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eganM\Documents\eps-us\"/>
    </mc:Choice>
  </mc:AlternateContent>
  <bookViews>
    <workbookView xWindow="0" yWindow="0" windowWidth="19200" windowHeight="6015"/>
  </bookViews>
  <sheets>
    <sheet name="Table of Contents" sheetId="1" r:id="rId1"/>
    <sheet name="Indst Fuel Switching" sheetId="23" r:id="rId2"/>
    <sheet name="Hydrogen Production" sheetId="38" r:id="rId3"/>
    <sheet name="F-gases" sheetId="39" r:id="rId4"/>
    <sheet name="Non-f-gas Process Emissions" sheetId="27" r:id="rId5"/>
    <sheet name="Indst Efficiency" sheetId="24" r:id="rId6"/>
    <sheet name="Industry CCS" sheetId="29" r:id="rId7"/>
    <sheet name="Material Efficiency" sheetId="28" r:id="rId8"/>
    <sheet name="CES" sheetId="2" r:id="rId9"/>
    <sheet name="Battery Storage" sheetId="18" r:id="rId10"/>
    <sheet name="Transmission" sheetId="19" r:id="rId11"/>
    <sheet name="Demand Response" sheetId="20" r:id="rId12"/>
    <sheet name="Coal regs" sheetId="41" r:id="rId13"/>
    <sheet name="Gas regs" sheetId="30" r:id="rId14"/>
    <sheet name="ITC and PTC" sheetId="21" r:id="rId15"/>
    <sheet name="ZEV std" sheetId="34" r:id="rId16"/>
    <sheet name="Trans fuel econ" sheetId="3" r:id="rId17"/>
    <sheet name="Mode shifting" sheetId="35" r:id="rId18"/>
    <sheet name="Bldg Electrification" sheetId="36" r:id="rId19"/>
    <sheet name="Bldg Retrofits" sheetId="37" r:id="rId20"/>
    <sheet name="Bldg Efficiency" sheetId="4" r:id="rId21"/>
    <sheet name="Forest Policies" sheetId="31" r:id="rId22"/>
    <sheet name="Supporting Data --&gt;" sheetId="33" r:id="rId23"/>
    <sheet name="AEO 2020 Table 4" sheetId="14" r:id="rId24"/>
    <sheet name="AEO 2020 Table 5" sheetId="58" r:id="rId25"/>
    <sheet name="AEO 2020 Table 6" sheetId="26" r:id="rId26"/>
    <sheet name="AEO 2020 Table 7" sheetId="32" r:id="rId27"/>
    <sheet name="AEO 2020 Table 21" sheetId="5" r:id="rId28"/>
    <sheet name="AEO 2020 Table 22" sheetId="57" r:id="rId29"/>
    <sheet name="AEO 2020 Table 39" sheetId="48" r:id="rId30"/>
    <sheet name="AEO 2020 Table 49" sheetId="40" r:id="rId31"/>
    <sheet name="AEO 2018 Table 47" sheetId="44" r:id="rId32"/>
    <sheet name="AEO 2017 Table 50" sheetId="42" r:id="rId33"/>
    <sheet name="AEO2015 Table 7" sheetId="43" r:id="rId34"/>
    <sheet name="AEO20212 Table 7" sheetId="49" r:id="rId35"/>
    <sheet name="EIA Appl Data" sheetId="6" r:id="rId36"/>
    <sheet name="USCA HFCs" sheetId="50" r:id="rId37"/>
    <sheet name="Velders et al" sheetId="61" r:id="rId38"/>
    <sheet name="Conversion Factors" sheetId="22" r:id="rId39"/>
  </sheets>
  <externalReferences>
    <externalReference r:id="rId40"/>
    <externalReference r:id="rId41"/>
    <externalReference r:id="rId42"/>
  </externalReferences>
  <definedNames>
    <definedName name="_bookmark41" localSheetId="35">'EIA Appl Data'!$A$180</definedName>
    <definedName name="_bookmark50" localSheetId="35">'EIA Appl Data'!$A$197</definedName>
    <definedName name="_bookmark52" localSheetId="35">'EIA Appl Data'!$A$220</definedName>
    <definedName name="_bookmark55" localSheetId="35">'EIA Appl Data'!$A$239</definedName>
    <definedName name="_xlnm._FilterDatabase" localSheetId="36" hidden="1">'USCA HFCs'!$A$1:$L$9320</definedName>
    <definedName name="CH4_to_CO2e">'[1]Cross-Page Data'!$C$12</definedName>
    <definedName name="cpi_2010to2012">#REF!</definedName>
    <definedName name="cpi_2013to2012">#REF!</definedName>
    <definedName name="cpi_2014to2012">#REF!</definedName>
    <definedName name="cpi_2016to2012">#REF!</definedName>
    <definedName name="gigwatts_to_megawatts">[3]About!$A$31</definedName>
    <definedName name="N2O_to_CO2e">'[1]Cross-Page Data'!$C$13</definedName>
    <definedName name="unit_conv">[2]About!$A$123</definedName>
  </definedNames>
  <calcPr calcId="162913" iterate="1" iterateDelta="1.0000000000000001E-5"/>
  <pivotCaches>
    <pivotCache cacheId="60" r:id="rId4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56" i="18" l="1"/>
  <c r="E15" i="18" s="1"/>
  <c r="U56" i="18"/>
  <c r="F15" i="18" s="1"/>
  <c r="V56" i="18"/>
  <c r="G15" i="18" s="1"/>
  <c r="W56" i="18"/>
  <c r="H15" i="18" s="1"/>
  <c r="X56" i="18"/>
  <c r="I15" i="18" s="1"/>
  <c r="Y56" i="18"/>
  <c r="J15" i="18" s="1"/>
  <c r="Z56" i="18"/>
  <c r="K15" i="18" s="1"/>
  <c r="AA56" i="18"/>
  <c r="L15" i="18" s="1"/>
  <c r="AB56" i="18"/>
  <c r="M15" i="18" s="1"/>
  <c r="AC56" i="18"/>
  <c r="N15" i="18" s="1"/>
  <c r="AD56" i="18"/>
  <c r="O15" i="18" s="1"/>
  <c r="AE56" i="18"/>
  <c r="P15" i="18" s="1"/>
  <c r="AF56" i="18"/>
  <c r="Q15" i="18" s="1"/>
  <c r="AG56" i="18"/>
  <c r="R15" i="18" s="1"/>
  <c r="S56" i="18"/>
  <c r="D15" i="18" s="1"/>
  <c r="C56" i="18"/>
  <c r="D56" i="18"/>
  <c r="E56" i="18"/>
  <c r="F56" i="18"/>
  <c r="G56" i="18"/>
  <c r="H56" i="18"/>
  <c r="I56" i="18"/>
  <c r="J56" i="18"/>
  <c r="K56" i="18"/>
  <c r="L56" i="18"/>
  <c r="M56" i="18"/>
  <c r="N56" i="18"/>
  <c r="O56" i="18"/>
  <c r="P56" i="18"/>
  <c r="Q56" i="18"/>
  <c r="R56" i="18"/>
  <c r="B56" i="18"/>
  <c r="AG41" i="18"/>
  <c r="AF41" i="18"/>
  <c r="AE41" i="18"/>
  <c r="AD41" i="18"/>
  <c r="AC41" i="18"/>
  <c r="AB41" i="18"/>
  <c r="AA41" i="18"/>
  <c r="Z41" i="18"/>
  <c r="Y41" i="18"/>
  <c r="X41" i="18"/>
  <c r="W41" i="18"/>
  <c r="V41" i="18"/>
  <c r="U41" i="18"/>
  <c r="T41" i="18"/>
  <c r="S41" i="18"/>
  <c r="R41" i="18"/>
  <c r="Q41" i="18"/>
  <c r="P41" i="18"/>
  <c r="O41" i="18"/>
  <c r="N41" i="18"/>
  <c r="M41" i="18"/>
  <c r="L41" i="18"/>
  <c r="K41" i="18"/>
  <c r="J41" i="18"/>
  <c r="I41" i="18"/>
  <c r="H41" i="18"/>
  <c r="G41" i="18"/>
  <c r="F41" i="18"/>
  <c r="E41" i="18"/>
  <c r="D41" i="18"/>
  <c r="C41" i="18"/>
  <c r="B41" i="18"/>
  <c r="G19" i="21" l="1"/>
  <c r="F19" i="21"/>
  <c r="E19" i="21"/>
  <c r="D19" i="21"/>
  <c r="K17" i="21" l="1"/>
  <c r="J17" i="21"/>
  <c r="I17" i="21"/>
  <c r="G17" i="21"/>
  <c r="F17" i="21"/>
  <c r="E17" i="21"/>
  <c r="D17" i="21"/>
  <c r="B11" i="21"/>
  <c r="C63" i="21"/>
  <c r="B63" i="21"/>
  <c r="G58" i="21"/>
  <c r="F58" i="21"/>
  <c r="E58" i="21"/>
  <c r="C58" i="21"/>
  <c r="C57" i="21"/>
  <c r="C52" i="21"/>
  <c r="C51" i="21"/>
  <c r="B51" i="21"/>
  <c r="N73" i="39" l="1"/>
  <c r="D73" i="39"/>
  <c r="D70" i="39"/>
  <c r="C51" i="39" l="1"/>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AG51" i="39"/>
  <c r="B51" i="39"/>
  <c r="I300" i="4" l="1"/>
  <c r="H300" i="4"/>
  <c r="J300" i="4"/>
  <c r="B44" i="4" s="1"/>
  <c r="D64" i="4" l="1"/>
  <c r="D76" i="4" s="1"/>
  <c r="E64" i="4"/>
  <c r="E76" i="4" s="1"/>
  <c r="F64" i="4"/>
  <c r="F76" i="4" s="1"/>
  <c r="E81" i="39"/>
  <c r="F81" i="39"/>
  <c r="G81" i="39"/>
  <c r="H81" i="39"/>
  <c r="I81" i="39"/>
  <c r="J81" i="39"/>
  <c r="K81" i="39"/>
  <c r="L81" i="39"/>
  <c r="M81" i="39"/>
  <c r="N81" i="39"/>
  <c r="O81" i="39"/>
  <c r="P81" i="39"/>
  <c r="Q81" i="39"/>
  <c r="R81" i="39"/>
  <c r="S81" i="39"/>
  <c r="T81" i="39"/>
  <c r="U81" i="39"/>
  <c r="V81" i="39"/>
  <c r="W81" i="39"/>
  <c r="X81" i="39"/>
  <c r="Y81" i="39"/>
  <c r="Z81" i="39"/>
  <c r="AA81" i="39"/>
  <c r="AB81" i="39"/>
  <c r="AC81" i="39"/>
  <c r="AD81" i="39"/>
  <c r="AE81" i="39"/>
  <c r="AF81" i="39"/>
  <c r="AG81" i="39"/>
  <c r="C81" i="39"/>
  <c r="D81" i="39"/>
  <c r="B81" i="39"/>
  <c r="C74" i="4" l="1"/>
  <c r="D74" i="4"/>
  <c r="B74" i="4"/>
  <c r="N288" i="4"/>
  <c r="O288" i="4" s="1"/>
  <c r="P288" i="4" s="1"/>
  <c r="Q288" i="4" s="1"/>
  <c r="R288" i="4" s="1"/>
  <c r="S288" i="4" s="1"/>
  <c r="T288" i="4" s="1"/>
  <c r="U288" i="4" s="1"/>
  <c r="V288" i="4" s="1"/>
  <c r="W288" i="4" s="1"/>
  <c r="X288" i="4" s="1"/>
  <c r="Y288" i="4" s="1"/>
  <c r="Z288" i="4" s="1"/>
  <c r="AA288" i="4" s="1"/>
  <c r="AB288" i="4" s="1"/>
  <c r="AC288" i="4" s="1"/>
  <c r="AD288" i="4" s="1"/>
  <c r="AE288" i="4" s="1"/>
  <c r="AF288" i="4" s="1"/>
  <c r="AG288" i="4" s="1"/>
  <c r="C288" i="4"/>
  <c r="B288" i="4"/>
  <c r="C257" i="4"/>
  <c r="D257" i="4"/>
  <c r="E257" i="4"/>
  <c r="F257" i="4"/>
  <c r="G257" i="4"/>
  <c r="H257" i="4"/>
  <c r="I257" i="4"/>
  <c r="J257" i="4"/>
  <c r="K257" i="4"/>
  <c r="L257" i="4"/>
  <c r="M257" i="4"/>
  <c r="N257" i="4"/>
  <c r="O257" i="4"/>
  <c r="P257" i="4"/>
  <c r="Q257" i="4"/>
  <c r="R257" i="4"/>
  <c r="S257" i="4"/>
  <c r="T257" i="4"/>
  <c r="U257" i="4"/>
  <c r="V257" i="4"/>
  <c r="W257" i="4"/>
  <c r="X257" i="4"/>
  <c r="Y257" i="4"/>
  <c r="Z257" i="4"/>
  <c r="AA257" i="4"/>
  <c r="AB257" i="4"/>
  <c r="AC257" i="4"/>
  <c r="AD257" i="4"/>
  <c r="AE257" i="4"/>
  <c r="AF257" i="4"/>
  <c r="AG257" i="4"/>
  <c r="C258" i="4"/>
  <c r="D258" i="4"/>
  <c r="E258" i="4"/>
  <c r="F258" i="4"/>
  <c r="G258" i="4"/>
  <c r="H258" i="4"/>
  <c r="I258" i="4"/>
  <c r="J258" i="4"/>
  <c r="K258" i="4"/>
  <c r="L258" i="4"/>
  <c r="M258" i="4"/>
  <c r="N258" i="4"/>
  <c r="O258" i="4"/>
  <c r="P258" i="4"/>
  <c r="Q258" i="4"/>
  <c r="R258" i="4"/>
  <c r="S258" i="4"/>
  <c r="T258" i="4"/>
  <c r="U258" i="4"/>
  <c r="V258" i="4"/>
  <c r="W258" i="4"/>
  <c r="X258" i="4"/>
  <c r="Y258" i="4"/>
  <c r="Z258" i="4"/>
  <c r="AA258" i="4"/>
  <c r="AB258" i="4"/>
  <c r="AC258" i="4"/>
  <c r="AD258" i="4"/>
  <c r="AE258" i="4"/>
  <c r="AF258" i="4"/>
  <c r="AG258" i="4"/>
  <c r="C259" i="4"/>
  <c r="D259" i="4"/>
  <c r="E259" i="4"/>
  <c r="F259" i="4"/>
  <c r="G259" i="4"/>
  <c r="H259" i="4"/>
  <c r="I259" i="4"/>
  <c r="J259" i="4"/>
  <c r="K259" i="4"/>
  <c r="L259" i="4"/>
  <c r="M259" i="4"/>
  <c r="N259" i="4"/>
  <c r="O259" i="4"/>
  <c r="P259" i="4"/>
  <c r="Q259" i="4"/>
  <c r="R259" i="4"/>
  <c r="S259" i="4"/>
  <c r="T259" i="4"/>
  <c r="U259" i="4"/>
  <c r="V259" i="4"/>
  <c r="W259" i="4"/>
  <c r="X259" i="4"/>
  <c r="Y259" i="4"/>
  <c r="Z259" i="4"/>
  <c r="AA259" i="4"/>
  <c r="AB259" i="4"/>
  <c r="AC259" i="4"/>
  <c r="AD259" i="4"/>
  <c r="AE259" i="4"/>
  <c r="AF259" i="4"/>
  <c r="AG259" i="4"/>
  <c r="C262" i="4"/>
  <c r="D262" i="4"/>
  <c r="E262" i="4"/>
  <c r="F262" i="4"/>
  <c r="G262" i="4"/>
  <c r="H262" i="4"/>
  <c r="I262" i="4"/>
  <c r="J262" i="4"/>
  <c r="K262" i="4"/>
  <c r="L262" i="4"/>
  <c r="M262" i="4"/>
  <c r="N262" i="4"/>
  <c r="O262" i="4"/>
  <c r="P262" i="4"/>
  <c r="Q262" i="4"/>
  <c r="R262" i="4"/>
  <c r="S262" i="4"/>
  <c r="T262" i="4"/>
  <c r="U262" i="4"/>
  <c r="V262" i="4"/>
  <c r="W262" i="4"/>
  <c r="X262" i="4"/>
  <c r="Y262" i="4"/>
  <c r="Z262" i="4"/>
  <c r="AA262" i="4"/>
  <c r="AB262" i="4"/>
  <c r="AC262" i="4"/>
  <c r="AD262" i="4"/>
  <c r="AE262" i="4"/>
  <c r="AF262" i="4"/>
  <c r="AG262" i="4"/>
  <c r="C253" i="4"/>
  <c r="D253" i="4"/>
  <c r="E253" i="4"/>
  <c r="F253" i="4"/>
  <c r="G253" i="4"/>
  <c r="H253" i="4"/>
  <c r="I253" i="4"/>
  <c r="J253" i="4"/>
  <c r="K253" i="4"/>
  <c r="L253" i="4"/>
  <c r="M253" i="4"/>
  <c r="N253" i="4"/>
  <c r="O253" i="4"/>
  <c r="P253" i="4"/>
  <c r="Q253" i="4"/>
  <c r="R253" i="4"/>
  <c r="S253" i="4"/>
  <c r="T253" i="4"/>
  <c r="U253" i="4"/>
  <c r="V253" i="4"/>
  <c r="W253" i="4"/>
  <c r="X253" i="4"/>
  <c r="Y253" i="4"/>
  <c r="Z253" i="4"/>
  <c r="AA253" i="4"/>
  <c r="AB253" i="4"/>
  <c r="AC253" i="4"/>
  <c r="AD253" i="4"/>
  <c r="AE253" i="4"/>
  <c r="AF253" i="4"/>
  <c r="AG253" i="4"/>
  <c r="B253" i="4"/>
  <c r="C265" i="4"/>
  <c r="D265" i="4"/>
  <c r="E265" i="4"/>
  <c r="F265" i="4"/>
  <c r="G265" i="4"/>
  <c r="H265" i="4"/>
  <c r="I265" i="4"/>
  <c r="J265" i="4"/>
  <c r="K265" i="4"/>
  <c r="L265" i="4"/>
  <c r="M265" i="4"/>
  <c r="N265" i="4"/>
  <c r="O265" i="4"/>
  <c r="P265" i="4"/>
  <c r="Q265" i="4"/>
  <c r="R265" i="4"/>
  <c r="S265" i="4"/>
  <c r="T265" i="4"/>
  <c r="U265" i="4"/>
  <c r="V265" i="4"/>
  <c r="W265" i="4"/>
  <c r="X265" i="4"/>
  <c r="Y265" i="4"/>
  <c r="Z265" i="4"/>
  <c r="AA265" i="4"/>
  <c r="AB265" i="4"/>
  <c r="AC265" i="4"/>
  <c r="AD265" i="4"/>
  <c r="AE265" i="4"/>
  <c r="AF265" i="4"/>
  <c r="AG265" i="4"/>
  <c r="C266" i="4"/>
  <c r="D266" i="4"/>
  <c r="E266" i="4"/>
  <c r="F266" i="4"/>
  <c r="G266" i="4"/>
  <c r="H266" i="4"/>
  <c r="I266" i="4"/>
  <c r="J266" i="4"/>
  <c r="K266" i="4"/>
  <c r="L266" i="4"/>
  <c r="M266" i="4"/>
  <c r="N266" i="4"/>
  <c r="O266" i="4"/>
  <c r="P266" i="4"/>
  <c r="Q266" i="4"/>
  <c r="R266" i="4"/>
  <c r="S266" i="4"/>
  <c r="T266" i="4"/>
  <c r="U266" i="4"/>
  <c r="V266" i="4"/>
  <c r="W266" i="4"/>
  <c r="X266" i="4"/>
  <c r="Y266" i="4"/>
  <c r="Z266" i="4"/>
  <c r="AA266" i="4"/>
  <c r="AB266" i="4"/>
  <c r="AC266" i="4"/>
  <c r="AD266" i="4"/>
  <c r="AE266" i="4"/>
  <c r="AF266" i="4"/>
  <c r="AG266" i="4"/>
  <c r="B266" i="4"/>
  <c r="B265" i="4"/>
  <c r="B262" i="4"/>
  <c r="B259" i="4"/>
  <c r="B258" i="4"/>
  <c r="B257" i="4"/>
  <c r="C252" i="4"/>
  <c r="D252" i="4"/>
  <c r="E252" i="4"/>
  <c r="F252" i="4"/>
  <c r="G252" i="4"/>
  <c r="H252" i="4"/>
  <c r="I252" i="4"/>
  <c r="J252" i="4"/>
  <c r="K252" i="4"/>
  <c r="L252" i="4"/>
  <c r="M252" i="4"/>
  <c r="N252" i="4"/>
  <c r="O252" i="4"/>
  <c r="P252" i="4"/>
  <c r="Q252" i="4"/>
  <c r="R252" i="4"/>
  <c r="S252" i="4"/>
  <c r="T252" i="4"/>
  <c r="U252" i="4"/>
  <c r="V252" i="4"/>
  <c r="W252" i="4"/>
  <c r="X252" i="4"/>
  <c r="Y252" i="4"/>
  <c r="Z252" i="4"/>
  <c r="AA252" i="4"/>
  <c r="AB252" i="4"/>
  <c r="AC252" i="4"/>
  <c r="AD252" i="4"/>
  <c r="AE252" i="4"/>
  <c r="AF252" i="4"/>
  <c r="AG252" i="4"/>
  <c r="C249" i="4"/>
  <c r="D249" i="4"/>
  <c r="E249" i="4"/>
  <c r="F249" i="4"/>
  <c r="G249" i="4"/>
  <c r="H249" i="4"/>
  <c r="I249" i="4"/>
  <c r="J249" i="4"/>
  <c r="K249" i="4"/>
  <c r="L249" i="4"/>
  <c r="M249" i="4"/>
  <c r="N249" i="4"/>
  <c r="O249" i="4"/>
  <c r="P249" i="4"/>
  <c r="Q249" i="4"/>
  <c r="R249" i="4"/>
  <c r="S249" i="4"/>
  <c r="T249" i="4"/>
  <c r="U249" i="4"/>
  <c r="V249" i="4"/>
  <c r="W249" i="4"/>
  <c r="X249" i="4"/>
  <c r="Y249" i="4"/>
  <c r="Z249" i="4"/>
  <c r="AA249" i="4"/>
  <c r="AB249" i="4"/>
  <c r="AC249" i="4"/>
  <c r="AD249" i="4"/>
  <c r="AE249" i="4"/>
  <c r="AF249" i="4"/>
  <c r="AG249" i="4"/>
  <c r="B252" i="4"/>
  <c r="B249" i="4"/>
  <c r="C244" i="4"/>
  <c r="D244" i="4"/>
  <c r="E244" i="4"/>
  <c r="F244" i="4"/>
  <c r="G244" i="4"/>
  <c r="H244" i="4"/>
  <c r="I244" i="4"/>
  <c r="J244" i="4"/>
  <c r="K244" i="4"/>
  <c r="L244" i="4"/>
  <c r="M244" i="4"/>
  <c r="N244" i="4"/>
  <c r="O244" i="4"/>
  <c r="P244" i="4"/>
  <c r="Q244" i="4"/>
  <c r="R244" i="4"/>
  <c r="S244" i="4"/>
  <c r="T244" i="4"/>
  <c r="U244" i="4"/>
  <c r="V244" i="4"/>
  <c r="W244" i="4"/>
  <c r="X244" i="4"/>
  <c r="Y244" i="4"/>
  <c r="Z244" i="4"/>
  <c r="AA244" i="4"/>
  <c r="AB244" i="4"/>
  <c r="AC244" i="4"/>
  <c r="AD244" i="4"/>
  <c r="AE244" i="4"/>
  <c r="AF244" i="4"/>
  <c r="AG244" i="4"/>
  <c r="C245" i="4"/>
  <c r="D245" i="4"/>
  <c r="E245" i="4"/>
  <c r="F245" i="4"/>
  <c r="G245" i="4"/>
  <c r="H245" i="4"/>
  <c r="I245" i="4"/>
  <c r="J245" i="4"/>
  <c r="K245" i="4"/>
  <c r="L245" i="4"/>
  <c r="M245" i="4"/>
  <c r="N245" i="4"/>
  <c r="O245" i="4"/>
  <c r="P245" i="4"/>
  <c r="Q245" i="4"/>
  <c r="R245" i="4"/>
  <c r="S245" i="4"/>
  <c r="T245" i="4"/>
  <c r="U245" i="4"/>
  <c r="V245" i="4"/>
  <c r="W245" i="4"/>
  <c r="X245" i="4"/>
  <c r="Y245" i="4"/>
  <c r="Z245" i="4"/>
  <c r="AA245" i="4"/>
  <c r="AB245" i="4"/>
  <c r="AC245" i="4"/>
  <c r="AD245" i="4"/>
  <c r="AE245" i="4"/>
  <c r="AF245" i="4"/>
  <c r="AG245" i="4"/>
  <c r="C246" i="4"/>
  <c r="D246" i="4"/>
  <c r="E246" i="4"/>
  <c r="F246" i="4"/>
  <c r="G246" i="4"/>
  <c r="H246" i="4"/>
  <c r="I246" i="4"/>
  <c r="J246" i="4"/>
  <c r="K246" i="4"/>
  <c r="L246" i="4"/>
  <c r="M246" i="4"/>
  <c r="N246" i="4"/>
  <c r="O246" i="4"/>
  <c r="P246" i="4"/>
  <c r="Q246" i="4"/>
  <c r="R246" i="4"/>
  <c r="S246" i="4"/>
  <c r="T246" i="4"/>
  <c r="U246" i="4"/>
  <c r="V246" i="4"/>
  <c r="W246" i="4"/>
  <c r="X246" i="4"/>
  <c r="Y246" i="4"/>
  <c r="Z246" i="4"/>
  <c r="AA246" i="4"/>
  <c r="AB246" i="4"/>
  <c r="AC246" i="4"/>
  <c r="AD246" i="4"/>
  <c r="AE246" i="4"/>
  <c r="AF246" i="4"/>
  <c r="AG246" i="4"/>
  <c r="B246" i="4"/>
  <c r="B245" i="4"/>
  <c r="B244" i="4"/>
  <c r="C235" i="4"/>
  <c r="D235" i="4"/>
  <c r="E235" i="4"/>
  <c r="F235" i="4"/>
  <c r="G235" i="4"/>
  <c r="H235" i="4"/>
  <c r="I235" i="4"/>
  <c r="J235" i="4"/>
  <c r="K235" i="4"/>
  <c r="L235" i="4"/>
  <c r="M235" i="4"/>
  <c r="N235" i="4"/>
  <c r="O235" i="4"/>
  <c r="P235" i="4"/>
  <c r="Q235" i="4"/>
  <c r="R235" i="4"/>
  <c r="S235" i="4"/>
  <c r="T235" i="4"/>
  <c r="U235" i="4"/>
  <c r="V235" i="4"/>
  <c r="W235" i="4"/>
  <c r="X235" i="4"/>
  <c r="Y235" i="4"/>
  <c r="Z235" i="4"/>
  <c r="AA235" i="4"/>
  <c r="AB235" i="4"/>
  <c r="AC235" i="4"/>
  <c r="AD235" i="4"/>
  <c r="AE235" i="4"/>
  <c r="AF235" i="4"/>
  <c r="AG235" i="4"/>
  <c r="B235" i="4"/>
  <c r="C223" i="4"/>
  <c r="D223" i="4"/>
  <c r="E223" i="4"/>
  <c r="F223" i="4"/>
  <c r="G223" i="4"/>
  <c r="H223" i="4"/>
  <c r="I223" i="4"/>
  <c r="J223" i="4"/>
  <c r="K223" i="4"/>
  <c r="L223" i="4"/>
  <c r="M223" i="4"/>
  <c r="N223" i="4"/>
  <c r="O223" i="4"/>
  <c r="P223" i="4"/>
  <c r="Q223" i="4"/>
  <c r="R223" i="4"/>
  <c r="S223" i="4"/>
  <c r="T223" i="4"/>
  <c r="U223" i="4"/>
  <c r="V223" i="4"/>
  <c r="W223" i="4"/>
  <c r="X223" i="4"/>
  <c r="Y223" i="4"/>
  <c r="Z223" i="4"/>
  <c r="AA223" i="4"/>
  <c r="AB223" i="4"/>
  <c r="AC223" i="4"/>
  <c r="AD223" i="4"/>
  <c r="AE223" i="4"/>
  <c r="AF223" i="4"/>
  <c r="AG223" i="4"/>
  <c r="C224" i="4"/>
  <c r="D224" i="4"/>
  <c r="E224" i="4"/>
  <c r="F224" i="4"/>
  <c r="G224" i="4"/>
  <c r="H224" i="4"/>
  <c r="I224" i="4"/>
  <c r="J224" i="4"/>
  <c r="K224" i="4"/>
  <c r="L224" i="4"/>
  <c r="M224" i="4"/>
  <c r="N224" i="4"/>
  <c r="O224" i="4"/>
  <c r="P224" i="4"/>
  <c r="Q224" i="4"/>
  <c r="R224" i="4"/>
  <c r="S224" i="4"/>
  <c r="T224" i="4"/>
  <c r="U224" i="4"/>
  <c r="V224" i="4"/>
  <c r="W224" i="4"/>
  <c r="X224" i="4"/>
  <c r="Y224" i="4"/>
  <c r="Z224" i="4"/>
  <c r="AA224" i="4"/>
  <c r="AB224" i="4"/>
  <c r="AC224" i="4"/>
  <c r="AD224" i="4"/>
  <c r="AE224" i="4"/>
  <c r="AF224" i="4"/>
  <c r="AG224" i="4"/>
  <c r="C225" i="4"/>
  <c r="D225" i="4"/>
  <c r="E225" i="4"/>
  <c r="F225" i="4"/>
  <c r="G225" i="4"/>
  <c r="H225" i="4"/>
  <c r="I225" i="4"/>
  <c r="J225" i="4"/>
  <c r="K225" i="4"/>
  <c r="L225" i="4"/>
  <c r="M225" i="4"/>
  <c r="N225" i="4"/>
  <c r="O225" i="4"/>
  <c r="P225" i="4"/>
  <c r="Q225" i="4"/>
  <c r="R225" i="4"/>
  <c r="S225" i="4"/>
  <c r="T225" i="4"/>
  <c r="U225" i="4"/>
  <c r="V225" i="4"/>
  <c r="W225" i="4"/>
  <c r="X225" i="4"/>
  <c r="Y225" i="4"/>
  <c r="Z225" i="4"/>
  <c r="AA225" i="4"/>
  <c r="AB225" i="4"/>
  <c r="AC225" i="4"/>
  <c r="AD225" i="4"/>
  <c r="AE225" i="4"/>
  <c r="AF225" i="4"/>
  <c r="AG225" i="4"/>
  <c r="C219" i="4"/>
  <c r="D219" i="4"/>
  <c r="E219" i="4"/>
  <c r="F219" i="4"/>
  <c r="G219" i="4"/>
  <c r="H219" i="4"/>
  <c r="I219" i="4"/>
  <c r="J219" i="4"/>
  <c r="K219" i="4"/>
  <c r="L219" i="4"/>
  <c r="M219" i="4"/>
  <c r="N219" i="4"/>
  <c r="O219" i="4"/>
  <c r="P219" i="4"/>
  <c r="Q219" i="4"/>
  <c r="R219" i="4"/>
  <c r="S219" i="4"/>
  <c r="T219" i="4"/>
  <c r="U219" i="4"/>
  <c r="V219" i="4"/>
  <c r="W219" i="4"/>
  <c r="X219" i="4"/>
  <c r="Y219" i="4"/>
  <c r="Z219" i="4"/>
  <c r="AA219" i="4"/>
  <c r="AB219" i="4"/>
  <c r="AC219" i="4"/>
  <c r="AD219" i="4"/>
  <c r="AE219" i="4"/>
  <c r="AF219" i="4"/>
  <c r="AG219" i="4"/>
  <c r="C220" i="4"/>
  <c r="D220" i="4"/>
  <c r="E220" i="4"/>
  <c r="F220" i="4"/>
  <c r="G220" i="4"/>
  <c r="H220" i="4"/>
  <c r="I220" i="4"/>
  <c r="J220" i="4"/>
  <c r="K220" i="4"/>
  <c r="L220" i="4"/>
  <c r="M220" i="4"/>
  <c r="N220" i="4"/>
  <c r="O220" i="4"/>
  <c r="P220" i="4"/>
  <c r="Q220" i="4"/>
  <c r="R220" i="4"/>
  <c r="S220" i="4"/>
  <c r="T220" i="4"/>
  <c r="U220" i="4"/>
  <c r="V220" i="4"/>
  <c r="W220" i="4"/>
  <c r="X220" i="4"/>
  <c r="Y220" i="4"/>
  <c r="Z220" i="4"/>
  <c r="AA220" i="4"/>
  <c r="AB220" i="4"/>
  <c r="AC220" i="4"/>
  <c r="AD220" i="4"/>
  <c r="AE220" i="4"/>
  <c r="AF220" i="4"/>
  <c r="AG220" i="4"/>
  <c r="C214" i="4"/>
  <c r="D214" i="4"/>
  <c r="E214" i="4"/>
  <c r="F214" i="4"/>
  <c r="G214" i="4"/>
  <c r="H214" i="4"/>
  <c r="I214" i="4"/>
  <c r="J214" i="4"/>
  <c r="K214" i="4"/>
  <c r="L214" i="4"/>
  <c r="M214" i="4"/>
  <c r="N214" i="4"/>
  <c r="O214" i="4"/>
  <c r="P214" i="4"/>
  <c r="Q214" i="4"/>
  <c r="R214" i="4"/>
  <c r="S214" i="4"/>
  <c r="T214" i="4"/>
  <c r="U214" i="4"/>
  <c r="V214" i="4"/>
  <c r="W214" i="4"/>
  <c r="X214" i="4"/>
  <c r="Y214" i="4"/>
  <c r="Z214" i="4"/>
  <c r="AA214" i="4"/>
  <c r="AB214" i="4"/>
  <c r="AC214" i="4"/>
  <c r="AD214" i="4"/>
  <c r="AE214" i="4"/>
  <c r="AF214" i="4"/>
  <c r="AG214" i="4"/>
  <c r="C215" i="4"/>
  <c r="D215" i="4"/>
  <c r="E215" i="4"/>
  <c r="F215" i="4"/>
  <c r="G215" i="4"/>
  <c r="H215" i="4"/>
  <c r="I215" i="4"/>
  <c r="J215" i="4"/>
  <c r="K215" i="4"/>
  <c r="L215" i="4"/>
  <c r="M215" i="4"/>
  <c r="N215" i="4"/>
  <c r="O215" i="4"/>
  <c r="P215" i="4"/>
  <c r="Q215" i="4"/>
  <c r="R215" i="4"/>
  <c r="S215" i="4"/>
  <c r="T215" i="4"/>
  <c r="U215" i="4"/>
  <c r="V215" i="4"/>
  <c r="W215" i="4"/>
  <c r="X215" i="4"/>
  <c r="Y215" i="4"/>
  <c r="Z215" i="4"/>
  <c r="AA215" i="4"/>
  <c r="AB215" i="4"/>
  <c r="AC215" i="4"/>
  <c r="AD215" i="4"/>
  <c r="AE215" i="4"/>
  <c r="AF215" i="4"/>
  <c r="AG215" i="4"/>
  <c r="C216" i="4"/>
  <c r="D216" i="4"/>
  <c r="E216" i="4"/>
  <c r="F216" i="4"/>
  <c r="G216" i="4"/>
  <c r="H216" i="4"/>
  <c r="I216" i="4"/>
  <c r="J216" i="4"/>
  <c r="K216" i="4"/>
  <c r="L216" i="4"/>
  <c r="M216" i="4"/>
  <c r="N216" i="4"/>
  <c r="O216" i="4"/>
  <c r="P216" i="4"/>
  <c r="Q216" i="4"/>
  <c r="R216" i="4"/>
  <c r="S216" i="4"/>
  <c r="T216" i="4"/>
  <c r="U216" i="4"/>
  <c r="V216" i="4"/>
  <c r="W216" i="4"/>
  <c r="X216" i="4"/>
  <c r="Y216" i="4"/>
  <c r="Z216" i="4"/>
  <c r="AA216" i="4"/>
  <c r="AB216" i="4"/>
  <c r="AC216" i="4"/>
  <c r="AD216" i="4"/>
  <c r="AE216" i="4"/>
  <c r="AF216" i="4"/>
  <c r="AG216" i="4"/>
  <c r="B225" i="4"/>
  <c r="B224" i="4"/>
  <c r="B223" i="4"/>
  <c r="B220" i="4"/>
  <c r="B219" i="4"/>
  <c r="B216" i="4"/>
  <c r="B215" i="4"/>
  <c r="B214" i="4"/>
  <c r="AE280" i="4" l="1"/>
  <c r="B280" i="4"/>
  <c r="AG284" i="4"/>
  <c r="Y284" i="4"/>
  <c r="Q284" i="4"/>
  <c r="I284" i="4"/>
  <c r="AF273" i="4"/>
  <c r="AF282" i="4" s="1"/>
  <c r="AF291" i="4" s="1"/>
  <c r="X273" i="4"/>
  <c r="X282" i="4" s="1"/>
  <c r="X291" i="4" s="1"/>
  <c r="P273" i="4"/>
  <c r="P282" i="4" s="1"/>
  <c r="P291" i="4" s="1"/>
  <c r="H273" i="4"/>
  <c r="H282" i="4" s="1"/>
  <c r="AB284" i="4"/>
  <c r="T284" i="4"/>
  <c r="L284" i="4"/>
  <c r="D284" i="4"/>
  <c r="AA273" i="4"/>
  <c r="AA282" i="4" s="1"/>
  <c r="AA291" i="4" s="1"/>
  <c r="S273" i="4"/>
  <c r="S282" i="4" s="1"/>
  <c r="S291" i="4" s="1"/>
  <c r="K273" i="4"/>
  <c r="K282" i="4" s="1"/>
  <c r="C273" i="4"/>
  <c r="C282" i="4" s="1"/>
  <c r="Z280" i="4"/>
  <c r="R280" i="4"/>
  <c r="J280" i="4"/>
  <c r="W280" i="4"/>
  <c r="O280" i="4"/>
  <c r="G280" i="4"/>
  <c r="B273" i="4"/>
  <c r="B282" i="4" s="1"/>
  <c r="B291" i="4" s="1"/>
  <c r="AA284" i="4"/>
  <c r="S284" i="4"/>
  <c r="K284" i="4"/>
  <c r="C284" i="4"/>
  <c r="Z273" i="4"/>
  <c r="Z282" i="4" s="1"/>
  <c r="Z291" i="4" s="1"/>
  <c r="R273" i="4"/>
  <c r="R282" i="4" s="1"/>
  <c r="R291" i="4" s="1"/>
  <c r="J273" i="4"/>
  <c r="J282" i="4" s="1"/>
  <c r="AG280" i="4"/>
  <c r="Y280" i="4"/>
  <c r="Q280" i="4"/>
  <c r="I280" i="4"/>
  <c r="B284" i="4"/>
  <c r="Z284" i="4"/>
  <c r="R284" i="4"/>
  <c r="J284" i="4"/>
  <c r="AG273" i="4"/>
  <c r="AG282" i="4" s="1"/>
  <c r="AG291" i="4" s="1"/>
  <c r="Y273" i="4"/>
  <c r="Y282" i="4" s="1"/>
  <c r="Y291" i="4" s="1"/>
  <c r="Q273" i="4"/>
  <c r="Q282" i="4" s="1"/>
  <c r="Q291" i="4" s="1"/>
  <c r="I273" i="4"/>
  <c r="I282" i="4" s="1"/>
  <c r="AF280" i="4"/>
  <c r="X280" i="4"/>
  <c r="P280" i="4"/>
  <c r="H280" i="4"/>
  <c r="AF284" i="4"/>
  <c r="X284" i="4"/>
  <c r="H284" i="4"/>
  <c r="AE273" i="4"/>
  <c r="AE282" i="4" s="1"/>
  <c r="AE291" i="4" s="1"/>
  <c r="W273" i="4"/>
  <c r="W282" i="4" s="1"/>
  <c r="W291" i="4" s="1"/>
  <c r="O273" i="4"/>
  <c r="O282" i="4" s="1"/>
  <c r="O291" i="4" s="1"/>
  <c r="G273" i="4"/>
  <c r="G282" i="4" s="1"/>
  <c r="AD280" i="4"/>
  <c r="V280" i="4"/>
  <c r="N280" i="4"/>
  <c r="F280" i="4"/>
  <c r="AE284" i="4"/>
  <c r="W284" i="4"/>
  <c r="G284" i="4"/>
  <c r="AD273" i="4"/>
  <c r="AD282" i="4" s="1"/>
  <c r="AD291" i="4" s="1"/>
  <c r="V273" i="4"/>
  <c r="V282" i="4" s="1"/>
  <c r="V291" i="4" s="1"/>
  <c r="N273" i="4"/>
  <c r="N282" i="4" s="1"/>
  <c r="N291" i="4" s="1"/>
  <c r="F273" i="4"/>
  <c r="F282" i="4" s="1"/>
  <c r="AC280" i="4"/>
  <c r="U280" i="4"/>
  <c r="M280" i="4"/>
  <c r="E280" i="4"/>
  <c r="AD284" i="4"/>
  <c r="V284" i="4"/>
  <c r="N284" i="4"/>
  <c r="F284" i="4"/>
  <c r="AC273" i="4"/>
  <c r="AC282" i="4" s="1"/>
  <c r="AC291" i="4" s="1"/>
  <c r="U273" i="4"/>
  <c r="U282" i="4" s="1"/>
  <c r="U291" i="4" s="1"/>
  <c r="M273" i="4"/>
  <c r="M282" i="4" s="1"/>
  <c r="M291" i="4" s="1"/>
  <c r="B48" i="4" s="1"/>
  <c r="E273" i="4"/>
  <c r="E282" i="4" s="1"/>
  <c r="AB280" i="4"/>
  <c r="T280" i="4"/>
  <c r="L280" i="4"/>
  <c r="D280" i="4"/>
  <c r="AC284" i="4"/>
  <c r="U284" i="4"/>
  <c r="M284" i="4"/>
  <c r="E284" i="4"/>
  <c r="AB273" i="4"/>
  <c r="AB282" i="4" s="1"/>
  <c r="AB291" i="4" s="1"/>
  <c r="T273" i="4"/>
  <c r="T282" i="4" s="1"/>
  <c r="T291" i="4" s="1"/>
  <c r="L273" i="4"/>
  <c r="L282" i="4" s="1"/>
  <c r="D273" i="4"/>
  <c r="D282" i="4" s="1"/>
  <c r="AA280" i="4"/>
  <c r="S280" i="4"/>
  <c r="K280" i="4"/>
  <c r="C280" i="4"/>
  <c r="P284" i="4"/>
  <c r="O284" i="4"/>
  <c r="AC234" i="4"/>
  <c r="U234" i="4"/>
  <c r="M234" i="4"/>
  <c r="E234" i="4"/>
  <c r="B229" i="4"/>
  <c r="B234" i="4"/>
  <c r="T240" i="4"/>
  <c r="AA239" i="4"/>
  <c r="K239" i="4"/>
  <c r="AB234" i="4"/>
  <c r="T234" i="4"/>
  <c r="L234" i="4"/>
  <c r="D234" i="4"/>
  <c r="AA240" i="4"/>
  <c r="S240" i="4"/>
  <c r="K240" i="4"/>
  <c r="C240" i="4"/>
  <c r="Z239" i="4"/>
  <c r="R239" i="4"/>
  <c r="J239" i="4"/>
  <c r="AG238" i="4"/>
  <c r="Y238" i="4"/>
  <c r="Q238" i="4"/>
  <c r="I238" i="4"/>
  <c r="AG231" i="4"/>
  <c r="L240" i="4"/>
  <c r="S239" i="4"/>
  <c r="AA234" i="4"/>
  <c r="S234" i="4"/>
  <c r="K234" i="4"/>
  <c r="C234" i="4"/>
  <c r="Z240" i="4"/>
  <c r="R240" i="4"/>
  <c r="J240" i="4"/>
  <c r="AG239" i="4"/>
  <c r="C239" i="4"/>
  <c r="R238" i="4"/>
  <c r="AB240" i="4"/>
  <c r="D240" i="4"/>
  <c r="J238" i="4"/>
  <c r="B238" i="4"/>
  <c r="AF234" i="4"/>
  <c r="X234" i="4"/>
  <c r="P234" i="4"/>
  <c r="H234" i="4"/>
  <c r="Z238" i="4"/>
  <c r="Q231" i="4"/>
  <c r="AE229" i="4"/>
  <c r="AD229" i="4"/>
  <c r="H230" i="4"/>
  <c r="AF231" i="4"/>
  <c r="O230" i="4"/>
  <c r="AD230" i="4"/>
  <c r="M229" i="4"/>
  <c r="Q239" i="4"/>
  <c r="AF238" i="4"/>
  <c r="P238" i="4"/>
  <c r="AD231" i="4"/>
  <c r="N231" i="4"/>
  <c r="F231" i="4"/>
  <c r="AC230" i="4"/>
  <c r="U230" i="4"/>
  <c r="M230" i="4"/>
  <c r="E230" i="4"/>
  <c r="AB229" i="4"/>
  <c r="T229" i="4"/>
  <c r="L229" i="4"/>
  <c r="D229" i="4"/>
  <c r="Z234" i="4"/>
  <c r="R234" i="4"/>
  <c r="J234" i="4"/>
  <c r="AG240" i="4"/>
  <c r="Y240" i="4"/>
  <c r="Q240" i="4"/>
  <c r="I240" i="4"/>
  <c r="AF239" i="4"/>
  <c r="X239" i="4"/>
  <c r="P239" i="4"/>
  <c r="H239" i="4"/>
  <c r="AE238" i="4"/>
  <c r="W238" i="4"/>
  <c r="O238" i="4"/>
  <c r="G238" i="4"/>
  <c r="I231" i="4"/>
  <c r="O229" i="4"/>
  <c r="P231" i="4"/>
  <c r="G230" i="4"/>
  <c r="B231" i="4"/>
  <c r="O231" i="4"/>
  <c r="N230" i="4"/>
  <c r="U229" i="4"/>
  <c r="Y239" i="4"/>
  <c r="I239" i="4"/>
  <c r="X238" i="4"/>
  <c r="H238" i="4"/>
  <c r="H275" i="4" s="1"/>
  <c r="V231" i="4"/>
  <c r="AC231" i="4"/>
  <c r="U231" i="4"/>
  <c r="M231" i="4"/>
  <c r="E231" i="4"/>
  <c r="AB230" i="4"/>
  <c r="T230" i="4"/>
  <c r="L230" i="4"/>
  <c r="D230" i="4"/>
  <c r="AA229" i="4"/>
  <c r="S229" i="4"/>
  <c r="K229" i="4"/>
  <c r="C229" i="4"/>
  <c r="AG234" i="4"/>
  <c r="Y234" i="4"/>
  <c r="Q234" i="4"/>
  <c r="I234" i="4"/>
  <c r="AF240" i="4"/>
  <c r="X240" i="4"/>
  <c r="P240" i="4"/>
  <c r="H240" i="4"/>
  <c r="AE239" i="4"/>
  <c r="W239" i="4"/>
  <c r="O239" i="4"/>
  <c r="G239" i="4"/>
  <c r="AD238" i="4"/>
  <c r="V238" i="4"/>
  <c r="N238" i="4"/>
  <c r="F238" i="4"/>
  <c r="X230" i="4"/>
  <c r="H231" i="4"/>
  <c r="V229" i="4"/>
  <c r="L231" i="4"/>
  <c r="S230" i="4"/>
  <c r="R229" i="4"/>
  <c r="AE240" i="4"/>
  <c r="O240" i="4"/>
  <c r="AD239" i="4"/>
  <c r="V239" i="4"/>
  <c r="N239" i="4"/>
  <c r="F239" i="4"/>
  <c r="AC238" i="4"/>
  <c r="U238" i="4"/>
  <c r="M238" i="4"/>
  <c r="E238" i="4"/>
  <c r="Y231" i="4"/>
  <c r="P230" i="4"/>
  <c r="G229" i="4"/>
  <c r="B230" i="4"/>
  <c r="W230" i="4"/>
  <c r="F229" i="4"/>
  <c r="W231" i="4"/>
  <c r="V230" i="4"/>
  <c r="AC229" i="4"/>
  <c r="T231" i="4"/>
  <c r="AA230" i="4"/>
  <c r="C230" i="4"/>
  <c r="J229" i="4"/>
  <c r="W240" i="4"/>
  <c r="AA231" i="4"/>
  <c r="S231" i="4"/>
  <c r="K231" i="4"/>
  <c r="C231" i="4"/>
  <c r="Z230" i="4"/>
  <c r="R230" i="4"/>
  <c r="J230" i="4"/>
  <c r="J271" i="4" s="1"/>
  <c r="AG229" i="4"/>
  <c r="Y229" i="4"/>
  <c r="Q229" i="4"/>
  <c r="I229" i="4"/>
  <c r="AE234" i="4"/>
  <c r="W234" i="4"/>
  <c r="O234" i="4"/>
  <c r="G234" i="4"/>
  <c r="AD240" i="4"/>
  <c r="V240" i="4"/>
  <c r="N240" i="4"/>
  <c r="F240" i="4"/>
  <c r="AC239" i="4"/>
  <c r="U239" i="4"/>
  <c r="M239" i="4"/>
  <c r="E239" i="4"/>
  <c r="AB238" i="4"/>
  <c r="T238" i="4"/>
  <c r="L238" i="4"/>
  <c r="D238" i="4"/>
  <c r="AF230" i="4"/>
  <c r="W229" i="4"/>
  <c r="X231" i="4"/>
  <c r="AE230" i="4"/>
  <c r="N229" i="4"/>
  <c r="AE231" i="4"/>
  <c r="G231" i="4"/>
  <c r="F230" i="4"/>
  <c r="E229" i="4"/>
  <c r="AB231" i="4"/>
  <c r="D231" i="4"/>
  <c r="K230" i="4"/>
  <c r="Z229" i="4"/>
  <c r="G240" i="4"/>
  <c r="B239" i="4"/>
  <c r="Z231" i="4"/>
  <c r="R231" i="4"/>
  <c r="J231" i="4"/>
  <c r="AG230" i="4"/>
  <c r="Y230" i="4"/>
  <c r="Q230" i="4"/>
  <c r="I230" i="4"/>
  <c r="AF229" i="4"/>
  <c r="X229" i="4"/>
  <c r="P229" i="4"/>
  <c r="H229" i="4"/>
  <c r="AD234" i="4"/>
  <c r="V234" i="4"/>
  <c r="N234" i="4"/>
  <c r="F234" i="4"/>
  <c r="AC240" i="4"/>
  <c r="U240" i="4"/>
  <c r="M240" i="4"/>
  <c r="E240" i="4"/>
  <c r="AB239" i="4"/>
  <c r="T239" i="4"/>
  <c r="L239" i="4"/>
  <c r="D239" i="4"/>
  <c r="AA238" i="4"/>
  <c r="S238" i="4"/>
  <c r="K238" i="4"/>
  <c r="C238" i="4"/>
  <c r="B240" i="4"/>
  <c r="K25" i="34"/>
  <c r="AG271" i="4" l="1"/>
  <c r="AG290" i="4" s="1"/>
  <c r="R271" i="4"/>
  <c r="AF271" i="4"/>
  <c r="X275" i="4"/>
  <c r="U271" i="4"/>
  <c r="U290" i="4" s="1"/>
  <c r="R275" i="4"/>
  <c r="AG275" i="4"/>
  <c r="S275" i="4"/>
  <c r="D275" i="4"/>
  <c r="Y275" i="4"/>
  <c r="S271" i="4"/>
  <c r="S290" i="4" s="1"/>
  <c r="T271" i="4"/>
  <c r="T290" i="4" s="1"/>
  <c r="Z275" i="4"/>
  <c r="F271" i="4"/>
  <c r="R290" i="4"/>
  <c r="Z271" i="4"/>
  <c r="Z290" i="4" s="1"/>
  <c r="Q271" i="4"/>
  <c r="Q290" i="4" s="1"/>
  <c r="E275" i="4"/>
  <c r="B275" i="4"/>
  <c r="C271" i="4"/>
  <c r="B271" i="4"/>
  <c r="B290" i="4" s="1"/>
  <c r="F275" i="4"/>
  <c r="D271" i="4"/>
  <c r="AE275" i="4"/>
  <c r="AF275" i="4"/>
  <c r="J275" i="4"/>
  <c r="C275" i="4"/>
  <c r="AF290" i="4"/>
  <c r="W275" i="4"/>
  <c r="AA271" i="4"/>
  <c r="AA290" i="4" s="1"/>
  <c r="AB271" i="4"/>
  <c r="AB290" i="4" s="1"/>
  <c r="AD271" i="4"/>
  <c r="AD290" i="4" s="1"/>
  <c r="K275" i="4"/>
  <c r="L275" i="4"/>
  <c r="AC275" i="4"/>
  <c r="I271" i="4"/>
  <c r="T275" i="4"/>
  <c r="H271" i="4"/>
  <c r="X271" i="4"/>
  <c r="X290" i="4" s="1"/>
  <c r="V271" i="4"/>
  <c r="V290" i="4" s="1"/>
  <c r="Y271" i="4"/>
  <c r="Y290" i="4" s="1"/>
  <c r="M275" i="4"/>
  <c r="N275" i="4"/>
  <c r="K271" i="4"/>
  <c r="G275" i="4"/>
  <c r="L271" i="4"/>
  <c r="AA275" i="4"/>
  <c r="AB275" i="4"/>
  <c r="U275" i="4"/>
  <c r="V275" i="4"/>
  <c r="O275" i="4"/>
  <c r="P271" i="4"/>
  <c r="P290" i="4" s="1"/>
  <c r="AD275" i="4"/>
  <c r="P275" i="4"/>
  <c r="AC271" i="4"/>
  <c r="AC290" i="4" s="1"/>
  <c r="O271" i="4"/>
  <c r="O290" i="4" s="1"/>
  <c r="N271" i="4"/>
  <c r="N290" i="4" s="1"/>
  <c r="AE271" i="4"/>
  <c r="AE290" i="4" s="1"/>
  <c r="W271" i="4"/>
  <c r="W290" i="4" s="1"/>
  <c r="E271" i="4"/>
  <c r="I275" i="4"/>
  <c r="G271" i="4"/>
  <c r="M271" i="4"/>
  <c r="M290" i="4" s="1"/>
  <c r="B47" i="4" s="1"/>
  <c r="Q275" i="4"/>
  <c r="C137" i="34" l="1"/>
  <c r="C138" i="34" s="1"/>
  <c r="C139" i="34" s="1"/>
  <c r="C140" i="34" s="1"/>
  <c r="C141" i="34" s="1"/>
  <c r="C142" i="34" s="1"/>
  <c r="C143" i="34" s="1"/>
  <c r="C144" i="34" s="1"/>
  <c r="C145" i="34" s="1"/>
  <c r="C146" i="34" s="1"/>
  <c r="C147" i="34" s="1"/>
  <c r="C148" i="34" s="1"/>
  <c r="C149" i="34" s="1"/>
  <c r="C150" i="34" s="1"/>
  <c r="C151" i="34" s="1"/>
  <c r="E123" i="34"/>
  <c r="D123" i="34"/>
  <c r="G73" i="34"/>
  <c r="H73" i="34"/>
  <c r="I73" i="34"/>
  <c r="J73" i="34"/>
  <c r="K73" i="34"/>
  <c r="L73" i="34"/>
  <c r="M73" i="34"/>
  <c r="N73" i="34"/>
  <c r="O73" i="34"/>
  <c r="P73" i="34"/>
  <c r="Q73" i="34"/>
  <c r="R73" i="34"/>
  <c r="S73" i="34"/>
  <c r="T73" i="34"/>
  <c r="U73" i="34"/>
  <c r="V73" i="34"/>
  <c r="W73" i="34"/>
  <c r="X73" i="34"/>
  <c r="Y73" i="34"/>
  <c r="Z73" i="34"/>
  <c r="AA73" i="34"/>
  <c r="AB73" i="34"/>
  <c r="AC73" i="34"/>
  <c r="AD73" i="34"/>
  <c r="AE73" i="34"/>
  <c r="AF73" i="34"/>
  <c r="AG73" i="34"/>
  <c r="AH73" i="34"/>
  <c r="AI73" i="34"/>
  <c r="AJ73" i="34"/>
  <c r="AK73" i="34"/>
  <c r="AL73" i="34"/>
  <c r="G74" i="34"/>
  <c r="H74" i="34"/>
  <c r="I74" i="34"/>
  <c r="J74" i="34"/>
  <c r="K74" i="34"/>
  <c r="L74" i="34"/>
  <c r="M74" i="34"/>
  <c r="N74" i="34"/>
  <c r="C90" i="34" s="1"/>
  <c r="O74" i="34"/>
  <c r="P74" i="34"/>
  <c r="Q74" i="34"/>
  <c r="R74" i="34"/>
  <c r="S74" i="34"/>
  <c r="T74" i="34"/>
  <c r="U74" i="34"/>
  <c r="V74" i="34"/>
  <c r="W74" i="34"/>
  <c r="X74" i="34"/>
  <c r="Y74" i="34"/>
  <c r="Z74" i="34"/>
  <c r="AA74" i="34"/>
  <c r="AB74" i="34"/>
  <c r="AC74" i="34"/>
  <c r="AD74" i="34"/>
  <c r="AE74" i="34"/>
  <c r="AF74" i="34"/>
  <c r="AG74" i="34"/>
  <c r="AH74" i="34"/>
  <c r="AI74" i="34"/>
  <c r="AJ74" i="34"/>
  <c r="AK74" i="34"/>
  <c r="AL74" i="34"/>
  <c r="G75" i="34"/>
  <c r="H75" i="34"/>
  <c r="I75" i="34"/>
  <c r="J75" i="34"/>
  <c r="K75" i="34"/>
  <c r="L75" i="34"/>
  <c r="M75" i="34"/>
  <c r="N75" i="34"/>
  <c r="O75" i="34"/>
  <c r="P75" i="34"/>
  <c r="Q75" i="34"/>
  <c r="R75" i="34"/>
  <c r="S75" i="34"/>
  <c r="T75" i="34"/>
  <c r="U75" i="34"/>
  <c r="V75" i="34"/>
  <c r="W75" i="34"/>
  <c r="X75" i="34"/>
  <c r="Y75" i="34"/>
  <c r="Z75" i="34"/>
  <c r="AA75" i="34"/>
  <c r="AB75" i="34"/>
  <c r="AC75" i="34"/>
  <c r="AD75" i="34"/>
  <c r="AE75" i="34"/>
  <c r="AF75" i="34"/>
  <c r="AG75" i="34"/>
  <c r="AH75" i="34"/>
  <c r="AI75" i="34"/>
  <c r="AJ75" i="34"/>
  <c r="AK75" i="34"/>
  <c r="AL75" i="34"/>
  <c r="G76" i="34"/>
  <c r="H76" i="34"/>
  <c r="I76" i="34"/>
  <c r="J76" i="34"/>
  <c r="K76" i="34"/>
  <c r="L76" i="34"/>
  <c r="M76" i="34"/>
  <c r="N76" i="34"/>
  <c r="O76" i="34"/>
  <c r="P76" i="34"/>
  <c r="Q76" i="34"/>
  <c r="R76" i="34"/>
  <c r="S76" i="34"/>
  <c r="T76" i="34"/>
  <c r="U76" i="34"/>
  <c r="V76" i="34"/>
  <c r="W76" i="34"/>
  <c r="X76" i="34"/>
  <c r="Y76" i="34"/>
  <c r="Z76" i="34"/>
  <c r="AA76" i="34"/>
  <c r="AB76" i="34"/>
  <c r="AC76" i="34"/>
  <c r="AD76" i="34"/>
  <c r="AE76" i="34"/>
  <c r="AF76" i="34"/>
  <c r="AG76" i="34"/>
  <c r="AH76" i="34"/>
  <c r="AI76" i="34"/>
  <c r="AJ76" i="34"/>
  <c r="AK76" i="34"/>
  <c r="AL76" i="34"/>
  <c r="G78" i="34"/>
  <c r="H78" i="34"/>
  <c r="I78" i="34"/>
  <c r="J78" i="34"/>
  <c r="K78" i="34"/>
  <c r="L78" i="34"/>
  <c r="M78" i="34"/>
  <c r="N78" i="34"/>
  <c r="O78" i="34"/>
  <c r="P78" i="34"/>
  <c r="Q78" i="34"/>
  <c r="R78" i="34"/>
  <c r="S78" i="34"/>
  <c r="T78" i="34"/>
  <c r="U78" i="34"/>
  <c r="V78" i="34"/>
  <c r="W78" i="34"/>
  <c r="X78" i="34"/>
  <c r="Y78" i="34"/>
  <c r="Z78" i="34"/>
  <c r="AA78" i="34"/>
  <c r="AB78" i="34"/>
  <c r="AC78" i="34"/>
  <c r="AD78" i="34"/>
  <c r="AE78" i="34"/>
  <c r="AF78" i="34"/>
  <c r="AG78" i="34"/>
  <c r="AH78" i="34"/>
  <c r="AI78" i="34"/>
  <c r="AJ78" i="34"/>
  <c r="AK78" i="34"/>
  <c r="AL78" i="34"/>
  <c r="G79" i="34"/>
  <c r="H79" i="34"/>
  <c r="I79" i="34"/>
  <c r="J79" i="34"/>
  <c r="K79" i="34"/>
  <c r="L79" i="34"/>
  <c r="M79" i="34"/>
  <c r="M80" i="34" s="1"/>
  <c r="N79" i="34"/>
  <c r="O79" i="34"/>
  <c r="P79" i="34"/>
  <c r="Q79" i="34"/>
  <c r="R79" i="34"/>
  <c r="S79" i="34"/>
  <c r="T79" i="34"/>
  <c r="U79" i="34"/>
  <c r="V79" i="34"/>
  <c r="W79" i="34"/>
  <c r="X79" i="34"/>
  <c r="Y79" i="34"/>
  <c r="Z79" i="34"/>
  <c r="AA79" i="34"/>
  <c r="AB79" i="34"/>
  <c r="AC79" i="34"/>
  <c r="AF79" i="34"/>
  <c r="AH79" i="34"/>
  <c r="G80" i="34"/>
  <c r="G86" i="34" s="1"/>
  <c r="H80" i="34"/>
  <c r="H83" i="34" s="1"/>
  <c r="I80" i="34"/>
  <c r="J80" i="34"/>
  <c r="J84" i="34" s="1"/>
  <c r="O80" i="34"/>
  <c r="O86" i="34" s="1"/>
  <c r="Q80" i="34"/>
  <c r="Q83" i="34" s="1"/>
  <c r="R80" i="34"/>
  <c r="R84" i="34" s="1"/>
  <c r="X80" i="34"/>
  <c r="X85" i="34" s="1"/>
  <c r="Y80" i="34"/>
  <c r="Y86" i="34" s="1"/>
  <c r="Z80" i="34"/>
  <c r="AH80" i="34"/>
  <c r="AH83" i="34" s="1"/>
  <c r="J83" i="34"/>
  <c r="Z83" i="34"/>
  <c r="I84" i="34"/>
  <c r="Q84" i="34"/>
  <c r="Z84" i="34"/>
  <c r="H85" i="34"/>
  <c r="J85" i="34"/>
  <c r="Y85" i="34"/>
  <c r="Z85" i="34"/>
  <c r="I86" i="34"/>
  <c r="J86" i="34"/>
  <c r="X86" i="34"/>
  <c r="Z86" i="34"/>
  <c r="I85" i="34" l="1"/>
  <c r="AG79" i="34"/>
  <c r="AG80" i="34" s="1"/>
  <c r="AG85" i="34" s="1"/>
  <c r="Y84" i="34"/>
  <c r="Y83" i="34"/>
  <c r="I83" i="34"/>
  <c r="B137" i="34"/>
  <c r="AD79" i="34"/>
  <c r="AD80" i="34" s="1"/>
  <c r="AL79" i="34"/>
  <c r="AK79" i="34"/>
  <c r="N80" i="34"/>
  <c r="N85" i="34" s="1"/>
  <c r="AB80" i="34"/>
  <c r="AB83" i="34" s="1"/>
  <c r="T80" i="34"/>
  <c r="T84" i="34" s="1"/>
  <c r="L80" i="34"/>
  <c r="L84" i="34" s="1"/>
  <c r="AJ79" i="34"/>
  <c r="AJ80" i="34" s="1"/>
  <c r="AJ85" i="34" s="1"/>
  <c r="K80" i="34"/>
  <c r="K85" i="34" s="1"/>
  <c r="AI79" i="34"/>
  <c r="AB84" i="34"/>
  <c r="AJ83" i="34"/>
  <c r="Q86" i="34"/>
  <c r="AI80" i="34"/>
  <c r="AI86" i="34" s="1"/>
  <c r="AA80" i="34"/>
  <c r="AA84" i="34" s="1"/>
  <c r="S80" i="34"/>
  <c r="S84" i="34" s="1"/>
  <c r="AL80" i="34"/>
  <c r="AL85" i="34" s="1"/>
  <c r="AK80" i="34"/>
  <c r="AK84" i="34" s="1"/>
  <c r="R86" i="34"/>
  <c r="R83" i="34"/>
  <c r="Q85" i="34"/>
  <c r="AG86" i="34"/>
  <c r="U80" i="34"/>
  <c r="U85" i="34" s="1"/>
  <c r="R85" i="34"/>
  <c r="AH85" i="34"/>
  <c r="H84" i="34"/>
  <c r="V80" i="34"/>
  <c r="V85" i="34" s="1"/>
  <c r="H86" i="34"/>
  <c r="AH86" i="34"/>
  <c r="AC80" i="34"/>
  <c r="AC85" i="34" s="1"/>
  <c r="AH84" i="34"/>
  <c r="W80" i="34"/>
  <c r="W84" i="34" s="1"/>
  <c r="O85" i="34"/>
  <c r="G85" i="34"/>
  <c r="O84" i="34"/>
  <c r="G84" i="34"/>
  <c r="O83" i="34"/>
  <c r="G83" i="34"/>
  <c r="AI84" i="34"/>
  <c r="AC83" i="34"/>
  <c r="AA85" i="34"/>
  <c r="AL86" i="34"/>
  <c r="M84" i="34"/>
  <c r="M83" i="34"/>
  <c r="M86" i="34"/>
  <c r="M85" i="34"/>
  <c r="AC86" i="34"/>
  <c r="W83" i="34"/>
  <c r="AE79" i="34"/>
  <c r="AE80" i="34" s="1"/>
  <c r="X83" i="34"/>
  <c r="C92" i="34"/>
  <c r="C91" i="34"/>
  <c r="C95" i="34" s="1"/>
  <c r="C89" i="34"/>
  <c r="C94" i="34" s="1"/>
  <c r="AG84" i="34"/>
  <c r="AG83" i="34"/>
  <c r="X84" i="34"/>
  <c r="AF80" i="34"/>
  <c r="AF84" i="34" s="1"/>
  <c r="P80" i="34"/>
  <c r="P83" i="34" s="1"/>
  <c r="K84" i="34" l="1"/>
  <c r="K83" i="34"/>
  <c r="AJ84" i="34"/>
  <c r="AJ86" i="34"/>
  <c r="AF83" i="34"/>
  <c r="AA83" i="34"/>
  <c r="K86" i="34"/>
  <c r="N83" i="34"/>
  <c r="B138" i="34"/>
  <c r="AD85" i="34"/>
  <c r="AD83" i="34"/>
  <c r="AD86" i="34"/>
  <c r="AD84" i="34"/>
  <c r="L83" i="34"/>
  <c r="L86" i="34"/>
  <c r="T86" i="34"/>
  <c r="AI83" i="34"/>
  <c r="T85" i="34"/>
  <c r="V83" i="34"/>
  <c r="AB85" i="34"/>
  <c r="N86" i="34"/>
  <c r="T83" i="34"/>
  <c r="L85" i="34"/>
  <c r="N84" i="34"/>
  <c r="W85" i="34"/>
  <c r="V84" i="34"/>
  <c r="AK85" i="34"/>
  <c r="AK83" i="34"/>
  <c r="AB86" i="34"/>
  <c r="AI85" i="34"/>
  <c r="W86" i="34"/>
  <c r="AL84" i="34"/>
  <c r="AK86" i="34"/>
  <c r="U84" i="34"/>
  <c r="V86" i="34"/>
  <c r="S85" i="34"/>
  <c r="U86" i="34"/>
  <c r="S86" i="34"/>
  <c r="U83" i="34"/>
  <c r="AC84" i="34"/>
  <c r="AL83" i="34"/>
  <c r="AF85" i="34"/>
  <c r="AF86" i="34"/>
  <c r="S83" i="34"/>
  <c r="AA86" i="34"/>
  <c r="AE83" i="34"/>
  <c r="AE85" i="34"/>
  <c r="AE86" i="34"/>
  <c r="AE84" i="34"/>
  <c r="P84" i="34"/>
  <c r="P86" i="34"/>
  <c r="P85" i="34"/>
  <c r="C96" i="34"/>
  <c r="B139" i="34" l="1"/>
  <c r="E108" i="34" a="1"/>
  <c r="C102" i="34"/>
  <c r="C104" i="34"/>
  <c r="C103" i="34"/>
  <c r="C100" i="34"/>
  <c r="B140" i="34" l="1"/>
  <c r="H112" i="34"/>
  <c r="G113" i="34"/>
  <c r="F114" i="34"/>
  <c r="E115" i="34"/>
  <c r="E108" i="34"/>
  <c r="H113" i="34"/>
  <c r="G114" i="34"/>
  <c r="F115" i="34"/>
  <c r="E116" i="34"/>
  <c r="F108" i="34"/>
  <c r="E109" i="34"/>
  <c r="H114" i="34"/>
  <c r="G115" i="34"/>
  <c r="F116" i="34"/>
  <c r="K116" i="34" s="1"/>
  <c r="M116" i="34" s="1"/>
  <c r="E117" i="34"/>
  <c r="F118" i="34"/>
  <c r="G108" i="34"/>
  <c r="F109" i="34"/>
  <c r="E110" i="34"/>
  <c r="H115" i="34"/>
  <c r="G116" i="34"/>
  <c r="F117" i="34"/>
  <c r="K117" i="34" s="1"/>
  <c r="M117" i="34" s="1"/>
  <c r="E118" i="34"/>
  <c r="H108" i="34"/>
  <c r="G109" i="34"/>
  <c r="F110" i="34"/>
  <c r="E111" i="34"/>
  <c r="H116" i="34"/>
  <c r="G117" i="34"/>
  <c r="E119" i="34"/>
  <c r="H109" i="34"/>
  <c r="G110" i="34"/>
  <c r="F111" i="34"/>
  <c r="E112" i="34"/>
  <c r="H117" i="34"/>
  <c r="G118" i="34"/>
  <c r="F119" i="34"/>
  <c r="H111" i="34"/>
  <c r="G112" i="34"/>
  <c r="F113" i="34"/>
  <c r="E114" i="34"/>
  <c r="H110" i="34"/>
  <c r="G111" i="34"/>
  <c r="F112" i="34"/>
  <c r="E113" i="34"/>
  <c r="H118" i="34"/>
  <c r="G119" i="34"/>
  <c r="H119" i="34"/>
  <c r="K113" i="34" l="1"/>
  <c r="M113" i="34" s="1"/>
  <c r="K118" i="34"/>
  <c r="M118" i="34" s="1"/>
  <c r="K115" i="34"/>
  <c r="M115" i="34" s="1"/>
  <c r="B141" i="34"/>
  <c r="I108" i="34"/>
  <c r="J108" i="34"/>
  <c r="L108" i="34" s="1"/>
  <c r="B125" i="34" s="1"/>
  <c r="D125" i="34" s="1"/>
  <c r="D21" i="34" s="1"/>
  <c r="K114" i="34"/>
  <c r="M114" i="34" s="1"/>
  <c r="J118" i="34"/>
  <c r="L118" i="34" s="1"/>
  <c r="I118" i="34"/>
  <c r="J117" i="34"/>
  <c r="L117" i="34" s="1"/>
  <c r="I117" i="34"/>
  <c r="I119" i="34"/>
  <c r="J119" i="34"/>
  <c r="L119" i="34" s="1"/>
  <c r="I113" i="34"/>
  <c r="J113" i="34"/>
  <c r="L113" i="34" s="1"/>
  <c r="J109" i="34"/>
  <c r="L109" i="34" s="1"/>
  <c r="I109" i="34"/>
  <c r="I112" i="34"/>
  <c r="J112" i="34"/>
  <c r="L112" i="34" s="1"/>
  <c r="K108" i="34"/>
  <c r="M108" i="34" s="1"/>
  <c r="K119" i="34"/>
  <c r="M119" i="34" s="1"/>
  <c r="C134" i="34" s="1"/>
  <c r="E134" i="34" s="1"/>
  <c r="K112" i="34"/>
  <c r="M112" i="34" s="1"/>
  <c r="C129" i="34" s="1"/>
  <c r="E129" i="34" s="1"/>
  <c r="I115" i="34"/>
  <c r="J115" i="34"/>
  <c r="L115" i="34" s="1"/>
  <c r="I111" i="34"/>
  <c r="J111" i="34"/>
  <c r="L111" i="34" s="1"/>
  <c r="J110" i="34"/>
  <c r="L110" i="34" s="1"/>
  <c r="I110" i="34"/>
  <c r="K110" i="34"/>
  <c r="M110" i="34" s="1"/>
  <c r="C127" i="34" s="1"/>
  <c r="E127" i="34" s="1"/>
  <c r="F25" i="34" s="1"/>
  <c r="K109" i="34"/>
  <c r="M109" i="34" s="1"/>
  <c r="C126" i="34" s="1"/>
  <c r="E126" i="34" s="1"/>
  <c r="E25" i="34" s="1"/>
  <c r="I114" i="34"/>
  <c r="J114" i="34"/>
  <c r="L114" i="34" s="1"/>
  <c r="K111" i="34"/>
  <c r="M111" i="34" s="1"/>
  <c r="I116" i="34"/>
  <c r="J116" i="34"/>
  <c r="L116" i="34" s="1"/>
  <c r="C132" i="34" l="1"/>
  <c r="E132" i="34" s="1"/>
  <c r="C125" i="34"/>
  <c r="E125" i="34" s="1"/>
  <c r="D25" i="34" s="1"/>
  <c r="B134" i="34"/>
  <c r="D134" i="34" s="1"/>
  <c r="C135" i="34"/>
  <c r="E135" i="34" s="1"/>
  <c r="B127" i="34"/>
  <c r="D127" i="34" s="1"/>
  <c r="F21" i="34" s="1"/>
  <c r="C130" i="34"/>
  <c r="E130" i="34" s="1"/>
  <c r="D137" i="34"/>
  <c r="D138" i="34"/>
  <c r="D139" i="34" s="1"/>
  <c r="D140" i="34" s="1"/>
  <c r="D141" i="34" s="1"/>
  <c r="D142" i="34" s="1"/>
  <c r="D143" i="34" s="1"/>
  <c r="D144" i="34" s="1"/>
  <c r="D145" i="34" s="1"/>
  <c r="D146" i="34" s="1"/>
  <c r="H21" i="34" s="1"/>
  <c r="I21" i="34" s="1"/>
  <c r="D136" i="34"/>
  <c r="G21" i="34" s="1"/>
  <c r="B123" i="34"/>
  <c r="C128" i="34"/>
  <c r="E128" i="34" s="1"/>
  <c r="G25" i="34" s="1"/>
  <c r="B131" i="34"/>
  <c r="D131" i="34" s="1"/>
  <c r="B132" i="34"/>
  <c r="D132" i="34" s="1"/>
  <c r="B126" i="34"/>
  <c r="D126" i="34" s="1"/>
  <c r="E21" i="34" s="1"/>
  <c r="B135" i="34"/>
  <c r="D135" i="34" s="1"/>
  <c r="E136" i="34"/>
  <c r="J25" i="34" s="1"/>
  <c r="C123" i="34"/>
  <c r="B133" i="34"/>
  <c r="D133" i="34" s="1"/>
  <c r="B129" i="34"/>
  <c r="D129" i="34" s="1"/>
  <c r="B128" i="34"/>
  <c r="D128" i="34" s="1"/>
  <c r="B130" i="34"/>
  <c r="D130" i="34" s="1"/>
  <c r="C131" i="34"/>
  <c r="E131" i="34" s="1"/>
  <c r="H25" i="34" s="1"/>
  <c r="C133" i="34"/>
  <c r="E133" i="34" s="1"/>
  <c r="I25" i="34" s="1"/>
  <c r="B142" i="34"/>
  <c r="E137" i="34" l="1"/>
  <c r="E138" i="34" s="1"/>
  <c r="E139" i="34" s="1"/>
  <c r="E140" i="34" s="1"/>
  <c r="E141" i="34" s="1"/>
  <c r="E142" i="34" s="1"/>
  <c r="E143" i="34" s="1"/>
  <c r="E144" i="34" s="1"/>
  <c r="E145" i="34" s="1"/>
  <c r="E146" i="34" s="1"/>
  <c r="E147" i="34" s="1"/>
  <c r="E148" i="34" s="1"/>
  <c r="E149" i="34" s="1"/>
  <c r="E150" i="34" s="1"/>
  <c r="E151" i="34" s="1"/>
  <c r="L25" i="34" s="1"/>
  <c r="B143" i="34"/>
  <c r="B144" i="34" l="1"/>
  <c r="B145" i="34" l="1"/>
  <c r="B146" i="34" l="1"/>
  <c r="B147" i="34" s="1"/>
  <c r="B148" i="34" s="1"/>
  <c r="B149" i="34" s="1"/>
  <c r="B150" i="34" s="1"/>
  <c r="B151" i="34" s="1"/>
  <c r="D147" i="34"/>
  <c r="D148" i="34" s="1"/>
  <c r="D149" i="34" s="1"/>
  <c r="D150" i="34" s="1"/>
  <c r="D151" i="34" s="1"/>
  <c r="B145" i="3" l="1"/>
  <c r="E73" i="39" l="1"/>
  <c r="E70" i="39" s="1"/>
  <c r="F73" i="39"/>
  <c r="F70" i="39" s="1"/>
  <c r="G73" i="39"/>
  <c r="G70" i="39" s="1"/>
  <c r="H73" i="39"/>
  <c r="H70" i="39" s="1"/>
  <c r="I73" i="39"/>
  <c r="I70" i="39" s="1"/>
  <c r="J73" i="39"/>
  <c r="J70" i="39" s="1"/>
  <c r="K73" i="39"/>
  <c r="K70" i="39" s="1"/>
  <c r="L73" i="39"/>
  <c r="L70" i="39" s="1"/>
  <c r="M73" i="39"/>
  <c r="M70" i="39" s="1"/>
  <c r="C73" i="39"/>
  <c r="B73" i="39"/>
  <c r="C50" i="39"/>
  <c r="D50" i="39"/>
  <c r="E50" i="39"/>
  <c r="F50" i="39"/>
  <c r="G50" i="39"/>
  <c r="H50" i="39"/>
  <c r="I50" i="39"/>
  <c r="J50" i="39"/>
  <c r="K50" i="39"/>
  <c r="L50" i="39"/>
  <c r="M50" i="39"/>
  <c r="B50" i="39"/>
  <c r="K83" i="39" l="1"/>
  <c r="K82" i="39"/>
  <c r="J82" i="39"/>
  <c r="J83" i="39"/>
  <c r="I83" i="39"/>
  <c r="I82" i="39"/>
  <c r="B82" i="39"/>
  <c r="B83" i="39"/>
  <c r="B84" i="39" s="1"/>
  <c r="H83" i="39"/>
  <c r="H82" i="39"/>
  <c r="C82" i="39"/>
  <c r="C83" i="39"/>
  <c r="C84" i="39" s="1"/>
  <c r="G83" i="39"/>
  <c r="G82" i="39"/>
  <c r="D82" i="39"/>
  <c r="D83" i="39"/>
  <c r="F83" i="39"/>
  <c r="F82" i="39"/>
  <c r="M82" i="39"/>
  <c r="M83" i="39"/>
  <c r="M84" i="39" s="1"/>
  <c r="E82" i="39"/>
  <c r="E83" i="39"/>
  <c r="L83" i="39"/>
  <c r="L82" i="39"/>
  <c r="G84" i="39" l="1"/>
  <c r="J84" i="39"/>
  <c r="D84" i="39"/>
  <c r="D16" i="39"/>
  <c r="I84" i="39"/>
  <c r="I16" i="39"/>
  <c r="E84" i="39"/>
  <c r="L84" i="39"/>
  <c r="B11" i="39"/>
  <c r="L16" i="39" s="1"/>
  <c r="F84" i="39"/>
  <c r="F16" i="39"/>
  <c r="H84" i="39"/>
  <c r="K84" i="39"/>
  <c r="C61" i="3"/>
  <c r="D61" i="3"/>
  <c r="E61" i="3"/>
  <c r="F61" i="3"/>
  <c r="C62" i="3"/>
  <c r="E62" i="3"/>
  <c r="F62" i="3"/>
  <c r="B62" i="3"/>
  <c r="B61" i="3"/>
  <c r="J16" i="39" l="1"/>
  <c r="B12" i="39"/>
  <c r="G18" i="39" s="1"/>
  <c r="K16" i="39"/>
  <c r="H16" i="39"/>
  <c r="E16" i="39"/>
  <c r="G16" i="39"/>
  <c r="B214" i="3"/>
  <c r="B220" i="3" s="1"/>
  <c r="B221" i="3" s="1"/>
  <c r="H208" i="3"/>
  <c r="F18" i="39" l="1"/>
  <c r="D18" i="39"/>
  <c r="E18" i="39"/>
  <c r="B49" i="3"/>
  <c r="B45" i="3"/>
  <c r="C56" i="3" l="1"/>
  <c r="B56" i="3"/>
  <c r="J83" i="3" l="1"/>
  <c r="J82" i="3"/>
  <c r="E83" i="3"/>
  <c r="E82" i="3"/>
  <c r="C77" i="3"/>
  <c r="C78" i="3" s="1"/>
  <c r="G386" i="4"/>
  <c r="G385" i="4"/>
  <c r="G384" i="4"/>
  <c r="G383" i="4"/>
  <c r="G382" i="4"/>
  <c r="B50" i="4" s="1"/>
  <c r="G381" i="4"/>
  <c r="G380" i="4"/>
  <c r="G379" i="4"/>
  <c r="B388" i="4" s="1"/>
  <c r="B46" i="4" s="1"/>
  <c r="B52" i="4" s="1"/>
  <c r="G378" i="4"/>
  <c r="G377" i="4"/>
  <c r="G376" i="4"/>
  <c r="G375" i="4"/>
  <c r="G374" i="4"/>
  <c r="G373" i="4"/>
  <c r="G372" i="4"/>
  <c r="G371" i="4"/>
  <c r="G370" i="4"/>
  <c r="G369" i="4"/>
  <c r="C85" i="3" l="1"/>
  <c r="H85" i="3"/>
  <c r="M203" i="4" l="1"/>
  <c r="C203" i="4"/>
  <c r="B203" i="4"/>
  <c r="N203" i="4" l="1"/>
  <c r="O203" i="4" s="1"/>
  <c r="P203" i="4" s="1"/>
  <c r="Q203" i="4" s="1"/>
  <c r="R203" i="4" s="1"/>
  <c r="S203" i="4" s="1"/>
  <c r="T203" i="4" s="1"/>
  <c r="U203" i="4" s="1"/>
  <c r="V203" i="4" s="1"/>
  <c r="W203" i="4" s="1"/>
  <c r="X203" i="4" s="1"/>
  <c r="Y203" i="4" s="1"/>
  <c r="Z203" i="4" s="1"/>
  <c r="AA203" i="4" s="1"/>
  <c r="AB203" i="4" s="1"/>
  <c r="AC203" i="4" s="1"/>
  <c r="AD203" i="4" s="1"/>
  <c r="AE203" i="4" s="1"/>
  <c r="AF203" i="4" s="1"/>
  <c r="AG203" i="4" s="1"/>
  <c r="D288" i="4"/>
  <c r="E288" i="4" s="1"/>
  <c r="F288" i="4" s="1"/>
  <c r="G288" i="4" s="1"/>
  <c r="H288" i="4" s="1"/>
  <c r="I288" i="4" s="1"/>
  <c r="J288" i="4" s="1"/>
  <c r="K288" i="4" s="1"/>
  <c r="L288" i="4" s="1"/>
  <c r="D203" i="4"/>
  <c r="E203" i="4" s="1"/>
  <c r="F203" i="4" s="1"/>
  <c r="G203" i="4" s="1"/>
  <c r="H203" i="4" s="1"/>
  <c r="I203" i="4" s="1"/>
  <c r="J203" i="4" s="1"/>
  <c r="K203" i="4" s="1"/>
  <c r="L203" i="4" s="1"/>
  <c r="B19" i="35" l="1"/>
  <c r="A66" i="35"/>
  <c r="H183" i="3" l="1"/>
  <c r="H185" i="3" s="1"/>
  <c r="B197" i="3" l="1"/>
  <c r="B198" i="3" s="1"/>
  <c r="B170" i="3"/>
  <c r="N158" i="3" l="1"/>
  <c r="B52" i="21" l="1"/>
  <c r="B53" i="21" s="1"/>
  <c r="C53" i="21" l="1"/>
  <c r="F15" i="21" s="1"/>
  <c r="G15" i="21" s="1"/>
  <c r="D15" i="21" l="1"/>
  <c r="E15" i="21" s="1"/>
  <c r="I15" i="21"/>
  <c r="B9" i="21"/>
  <c r="B136" i="3" l="1"/>
  <c r="I107" i="3" l="1"/>
  <c r="I109" i="3" s="1"/>
  <c r="B142" i="3" s="1"/>
  <c r="B143" i="3" s="1"/>
  <c r="A11" i="37"/>
  <c r="D23" i="37"/>
  <c r="E23" i="37" s="1"/>
  <c r="F23" i="37" s="1"/>
  <c r="G23" i="37" s="1"/>
  <c r="H23" i="37" s="1"/>
  <c r="I23" i="37" s="1"/>
  <c r="J23" i="37" s="1"/>
  <c r="K23" i="37" s="1"/>
  <c r="L23" i="37" s="1"/>
  <c r="M23" i="37" s="1"/>
  <c r="N23" i="37" s="1"/>
  <c r="O23" i="37" s="1"/>
  <c r="P23" i="37" s="1"/>
  <c r="Q23" i="37" s="1"/>
  <c r="R23" i="37" s="1"/>
  <c r="S23" i="37" s="1"/>
  <c r="T23" i="37" s="1"/>
  <c r="U23" i="37" s="1"/>
  <c r="V23" i="37" s="1"/>
  <c r="W23" i="37" s="1"/>
  <c r="X23" i="37" s="1"/>
  <c r="Y23" i="37" s="1"/>
  <c r="Z23" i="37" s="1"/>
  <c r="AA23" i="37" s="1"/>
  <c r="AB23" i="37" s="1"/>
  <c r="AC23" i="37" s="1"/>
  <c r="AD23" i="37" s="1"/>
  <c r="AE23" i="37" s="1"/>
  <c r="C23" i="37"/>
  <c r="D64" i="3" l="1"/>
  <c r="B43" i="3"/>
  <c r="B54" i="35"/>
  <c r="B53" i="35"/>
  <c r="P38" i="35" l="1"/>
  <c r="P39" i="35"/>
  <c r="B55" i="35"/>
  <c r="C93" i="3" l="1"/>
  <c r="C94" i="3" s="1"/>
  <c r="C45" i="24" l="1"/>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B45"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B40" i="24"/>
  <c r="C32"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B32" i="24"/>
  <c r="D33" i="24" l="1"/>
  <c r="E33" i="24" l="1"/>
  <c r="F33" i="24"/>
  <c r="G33" i="24"/>
  <c r="G34" i="24" s="1"/>
  <c r="H33" i="24"/>
  <c r="H34" i="24" s="1"/>
  <c r="I33" i="24"/>
  <c r="I34" i="24" s="1"/>
  <c r="J33" i="24"/>
  <c r="J34" i="24" s="1"/>
  <c r="K33" i="24"/>
  <c r="K34" i="24" s="1"/>
  <c r="L33" i="24"/>
  <c r="L34" i="24" s="1"/>
  <c r="M33" i="24"/>
  <c r="M34" i="24" s="1"/>
  <c r="N33" i="24"/>
  <c r="N34" i="24" s="1"/>
  <c r="O33" i="24"/>
  <c r="O34" i="24" s="1"/>
  <c r="P33" i="24"/>
  <c r="P34" i="24" s="1"/>
  <c r="Q33" i="24"/>
  <c r="Q34" i="24" s="1"/>
  <c r="R33" i="24"/>
  <c r="R34" i="24" s="1"/>
  <c r="S33" i="24"/>
  <c r="S34" i="24" s="1"/>
  <c r="T33" i="24"/>
  <c r="T34" i="24" s="1"/>
  <c r="U33" i="24"/>
  <c r="U34" i="24" s="1"/>
  <c r="V33" i="24"/>
  <c r="V34" i="24" s="1"/>
  <c r="W33" i="24"/>
  <c r="W34" i="24" s="1"/>
  <c r="X33" i="24"/>
  <c r="X34" i="24" s="1"/>
  <c r="Y33" i="24"/>
  <c r="Y34" i="24" s="1"/>
  <c r="Z33" i="24"/>
  <c r="Z34" i="24" s="1"/>
  <c r="AA33" i="24"/>
  <c r="AA34" i="24" s="1"/>
  <c r="AB33" i="24"/>
  <c r="AB34" i="24" s="1"/>
  <c r="AC33" i="24"/>
  <c r="AC34" i="24" s="1"/>
  <c r="AD33" i="24"/>
  <c r="AD34" i="24" s="1"/>
  <c r="AE33" i="24"/>
  <c r="AE34" i="24" s="1"/>
  <c r="AF33" i="24"/>
  <c r="AF34" i="24" s="1"/>
  <c r="AG33" i="24"/>
  <c r="AG34" i="24" s="1"/>
  <c r="B35" i="24"/>
  <c r="B50" i="24" s="1"/>
  <c r="C35" i="24"/>
  <c r="C50" i="24" s="1"/>
  <c r="D35" i="24"/>
  <c r="D50" i="24" l="1"/>
  <c r="D53" i="24" s="1"/>
  <c r="E35" i="24"/>
  <c r="E50" i="24" l="1"/>
  <c r="E53" i="24" s="1"/>
  <c r="F35" i="24"/>
  <c r="G35" i="24" l="1"/>
  <c r="G50" i="24" s="1"/>
  <c r="G53" i="24" s="1"/>
  <c r="F50" i="24"/>
  <c r="F53" i="24" s="1"/>
  <c r="H35" i="24" l="1"/>
  <c r="H50" i="24" s="1"/>
  <c r="H53" i="24" s="1"/>
  <c r="I35" i="24" l="1"/>
  <c r="I50" i="24" s="1"/>
  <c r="I53" i="24" s="1"/>
  <c r="J35" i="24" l="1"/>
  <c r="J50" i="24" s="1"/>
  <c r="J53" i="24" s="1"/>
  <c r="K35" i="24"/>
  <c r="K50" i="24" s="1"/>
  <c r="L35" i="24" l="1"/>
  <c r="L50" i="24" s="1"/>
  <c r="K53" i="24"/>
  <c r="M35" i="24" l="1"/>
  <c r="M50" i="24" s="1"/>
  <c r="L53" i="24"/>
  <c r="N35" i="24" l="1"/>
  <c r="N50" i="24" s="1"/>
  <c r="M53" i="24"/>
  <c r="O35" i="24" l="1"/>
  <c r="O50" i="24" s="1"/>
  <c r="N53" i="24"/>
  <c r="P35" i="24" l="1"/>
  <c r="P50" i="24" s="1"/>
  <c r="O53" i="24"/>
  <c r="P53" i="24" l="1"/>
  <c r="Q35" i="24"/>
  <c r="Q50" i="24" s="1"/>
  <c r="Q53" i="24" l="1"/>
  <c r="R35" i="24"/>
  <c r="R50" i="24" s="1"/>
  <c r="S35" i="24" l="1"/>
  <c r="S50" i="24" s="1"/>
  <c r="R53" i="24"/>
  <c r="S53" i="24" l="1"/>
  <c r="T35" i="24"/>
  <c r="T50" i="24" s="1"/>
  <c r="U35" i="24" l="1"/>
  <c r="U50" i="24" s="1"/>
  <c r="T53" i="24"/>
  <c r="V35" i="24" l="1"/>
  <c r="V50" i="24" s="1"/>
  <c r="U53" i="24"/>
  <c r="V53" i="24" l="1"/>
  <c r="W35" i="24"/>
  <c r="W50" i="24" s="1"/>
  <c r="W53" i="24" l="1"/>
  <c r="X35" i="24"/>
  <c r="X50" i="24" s="1"/>
  <c r="X53" i="24" l="1"/>
  <c r="Y35" i="24"/>
  <c r="Y50" i="24" s="1"/>
  <c r="Y53" i="24" l="1"/>
  <c r="Z35" i="24"/>
  <c r="Z50" i="24" s="1"/>
  <c r="AA35" i="24" l="1"/>
  <c r="AA50" i="24" s="1"/>
  <c r="Z53" i="24"/>
  <c r="AB35" i="24" l="1"/>
  <c r="AB50" i="24" s="1"/>
  <c r="AA53" i="24"/>
  <c r="AC35" i="24" l="1"/>
  <c r="AC50" i="24" s="1"/>
  <c r="AB53" i="24"/>
  <c r="AD35" i="24" l="1"/>
  <c r="AD50" i="24" s="1"/>
  <c r="AC53" i="24"/>
  <c r="AE35" i="24" l="1"/>
  <c r="AE50" i="24" s="1"/>
  <c r="AD53" i="24"/>
  <c r="AF35" i="24" l="1"/>
  <c r="AF50" i="24" s="1"/>
  <c r="AE53" i="24"/>
  <c r="AF53" i="24" l="1"/>
  <c r="AG35" i="24"/>
  <c r="AG50" i="24" l="1"/>
  <c r="AG53" i="24" s="1"/>
  <c r="A19" i="24" s="1"/>
  <c r="G63" i="22" l="1"/>
  <c r="G62" i="22"/>
  <c r="G61" i="22"/>
  <c r="G60" i="22"/>
  <c r="G59" i="22"/>
  <c r="G58" i="22"/>
  <c r="G57" i="22"/>
  <c r="G56" i="22"/>
  <c r="G55" i="22"/>
  <c r="G54" i="22"/>
  <c r="G53" i="22"/>
  <c r="G52" i="22"/>
  <c r="G51" i="22"/>
  <c r="G50" i="22"/>
  <c r="G49" i="22"/>
  <c r="G48" i="22"/>
  <c r="G47" i="22"/>
  <c r="G46" i="22"/>
  <c r="G45" i="22"/>
  <c r="G44" i="22"/>
  <c r="G43" i="22"/>
  <c r="G42" i="22"/>
  <c r="G41" i="22"/>
  <c r="G40" i="22"/>
  <c r="G39" i="22"/>
  <c r="G38" i="22"/>
  <c r="G37" i="22"/>
  <c r="G36" i="22"/>
  <c r="G35" i="22"/>
  <c r="G34" i="22"/>
  <c r="B45" i="21" l="1"/>
  <c r="D42" i="21"/>
  <c r="C42" i="21"/>
  <c r="D58" i="21" s="1"/>
  <c r="B42" i="21"/>
  <c r="B58" i="21" s="1"/>
  <c r="H17" i="21" l="1"/>
  <c r="B10" i="21" l="1"/>
  <c r="B171" i="6"/>
  <c r="C171" i="6"/>
  <c r="D171" i="6"/>
  <c r="E171" i="6"/>
  <c r="F171" i="6"/>
  <c r="G171" i="6"/>
  <c r="H171" i="6"/>
  <c r="H170" i="6" s="1"/>
  <c r="H174" i="6" s="1"/>
  <c r="I171" i="6"/>
  <c r="I170" i="6" s="1"/>
  <c r="I174" i="6" s="1"/>
  <c r="J171" i="6"/>
  <c r="K171" i="6"/>
  <c r="L171" i="6"/>
  <c r="M171" i="6"/>
  <c r="N171" i="6"/>
  <c r="B172" i="6"/>
  <c r="C172" i="6"/>
  <c r="D172" i="6"/>
  <c r="E172" i="6"/>
  <c r="E170" i="6" s="1"/>
  <c r="E174" i="6" s="1"/>
  <c r="F172" i="6"/>
  <c r="G172" i="6"/>
  <c r="G170" i="6" s="1"/>
  <c r="G174" i="6" s="1"/>
  <c r="H172" i="6"/>
  <c r="I172" i="6"/>
  <c r="J172" i="6"/>
  <c r="K172" i="6"/>
  <c r="L172" i="6"/>
  <c r="M172" i="6"/>
  <c r="M170" i="6" s="1"/>
  <c r="M174" i="6" s="1"/>
  <c r="N172" i="6"/>
  <c r="B173" i="6"/>
  <c r="C173" i="6"/>
  <c r="D173" i="6"/>
  <c r="E173" i="6"/>
  <c r="F173" i="6"/>
  <c r="G173" i="6"/>
  <c r="H173" i="6"/>
  <c r="I173" i="6"/>
  <c r="J173" i="6"/>
  <c r="K173" i="6"/>
  <c r="L173" i="6"/>
  <c r="M173" i="6"/>
  <c r="N173" i="6"/>
  <c r="B153" i="6"/>
  <c r="C153" i="6"/>
  <c r="D153" i="6"/>
  <c r="E153" i="6"/>
  <c r="E155" i="6" s="1"/>
  <c r="F153" i="6"/>
  <c r="G153" i="6"/>
  <c r="G155" i="6" s="1"/>
  <c r="H153" i="6"/>
  <c r="H155" i="6" s="1"/>
  <c r="I153" i="6"/>
  <c r="I155" i="6" s="1"/>
  <c r="J153" i="6"/>
  <c r="J155" i="6" s="1"/>
  <c r="K153" i="6"/>
  <c r="K155" i="6" s="1"/>
  <c r="L153" i="6"/>
  <c r="L155" i="6" s="1"/>
  <c r="M153" i="6"/>
  <c r="M155" i="6" s="1"/>
  <c r="B154" i="6"/>
  <c r="C154" i="6"/>
  <c r="D154" i="6"/>
  <c r="E154" i="6"/>
  <c r="F154" i="6"/>
  <c r="G154" i="6"/>
  <c r="H154" i="6"/>
  <c r="I154" i="6"/>
  <c r="J154" i="6"/>
  <c r="K154" i="6"/>
  <c r="L154" i="6"/>
  <c r="M154" i="6"/>
  <c r="B155" i="6"/>
  <c r="C155" i="6"/>
  <c r="D155" i="6"/>
  <c r="F155" i="6"/>
  <c r="N170" i="6" l="1"/>
  <c r="N174" i="6" s="1"/>
  <c r="F170" i="6"/>
  <c r="F174" i="6" s="1"/>
  <c r="O173" i="6"/>
  <c r="L170" i="6"/>
  <c r="L174" i="6" s="1"/>
  <c r="D170" i="6"/>
  <c r="D174" i="6" s="1"/>
  <c r="K170" i="6"/>
  <c r="K174" i="6" s="1"/>
  <c r="C170" i="6"/>
  <c r="C174" i="6" s="1"/>
  <c r="O174" i="6" s="1"/>
  <c r="J170" i="6"/>
  <c r="J174" i="6" s="1"/>
  <c r="B170" i="6"/>
  <c r="B174" i="6" s="1"/>
  <c r="N154" i="6"/>
  <c r="N155" i="6"/>
  <c r="B138" i="6" l="1"/>
  <c r="C138" i="6"/>
  <c r="D138" i="6"/>
  <c r="E138" i="6"/>
  <c r="F138" i="6"/>
  <c r="G138" i="6"/>
  <c r="H138" i="6"/>
  <c r="H137" i="6" s="1"/>
  <c r="H141" i="6" s="1"/>
  <c r="I138" i="6"/>
  <c r="I137" i="6" s="1"/>
  <c r="I141" i="6" s="1"/>
  <c r="J138" i="6"/>
  <c r="K138" i="6"/>
  <c r="L138" i="6"/>
  <c r="M138" i="6"/>
  <c r="N138" i="6"/>
  <c r="B139" i="6"/>
  <c r="C139" i="6"/>
  <c r="D139" i="6"/>
  <c r="E139" i="6"/>
  <c r="F139" i="6"/>
  <c r="G139" i="6"/>
  <c r="H139" i="6"/>
  <c r="I139" i="6"/>
  <c r="J139" i="6"/>
  <c r="K139" i="6"/>
  <c r="L139" i="6"/>
  <c r="M139" i="6"/>
  <c r="N139" i="6"/>
  <c r="B140" i="6"/>
  <c r="C140" i="6"/>
  <c r="D140" i="6"/>
  <c r="E140" i="6"/>
  <c r="F140" i="6"/>
  <c r="G140" i="6"/>
  <c r="H140" i="6"/>
  <c r="I140" i="6"/>
  <c r="J140" i="6"/>
  <c r="K140" i="6"/>
  <c r="L140" i="6"/>
  <c r="M140" i="6"/>
  <c r="N140" i="6"/>
  <c r="B119" i="6"/>
  <c r="C119" i="6"/>
  <c r="D119" i="6"/>
  <c r="E119" i="6"/>
  <c r="F119" i="6"/>
  <c r="G119" i="6"/>
  <c r="H119" i="6"/>
  <c r="I119" i="6"/>
  <c r="I118" i="6" s="1"/>
  <c r="I122" i="6" s="1"/>
  <c r="J119" i="6"/>
  <c r="K119" i="6"/>
  <c r="L119" i="6"/>
  <c r="M119" i="6"/>
  <c r="N119" i="6"/>
  <c r="B120" i="6"/>
  <c r="C120" i="6"/>
  <c r="D120" i="6"/>
  <c r="E120" i="6"/>
  <c r="F120" i="6"/>
  <c r="G120" i="6"/>
  <c r="H120" i="6"/>
  <c r="I120" i="6"/>
  <c r="J120" i="6"/>
  <c r="K120" i="6"/>
  <c r="L120" i="6"/>
  <c r="M120" i="6"/>
  <c r="N120" i="6"/>
  <c r="B121" i="6"/>
  <c r="C121" i="6"/>
  <c r="D121" i="6"/>
  <c r="E121" i="6"/>
  <c r="F121" i="6"/>
  <c r="G121" i="6"/>
  <c r="H121" i="6"/>
  <c r="I121" i="6"/>
  <c r="J121" i="6"/>
  <c r="K121" i="6"/>
  <c r="L121" i="6"/>
  <c r="M121" i="6"/>
  <c r="N121" i="6"/>
  <c r="H100" i="6"/>
  <c r="H104" i="6" s="1"/>
  <c r="B101" i="6"/>
  <c r="C101" i="6"/>
  <c r="D101" i="6"/>
  <c r="E101" i="6"/>
  <c r="F101" i="6"/>
  <c r="G101" i="6"/>
  <c r="H101" i="6"/>
  <c r="I101" i="6"/>
  <c r="I100" i="6" s="1"/>
  <c r="I104" i="6" s="1"/>
  <c r="J101" i="6"/>
  <c r="K101" i="6"/>
  <c r="L101" i="6"/>
  <c r="M101" i="6"/>
  <c r="N101" i="6"/>
  <c r="O101" i="6"/>
  <c r="B102" i="6"/>
  <c r="C102" i="6"/>
  <c r="D102" i="6"/>
  <c r="E102" i="6"/>
  <c r="F102" i="6"/>
  <c r="G102" i="6"/>
  <c r="H102" i="6"/>
  <c r="I102" i="6"/>
  <c r="J102" i="6"/>
  <c r="K102" i="6"/>
  <c r="L102" i="6"/>
  <c r="M102" i="6"/>
  <c r="N102" i="6"/>
  <c r="O102" i="6"/>
  <c r="B103" i="6"/>
  <c r="C103" i="6"/>
  <c r="D103" i="6"/>
  <c r="E103" i="6"/>
  <c r="F103" i="6"/>
  <c r="G103" i="6"/>
  <c r="H103" i="6"/>
  <c r="I103" i="6"/>
  <c r="J103" i="6"/>
  <c r="K103" i="6"/>
  <c r="L103" i="6"/>
  <c r="M103" i="6"/>
  <c r="N103" i="6"/>
  <c r="O103" i="6"/>
  <c r="B82" i="6"/>
  <c r="C82" i="6"/>
  <c r="D82" i="6"/>
  <c r="E82" i="6"/>
  <c r="F82" i="6"/>
  <c r="G82" i="6"/>
  <c r="H82" i="6"/>
  <c r="I82" i="6"/>
  <c r="J82" i="6"/>
  <c r="K82" i="6"/>
  <c r="L82" i="6"/>
  <c r="M82" i="6"/>
  <c r="N82" i="6"/>
  <c r="O82" i="6"/>
  <c r="B83" i="6"/>
  <c r="C83" i="6"/>
  <c r="D83" i="6"/>
  <c r="E83" i="6"/>
  <c r="F83" i="6"/>
  <c r="G83" i="6"/>
  <c r="H83" i="6"/>
  <c r="I83" i="6"/>
  <c r="J83" i="6"/>
  <c r="K83" i="6"/>
  <c r="L83" i="6"/>
  <c r="M83" i="6"/>
  <c r="N83" i="6"/>
  <c r="O83" i="6"/>
  <c r="B84" i="6"/>
  <c r="C84" i="6"/>
  <c r="D84" i="6"/>
  <c r="E84" i="6"/>
  <c r="F84" i="6"/>
  <c r="G84" i="6"/>
  <c r="H84" i="6"/>
  <c r="I84" i="6"/>
  <c r="J84" i="6"/>
  <c r="K84" i="6"/>
  <c r="L84" i="6"/>
  <c r="M84" i="6"/>
  <c r="N84" i="6"/>
  <c r="O84" i="6"/>
  <c r="B64" i="6"/>
  <c r="B66" i="6" s="1"/>
  <c r="C64" i="6"/>
  <c r="C66" i="6" s="1"/>
  <c r="D64" i="6"/>
  <c r="D66" i="6" s="1"/>
  <c r="E64" i="6"/>
  <c r="E66" i="6" s="1"/>
  <c r="F64" i="6"/>
  <c r="F66" i="6" s="1"/>
  <c r="G64" i="6"/>
  <c r="G66" i="6" s="1"/>
  <c r="H64" i="6"/>
  <c r="H66" i="6" s="1"/>
  <c r="I64" i="6"/>
  <c r="I66" i="6" s="1"/>
  <c r="J64" i="6"/>
  <c r="J66" i="6" s="1"/>
  <c r="K64" i="6"/>
  <c r="L64" i="6"/>
  <c r="L66" i="6" s="1"/>
  <c r="M64" i="6"/>
  <c r="M66" i="6" s="1"/>
  <c r="N64" i="6"/>
  <c r="N66" i="6" s="1"/>
  <c r="O64" i="6"/>
  <c r="O66" i="6" s="1"/>
  <c r="B65" i="6"/>
  <c r="C65" i="6"/>
  <c r="D65" i="6"/>
  <c r="E65" i="6"/>
  <c r="F65" i="6"/>
  <c r="G65" i="6"/>
  <c r="H65" i="6"/>
  <c r="I65" i="6"/>
  <c r="J65" i="6"/>
  <c r="K65" i="6"/>
  <c r="L65" i="6"/>
  <c r="M65" i="6"/>
  <c r="N65" i="6"/>
  <c r="O65" i="6"/>
  <c r="K66" i="6"/>
  <c r="B48" i="6"/>
  <c r="B50" i="6" s="1"/>
  <c r="C48" i="6"/>
  <c r="C50" i="6" s="1"/>
  <c r="D48" i="6"/>
  <c r="D50" i="6" s="1"/>
  <c r="E48" i="6"/>
  <c r="E50" i="6" s="1"/>
  <c r="F48" i="6"/>
  <c r="G48" i="6"/>
  <c r="G50" i="6" s="1"/>
  <c r="H48" i="6"/>
  <c r="H50" i="6" s="1"/>
  <c r="I48" i="6"/>
  <c r="I50" i="6" s="1"/>
  <c r="J48" i="6"/>
  <c r="J50" i="6" s="1"/>
  <c r="K48" i="6"/>
  <c r="K50" i="6" s="1"/>
  <c r="L48" i="6"/>
  <c r="L50" i="6" s="1"/>
  <c r="M48" i="6"/>
  <c r="M50" i="6" s="1"/>
  <c r="N48" i="6"/>
  <c r="N50" i="6" s="1"/>
  <c r="O48" i="6"/>
  <c r="O50" i="6" s="1"/>
  <c r="B49" i="6"/>
  <c r="C49" i="6"/>
  <c r="D49" i="6"/>
  <c r="E49" i="6"/>
  <c r="F49" i="6"/>
  <c r="G49" i="6"/>
  <c r="H49" i="6"/>
  <c r="I49" i="6"/>
  <c r="J49" i="6"/>
  <c r="K49" i="6"/>
  <c r="L49" i="6"/>
  <c r="M49" i="6"/>
  <c r="N49" i="6"/>
  <c r="O49" i="6"/>
  <c r="F50" i="6"/>
  <c r="B31" i="6"/>
  <c r="C31" i="6"/>
  <c r="C30" i="6" s="1"/>
  <c r="C34" i="6" s="1"/>
  <c r="D31" i="6"/>
  <c r="E31" i="6"/>
  <c r="F31" i="6"/>
  <c r="G31" i="6"/>
  <c r="H31" i="6"/>
  <c r="B32" i="6"/>
  <c r="C32" i="6"/>
  <c r="D32" i="6"/>
  <c r="E32" i="6"/>
  <c r="F32" i="6"/>
  <c r="G32" i="6"/>
  <c r="H32" i="6"/>
  <c r="B33" i="6"/>
  <c r="C33" i="6"/>
  <c r="D33" i="6"/>
  <c r="E33" i="6"/>
  <c r="F33" i="6"/>
  <c r="G33" i="6"/>
  <c r="H33" i="6"/>
  <c r="B13" i="6"/>
  <c r="B15" i="6" s="1"/>
  <c r="C13" i="6"/>
  <c r="C15" i="6" s="1"/>
  <c r="D13" i="6"/>
  <c r="D15" i="6" s="1"/>
  <c r="E13" i="6"/>
  <c r="E15" i="6" s="1"/>
  <c r="F13" i="6"/>
  <c r="F15" i="6" s="1"/>
  <c r="G13" i="6"/>
  <c r="G15" i="6" s="1"/>
  <c r="H13" i="6"/>
  <c r="I13" i="6"/>
  <c r="I15" i="6" s="1"/>
  <c r="J13" i="6"/>
  <c r="J15" i="6" s="1"/>
  <c r="K13" i="6"/>
  <c r="K15" i="6" s="1"/>
  <c r="L13" i="6"/>
  <c r="L15" i="6" s="1"/>
  <c r="M13" i="6"/>
  <c r="M15" i="6" s="1"/>
  <c r="N13" i="6"/>
  <c r="N15" i="6" s="1"/>
  <c r="O13" i="6"/>
  <c r="O15" i="6" s="1"/>
  <c r="B14" i="6"/>
  <c r="C14" i="6"/>
  <c r="D14" i="6"/>
  <c r="E14" i="6"/>
  <c r="F14" i="6"/>
  <c r="G14" i="6"/>
  <c r="H14" i="6"/>
  <c r="I14" i="6"/>
  <c r="J14" i="6"/>
  <c r="K14" i="6"/>
  <c r="L14" i="6"/>
  <c r="M14" i="6"/>
  <c r="N14" i="6"/>
  <c r="O14" i="6"/>
  <c r="H15" i="6"/>
  <c r="AL15" i="5"/>
  <c r="AM15" i="5"/>
  <c r="AN15" i="5"/>
  <c r="AL16" i="5"/>
  <c r="AL17" i="5"/>
  <c r="AM17" i="5"/>
  <c r="AN17" i="5"/>
  <c r="AL27" i="5"/>
  <c r="AM27" i="5"/>
  <c r="AN27" i="5"/>
  <c r="AL28" i="5"/>
  <c r="AM28" i="5"/>
  <c r="AN28" i="5"/>
  <c r="AL29" i="5"/>
  <c r="AM29" i="5"/>
  <c r="AN29" i="5"/>
  <c r="AL35" i="5"/>
  <c r="AM35" i="5"/>
  <c r="AN35" i="5"/>
  <c r="AL36" i="5"/>
  <c r="AM36" i="5"/>
  <c r="AN36" i="5"/>
  <c r="B87" i="4"/>
  <c r="C87" i="4"/>
  <c r="D87" i="4"/>
  <c r="E87" i="4"/>
  <c r="F87" i="4"/>
  <c r="G87" i="4"/>
  <c r="H87" i="4"/>
  <c r="I87" i="4"/>
  <c r="J87" i="4"/>
  <c r="K87" i="4"/>
  <c r="L87" i="4"/>
  <c r="M87" i="4"/>
  <c r="N87" i="4"/>
  <c r="O87" i="4"/>
  <c r="P87" i="4"/>
  <c r="Q87" i="4"/>
  <c r="R87" i="4"/>
  <c r="S87" i="4"/>
  <c r="T87" i="4"/>
  <c r="U87" i="4"/>
  <c r="V87" i="4"/>
  <c r="W87" i="4"/>
  <c r="X87" i="4"/>
  <c r="Y87" i="4"/>
  <c r="Z87" i="4"/>
  <c r="AA87" i="4"/>
  <c r="AB87" i="4"/>
  <c r="AC87" i="4"/>
  <c r="AD87" i="4"/>
  <c r="AE87" i="4"/>
  <c r="AF87" i="4"/>
  <c r="AG87" i="4"/>
  <c r="B88" i="4"/>
  <c r="C88" i="4"/>
  <c r="D88" i="4"/>
  <c r="E88" i="4"/>
  <c r="F88" i="4"/>
  <c r="G88" i="4"/>
  <c r="H88" i="4"/>
  <c r="I88" i="4"/>
  <c r="J88" i="4"/>
  <c r="K88" i="4"/>
  <c r="L88" i="4"/>
  <c r="M88" i="4"/>
  <c r="N88" i="4"/>
  <c r="O88" i="4"/>
  <c r="P88" i="4"/>
  <c r="Q88" i="4"/>
  <c r="R88" i="4"/>
  <c r="S88" i="4"/>
  <c r="T88" i="4"/>
  <c r="U88" i="4"/>
  <c r="V88" i="4"/>
  <c r="W88" i="4"/>
  <c r="X88" i="4"/>
  <c r="Y88" i="4"/>
  <c r="Z88" i="4"/>
  <c r="AA88" i="4"/>
  <c r="AB88" i="4"/>
  <c r="AC88" i="4"/>
  <c r="AD88" i="4"/>
  <c r="AE88" i="4"/>
  <c r="AF88" i="4"/>
  <c r="AG88" i="4"/>
  <c r="B89" i="4"/>
  <c r="C89" i="4"/>
  <c r="D89" i="4"/>
  <c r="E89" i="4"/>
  <c r="F89" i="4"/>
  <c r="F104" i="4" s="1"/>
  <c r="G89" i="4"/>
  <c r="G104" i="4" s="1"/>
  <c r="H89" i="4"/>
  <c r="I89" i="4"/>
  <c r="I104" i="4" s="1"/>
  <c r="J89" i="4"/>
  <c r="K89" i="4"/>
  <c r="L89" i="4"/>
  <c r="M89" i="4"/>
  <c r="M104" i="4" s="1"/>
  <c r="N89" i="4"/>
  <c r="N104" i="4" s="1"/>
  <c r="O89" i="4"/>
  <c r="O104" i="4" s="1"/>
  <c r="P89" i="4"/>
  <c r="P104" i="4" s="1"/>
  <c r="Q89" i="4"/>
  <c r="Q104" i="4" s="1"/>
  <c r="R89" i="4"/>
  <c r="S89" i="4"/>
  <c r="T89" i="4"/>
  <c r="U89" i="4"/>
  <c r="U104" i="4" s="1"/>
  <c r="V89" i="4"/>
  <c r="V104" i="4" s="1"/>
  <c r="W89" i="4"/>
  <c r="W104" i="4" s="1"/>
  <c r="X89" i="4"/>
  <c r="X104" i="4" s="1"/>
  <c r="Y89" i="4"/>
  <c r="Y104" i="4" s="1"/>
  <c r="Z89" i="4"/>
  <c r="Z104" i="4" s="1"/>
  <c r="AA89" i="4"/>
  <c r="AB89" i="4"/>
  <c r="AC89" i="4"/>
  <c r="AC104" i="4" s="1"/>
  <c r="AD89" i="4"/>
  <c r="AD104" i="4" s="1"/>
  <c r="AE89" i="4"/>
  <c r="AE104" i="4" s="1"/>
  <c r="AF89" i="4"/>
  <c r="AF104" i="4" s="1"/>
  <c r="AG89" i="4"/>
  <c r="AG104" i="4" s="1"/>
  <c r="B92" i="4"/>
  <c r="C92" i="4"/>
  <c r="D92" i="4"/>
  <c r="E92" i="4"/>
  <c r="F92" i="4"/>
  <c r="G92" i="4"/>
  <c r="H92" i="4"/>
  <c r="I92" i="4"/>
  <c r="J92" i="4"/>
  <c r="K92" i="4"/>
  <c r="L92" i="4"/>
  <c r="M92" i="4"/>
  <c r="N92" i="4"/>
  <c r="O92" i="4"/>
  <c r="P92" i="4"/>
  <c r="Q92" i="4"/>
  <c r="R92" i="4"/>
  <c r="S92" i="4"/>
  <c r="T92" i="4"/>
  <c r="U92" i="4"/>
  <c r="V92" i="4"/>
  <c r="W92" i="4"/>
  <c r="X92" i="4"/>
  <c r="Y92" i="4"/>
  <c r="Z92" i="4"/>
  <c r="AA92" i="4"/>
  <c r="AB92" i="4"/>
  <c r="AC92" i="4"/>
  <c r="AD92" i="4"/>
  <c r="AE92" i="4"/>
  <c r="AF92" i="4"/>
  <c r="AG92" i="4"/>
  <c r="B93" i="4"/>
  <c r="C93" i="4"/>
  <c r="D93" i="4"/>
  <c r="E93" i="4"/>
  <c r="F93" i="4"/>
  <c r="G93" i="4"/>
  <c r="H93" i="4"/>
  <c r="I93" i="4"/>
  <c r="J93" i="4"/>
  <c r="K93" i="4"/>
  <c r="L93" i="4"/>
  <c r="M93" i="4"/>
  <c r="N93" i="4"/>
  <c r="O93" i="4"/>
  <c r="P93" i="4"/>
  <c r="Q93" i="4"/>
  <c r="R93" i="4"/>
  <c r="S93" i="4"/>
  <c r="T93" i="4"/>
  <c r="U93" i="4"/>
  <c r="V93" i="4"/>
  <c r="W93" i="4"/>
  <c r="X93" i="4"/>
  <c r="Y93" i="4"/>
  <c r="Z93" i="4"/>
  <c r="AA93" i="4"/>
  <c r="AB93" i="4"/>
  <c r="AC93" i="4"/>
  <c r="AD93" i="4"/>
  <c r="AE93" i="4"/>
  <c r="AF93" i="4"/>
  <c r="AG93" i="4"/>
  <c r="B94" i="4"/>
  <c r="B109" i="4" s="1"/>
  <c r="C94" i="4"/>
  <c r="D94" i="4"/>
  <c r="E94" i="4"/>
  <c r="E109" i="4" s="1"/>
  <c r="F94" i="4"/>
  <c r="F109" i="4" s="1"/>
  <c r="G94" i="4"/>
  <c r="G109" i="4" s="1"/>
  <c r="H94" i="4"/>
  <c r="H109" i="4" s="1"/>
  <c r="I94" i="4"/>
  <c r="J94" i="4"/>
  <c r="J109" i="4" s="1"/>
  <c r="K94" i="4"/>
  <c r="L94" i="4"/>
  <c r="M94" i="4"/>
  <c r="M109" i="4" s="1"/>
  <c r="N94" i="4"/>
  <c r="N109" i="4" s="1"/>
  <c r="O94" i="4"/>
  <c r="O109" i="4" s="1"/>
  <c r="P94" i="4"/>
  <c r="P109" i="4" s="1"/>
  <c r="Q94" i="4"/>
  <c r="Q109" i="4" s="1"/>
  <c r="R94" i="4"/>
  <c r="R109" i="4" s="1"/>
  <c r="S94" i="4"/>
  <c r="T94" i="4"/>
  <c r="U94" i="4"/>
  <c r="U109" i="4" s="1"/>
  <c r="V94" i="4"/>
  <c r="V109" i="4" s="1"/>
  <c r="W94" i="4"/>
  <c r="W108" i="4" s="1"/>
  <c r="X94" i="4"/>
  <c r="X109" i="4" s="1"/>
  <c r="Y94" i="4"/>
  <c r="Y109" i="4" s="1"/>
  <c r="Z94" i="4"/>
  <c r="Z109" i="4" s="1"/>
  <c r="AA94" i="4"/>
  <c r="AB94" i="4"/>
  <c r="AC94" i="4"/>
  <c r="AC109" i="4" s="1"/>
  <c r="AD94" i="4"/>
  <c r="AD109" i="4" s="1"/>
  <c r="AE94" i="4"/>
  <c r="AE109" i="4" s="1"/>
  <c r="AF94" i="4"/>
  <c r="AF109" i="4" s="1"/>
  <c r="AG94" i="4"/>
  <c r="AG109" i="4" s="1"/>
  <c r="B97" i="4"/>
  <c r="C97" i="4"/>
  <c r="D97" i="4"/>
  <c r="E97" i="4"/>
  <c r="F97" i="4"/>
  <c r="G97" i="4"/>
  <c r="H97" i="4"/>
  <c r="I97" i="4"/>
  <c r="J97" i="4"/>
  <c r="K97" i="4"/>
  <c r="L97" i="4"/>
  <c r="M97" i="4"/>
  <c r="N97" i="4"/>
  <c r="O97" i="4"/>
  <c r="P97" i="4"/>
  <c r="Q97" i="4"/>
  <c r="R97" i="4"/>
  <c r="S97" i="4"/>
  <c r="T97" i="4"/>
  <c r="U97" i="4"/>
  <c r="V97" i="4"/>
  <c r="W97" i="4"/>
  <c r="X97" i="4"/>
  <c r="Y97" i="4"/>
  <c r="Z97" i="4"/>
  <c r="AA97" i="4"/>
  <c r="AB97" i="4"/>
  <c r="AC97" i="4"/>
  <c r="AD97" i="4"/>
  <c r="AE97" i="4"/>
  <c r="AF97" i="4"/>
  <c r="AG97" i="4"/>
  <c r="B98" i="4"/>
  <c r="C98" i="4"/>
  <c r="C113" i="4" s="1"/>
  <c r="D98" i="4"/>
  <c r="D113" i="4" s="1"/>
  <c r="E98" i="4"/>
  <c r="E113" i="4" s="1"/>
  <c r="F98" i="4"/>
  <c r="F113" i="4" s="1"/>
  <c r="G98" i="4"/>
  <c r="G113" i="4" s="1"/>
  <c r="H98" i="4"/>
  <c r="H113" i="4" s="1"/>
  <c r="I98" i="4"/>
  <c r="I113" i="4" s="1"/>
  <c r="J98" i="4"/>
  <c r="J113" i="4" s="1"/>
  <c r="K98" i="4"/>
  <c r="L98" i="4"/>
  <c r="L113" i="4" s="1"/>
  <c r="M98" i="4"/>
  <c r="M113" i="4" s="1"/>
  <c r="N98" i="4"/>
  <c r="N113" i="4" s="1"/>
  <c r="O98" i="4"/>
  <c r="O113" i="4" s="1"/>
  <c r="P98" i="4"/>
  <c r="P113" i="4" s="1"/>
  <c r="Q98" i="4"/>
  <c r="Q113" i="4" s="1"/>
  <c r="R98" i="4"/>
  <c r="R113" i="4" s="1"/>
  <c r="S98" i="4"/>
  <c r="S113" i="4" s="1"/>
  <c r="T98" i="4"/>
  <c r="U98" i="4"/>
  <c r="U113" i="4" s="1"/>
  <c r="V98" i="4"/>
  <c r="V113" i="4" s="1"/>
  <c r="W98" i="4"/>
  <c r="W113" i="4" s="1"/>
  <c r="X98" i="4"/>
  <c r="X113" i="4" s="1"/>
  <c r="Y98" i="4"/>
  <c r="Y113" i="4" s="1"/>
  <c r="Z98" i="4"/>
  <c r="AA98" i="4"/>
  <c r="AB98" i="4"/>
  <c r="AC98" i="4"/>
  <c r="AC113" i="4" s="1"/>
  <c r="AD98" i="4"/>
  <c r="AD113" i="4" s="1"/>
  <c r="AE98" i="4"/>
  <c r="AE113" i="4" s="1"/>
  <c r="AF98" i="4"/>
  <c r="AF113" i="4" s="1"/>
  <c r="AG98" i="4"/>
  <c r="AG113" i="4" s="1"/>
  <c r="B102" i="4"/>
  <c r="E108" i="4"/>
  <c r="W109" i="4"/>
  <c r="B117" i="4"/>
  <c r="C117" i="4"/>
  <c r="D117" i="4"/>
  <c r="E117" i="4"/>
  <c r="F117" i="4"/>
  <c r="G117" i="4"/>
  <c r="H117" i="4"/>
  <c r="I117" i="4"/>
  <c r="J117" i="4"/>
  <c r="K117" i="4"/>
  <c r="L117" i="4"/>
  <c r="M117" i="4"/>
  <c r="N117" i="4"/>
  <c r="O117" i="4"/>
  <c r="P117" i="4"/>
  <c r="Q117" i="4"/>
  <c r="R117" i="4"/>
  <c r="S117" i="4"/>
  <c r="T117" i="4"/>
  <c r="U117" i="4"/>
  <c r="V117" i="4"/>
  <c r="W117" i="4"/>
  <c r="X117" i="4"/>
  <c r="Y117" i="4"/>
  <c r="Z117" i="4"/>
  <c r="AA117" i="4"/>
  <c r="AB117" i="4"/>
  <c r="AC117" i="4"/>
  <c r="AD117" i="4"/>
  <c r="AE117" i="4"/>
  <c r="AF117" i="4"/>
  <c r="AG117" i="4"/>
  <c r="B118" i="4"/>
  <c r="C118" i="4"/>
  <c r="D118" i="4"/>
  <c r="E118" i="4"/>
  <c r="F118" i="4"/>
  <c r="G118" i="4"/>
  <c r="H118" i="4"/>
  <c r="I118" i="4"/>
  <c r="J118" i="4"/>
  <c r="K118" i="4"/>
  <c r="L118" i="4"/>
  <c r="M118" i="4"/>
  <c r="N118" i="4"/>
  <c r="O118" i="4"/>
  <c r="P118" i="4"/>
  <c r="Q118" i="4"/>
  <c r="R118" i="4"/>
  <c r="S118" i="4"/>
  <c r="T118" i="4"/>
  <c r="U118" i="4"/>
  <c r="V118" i="4"/>
  <c r="W118" i="4"/>
  <c r="X118" i="4"/>
  <c r="Y118" i="4"/>
  <c r="Z118" i="4"/>
  <c r="AA118" i="4"/>
  <c r="AB118" i="4"/>
  <c r="AC118" i="4"/>
  <c r="AD118" i="4"/>
  <c r="AE118" i="4"/>
  <c r="AF118" i="4"/>
  <c r="AG118" i="4"/>
  <c r="B119" i="4"/>
  <c r="C119" i="4"/>
  <c r="D119" i="4"/>
  <c r="E119" i="4"/>
  <c r="F119" i="4"/>
  <c r="G119" i="4"/>
  <c r="H119" i="4"/>
  <c r="I119" i="4"/>
  <c r="J119" i="4"/>
  <c r="K119" i="4"/>
  <c r="L119" i="4"/>
  <c r="M119" i="4"/>
  <c r="N119" i="4"/>
  <c r="O119" i="4"/>
  <c r="P119" i="4"/>
  <c r="Q119" i="4"/>
  <c r="R119" i="4"/>
  <c r="S119" i="4"/>
  <c r="T119" i="4"/>
  <c r="U119" i="4"/>
  <c r="V119" i="4"/>
  <c r="W119" i="4"/>
  <c r="X119" i="4"/>
  <c r="Y119" i="4"/>
  <c r="Z119" i="4"/>
  <c r="AA119" i="4"/>
  <c r="AB119" i="4"/>
  <c r="AC119" i="4"/>
  <c r="AD119" i="4"/>
  <c r="AE119" i="4"/>
  <c r="AF119" i="4"/>
  <c r="AG119" i="4"/>
  <c r="B122" i="4"/>
  <c r="C122" i="4"/>
  <c r="D122" i="4"/>
  <c r="E122" i="4"/>
  <c r="F122" i="4"/>
  <c r="G122" i="4"/>
  <c r="H122" i="4"/>
  <c r="I122" i="4"/>
  <c r="J122" i="4"/>
  <c r="K122" i="4"/>
  <c r="L122" i="4"/>
  <c r="M122" i="4"/>
  <c r="N122" i="4"/>
  <c r="O122" i="4"/>
  <c r="P122" i="4"/>
  <c r="Q122" i="4"/>
  <c r="R122" i="4"/>
  <c r="S122" i="4"/>
  <c r="T122" i="4"/>
  <c r="U122" i="4"/>
  <c r="V122" i="4"/>
  <c r="W122" i="4"/>
  <c r="X122" i="4"/>
  <c r="Y122" i="4"/>
  <c r="Z122" i="4"/>
  <c r="AA122" i="4"/>
  <c r="AB122" i="4"/>
  <c r="AC122" i="4"/>
  <c r="AD122" i="4"/>
  <c r="AE122" i="4"/>
  <c r="AF122" i="4"/>
  <c r="AG122" i="4"/>
  <c r="B123" i="4"/>
  <c r="C123" i="4"/>
  <c r="D123" i="4"/>
  <c r="E123" i="4"/>
  <c r="F123" i="4"/>
  <c r="G123" i="4"/>
  <c r="H123" i="4"/>
  <c r="I123" i="4"/>
  <c r="J123" i="4"/>
  <c r="K123" i="4"/>
  <c r="L123" i="4"/>
  <c r="M123" i="4"/>
  <c r="N123" i="4"/>
  <c r="O123" i="4"/>
  <c r="P123" i="4"/>
  <c r="Q123" i="4"/>
  <c r="R123" i="4"/>
  <c r="S123" i="4"/>
  <c r="T123" i="4"/>
  <c r="U123" i="4"/>
  <c r="V123" i="4"/>
  <c r="W123" i="4"/>
  <c r="X123" i="4"/>
  <c r="Y123" i="4"/>
  <c r="Z123" i="4"/>
  <c r="AA123" i="4"/>
  <c r="AB123" i="4"/>
  <c r="AC123" i="4"/>
  <c r="AD123" i="4"/>
  <c r="AE123" i="4"/>
  <c r="AF123" i="4"/>
  <c r="AG123" i="4"/>
  <c r="B124" i="4"/>
  <c r="C124" i="4"/>
  <c r="D124" i="4"/>
  <c r="E124" i="4"/>
  <c r="F124" i="4"/>
  <c r="G124" i="4"/>
  <c r="H124" i="4"/>
  <c r="I124" i="4"/>
  <c r="J124" i="4"/>
  <c r="K124" i="4"/>
  <c r="L124" i="4"/>
  <c r="M124" i="4"/>
  <c r="N124" i="4"/>
  <c r="O124" i="4"/>
  <c r="P124" i="4"/>
  <c r="Q124" i="4"/>
  <c r="R124" i="4"/>
  <c r="S124" i="4"/>
  <c r="T124" i="4"/>
  <c r="U124" i="4"/>
  <c r="V124" i="4"/>
  <c r="W124" i="4"/>
  <c r="X124" i="4"/>
  <c r="Y124" i="4"/>
  <c r="Z124" i="4"/>
  <c r="AA124" i="4"/>
  <c r="AB124" i="4"/>
  <c r="AC124" i="4"/>
  <c r="AD124" i="4"/>
  <c r="AE124" i="4"/>
  <c r="AF124" i="4"/>
  <c r="AG124" i="4"/>
  <c r="B127" i="4"/>
  <c r="C127" i="4"/>
  <c r="D127" i="4"/>
  <c r="E127" i="4"/>
  <c r="F127" i="4"/>
  <c r="G127" i="4"/>
  <c r="H127" i="4"/>
  <c r="I127" i="4"/>
  <c r="J127" i="4"/>
  <c r="K127" i="4"/>
  <c r="L127" i="4"/>
  <c r="M127" i="4"/>
  <c r="N127" i="4"/>
  <c r="O127" i="4"/>
  <c r="P127" i="4"/>
  <c r="Q127" i="4"/>
  <c r="R127" i="4"/>
  <c r="S127" i="4"/>
  <c r="T127" i="4"/>
  <c r="U127" i="4"/>
  <c r="V127" i="4"/>
  <c r="W127" i="4"/>
  <c r="X127" i="4"/>
  <c r="Y127" i="4"/>
  <c r="Z127" i="4"/>
  <c r="AA127" i="4"/>
  <c r="AB127" i="4"/>
  <c r="AC127" i="4"/>
  <c r="AD127" i="4"/>
  <c r="AE127" i="4"/>
  <c r="AF127" i="4"/>
  <c r="AG127" i="4"/>
  <c r="B128" i="4"/>
  <c r="C128" i="4"/>
  <c r="D128" i="4"/>
  <c r="E128" i="4"/>
  <c r="F128" i="4"/>
  <c r="G128" i="4"/>
  <c r="H128" i="4"/>
  <c r="I128" i="4"/>
  <c r="J128" i="4"/>
  <c r="K128" i="4"/>
  <c r="L128" i="4"/>
  <c r="M128" i="4"/>
  <c r="N128" i="4"/>
  <c r="O128" i="4"/>
  <c r="P128" i="4"/>
  <c r="Q128" i="4"/>
  <c r="R128" i="4"/>
  <c r="S128" i="4"/>
  <c r="T128" i="4"/>
  <c r="U128" i="4"/>
  <c r="V128" i="4"/>
  <c r="W128" i="4"/>
  <c r="X128" i="4"/>
  <c r="Y128" i="4"/>
  <c r="Z128" i="4"/>
  <c r="AA128" i="4"/>
  <c r="AB128" i="4"/>
  <c r="AC128" i="4"/>
  <c r="AD128" i="4"/>
  <c r="AE128" i="4"/>
  <c r="AF128" i="4"/>
  <c r="AG128" i="4"/>
  <c r="B132" i="4"/>
  <c r="C132" i="4"/>
  <c r="D132" i="4"/>
  <c r="E132" i="4"/>
  <c r="F132" i="4"/>
  <c r="G132" i="4"/>
  <c r="H132" i="4"/>
  <c r="I132" i="4"/>
  <c r="J132" i="4"/>
  <c r="K132" i="4"/>
  <c r="L132" i="4"/>
  <c r="M132" i="4"/>
  <c r="N132" i="4"/>
  <c r="O132" i="4"/>
  <c r="P132" i="4"/>
  <c r="Q132" i="4"/>
  <c r="R132" i="4"/>
  <c r="S132" i="4"/>
  <c r="T132" i="4"/>
  <c r="U132" i="4"/>
  <c r="V132" i="4"/>
  <c r="W132" i="4"/>
  <c r="X132" i="4"/>
  <c r="Y132" i="4"/>
  <c r="Z132" i="4"/>
  <c r="AA132" i="4"/>
  <c r="AB132" i="4"/>
  <c r="AC132" i="4"/>
  <c r="AD132" i="4"/>
  <c r="AE132" i="4"/>
  <c r="AF132" i="4"/>
  <c r="AG132" i="4"/>
  <c r="B133" i="4"/>
  <c r="C133" i="4"/>
  <c r="D133" i="4"/>
  <c r="E133" i="4"/>
  <c r="F133" i="4"/>
  <c r="G133" i="4"/>
  <c r="H133" i="4"/>
  <c r="I133" i="4"/>
  <c r="J133" i="4"/>
  <c r="K133" i="4"/>
  <c r="L133" i="4"/>
  <c r="M133" i="4"/>
  <c r="N133" i="4"/>
  <c r="O133" i="4"/>
  <c r="P133" i="4"/>
  <c r="Q133" i="4"/>
  <c r="R133" i="4"/>
  <c r="S133" i="4"/>
  <c r="T133" i="4"/>
  <c r="U133" i="4"/>
  <c r="V133" i="4"/>
  <c r="W133" i="4"/>
  <c r="X133" i="4"/>
  <c r="Y133" i="4"/>
  <c r="Z133" i="4"/>
  <c r="AA133" i="4"/>
  <c r="AB133" i="4"/>
  <c r="AC133" i="4"/>
  <c r="AD133" i="4"/>
  <c r="AE133" i="4"/>
  <c r="AF133" i="4"/>
  <c r="AG133" i="4"/>
  <c r="B134" i="4"/>
  <c r="C134" i="4"/>
  <c r="D134" i="4"/>
  <c r="E134" i="4"/>
  <c r="F134" i="4"/>
  <c r="G134" i="4"/>
  <c r="H134" i="4"/>
  <c r="I134" i="4"/>
  <c r="J134" i="4"/>
  <c r="K134" i="4"/>
  <c r="L134" i="4"/>
  <c r="M134" i="4"/>
  <c r="N134" i="4"/>
  <c r="O134" i="4"/>
  <c r="P134" i="4"/>
  <c r="Q134" i="4"/>
  <c r="R134" i="4"/>
  <c r="S134" i="4"/>
  <c r="T134" i="4"/>
  <c r="U134" i="4"/>
  <c r="V134" i="4"/>
  <c r="W134" i="4"/>
  <c r="X134" i="4"/>
  <c r="Y134" i="4"/>
  <c r="Z134" i="4"/>
  <c r="AA134" i="4"/>
  <c r="AB134" i="4"/>
  <c r="AC134" i="4"/>
  <c r="AD134" i="4"/>
  <c r="AE134" i="4"/>
  <c r="AF134" i="4"/>
  <c r="AG134" i="4"/>
  <c r="B137" i="4"/>
  <c r="C137" i="4"/>
  <c r="D137" i="4"/>
  <c r="E137" i="4"/>
  <c r="F137" i="4"/>
  <c r="G137" i="4"/>
  <c r="H137" i="4"/>
  <c r="I137" i="4"/>
  <c r="J137" i="4"/>
  <c r="K137" i="4"/>
  <c r="L137" i="4"/>
  <c r="M137" i="4"/>
  <c r="N137" i="4"/>
  <c r="O137" i="4"/>
  <c r="P137" i="4"/>
  <c r="Q137" i="4"/>
  <c r="R137" i="4"/>
  <c r="S137" i="4"/>
  <c r="T137" i="4"/>
  <c r="U137" i="4"/>
  <c r="V137" i="4"/>
  <c r="W137" i="4"/>
  <c r="X137" i="4"/>
  <c r="Y137" i="4"/>
  <c r="Z137" i="4"/>
  <c r="AA137" i="4"/>
  <c r="AB137" i="4"/>
  <c r="AC137" i="4"/>
  <c r="AD137" i="4"/>
  <c r="AE137" i="4"/>
  <c r="AF137" i="4"/>
  <c r="AG137" i="4"/>
  <c r="B138" i="4"/>
  <c r="C138" i="4"/>
  <c r="D138" i="4"/>
  <c r="E138" i="4"/>
  <c r="F138" i="4"/>
  <c r="G138" i="4"/>
  <c r="H138" i="4"/>
  <c r="I138" i="4"/>
  <c r="J138" i="4"/>
  <c r="K138" i="4"/>
  <c r="L138" i="4"/>
  <c r="M138" i="4"/>
  <c r="N138" i="4"/>
  <c r="O138" i="4"/>
  <c r="P138" i="4"/>
  <c r="Q138" i="4"/>
  <c r="R138" i="4"/>
  <c r="S138" i="4"/>
  <c r="T138" i="4"/>
  <c r="U138" i="4"/>
  <c r="V138" i="4"/>
  <c r="W138" i="4"/>
  <c r="X138" i="4"/>
  <c r="Y138" i="4"/>
  <c r="Z138" i="4"/>
  <c r="AA138" i="4"/>
  <c r="AB138" i="4"/>
  <c r="AC138" i="4"/>
  <c r="AD138" i="4"/>
  <c r="AE138" i="4"/>
  <c r="AF138" i="4"/>
  <c r="AG138" i="4"/>
  <c r="B139" i="4"/>
  <c r="C139" i="4"/>
  <c r="D139" i="4"/>
  <c r="E139" i="4"/>
  <c r="F139" i="4"/>
  <c r="G139" i="4"/>
  <c r="H139" i="4"/>
  <c r="I139" i="4"/>
  <c r="J139" i="4"/>
  <c r="K139" i="4"/>
  <c r="L139" i="4"/>
  <c r="M139" i="4"/>
  <c r="N139" i="4"/>
  <c r="O139" i="4"/>
  <c r="P139" i="4"/>
  <c r="Q139" i="4"/>
  <c r="R139" i="4"/>
  <c r="S139" i="4"/>
  <c r="T139" i="4"/>
  <c r="U139" i="4"/>
  <c r="V139" i="4"/>
  <c r="W139" i="4"/>
  <c r="X139" i="4"/>
  <c r="Y139" i="4"/>
  <c r="Z139" i="4"/>
  <c r="AA139" i="4"/>
  <c r="AB139" i="4"/>
  <c r="AC139" i="4"/>
  <c r="AD139" i="4"/>
  <c r="AE139" i="4"/>
  <c r="AF139" i="4"/>
  <c r="AG139" i="4"/>
  <c r="B142" i="4"/>
  <c r="C142" i="4"/>
  <c r="D142" i="4"/>
  <c r="E142" i="4"/>
  <c r="F142" i="4"/>
  <c r="G142" i="4"/>
  <c r="H142" i="4"/>
  <c r="I142" i="4"/>
  <c r="J142" i="4"/>
  <c r="K142" i="4"/>
  <c r="L142" i="4"/>
  <c r="M142" i="4"/>
  <c r="N142" i="4"/>
  <c r="O142" i="4"/>
  <c r="P142" i="4"/>
  <c r="Q142" i="4"/>
  <c r="R142" i="4"/>
  <c r="S142" i="4"/>
  <c r="T142" i="4"/>
  <c r="U142" i="4"/>
  <c r="V142" i="4"/>
  <c r="W142" i="4"/>
  <c r="X142" i="4"/>
  <c r="Y142" i="4"/>
  <c r="Z142" i="4"/>
  <c r="AA142" i="4"/>
  <c r="AB142" i="4"/>
  <c r="AC142" i="4"/>
  <c r="AD142" i="4"/>
  <c r="AE142" i="4"/>
  <c r="AF142" i="4"/>
  <c r="AG142" i="4"/>
  <c r="B143" i="4"/>
  <c r="C143" i="4"/>
  <c r="D143" i="4"/>
  <c r="E143" i="4"/>
  <c r="F143" i="4"/>
  <c r="G143" i="4"/>
  <c r="H143" i="4"/>
  <c r="I143" i="4"/>
  <c r="J143" i="4"/>
  <c r="K143" i="4"/>
  <c r="L143" i="4"/>
  <c r="M143" i="4"/>
  <c r="N143" i="4"/>
  <c r="O143" i="4"/>
  <c r="P143" i="4"/>
  <c r="Q143" i="4"/>
  <c r="R143" i="4"/>
  <c r="S143" i="4"/>
  <c r="T143" i="4"/>
  <c r="U143" i="4"/>
  <c r="V143" i="4"/>
  <c r="W143" i="4"/>
  <c r="X143" i="4"/>
  <c r="Y143" i="4"/>
  <c r="Z143" i="4"/>
  <c r="AA143" i="4"/>
  <c r="AB143" i="4"/>
  <c r="AC143" i="4"/>
  <c r="AD143" i="4"/>
  <c r="AE143" i="4"/>
  <c r="AF143" i="4"/>
  <c r="AG143" i="4"/>
  <c r="B147" i="4"/>
  <c r="C147" i="4"/>
  <c r="D147" i="4"/>
  <c r="E147" i="4"/>
  <c r="F147" i="4"/>
  <c r="G147" i="4"/>
  <c r="H147" i="4"/>
  <c r="I147" i="4"/>
  <c r="J147" i="4"/>
  <c r="K147" i="4"/>
  <c r="L147" i="4"/>
  <c r="M147" i="4"/>
  <c r="N147" i="4"/>
  <c r="O147" i="4"/>
  <c r="P147" i="4"/>
  <c r="Q147" i="4"/>
  <c r="R147" i="4"/>
  <c r="S147" i="4"/>
  <c r="T147" i="4"/>
  <c r="U147" i="4"/>
  <c r="V147" i="4"/>
  <c r="W147" i="4"/>
  <c r="X147" i="4"/>
  <c r="Y147" i="4"/>
  <c r="Z147" i="4"/>
  <c r="AA147" i="4"/>
  <c r="AB147" i="4"/>
  <c r="AC147" i="4"/>
  <c r="AD147" i="4"/>
  <c r="AE147" i="4"/>
  <c r="AF147" i="4"/>
  <c r="AG147" i="4"/>
  <c r="B148" i="4"/>
  <c r="C148" i="4"/>
  <c r="D148" i="4"/>
  <c r="E148" i="4"/>
  <c r="F148" i="4"/>
  <c r="G148" i="4"/>
  <c r="H148" i="4"/>
  <c r="I148" i="4"/>
  <c r="J148" i="4"/>
  <c r="K148" i="4"/>
  <c r="L148" i="4"/>
  <c r="M148" i="4"/>
  <c r="N148" i="4"/>
  <c r="O148" i="4"/>
  <c r="P148" i="4"/>
  <c r="Q148" i="4"/>
  <c r="R148" i="4"/>
  <c r="S148" i="4"/>
  <c r="T148" i="4"/>
  <c r="U148" i="4"/>
  <c r="V148" i="4"/>
  <c r="W148" i="4"/>
  <c r="X148" i="4"/>
  <c r="Y148" i="4"/>
  <c r="Z148" i="4"/>
  <c r="AA148" i="4"/>
  <c r="AB148" i="4"/>
  <c r="AC148" i="4"/>
  <c r="AD148" i="4"/>
  <c r="AE148" i="4"/>
  <c r="AF148" i="4"/>
  <c r="AG148" i="4"/>
  <c r="B149" i="4"/>
  <c r="B184" i="4" s="1"/>
  <c r="C149" i="4"/>
  <c r="D149" i="4"/>
  <c r="E149" i="4"/>
  <c r="F149" i="4"/>
  <c r="G149" i="4"/>
  <c r="H149" i="4"/>
  <c r="I149" i="4"/>
  <c r="J149" i="4"/>
  <c r="K149" i="4"/>
  <c r="L149" i="4"/>
  <c r="L193" i="4" s="1"/>
  <c r="M149" i="4"/>
  <c r="N149" i="4"/>
  <c r="O149" i="4"/>
  <c r="P149" i="4"/>
  <c r="Q149" i="4"/>
  <c r="R149" i="4"/>
  <c r="S149" i="4"/>
  <c r="T149" i="4"/>
  <c r="U149" i="4"/>
  <c r="V149" i="4"/>
  <c r="W149" i="4"/>
  <c r="X149" i="4"/>
  <c r="Y149" i="4"/>
  <c r="Z149" i="4"/>
  <c r="AA149" i="4"/>
  <c r="AB149" i="4"/>
  <c r="AC149" i="4"/>
  <c r="AD149" i="4"/>
  <c r="AE149" i="4"/>
  <c r="AF149" i="4"/>
  <c r="AG149" i="4"/>
  <c r="B152" i="4"/>
  <c r="C152" i="4"/>
  <c r="D152" i="4"/>
  <c r="E152" i="4"/>
  <c r="F152" i="4"/>
  <c r="G152" i="4"/>
  <c r="H152" i="4"/>
  <c r="I152" i="4"/>
  <c r="J152" i="4"/>
  <c r="K152" i="4"/>
  <c r="L152" i="4"/>
  <c r="M152" i="4"/>
  <c r="N152" i="4"/>
  <c r="O152" i="4"/>
  <c r="P152" i="4"/>
  <c r="Q152" i="4"/>
  <c r="R152" i="4"/>
  <c r="S152" i="4"/>
  <c r="T152" i="4"/>
  <c r="U152" i="4"/>
  <c r="V152" i="4"/>
  <c r="W152" i="4"/>
  <c r="X152" i="4"/>
  <c r="Y152" i="4"/>
  <c r="Z152" i="4"/>
  <c r="AA152" i="4"/>
  <c r="AB152" i="4"/>
  <c r="AC152" i="4"/>
  <c r="AD152" i="4"/>
  <c r="AE152" i="4"/>
  <c r="AF152" i="4"/>
  <c r="AG152" i="4"/>
  <c r="B153" i="4"/>
  <c r="C153" i="4"/>
  <c r="D153" i="4"/>
  <c r="E153" i="4"/>
  <c r="F153" i="4"/>
  <c r="G153" i="4"/>
  <c r="H153" i="4"/>
  <c r="I153" i="4"/>
  <c r="J153" i="4"/>
  <c r="K153" i="4"/>
  <c r="L153" i="4"/>
  <c r="M153" i="4"/>
  <c r="N153" i="4"/>
  <c r="O153" i="4"/>
  <c r="P153" i="4"/>
  <c r="Q153" i="4"/>
  <c r="R153" i="4"/>
  <c r="S153" i="4"/>
  <c r="T153" i="4"/>
  <c r="U153" i="4"/>
  <c r="V153" i="4"/>
  <c r="W153" i="4"/>
  <c r="X153" i="4"/>
  <c r="Y153" i="4"/>
  <c r="Z153" i="4"/>
  <c r="AA153" i="4"/>
  <c r="AB153" i="4"/>
  <c r="AC153" i="4"/>
  <c r="AD153" i="4"/>
  <c r="AE153" i="4"/>
  <c r="AF153" i="4"/>
  <c r="AG153" i="4"/>
  <c r="B154" i="4"/>
  <c r="C154" i="4"/>
  <c r="D154" i="4"/>
  <c r="E154" i="4"/>
  <c r="F154" i="4"/>
  <c r="G154" i="4"/>
  <c r="H154" i="4"/>
  <c r="I154" i="4"/>
  <c r="J154" i="4"/>
  <c r="K154" i="4"/>
  <c r="L154" i="4"/>
  <c r="M154" i="4"/>
  <c r="N154" i="4"/>
  <c r="O154" i="4"/>
  <c r="P154" i="4"/>
  <c r="Q154" i="4"/>
  <c r="R154" i="4"/>
  <c r="S154" i="4"/>
  <c r="T154" i="4"/>
  <c r="U154" i="4"/>
  <c r="V154" i="4"/>
  <c r="W154" i="4"/>
  <c r="X154" i="4"/>
  <c r="Y154" i="4"/>
  <c r="Z154" i="4"/>
  <c r="AA154" i="4"/>
  <c r="AB154" i="4"/>
  <c r="AC154" i="4"/>
  <c r="AD154" i="4"/>
  <c r="AE154" i="4"/>
  <c r="AF154" i="4"/>
  <c r="AG154" i="4"/>
  <c r="B157" i="4"/>
  <c r="C157" i="4"/>
  <c r="D157" i="4"/>
  <c r="E157" i="4"/>
  <c r="F157" i="4"/>
  <c r="G157" i="4"/>
  <c r="H157" i="4"/>
  <c r="I157" i="4"/>
  <c r="J157" i="4"/>
  <c r="K157" i="4"/>
  <c r="L157" i="4"/>
  <c r="M157" i="4"/>
  <c r="N157" i="4"/>
  <c r="O157" i="4"/>
  <c r="P157" i="4"/>
  <c r="Q157" i="4"/>
  <c r="R157" i="4"/>
  <c r="S157" i="4"/>
  <c r="T157" i="4"/>
  <c r="U157" i="4"/>
  <c r="V157" i="4"/>
  <c r="W157" i="4"/>
  <c r="X157" i="4"/>
  <c r="Y157" i="4"/>
  <c r="Z157" i="4"/>
  <c r="AA157" i="4"/>
  <c r="AB157" i="4"/>
  <c r="AC157" i="4"/>
  <c r="AD157" i="4"/>
  <c r="AE157" i="4"/>
  <c r="AF157" i="4"/>
  <c r="AG157" i="4"/>
  <c r="B158" i="4"/>
  <c r="C158" i="4"/>
  <c r="D158" i="4"/>
  <c r="E158" i="4"/>
  <c r="F158" i="4"/>
  <c r="G158" i="4"/>
  <c r="H158" i="4"/>
  <c r="I158" i="4"/>
  <c r="J158" i="4"/>
  <c r="K158" i="4"/>
  <c r="L158" i="4"/>
  <c r="M158" i="4"/>
  <c r="N158" i="4"/>
  <c r="O158" i="4"/>
  <c r="P158" i="4"/>
  <c r="Q158" i="4"/>
  <c r="R158" i="4"/>
  <c r="S158" i="4"/>
  <c r="T158" i="4"/>
  <c r="U158" i="4"/>
  <c r="V158" i="4"/>
  <c r="W158" i="4"/>
  <c r="X158" i="4"/>
  <c r="Y158" i="4"/>
  <c r="Z158" i="4"/>
  <c r="AA158" i="4"/>
  <c r="AB158" i="4"/>
  <c r="AC158" i="4"/>
  <c r="AD158" i="4"/>
  <c r="AE158" i="4"/>
  <c r="AF158" i="4"/>
  <c r="AG158" i="4"/>
  <c r="B159" i="4"/>
  <c r="C159" i="4"/>
  <c r="D159" i="4"/>
  <c r="E159" i="4"/>
  <c r="F159" i="4"/>
  <c r="G159" i="4"/>
  <c r="H159" i="4"/>
  <c r="I159" i="4"/>
  <c r="J159" i="4"/>
  <c r="K159" i="4"/>
  <c r="L159" i="4"/>
  <c r="M159" i="4"/>
  <c r="N159" i="4"/>
  <c r="O159" i="4"/>
  <c r="P159" i="4"/>
  <c r="Q159" i="4"/>
  <c r="R159" i="4"/>
  <c r="S159" i="4"/>
  <c r="T159" i="4"/>
  <c r="U159" i="4"/>
  <c r="V159" i="4"/>
  <c r="W159" i="4"/>
  <c r="X159" i="4"/>
  <c r="Y159" i="4"/>
  <c r="Z159" i="4"/>
  <c r="AA159" i="4"/>
  <c r="AB159" i="4"/>
  <c r="AC159" i="4"/>
  <c r="AD159" i="4"/>
  <c r="AE159" i="4"/>
  <c r="AF159" i="4"/>
  <c r="AG159" i="4"/>
  <c r="N160" i="3"/>
  <c r="B174" i="3" s="1"/>
  <c r="AE107" i="4" l="1"/>
  <c r="E104" i="4"/>
  <c r="K104" i="4"/>
  <c r="AD102" i="4"/>
  <c r="N108" i="4"/>
  <c r="AD103" i="4"/>
  <c r="AD164" i="4" s="1"/>
  <c r="V102" i="4"/>
  <c r="AE108" i="4"/>
  <c r="AB113" i="4"/>
  <c r="K109" i="4"/>
  <c r="K113" i="4"/>
  <c r="Z112" i="4"/>
  <c r="Z190" i="4" s="1"/>
  <c r="B113" i="4"/>
  <c r="T104" i="4"/>
  <c r="L109" i="4"/>
  <c r="AF108" i="4"/>
  <c r="H108" i="4"/>
  <c r="H107" i="4"/>
  <c r="P103" i="4"/>
  <c r="P102" i="4"/>
  <c r="T113" i="4"/>
  <c r="L104" i="4"/>
  <c r="D109" i="4"/>
  <c r="AA199" i="4"/>
  <c r="S199" i="4"/>
  <c r="K199" i="4"/>
  <c r="C199" i="4"/>
  <c r="AA197" i="4"/>
  <c r="S197" i="4"/>
  <c r="K197" i="4"/>
  <c r="C197" i="4"/>
  <c r="D197" i="4"/>
  <c r="Z199" i="4"/>
  <c r="R199" i="4"/>
  <c r="J199" i="4"/>
  <c r="B190" i="4"/>
  <c r="Z197" i="4"/>
  <c r="R197" i="4"/>
  <c r="J197" i="4"/>
  <c r="B197" i="4"/>
  <c r="AB197" i="4"/>
  <c r="AG197" i="4"/>
  <c r="Y197" i="4"/>
  <c r="Q197" i="4"/>
  <c r="I197" i="4"/>
  <c r="L197" i="4"/>
  <c r="AF197" i="4"/>
  <c r="X197" i="4"/>
  <c r="P197" i="4"/>
  <c r="H197" i="4"/>
  <c r="AE188" i="4"/>
  <c r="W188" i="4"/>
  <c r="O188" i="4"/>
  <c r="G188" i="4"/>
  <c r="H291" i="4"/>
  <c r="AD188" i="4"/>
  <c r="V188" i="4"/>
  <c r="N188" i="4"/>
  <c r="F188" i="4"/>
  <c r="AD112" i="4"/>
  <c r="AD168" i="4" s="1"/>
  <c r="T197" i="4"/>
  <c r="U199" i="4"/>
  <c r="AC188" i="4"/>
  <c r="U197" i="4"/>
  <c r="M188" i="4"/>
  <c r="E197" i="4"/>
  <c r="T109" i="4"/>
  <c r="AB104" i="4"/>
  <c r="AA104" i="4"/>
  <c r="C109" i="4"/>
  <c r="S104" i="4"/>
  <c r="W107" i="4"/>
  <c r="W195" i="4" s="1"/>
  <c r="W206" i="4" s="1"/>
  <c r="R104" i="4"/>
  <c r="B104" i="4"/>
  <c r="J104" i="4"/>
  <c r="AB109" i="4"/>
  <c r="AA109" i="4"/>
  <c r="D104" i="4"/>
  <c r="I109" i="4"/>
  <c r="N112" i="4"/>
  <c r="N190" i="4" s="1"/>
  <c r="AC112" i="4"/>
  <c r="AC179" i="4" s="1"/>
  <c r="E107" i="4"/>
  <c r="U103" i="4"/>
  <c r="L103" i="4"/>
  <c r="S109" i="4"/>
  <c r="P112" i="4"/>
  <c r="P179" i="4" s="1"/>
  <c r="H112" i="4"/>
  <c r="H170" i="4" s="1"/>
  <c r="X108" i="4"/>
  <c r="P108" i="4"/>
  <c r="AF107" i="4"/>
  <c r="X107" i="4"/>
  <c r="P107" i="4"/>
  <c r="AF103" i="4"/>
  <c r="X103" i="4"/>
  <c r="H103" i="4"/>
  <c r="AF102" i="4"/>
  <c r="X102" i="4"/>
  <c r="E112" i="4"/>
  <c r="E179" i="4" s="1"/>
  <c r="AC108" i="4"/>
  <c r="M107" i="4"/>
  <c r="AC103" i="4"/>
  <c r="AC102" i="4"/>
  <c r="E102" i="4"/>
  <c r="K112" i="4"/>
  <c r="K177" i="4" s="1"/>
  <c r="U112" i="4"/>
  <c r="U170" i="4" s="1"/>
  <c r="M112" i="4"/>
  <c r="M177" i="4" s="1"/>
  <c r="U108" i="4"/>
  <c r="M108" i="4"/>
  <c r="AC107" i="4"/>
  <c r="U107" i="4"/>
  <c r="M103" i="4"/>
  <c r="E103" i="4"/>
  <c r="U102" i="4"/>
  <c r="M102" i="4"/>
  <c r="AA193" i="4"/>
  <c r="AA184" i="4"/>
  <c r="S193" i="4"/>
  <c r="S184" i="4"/>
  <c r="K193" i="4"/>
  <c r="K184" i="4"/>
  <c r="C193" i="4"/>
  <c r="C184" i="4"/>
  <c r="L112" i="4"/>
  <c r="L177" i="4" s="1"/>
  <c r="D112" i="4"/>
  <c r="D177" i="4" s="1"/>
  <c r="AB108" i="4"/>
  <c r="T108" i="4"/>
  <c r="L108" i="4"/>
  <c r="D108" i="4"/>
  <c r="AB107" i="4"/>
  <c r="T107" i="4"/>
  <c r="L107" i="4"/>
  <c r="D107" i="4"/>
  <c r="AB103" i="4"/>
  <c r="T103" i="4"/>
  <c r="D103" i="4"/>
  <c r="AB102" i="4"/>
  <c r="T102" i="4"/>
  <c r="L102" i="4"/>
  <c r="D102" i="4"/>
  <c r="Z184" i="4"/>
  <c r="Z193" i="4"/>
  <c r="AG184" i="4"/>
  <c r="AG193" i="4"/>
  <c r="Y184" i="4"/>
  <c r="Y193" i="4"/>
  <c r="Q184" i="4"/>
  <c r="Q193" i="4"/>
  <c r="I184" i="4"/>
  <c r="I193" i="4"/>
  <c r="J184" i="4"/>
  <c r="J193" i="4"/>
  <c r="AA103" i="4"/>
  <c r="X193" i="4"/>
  <c r="X184" i="4"/>
  <c r="H193" i="4"/>
  <c r="H184" i="4"/>
  <c r="B193" i="4"/>
  <c r="AE193" i="4"/>
  <c r="AE184" i="4"/>
  <c r="W193" i="4"/>
  <c r="W184" i="4"/>
  <c r="O193" i="4"/>
  <c r="O184" i="4"/>
  <c r="G193" i="4"/>
  <c r="G184" i="4"/>
  <c r="AF193" i="4"/>
  <c r="AF184" i="4"/>
  <c r="AD193" i="4"/>
  <c r="AD184" i="4"/>
  <c r="V193" i="4"/>
  <c r="V184" i="4"/>
  <c r="N193" i="4"/>
  <c r="N184" i="4"/>
  <c r="F193" i="4"/>
  <c r="F184" i="4"/>
  <c r="AA113" i="4"/>
  <c r="C112" i="4"/>
  <c r="C170" i="4" s="1"/>
  <c r="S108" i="4"/>
  <c r="P193" i="4"/>
  <c r="P184" i="4"/>
  <c r="AC193" i="4"/>
  <c r="AC184" i="4"/>
  <c r="U193" i="4"/>
  <c r="U184" i="4"/>
  <c r="M193" i="4"/>
  <c r="M184" i="4"/>
  <c r="E193" i="4"/>
  <c r="E184" i="4"/>
  <c r="R184" i="4"/>
  <c r="R193" i="4"/>
  <c r="S102" i="4"/>
  <c r="AB193" i="4"/>
  <c r="AB184" i="4"/>
  <c r="T193" i="4"/>
  <c r="T184" i="4"/>
  <c r="L184" i="4"/>
  <c r="D193" i="4"/>
  <c r="D184" i="4"/>
  <c r="C108" i="4"/>
  <c r="AA108" i="4"/>
  <c r="K107" i="4"/>
  <c r="S103" i="4"/>
  <c r="C107" i="4"/>
  <c r="K108" i="4"/>
  <c r="K102" i="4"/>
  <c r="AA107" i="4"/>
  <c r="AA102" i="4"/>
  <c r="V112" i="4"/>
  <c r="V190" i="4" s="1"/>
  <c r="F112" i="4"/>
  <c r="F177" i="4" s="1"/>
  <c r="AD108" i="4"/>
  <c r="V108" i="4"/>
  <c r="F108" i="4"/>
  <c r="AD107" i="4"/>
  <c r="V107" i="4"/>
  <c r="N107" i="4"/>
  <c r="F107" i="4"/>
  <c r="V103" i="4"/>
  <c r="N103" i="4"/>
  <c r="F103" i="4"/>
  <c r="N102" i="4"/>
  <c r="F102" i="4"/>
  <c r="S107" i="4"/>
  <c r="K103" i="4"/>
  <c r="Y102" i="4"/>
  <c r="G137" i="6"/>
  <c r="G141" i="6" s="1"/>
  <c r="L137" i="6"/>
  <c r="L141" i="6" s="1"/>
  <c r="D137" i="6"/>
  <c r="D141" i="6" s="1"/>
  <c r="F30" i="6"/>
  <c r="F34" i="6" s="1"/>
  <c r="N100" i="6"/>
  <c r="N104" i="6" s="1"/>
  <c r="F100" i="6"/>
  <c r="F104" i="6" s="1"/>
  <c r="N118" i="6"/>
  <c r="N122" i="6" s="1"/>
  <c r="H118" i="6"/>
  <c r="H122" i="6" s="1"/>
  <c r="M81" i="6"/>
  <c r="M85" i="6" s="1"/>
  <c r="E81" i="6"/>
  <c r="E85" i="6" s="1"/>
  <c r="O100" i="6"/>
  <c r="O104" i="6" s="1"/>
  <c r="G100" i="6"/>
  <c r="G104" i="6" s="1"/>
  <c r="F118" i="6"/>
  <c r="F122" i="6" s="1"/>
  <c r="M137" i="6"/>
  <c r="M141" i="6" s="1"/>
  <c r="E137" i="6"/>
  <c r="E141" i="6" s="1"/>
  <c r="O140" i="6"/>
  <c r="G118" i="6"/>
  <c r="G122" i="6" s="1"/>
  <c r="N137" i="6"/>
  <c r="N141" i="6" s="1"/>
  <c r="F137" i="6"/>
  <c r="F141" i="6" s="1"/>
  <c r="K137" i="6"/>
  <c r="K141" i="6" s="1"/>
  <c r="C137" i="6"/>
  <c r="C141" i="6" s="1"/>
  <c r="M100" i="6"/>
  <c r="M104" i="6" s="1"/>
  <c r="E100" i="6"/>
  <c r="E104" i="6" s="1"/>
  <c r="K118" i="6"/>
  <c r="K122" i="6" s="1"/>
  <c r="C118" i="6"/>
  <c r="C122" i="6" s="1"/>
  <c r="J137" i="6"/>
  <c r="J141" i="6" s="1"/>
  <c r="B137" i="6"/>
  <c r="B141" i="6" s="1"/>
  <c r="J100" i="6"/>
  <c r="J104" i="6" s="1"/>
  <c r="B100" i="6"/>
  <c r="B104" i="6" s="1"/>
  <c r="O121" i="6"/>
  <c r="J118" i="6"/>
  <c r="J122" i="6" s="1"/>
  <c r="B118" i="6"/>
  <c r="B122" i="6" s="1"/>
  <c r="AG102" i="4"/>
  <c r="Q102" i="4"/>
  <c r="I102" i="4"/>
  <c r="O112" i="4"/>
  <c r="O168" i="4" s="1"/>
  <c r="G112" i="4"/>
  <c r="G179" i="4" s="1"/>
  <c r="O108" i="4"/>
  <c r="G108" i="4"/>
  <c r="O107" i="4"/>
  <c r="G107" i="4"/>
  <c r="G103" i="4"/>
  <c r="B103" i="4"/>
  <c r="J112" i="4"/>
  <c r="J177" i="4" s="1"/>
  <c r="J108" i="4"/>
  <c r="Z107" i="4"/>
  <c r="Z103" i="4"/>
  <c r="Z102" i="4"/>
  <c r="I112" i="4"/>
  <c r="I190" i="4" s="1"/>
  <c r="AG108" i="4"/>
  <c r="Y108" i="4"/>
  <c r="Q108" i="4"/>
  <c r="I108" i="4"/>
  <c r="AG107" i="4"/>
  <c r="Y107" i="4"/>
  <c r="Q107" i="4"/>
  <c r="I107" i="4"/>
  <c r="AG103" i="4"/>
  <c r="Y103" i="4"/>
  <c r="Q103" i="4"/>
  <c r="I103" i="4"/>
  <c r="B107" i="4"/>
  <c r="B112" i="4"/>
  <c r="Z108" i="4"/>
  <c r="B108" i="4"/>
  <c r="J103" i="4"/>
  <c r="O103" i="4"/>
  <c r="G102" i="4"/>
  <c r="R108" i="4"/>
  <c r="R107" i="4"/>
  <c r="R103" i="4"/>
  <c r="J102" i="4"/>
  <c r="W103" i="4"/>
  <c r="AE102" i="4"/>
  <c r="W102" i="4"/>
  <c r="J107" i="4"/>
  <c r="R102" i="4"/>
  <c r="AE103" i="4"/>
  <c r="O102" i="4"/>
  <c r="AF112" i="4"/>
  <c r="AF179" i="4" s="1"/>
  <c r="X112" i="4"/>
  <c r="X170" i="4" s="1"/>
  <c r="H102" i="4"/>
  <c r="C102" i="4"/>
  <c r="H104" i="4"/>
  <c r="C104" i="4"/>
  <c r="C103" i="4"/>
  <c r="S112" i="4"/>
  <c r="S179" i="4" s="1"/>
  <c r="R112" i="4"/>
  <c r="R190" i="4" s="1"/>
  <c r="AA188" i="4"/>
  <c r="AE112" i="4"/>
  <c r="AE170" i="4" s="1"/>
  <c r="W112" i="4"/>
  <c r="W168" i="4" s="1"/>
  <c r="O197" i="4"/>
  <c r="Y112" i="4"/>
  <c r="Y177" i="4" s="1"/>
  <c r="G197" i="4"/>
  <c r="S188" i="4"/>
  <c r="AE197" i="4"/>
  <c r="B199" i="4"/>
  <c r="K188" i="4"/>
  <c r="AB112" i="4"/>
  <c r="AB190" i="4" s="1"/>
  <c r="T112" i="4"/>
  <c r="C188" i="4"/>
  <c r="W197" i="4"/>
  <c r="AA112" i="4"/>
  <c r="AA190" i="4" s="1"/>
  <c r="Z188" i="4"/>
  <c r="R188" i="4"/>
  <c r="J188" i="4"/>
  <c r="AD197" i="4"/>
  <c r="V197" i="4"/>
  <c r="N197" i="4"/>
  <c r="F197" i="4"/>
  <c r="AG199" i="4"/>
  <c r="Y199" i="4"/>
  <c r="Q199" i="4"/>
  <c r="I199" i="4"/>
  <c r="AG188" i="4"/>
  <c r="Y188" i="4"/>
  <c r="Q188" i="4"/>
  <c r="I188" i="4"/>
  <c r="B188" i="4"/>
  <c r="AC197" i="4"/>
  <c r="M197" i="4"/>
  <c r="AF199" i="4"/>
  <c r="X199" i="4"/>
  <c r="P199" i="4"/>
  <c r="H199" i="4"/>
  <c r="AF188" i="4"/>
  <c r="X188" i="4"/>
  <c r="P188" i="4"/>
  <c r="H188" i="4"/>
  <c r="W199" i="4"/>
  <c r="O199" i="4"/>
  <c r="Z113" i="4"/>
  <c r="AD199" i="4"/>
  <c r="V199" i="4"/>
  <c r="N199" i="4"/>
  <c r="F199" i="4"/>
  <c r="AE199" i="4"/>
  <c r="G199" i="4"/>
  <c r="AC199" i="4"/>
  <c r="M199" i="4"/>
  <c r="E199" i="4"/>
  <c r="AG112" i="4"/>
  <c r="AG190" i="4" s="1"/>
  <c r="U188" i="4"/>
  <c r="E188" i="4"/>
  <c r="AB199" i="4"/>
  <c r="T199" i="4"/>
  <c r="L199" i="4"/>
  <c r="D199" i="4"/>
  <c r="AB188" i="4"/>
  <c r="T188" i="4"/>
  <c r="L188" i="4"/>
  <c r="D188" i="4"/>
  <c r="Q112" i="4"/>
  <c r="Q168" i="4" s="1"/>
  <c r="L81" i="6"/>
  <c r="L85" i="6" s="1"/>
  <c r="M118" i="6"/>
  <c r="M122" i="6" s="1"/>
  <c r="E118" i="6"/>
  <c r="E122" i="6" s="1"/>
  <c r="L118" i="6"/>
  <c r="L122" i="6" s="1"/>
  <c r="D118" i="6"/>
  <c r="D122" i="6" s="1"/>
  <c r="F81" i="6"/>
  <c r="F85" i="6" s="1"/>
  <c r="O81" i="6"/>
  <c r="O85" i="6" s="1"/>
  <c r="G81" i="6"/>
  <c r="G85" i="6" s="1"/>
  <c r="J81" i="6"/>
  <c r="J85" i="6" s="1"/>
  <c r="B81" i="6"/>
  <c r="B85" i="6" s="1"/>
  <c r="I81" i="6"/>
  <c r="I85" i="6" s="1"/>
  <c r="L100" i="6"/>
  <c r="L104" i="6" s="1"/>
  <c r="D100" i="6"/>
  <c r="D104" i="6" s="1"/>
  <c r="G30" i="6"/>
  <c r="G34" i="6" s="1"/>
  <c r="H81" i="6"/>
  <c r="H85" i="6" s="1"/>
  <c r="P103" i="6"/>
  <c r="K100" i="6"/>
  <c r="K104" i="6" s="1"/>
  <c r="C100" i="6"/>
  <c r="C104" i="6" s="1"/>
  <c r="H30" i="6"/>
  <c r="H34" i="6" s="1"/>
  <c r="N81" i="6"/>
  <c r="N85" i="6" s="1"/>
  <c r="D81" i="6"/>
  <c r="D85" i="6" s="1"/>
  <c r="K81" i="6"/>
  <c r="K85" i="6" s="1"/>
  <c r="C81" i="6"/>
  <c r="C85" i="6" s="1"/>
  <c r="P84" i="6"/>
  <c r="P65" i="6"/>
  <c r="P66" i="6"/>
  <c r="E30" i="6"/>
  <c r="E34" i="6" s="1"/>
  <c r="P49" i="6"/>
  <c r="P50" i="6"/>
  <c r="I33" i="6"/>
  <c r="B30" i="6"/>
  <c r="B34" i="6" s="1"/>
  <c r="D30" i="6"/>
  <c r="D34" i="6" s="1"/>
  <c r="P14" i="6"/>
  <c r="P15" i="6"/>
  <c r="AE186" i="4" l="1"/>
  <c r="B177" i="4"/>
  <c r="B207" i="4" s="1"/>
  <c r="B292" i="4" s="1"/>
  <c r="AD173" i="4"/>
  <c r="AE175" i="4"/>
  <c r="AE166" i="4"/>
  <c r="H195" i="4"/>
  <c r="H206" i="4" s="1"/>
  <c r="H175" i="4"/>
  <c r="AE195" i="4"/>
  <c r="AE206" i="4" s="1"/>
  <c r="D207" i="4"/>
  <c r="B45" i="4" s="1"/>
  <c r="B51" i="4" s="1"/>
  <c r="H166" i="4"/>
  <c r="P164" i="4"/>
  <c r="Z168" i="4"/>
  <c r="H186" i="4"/>
  <c r="P173" i="4"/>
  <c r="T179" i="4"/>
  <c r="AD170" i="4"/>
  <c r="AD190" i="4"/>
  <c r="AD177" i="4"/>
  <c r="AD207" i="4" s="1"/>
  <c r="AD292" i="4" s="1"/>
  <c r="AD179" i="4"/>
  <c r="L207" i="4"/>
  <c r="L292" i="4" s="1"/>
  <c r="J207" i="4"/>
  <c r="J292" i="4" s="1"/>
  <c r="K207" i="4"/>
  <c r="K292" i="4" s="1"/>
  <c r="J290" i="4"/>
  <c r="N186" i="4"/>
  <c r="E290" i="4"/>
  <c r="F290" i="4"/>
  <c r="K290" i="4"/>
  <c r="C290" i="4"/>
  <c r="J291" i="4"/>
  <c r="G290" i="4"/>
  <c r="D291" i="4"/>
  <c r="F291" i="4"/>
  <c r="Y207" i="4"/>
  <c r="Y292" i="4" s="1"/>
  <c r="I290" i="4"/>
  <c r="C291" i="4"/>
  <c r="D290" i="4"/>
  <c r="D68" i="4" s="1"/>
  <c r="L291" i="4"/>
  <c r="H290" i="4"/>
  <c r="L290" i="4"/>
  <c r="AF186" i="4"/>
  <c r="E186" i="4"/>
  <c r="E291" i="4"/>
  <c r="W175" i="4"/>
  <c r="W166" i="4"/>
  <c r="I291" i="4"/>
  <c r="G291" i="4"/>
  <c r="K291" i="4"/>
  <c r="V170" i="4"/>
  <c r="AF175" i="4"/>
  <c r="W186" i="4"/>
  <c r="V177" i="4"/>
  <c r="V207" i="4" s="1"/>
  <c r="V292" i="4" s="1"/>
  <c r="E190" i="4"/>
  <c r="E175" i="4"/>
  <c r="M168" i="4"/>
  <c r="E166" i="4"/>
  <c r="E168" i="4"/>
  <c r="M170" i="4"/>
  <c r="B164" i="4"/>
  <c r="AB186" i="4"/>
  <c r="AC173" i="4"/>
  <c r="P168" i="4"/>
  <c r="P177" i="4"/>
  <c r="P207" i="4" s="1"/>
  <c r="P292" i="4" s="1"/>
  <c r="AC164" i="4"/>
  <c r="AB166" i="4"/>
  <c r="AF173" i="4"/>
  <c r="N166" i="4"/>
  <c r="AB195" i="4"/>
  <c r="AB206" i="4" s="1"/>
  <c r="AC170" i="4"/>
  <c r="C166" i="4"/>
  <c r="M164" i="4"/>
  <c r="N177" i="4"/>
  <c r="N207" i="4" s="1"/>
  <c r="N292" i="4" s="1"/>
  <c r="J186" i="4"/>
  <c r="H168" i="4"/>
  <c r="N179" i="4"/>
  <c r="F207" i="4"/>
  <c r="F292" i="4" s="1"/>
  <c r="D164" i="4"/>
  <c r="L175" i="4"/>
  <c r="AC195" i="4"/>
  <c r="AC206" i="4" s="1"/>
  <c r="F175" i="4"/>
  <c r="M207" i="4"/>
  <c r="K179" i="4"/>
  <c r="K190" i="4"/>
  <c r="K170" i="4"/>
  <c r="X195" i="4"/>
  <c r="X206" i="4" s="1"/>
  <c r="G177" i="4"/>
  <c r="G207" i="4" s="1"/>
  <c r="G292" i="4" s="1"/>
  <c r="N168" i="4"/>
  <c r="H179" i="4"/>
  <c r="N170" i="4"/>
  <c r="H190" i="4"/>
  <c r="H177" i="4"/>
  <c r="H207" i="4" s="1"/>
  <c r="H292" i="4" s="1"/>
  <c r="Z166" i="4"/>
  <c r="P175" i="4"/>
  <c r="AF195" i="4"/>
  <c r="AF206" i="4" s="1"/>
  <c r="E170" i="4"/>
  <c r="AB175" i="4"/>
  <c r="M179" i="4"/>
  <c r="W190" i="4"/>
  <c r="M190" i="4"/>
  <c r="C177" i="4"/>
  <c r="C207" i="4" s="1"/>
  <c r="C292" i="4" s="1"/>
  <c r="F168" i="4"/>
  <c r="E195" i="4"/>
  <c r="E206" i="4" s="1"/>
  <c r="AF166" i="4"/>
  <c r="C179" i="4"/>
  <c r="E177" i="4"/>
  <c r="E207" i="4" s="1"/>
  <c r="E292" i="4" s="1"/>
  <c r="M166" i="4"/>
  <c r="C195" i="4"/>
  <c r="C206" i="4" s="1"/>
  <c r="AF190" i="4"/>
  <c r="O175" i="4"/>
  <c r="I168" i="4"/>
  <c r="C175" i="4"/>
  <c r="C186" i="4"/>
  <c r="U190" i="4"/>
  <c r="P195" i="4"/>
  <c r="P206" i="4" s="1"/>
  <c r="AA173" i="4"/>
  <c r="U168" i="4"/>
  <c r="AC190" i="4"/>
  <c r="N195" i="4"/>
  <c r="N206" i="4" s="1"/>
  <c r="M175" i="4"/>
  <c r="N175" i="4"/>
  <c r="X164" i="4"/>
  <c r="X173" i="4"/>
  <c r="U177" i="4"/>
  <c r="U207" i="4" s="1"/>
  <c r="U292" i="4" s="1"/>
  <c r="U179" i="4"/>
  <c r="D179" i="4"/>
  <c r="U173" i="4"/>
  <c r="X175" i="4"/>
  <c r="S173" i="4"/>
  <c r="W177" i="4"/>
  <c r="W207" i="4" s="1"/>
  <c r="W292" i="4" s="1"/>
  <c r="I179" i="4"/>
  <c r="P190" i="4"/>
  <c r="E173" i="4"/>
  <c r="E205" i="4" s="1"/>
  <c r="AC166" i="4"/>
  <c r="P170" i="4"/>
  <c r="M173" i="4"/>
  <c r="L166" i="4"/>
  <c r="Z195" i="4"/>
  <c r="Z206" i="4" s="1"/>
  <c r="X186" i="4"/>
  <c r="G186" i="4"/>
  <c r="I170" i="4"/>
  <c r="P186" i="4"/>
  <c r="I177" i="4"/>
  <c r="I207" i="4" s="1"/>
  <c r="I292" i="4" s="1"/>
  <c r="L164" i="4"/>
  <c r="AC175" i="4"/>
  <c r="U164" i="4"/>
  <c r="M186" i="4"/>
  <c r="Z175" i="4"/>
  <c r="L173" i="4"/>
  <c r="L205" i="4" s="1"/>
  <c r="AC177" i="4"/>
  <c r="AC207" i="4" s="1"/>
  <c r="AC292" i="4" s="1"/>
  <c r="AC168" i="4"/>
  <c r="D168" i="4"/>
  <c r="M195" i="4"/>
  <c r="M206" i="4" s="1"/>
  <c r="AC186" i="4"/>
  <c r="I186" i="4"/>
  <c r="J195" i="4"/>
  <c r="J206" i="4" s="1"/>
  <c r="D195" i="4"/>
  <c r="D206" i="4" s="1"/>
  <c r="D190" i="4"/>
  <c r="AD166" i="4"/>
  <c r="P166" i="4"/>
  <c r="X166" i="4"/>
  <c r="F170" i="4"/>
  <c r="J175" i="4"/>
  <c r="S164" i="4"/>
  <c r="K168" i="4"/>
  <c r="B179" i="4"/>
  <c r="J166" i="4"/>
  <c r="I175" i="4"/>
  <c r="L168" i="4"/>
  <c r="I195" i="4"/>
  <c r="I206" i="4" s="1"/>
  <c r="G168" i="4"/>
  <c r="D173" i="4"/>
  <c r="G170" i="4"/>
  <c r="F190" i="4"/>
  <c r="F195" i="4"/>
  <c r="F206" i="4" s="1"/>
  <c r="K175" i="4"/>
  <c r="T166" i="4"/>
  <c r="U186" i="4"/>
  <c r="AF164" i="4"/>
  <c r="AG186" i="4"/>
  <c r="E164" i="4"/>
  <c r="I166" i="4"/>
  <c r="D166" i="4"/>
  <c r="G164" i="4"/>
  <c r="T173" i="4"/>
  <c r="W173" i="4"/>
  <c r="J173" i="4"/>
  <c r="J205" i="4" s="1"/>
  <c r="Y173" i="4"/>
  <c r="B173" i="4"/>
  <c r="B205" i="4" s="1"/>
  <c r="I164" i="4"/>
  <c r="U175" i="4"/>
  <c r="F164" i="4"/>
  <c r="K173" i="4"/>
  <c r="K205" i="4" s="1"/>
  <c r="AG164" i="4"/>
  <c r="K186" i="4"/>
  <c r="AG195" i="4"/>
  <c r="AG206" i="4" s="1"/>
  <c r="T186" i="4"/>
  <c r="U166" i="4"/>
  <c r="AG175" i="4"/>
  <c r="G173" i="4"/>
  <c r="G205" i="4" s="1"/>
  <c r="N164" i="4"/>
  <c r="AG173" i="4"/>
  <c r="T175" i="4"/>
  <c r="T164" i="4"/>
  <c r="U195" i="4"/>
  <c r="U206" i="4" s="1"/>
  <c r="B186" i="4"/>
  <c r="V164" i="4"/>
  <c r="K166" i="4"/>
  <c r="L186" i="4"/>
  <c r="N173" i="4"/>
  <c r="AG166" i="4"/>
  <c r="O166" i="4"/>
  <c r="F166" i="4"/>
  <c r="T195" i="4"/>
  <c r="T206" i="4" s="1"/>
  <c r="AE164" i="4"/>
  <c r="Q164" i="4"/>
  <c r="AA164" i="4"/>
  <c r="AB164" i="4"/>
  <c r="D186" i="4"/>
  <c r="F173" i="4"/>
  <c r="F205" i="4" s="1"/>
  <c r="K164" i="4"/>
  <c r="Z186" i="4"/>
  <c r="F179" i="4"/>
  <c r="V179" i="4"/>
  <c r="K195" i="4"/>
  <c r="K206" i="4" s="1"/>
  <c r="L195" i="4"/>
  <c r="L206" i="4" s="1"/>
  <c r="B42" i="4" s="1"/>
  <c r="V173" i="4"/>
  <c r="L179" i="4"/>
  <c r="L170" i="4"/>
  <c r="O164" i="4"/>
  <c r="S186" i="4"/>
  <c r="V166" i="4"/>
  <c r="AA186" i="4"/>
  <c r="AB173" i="4"/>
  <c r="Y179" i="4"/>
  <c r="G190" i="4"/>
  <c r="AF168" i="4"/>
  <c r="L190" i="4"/>
  <c r="V168" i="4"/>
  <c r="D175" i="4"/>
  <c r="F186" i="4"/>
  <c r="C190" i="4"/>
  <c r="D170" i="4"/>
  <c r="AF177" i="4"/>
  <c r="AF207" i="4" s="1"/>
  <c r="AF292" i="4" s="1"/>
  <c r="C168" i="4"/>
  <c r="I173" i="4"/>
  <c r="I205" i="4" s="1"/>
  <c r="O177" i="4"/>
  <c r="O207" i="4" s="1"/>
  <c r="O292" i="4" s="1"/>
  <c r="Y164" i="4"/>
  <c r="V195" i="4"/>
  <c r="V206" i="4" s="1"/>
  <c r="AD195" i="4"/>
  <c r="AD206" i="4" s="1"/>
  <c r="V186" i="4"/>
  <c r="AD175" i="4"/>
  <c r="S166" i="4"/>
  <c r="AD186" i="4"/>
  <c r="S195" i="4"/>
  <c r="S206" i="4" s="1"/>
  <c r="R164" i="4"/>
  <c r="V175" i="4"/>
  <c r="S175" i="4"/>
  <c r="AA175" i="4"/>
  <c r="AA166" i="4"/>
  <c r="AA195" i="4"/>
  <c r="AA206" i="4" s="1"/>
  <c r="J164" i="4"/>
  <c r="Y168" i="4"/>
  <c r="O190" i="4"/>
  <c r="X177" i="4"/>
  <c r="X207" i="4" s="1"/>
  <c r="X292" i="4" s="1"/>
  <c r="R195" i="4"/>
  <c r="R206" i="4" s="1"/>
  <c r="B195" i="4"/>
  <c r="B206" i="4" s="1"/>
  <c r="Y175" i="4"/>
  <c r="Z173" i="4"/>
  <c r="G175" i="4"/>
  <c r="O141" i="6"/>
  <c r="O122" i="6"/>
  <c r="Q173" i="4"/>
  <c r="O179" i="4"/>
  <c r="O170" i="4"/>
  <c r="X190" i="4"/>
  <c r="AE173" i="4"/>
  <c r="J168" i="4"/>
  <c r="X179" i="4"/>
  <c r="Y195" i="4"/>
  <c r="Y206" i="4" s="1"/>
  <c r="O173" i="4"/>
  <c r="J179" i="4"/>
  <c r="J190" i="4"/>
  <c r="J170" i="4"/>
  <c r="X168" i="4"/>
  <c r="B175" i="4"/>
  <c r="Q195" i="4"/>
  <c r="Q206" i="4" s="1"/>
  <c r="O195" i="4"/>
  <c r="O206" i="4" s="1"/>
  <c r="Y186" i="4"/>
  <c r="Z164" i="4"/>
  <c r="R173" i="4"/>
  <c r="S177" i="4"/>
  <c r="S207" i="4" s="1"/>
  <c r="S292" i="4" s="1"/>
  <c r="G195" i="4"/>
  <c r="G206" i="4" s="1"/>
  <c r="G166" i="4"/>
  <c r="Y190" i="4"/>
  <c r="O186" i="4"/>
  <c r="Y166" i="4"/>
  <c r="R175" i="4"/>
  <c r="H164" i="4"/>
  <c r="B170" i="4"/>
  <c r="R166" i="4"/>
  <c r="Q186" i="4"/>
  <c r="B168" i="4"/>
  <c r="Q166" i="4"/>
  <c r="AF170" i="4"/>
  <c r="B166" i="4"/>
  <c r="Q175" i="4"/>
  <c r="R186" i="4"/>
  <c r="W164" i="4"/>
  <c r="AE190" i="4"/>
  <c r="AE179" i="4"/>
  <c r="C173" i="4"/>
  <c r="C205" i="4" s="1"/>
  <c r="R170" i="4"/>
  <c r="AE177" i="4"/>
  <c r="AE207" i="4" s="1"/>
  <c r="AE292" i="4" s="1"/>
  <c r="R179" i="4"/>
  <c r="H173" i="4"/>
  <c r="H205" i="4" s="1"/>
  <c r="R177" i="4"/>
  <c r="R207" i="4" s="1"/>
  <c r="R292" i="4" s="1"/>
  <c r="AE168" i="4"/>
  <c r="C164" i="4"/>
  <c r="S168" i="4"/>
  <c r="Y170" i="4"/>
  <c r="S170" i="4"/>
  <c r="Z177" i="4"/>
  <c r="Z207" i="4" s="1"/>
  <c r="Z292" i="4" s="1"/>
  <c r="AA179" i="4"/>
  <c r="T168" i="4"/>
  <c r="S190" i="4"/>
  <c r="AA168" i="4"/>
  <c r="W179" i="4"/>
  <c r="R168" i="4"/>
  <c r="AA177" i="4"/>
  <c r="AA207" i="4" s="1"/>
  <c r="AA292" i="4" s="1"/>
  <c r="AA170" i="4"/>
  <c r="W170" i="4"/>
  <c r="T177" i="4"/>
  <c r="T207" i="4" s="1"/>
  <c r="T292" i="4" s="1"/>
  <c r="AG170" i="4"/>
  <c r="AB177" i="4"/>
  <c r="AB207" i="4" s="1"/>
  <c r="AB292" i="4" s="1"/>
  <c r="T170" i="4"/>
  <c r="AG168" i="4"/>
  <c r="AB168" i="4"/>
  <c r="T190" i="4"/>
  <c r="AB179" i="4"/>
  <c r="AB170" i="4"/>
  <c r="Z179" i="4"/>
  <c r="Q170" i="4"/>
  <c r="Q177" i="4"/>
  <c r="Q207" i="4" s="1"/>
  <c r="Q292" i="4" s="1"/>
  <c r="Q179" i="4"/>
  <c r="Z170" i="4"/>
  <c r="AG177" i="4"/>
  <c r="AG207" i="4" s="1"/>
  <c r="AG292" i="4" s="1"/>
  <c r="AG179" i="4"/>
  <c r="Q190" i="4"/>
  <c r="P85" i="6"/>
  <c r="P104" i="6"/>
  <c r="I34" i="6"/>
  <c r="P16" i="6"/>
  <c r="D292" i="4" l="1"/>
  <c r="E62" i="4"/>
  <c r="E74" i="4" s="1"/>
  <c r="M292" i="4"/>
  <c r="F58" i="4"/>
  <c r="G58" i="4" s="1"/>
  <c r="D58" i="4"/>
  <c r="M205" i="4"/>
  <c r="D205" i="4"/>
  <c r="B41" i="4" s="1"/>
  <c r="E56" i="4" s="1"/>
  <c r="B175" i="3"/>
  <c r="B48" i="3" s="1"/>
  <c r="D93" i="3"/>
  <c r="D94" i="3" s="1"/>
  <c r="E93" i="3"/>
  <c r="E94" i="3" s="1"/>
  <c r="F93" i="3"/>
  <c r="F94" i="3" s="1"/>
  <c r="G93" i="3"/>
  <c r="G94" i="3" s="1"/>
  <c r="H93" i="3"/>
  <c r="I93" i="3"/>
  <c r="I94" i="3" s="1"/>
  <c r="J93" i="3"/>
  <c r="J94" i="3" s="1"/>
  <c r="K93" i="3"/>
  <c r="K94" i="3" s="1"/>
  <c r="L93" i="3"/>
  <c r="L94" i="3" s="1"/>
  <c r="M93" i="3"/>
  <c r="M94" i="3" s="1"/>
  <c r="N93" i="3"/>
  <c r="N94" i="3" s="1"/>
  <c r="O93" i="3"/>
  <c r="O94" i="3" s="1"/>
  <c r="P93" i="3"/>
  <c r="P94" i="3" s="1"/>
  <c r="Q93" i="3"/>
  <c r="Q94" i="3" s="1"/>
  <c r="R93" i="3"/>
  <c r="R94" i="3" s="1"/>
  <c r="S93" i="3"/>
  <c r="S94" i="3" s="1"/>
  <c r="T93" i="3"/>
  <c r="T94" i="3" s="1"/>
  <c r="U93" i="3"/>
  <c r="U94" i="3" s="1"/>
  <c r="V93" i="3"/>
  <c r="V94" i="3" s="1"/>
  <c r="W93" i="3"/>
  <c r="W94" i="3" s="1"/>
  <c r="X93" i="3"/>
  <c r="X94" i="3" s="1"/>
  <c r="Y93" i="3"/>
  <c r="Y94" i="3" s="1"/>
  <c r="Z93" i="3"/>
  <c r="Z94" i="3" s="1"/>
  <c r="AA93" i="3"/>
  <c r="AA94" i="3" s="1"/>
  <c r="AB93" i="3"/>
  <c r="AB94" i="3" s="1"/>
  <c r="AC93" i="3"/>
  <c r="AC94" i="3" s="1"/>
  <c r="AD93" i="3"/>
  <c r="AD94" i="3" s="1"/>
  <c r="AE93" i="3"/>
  <c r="AE94" i="3" s="1"/>
  <c r="AF93" i="3"/>
  <c r="AF94" i="3" s="1"/>
  <c r="AG93" i="3"/>
  <c r="AG94" i="3" s="1"/>
  <c r="B93" i="3"/>
  <c r="B94" i="3" s="1"/>
  <c r="F62" i="4" l="1"/>
  <c r="F74" i="4" s="1"/>
  <c r="F56" i="4"/>
  <c r="G56" i="4" s="1"/>
  <c r="N205" i="4"/>
  <c r="O205" i="4" s="1"/>
  <c r="P205" i="4" s="1"/>
  <c r="Q205" i="4" s="1"/>
  <c r="R205" i="4" s="1"/>
  <c r="S205" i="4" s="1"/>
  <c r="T205" i="4" s="1"/>
  <c r="U205" i="4" s="1"/>
  <c r="V205" i="4" s="1"/>
  <c r="W205" i="4" s="1"/>
  <c r="X205" i="4" s="1"/>
  <c r="Y205" i="4" s="1"/>
  <c r="Z205" i="4" s="1"/>
  <c r="AA205" i="4" s="1"/>
  <c r="AB205" i="4" s="1"/>
  <c r="AC205" i="4" s="1"/>
  <c r="AD205" i="4" s="1"/>
  <c r="AE205" i="4" s="1"/>
  <c r="AF205" i="4" s="1"/>
  <c r="AG205" i="4" s="1"/>
  <c r="H94" i="3"/>
  <c r="H99" i="3" s="1"/>
  <c r="I99" i="3" l="1"/>
  <c r="J99" i="3" s="1"/>
  <c r="J100" i="3" s="1"/>
  <c r="J101" i="3" s="1"/>
  <c r="H100" i="3"/>
  <c r="H101" i="3" s="1"/>
  <c r="I100" i="3" l="1"/>
  <c r="I101" i="3" s="1"/>
  <c r="K99" i="3"/>
  <c r="K100" i="3" s="1"/>
  <c r="K101" i="3" s="1"/>
  <c r="L99" i="3" l="1"/>
  <c r="L100" i="3" s="1"/>
  <c r="L101" i="3" s="1"/>
  <c r="M99" i="3" l="1"/>
  <c r="M100" i="3" s="1"/>
  <c r="M101" i="3" s="1"/>
  <c r="N99" i="3" l="1"/>
  <c r="N100" i="3" s="1"/>
  <c r="N101" i="3" s="1"/>
  <c r="O99" i="3" l="1"/>
  <c r="O100" i="3" s="1"/>
  <c r="O101" i="3" s="1"/>
  <c r="P99" i="3" l="1"/>
  <c r="P100" i="3" s="1"/>
  <c r="P101" i="3" s="1"/>
  <c r="Q99" i="3" l="1"/>
  <c r="Q100" i="3" s="1"/>
  <c r="Q101" i="3" s="1"/>
  <c r="R99" i="3" l="1"/>
  <c r="R100" i="3" s="1"/>
  <c r="R101" i="3" s="1"/>
  <c r="D54" i="3" l="1"/>
  <c r="D62" i="3" s="1"/>
  <c r="B46" i="3"/>
  <c r="C38" i="2" l="1"/>
  <c r="D38" i="2"/>
  <c r="E38" i="2"/>
  <c r="F38" i="2"/>
  <c r="G38" i="2"/>
  <c r="H38" i="2"/>
  <c r="I38" i="2"/>
  <c r="J38" i="2"/>
  <c r="K38" i="2"/>
  <c r="L38" i="2"/>
  <c r="M38" i="2"/>
  <c r="N38" i="2"/>
  <c r="O38" i="2"/>
  <c r="P38" i="2"/>
  <c r="Q38" i="2"/>
  <c r="R38" i="2"/>
  <c r="S38" i="2"/>
  <c r="T38" i="2"/>
  <c r="U38" i="2"/>
  <c r="V38" i="2"/>
  <c r="W38" i="2"/>
  <c r="X38" i="2"/>
  <c r="Y38" i="2"/>
  <c r="Z38" i="2"/>
  <c r="AA38" i="2"/>
  <c r="AB38" i="2"/>
  <c r="AC38" i="2"/>
  <c r="AD38" i="2"/>
  <c r="AE38" i="2"/>
  <c r="AF38" i="2"/>
  <c r="AG38" i="2"/>
  <c r="B38" i="2"/>
  <c r="D40" i="2" l="1"/>
  <c r="C12" i="2" s="1"/>
  <c r="E40" i="2" l="1"/>
  <c r="F40" i="2" s="1"/>
  <c r="G40" i="2" s="1"/>
  <c r="H40" i="2" s="1"/>
  <c r="I40" i="2" s="1"/>
  <c r="J40" i="2" s="1"/>
  <c r="K40" i="2" s="1"/>
  <c r="L40" i="2" s="1"/>
  <c r="M40" i="2" s="1"/>
  <c r="O73" i="39" l="1"/>
  <c r="N83" i="39"/>
  <c r="N84" i="39" s="1"/>
  <c r="H18" i="39" s="1"/>
  <c r="N70" i="39"/>
  <c r="N82" i="39"/>
  <c r="P73" i="39" l="1"/>
  <c r="O70" i="39"/>
  <c r="O83" i="39"/>
  <c r="O82" i="39"/>
  <c r="O84" i="39" l="1"/>
  <c r="I18" i="39" s="1"/>
  <c r="Q73" i="39"/>
  <c r="P83" i="39"/>
  <c r="P82" i="39"/>
  <c r="P70" i="39"/>
  <c r="P84" i="39" l="1"/>
  <c r="J18" i="39" s="1"/>
  <c r="R73" i="39"/>
  <c r="Q70" i="39"/>
  <c r="Q82" i="39"/>
  <c r="Q83" i="39"/>
  <c r="Q84" i="39" s="1"/>
  <c r="K18" i="39" s="1"/>
  <c r="S73" i="39" l="1"/>
  <c r="R83" i="39"/>
  <c r="R84" i="39" s="1"/>
  <c r="L18" i="39" s="1"/>
  <c r="R82" i="39"/>
  <c r="R70" i="39"/>
  <c r="T73" i="39"/>
  <c r="T70" i="39" l="1"/>
  <c r="T83" i="39"/>
  <c r="T84" i="39" s="1"/>
  <c r="N18" i="39" s="1"/>
  <c r="T82" i="39"/>
  <c r="S82" i="39"/>
  <c r="S70" i="39"/>
  <c r="S83" i="39"/>
  <c r="S84" i="39" s="1"/>
  <c r="M18" i="39" s="1"/>
  <c r="U73" i="39"/>
  <c r="U83" i="39" l="1"/>
  <c r="U84" i="39" s="1"/>
  <c r="O18" i="39" s="1"/>
  <c r="U82" i="39"/>
  <c r="U70" i="39"/>
  <c r="V73" i="39" l="1"/>
  <c r="W73" i="39" l="1"/>
  <c r="V70" i="39"/>
  <c r="V82" i="39"/>
  <c r="V83" i="39"/>
  <c r="V84" i="39" s="1"/>
  <c r="P18" i="39" s="1"/>
  <c r="X73" i="39" l="1"/>
  <c r="W70" i="39"/>
  <c r="W82" i="39"/>
  <c r="W83" i="39"/>
  <c r="W84" i="39" s="1"/>
  <c r="Q18" i="39" s="1"/>
  <c r="Y73" i="39" l="1"/>
  <c r="X70" i="39"/>
  <c r="X82" i="39"/>
  <c r="X83" i="39"/>
  <c r="X84" i="39" s="1"/>
  <c r="R18" i="39" s="1"/>
  <c r="Z73" i="39" l="1"/>
  <c r="Y83" i="39"/>
  <c r="Y82" i="39"/>
  <c r="Y70" i="39"/>
  <c r="AA73" i="39"/>
  <c r="Y84" i="39" l="1"/>
  <c r="S18" i="39" s="1"/>
  <c r="M16" i="39"/>
  <c r="AA70" i="39"/>
  <c r="AA82" i="39"/>
  <c r="AA83" i="39"/>
  <c r="Z82" i="39"/>
  <c r="Z83" i="39"/>
  <c r="Z70" i="39"/>
  <c r="Z84" i="39" l="1"/>
  <c r="T18" i="39" s="1"/>
  <c r="N16" i="39"/>
  <c r="AA84" i="39"/>
  <c r="O16" i="39"/>
  <c r="AB73" i="39"/>
  <c r="AC73" i="39" l="1"/>
  <c r="AB83" i="39"/>
  <c r="AB82" i="39"/>
  <c r="AB70" i="39"/>
  <c r="AB84" i="39" l="1"/>
  <c r="P16" i="39"/>
  <c r="AD73" i="39"/>
  <c r="AC83" i="39"/>
  <c r="AC82" i="39"/>
  <c r="AC70" i="39"/>
  <c r="AC84" i="39" l="1"/>
  <c r="Q16" i="39"/>
  <c r="AE73" i="39"/>
  <c r="AD70" i="39"/>
  <c r="AD82" i="39"/>
  <c r="AD83" i="39"/>
  <c r="AF73" i="39"/>
  <c r="AG73" i="39"/>
  <c r="AD84" i="39" l="1"/>
  <c r="R16" i="39"/>
  <c r="AG70" i="39"/>
  <c r="AG82" i="39"/>
  <c r="AG83" i="39"/>
  <c r="AF70" i="39"/>
  <c r="AF83" i="39"/>
  <c r="AF82" i="39"/>
  <c r="AE83" i="39"/>
  <c r="AE82" i="39"/>
  <c r="AE70" i="39"/>
  <c r="AG84" i="39" l="1"/>
  <c r="U18" i="39" s="1"/>
  <c r="U16" i="39"/>
  <c r="AF84" i="39"/>
  <c r="T16" i="39"/>
  <c r="AE84" i="39"/>
  <c r="S16" i="39"/>
</calcChain>
</file>

<file path=xl/comments1.xml><?xml version="1.0" encoding="utf-8"?>
<comments xmlns="http://schemas.openxmlformats.org/spreadsheetml/2006/main">
  <authors>
    <author>tc={DD78942A-F50D-4C49-9153-9BA5A1203C1E}</author>
    <author>tc={A838D7C8-FA11-47C8-9530-C10A37710727}</author>
    <author>tc={217BF97D-5EE0-4FAF-8FAB-61A403EE54B8}</author>
  </authors>
  <commentList>
    <comment ref="AM16" authorId="0" shapeId="0">
      <text>
        <r>
          <rPr>
            <sz val="9"/>
            <color indexed="8"/>
            <rFont val="Calibri"/>
            <family val="2"/>
          </rPr>
          <t>[Threaded comment]
Your version of Excel allows you to read this threaded comment; however, any edits to it will get removed if the file is opened in a newer version of Excel. Learn more: https://go.microsoft.com/fwlink/?linkid=870924
Comment:
    typical efficiency from EIA for a residential electric resistance furnace</t>
        </r>
      </text>
    </comment>
    <comment ref="AN16" authorId="1" shapeId="0">
      <text>
        <r>
          <rPr>
            <sz val="9"/>
            <color indexed="8"/>
            <rFont val="Calibri"/>
            <family val="2"/>
          </rPr>
          <t>[Threaded comment]
Your version of Excel allows you to read this threaded comment; however, any edits to it will get removed if the file is opened in a newer version of Excel. Learn more: https://go.microsoft.com/fwlink/?linkid=870924
Comment:
    not given by EIA, just assumed; typical efficiency for residential electric resistance unit heaters is 100%</t>
        </r>
      </text>
    </comment>
    <comment ref="AN35" authorId="2" shapeId="0">
      <text>
        <r>
          <rPr>
            <sz val="9"/>
            <color indexed="8"/>
            <rFont val="Calibri"/>
            <family val="2"/>
          </rPr>
          <t>[Threaded comment]
Your version of Excel allows you to read this threaded comment; however, any edits to it will get removed if the file is opened in a newer version of Excel. Learn more: https://go.microsoft.com/fwlink/?linkid=870924
Comment:
    max efficiency provided for a HPWH; max efficiency for a residential electric resistance storage water heater is 0.95 UEF</t>
        </r>
      </text>
    </comment>
  </commentList>
</comments>
</file>

<file path=xl/sharedStrings.xml><?xml version="1.0" encoding="utf-8"?>
<sst xmlns="http://schemas.openxmlformats.org/spreadsheetml/2006/main" count="24659" uniqueCount="2610">
  <si>
    <t>Electricity</t>
  </si>
  <si>
    <t>Spur transmission</t>
  </si>
  <si>
    <t>Demand response</t>
  </si>
  <si>
    <t>Industry</t>
  </si>
  <si>
    <t>Methane capture and destruction</t>
  </si>
  <si>
    <t>Material efficiency</t>
  </si>
  <si>
    <t>Industrial carbon capture and sequestration</t>
  </si>
  <si>
    <t>Transportation</t>
  </si>
  <si>
    <t xml:space="preserve">We modeled 100% new EV sales by 2035 for passenger cars, motorbikes, and buses. For light-duty freight vehicles and medium- and heavy-duty trucks, we modeled 100% of new sales as electric by 2045. </t>
  </si>
  <si>
    <t>Transportation mode shifting</t>
  </si>
  <si>
    <t>Buildings</t>
  </si>
  <si>
    <t>Building Electrification Standard</t>
  </si>
  <si>
    <t>Land Use</t>
  </si>
  <si>
    <t>Afforestation and reforestation</t>
  </si>
  <si>
    <t>Hydrogen electrolysis</t>
  </si>
  <si>
    <t>1.5°C Policy Settings</t>
  </si>
  <si>
    <t>All policies are modeled beginning in 2021 unless otherwise noted.</t>
  </si>
  <si>
    <t>We modeled a doubling of the existing transmission system capacity, in line with estimates from Princeton University.</t>
  </si>
  <si>
    <t>A national demand response program is modeled as 100 percent the potential identified by the Brattle Group. In the business-as-usual projection, we forecast 72 gigawatts of demand response capacity by 2050. In this policy scenario, we project roughly 6 times that, at 450 GW of demand response by 2050.</t>
  </si>
  <si>
    <r>
      <t>For methane emissions from natural gas and petroleum systems, we modeled this policy as a decrease in methane emissions in line with achieving 100% of the potential identified by the IEA by 2030. This reduces business-as-usual methane emissions from the natural gas and petroleum industry by 72% CO</t>
    </r>
    <r>
      <rPr>
        <vertAlign val="subscript"/>
        <sz val="11.5"/>
        <color theme="1"/>
        <rFont val="Times New Roman"/>
        <family val="1"/>
      </rPr>
      <t>2</t>
    </r>
    <r>
      <rPr>
        <sz val="11.5"/>
        <color theme="1"/>
        <rFont val="Times New Roman"/>
        <family val="1"/>
      </rPr>
      <t>e in 2030.</t>
    </r>
  </si>
  <si>
    <r>
      <t>For methane emissions from coal mines and the water and waste sector, we modeled this policy as a decrease in methane emissions in line with achieving 100% of the potential identified by the EPA by 2030. This achieves reduces business-as-usual methane emissions from the coal mining industry by 62% CO</t>
    </r>
    <r>
      <rPr>
        <vertAlign val="subscript"/>
        <sz val="11.5"/>
        <color theme="1"/>
        <rFont val="Times New Roman"/>
        <family val="1"/>
      </rPr>
      <t>2</t>
    </r>
    <r>
      <rPr>
        <sz val="11.5"/>
        <color theme="1"/>
        <rFont val="Times New Roman"/>
        <family val="1"/>
      </rPr>
      <t>e in 2030 and business-as-usual methane emissions from the coal mining industry by 8% CO</t>
    </r>
    <r>
      <rPr>
        <vertAlign val="subscript"/>
        <sz val="11.5"/>
        <color theme="1"/>
        <rFont val="Times New Roman"/>
        <family val="1"/>
      </rPr>
      <t>2</t>
    </r>
    <r>
      <rPr>
        <sz val="11.5"/>
        <color theme="1"/>
        <rFont val="Times New Roman"/>
        <family val="1"/>
      </rPr>
      <t>e in 2050.</t>
    </r>
  </si>
  <si>
    <t>This policy reduces the demand for products like cement, iron and steel, and other industrial commodities through techniques like material-efficient building codes; requirements for greater building, infrastructure, and product longevity; and greater repair and re-use of products. We modeled reductions of 10% for iron and steel and 5% for the cement industry, constituting modest settings well within estimates of potential from “Sustainable Materials Without the Hot Air: Making Buildings, Vehicles and Products Efficiently and with Less New Material."</t>
  </si>
  <si>
    <t>Sources:</t>
  </si>
  <si>
    <t>Policy Setting:</t>
  </si>
  <si>
    <t>Implementation Schedule Settings:</t>
  </si>
  <si>
    <t>Calculations:</t>
  </si>
  <si>
    <t>Explanation of Methodology:</t>
  </si>
  <si>
    <t>Time (Year)</t>
  </si>
  <si>
    <t>Output Electricity Generation by Type[hard coal es] : MostRecentRun</t>
  </si>
  <si>
    <t>Output Electricity Generation by Type[natural gas nonpeaker es] : MostRecentRun</t>
  </si>
  <si>
    <t>Output Electricity Generation by Type[nuclear es] : MostRecentRun</t>
  </si>
  <si>
    <t>Output Electricity Generation by Type[hydro es] : MostRecentRun</t>
  </si>
  <si>
    <t>Output Electricity Generation by Type[onshore wind es] : MostRecentRun</t>
  </si>
  <si>
    <t>Output Electricity Generation by Type[solar PV es] : MostRecentRun</t>
  </si>
  <si>
    <t>Output Electricity Generation by Type[solar thermal es] : MostRecentRun</t>
  </si>
  <si>
    <t>Output Electricity Generation by Type[biomass es] : MostRecentRun</t>
  </si>
  <si>
    <t>Output Electricity Generation by Type[geothermal es] : MostRecentRun</t>
  </si>
  <si>
    <t>Output Electricity Generation by Type[petroleum es] : MostRecentRun</t>
  </si>
  <si>
    <t>Output Electricity Generation by Type[natural gas peaker es] : MostRecentRun</t>
  </si>
  <si>
    <t>Output Electricity Generation by Type[lignite es] : MostRecentRun</t>
  </si>
  <si>
    <t>Output Electricity Generation by Type[offshore wind es] : MostRecentRun</t>
  </si>
  <si>
    <t>Output Electricity Generation by Type[crude oil es] : MostRecentRun</t>
  </si>
  <si>
    <t>Output Electricity Generation by Type[heavy or residual fuel oil es] : MostRecentRun</t>
  </si>
  <si>
    <t>Output Electricity Generation by Type[municipal solid waste es] : MostRecentRun</t>
  </si>
  <si>
    <t>Business As Usual Percentage Clean Electricity Generation</t>
  </si>
  <si>
    <t>Percentage Clean Electricity Generation Targets Ramping to 80% by 2030</t>
  </si>
  <si>
    <t>Model output</t>
  </si>
  <si>
    <t xml:space="preserve">The settings for the clean electricity standard are aligned with the federal 100% clean electricity target outlined by the Biden Administration. We assume a faster ramp-up to 80% by 2030, with the remaining 20% met by 2035. The model does allow peaker power plants to remain online to provide for grid flexibility, but require carbon capture and storage for those remaining CO2 emissions (see Electricity CCS tab).The start year setting is calculated to start building on the current share of clean electricity rather than a setting of 0 to ensure the standard is immediately binding. </t>
  </si>
  <si>
    <t>Model output for BAU Electricity Generation by Type</t>
  </si>
  <si>
    <t>Renewable Portfolio Std Percentage</t>
  </si>
  <si>
    <t>Vensim Policy Name:</t>
  </si>
  <si>
    <t>Percentage Additional Improvement of Fuel Economy Std</t>
  </si>
  <si>
    <t>passenger, LDVs</t>
  </si>
  <si>
    <t>passenger, HDVs</t>
  </si>
  <si>
    <t>passenger, aircraft</t>
  </si>
  <si>
    <t>passenger, rail</t>
  </si>
  <si>
    <t>freight, LDVs</t>
  </si>
  <si>
    <t>freight, HDVs</t>
  </si>
  <si>
    <t>freight, aircraft</t>
  </si>
  <si>
    <t>freight, rail</t>
  </si>
  <si>
    <t>freight, ships</t>
  </si>
  <si>
    <t>File trans/BNVFE, tab BNVFE-LDVs-psgr</t>
  </si>
  <si>
    <t>gasoline vehicle</t>
  </si>
  <si>
    <t>Fuel Economy (thing*miles/BTU)</t>
  </si>
  <si>
    <t>BTU per Gallon Gasoline</t>
  </si>
  <si>
    <t>Passenger LDV loading (file trans/AVLo)</t>
  </si>
  <si>
    <t>fuel economy, mpg (on-road)</t>
  </si>
  <si>
    <t>TKI000:ca_OnRoadNewVeh</t>
  </si>
  <si>
    <t xml:space="preserve">   On-Road New Light-Duty Vehicle 5/</t>
  </si>
  <si>
    <t>TKI000:ca_TestedNewVeh</t>
  </si>
  <si>
    <t xml:space="preserve">   Tested New Light-Duty Vehicle 4/</t>
  </si>
  <si>
    <t>fuel economy , mpg (tested)</t>
  </si>
  <si>
    <t>tested fuel economy with annual improvement rate applied after 2025</t>
  </si>
  <si>
    <t>converted back to on-road (thing*miles/BTU)</t>
  </si>
  <si>
    <t>percent improvement over BAU</t>
  </si>
  <si>
    <t>LDV Calculations:</t>
  </si>
  <si>
    <t>Freight HDV Calculations:</t>
  </si>
  <si>
    <t>Aircraft Calculations:</t>
  </si>
  <si>
    <t>diesel vehicle</t>
  </si>
  <si>
    <t>File trans/BNVFE, tab BNVFE-aircraft-psgr</t>
  </si>
  <si>
    <t>Psgr Aircraft Fuel Economy (thing*miles/BTU)</t>
  </si>
  <si>
    <t>Moderate Case</t>
  </si>
  <si>
    <t>Target 2034 Fuel Economy</t>
  </si>
  <si>
    <t>Percent Improvement Over BAU</t>
  </si>
  <si>
    <t>Average 2034 Improvement (distance / fuel consumption)</t>
  </si>
  <si>
    <t>Ship Calculations:</t>
  </si>
  <si>
    <t>File trans/BNVFE, tab BNVFE-ships-frgt</t>
  </si>
  <si>
    <t>EEDI = ship CO2 emissions per ton-mile</t>
  </si>
  <si>
    <t>2034 Percentage Reduction in Fuel Consumption (fuel consumption / distance)</t>
  </si>
  <si>
    <t>Water Heating (with HPWH)</t>
  </si>
  <si>
    <t>Water Heating (with regular electric WH)</t>
  </si>
  <si>
    <t>Cooling</t>
  </si>
  <si>
    <t>Heating</t>
  </si>
  <si>
    <t>wrt EIA Typical Efficiencies</t>
  </si>
  <si>
    <t>wrt AEO Average Efficiencies</t>
  </si>
  <si>
    <t>Weighted Average Efficiency Improvement</t>
  </si>
  <si>
    <t>HPWH</t>
  </si>
  <si>
    <t>Gas WH</t>
  </si>
  <si>
    <t>Electric WH</t>
  </si>
  <si>
    <t>Water Heating</t>
  </si>
  <si>
    <t>HPs</t>
  </si>
  <si>
    <t>Room AC</t>
  </si>
  <si>
    <t>Central AC</t>
  </si>
  <si>
    <t>Electric Other</t>
  </si>
  <si>
    <t>Gas Furnace</t>
  </si>
  <si>
    <t>Maximum Equipment Efficiency</t>
  </si>
  <si>
    <t>Gas</t>
  </si>
  <si>
    <t>Electric</t>
  </si>
  <si>
    <t>EIA Typical Equipment Efficiency</t>
  </si>
  <si>
    <t>Gas (EF)</t>
  </si>
  <si>
    <t>Electric (EF)</t>
  </si>
  <si>
    <t>HPs (SEER)</t>
  </si>
  <si>
    <t>Room AC (EER)</t>
  </si>
  <si>
    <t>Central AC (SEER)</t>
  </si>
  <si>
    <t>HPs (HSPF)</t>
  </si>
  <si>
    <t>Electric Other (AFUE)</t>
  </si>
  <si>
    <t>Gas Furnace (AFUE)</t>
  </si>
  <si>
    <t>AEO Average Equipment Efficiency</t>
  </si>
  <si>
    <t>Share of Stock</t>
  </si>
  <si>
    <t>AEO2020 National Energy Modeling System run ref2020.d112119a.Projections:  EIA, AEO2020 National Energy Modeling System run ref2020.d112119a.</t>
  </si>
  <si>
    <t xml:space="preserve">   Sources:  2019:  U.S. Energy Information Administration (EIA), Short-Term Energy Outlook, October 2019 and EIA,</t>
  </si>
  <si>
    <t xml:space="preserve">   Note:  Totals may not equal sum of components due to independent rounding.</t>
  </si>
  <si>
    <t xml:space="preserve">   - - = Not applicable.</t>
  </si>
  <si>
    <t xml:space="preserve">   Btu = British thermal unit.</t>
  </si>
  <si>
    <t>by the U.S. Department of Energy.</t>
  </si>
  <si>
    <t xml:space="preserve">   EF = Efficiency Factor:  Efficiency (measured in Btu out / Btu in) of water heaters under certain test conditions specified</t>
  </si>
  <si>
    <t>watts at any given set of rating conditions, expressed in Btu per hour per watt.</t>
  </si>
  <si>
    <t xml:space="preserve">   EER = Energy Efficiency Ratio:  A ratio calculated by dividing the cooling capacity in Btu per hour by the power input in</t>
  </si>
  <si>
    <t>period.</t>
  </si>
  <si>
    <t>Btu during its normal annual usage period for cooling divided by the total electric energy input in watt-hours during the same</t>
  </si>
  <si>
    <t xml:space="preserve">   SEER = Seasonal Energy Efficiency Ratio:  The total cooling of a central unitary air conditioner or a unitary heat pump in</t>
  </si>
  <si>
    <t>out in the standardized Department of Energy test procedures.</t>
  </si>
  <si>
    <t xml:space="preserve">   AFUE = Annual Fuel Utilization Efficiency:  Efficiency rating based on average usage, including on and off cycling, as set</t>
  </si>
  <si>
    <t>conditions, by dividing the energy output by the energy input.</t>
  </si>
  <si>
    <t xml:space="preserve">   GCOP = Gas Coefficient of Performance:  Energy efficiency rating measure for natural gas heat pumps determined, under specific testing</t>
  </si>
  <si>
    <t>dividing the energy output by the energy input.</t>
  </si>
  <si>
    <t xml:space="preserve">   COP  = Coefficient of Performance:  Energy efficiency rating measure determined, under specific testing conditions, by</t>
  </si>
  <si>
    <t>period for heating divided by total electric input in watt-hours during the same period.</t>
  </si>
  <si>
    <t xml:space="preserve">   HSPF = Heating Seasonal Performance Factor:  The total heating output of a heat pump in Btu during its normal annual usage</t>
  </si>
  <si>
    <t>or other building envelope improvements.</t>
  </si>
  <si>
    <t>stock, after accounting for the physical size difference and efficiency gains from better insulation, window replacement,</t>
  </si>
  <si>
    <t>As an example, a value of 0.95 for cooling in the New Construction row equates to a cooling load 5% lower than the 2015</t>
  </si>
  <si>
    <t>based on the difference in physical size and shell attributes for a newly-constructed home (by type and Census division).</t>
  </si>
  <si>
    <t>(by type) in each Census division.  The values listed for New Construction represent the change in heating and cooling load</t>
  </si>
  <si>
    <t xml:space="preserve">   3/ The building shell efficiency index sets the space heating and space cooling value at 1.00 for an average home in 2015</t>
  </si>
  <si>
    <t xml:space="preserve">   2/ Kilowatthours per year to run the appliance under certain test conditions as specified by the Department of Energy.</t>
  </si>
  <si>
    <t xml:space="preserve">   1/ Does not include microwave ovens or outdoor grills.</t>
  </si>
  <si>
    <t xml:space="preserve">       Total</t>
  </si>
  <si>
    <t>RST000:dge_TotalGen</t>
  </si>
  <si>
    <t xml:space="preserve">     Wind</t>
  </si>
  <si>
    <t>RST000:dge_WindHuffHuff</t>
  </si>
  <si>
    <t xml:space="preserve">     Solar Photovoltaic</t>
  </si>
  <si>
    <t>RST000:dge_SolarPhoto</t>
  </si>
  <si>
    <t>- -</t>
  </si>
  <si>
    <t xml:space="preserve">     Natural Gas Fuel Cells</t>
  </si>
  <si>
    <t>RST000:dge_FuelCells</t>
  </si>
  <si>
    <t xml:space="preserve">   Energy Input (trillion Btu)</t>
  </si>
  <si>
    <t xml:space="preserve">       Generation for Own Use</t>
  </si>
  <si>
    <t>RST000:dgg_forOwnUse</t>
  </si>
  <si>
    <t xml:space="preserve">       Sales to the Grid</t>
  </si>
  <si>
    <t>RST000:dgg_SalestoGrid</t>
  </si>
  <si>
    <t xml:space="preserve">     Disposition</t>
  </si>
  <si>
    <t>RST000:dgg_TotalGen</t>
  </si>
  <si>
    <t>RST000:dgg_WindHuffHuff</t>
  </si>
  <si>
    <t>RST000:dgg_SolarPhoto</t>
  </si>
  <si>
    <t>RST000:dgg_FuelCells</t>
  </si>
  <si>
    <t xml:space="preserve">   Net Generation (billion kilowatthours)</t>
  </si>
  <si>
    <t>RST000:dgc_TotalCap</t>
  </si>
  <si>
    <t>RST000:dgc_WindHuffHuff</t>
  </si>
  <si>
    <t>RST000:dgc_SolarPhoto</t>
  </si>
  <si>
    <t>RST000:dgc_FuelsCells</t>
  </si>
  <si>
    <t xml:space="preserve">   Generating Capacity (gigawatts)</t>
  </si>
  <si>
    <t xml:space="preserve"> Combined Heat and Power</t>
  </si>
  <si>
    <t xml:space="preserve"> Distributed Generation and</t>
  </si>
  <si>
    <t xml:space="preserve">     All Homes</t>
  </si>
  <si>
    <t>RST000:ma_AllHomes</t>
  </si>
  <si>
    <t xml:space="preserve">   New Construction</t>
  </si>
  <si>
    <t>RST000:ma_NewConstructi</t>
  </si>
  <si>
    <t xml:space="preserve">   Pre-2015 Homes</t>
  </si>
  <si>
    <t>RST000:ma_Pre-1998Homes</t>
  </si>
  <si>
    <t xml:space="preserve"> Space Cooling</t>
  </si>
  <si>
    <t>RST000:la_AllHomes</t>
  </si>
  <si>
    <t>RST000:la_NewConstructi</t>
  </si>
  <si>
    <t>RST000:la_Pre-1998Homes</t>
  </si>
  <si>
    <t xml:space="preserve"> Space Heating</t>
  </si>
  <si>
    <t>Building Shell Efficiency Index 3/</t>
  </si>
  <si>
    <t xml:space="preserve">   Freezers</t>
  </si>
  <si>
    <t>RST000:ka_Freezers</t>
  </si>
  <si>
    <t xml:space="preserve">   Refrigerators</t>
  </si>
  <si>
    <t>RST000:ka_Refrigerators</t>
  </si>
  <si>
    <t xml:space="preserve"> Other Appliances (kilowatthours per year) 2/</t>
  </si>
  <si>
    <t xml:space="preserve">   Propane (EF)</t>
  </si>
  <si>
    <t>RST000:ja_LiquefiedPetr</t>
  </si>
  <si>
    <t xml:space="preserve">   Distillate Fuel Oil (EF)</t>
  </si>
  <si>
    <t>RST000:ja_Distillate(EF</t>
  </si>
  <si>
    <t xml:space="preserve">   Natural Gas (EF)</t>
  </si>
  <si>
    <t>RST000:ja_NaturalGas(EF</t>
  </si>
  <si>
    <t>(HP water heater)</t>
  </si>
  <si>
    <t xml:space="preserve">   Electric (EF)</t>
  </si>
  <si>
    <t>RST000:ja_Electric(EF)</t>
  </si>
  <si>
    <t xml:space="preserve"> Water Heaters</t>
  </si>
  <si>
    <t xml:space="preserve">   Room Air Conditioners (EER)</t>
  </si>
  <si>
    <t>RST000:ia_RoomAirCondit</t>
  </si>
  <si>
    <t xml:space="preserve">   Central Air Conditioners (SEER)</t>
  </si>
  <si>
    <t>RST000:ia_Cent.AirCondi</t>
  </si>
  <si>
    <t xml:space="preserve">   Geothermal Heat Pumps (EER)</t>
  </si>
  <si>
    <t>RST000:ia_GeothermalHea</t>
  </si>
  <si>
    <t xml:space="preserve">   Natural Gas Heat Pumps (GCOP)</t>
  </si>
  <si>
    <t>RST000:ia_NaturalGasHea</t>
  </si>
  <si>
    <t xml:space="preserve">   Electric Heat Pumps (SEER)</t>
  </si>
  <si>
    <t>RST000:ia_ElectricHeatP</t>
  </si>
  <si>
    <t xml:space="preserve">   Distillate Furnace (AFUE)</t>
  </si>
  <si>
    <t>RST000:ha_DistillateFur</t>
  </si>
  <si>
    <t xml:space="preserve">   Natural Gas Furnace (AFUE)</t>
  </si>
  <si>
    <t>RST000:ha_NaturalGasFur</t>
  </si>
  <si>
    <t xml:space="preserve">   Geothermal Heat Pumps (COP)</t>
  </si>
  <si>
    <t>RST000:ha_GeothermalHea</t>
  </si>
  <si>
    <t>RST000:ha_NaturalGasHea</t>
  </si>
  <si>
    <t xml:space="preserve">   Electric Heat Pumps (HSPF)</t>
  </si>
  <si>
    <t>RST000:ha_ElectricHeatP</t>
  </si>
  <si>
    <t>Max Efficiency (2020 high values from EIA)</t>
  </si>
  <si>
    <t xml:space="preserve"> Main Space Heaters</t>
  </si>
  <si>
    <t>Stock Average Equipment Efficiency</t>
  </si>
  <si>
    <t>RST000:ga_Freezers</t>
  </si>
  <si>
    <t>RST000:ga_Refrigerators</t>
  </si>
  <si>
    <t xml:space="preserve"> Other Appliances (million units)</t>
  </si>
  <si>
    <t xml:space="preserve">     Total</t>
  </si>
  <si>
    <t>RST000:fa_Total</t>
  </si>
  <si>
    <t xml:space="preserve">   Natural Gas</t>
  </si>
  <si>
    <t>RST000:fa_NaturalGas</t>
  </si>
  <si>
    <t xml:space="preserve">   Electric</t>
  </si>
  <si>
    <t>RST000:fa_Electric</t>
  </si>
  <si>
    <t xml:space="preserve"> Clothes Dryers (million units)</t>
  </si>
  <si>
    <t>RST000:ea_Total</t>
  </si>
  <si>
    <t xml:space="preserve">   Propane</t>
  </si>
  <si>
    <t>RST000:ea_LiquefiedPetr</t>
  </si>
  <si>
    <t>RST000:ea_NaturalGas</t>
  </si>
  <si>
    <t>RST000:ea_Electric</t>
  </si>
  <si>
    <t xml:space="preserve"> Cooking Equipment (million units) 1/</t>
  </si>
  <si>
    <t>RST000:da_Total</t>
  </si>
  <si>
    <t xml:space="preserve">   Solar Thermal</t>
  </si>
  <si>
    <t>RST000:da_SolarThermal</t>
  </si>
  <si>
    <t>RST000:da_LiquefiedPetr</t>
  </si>
  <si>
    <t xml:space="preserve">   Distillate Fuel Oil</t>
  </si>
  <si>
    <t>RST000:da_Distillate</t>
  </si>
  <si>
    <t>EF</t>
  </si>
  <si>
    <t>RST000:da_NaturalGas</t>
  </si>
  <si>
    <t>RST000:da_Electric</t>
  </si>
  <si>
    <t>Efficiency Unit</t>
  </si>
  <si>
    <t>Max Efficiency</t>
  </si>
  <si>
    <t>Avg Efficiency</t>
  </si>
  <si>
    <t xml:space="preserve"> Water Heaters (million units)</t>
  </si>
  <si>
    <t>RST000:ca_Total</t>
  </si>
  <si>
    <t xml:space="preserve">   Room Air Conditioners</t>
  </si>
  <si>
    <t>RST000:ca_RoomAirCondit</t>
  </si>
  <si>
    <t xml:space="preserve">   Central Air Conditioners</t>
  </si>
  <si>
    <t>RST000:ca_CentralAirCon</t>
  </si>
  <si>
    <t>SEER</t>
  </si>
  <si>
    <t xml:space="preserve">   Geothermal Heat Pumps</t>
  </si>
  <si>
    <t>RST000:ca_GeothermalHea</t>
  </si>
  <si>
    <t>EER</t>
  </si>
  <si>
    <t xml:space="preserve">   Natural Gas Heat Pumps</t>
  </si>
  <si>
    <t>RST000:ca_NaturalGasHea</t>
  </si>
  <si>
    <t xml:space="preserve">   Electric Heat Pumps</t>
  </si>
  <si>
    <t>RST000:ca_ElectricHeatP</t>
  </si>
  <si>
    <t xml:space="preserve"> Space Cooling (million units)</t>
  </si>
  <si>
    <t>RST000:ba_Total</t>
  </si>
  <si>
    <t>RST000:ba_GeothermalHea</t>
  </si>
  <si>
    <t xml:space="preserve">   Wood Stoves</t>
  </si>
  <si>
    <t>RST000:ba_WoodStoves</t>
  </si>
  <si>
    <t xml:space="preserve">   Kerosene</t>
  </si>
  <si>
    <t>RST000:ba_Kerosene</t>
  </si>
  <si>
    <t>RST000:ba_LiquefiedPetr</t>
  </si>
  <si>
    <t>RST000:ba_Distillate</t>
  </si>
  <si>
    <t xml:space="preserve">   Natural Gas Other</t>
  </si>
  <si>
    <t>RST000:ba_NaturalGasOth</t>
  </si>
  <si>
    <t>HSPF</t>
  </si>
  <si>
    <t>RST000:ba_NaturalGasHea</t>
  </si>
  <si>
    <t>AFUE</t>
  </si>
  <si>
    <t xml:space="preserve">   Electric Other</t>
  </si>
  <si>
    <t>RST000:ba_ElectricOther</t>
  </si>
  <si>
    <t>RST000:ba_ElectricHeatP</t>
  </si>
  <si>
    <t>Equipment Stock (million units)</t>
  </si>
  <si>
    <t xml:space="preserve"> Equipment Stock Data</t>
  </si>
  <si>
    <t>2019-</t>
  </si>
  <si>
    <t/>
  </si>
  <si>
    <t>21. Residential Sector Equipment Stock and Efficiency, and Distributed Generation</t>
  </si>
  <si>
    <t>RST000</t>
  </si>
  <si>
    <t>https://www.eia.gov/analysis/studies/buildings/equipcosts/</t>
  </si>
  <si>
    <t xml:space="preserve"> January 2020</t>
  </si>
  <si>
    <t>Release Date</t>
  </si>
  <si>
    <t>d112119a</t>
  </si>
  <si>
    <t>Datekey</t>
  </si>
  <si>
    <t>Reference case</t>
  </si>
  <si>
    <t>ref2020</t>
  </si>
  <si>
    <t>Scenario</t>
  </si>
  <si>
    <t>Annual Energy Outlook 2020</t>
  </si>
  <si>
    <t>Report</t>
  </si>
  <si>
    <t>ref2020.d112119a</t>
  </si>
  <si>
    <t>Percent Labor Cost</t>
  </si>
  <si>
    <t>Percent Equipment Cost</t>
  </si>
  <si>
    <t>Estimated Cost of Labor and Installation - average</t>
  </si>
  <si>
    <t xml:space="preserve">Annual Maintenance Cost (2017$) </t>
  </si>
  <si>
    <t xml:space="preserve">Total Installed Cost (2017$) </t>
  </si>
  <si>
    <t xml:space="preserve">Retail Equipment Cost (2017$) </t>
  </si>
  <si>
    <t xml:space="preserve">Average Life (yrs)** </t>
  </si>
  <si>
    <t xml:space="preserve">Electric Consumption (kWh/yr)* </t>
  </si>
  <si>
    <t xml:space="preserve">AFUE (%) </t>
  </si>
  <si>
    <t xml:space="preserve">Typical Input Capacity (kBtu/h) </t>
  </si>
  <si>
    <t xml:space="preserve">High </t>
  </si>
  <si>
    <t xml:space="preserve">Typical </t>
  </si>
  <si>
    <t xml:space="preserve">ENERGY STAR (South) </t>
  </si>
  <si>
    <t xml:space="preserve">Current Standard </t>
  </si>
  <si>
    <t xml:space="preserve">Installed Base </t>
  </si>
  <si>
    <t xml:space="preserve">DATA </t>
  </si>
  <si>
    <t>Residential gas-fired furnaces (rest of the country)</t>
  </si>
  <si>
    <t xml:space="preserve">Average Life (yrs) </t>
  </si>
  <si>
    <t xml:space="preserve">Typical Capacity (kBtu/h) </t>
  </si>
  <si>
    <t>Residential Electric Resistance Furnaces</t>
  </si>
  <si>
    <t xml:space="preserve">SEER* </t>
  </si>
  <si>
    <t xml:space="preserve">ENERGY STAR </t>
  </si>
  <si>
    <t xml:space="preserve">2030** </t>
  </si>
  <si>
    <t>Residential Central Air Conditioner</t>
  </si>
  <si>
    <t xml:space="preserve">Total Installed Cost (2017$)* </t>
  </si>
  <si>
    <t xml:space="preserve">Retail Equipment Cost (2017$)* </t>
  </si>
  <si>
    <t xml:space="preserve">7 .0 </t>
  </si>
  <si>
    <t xml:space="preserve">HSPF (Heating)* </t>
  </si>
  <si>
    <t xml:space="preserve">SEER (Cooling)* </t>
  </si>
  <si>
    <t>Residential Air Source Heat Pumps</t>
  </si>
  <si>
    <t xml:space="preserve">- </t>
  </si>
  <si>
    <t xml:space="preserve">Annual Maintenance Cost (2017$)** </t>
  </si>
  <si>
    <t xml:space="preserve">CEER (Btu/Wh) </t>
  </si>
  <si>
    <t xml:space="preserve">Typical Capacity (kBtu/hr)* </t>
  </si>
  <si>
    <t>Residential Room Air Conditioners</t>
  </si>
  <si>
    <t xml:space="preserve">Annual Maintenance Cost (2017$)*** </t>
  </si>
  <si>
    <t xml:space="preserve">Total Installed Cost (2017$)** </t>
  </si>
  <si>
    <t xml:space="preserve">Uniform Energy Factor (UEF)* </t>
  </si>
  <si>
    <t xml:space="preserve">Typical Capacity (gal) </t>
  </si>
  <si>
    <t>Residential Gas Fired Storage Water Heaters</t>
  </si>
  <si>
    <t>Residential Electric Resistance Storage Water Heaters</t>
  </si>
  <si>
    <t>Residential Heat Pump Water Heaters</t>
  </si>
  <si>
    <t>residential, heating</t>
  </si>
  <si>
    <t>residential, cooling</t>
  </si>
  <si>
    <t>residential, envelope</t>
  </si>
  <si>
    <t>residential, lighting</t>
  </si>
  <si>
    <t>residential, appliances</t>
  </si>
  <si>
    <t>residential, other components</t>
  </si>
  <si>
    <t>commercial, heating</t>
  </si>
  <si>
    <t>commercial, cooling</t>
  </si>
  <si>
    <t>commercial, envelope</t>
  </si>
  <si>
    <t>commercial, lighting</t>
  </si>
  <si>
    <t>commercial, appliances</t>
  </si>
  <si>
    <t>commercial, other components</t>
  </si>
  <si>
    <t>Residential Heating, Cooling, and Appliance Calculations:</t>
  </si>
  <si>
    <t>Share of Stock - BAU</t>
  </si>
  <si>
    <t>Stock - BAU</t>
  </si>
  <si>
    <t>Average Efficiency Improvement - Electric Technologies Only</t>
  </si>
  <si>
    <t>heating</t>
  </si>
  <si>
    <t>RKI000</t>
  </si>
  <si>
    <t>4. Residential Sector Key Indicators and Consumption</t>
  </si>
  <si>
    <t>(quadrillion Btu, unless otherwise noted)</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</si>
  <si>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</si>
  <si>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</si>
  <si>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</si>
  <si>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</si>
  <si>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</si>
  <si>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</si>
  <si>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</si>
  <si>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</si>
  <si>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</si>
  <si>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</si>
  <si>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</si>
  <si>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</si>
  <si>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</si>
  <si>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</si>
  <si>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</si>
  <si>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</si>
  <si>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</si>
  <si>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</si>
  <si>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</si>
  <si>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</si>
  <si>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</si>
  <si>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</si>
  <si>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</si>
  <si>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</si>
  <si>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</si>
  <si>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</si>
  <si>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</si>
  <si>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</si>
  <si>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</si>
  <si>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</si>
  <si>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</si>
  <si>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</si>
  <si>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</si>
  <si>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</si>
  <si>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</si>
  <si>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</si>
  <si>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</si>
  <si>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</si>
  <si>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</si>
  <si>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</si>
  <si>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</si>
  <si>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</si>
  <si>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</si>
  <si>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</si>
  <si>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</si>
  <si>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</si>
  <si>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</si>
  <si>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</si>
  <si>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</si>
  <si>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</si>
  <si>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</si>
  <si>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</si>
  <si>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</si>
  <si>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</si>
  <si>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</si>
  <si>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</si>
  <si>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</si>
  <si>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</si>
  <si>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</si>
  <si>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</si>
  <si>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</si>
  <si>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</si>
  <si>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</si>
  <si>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</si>
  <si>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</si>
  <si>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</si>
  <si>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</si>
  <si>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</si>
  <si>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</si>
  <si>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</si>
  <si>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</si>
  <si>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</si>
  <si>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</si>
  <si>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</si>
  <si>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</si>
  <si>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</si>
  <si>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</si>
  <si>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</si>
  <si>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RKI000:ka_SpaceCooling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</si>
  <si>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</si>
  <si>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</si>
  <si>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</si>
  <si>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</si>
  <si>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</si>
  <si>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</si>
  <si>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</si>
  <si>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</si>
  <si>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</si>
  <si>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</si>
  <si>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</si>
  <si>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</si>
  <si>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</si>
  <si>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</si>
  <si>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</si>
  <si>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</si>
  <si>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</si>
  <si>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</si>
  <si>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</si>
  <si>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</si>
  <si>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</si>
  <si>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</si>
  <si>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</si>
  <si>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</si>
  <si>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</si>
  <si>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</si>
  <si>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</si>
  <si>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</si>
  <si>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</si>
  <si>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</si>
  <si>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</si>
  <si>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</si>
  <si>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</si>
  <si>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</si>
  <si>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</si>
  <si>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</si>
  <si>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</si>
  <si>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</si>
  <si>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</si>
  <si>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</si>
  <si>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</si>
  <si>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</si>
  <si>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</si>
  <si>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</si>
  <si>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</si>
  <si>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</si>
  <si>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</si>
  <si>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</si>
  <si>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</si>
  <si>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</si>
  <si>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</si>
  <si>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</si>
  <si>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</si>
  <si>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</si>
  <si>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</si>
  <si>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</si>
  <si>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</si>
  <si>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</si>
  <si>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</si>
  <si>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</si>
  <si>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</si>
  <si>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</si>
  <si>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</si>
  <si>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</si>
  <si>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</si>
  <si>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</si>
  <si>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</si>
  <si>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</si>
  <si>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</si>
  <si>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</si>
  <si>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</si>
  <si>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</si>
  <si>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</si>
  <si>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</si>
  <si>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</si>
  <si>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</si>
  <si>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</si>
  <si>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</si>
  <si>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</si>
  <si>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</si>
  <si>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</si>
  <si>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</si>
  <si>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</si>
  <si>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</si>
  <si>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</si>
  <si>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</si>
  <si>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</si>
  <si>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</si>
  <si>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</si>
  <si>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</si>
  <si>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</si>
  <si>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</si>
  <si>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</si>
  <si>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</si>
  <si>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</si>
  <si>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</si>
  <si>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</si>
  <si>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</si>
  <si>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</si>
  <si>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</si>
  <si>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</si>
  <si>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</si>
  <si>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</si>
  <si>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</si>
  <si>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Reduction in E Use Allowed by Component Eff Std</t>
  </si>
  <si>
    <t>U.S. Energy Information Administration</t>
  </si>
  <si>
    <t>Residential Equipment Efficiencies</t>
  </si>
  <si>
    <t>Updated Buildings Sector Appliance and Equipment Costs and Efficiency</t>
  </si>
  <si>
    <t>Appendix A</t>
  </si>
  <si>
    <t xml:space="preserve">Thermal Efficiency (%)* </t>
  </si>
  <si>
    <t>Commercial Gas Fired Furnaces</t>
  </si>
  <si>
    <t>Annual Maintenance Cost (2017$)</t>
  </si>
  <si>
    <t>Total Installed Cost (2017$)**</t>
  </si>
  <si>
    <t>Retail Equipment Cost (2017$)**</t>
  </si>
  <si>
    <t>Average Life (yrs)</t>
  </si>
  <si>
    <t>Thermal Efficiency (%)</t>
  </si>
  <si>
    <t>Typical Input Capacity (kBtu/h)</t>
  </si>
  <si>
    <t>Typical Storage Capacity (gal)</t>
  </si>
  <si>
    <t>High</t>
  </si>
  <si>
    <t>Typical</t>
  </si>
  <si>
    <t>ENERGY STAR</t>
  </si>
  <si>
    <t>Current Standard</t>
  </si>
  <si>
    <t>Installed Base</t>
  </si>
  <si>
    <t>DATA</t>
  </si>
  <si>
    <t>Commercial Gas-Fired Storage Water Heaters</t>
  </si>
  <si>
    <t>Fraction of Additional Grid Battery Storage Potential Achieved</t>
  </si>
  <si>
    <t>https://environmenthalfcentury.princeton.edu/sites/g/files/toruqf331/files/2020-12/Princeton_NZA_Interim_Report_15_Dec_2020_FINAL.pdf</t>
  </si>
  <si>
    <t>page 10, Clean Electricity box</t>
  </si>
  <si>
    <t>Princeton University</t>
  </si>
  <si>
    <t>Net-Zero America: Potential Pathways, Infrastructure, and Impacts</t>
  </si>
  <si>
    <t>Percentage Increase in Transmission Capacity vs BAU</t>
  </si>
  <si>
    <t>Fraction of Additional Demand Response Potential Achieved</t>
  </si>
  <si>
    <t>Brattle Group</t>
  </si>
  <si>
    <t>The National Potential for Load Flexibility</t>
  </si>
  <si>
    <t>https://brattlefiles.blob.core.windows.net/files/16639_national_potential_for_load_flexibility_-_final.pdf</t>
  </si>
  <si>
    <t>Slide 18</t>
  </si>
  <si>
    <t>We assume 100% of the calculated potential in every year through 2050. See file elec/DRC for potential calculations (using Brattle citation above).</t>
  </si>
  <si>
    <t>ITC, solar PV</t>
  </si>
  <si>
    <t>ITC, offshore wind</t>
  </si>
  <si>
    <t>PTC, onshore wind</t>
  </si>
  <si>
    <t>See file fuels/BS for documentation on BAU subsidy amounts</t>
  </si>
  <si>
    <t>BAU onshore wind PTC</t>
  </si>
  <si>
    <t>Year</t>
  </si>
  <si>
    <t>2025 onwards</t>
  </si>
  <si>
    <t>2012 $ / MWh</t>
  </si>
  <si>
    <t>BAU solar PV ITC</t>
  </si>
  <si>
    <t>2024 onwards</t>
  </si>
  <si>
    <t>2026 onwards</t>
  </si>
  <si>
    <t>BAU offshore wind ITC</t>
  </si>
  <si>
    <t>Scenario onshore wind PTC values</t>
  </si>
  <si>
    <t>2012.............................................................................     .</t>
  </si>
  <si>
    <t>2013.............................................................................     .</t>
  </si>
  <si>
    <t>2014.............................................................................     .</t>
  </si>
  <si>
    <t>2015.............................................................................     .</t>
  </si>
  <si>
    <t>2016.............................................................................     .</t>
  </si>
  <si>
    <t>2017.............................................................................     .</t>
  </si>
  <si>
    <t>2018.............................................................................     .</t>
  </si>
  <si>
    <t>2019.............................................................................     .</t>
  </si>
  <si>
    <t>Historical Consumer Price Index for All Urban Consumers (CPI-U): U.S. city average, all items, index</t>
  </si>
  <si>
    <t>averages — Continued</t>
  </si>
  <si>
    <t>[1982-84=100, unless otherwise noted]</t>
  </si>
  <si>
    <t>Semiannual averages</t>
  </si>
  <si>
    <t>Annual avg.</t>
  </si>
  <si>
    <t>Percent change from previous</t>
  </si>
  <si>
    <t>Multiply by to get 2012 Dollars</t>
  </si>
  <si>
    <t>1st half</t>
  </si>
  <si>
    <t>2nd half</t>
  </si>
  <si>
    <t>Dec.</t>
  </si>
  <si>
    <t>1968.............................................................................     .</t>
  </si>
  <si>
    <t>–</t>
  </si>
  <si>
    <t>1969.............................................................................     .</t>
  </si>
  <si>
    <t>1970.............................................................................     .</t>
  </si>
  <si>
    <t>1971.............................................................................     .</t>
  </si>
  <si>
    <t>1972.............................................................................     .</t>
  </si>
  <si>
    <t>1973.............................................................................     .</t>
  </si>
  <si>
    <t>1974.............................................................................     .</t>
  </si>
  <si>
    <t>1975.............................................................................     .</t>
  </si>
  <si>
    <t>1976.............................................................................     .</t>
  </si>
  <si>
    <t>1977.............................................................................     .</t>
  </si>
  <si>
    <t>1978.............................................................................     .</t>
  </si>
  <si>
    <t>1979.............................................................................     .</t>
  </si>
  <si>
    <t>1980.............................................................................     .</t>
  </si>
  <si>
    <t>1981.............................................................................     .</t>
  </si>
  <si>
    <t>1982.............................................................................     .</t>
  </si>
  <si>
    <t>1983.............................................................................     .</t>
  </si>
  <si>
    <t>1984.............................................................................     .</t>
  </si>
  <si>
    <t>1985.............................................................................     .</t>
  </si>
  <si>
    <t>1986.............................................................................     .</t>
  </si>
  <si>
    <t>1987.............................................................................     .</t>
  </si>
  <si>
    <t>1988.............................................................................     .</t>
  </si>
  <si>
    <t>1989.............................................................................     .</t>
  </si>
  <si>
    <t>1990.............................................................................     .</t>
  </si>
  <si>
    <t>1991.............................................................................     .</t>
  </si>
  <si>
    <t>1992.............................................................................     .</t>
  </si>
  <si>
    <t>1993.............................................................................     .</t>
  </si>
  <si>
    <t>1994.............................................................................     .</t>
  </si>
  <si>
    <t>1995.............................................................................     .</t>
  </si>
  <si>
    <t>1996.............................................................................     .</t>
  </si>
  <si>
    <t>1997.............................................................................      .</t>
  </si>
  <si>
    <t>1998.............................................................................     .</t>
  </si>
  <si>
    <t>1999.............................................................................     .</t>
  </si>
  <si>
    <t>2000.............................................................................     .</t>
  </si>
  <si>
    <t>2001.............................................................................     .</t>
  </si>
  <si>
    <t>2002.............................................................................     .</t>
  </si>
  <si>
    <t>2003.............................................................................     .</t>
  </si>
  <si>
    <t>2004.............................................................................     .</t>
  </si>
  <si>
    <t>2005.............................................................................     .</t>
  </si>
  <si>
    <t>2006.............................................................................     .</t>
  </si>
  <si>
    <t>2007.............................................................................     .</t>
  </si>
  <si>
    <t>2008.............................................................................     .</t>
  </si>
  <si>
    <t>2009.............................................................................     .</t>
  </si>
  <si>
    <t>2010.............................................................................     .</t>
  </si>
  <si>
    <t>2011.............................................................................     .</t>
  </si>
  <si>
    <t>U.S. Bureau of Labor Statistics</t>
  </si>
  <si>
    <t>Historical CPI-U</t>
  </si>
  <si>
    <t>https://www.bls.gov/cpi/tables/supplemental-files/historical-cpi-u-201912.pdf</t>
  </si>
  <si>
    <t>Page 4</t>
  </si>
  <si>
    <t>Source:</t>
  </si>
  <si>
    <t>% project costs</t>
  </si>
  <si>
    <t>Scenario solar PV ITC values</t>
  </si>
  <si>
    <t>Scenario offshore wind ITC values</t>
  </si>
  <si>
    <t>% project costs (additional to BAU)</t>
  </si>
  <si>
    <t>Subsidy for Elec Production by Fuel</t>
  </si>
  <si>
    <t>Perc Subsidy for Elec Capacity Construction</t>
  </si>
  <si>
    <t>PTC:</t>
  </si>
  <si>
    <t>ITC:</t>
  </si>
  <si>
    <t>See model file fuels/BS for BAU subsidy calculations</t>
  </si>
  <si>
    <t>Fraction of Industrial Fuel Use Shifted to Other Policies</t>
  </si>
  <si>
    <t>Electrification of Industry</t>
  </si>
  <si>
    <t>https://www.nrel.gov/docs/fy18osti/72311.pdf</t>
  </si>
  <si>
    <t>Slide 9 for current electricity use in industry, slide 22 for 2050 electrification potential (medium case used)</t>
  </si>
  <si>
    <t>U.S. Department of Energy</t>
  </si>
  <si>
    <t>National Renewable Energy Laboratory</t>
  </si>
  <si>
    <t>Industrial Energy Efficiency Potential Analysis</t>
  </si>
  <si>
    <t>https://www.energy.gov/sites/prod/files/2017/04/f34/energy-savings-by-state-industrial-methodology.pdf</t>
  </si>
  <si>
    <t>Methodology, second bullet point</t>
  </si>
  <si>
    <t>Percentage Improvement in Eqpt Efficiency Standards above BAU</t>
  </si>
  <si>
    <t>Fraction Reduction in BAU Energy Consumption</t>
  </si>
  <si>
    <t>(quadrillion Btu)</t>
  </si>
  <si>
    <t>Adjusted Energy Consumption</t>
  </si>
  <si>
    <t>BAU Energy Consumption</t>
  </si>
  <si>
    <t>Value of Shipments</t>
  </si>
  <si>
    <t>Adjusted Consumption</t>
  </si>
  <si>
    <t>BAU annual improvement</t>
  </si>
  <si>
    <t>BAU</t>
  </si>
  <si>
    <t>Energy Consumption per dollar of Shipments 1/</t>
  </si>
  <si>
    <t>IKI000</t>
  </si>
  <si>
    <t>6. Industrial Sector Key Indicators and Consumption</t>
  </si>
  <si>
    <t xml:space="preserve"> Shipments, Prices, and Consumption</t>
  </si>
  <si>
    <t>(billion 2012 dollars)</t>
  </si>
  <si>
    <t>IKI000:ba_Manufacturing</t>
  </si>
  <si>
    <t xml:space="preserve">   Manufacturing</t>
  </si>
  <si>
    <t>IKI000:ba_Nonmanufactur</t>
  </si>
  <si>
    <t xml:space="preserve">   Agriculture, Mining, and Construction</t>
  </si>
  <si>
    <t>IKI000:ba_Total</t>
  </si>
  <si>
    <t>Energy Prices</t>
  </si>
  <si>
    <t xml:space="preserve">  (2019 dollars per million Btu)</t>
  </si>
  <si>
    <t>IKI000:ca_LiquefiedPetr</t>
  </si>
  <si>
    <t>IKI000:ca_MotorGasoline</t>
  </si>
  <si>
    <t xml:space="preserve">   Motor Gasoline</t>
  </si>
  <si>
    <t>IKI000:ca_DistillateOil</t>
  </si>
  <si>
    <t>IKI000:ca_ResidualOil</t>
  </si>
  <si>
    <t xml:space="preserve">   Residual Fuel Oil</t>
  </si>
  <si>
    <t>IKI000:ca_Asphalt</t>
  </si>
  <si>
    <t xml:space="preserve">   Asphalt and Road Oil</t>
  </si>
  <si>
    <t>IKI000:ca_NaturalGasHP</t>
  </si>
  <si>
    <t xml:space="preserve">   Natural Gas Heat and Power</t>
  </si>
  <si>
    <t>IKI000:ca_NaturalGasFd</t>
  </si>
  <si>
    <t xml:space="preserve">   Natural Gas Feedstocks</t>
  </si>
  <si>
    <t>IKI000:ca_Metallurgical</t>
  </si>
  <si>
    <t xml:space="preserve">   Metallurgical Coal</t>
  </si>
  <si>
    <t>IKI000:ca_SteamCoal</t>
  </si>
  <si>
    <t xml:space="preserve">   Other Industrial Coal</t>
  </si>
  <si>
    <t>IKI000:ca_CoaltoLiquids</t>
  </si>
  <si>
    <t xml:space="preserve">   Coal to Liquids</t>
  </si>
  <si>
    <t>IKI000:ca_Electricity</t>
  </si>
  <si>
    <t xml:space="preserve">   Electricity</t>
  </si>
  <si>
    <t xml:space="preserve">  (nominal dollars per million Btu)</t>
  </si>
  <si>
    <t>IKI000:nom_LiquefiedPet</t>
  </si>
  <si>
    <t>IKI000:nom_MotorGasolin</t>
  </si>
  <si>
    <t>IKI000:nom_DistillateOi</t>
  </si>
  <si>
    <t>IKI000:nom_ResidualOil</t>
  </si>
  <si>
    <t>IKI000:nom_Asphalt</t>
  </si>
  <si>
    <t>IKI000:nom_NaturalGasHP</t>
  </si>
  <si>
    <t>IKI000:nom_NaturalGasFd</t>
  </si>
  <si>
    <t>IKI000:nom_Metallurgica</t>
  </si>
  <si>
    <t>IKI000:nom_SteamCoal</t>
  </si>
  <si>
    <t>IKI000:nom_CoaltoLiquid</t>
  </si>
  <si>
    <t>IKI000:nom_Electricity</t>
  </si>
  <si>
    <t>Energy Consumption 1/ (quadrillion Btu)</t>
  </si>
  <si>
    <t xml:space="preserve"> Industrial Consumption Excluding Refining</t>
  </si>
  <si>
    <t>IKI000:ia_LiqPetGasHeat</t>
  </si>
  <si>
    <t xml:space="preserve">   Propane Heat and Power</t>
  </si>
  <si>
    <t>IKI000:ia_LiqPetGasFeed</t>
  </si>
  <si>
    <t xml:space="preserve">   Liquefied Petroleum Gas and Other Feedstocks</t>
  </si>
  <si>
    <t>IKI000:ia_Propylene</t>
  </si>
  <si>
    <t xml:space="preserve">      Propylene</t>
  </si>
  <si>
    <t>IKI000:ia_MotorGasoline</t>
  </si>
  <si>
    <t>IKI000:ia_Distillate</t>
  </si>
  <si>
    <t>IKI000:ia_ResidualFuel</t>
  </si>
  <si>
    <t>IKI000:ia_Petrochemical</t>
  </si>
  <si>
    <t xml:space="preserve">   Petrochemical Feedstocks</t>
  </si>
  <si>
    <t>IKI000:ia_PetroleumCoke</t>
  </si>
  <si>
    <t xml:space="preserve">   Petroleum Coke</t>
  </si>
  <si>
    <t>IKI000:ia_Asphalt</t>
  </si>
  <si>
    <t>IKI000:ia_Miscellaneous</t>
  </si>
  <si>
    <t xml:space="preserve">   Miscellaneous Petroleum 3/</t>
  </si>
  <si>
    <t>IKI000:ia_PetroleumSubt</t>
  </si>
  <si>
    <t xml:space="preserve">     Petroleum and Other Liquids Subtotal</t>
  </si>
  <si>
    <t>IKI000:ia_NatralGasHeat</t>
  </si>
  <si>
    <t>IKI000:ia_NatralGasFeed</t>
  </si>
  <si>
    <t>IKI000:ia_LeaseandPlant</t>
  </si>
  <si>
    <t xml:space="preserve">   Lease and Plant Fuel 4/</t>
  </si>
  <si>
    <t>IKI000:ia_liquefactexp</t>
  </si>
  <si>
    <t xml:space="preserve">   Natural Gas Liquefaction for Export 5/</t>
  </si>
  <si>
    <t>IKI000:ia_NaturalGasSub</t>
  </si>
  <si>
    <t xml:space="preserve">     Natural Gas Subtotal</t>
  </si>
  <si>
    <t>IKI000:ia_Metallurgical</t>
  </si>
  <si>
    <t xml:space="preserve">   Metallurgical Coal and Coke 6/</t>
  </si>
  <si>
    <t>IKI000:ia_SteamCoal</t>
  </si>
  <si>
    <t>IKI000:ia_CoalSubtotal</t>
  </si>
  <si>
    <t xml:space="preserve">     Coal Subtotal</t>
  </si>
  <si>
    <t>IKI000:ia_Renewables</t>
  </si>
  <si>
    <t xml:space="preserve">   Renewables 7/</t>
  </si>
  <si>
    <t>IKI000:ia_PurchasedElec</t>
  </si>
  <si>
    <t xml:space="preserve">   Purchased Electricity</t>
  </si>
  <si>
    <t>IKI000:ia_DeliveredEner</t>
  </si>
  <si>
    <t>IKI000:ia_ElectricityRe</t>
  </si>
  <si>
    <t xml:space="preserve">   Electricity Related Losses</t>
  </si>
  <si>
    <t>IKI000:ia_Total</t>
  </si>
  <si>
    <t xml:space="preserve"> Refining Consumption</t>
  </si>
  <si>
    <t>IKI000:ka_LiqPetGasHeat</t>
  </si>
  <si>
    <t xml:space="preserve">   Liquefied Petroleum Gas Heat and Power 2/</t>
  </si>
  <si>
    <t>IKI000:ka_Distillate</t>
  </si>
  <si>
    <t>IKI000:ka_ResidualFuel</t>
  </si>
  <si>
    <t>IKI000:ka_PetroleumCoke</t>
  </si>
  <si>
    <t>IKI000:ka_StillGasAll</t>
  </si>
  <si>
    <t xml:space="preserve">   Still Gas</t>
  </si>
  <si>
    <t>IKI000:ka_Miscellaneous</t>
  </si>
  <si>
    <t>IKI000:ka_PetroleumSubt</t>
  </si>
  <si>
    <t>IKI000:ka_NatralGasHeat</t>
  </si>
  <si>
    <t>IKI000:ka_NaturalFeedst</t>
  </si>
  <si>
    <t>IKI000:ka_NatGas2LiqH&amp;P</t>
  </si>
  <si>
    <t xml:space="preserve">   Natural-Gas-to-Liquids Heat and Power</t>
  </si>
  <si>
    <t>IKI000:ka_NaturalGasSub</t>
  </si>
  <si>
    <t>IKI000:ka_SteamCoal</t>
  </si>
  <si>
    <t>IKI000:ka_CoaltoLiquids</t>
  </si>
  <si>
    <t xml:space="preserve">   Coal-to-Liquids Heat and Power</t>
  </si>
  <si>
    <t>IKI000:ka_CoalSubtotal</t>
  </si>
  <si>
    <t>IKI000:ka_BiofuelHeatCo</t>
  </si>
  <si>
    <t xml:space="preserve">   Biofuels Heat and Coproducts</t>
  </si>
  <si>
    <t>IKI000:ka_PurchasedElec</t>
  </si>
  <si>
    <t>IKI000:ka_DeliveredEner</t>
  </si>
  <si>
    <t>IKI000:ka_ElectricityRe</t>
  </si>
  <si>
    <t>IKI000:ka_Total</t>
  </si>
  <si>
    <t xml:space="preserve"> Total Industrial Sector Consumption</t>
  </si>
  <si>
    <t>IKI000:da_LiqPetGasHeat</t>
  </si>
  <si>
    <t>IKI000:da_LiqPetGasFeed</t>
  </si>
  <si>
    <t>IKI000:da_MotorGasoline</t>
  </si>
  <si>
    <t>IKI000:da_Distillate</t>
  </si>
  <si>
    <t>IKI000:da_ResidualFuel</t>
  </si>
  <si>
    <t>IKI000:da_Petrochemical</t>
  </si>
  <si>
    <t>IKI000:da_PetroleumCoke</t>
  </si>
  <si>
    <t>IKI000:da_Asphalt</t>
  </si>
  <si>
    <t>IKI000:da_StillGas</t>
  </si>
  <si>
    <t>IKI000:da_Miscellaneous</t>
  </si>
  <si>
    <t>IKI000:da_PetroleumSubt</t>
  </si>
  <si>
    <t>IKI000:da_NatralGasHeat</t>
  </si>
  <si>
    <t>IKI000:da_NatralGasFeed</t>
  </si>
  <si>
    <t>IKI000:da_NatGas2LiqH&amp;P</t>
  </si>
  <si>
    <t>IKI000:da_LeaseandPlant</t>
  </si>
  <si>
    <t>IKI000:da_liquefactexp</t>
  </si>
  <si>
    <t>IKI000:da_NaturalGasSub</t>
  </si>
  <si>
    <t>IKI000:da_Metallurgical</t>
  </si>
  <si>
    <t>IKI000:da_SteamCoal</t>
  </si>
  <si>
    <t>IKI000:da_CoaltoLiquids</t>
  </si>
  <si>
    <t>IKI000:da_CoalSubtotal</t>
  </si>
  <si>
    <t>IKI000:da_BiofuelHeatCo</t>
  </si>
  <si>
    <t>IKI000:da_Renewables</t>
  </si>
  <si>
    <t>IKI000:da_PurchasedElec</t>
  </si>
  <si>
    <t>IKI000:da_DeliveredEner</t>
  </si>
  <si>
    <t>IKI000:da_ElectricityRe</t>
  </si>
  <si>
    <t>IKI000:da_Total</t>
  </si>
  <si>
    <t>(thousand Btu per 2012 dollar)</t>
  </si>
  <si>
    <t>IKI000:ea_LiqPetGasHeat</t>
  </si>
  <si>
    <t>IKI000:ea_LiqPetGasFeed</t>
  </si>
  <si>
    <t>IKI000:ea_MotorGasoline</t>
  </si>
  <si>
    <t>IKI000:ea_Distillate</t>
  </si>
  <si>
    <t>IKI000:ea_ResidualFuel</t>
  </si>
  <si>
    <t>IKI000:ea_Petrochemical</t>
  </si>
  <si>
    <t>IKI000:ea_PetroleumCoke</t>
  </si>
  <si>
    <t>IKI000:ea_Asphalt</t>
  </si>
  <si>
    <t>IKI000:ea_StillGas</t>
  </si>
  <si>
    <t>IKI000:ea_Miscellaneous</t>
  </si>
  <si>
    <t>IKI000:ea_PetroleumSubt</t>
  </si>
  <si>
    <t>IKI000:ea_NatralGasHeat</t>
  </si>
  <si>
    <t>IKI000:ea_NatralGasFeed</t>
  </si>
  <si>
    <t xml:space="preserve">   Natural Gas Feedstock</t>
  </si>
  <si>
    <t>IKI000:ea_NatGas2LiqH&amp;P</t>
  </si>
  <si>
    <t>IKI000:ea_LeaseandPlant</t>
  </si>
  <si>
    <t>IKI000:ea_liquefactexp</t>
  </si>
  <si>
    <t>IKI000:ea_NaturalGasSub</t>
  </si>
  <si>
    <t>IKI000:ea_Metallurgical</t>
  </si>
  <si>
    <t>IKI000:ea_SteamCoal</t>
  </si>
  <si>
    <t>IKI000:ea_CoaltoLiquids</t>
  </si>
  <si>
    <t>IKI000:ea_CoalSubtotal</t>
  </si>
  <si>
    <t>IKI000:ea_BiofuelHeatCo</t>
  </si>
  <si>
    <t>IKI000:ea_Renewables</t>
  </si>
  <si>
    <t>IKI000:ea_PurchasedElec</t>
  </si>
  <si>
    <t>IKI000:ea_DeliveredEner</t>
  </si>
  <si>
    <t>IKI000:ea_ElectricityRe</t>
  </si>
  <si>
    <t>IKI000:ea_Total</t>
  </si>
  <si>
    <t>Total Industrial Combined Heat and Power 1/</t>
  </si>
  <si>
    <t>IKI000:ha_Capacity(giga</t>
  </si>
  <si>
    <t xml:space="preserve">  Capacity (gigawatts)</t>
  </si>
  <si>
    <t>IKI000:ha_Generation(bi</t>
  </si>
  <si>
    <t xml:space="preserve">  Generation (billion kilowatthours)</t>
  </si>
  <si>
    <t xml:space="preserve">   1/ Includes combined heat and power plants that have a non-regulatory status, and small on-site generating systems.</t>
  </si>
  <si>
    <t xml:space="preserve">   2/ Includes ethane, natural gasoline, and refinery olefins.</t>
  </si>
  <si>
    <t xml:space="preserve">   3/ Includes lubricants and miscellaneous petroleum products.</t>
  </si>
  <si>
    <t xml:space="preserve">   4/ Represents natural gas used in well, field, and lease operations, and in natural gas processing plant machinery.</t>
  </si>
  <si>
    <t xml:space="preserve">   5/ Fuel used in facilities that liquefy natural gas for export.</t>
  </si>
  <si>
    <t xml:space="preserve">   6/ Includes net coal coke imports.</t>
  </si>
  <si>
    <t xml:space="preserve">   7/ Includes consumption of energy produced from hydroelectric, wood and wood waste, municipal waste, and other biomass sources.</t>
  </si>
  <si>
    <t xml:space="preserve">   Note:  Includes estimated consumption for petroleum and other liquids.  Totals may not equal sum of components due to independent rounding.</t>
  </si>
  <si>
    <t>2x BAU rate</t>
  </si>
  <si>
    <t>BAU Energy Consumption and Value of Shipments</t>
  </si>
  <si>
    <t>https://www.eia.gov/outlooks/aeo/</t>
  </si>
  <si>
    <t>Table 6</t>
  </si>
  <si>
    <t>The cited U.S. Department of Energy study assumes industry could double its BAU rate of energy efficiency improvement. We calculate the annual BAU rate of improvement in energy consumption per dollar of shipment using AEO data, then assume a doubling in improvement rate. We then find the fraction reduction in BAU Energy consumption based on the expected value of shipments. We phase this policy in linearly to meet the calculated 2050 value, assuming the same efficiency improvements across subindustries and fuel types.</t>
  </si>
  <si>
    <t>Fraction of Methane Capture Opportunities Achieved</t>
  </si>
  <si>
    <t>Fraction of Methane Destruction Opportunities Achieved</t>
  </si>
  <si>
    <t>Fraction of Cropland and Rice Measures Achieved</t>
  </si>
  <si>
    <t>Fraction of Livestock Measures Achieved</t>
  </si>
  <si>
    <t>Fraction of Cement Measures Achieved</t>
  </si>
  <si>
    <t>U.S. EPA</t>
  </si>
  <si>
    <t>Global Non-CO2 Greenhouse Gas Emission Projections &amp; Mitigation Potential: 2015-2050</t>
  </si>
  <si>
    <t>https://www.epa.gov/global-mitigation-non-co2-greenhouse-gases/global-non-co2-greenhouse-gas-emission-projections</t>
  </si>
  <si>
    <t>Non-CO2 Report Data Annex (data vintage 9/30/2019)</t>
  </si>
  <si>
    <t>IEA</t>
  </si>
  <si>
    <t>Methane Tracker 2020</t>
  </si>
  <si>
    <t>https://www.iea.org/reports/methane-tracker-2020/interactive-country-and-regional-estimates#abstract</t>
  </si>
  <si>
    <t>United States Environmental Protection Agency</t>
  </si>
  <si>
    <t xml:space="preserve">Available and emerging technologies for reducing greenhouse gas emissions from the Portland cement industry
</t>
  </si>
  <si>
    <t>http://www.epa.gov/nsr/ghgdocs/cement.pdf</t>
  </si>
  <si>
    <t>Page 13, Table 3, Row "Decarbonated Feedstocks"</t>
  </si>
  <si>
    <t>World Business Council for Sustainable Development</t>
  </si>
  <si>
    <t>Cement Industry Energy and CO2 Performance: Getting the Numbers Right</t>
  </si>
  <si>
    <t>http://docs.wbcsd.org/2009/06/CementIndustryEnergyAndCO2Performance.pdf</t>
  </si>
  <si>
    <t>Page 22, Figure 5.7</t>
  </si>
  <si>
    <t>International Energy Agency and Cement Sustainability Initiative</t>
  </si>
  <si>
    <t>Technology Roadmap: Low-Carbon Transition in the Cement Industry</t>
  </si>
  <si>
    <t>https://www.iea.org/publications/freepublications/publication/TechnologyRoadmapLowCarbonTransitionintheCementIndustry.pdf</t>
  </si>
  <si>
    <t>p 41, last paragraph</t>
  </si>
  <si>
    <t>For all process emissions policies other than f-gases, we assume the scenario fully reaches the estimated abatement potential by 2030. See files indst/BPEiC and indst/PERAC for potential calculations (using citations above).</t>
  </si>
  <si>
    <t>We modeled implementation of the full technical potential for cropland management and rice cultivation as reported by EPA by 2030, largely representing no-tillage practices and better crop residue incorporation.</t>
  </si>
  <si>
    <t>J.M Allwood and J.M. Cullen</t>
  </si>
  <si>
    <t>Sustainable Materials Without the Hot Air: Making Buildings, Vehicles and Products Efficiently and with Less New Material, Second Edition</t>
  </si>
  <si>
    <t>https://www.amazon.com/Sustainable-Materials-Without-Hot-Air/dp/1906860300</t>
  </si>
  <si>
    <t>Percent Reduction in Nonenergy Nonagriculture Industry Product Demand</t>
  </si>
  <si>
    <t>cement</t>
  </si>
  <si>
    <t>iron and steel</t>
  </si>
  <si>
    <t>Technical Maximums from Allwood and Cullen (screenshots from EPS guidance):</t>
  </si>
  <si>
    <t>We assume a 5% and 10% reduction in cement and iron/steel production, respectively, from material efficiency, longevity, and re-use. These values are well within technical maximums laid out in "Sustainable Materials Without the Hot Air: Making Buildings, Vehicles and Products Efficiently and with Less New Material."</t>
  </si>
  <si>
    <t>Industry Sector Fraction of Potential Additional CCS Achieved</t>
  </si>
  <si>
    <t>cement, process emissions</t>
  </si>
  <si>
    <t>ngps, process emissions</t>
  </si>
  <si>
    <t>iron and steel, process emissions</t>
  </si>
  <si>
    <t>chemicals, process emisions</t>
  </si>
  <si>
    <t>other industries, process emissions</t>
  </si>
  <si>
    <t>Direct CO2 emissions from fuels used for energy purposes are fully abated by 2050 due to industrial fuel switching (see Indst Fuel Switching tab). Therefore, we only apply industrial CCS to remaining process emissions. We assume industrial CCS starts ramping up in 2035, to allow time for the necessary technologies to achieve commercialization.</t>
  </si>
  <si>
    <t>Electricity Sector Fraction of Potential Additional CCS Achieved</t>
  </si>
  <si>
    <t>We modeled full achievement of potential improvement in forest management practices by 2030. Estimates for carbon sequestration per unit land area by policy are derived from a U.S. Forest Service study.</t>
  </si>
  <si>
    <r>
      <t>We modeled full achievement of potential afforestation and reforestation measures by 2030.</t>
    </r>
    <r>
      <rPr>
        <u/>
        <sz val="11.5"/>
        <color rgb="FF0000FF"/>
        <rFont val="Times New Roman"/>
        <family val="1"/>
      </rPr>
      <t xml:space="preserve"> </t>
    </r>
    <r>
      <rPr>
        <sz val="11.5"/>
        <color theme="1"/>
        <rFont val="Times New Roman"/>
        <family val="1"/>
      </rPr>
      <t>Estimates for carbon sequestration per unit land area by policy are derived from a U.S. Forest Service study.</t>
    </r>
  </si>
  <si>
    <t>We assume the scenario fully reaches the estimated forest management and afforestation/reforestation potential by 2030. See files land/PLANAbPiaSY for potential calculations (using citations above).</t>
  </si>
  <si>
    <t>Ross W. Gorte, Congressional Research Service</t>
  </si>
  <si>
    <t>U.S. Tree Planting for Carbon Sequestration</t>
  </si>
  <si>
    <t>https://www.fas.org/sgp/crs/misc/R40562.pdf</t>
  </si>
  <si>
    <t>Page 2, Paragraph 2</t>
  </si>
  <si>
    <t>U.S. Forest Service</t>
  </si>
  <si>
    <t>National Report on Sustainable Forests 2010</t>
  </si>
  <si>
    <t>http://www.fs.fed.us/research/sustain/docs/national-reports/2010/2010-sustainability-report.pdf</t>
  </si>
  <si>
    <t>Total forest acreage:</t>
  </si>
  <si>
    <t>Page II-16, "What does the indicator show?"</t>
  </si>
  <si>
    <t>Rate of use of best management practices:</t>
  </si>
  <si>
    <t>Table 20-1</t>
  </si>
  <si>
    <t>Fraction of Afforestation and Reforestation Achieved</t>
  </si>
  <si>
    <t>Fraction of Improved Forest Management Achieved</t>
  </si>
  <si>
    <t>TKI000</t>
  </si>
  <si>
    <t>7. Transportation Sector Key Indicators and Delivered Energy Consumption</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</si>
  <si>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</si>
  <si>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</si>
  <si>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</si>
  <si>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</si>
  <si>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</si>
  <si>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</si>
  <si>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</si>
  <si>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</si>
  <si>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</si>
  <si>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</si>
  <si>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</si>
  <si>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</si>
  <si>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</si>
  <si>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</si>
  <si>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</si>
  <si>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</si>
  <si>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</si>
  <si>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</si>
  <si>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</si>
  <si>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</si>
  <si>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</si>
  <si>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</si>
  <si>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</si>
  <si>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</si>
  <si>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</si>
  <si>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</si>
  <si>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</si>
  <si>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</si>
  <si>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</si>
  <si>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</si>
  <si>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</si>
  <si>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</si>
  <si>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</si>
  <si>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</si>
  <si>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</si>
  <si>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TKI000:ca_TestedNewCar</t>
  </si>
  <si>
    <t xml:space="preserve">     New Car 4/</t>
  </si>
  <si>
    <t>TKI000:ca_TestedNewTwuk</t>
  </si>
  <si>
    <t xml:space="preserve">     New Light Truck 4/</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</si>
  <si>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</si>
  <si>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</si>
  <si>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</si>
  <si>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</si>
  <si>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</si>
  <si>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</si>
  <si>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</si>
  <si>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</si>
  <si>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</si>
  <si>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</si>
  <si>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</si>
  <si>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</si>
  <si>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</si>
  <si>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</si>
  <si>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</si>
  <si>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</si>
  <si>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</si>
  <si>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</si>
  <si>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</si>
  <si>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</si>
  <si>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</si>
  <si>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</si>
  <si>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</si>
  <si>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</si>
  <si>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</si>
  <si>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</si>
  <si>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</si>
  <si>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</si>
  <si>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</si>
  <si>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</si>
  <si>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</si>
  <si>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</si>
  <si>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</si>
  <si>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</si>
  <si>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</si>
  <si>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</si>
  <si>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</si>
  <si>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</si>
  <si>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</si>
  <si>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</si>
  <si>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</si>
  <si>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</si>
  <si>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</si>
  <si>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</si>
  <si>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</si>
  <si>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</si>
  <si>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</si>
  <si>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</si>
  <si>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</si>
  <si>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</si>
  <si>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</si>
  <si>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</si>
  <si>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</si>
  <si>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</si>
  <si>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</si>
  <si>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</si>
  <si>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</si>
  <si>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</si>
  <si>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</si>
  <si>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</si>
  <si>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</si>
  <si>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</si>
  <si>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</si>
  <si>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</si>
  <si>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</si>
  <si>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</si>
  <si>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</si>
  <si>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</si>
  <si>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</si>
  <si>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</si>
  <si>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Target 2050 Fuel Economy</t>
  </si>
  <si>
    <t>2040 Improvement (distance / fuel consumption)</t>
  </si>
  <si>
    <t>Target 2040 Fuel Economy</t>
  </si>
  <si>
    <t>File trans/BNVFE, tab BNVFE-HDVs-frgt</t>
  </si>
  <si>
    <t>Fraction of Hydrogen Production Pathways Shifted</t>
  </si>
  <si>
    <t>None needed</t>
  </si>
  <si>
    <t>Additional Minimum Required EV Sales Percentage</t>
  </si>
  <si>
    <t>passenger LDV</t>
  </si>
  <si>
    <t>freight LDV</t>
  </si>
  <si>
    <t>passenger HDV</t>
  </si>
  <si>
    <t>freight HDV</t>
  </si>
  <si>
    <t>passenger motorbike</t>
  </si>
  <si>
    <t>https://www.gov.ca.gov/wp-content/uploads/2020/09/9.23.20-EO-N-79-20-text.pdf</t>
  </si>
  <si>
    <t>Gavin Newsom</t>
  </si>
  <si>
    <t>Executive Order N-79-20</t>
  </si>
  <si>
    <t>% Change due to TDM Package</t>
  </si>
  <si>
    <t>2050 BLUE Shifts</t>
  </si>
  <si>
    <t>2050 Baseline</t>
  </si>
  <si>
    <t>Total</t>
  </si>
  <si>
    <t>Rail</t>
  </si>
  <si>
    <t>LDVs</t>
  </si>
  <si>
    <t>Passenger*km per capita</t>
  </si>
  <si>
    <t>Air</t>
  </si>
  <si>
    <t>Light Trucks</t>
  </si>
  <si>
    <t>Cars</t>
  </si>
  <si>
    <t>Buses</t>
  </si>
  <si>
    <t>Mini-buses</t>
  </si>
  <si>
    <t>2-wheelers</t>
  </si>
  <si>
    <t>3-wheelers</t>
  </si>
  <si>
    <t>On the left is a screenshot of part of Figure 5.12 (OECD nations).</t>
  </si>
  <si>
    <t>On the left is a screenshot of part of Figure 6.7.</t>
  </si>
  <si>
    <t>Size in Pixels</t>
  </si>
  <si>
    <t>International Energy Agency</t>
  </si>
  <si>
    <t>Transport, Energy and CO2: Moving toward Sustainability</t>
  </si>
  <si>
    <t>http://www.iea.org/publications/freepublications/publication/transport2009.pdf</t>
  </si>
  <si>
    <t>Figures 5.12 and 6.7</t>
  </si>
  <si>
    <t>Percent of Travel Demand Shifted to Other Modes or Eliminated</t>
  </si>
  <si>
    <t>Fraction of New Bldg Components Shifted to Other Fuels</t>
  </si>
  <si>
    <t>appliances</t>
  </si>
  <si>
    <t>other components</t>
  </si>
  <si>
    <t>Share of Preexisting Buildings Subject to Retrofitting</t>
  </si>
  <si>
    <t>Policy strategies for achieving large long-term savings from retrofitting existing buildings</t>
  </si>
  <si>
    <t>Sebi et al.</t>
  </si>
  <si>
    <t>https://link.springer.com/article/10.1007/s12053-018-9661-5</t>
  </si>
  <si>
    <t>Calculations</t>
  </si>
  <si>
    <t>Percent of Preexisting Homes Retrofit</t>
  </si>
  <si>
    <t>We assume a retrofit rate of 0.5% of all homes per year. According to Sabi et al., most retrofit programs target only a fraction of a percent of eligible homes per year. Germany has one of the most ambitious targets of 2% of homes per year.</t>
  </si>
  <si>
    <t>2050 Percentage Reduction in Fuel Consumption (fuel consumption / distance)</t>
  </si>
  <si>
    <t>Weighted Percentage Reduction in Fuel Consumption (fuel consumption / distance)</t>
  </si>
  <si>
    <t>Improvement (distance / fuel consumption)</t>
  </si>
  <si>
    <t>FTE000</t>
  </si>
  <si>
    <t>49. Freight Transportation Energy Use</t>
  </si>
  <si>
    <t xml:space="preserve"> Technology and Fuel Type</t>
  </si>
  <si>
    <t>Freight Truck Stock by Size Class</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</si>
  <si>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</si>
  <si>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</si>
  <si>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</si>
  <si>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</si>
  <si>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</si>
  <si>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</si>
  <si>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</si>
  <si>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</si>
  <si>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</si>
  <si>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</si>
  <si>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</si>
  <si>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</si>
  <si>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</si>
  <si>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</si>
  <si>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</si>
  <si>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</si>
  <si>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</si>
  <si>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</si>
  <si>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</si>
  <si>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</si>
  <si>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</si>
  <si>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</si>
  <si>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</si>
  <si>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</si>
  <si>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</si>
  <si>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</si>
  <si>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</si>
  <si>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</si>
  <si>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</si>
  <si>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</si>
  <si>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</si>
  <si>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</si>
  <si>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</si>
  <si>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</si>
  <si>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</si>
  <si>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</si>
  <si>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</si>
  <si>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</si>
  <si>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</si>
  <si>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</si>
  <si>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</si>
  <si>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</si>
  <si>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</si>
  <si>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</si>
  <si>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</si>
  <si>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</si>
  <si>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</si>
  <si>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</si>
  <si>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</si>
  <si>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</si>
  <si>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</si>
  <si>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</si>
  <si>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</si>
  <si>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</si>
  <si>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</si>
  <si>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</si>
  <si>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</si>
  <si>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</si>
  <si>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</si>
  <si>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</si>
  <si>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</si>
  <si>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</si>
  <si>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</si>
  <si>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</si>
  <si>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</si>
  <si>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</si>
  <si>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</si>
  <si>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</si>
  <si>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</si>
  <si>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</si>
  <si>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</si>
  <si>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</si>
  <si>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</si>
  <si>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</si>
  <si>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</si>
  <si>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</si>
  <si>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</si>
  <si>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</si>
  <si>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</si>
  <si>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</si>
  <si>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</si>
  <si>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</si>
  <si>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</si>
  <si>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</si>
  <si>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</si>
  <si>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</si>
  <si>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</si>
  <si>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</si>
  <si>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</si>
  <si>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</si>
  <si>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</si>
  <si>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</si>
  <si>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</si>
  <si>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</si>
  <si>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</si>
  <si>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</si>
  <si>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</si>
  <si>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</si>
  <si>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</si>
  <si>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</si>
  <si>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</si>
  <si>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</si>
  <si>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</si>
  <si>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</si>
  <si>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</si>
  <si>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</si>
  <si>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</si>
  <si>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</si>
  <si>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</si>
  <si>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</si>
  <si>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</si>
  <si>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</si>
  <si>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</si>
  <si>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</si>
  <si>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</si>
  <si>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</si>
  <si>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</si>
  <si>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</si>
  <si>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</si>
  <si>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</si>
  <si>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</si>
  <si>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</si>
  <si>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</si>
  <si>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</si>
  <si>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</si>
  <si>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</si>
  <si>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</si>
  <si>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</si>
  <si>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</si>
  <si>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</si>
  <si>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</si>
  <si>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</si>
  <si>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</si>
  <si>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</si>
  <si>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</si>
  <si>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</si>
  <si>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</si>
  <si>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</si>
  <si>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</si>
  <si>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</si>
  <si>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</si>
  <si>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</si>
  <si>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</si>
  <si>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</si>
  <si>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</si>
  <si>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</si>
  <si>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</si>
  <si>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</si>
  <si>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</si>
  <si>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</si>
  <si>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</si>
  <si>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</si>
  <si>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</si>
  <si>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</si>
  <si>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</si>
  <si>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</si>
  <si>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</si>
  <si>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</si>
  <si>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</si>
  <si>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</si>
  <si>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</si>
  <si>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</si>
  <si>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</si>
  <si>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</si>
  <si>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</si>
  <si>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</si>
  <si>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</si>
  <si>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</si>
  <si>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</si>
  <si>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</si>
  <si>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</si>
  <si>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</si>
  <si>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</si>
  <si>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</si>
  <si>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</si>
  <si>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</si>
  <si>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</si>
  <si>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</si>
  <si>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</si>
  <si>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</si>
  <si>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</si>
  <si>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</si>
  <si>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</si>
  <si>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</si>
  <si>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</si>
  <si>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</si>
  <si>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</si>
  <si>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</si>
  <si>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</si>
  <si>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</si>
  <si>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</si>
  <si>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</si>
  <si>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</si>
  <si>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</si>
  <si>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</si>
  <si>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</si>
  <si>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</si>
  <si>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</si>
  <si>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</si>
  <si>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</si>
  <si>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</si>
  <si>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</si>
  <si>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</si>
  <si>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</si>
  <si>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</si>
  <si>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</si>
  <si>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</si>
  <si>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</si>
  <si>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</si>
  <si>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</si>
  <si>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</si>
  <si>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</si>
  <si>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</si>
  <si>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</si>
  <si>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</si>
  <si>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</si>
  <si>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</si>
  <si>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</si>
  <si>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</si>
  <si>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</si>
  <si>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</si>
  <si>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</si>
  <si>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</si>
  <si>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</si>
  <si>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</si>
  <si>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</si>
  <si>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</si>
  <si>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</si>
  <si>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</si>
  <si>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</si>
  <si>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</si>
  <si>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</si>
  <si>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</si>
  <si>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</si>
  <si>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</si>
  <si>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</si>
  <si>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</si>
  <si>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</si>
  <si>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</si>
  <si>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</si>
  <si>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</si>
  <si>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</si>
  <si>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</si>
  <si>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</si>
  <si>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</si>
  <si>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</si>
  <si>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</si>
  <si>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</si>
  <si>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</si>
  <si>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</si>
  <si>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</si>
  <si>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</si>
  <si>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</si>
  <si>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</si>
  <si>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</si>
  <si>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</si>
  <si>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</si>
  <si>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 xml:space="preserve">   MPG = Miles per gallon.</t>
  </si>
  <si>
    <t xml:space="preserve">   Sources:  2019:  U.S. Energy Information Administration (EIA),</t>
  </si>
  <si>
    <t>2019:  U.S. Energy Information Administration (EIA), Short-Term Energy Outlook, October 2019 and EIA, AEO2020 National Energy Modeling System run ref2020.d112119a.</t>
  </si>
  <si>
    <t>Projections:  EIA, AEO2020 National Energy Modeling System run ref2020.d112119a.</t>
  </si>
  <si>
    <t>Target 2030 Fuel Economy</t>
  </si>
  <si>
    <t>Cement clinker substitution</t>
  </si>
  <si>
    <t>We modeled implementation of the full technical potential for cement clinker substitution by 2030. Potential is calculated based on EPA and IEA data.</t>
  </si>
  <si>
    <t>Power sector coal regulations</t>
  </si>
  <si>
    <t>We extend BAU ITC and PTC credits an additional 10 years. For the onshore wind PTC, the credits are extended at the current $15/MWh value. For the solar PV and offshore wind ITC, the credits are extended at the current 26% and 30% credit values, respectively.</t>
  </si>
  <si>
    <t>Battery storage deployment</t>
  </si>
  <si>
    <t>Industrial electrification and hydrogen</t>
  </si>
  <si>
    <t>Industrial energy efficiency standards</t>
  </si>
  <si>
    <t>100% national clean electricity standard</t>
  </si>
  <si>
    <t>PTC/ITC extensions</t>
  </si>
  <si>
    <t xml:space="preserve">A 100% clean energy standard is modeled by 2035, with a linear phase-in to 80% by 2030 and to 100% thereafter. Qualifying resources include solar, wind, biomass, hydro, geothermal, and nuclear. </t>
  </si>
  <si>
    <t>Power sector gas regulations</t>
  </si>
  <si>
    <t>We assume approximately 200 MMT, or 50% of the remaining emissions in the industry sector, are addressed by carbon capture and sequestration (CCS) by 2050. We phase in this policy starting in 2035.</t>
  </si>
  <si>
    <t>Annual Additional Capacity Retired due to Early Retirement Policy</t>
  </si>
  <si>
    <t>Boolean Use Non BAU Mandated Capacity Construction Schedule</t>
  </si>
  <si>
    <t>EIA</t>
  </si>
  <si>
    <t>Electric Power Monthly</t>
  </si>
  <si>
    <t>https://www.eia.gov/electricity/monthly/epm_table_grapher.php?t=table_6_05</t>
  </si>
  <si>
    <t>We assume power sector gas regulations will block all new gas plants (that do not already have regulatory approval). We use the EPS policy to ban new gas, and also adjust the BAU planned capacity additions file to exclude planned plants that have not already secured regulatory approval. We ues EIA's Electric Power Monthly to identify these plants (see file elec/PMCCS for calculations). Secondly, the model allows peaker power plants to remain online to provide for grid flexibility, meaning existing peaker plants continue to run even when a 100% clean electricity standard is enacted (see CES tab).Therefore, we include CCS for all remaining peaker plant emissions by 2035.</t>
  </si>
  <si>
    <t>Boolean Ban New Power Plants</t>
  </si>
  <si>
    <t>CCS, petroleum</t>
  </si>
  <si>
    <t>CCS, natural gas peaker</t>
  </si>
  <si>
    <t>Use non BAU mandated construction</t>
  </si>
  <si>
    <t>Ban new power plants</t>
  </si>
  <si>
    <t>CCS</t>
  </si>
  <si>
    <t>Passenger car ZEV sales standard</t>
  </si>
  <si>
    <t>California HDV rules</t>
  </si>
  <si>
    <t>Fuel economy standards</t>
  </si>
  <si>
    <t>Freight logistics</t>
  </si>
  <si>
    <t>For passenger modes, we modeled this program as a 20% reduction in travel in light-duty vehicles. A third of the reduced passenger-miles are attributed to eliminated trips or non-motorized forms of transportation, with another third redirected to bus and the final third redirected to rail. These values are in line with the mode shifting potential outlined in the International Energy Agency’s Blue Shift scenario for OECD countries.</t>
  </si>
  <si>
    <t>We modeled 100% electrification of new nonelectric building components by 2030.</t>
  </si>
  <si>
    <t>Building retrofitting</t>
  </si>
  <si>
    <t>Building codes and appliance standards</t>
  </si>
  <si>
    <r>
      <t>We model an increase in building retrofitting of ~0.5%/year for residential buildings and commercial buildings such that by 2050, 15% of the existing residential building stock is retrofitted. These rates are ambitious but lower than targets in some other countries. For example, Germany is targeting</t>
    </r>
    <r>
      <rPr>
        <sz val="11.5"/>
        <rFont val="Times New Roman"/>
        <family val="1"/>
      </rPr>
      <t xml:space="preserve"> 2% per year</t>
    </r>
    <r>
      <rPr>
        <sz val="11.5"/>
        <color theme="1"/>
        <rFont val="Times New Roman"/>
        <family val="1"/>
      </rPr>
      <t>.</t>
    </r>
  </si>
  <si>
    <t>Forest management</t>
  </si>
  <si>
    <t>Livestock measures</t>
  </si>
  <si>
    <t>Cropland measures</t>
  </si>
  <si>
    <t>ref2017.d120816a</t>
  </si>
  <si>
    <t>Annual Energy Outlook 2017</t>
  </si>
  <si>
    <t>ref2017</t>
  </si>
  <si>
    <t>d120816a</t>
  </si>
  <si>
    <t xml:space="preserve"> January 2017</t>
  </si>
  <si>
    <t>50. Freight Transportation Energy Use</t>
  </si>
  <si>
    <t>2016-</t>
  </si>
  <si>
    <t xml:space="preserve"> Gross Trade (billion 2009 dollars)</t>
  </si>
  <si>
    <t xml:space="preserve"> Exports (billion 2009 dollars)</t>
  </si>
  <si>
    <t xml:space="preserve"> Imports (billion 2009 dollars)</t>
  </si>
  <si>
    <t xml:space="preserve">   Sources:  2015 values derived using:  Oak Ridge National Laboratory, Transportation Energy Data</t>
  </si>
  <si>
    <t>Book:  Edition 34; U.S. Department of Commerce, Bureau of the Census, "Vehicle Inventory and Use Survey," EC02TV;</t>
  </si>
  <si>
    <t>Federal Highway Administration, Highway Statistics 2014; U.S. Department of Transportation, Surface</t>
  </si>
  <si>
    <t>Transportation Board, Annual Reports R-1 Selected Schedules and Complete Annual Reports; U.S. Department of Defense,</t>
  </si>
  <si>
    <t>U.S. Army Corps of Engineers, 2014 Waterborne Commerce in the United States, Part 5; and Energy Information</t>
  </si>
  <si>
    <t>Administration (EIA), AEO2017 National Energy Modeling System run ref2017.d120816a.  2016:  EIA,</t>
  </si>
  <si>
    <t>Short-Term Energy Outlook, October 2016 and EIA, AEO2017 National Energy Modeling System run ref2017.d120816a.</t>
  </si>
  <si>
    <t>Projections:  EIA, AEO2017 National Energy Modeling System run ref2017.d120816a.</t>
  </si>
  <si>
    <t>2015 fuel economy (from AEO 2017)</t>
  </si>
  <si>
    <t>Freight HDV loading (file trans/AVLo)</t>
  </si>
  <si>
    <t>BTU per Gallon Diesel</t>
  </si>
  <si>
    <t>https://www.nrel.gov/docs/fy13osti/55637.pdf</t>
  </si>
  <si>
    <t>Passenger HDV loading (file trans/AVLo)</t>
  </si>
  <si>
    <t>2040 Percentage Reduction in Fuel Consumption (fuel consumption / distance)</t>
  </si>
  <si>
    <t>Baseline, number of pixels</t>
  </si>
  <si>
    <t>Operational and EEDI+ technology, number of pixels</t>
  </si>
  <si>
    <t>ref2015.d021915a</t>
  </si>
  <si>
    <t>Annual Energy Outlook 2015</t>
  </si>
  <si>
    <t>ref2015</t>
  </si>
  <si>
    <t>d021915a</t>
  </si>
  <si>
    <t xml:space="preserve"> April 2015</t>
  </si>
  <si>
    <t>2013-</t>
  </si>
  <si>
    <t xml:space="preserve">   Note:  Totals may not equal sum of components due to independent rounding.  Data for 2012 and 2013</t>
  </si>
  <si>
    <t>are model results and may differ from official EIA data reports.</t>
  </si>
  <si>
    <t xml:space="preserve">   Sources:  2012 and 2013:  U.S. Energy Information Administration (EIA), Monthly Energy</t>
  </si>
  <si>
    <t>Review, DOE/EIA-0035(2014/08) (Washington, DC, August 2014);</t>
  </si>
  <si>
    <t>EIA, Alternatives to Traditional Transportation Fuels 2009 (Part II - User and Fuel Data), April 2011;</t>
  </si>
  <si>
    <t>EIA, State Energy Data System 2012, DOE/EIA-0214(2012) (Washington, DC, June 2014);</t>
  </si>
  <si>
    <t>Federal Highway Administration, Highway Statistics 2012 (Washington, DC, January 2014);</t>
  </si>
  <si>
    <t>Oak Ridge National Laboratory, Transportation Energy Data Book:  Edition 33 (Oak Ridge, TN, July 2014);</t>
  </si>
  <si>
    <t>National Highway Traffic and Safety Administration, Summary of Fuel Economy Performance (Washington, DC, June 2014);</t>
  </si>
  <si>
    <t>U.S. Department of Commerce, Bureau of the Census, "Vehicle Inventory and Use Survey," EC02TV (Washington, DC, December 2004);</t>
  </si>
  <si>
    <t>U.S. Department of Transportation, Research and Special Programs Administration, Air Carrier Statistics Monthly,</t>
  </si>
  <si>
    <t>December 2010/2009 (Washington, DC, December 2010); and United States Department of Defense, Defense Fuel Supply Center,</t>
  </si>
  <si>
    <t>Factbook (January 2010).  Projections:  EIA, AEO2015 National Energy Modeling System run ref2015.d021915a.</t>
  </si>
  <si>
    <t>2025-2034</t>
  </si>
  <si>
    <t>2026-2035</t>
  </si>
  <si>
    <t>2024-2032</t>
  </si>
  <si>
    <t>BAU ITC and PTC credits are extended for 10 years. See file elec/BS for BAU tax credit calculations.</t>
  </si>
  <si>
    <t>*extending current schedule for 10 years, allow for full monetization of credits</t>
  </si>
  <si>
    <t>BAU penalty for monetization of tax credits (see fuels/BS)</t>
  </si>
  <si>
    <t>2021-2025</t>
  </si>
  <si>
    <t>2019 $ / MWh (additional to BAU)</t>
  </si>
  <si>
    <t>https://ops.fhwa.dot.gov/freight/freight_analysis/nat_freight_stats/docs/13factsfigures/pdfs/fff2013_highres.pdf</t>
  </si>
  <si>
    <t>ref2018.d121317a</t>
  </si>
  <si>
    <t>Annual Energy Outlook 2018</t>
  </si>
  <si>
    <t>ref2018</t>
  </si>
  <si>
    <t>d121317a</t>
  </si>
  <si>
    <t xml:space="preserve"> February 2018</t>
  </si>
  <si>
    <t>ATE000</t>
  </si>
  <si>
    <t>48. Air Travel Energy Use</t>
  </si>
  <si>
    <t>2017-</t>
  </si>
  <si>
    <t xml:space="preserve"> Indicators</t>
  </si>
  <si>
    <t>ATE000:ba_FuelCost(1987</t>
  </si>
  <si>
    <t>Fuel Cost (1987 dollars per million Btu)</t>
  </si>
  <si>
    <t>Ticket Price (1996 cents per passenger mile)</t>
  </si>
  <si>
    <t>ATE000:ca_Yield-domesti</t>
  </si>
  <si>
    <t xml:space="preserve">  Domestic</t>
  </si>
  <si>
    <t>ATE000:ca_Yield-interna</t>
  </si>
  <si>
    <t xml:space="preserve">  International</t>
  </si>
  <si>
    <t>ATE000:ca_Yield-non_u.s</t>
  </si>
  <si>
    <t xml:space="preserve">  Non-U.S. 1/</t>
  </si>
  <si>
    <t>Load Factor (fraction of seats filled)</t>
  </si>
  <si>
    <t>ATE000:da_LoadFactor,Do</t>
  </si>
  <si>
    <t xml:space="preserve">  U.S. Domestic</t>
  </si>
  <si>
    <t>ATE000:ea_LoadFactor,In</t>
  </si>
  <si>
    <t xml:space="preserve">  U.S. International</t>
  </si>
  <si>
    <t>Driver Variables</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</si>
  <si>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</si>
  <si>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</si>
  <si>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</si>
  <si>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</si>
  <si>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</si>
  <si>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</si>
  <si>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</si>
  <si>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</si>
  <si>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</si>
  <si>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</si>
  <si>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</si>
  <si>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</si>
  <si>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</si>
  <si>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</si>
  <si>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</si>
  <si>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</si>
  <si>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</si>
  <si>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</si>
  <si>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</si>
  <si>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</si>
  <si>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</si>
  <si>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</si>
  <si>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</si>
  <si>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</si>
  <si>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</si>
  <si>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</si>
  <si>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</si>
  <si>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Travel Demand</t>
  </si>
  <si>
    <t xml:space="preserve">  Revenue Passenger Miles (billion miles)</t>
  </si>
  <si>
    <t xml:space="preserve">    Domestic</t>
  </si>
  <si>
    <t>ATE000:rpm_US_Domestic</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</si>
  <si>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</si>
  <si>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</si>
  <si>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</si>
  <si>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</si>
  <si>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</si>
  <si>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</si>
  <si>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</si>
  <si>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</si>
  <si>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</si>
  <si>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</si>
  <si>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</si>
  <si>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</si>
  <si>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</si>
  <si>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</si>
  <si>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</si>
  <si>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</si>
  <si>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</si>
  <si>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</si>
  <si>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</si>
  <si>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</si>
  <si>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</si>
  <si>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</si>
  <si>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</si>
  <si>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</si>
  <si>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</si>
  <si>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</si>
  <si>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</si>
  <si>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</si>
  <si>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</si>
  <si>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</si>
  <si>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</si>
  <si>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</si>
  <si>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</si>
  <si>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</si>
  <si>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</si>
  <si>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</si>
  <si>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</si>
  <si>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</si>
  <si>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</si>
  <si>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</si>
  <si>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</si>
  <si>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</si>
  <si>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</si>
  <si>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</si>
  <si>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</si>
  <si>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</si>
  <si>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</si>
  <si>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</si>
  <si>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</si>
  <si>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</si>
  <si>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</si>
  <si>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</si>
  <si>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</si>
  <si>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</si>
  <si>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Seat Miles Demanded (billion miles)</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</si>
  <si>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</si>
  <si>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</si>
  <si>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</si>
  <si>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</si>
  <si>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</si>
  <si>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</si>
  <si>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</si>
  <si>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</si>
  <si>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</si>
  <si>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</si>
  <si>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</si>
  <si>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</si>
  <si>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</si>
  <si>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</si>
  <si>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</si>
  <si>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</si>
  <si>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</si>
  <si>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</si>
  <si>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</si>
  <si>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</si>
  <si>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</si>
  <si>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</si>
  <si>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</si>
  <si>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</si>
  <si>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</si>
  <si>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</si>
  <si>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</si>
  <si>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</si>
  <si>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</si>
  <si>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</si>
  <si>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</si>
  <si>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</si>
  <si>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</si>
  <si>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</si>
  <si>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Sales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</si>
  <si>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</si>
  <si>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</si>
  <si>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</si>
  <si>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</si>
  <si>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</si>
  <si>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</si>
  <si>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</si>
  <si>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</si>
  <si>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</si>
  <si>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</si>
  <si>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</si>
  <si>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</si>
  <si>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</si>
  <si>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</si>
  <si>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</si>
  <si>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</si>
  <si>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</si>
  <si>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</si>
  <si>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</si>
  <si>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</si>
  <si>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</si>
  <si>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</si>
  <si>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</si>
  <si>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</si>
  <si>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</si>
  <si>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</si>
  <si>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</si>
  <si>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</si>
  <si>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</si>
  <si>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</si>
  <si>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</si>
  <si>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</si>
  <si>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</si>
  <si>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</si>
  <si>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</si>
  <si>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</si>
  <si>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</si>
  <si>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</si>
  <si>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</si>
  <si>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</si>
  <si>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</si>
  <si>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</si>
  <si>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</si>
  <si>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</si>
  <si>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</si>
  <si>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</si>
  <si>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</si>
  <si>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</si>
  <si>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</si>
  <si>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</si>
  <si>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</si>
  <si>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</si>
  <si>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</si>
  <si>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Total World</t>
  </si>
  <si>
    <t>Advanced Technology Penetration</t>
  </si>
  <si>
    <t>ATE000:la_gen_tech_1</t>
  </si>
  <si>
    <t xml:space="preserve">  General Technology 1</t>
  </si>
  <si>
    <t>ATE000:la_gen_tech_2</t>
  </si>
  <si>
    <t xml:space="preserve">  General Technology 2</t>
  </si>
  <si>
    <t>ATE000:la_gen_tech_3</t>
  </si>
  <si>
    <t xml:space="preserve">  General Technology 3</t>
  </si>
  <si>
    <t>ATE000:la_gen_tech_4</t>
  </si>
  <si>
    <t xml:space="preserve">  General Technology 4</t>
  </si>
  <si>
    <t>ATE000:la_gen_tech_5</t>
  </si>
  <si>
    <t xml:space="preserve">  General Technology 5</t>
  </si>
  <si>
    <t>ATE000:la_LaminarFlowCo</t>
  </si>
  <si>
    <t xml:space="preserve">  Laminar Flow Control</t>
  </si>
  <si>
    <t>ATE000:la_Advanced Aero</t>
  </si>
  <si>
    <t xml:space="preserve">  Advanced Aerodynamics</t>
  </si>
  <si>
    <t>ATE000:la_WeightReducin</t>
  </si>
  <si>
    <t xml:space="preserve">  Weight Reducing Materials</t>
  </si>
  <si>
    <t>ATE000:la_ElectricallyA</t>
  </si>
  <si>
    <t xml:space="preserve">  Electrically Active Controls</t>
  </si>
  <si>
    <t>Aircraft Efficiency (seat miles per gallon) 2/</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</si>
  <si>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</si>
  <si>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</si>
  <si>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</si>
  <si>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</si>
  <si>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</si>
  <si>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</si>
  <si>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</si>
  <si>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</si>
  <si>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</si>
  <si>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</si>
  <si>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</si>
  <si>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Fuel Consumption (trillion Btu)</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</si>
  <si>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</si>
  <si>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</si>
  <si>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</si>
  <si>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</si>
  <si>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</si>
  <si>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</si>
  <si>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</si>
  <si>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</si>
  <si>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</si>
  <si>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</si>
  <si>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</si>
  <si>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</si>
  <si>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</si>
  <si>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</si>
  <si>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</si>
  <si>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</si>
  <si>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</si>
  <si>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</si>
  <si>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</si>
  <si>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 xml:space="preserve">   1/ Assumed to be the same as International U.S..</t>
  </si>
  <si>
    <t xml:space="preserve">   2/ Non-U.S. efficiency is assumed to equal U.S. efficiency.</t>
  </si>
  <si>
    <t xml:space="preserve">   Sources:  2016 values derived using:  U.S. Department of Transportation, Form 41, schedule T2; U.S. Department of</t>
  </si>
  <si>
    <t>Transportation, RSPA, Air Carrier Statistics Monthly, December 2010/2009; U.S. Department of Defense, Defense Logistics</t>
  </si>
  <si>
    <t>Agency Energy, Fiscal Year 2015 Fact Book; and U.S. Energy Information Administration (EIA), AEO2018 National Energy Modeling</t>
  </si>
  <si>
    <t>System run ref2018.d121317a.  2017:  EIA, Short-Term Energy Outlook, October 2017 and EIA, AEO2018 National Energy</t>
  </si>
  <si>
    <t>Modeling System run ref2018.d121317a.  Projections:  EIA AEO2018 National Energy Modeling System run ref2018.d121317a.</t>
  </si>
  <si>
    <t>BAU percent increase from 2016 to 2034 aircraft</t>
  </si>
  <si>
    <t>Freight Ship Fuel Economy (thing*miles/BTU)</t>
  </si>
  <si>
    <t>https://theicct.org/sites/default/files/publications/ICCT_ShipEfficiency_20130723.pdf</t>
  </si>
  <si>
    <t>We assume 25% of empty trips can be eliminated</t>
  </si>
  <si>
    <t>U.S. Federal Highway Administration</t>
  </si>
  <si>
    <t>Freight Facts and Figures</t>
  </si>
  <si>
    <t>Page 34, last paragraph</t>
  </si>
  <si>
    <t>We use the IEA BLUE Shifts scenario as guidance for the maximum reduction in travel demand for passenger LDVs. We choose values of 20% for passenger LDVs. See file trans/RTMF for assumptions on share of trips eliminated and recipient mode fractions for trips shifted. For freight, we assume 25% of miles driven by empty trucks can be eliminated through improved freight logistics.</t>
  </si>
  <si>
    <t>The U.S. Federal Highway Administration reports approximately 25% of miles driven by trucks are for empty backhauls and empty shipping containers. We assume 25% of these empty truck trips can be eliminated through improved freight logistics by 2050, resulting in a 6% overall reduction.</t>
  </si>
  <si>
    <t>Sales std</t>
  </si>
  <si>
    <t>Efficiency Improvement - Weighted for Policy Scenario Sales Shares:</t>
  </si>
  <si>
    <t>Appliances</t>
  </si>
  <si>
    <t>*assuming shift to regular electric WH, not HPWH</t>
  </si>
  <si>
    <t>**water heating taken to represent the entire appliance category (which makes up about 2/3 of energy consumption)</t>
  </si>
  <si>
    <t>Propane</t>
  </si>
  <si>
    <t>Lighting</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</si>
  <si>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</si>
  <si>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</si>
  <si>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</si>
  <si>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</si>
  <si>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</si>
  <si>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</si>
  <si>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</si>
  <si>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</si>
  <si>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</si>
  <si>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</si>
  <si>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</si>
  <si>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</si>
  <si>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</si>
  <si>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</si>
  <si>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</si>
  <si>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</si>
  <si>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</si>
  <si>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</si>
  <si>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</si>
  <si>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</si>
  <si>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</si>
  <si>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</si>
  <si>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</si>
  <si>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</si>
  <si>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</si>
  <si>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</si>
  <si>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</si>
  <si>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t>Cooling and Ventilation</t>
  </si>
  <si>
    <r>
      <rPr>
        <sz val="10"/>
        <rFont val="Book Antiqua"/>
        <family val="1"/>
      </rPr>
      <t>Room Air Conditioner</t>
    </r>
  </si>
  <si>
    <t>Other Components</t>
  </si>
  <si>
    <t>LDV sales - percentage cars</t>
  </si>
  <si>
    <t>LDV sales - percentage trucks</t>
  </si>
  <si>
    <t xml:space="preserve">   Sources:  2019 and projections:  U.S. Energy Information Administration (EIA), AEO2020 National Energy Modeling System run ref2020.d112119a.</t>
  </si>
  <si>
    <t>TSK000</t>
  </si>
  <si>
    <t>39. Light-Duty Vehicle Stock by Technology Type</t>
  </si>
  <si>
    <t>(millions)</t>
  </si>
  <si>
    <t xml:space="preserve"> Technology Type</t>
  </si>
  <si>
    <t>Car Stock 1/</t>
  </si>
  <si>
    <t xml:space="preserve"> Conventional Cars</t>
  </si>
  <si>
    <t>TSK000:ba_GasolineICEVe</t>
  </si>
  <si>
    <t xml:space="preserve">   Gasoline ICE Vehicles</t>
  </si>
  <si>
    <t>TSK000:ba_TDIDieselICE</t>
  </si>
  <si>
    <t xml:space="preserve">   TDI Diesel ICE</t>
  </si>
  <si>
    <t>TSK000:ba_TotalConventi</t>
  </si>
  <si>
    <t xml:space="preserve">     Total Conventional Cars</t>
  </si>
  <si>
    <t xml:space="preserve"> Alternative-Fuel Cars</t>
  </si>
  <si>
    <t>TSK000:ca_Ethanol-FlexF</t>
  </si>
  <si>
    <t xml:space="preserve">   Ethanol-Flex Fuel ICE</t>
  </si>
  <si>
    <t>TSK000:ca_100mileEV</t>
  </si>
  <si>
    <t xml:space="preserve">   100 Mile Electric Vehicle</t>
  </si>
  <si>
    <t>TSK000:ca_ElectricVehic</t>
  </si>
  <si>
    <t xml:space="preserve">   200 Mile Electric Vehicle</t>
  </si>
  <si>
    <t>TSK000:ea_FuelCellGasol</t>
  </si>
  <si>
    <t xml:space="preserve">   300 Mile Electric Vehicle</t>
  </si>
  <si>
    <t>TSK000:ca_Plug-inGasoli</t>
  </si>
  <si>
    <t xml:space="preserve">   Plug-in 10 Gasoline Hybrid</t>
  </si>
  <si>
    <t>TSK000:ca_Plug-in40Hybd</t>
  </si>
  <si>
    <t xml:space="preserve">   Plug-in 40 Gasoline Hybrid</t>
  </si>
  <si>
    <t>TSK000:ca_Electric-Dies</t>
  </si>
  <si>
    <t xml:space="preserve">   Electric-Diesel Hybrid</t>
  </si>
  <si>
    <t>TSK000:ca_Electric-Gaso</t>
  </si>
  <si>
    <t xml:space="preserve">   Electric-Gasoline Hybrid</t>
  </si>
  <si>
    <t>TSK000:ca_CompressedNat</t>
  </si>
  <si>
    <t xml:space="preserve">   Natural Gas ICE</t>
  </si>
  <si>
    <t>TSK000:da_CompressedNat</t>
  </si>
  <si>
    <t xml:space="preserve">   Natural Gas Bi-fuel</t>
  </si>
  <si>
    <t>TSK000:da_LiquefiedPetr</t>
  </si>
  <si>
    <t xml:space="preserve">   Propane ICE</t>
  </si>
  <si>
    <t>TSK000:ea_LiquefiedPetr</t>
  </si>
  <si>
    <t xml:space="preserve">   Propane Bi-fuel</t>
  </si>
  <si>
    <t>TSK000:ea_FuelCellMetha</t>
  </si>
  <si>
    <t xml:space="preserve">   Fuel Cell Methanol</t>
  </si>
  <si>
    <t>TSK000:ea_FuelCellHydro</t>
  </si>
  <si>
    <t xml:space="preserve">   Fuel Cell Hydrogen</t>
  </si>
  <si>
    <t>TSK000:ea_TotalAlternat</t>
  </si>
  <si>
    <t xml:space="preserve">     Total Alternative Cars</t>
  </si>
  <si>
    <t>TSK000:fa_TotalNewCarSa</t>
  </si>
  <si>
    <t>Total Car Stock</t>
  </si>
  <si>
    <t>Light Truck Stock 1/</t>
  </si>
  <si>
    <t xml:space="preserve"> Conventional Light Trucks</t>
  </si>
  <si>
    <t>TSK000:ga_GasolineICEVe</t>
  </si>
  <si>
    <t>TSK000:ga_TDIDieselICE</t>
  </si>
  <si>
    <t>TSK000:ga_TotalConventi</t>
  </si>
  <si>
    <t xml:space="preserve">     Total Conventional Light Trucks</t>
  </si>
  <si>
    <t xml:space="preserve"> Alternative-Fuel Light Trucks</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</si>
  <si>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</si>
  <si>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</si>
  <si>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</si>
  <si>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</si>
  <si>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</si>
  <si>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</si>
  <si>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</si>
  <si>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</si>
  <si>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</si>
  <si>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</si>
  <si>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</si>
  <si>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</si>
  <si>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</si>
  <si>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</si>
  <si>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</si>
  <si>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 xml:space="preserve">     Total Alternative Light Trucks</t>
  </si>
  <si>
    <t>TSK000:ka_TotalNewTruck</t>
  </si>
  <si>
    <t>Total Light Truck Stock</t>
  </si>
  <si>
    <t>TSK000:la_TotalVehicleS</t>
  </si>
  <si>
    <t>Total Stock</t>
  </si>
  <si>
    <t xml:space="preserve">   1/ Includes personal and fleet vehicles.</t>
  </si>
  <si>
    <t xml:space="preserve">   ICE = Internal combustion engine.</t>
  </si>
  <si>
    <t>cars</t>
  </si>
  <si>
    <t>trucks</t>
  </si>
  <si>
    <t>interpolated 2035</t>
  </si>
  <si>
    <t>weighted average fuel economy</t>
  </si>
  <si>
    <t>Midrange</t>
  </si>
  <si>
    <t>Optimistic</t>
  </si>
  <si>
    <t>Annual Improvement Rate (calibrated to target a tested fuel economy of 70 mpg in 2035)</t>
  </si>
  <si>
    <t>*This ICCT report only gives fuel economy potential through 2030, which equates to 20% above the EPS BAU. We assume we can achieve another 10% improvement between 2030 and 2050.</t>
  </si>
  <si>
    <t>**Most buses have diesel engines that are also used in trucks (see NREL, page 22). We therefore apply the same percentage improvement settings for passenger HDVs.</t>
  </si>
  <si>
    <t>Rail Calculations:</t>
  </si>
  <si>
    <t>2010 fuel economy</t>
  </si>
  <si>
    <t>Transportation Sector Key Indicators and Delivered Energy Consumption</t>
  </si>
  <si>
    <t>https://www.eia.gov/outlooks/aeo/data/browser/#/?id=7-AEO2012&amp;sourcekey=0</t>
  </si>
  <si>
    <t>Tue Jan 19 2021 15:11:17 GMT-0800 (Pacific Standard Time)</t>
  </si>
  <si>
    <t>Source: U.S. Energy Information Administration</t>
  </si>
  <si>
    <t>full name</t>
  </si>
  <si>
    <t>api key</t>
  </si>
  <si>
    <t>units</t>
  </si>
  <si>
    <t>Growth (2010-2035)</t>
  </si>
  <si>
    <t>7-AEO2012.2.</t>
  </si>
  <si>
    <t>7-AEO2012.3.</t>
  </si>
  <si>
    <t>(billion vehicle miles traveled)</t>
  </si>
  <si>
    <t>7-AEO2012.4.</t>
  </si>
  <si>
    <t>Light-Duty Vehicles less than 8501 pounds</t>
  </si>
  <si>
    <t>Transportation: Travel Indicators: Light-Duty Vehicles  lt = 8500 lbs: Reference case</t>
  </si>
  <si>
    <t>7-AEO2012.5.ref2012-d020112c</t>
  </si>
  <si>
    <t>bill vehicle miles</t>
  </si>
  <si>
    <t>Commercial Light Trucks</t>
  </si>
  <si>
    <t>Transportation: Travel Indicators: Commercial Light Trucks: Reference case</t>
  </si>
  <si>
    <t>7-AEO2012.6.ref2012-d020112c</t>
  </si>
  <si>
    <t>Freight Trucks greater than 10000 pounds</t>
  </si>
  <si>
    <t>Transportation: Travel Indicators: Freight Trucks  gt  10000 lbs.: Reference case</t>
  </si>
  <si>
    <t>7-AEO2012.7.ref2012-d020112c</t>
  </si>
  <si>
    <t>(billion seat miles available)</t>
  </si>
  <si>
    <t>7-AEO2012.8.</t>
  </si>
  <si>
    <t>Transportation: Travel Indicators: Air: Reference case</t>
  </si>
  <si>
    <t>7-AEO2012.9.ref2012-d020112c</t>
  </si>
  <si>
    <t>bill seat miles</t>
  </si>
  <si>
    <t>(billion ton miles traveled)</t>
  </si>
  <si>
    <t>7-AEO2012.10.</t>
  </si>
  <si>
    <t>Transportation: Travel Indicators: Rail: Reference case</t>
  </si>
  <si>
    <t>7-AEO2012.11.ref2012-d020112c</t>
  </si>
  <si>
    <t>bill ton miles</t>
  </si>
  <si>
    <t>Transportation: Travel Indicators: Domestic Shipping: Reference case</t>
  </si>
  <si>
    <t>7-AEO2012.12.ref2012-d020112c</t>
  </si>
  <si>
    <t>7-AEO2012.14.</t>
  </si>
  <si>
    <t>(miles per gallon)</t>
  </si>
  <si>
    <t>7-AEO2012.15.</t>
  </si>
  <si>
    <t>New Light-Duty Vehicle CAFE Standard</t>
  </si>
  <si>
    <t>Transportation: Energy Efficiency Indicators: CAFE Standard: New Light-Duty Vehicle: Reference case</t>
  </si>
  <si>
    <t>7-AEO2012.16.ref2012-d020112c</t>
  </si>
  <si>
    <t>miles/gallon</t>
  </si>
  <si>
    <t>New Car</t>
  </si>
  <si>
    <t>Transportation: Energy Efficiency Indicators: CAFE Standard: New Car: Reference case</t>
  </si>
  <si>
    <t>7-AEO2012.17.ref2012-d020112c</t>
  </si>
  <si>
    <t>New Light Truck</t>
  </si>
  <si>
    <t>Transportation: Energy Efficiency Indicators: CAFE Standard: New Light Truck: Reference case</t>
  </si>
  <si>
    <t>7-AEO2012.18.ref2012-d020112c</t>
  </si>
  <si>
    <t>Compliance New Light-Duty Vehicle</t>
  </si>
  <si>
    <t>Transportation: Energy Efficiency Indicators: Compliance: New Light-Duty Vehicle: Reference case</t>
  </si>
  <si>
    <t>7-AEO2012.19.ref2012-d020112c</t>
  </si>
  <si>
    <t>Transportation: Energy Efficiency Indicators: Compliance: New Car: Reference case</t>
  </si>
  <si>
    <t>7-AEO2012.20.ref2012-d020112c</t>
  </si>
  <si>
    <t>Transportation: Energy Efficiency Indicators: Compliance: New Light Truck: Reference case</t>
  </si>
  <si>
    <t>7-AEO2012.21.ref2012-d020112c</t>
  </si>
  <si>
    <t>Tested New Light-Duty Vehicle</t>
  </si>
  <si>
    <t>Transportation: Energy Efficiency Indicators: Tested: New Light-Duty Vehicle: Reference case</t>
  </si>
  <si>
    <t>7-AEO2012.22.ref2012-d020112c</t>
  </si>
  <si>
    <t>Transportation: Energy Efficiency Indicators: Tested: New Car: Reference case</t>
  </si>
  <si>
    <t>7-AEO2012.23.ref2012-d020112c</t>
  </si>
  <si>
    <t>Transportation: Energy Efficiency Indicators: Tested: New Light Truck: Reference case</t>
  </si>
  <si>
    <t>7-AEO2012.24.ref2012-d020112c</t>
  </si>
  <si>
    <t>On-Road New Light-Duty Vehicle</t>
  </si>
  <si>
    <t>Transportation: Energy Efficiency Indicators: On-Road New Light-Duty Vehicle: Reference case</t>
  </si>
  <si>
    <t>7-AEO2012.25.ref2012-d020112c</t>
  </si>
  <si>
    <t>Transportation: Energy Efficiency Indicators: On-Road New Car: Reference case</t>
  </si>
  <si>
    <t>7-AEO2012.26.ref2012-d020112c</t>
  </si>
  <si>
    <t>Transportation: Energy Efficiency Indicators: On-Road New Light Truck: Reference case</t>
  </si>
  <si>
    <t>7-AEO2012.27.ref2012-d020112c</t>
  </si>
  <si>
    <t>Light-Duty Stock</t>
  </si>
  <si>
    <t>Transportation: Energy Efficiency Indicators: Light-Duty Stock: Reference case</t>
  </si>
  <si>
    <t>7-AEO2012.28.ref2012-d020112c</t>
  </si>
  <si>
    <t>New Commercial Light Truck</t>
  </si>
  <si>
    <t>Transportation: Energy Efficiency Indicators: New Commercial Light Truck: Reference case</t>
  </si>
  <si>
    <t>7-AEO2012.29.ref2012-d020112c</t>
  </si>
  <si>
    <t>Stock Commercial Light Truck</t>
  </si>
  <si>
    <t>Transportation: Energy Efficiency Indicators: Stock Commercial Light Truck: Reference case</t>
  </si>
  <si>
    <t>7-AEO2012.30.ref2012-d020112c</t>
  </si>
  <si>
    <t>Freight Truck</t>
  </si>
  <si>
    <t>Transportation: Energy Efficiency Indicators: Freight Truck: Reference case</t>
  </si>
  <si>
    <t>7-AEO2012.31.ref2012-d020112c</t>
  </si>
  <si>
    <t>(seat miles per gallon)</t>
  </si>
  <si>
    <t>7-AEO2012.32.</t>
  </si>
  <si>
    <t>Aircraft</t>
  </si>
  <si>
    <t>Transportation: Energy Efficiency Indicators: Aircraft: Reference case</t>
  </si>
  <si>
    <t>7-AEO2012.33.ref2012-d020112c</t>
  </si>
  <si>
    <t>seat miles/gallon</t>
  </si>
  <si>
    <t>(ton miles/thousand Btu)</t>
  </si>
  <si>
    <t>7-AEO2012.34.</t>
  </si>
  <si>
    <t>Transportation: Energy Efficiency Indicators: Rail: Reference case</t>
  </si>
  <si>
    <t>7-AEO2012.35.ref2012-d020112c</t>
  </si>
  <si>
    <t>ton miles/thous Btu</t>
  </si>
  <si>
    <t>Transportation: Energy Efficiency Indicators: Domestic Shipping: Reference case</t>
  </si>
  <si>
    <t>7-AEO2012.36.ref2012-d020112c</t>
  </si>
  <si>
    <t>7-AEO2012.38.</t>
  </si>
  <si>
    <t>7-AEO2012.39.</t>
  </si>
  <si>
    <t>Light-Duty Vehicles</t>
  </si>
  <si>
    <t>Transportation: Energy Use by Mode: Light-Duty Vehicles: Reference case</t>
  </si>
  <si>
    <t>7-AEO2012.40.ref2012-d020112c</t>
  </si>
  <si>
    <t>quad Btu</t>
  </si>
  <si>
    <t>Transportation: Energy Use by Mode: Commercial Light Trucks: Reference case</t>
  </si>
  <si>
    <t>7-AEO2012.41.ref2012-d020112c</t>
  </si>
  <si>
    <t>Bus Transportation</t>
  </si>
  <si>
    <t>Transportation: Energy Use by Mode: Bus Transportation: Reference case</t>
  </si>
  <si>
    <t>7-AEO2012.42.ref2012-d020112c</t>
  </si>
  <si>
    <t>Freight Trucks</t>
  </si>
  <si>
    <t>Transportation: Energy Use by Mode: Freight Trucks: Reference case</t>
  </si>
  <si>
    <t>7-AEO2012.43.ref2012-d020112c</t>
  </si>
  <si>
    <t xml:space="preserve"> Passenger</t>
  </si>
  <si>
    <t>Transportation: Energy Use by Mode: Rail, Passenger: Reference case</t>
  </si>
  <si>
    <t>7-AEO2012.44.ref2012-d020112c</t>
  </si>
  <si>
    <t xml:space="preserve"> Freight</t>
  </si>
  <si>
    <t>Transportation: Energy Use by Mode: Rail, Freight: Reference case</t>
  </si>
  <si>
    <t>7-AEO2012.45.ref2012-d020112c</t>
  </si>
  <si>
    <t>Shipping</t>
  </si>
  <si>
    <t xml:space="preserve"> Domestic</t>
  </si>
  <si>
    <t>Transportation: Energy Use by Mode: Shipping, Domestic: Reference case</t>
  </si>
  <si>
    <t>7-AEO2012.46.ref2012-d020112c</t>
  </si>
  <si>
    <t xml:space="preserve"> International</t>
  </si>
  <si>
    <t>Transportation: Energy Use by Mode: Shipping, International: Reference case</t>
  </si>
  <si>
    <t>7-AEO2012.47.ref2012-d020112c</t>
  </si>
  <si>
    <t>Recreational Boats</t>
  </si>
  <si>
    <t>Transportation: Energy Use by Mode: Recreational Boats: Reference case</t>
  </si>
  <si>
    <t>7-AEO2012.48.ref2012-d020112c</t>
  </si>
  <si>
    <t>Transportation: Energy Use by Mode: Air: Reference case</t>
  </si>
  <si>
    <t>7-AEO2012.49.ref2012-d020112c</t>
  </si>
  <si>
    <t>Military Use</t>
  </si>
  <si>
    <t>Transportation: Energy Use by Mode: Military Use: Reference case</t>
  </si>
  <si>
    <t>7-AEO2012.50.ref2012-d020112c</t>
  </si>
  <si>
    <t>Lubricants</t>
  </si>
  <si>
    <t>Transportation: Energy Use by Mode: Lubricants: Reference case</t>
  </si>
  <si>
    <t>7-AEO2012.51.ref2012-d020112c</t>
  </si>
  <si>
    <t>Pipeline Fuel</t>
  </si>
  <si>
    <t>Transportation: Energy Use by Mode: Pipeline Fuel: Reference case</t>
  </si>
  <si>
    <t>7-AEO2012.52.ref2012-d020112c</t>
  </si>
  <si>
    <t>Transportation: Energy Use by Mode: Total: Reference case</t>
  </si>
  <si>
    <t>7-AEO2012.53.ref2012-d020112c</t>
  </si>
  <si>
    <t>(million barrels per day oil equivalent)</t>
  </si>
  <si>
    <t>7-AEO2012.55.</t>
  </si>
  <si>
    <t>7-AEO2012.56.ref2012-d020112c</t>
  </si>
  <si>
    <t>mill b/d oil eq</t>
  </si>
  <si>
    <t>7-AEO2012.57.ref2012-d020112c</t>
  </si>
  <si>
    <t>7-AEO2012.58.ref2012-d020112c</t>
  </si>
  <si>
    <t>7-AEO2012.59.ref2012-d020112c</t>
  </si>
  <si>
    <t>7-AEO2012.60.ref2012-d020112c</t>
  </si>
  <si>
    <t>7-AEO2012.61.ref2012-d020112c</t>
  </si>
  <si>
    <t>7-AEO2012.62.ref2012-d020112c</t>
  </si>
  <si>
    <t>7-AEO2012.63.ref2012-d020112c</t>
  </si>
  <si>
    <t>7-AEO2012.64.ref2012-d020112c</t>
  </si>
  <si>
    <t>7-AEO2012.65.ref2012-d020112c</t>
  </si>
  <si>
    <t>7-AEO2012.66.ref2012-d020112c</t>
  </si>
  <si>
    <t>7-AEO2012.67.ref2012-d020112c</t>
  </si>
  <si>
    <t>7-AEO2012.68.ref2012-d020112c</t>
  </si>
  <si>
    <t>7-AEO2012.69.ref2012-d020112c</t>
  </si>
  <si>
    <t>File trans/BNVFE, tab BNVFE-rail-frgt</t>
  </si>
  <si>
    <t>Freight Rail Fuel Economy (thing*miles/BTU)</t>
  </si>
  <si>
    <t>***We delay these settings to only start ramping in starting in 2027, when current Phase II standards expire</t>
  </si>
  <si>
    <t>state</t>
  </si>
  <si>
    <t>year</t>
  </si>
  <si>
    <t>category</t>
  </si>
  <si>
    <t>bau</t>
  </si>
  <si>
    <t>rmp</t>
  </si>
  <si>
    <t>snap</t>
  </si>
  <si>
    <t>kigali</t>
  </si>
  <si>
    <t>rmp_snap</t>
  </si>
  <si>
    <t>snap_kigali</t>
  </si>
  <si>
    <t>slcp</t>
  </si>
  <si>
    <t>rmp_snap_slcp</t>
  </si>
  <si>
    <t>rmp_snap_slcp_kigali</t>
  </si>
  <si>
    <t>alabama</t>
  </si>
  <si>
    <t>annual_total</t>
  </si>
  <si>
    <t>mobile_r/ac</t>
  </si>
  <si>
    <t>foams</t>
  </si>
  <si>
    <t>refrigeration</t>
  </si>
  <si>
    <t>air_conditioning</t>
  </si>
  <si>
    <t>aerosols</t>
  </si>
  <si>
    <t>other</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</si>
  <si>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</si>
  <si>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</si>
  <si>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</si>
  <si>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</si>
  <si>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</si>
  <si>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</si>
  <si>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</si>
  <si>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</si>
  <si>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</si>
  <si>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</si>
  <si>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</si>
  <si>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</si>
  <si>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</si>
  <si>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</si>
  <si>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</si>
  <si>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</si>
  <si>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</si>
  <si>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</si>
  <si>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</si>
  <si>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</si>
  <si>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</si>
  <si>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</si>
  <si>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</si>
  <si>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</si>
  <si>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</si>
  <si>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</si>
  <si>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</si>
  <si>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new_hampshire</t>
  </si>
  <si>
    <t>new_jersey</t>
  </si>
  <si>
    <t>new_mexico</t>
  </si>
  <si>
    <t>new_york</t>
  </si>
  <si>
    <t>north_carolina</t>
  </si>
  <si>
    <t>north_dakota</t>
  </si>
  <si>
    <t>ohio</t>
  </si>
  <si>
    <t>oklahoma</t>
  </si>
  <si>
    <t>oregon</t>
  </si>
  <si>
    <t>pennsylvania</t>
  </si>
  <si>
    <t>rhode_island</t>
  </si>
  <si>
    <t>south_carolina</t>
  </si>
  <si>
    <t>south_dakota</t>
  </si>
  <si>
    <t>tennessee</t>
  </si>
  <si>
    <t>texas</t>
  </si>
  <si>
    <t>utah</t>
  </si>
  <si>
    <t>vermont</t>
  </si>
  <si>
    <t>virginia</t>
  </si>
  <si>
    <t>washington</t>
  </si>
  <si>
    <t>washington_dc</t>
  </si>
  <si>
    <t>west_virginia</t>
  </si>
  <si>
    <t>wisconsin</t>
  </si>
  <si>
    <t>wyoming</t>
  </si>
  <si>
    <t>U.S. Climate Alliance</t>
  </si>
  <si>
    <t>Fraction of F Gas Substitution Achieved</t>
  </si>
  <si>
    <t>Fraction of F Gas Recovery Achieved</t>
  </si>
  <si>
    <t>Fraction of F Gas Destruction Achieved</t>
  </si>
  <si>
    <t>Fraction of F Gas Inspct Maint Retrofit Achieved</t>
  </si>
  <si>
    <t>Column Labels</t>
  </si>
  <si>
    <t>(blank)</t>
  </si>
  <si>
    <t>Grand Total</t>
  </si>
  <si>
    <t>Row Labels</t>
  </si>
  <si>
    <t>f-gas substitution</t>
  </si>
  <si>
    <t>f-gas destruction</t>
  </si>
  <si>
    <t>f-gas recovery</t>
  </si>
  <si>
    <t>f-gas inspect maint retrofit</t>
  </si>
  <si>
    <t>Potential in EPS (see file indst/PERAC)</t>
  </si>
  <si>
    <t>Sum of bau</t>
  </si>
  <si>
    <t>Unspecified mix of HFCs and PFCs</t>
  </si>
  <si>
    <t>Solvents</t>
  </si>
  <si>
    <t>HFC-134a</t>
  </si>
  <si>
    <t>Aerosols - Non-MDI</t>
  </si>
  <si>
    <t>Aerosols - Metered Dose Inhalers</t>
  </si>
  <si>
    <t>CF4</t>
  </si>
  <si>
    <t>Fire Protection</t>
  </si>
  <si>
    <t>HFC-236fa</t>
  </si>
  <si>
    <t>HFC-125</t>
  </si>
  <si>
    <t>HFC-23</t>
  </si>
  <si>
    <t>Open cell foam</t>
  </si>
  <si>
    <t>Polyurethane (PUR) foam</t>
  </si>
  <si>
    <t>Stationary AC</t>
  </si>
  <si>
    <t>HFC-32</t>
  </si>
  <si>
    <t>Mobile AC</t>
  </si>
  <si>
    <t>HFC-143a</t>
  </si>
  <si>
    <t>Transport Refrigeration</t>
  </si>
  <si>
    <t>Industrial Refrigeration</t>
  </si>
  <si>
    <t>Domestic Refrigeration</t>
  </si>
  <si>
    <t>Commercial Refrigeration</t>
  </si>
  <si>
    <t>Chemical</t>
  </si>
  <si>
    <t>Application</t>
  </si>
  <si>
    <t>Projected Emissions After Kigali (t CO2e)</t>
  </si>
  <si>
    <t>Projected Emissions (t)</t>
  </si>
  <si>
    <t>Future Stock (matched applications)</t>
  </si>
  <si>
    <t>Future Consumption with Kigali</t>
  </si>
  <si>
    <t>Projected Emissions Before Kigali (t CO2e)</t>
  </si>
  <si>
    <t>&lt;assumed HFC 23</t>
  </si>
  <si>
    <t>CO2e</t>
  </si>
  <si>
    <t>Global Warming Potentials (AR4)</t>
  </si>
  <si>
    <t>Future Consumption</t>
  </si>
  <si>
    <t>Alternative Schedule to Allow 0 emissions</t>
  </si>
  <si>
    <t>n/a</t>
  </si>
  <si>
    <t>Percent of Average</t>
  </si>
  <si>
    <t>Kigali Phase Down Schedule (relative to average 2011-2013 CO2e consumption)</t>
  </si>
  <si>
    <t>Correction Factors from Velders et al.</t>
  </si>
  <si>
    <t>No</t>
  </si>
  <si>
    <t>Yes</t>
  </si>
  <si>
    <t>Is Substance Controlled?</t>
  </si>
  <si>
    <t>Historical Consumption</t>
  </si>
  <si>
    <t>^ assumed other - contained = solvents</t>
  </si>
  <si>
    <t>Open Cell Foam Blowing</t>
  </si>
  <si>
    <t>Closed Cell Foam Blowing</t>
  </si>
  <si>
    <t>Remaining in products at decommissioning (2015)</t>
  </si>
  <si>
    <t>In operating systems (average annual stocks) (2015)</t>
  </si>
  <si>
    <t>Filled into new manufactured products (2015)</t>
  </si>
  <si>
    <t>Remaining in products at decommissioning (2014)</t>
  </si>
  <si>
    <t>In operating systems (average annual stocks) (2014)</t>
  </si>
  <si>
    <t>Filled into new manufactured products (2014)</t>
  </si>
  <si>
    <t>Remaining in products at decommissioning (2013)</t>
  </si>
  <si>
    <t>In operating systems (average annual stocks) (2013)</t>
  </si>
  <si>
    <t>Filled into new manufactured products (2013)</t>
  </si>
  <si>
    <t>Remaining in products at decommissioning (2012)</t>
  </si>
  <si>
    <t>In operating systems (average annual stocks) (2012)</t>
  </si>
  <si>
    <t>Filled into new manufactured products (2012)</t>
  </si>
  <si>
    <t>Remaining in products at decommissioning (2011)</t>
  </si>
  <si>
    <t>In operating systems (average annual stocks) (2011)</t>
  </si>
  <si>
    <t>Filled into new manufactured products (2011)</t>
  </si>
  <si>
    <t>Remaining in products at decommissioning (2010)</t>
  </si>
  <si>
    <t>In operating systems (average annual stocks) (2010)</t>
  </si>
  <si>
    <t>Filled into new manufactured products (2010)</t>
  </si>
  <si>
    <t>Historical Stocks</t>
  </si>
  <si>
    <t>Fire protection</t>
  </si>
  <si>
    <t>Aerosol products</t>
  </si>
  <si>
    <t>Extruded polystyrene (XPS) foam</t>
  </si>
  <si>
    <t>Hermetically Sealed Systems</t>
  </si>
  <si>
    <t>Emissions Factors</t>
  </si>
  <si>
    <t>Sum of kigali</t>
  </si>
  <si>
    <t>Annual Abatement Achieved</t>
  </si>
  <si>
    <t>We modeled a 17% improvement in energy efficiency in all industry through 2050, which is roughly equivalent to a doubling of the current rate of industrial efficiency improvements (using industry-wide trends). This is in line with the industrial energy efficiency potential identified by a previous DOE report. Note that the modeling reflects an energy intensity improvement, rather than a carbon intensity improvement, which likely underestimates the potential reductions from a carbon intensity standard for steel and cement.</t>
  </si>
  <si>
    <t>Achieved mpg</t>
  </si>
  <si>
    <t>2050 policy setting</t>
  </si>
  <si>
    <t>Starting in 2028, we modeled an additional 20% improvement in passenger and freight heavy-duty vehicles by 2037, in line with potentials estimated by the International Council on Clean Transportation (ICCT). For freight vehicles, we inlcude an additional 10% improvement by 2050, equating to an on-road fuel economy of about 13MPGe.</t>
  </si>
  <si>
    <t>Hard coal</t>
  </si>
  <si>
    <t>Lignite</t>
  </si>
  <si>
    <t>This policy retires all coal by 2030. Values were selecting by trial and error in Vensim to determine the additional retirement amount required (on top of any BAU retirements and economic retirements). Additionally, new coal plants are banned.</t>
  </si>
  <si>
    <t>We assume a sales standard will require all new building component sales to be electric by 2030.</t>
  </si>
  <si>
    <t>National Research Council</t>
  </si>
  <si>
    <t>Transitions to Alternative Vehicles and Fuels</t>
  </si>
  <si>
    <t>https://www.nap.edu/catalog/18264/transitions-to-alternative-vehicles-and-fuels</t>
  </si>
  <si>
    <t>Table 2.3</t>
  </si>
  <si>
    <t>International Council on Clean Transportation</t>
  </si>
  <si>
    <t>Estimating the Fuel Efficiency Technology Potential of Heavy-Duty Trucks in Major Markets Around the World</t>
  </si>
  <si>
    <t>Table 8</t>
  </si>
  <si>
    <t>https://www.globalfueleconomy.org/media/404893/gfei-wp14.pdf</t>
  </si>
  <si>
    <t>Cost Assessment of Near Term and Mid-Term Technologies to Improve New Aircraft Fuel Efficiency</t>
  </si>
  <si>
    <t>https://theicct.org/publications/cost-assessment-near-and-mid-term-technologies-improve-new-aircraft-fuel-efficiency</t>
  </si>
  <si>
    <t>Tables 8 and 9</t>
  </si>
  <si>
    <t>Long-term potential for increased shipping efficiency through the adoption of industry-leading practices</t>
  </si>
  <si>
    <t>Figure 10</t>
  </si>
  <si>
    <t>Potential for Energy Efficiency Improvement Beyond the Light-Duty-Vehicle Sector</t>
  </si>
  <si>
    <t>Section 3.4.5</t>
  </si>
  <si>
    <t>For non-road vehicles, we modeled an additional 50% improvement in aircraft by 2035 and an additional 80% improvement in shipping by 2040, in line with potential identified by ICCT. We set efficiency improvements in rail to an additional 25% improvement by 2050, in line with potential identified by NREL.</t>
  </si>
  <si>
    <t>Energy Information Administration</t>
  </si>
  <si>
    <t>Annual Energy Outlook</t>
  </si>
  <si>
    <t>Various years, see supporting AEO tabs</t>
  </si>
  <si>
    <t>Tables 7, 39, 47, 49, 50</t>
  </si>
  <si>
    <t>We use various sources to determine maximum potential efficiency improvements, then calculate the correct policy setting to apply on top of any business-as-usual efficiency improvements. For LDVs and HDVs, we start phasing in fuel economy standards after the Phase I and Phase II standards expire.</t>
  </si>
  <si>
    <t>Sales</t>
  </si>
  <si>
    <t>AEO Weight Category</t>
  </si>
  <si>
    <t>Weight Class</t>
  </si>
  <si>
    <t>US EPS Category</t>
  </si>
  <si>
    <t>Fuel Source</t>
  </si>
  <si>
    <t>Full Variable Name</t>
  </si>
  <si>
    <t>Units</t>
  </si>
  <si>
    <t>Light Commercial Trucks</t>
  </si>
  <si>
    <t>Class 2b</t>
  </si>
  <si>
    <t>LDV</t>
  </si>
  <si>
    <t>Motor Gasoline</t>
  </si>
  <si>
    <t>Fleet Vehicle Sales: Commercial Light Trucks: Gasoline: Reference case</t>
  </si>
  <si>
    <t>thousands</t>
  </si>
  <si>
    <t>Diesel</t>
  </si>
  <si>
    <t>Fleet Vehicle Sales: Commercial Light Trucks: TDI Diesel: Reference case</t>
  </si>
  <si>
    <t>Fleet Vehicle Sales: Commercial Light Trucks: Propane: Reference case</t>
  </si>
  <si>
    <t>Compressed/Liquefied Natural Gas</t>
  </si>
  <si>
    <t>Fleet Vehicle Sales: Commercial Light Trucks: CNG/LNG: Reference case</t>
  </si>
  <si>
    <t>Ethanol-Flex Fuel</t>
  </si>
  <si>
    <t>Fleet Vehicle Sales: Commercial Light Trucks: Ethanol Flex: Reference case</t>
  </si>
  <si>
    <t>Fleet Vehicle Sales: Commercial Light Trucks: Electric: Reference case</t>
  </si>
  <si>
    <t>Plug-in Gasoline Hybrid</t>
  </si>
  <si>
    <t>Fleet Vehicle Sales: Commercial Light Trucks: Plug-in Gas: Reference case</t>
  </si>
  <si>
    <t>Plug-in Diesel Hybrid</t>
  </si>
  <si>
    <t>Fleet Vehicle Sales: Commercial Light Trucks: Plug-in Diesel: Reference case</t>
  </si>
  <si>
    <t>Fuel Cell</t>
  </si>
  <si>
    <t>Fleet Vehicle Sales: Commercial Light Trucks: Fuel Cell: Reference case</t>
  </si>
  <si>
    <t>Freight Light Medium</t>
  </si>
  <si>
    <t>Class 3</t>
  </si>
  <si>
    <t>HDV</t>
  </si>
  <si>
    <t>Freight: New Trucks: Sales: Light Medium: Diesel: Reference case</t>
  </si>
  <si>
    <t>Freight: New Trucks: Sales: Light Medium: Motor Gasoline: Reference case</t>
  </si>
  <si>
    <t>Freight: New Trucks: Sales: Light Medium: Propane: Reference case</t>
  </si>
  <si>
    <t>Freight: New Trucks: Sales: Light Medium: Natural Gas: Reference case</t>
  </si>
  <si>
    <t>Freight: New Trucks: Sales: Light Medium: Ethanol-Flex Fuel: Reference case</t>
  </si>
  <si>
    <t>Freight: New Trucks: Sales: Light Medium: Electric: Reference case</t>
  </si>
  <si>
    <t>Freight: New Trucks: Sales: Light Medium: Plug-in Diesel Hybrid: Reference case</t>
  </si>
  <si>
    <t>Freight: New Trucks: Sales: Light Medium: Plug-in Gasoline Hybrid: Reference case</t>
  </si>
  <si>
    <t>Freight: New Trucks: Sales: Light Medium: Fuel Cell: Reference case</t>
  </si>
  <si>
    <t>Freight Heavy-Medium</t>
  </si>
  <si>
    <t>Classes 4-6</t>
  </si>
  <si>
    <t>Freight: New Trucks: Sales: Medium: Diesel: Reference case</t>
  </si>
  <si>
    <t>Freight: New Trucks: Sales: Medium: Motor Gasoline: Reference case</t>
  </si>
  <si>
    <t>Freight: New Trucks: Sales: Medium: Propane: Reference case</t>
  </si>
  <si>
    <t>Freight: New Trucks: Sales: Medium: Natural Gas: Reference case</t>
  </si>
  <si>
    <t>Freight: New Trucks: Sales: Medium: Ethanol-Flex Fuel: Reference case</t>
  </si>
  <si>
    <t>Freight: New Trucks: Sales: Medium: Electric: Reference case</t>
  </si>
  <si>
    <t>Freight: New Trucks: Sales: Medium: Plug-in Diesel Hybrid: Reference case</t>
  </si>
  <si>
    <t>Freight: New Trucks: Sales: Medium: Plug-in Gasoline Hybrid: Reference case</t>
  </si>
  <si>
    <t>Freight: New Trucks: Sales: Medium: Fuel Cell: Reference case</t>
  </si>
  <si>
    <t>Freight Heavy</t>
  </si>
  <si>
    <t>Classes 7-8</t>
  </si>
  <si>
    <t>Freight: New Trucks: Sales: Heavy: Diesel: Reference case</t>
  </si>
  <si>
    <t>Freight: New Trucks: Sales: Heavy: Motor Gasoline: Reference case</t>
  </si>
  <si>
    <t>Freight: New Trucks: Sales: Heavy: Propane: Reference case</t>
  </si>
  <si>
    <t>Freight: New Trucks: Sales: Heavy: Natural Gas: Reference case</t>
  </si>
  <si>
    <t>Freight: New Trucks: Sales: Heavy: Ethanol-Flex Fuel: Reference case</t>
  </si>
  <si>
    <t>Freight: New Trucks: Sales: Heavy: Electric: Reference case</t>
  </si>
  <si>
    <t>Freight: New Trucks: Sales: Heavy: Plug-in Diesel Hybrid: Reference case</t>
  </si>
  <si>
    <t>Freight: New Trucks: Sales: Heavy: Plug-in Gasoline Hybrid: Reference case</t>
  </si>
  <si>
    <t>Freight: New Trucks: Sales: Heavy: Fuel Cell: Reference case</t>
  </si>
  <si>
    <t>Sales Totals</t>
  </si>
  <si>
    <t>All Fuels</t>
  </si>
  <si>
    <t>US EPS LD Trucks</t>
  </si>
  <si>
    <t>US EPS HD Trucks</t>
  </si>
  <si>
    <t>Classes 3-8</t>
  </si>
  <si>
    <t>Total Trucks</t>
  </si>
  <si>
    <t>Classes 2b-8</t>
  </si>
  <si>
    <t>Sales Shares Across All Trucks by Year</t>
  </si>
  <si>
    <t>Cumulative Totals by Class, 2024-2035</t>
  </si>
  <si>
    <t>Proportion of New Sales by Class, 2024-2050</t>
  </si>
  <si>
    <t>Standard by Class by Year</t>
  </si>
  <si>
    <t>Sales Shares</t>
  </si>
  <si>
    <t>Weighted Average (Share of all LD and HD sales)</t>
  </si>
  <si>
    <t>Share of Sales w/in Category</t>
  </si>
  <si>
    <t>Classes 2-3</t>
  </si>
  <si>
    <t>Classes 4-8 (Vocational)</t>
  </si>
  <si>
    <t>Classes 7-8 (Tractors)</t>
  </si>
  <si>
    <t>Classes 4-6 (Vocational)</t>
  </si>
  <si>
    <t>All Classes</t>
  </si>
  <si>
    <t>LD Trucks (2b)</t>
  </si>
  <si>
    <t>HD Trucks (3-8)</t>
  </si>
  <si>
    <t>Implementation</t>
  </si>
  <si>
    <t>2035 targets only scenario: CleanTrucksRule_2035.cin</t>
  </si>
  <si>
    <t>2035 + 2045 targets scenario: CleanTrucksRule_2045.cin</t>
  </si>
  <si>
    <t>Setting:</t>
  </si>
  <si>
    <t>trans EV minimum
freight LDVs
FoPITY-4</t>
  </si>
  <si>
    <t>trans EV minimum
freight HDVs
FoPITY-4</t>
  </si>
  <si>
    <t xml:space="preserve">
trans EV minimum
freight LDVs
FoPITY-5</t>
  </si>
  <si>
    <t xml:space="preserve">
trans EV minimum
freight HDVs
FoPITY-5</t>
  </si>
  <si>
    <t>GSPP, GridLab, Energy Innovation</t>
  </si>
  <si>
    <t>The 2035 Report</t>
  </si>
  <si>
    <t>https://www.2035report.com/data-explorer/</t>
  </si>
  <si>
    <t>We apply the ZEV sales timelines adopted by California under Executive Order N-79-20. For medium- and heavy-duty freight vehicles, we calculate a sales-weighted standard for each year based on truck class.</t>
  </si>
  <si>
    <t>We modeled 100% new EV sales by 2045 for medium- and heavy-duty freight vehicles, using a sales-weighted standard to account for different vehicle classes in the intervening years.</t>
  </si>
  <si>
    <t>We assume EPA power sector regulations will result in all coal retiring by 2030. New coal is also banned.</t>
  </si>
  <si>
    <t>We assume EPA power sector regulations will block all new gas plants (that do not already have regulatory approval). We model a ban on new gas, and also adjust the BAU planned capacity additions file to exclude planned plants that have not already secured regulatory approval. We ues EIA's Electric Power Monthly to identify these plants (see file elec/PMCCS for calculations). Secondly, the model allows peaker power plants to remain online to provide for grid flexibility, meaning existing peaker plants continue to run even when a 100% clean electricity standard is enacted.Therefore, we include CCS for all remaining peaker plant emissions by 2035.</t>
  </si>
  <si>
    <t>CST000</t>
  </si>
  <si>
    <t>22. Commercial Sector Energy Consumption, Floorspace, Equipment Efficiency, and Distributed Generation</t>
  </si>
  <si>
    <t>Commercial Building Delivered</t>
  </si>
  <si>
    <t xml:space="preserve"> Energy Consumption (quadrillion Btu) 1/</t>
  </si>
  <si>
    <t>CST000:ba_Assembly</t>
  </si>
  <si>
    <t xml:space="preserve"> Assembly</t>
  </si>
  <si>
    <t>CST000:ba_Education</t>
  </si>
  <si>
    <t xml:space="preserve"> Education</t>
  </si>
  <si>
    <t>CST000:ba_FoodSales</t>
  </si>
  <si>
    <t xml:space="preserve"> Food Sales</t>
  </si>
  <si>
    <t>CST000:ba_FoodService</t>
  </si>
  <si>
    <t xml:space="preserve"> Food Service</t>
  </si>
  <si>
    <t>CST000:ba_HealthCare</t>
  </si>
  <si>
    <t xml:space="preserve"> Health Care</t>
  </si>
  <si>
    <t>CST000:ba_Lodging</t>
  </si>
  <si>
    <t xml:space="preserve"> Lodging</t>
  </si>
  <si>
    <t>CST000:ba_Office-Large</t>
  </si>
  <si>
    <t xml:space="preserve"> Office - Large</t>
  </si>
  <si>
    <t>CST000:ba_Office-Small</t>
  </si>
  <si>
    <t xml:space="preserve"> Office - Small</t>
  </si>
  <si>
    <t>CST000:ba_Mercantile/Se</t>
  </si>
  <si>
    <t xml:space="preserve"> Mercantile/Service</t>
  </si>
  <si>
    <t>CST000:ba_Warehouse</t>
  </si>
  <si>
    <t xml:space="preserve"> Warehouse</t>
  </si>
  <si>
    <t>CST000:ba_Other</t>
  </si>
  <si>
    <t xml:space="preserve"> Other</t>
  </si>
  <si>
    <t>CST000:ba_Total</t>
  </si>
  <si>
    <t>Commercial Building Floorspace</t>
  </si>
  <si>
    <t xml:space="preserve"> (billion square feet)</t>
  </si>
  <si>
    <t>CST000:ca_Assembly</t>
  </si>
  <si>
    <t>CST000:ca_Education</t>
  </si>
  <si>
    <t>CST000:ca_FoodSales</t>
  </si>
  <si>
    <t>CST000:ca_FoodService</t>
  </si>
  <si>
    <t>CST000:ca_HealthCare</t>
  </si>
  <si>
    <t>CST000:ca_Lodging</t>
  </si>
  <si>
    <t>CST000:ca_Office-Large</t>
  </si>
  <si>
    <t>CST000:ca_Office-Small</t>
  </si>
  <si>
    <t>CST000:ca_Mercantile/Se</t>
  </si>
  <si>
    <t>CST000:ca_Warehouse</t>
  </si>
  <si>
    <t>CST000:ca_Other</t>
  </si>
  <si>
    <t>CST000:ca_Total</t>
  </si>
  <si>
    <t>Stock Average Equipment Efficiency 2/</t>
  </si>
  <si>
    <t>CST000:ea_Electricity</t>
  </si>
  <si>
    <t>CST000:ea_NaturalGas</t>
  </si>
  <si>
    <t>CST000:ea_Distillate</t>
  </si>
  <si>
    <t>CST000:fa_Electricity</t>
  </si>
  <si>
    <t>CST000:fa_NaturalGas</t>
  </si>
  <si>
    <t>CST000:ga_Electricity</t>
  </si>
  <si>
    <t>CST000:ga_NaturalGas</t>
  </si>
  <si>
    <t>CST000:ga_Distillate</t>
  </si>
  <si>
    <t xml:space="preserve"> Ventilation (cubic feet per minute per Btu) 3/</t>
  </si>
  <si>
    <t>CST000:ha_Electricity</t>
  </si>
  <si>
    <t>CST000:ia_Electricity</t>
  </si>
  <si>
    <t>CST000:ia_NaturalGas</t>
  </si>
  <si>
    <t xml:space="preserve"> Lighting Efficacy 4/</t>
  </si>
  <si>
    <t xml:space="preserve">   (efficacy in lumens per watt)</t>
  </si>
  <si>
    <t>CST000:ja_Electricity</t>
  </si>
  <si>
    <t>CST000:ka_Electricity</t>
  </si>
  <si>
    <t>CST000:dgc_Petroleum</t>
  </si>
  <si>
    <t xml:space="preserve">     Petroleum</t>
  </si>
  <si>
    <t>CST000:dgc_NaturalGas</t>
  </si>
  <si>
    <t xml:space="preserve">     Natural Gas</t>
  </si>
  <si>
    <t>CST000:dgc_SolarPhoto</t>
  </si>
  <si>
    <t>CST000:dgc_WindPuffPuff</t>
  </si>
  <si>
    <t>CST000:dgc_OtherOther</t>
  </si>
  <si>
    <t xml:space="preserve">     Other 5/</t>
  </si>
  <si>
    <t>CST000:dgc_TotalCap</t>
  </si>
  <si>
    <t>CST000:dgg_Petroleum</t>
  </si>
  <si>
    <t>CST000:dgg_NaturalGas</t>
  </si>
  <si>
    <t>CST000:dgg_SolarPhoto</t>
  </si>
  <si>
    <t>CST000:dgg_WindHuffHuff</t>
  </si>
  <si>
    <t>CST000:dgg_OtherAutre</t>
  </si>
  <si>
    <t>CST000:dgg_TotalGen</t>
  </si>
  <si>
    <t>CST000:dgg_SalestoGrid</t>
  </si>
  <si>
    <t>CST000:dgg_forOwnUse</t>
  </si>
  <si>
    <t>CST000:dge_Petroleum</t>
  </si>
  <si>
    <t>CST000:dge_NaturalGas</t>
  </si>
  <si>
    <t>CST000:dge_SolarPhoto</t>
  </si>
  <si>
    <t>CST000:dge_WindHuffHuff</t>
  </si>
  <si>
    <t>CST000:dge_AutreAutre</t>
  </si>
  <si>
    <t>CST000:dge_TotalGen</t>
  </si>
  <si>
    <t xml:space="preserve">   1/ Excludes commercial sector energy consumption (from uses such as street lights or municipal water services) that is not</t>
  </si>
  <si>
    <t>attributable to buildings.</t>
  </si>
  <si>
    <t xml:space="preserve">   2/ Unless noted otherwise, the efficiency measures are in the terms of Btu of energy output divided by Btu of energy input.</t>
  </si>
  <si>
    <t xml:space="preserve">   3/ The efficiency measure for ventilation is in terms of cubic feet per minute (cfm) of ventilation air delivered divided</t>
  </si>
  <si>
    <t>by Btu of energy input.</t>
  </si>
  <si>
    <t xml:space="preserve">   4/ A measurement of the ratio of light produced by a light source to the electrical power used to produce that quantity of</t>
  </si>
  <si>
    <t>light, expressed in lumens per watt.</t>
  </si>
  <si>
    <t xml:space="preserve">   5/ May include coal, wood, municipal waste, and hydroelectric power.</t>
  </si>
  <si>
    <t xml:space="preserve">   Sources:  U.S. Energy Information Administration, AEO2020 National Energy Modeling System run ref2020.d112119a.</t>
  </si>
  <si>
    <t>BTU consumption / stock average equipment efficiency</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</si>
  <si>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</si>
  <si>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</si>
  <si>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</si>
  <si>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</si>
  <si>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</si>
  <si>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</si>
  <si>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</si>
  <si>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</si>
  <si>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</si>
  <si>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</si>
  <si>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</si>
  <si>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</si>
  <si>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</si>
  <si>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</si>
  <si>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</si>
  <si>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</si>
  <si>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</si>
  <si>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</si>
  <si>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</si>
  <si>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</si>
  <si>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</si>
  <si>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</si>
  <si>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</si>
  <si>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</si>
  <si>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</si>
  <si>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</si>
  <si>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</si>
  <si>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</si>
  <si>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</si>
  <si>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</si>
  <si>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</si>
  <si>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</si>
  <si>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</si>
  <si>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</si>
  <si>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</si>
  <si>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</si>
  <si>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</si>
  <si>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</si>
  <si>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</si>
  <si>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</si>
  <si>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</si>
  <si>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</si>
  <si>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</si>
  <si>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</si>
  <si>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</si>
  <si>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</si>
  <si>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</si>
  <si>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</si>
  <si>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</si>
  <si>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</si>
  <si>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</si>
  <si>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</si>
  <si>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</si>
  <si>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</si>
  <si>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</si>
  <si>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</si>
  <si>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</si>
  <si>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</si>
  <si>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</si>
  <si>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</si>
  <si>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</si>
  <si>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</si>
  <si>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</si>
  <si>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</si>
  <si>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</si>
  <si>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</si>
  <si>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</si>
  <si>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</si>
  <si>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</si>
  <si>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</si>
  <si>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</si>
  <si>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</si>
  <si>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</si>
  <si>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</si>
  <si>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</si>
  <si>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</si>
  <si>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</si>
  <si>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</si>
  <si>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</si>
  <si>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</si>
  <si>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</si>
  <si>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</si>
  <si>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</si>
  <si>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</si>
  <si>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</si>
  <si>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</si>
  <si>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</si>
  <si>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</si>
  <si>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</si>
  <si>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</si>
  <si>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</si>
  <si>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</si>
  <si>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</si>
  <si>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</si>
  <si>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</si>
  <si>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</si>
  <si>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</si>
  <si>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</si>
  <si>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</si>
  <si>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</si>
  <si>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</si>
  <si>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</si>
  <si>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</si>
  <si>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</si>
  <si>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</si>
  <si>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</si>
  <si>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</si>
  <si>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</si>
  <si>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</si>
  <si>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</si>
  <si>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Approximate % of stock</t>
  </si>
  <si>
    <t>Installed Base: Small</t>
  </si>
  <si>
    <t>Installed Base: Large</t>
  </si>
  <si>
    <t>Small</t>
  </si>
  <si>
    <t>Large</t>
  </si>
  <si>
    <t>Typical Capacity (kBtu/h)*</t>
  </si>
  <si>
    <t>Efficiency (%)</t>
  </si>
  <si>
    <t>Retail Equipment Cost (2017$)</t>
  </si>
  <si>
    <t>Total Installed Cost (2017$)</t>
  </si>
  <si>
    <t>Annual Maintenance Cost (2017$)**</t>
  </si>
  <si>
    <t>-</t>
  </si>
  <si>
    <t>Commercial Electric Resistance Heaters</t>
  </si>
  <si>
    <t>2020***</t>
  </si>
  <si>
    <t>2030****</t>
  </si>
  <si>
    <t>ENERGY</t>
  </si>
  <si>
    <t>STAR**</t>
  </si>
  <si>
    <t>Typical Output Capacity (kBtu/h)</t>
  </si>
  <si>
    <t>Efficiency (EER)*</t>
  </si>
  <si>
    <t>Part Load Efficiency (IEER)*</t>
  </si>
  <si>
    <t>Commercial Rooftop Air Conditioners</t>
  </si>
  <si>
    <t>Typical Capacity (kBtu/h)</t>
  </si>
  <si>
    <t>Part Load Efficiency (IEER)</t>
  </si>
  <si>
    <t>COP (Heating)</t>
  </si>
  <si>
    <t>Commercial Rooftop Heat Pumps</t>
  </si>
  <si>
    <t>Typical Input Capacity (kW)</t>
  </si>
  <si>
    <t>Commercial Electric Resistance Storage Water Heaters</t>
  </si>
  <si>
    <t>Rooftop AC</t>
  </si>
  <si>
    <t>Electric Resistance</t>
  </si>
  <si>
    <t>Rooftop HPs</t>
  </si>
  <si>
    <t>*because EIA does not have data on potential efficiency improvements for commercial water heaters, we take the policy settings from the residential calculations</t>
  </si>
  <si>
    <t>heating, residential</t>
  </si>
  <si>
    <t>cooling, residential</t>
  </si>
  <si>
    <t>envelope, residential</t>
  </si>
  <si>
    <t>appliances, residential</t>
  </si>
  <si>
    <t>lighting, residential</t>
  </si>
  <si>
    <t>other components, residential</t>
  </si>
  <si>
    <t>heating, commercial</t>
  </si>
  <si>
    <t>cooling, commercial</t>
  </si>
  <si>
    <t>envelope, commercial</t>
  </si>
  <si>
    <t>appliances, commercial</t>
  </si>
  <si>
    <t>lighting, commercial</t>
  </si>
  <si>
    <t>other components, commercial</t>
  </si>
  <si>
    <t>Equipment Stock</t>
  </si>
  <si>
    <t>Tables 5, 21, and 22</t>
  </si>
  <si>
    <t>California Energy Commission</t>
  </si>
  <si>
    <t>Assessment of Long-Term Electric Energy Efficiency Potential in California's Residential Sector</t>
  </si>
  <si>
    <t>Table 5.1</t>
  </si>
  <si>
    <t xml:space="preserve">https://citeseerx.ist.psu.edu/viewdoc/download?doi=10.1.1.415.3688&amp;rep=rep1&amp;type=pdf </t>
  </si>
  <si>
    <t>Envelope</t>
  </si>
  <si>
    <t>Total potential used</t>
  </si>
  <si>
    <t>Percent of BAU f-gases abated</t>
  </si>
  <si>
    <t>% of overall potential needed for Kigali</t>
  </si>
  <si>
    <t>% of f-gas substitution for Kigali</t>
  </si>
  <si>
    <t>% of f-gas destruction for Kigali</t>
  </si>
  <si>
    <t>*We use USCA data directly through 2030, then use calculations using a methodology from Velders et al</t>
  </si>
  <si>
    <t>Adjusted EF</t>
  </si>
  <si>
    <t>Other Component Settings</t>
  </si>
  <si>
    <t>Lighting Settings</t>
  </si>
  <si>
    <t>page 440, Performance/Cost Characteristics, Residential General Service LED Lamps (60 Watt Equivalent)</t>
  </si>
  <si>
    <t>Envelope Settings</t>
  </si>
  <si>
    <t>Quadrennial Technology Review 2015, Chapter 5: Increasing Efficiency of Building Systems and Technologies</t>
  </si>
  <si>
    <t>https://www.energy.gov/sites/prod/files/2015/10/f27/Ch5-SI-building-technologies-potential-savings-analysis-10-6-15.pdf</t>
  </si>
  <si>
    <t>Figures 2 and 3</t>
  </si>
  <si>
    <t>Commercial Heating, Cooling, and Appliance Calculations:</t>
  </si>
  <si>
    <t>Percent Difference between Typical and High Wattage</t>
  </si>
  <si>
    <t>*DoE predicts that by 2035, nearly 85% of all residential and commercial lighting will be LED. For this reason,</t>
  </si>
  <si>
    <t>we use the efficiency potential for LED lighting to determine a policy setting.</t>
  </si>
  <si>
    <t>Other Components Potential</t>
  </si>
  <si>
    <t>Envelope efficiency improvements in the EPS are applied to lowering heating and cooling demand. The DoE projects that even without fuel switching, there is the potential</t>
  </si>
  <si>
    <t>to essentially eliminate space heating demand in residential and commercial buildings, and eliminate somewhere between 50-90% of cooling demand. Based on the above</t>
  </si>
  <si>
    <t>figures, we choose efficiency improvements of 75% for both residential and commercial buildings, phased in through 2050.</t>
  </si>
  <si>
    <t xml:space="preserve">For residential and commercial heating, cooling, lighting, and appliances, we apply a maximum efficiency improvement, calculated for the BAU case based on EIA projections on building component stock and typical/maximum equipment efficiencies for each component type. For all component types, the delta between typical and maximum efficiencies is much larger for gas equipment than for electric equipment. Therefore, we weight the annual efficiency potential by the electric sales share used in the policy scenario (see Bldg Electrification tab). We base our building envelope settings off a Department of Energy report showing efficiency potential by end use. We pull potential improvements for other components from a California Energy Commission report and start the standards at the maximum identified value. </t>
  </si>
  <si>
    <t>We modeled implementation of the full technical potential for livestock measures as reported by EPA by 2030, consisting of measures such as improved feed conversion efficiency, manure management, and anti-methanogen vaccines (which can reduce the rate of enteric fermentation, a digestive process that creates methane). Note this is separate from the model's reduction in meat consumption policy, simply meeting remaining demand using a less emissions-intensive approach.</t>
  </si>
  <si>
    <t>We calculated optimistic targets for building energy efficiency improvements using EIA data on stock and typical/maximum efficiencies. The delta between typical and maximum efficiencies is typically much larger for gas equipment than for electric equipment. Therefore, we weight the annual efficiency potential by the electric sales share used in the Building Electrification Standard.</t>
  </si>
  <si>
    <t>Kigali amendment</t>
  </si>
  <si>
    <t>We assume 100% of hydrogen is produced via electrolysis by 2050. See file hydgn/BHPSbP for details on BAU hydrogen production pathways.</t>
  </si>
  <si>
    <t>This policy shifts hydrogen production to use electrolysis (separating water using electricity). In the U.S. today (and projected through 2050), roughly 95% of hydrogen is produced via steam reforming of natural gas and only 5% is produced via electrolysis. We modeled a full switch to electrolysis by 2050., i.e. all new hydrogen production in 2050 is from electrolysis.</t>
  </si>
  <si>
    <t>We modeled this policy as a decrease in hydrofluorocarbons consumption in line with reductions necessary to comply with the Kigali Amendment. For 2021-2030, we take emissions reductions directly from modeling by the U.S. Climate Alliance. Post-2030, we estimate emissions reductions by recreating an analysis by Velders et al.</t>
  </si>
  <si>
    <t>*Hard-coded copy of analysis done by Energy Innovation. Contact policy@energyinnovation.org for full details.</t>
  </si>
  <si>
    <t>We use data provided by the U.S. Climate Alliance to project emissions reductions from the Kigali Amendment through 2030. Post-2030, we recreate an analysis from Velders et al. to further project Kigali impacts (see Velders et al tab).</t>
  </si>
  <si>
    <t>BAU HFCs (see indst/BPEiC)</t>
  </si>
  <si>
    <t>USCA Kigali Trajectory</t>
  </si>
  <si>
    <t>Velders Kigali Trajectory</t>
  </si>
  <si>
    <t>BAU f-gas emissions (g) (includes more than just HFCs, see indst/BPEiC)</t>
  </si>
  <si>
    <t>Starting in 2026, we modeled an additional 60% improvement in light-duty vehicle fuel efficiency by 2035, which is roughly equivalent to an annual improvement rate of 5% per year. This efficiency improvement equates to a tested fuel economy of about 70MPGe, which is in line with the potential estimated by the National Research Council.</t>
  </si>
  <si>
    <t>Notes:</t>
  </si>
  <si>
    <t>Note that the BAU ITC and PTC values include an adjustment of -33% to monetize the tax credit penalty.</t>
  </si>
  <si>
    <t>plant lifetime, which is 30 years.</t>
  </si>
  <si>
    <t>2021-2024</t>
  </si>
  <si>
    <t>2021-2022</t>
  </si>
  <si>
    <t>Credit Value 2012 $ / MWh</t>
  </si>
  <si>
    <t>Credit Value % project costs</t>
  </si>
  <si>
    <t>Difference between BAU and Credit Value 2012 $ / MWh</t>
  </si>
  <si>
    <t>2034 onwards</t>
  </si>
  <si>
    <t>2036 onwards</t>
  </si>
  <si>
    <t>The PTC applies to the first 10 years of a project's lifetime. Therefore, the BAU PTC values are multiplied by 10 and divided by the average</t>
  </si>
  <si>
    <t>In the policy case, we assume credits are made fully refundable to address this tax equity issue,</t>
  </si>
  <si>
    <t>meaning we remove the 33% penalty.</t>
  </si>
  <si>
    <t>The PTC values are also extended by 3 years in both the BAU and policy cases to account for the commenced-construction provision (NREL's</t>
  </si>
  <si>
    <t>ReEDS modeling assumes a 3-year construction period for wind plants, but the EPS deploys plants in a single annual timestep; the PTC</t>
  </si>
  <si>
    <t>applies for any plant that begins construction in the applicable year rather than when plants come online).</t>
  </si>
  <si>
    <t>Williams et al.</t>
  </si>
  <si>
    <t>Carbon-Neutral Pathways for the United States</t>
  </si>
  <si>
    <t>https://agupubs.onlinelibrary.wiley.com/doi/full/10.1029/2020AV000284</t>
  </si>
  <si>
    <t>Section 6.3, first paragraph</t>
  </si>
  <si>
    <t>We assume a 100% increase in the amount of transmission (relative to BAU). This value is enough to ensure enough grid fleixibility in the model, which is in line with estimates of an 85-217% increase in Williams et al. and less ambitious than the 3x-5x transmission expansion in the Princeton University Net-Zero America study.</t>
  </si>
  <si>
    <t>Unit: MW</t>
  </si>
  <si>
    <t>BAU Grid Battery Storage Capacity</t>
  </si>
  <si>
    <t>Potential Additional Grid Battery Storage Capacity</t>
  </si>
  <si>
    <t>We assume 100% of industrial fuel use (excluding feedstocks) is converted to a mix of electricity and hydrogen by 2050. We assume a slower ramp up to 20% by 2030 followed by a faster ramp up through 2050 to allow for the necessary technologies to reach commercialization. See model file indst/RIFF for the calculations used to determine the potential for electricity vs. hydrogen in each subindustry. For agriculture, we use a setting of 25%.</t>
  </si>
  <si>
    <t>Grid Battery Storage Capacity : MostRecentRun</t>
  </si>
  <si>
    <t>Output Electricity Generation Capacity[hard coal es] : MostRecentRun</t>
  </si>
  <si>
    <t>Output Electricity Generation Capacity[natural gas nonpeaker es] : MostRecentRun</t>
  </si>
  <si>
    <t>Output Electricity Generation Capacity[nuclear es] : MostRecentRun</t>
  </si>
  <si>
    <t>Output Electricity Generation Capacity[hydro es] : MostRecentRun</t>
  </si>
  <si>
    <t>Output Electricity Generation Capacity[onshore wind es] : MostRecentRun</t>
  </si>
  <si>
    <t>Output Electricity Generation Capacity[solar PV es] : MostRecentRun</t>
  </si>
  <si>
    <t>Output Electricity Generation Capacity[solar thermal es] : MostRecentRun</t>
  </si>
  <si>
    <t>Output Electricity Generation Capacity[biomass es] : MostRecentRun</t>
  </si>
  <si>
    <t>Output Electricity Generation Capacity[geothermal es] : MostRecentRun</t>
  </si>
  <si>
    <t>Output Electricity Generation Capacity[petroleum es] : MostRecentRun</t>
  </si>
  <si>
    <t>Output Electricity Generation Capacity[natural gas peaker es] : MostRecentRun</t>
  </si>
  <si>
    <t>Output Electricity Generation Capacity[lignite es] : MostRecentRun</t>
  </si>
  <si>
    <t>Output Electricity Generation Capacity[offshore wind es] : MostRecentRun</t>
  </si>
  <si>
    <t>Output Electricity Generation Capacity[crude oil es] : MostRecentRun</t>
  </si>
  <si>
    <t>Output Electricity Generation Capacity[heavy or residual fuel oil es] : MostRecentRun</t>
  </si>
  <si>
    <t>Output Electricity Generation Capacity[municipal solid waste es] : MostRecentRun</t>
  </si>
  <si>
    <t>Ratio of battery storage to wind and solar capacity</t>
  </si>
  <si>
    <t>2035 Report Capacity (see file elec/GBSC for more detail)</t>
  </si>
  <si>
    <t>Cumulative wind</t>
  </si>
  <si>
    <t>Cumulative solar</t>
  </si>
  <si>
    <t>Cumulative storage</t>
  </si>
  <si>
    <t>We use the 2035 Report to scale battery storage additions through 2035, adjusting the annual additions upward to account for additional electrification and faster CES timeline (see file elec/GBSC). After 2035, we deploy enough battery storage to maintain a constant ratio of storage to wind and solar capacity as in the 2035 Report. This was done through calibration, testing various levels of deployment and verifying the ratio of storage:renewables below.</t>
  </si>
  <si>
    <t>BAU and Potential Capacity in GBSC</t>
  </si>
  <si>
    <t>Share of Potential Deployed</t>
  </si>
  <si>
    <t>We modeled full fuel switching from fossil fuels to electrification and hydrogen use in industry, starting with a slower ramp up to 20% of fuel shifted by 2030 followed by a faster ramp up to 100% by 2050. We first estimated the potential for electrification by industry based on the share of industrial heat demand at various temperature ranges by subindustry, then converted the remaining non-electricity fuel consumption to hydrogen.</t>
  </si>
  <si>
    <t>We assume enough battery storage deployment to match the ratio of storage capacity to wind and solar capacity in the 2035 Report from UC Berkeley. This results in roughly 215 GW of battery storage by 2035 and 390 GW in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</si>
</sst>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4" formatCode="_(&quot;$&quot;* #,##0.00_);_(&quot;$&quot;* \(#,##0.00\);_(&quot;$&quot;* &quot;-&quot;??_);_(@_)"/>
    <numFmt numFmtId="43" formatCode="_(* #,##0.00_);_(* \(#,##0.00\);_(* &quot;-&quot;??_);_(@_)"/>
    <numFmt numFmtId="164" formatCode="0.0%"/>
    <numFmt numFmtId="165" formatCode="0.00000%"/>
    <numFmt numFmtId="166" formatCode="0.000%"/>
    <numFmt numFmtId="167" formatCode="0.000"/>
    <numFmt numFmtId="168" formatCode="#,##0.0"/>
    <numFmt numFmtId="169" formatCode="0.0"/>
    <numFmt numFmtId="170" formatCode="_(&quot;$&quot;* #,##0_);_(&quot;$&quot;* \(#,##0\);_(&quot;$&quot;* &quot;-&quot;??_);_(@_)"/>
    <numFmt numFmtId="171" formatCode="_(* #,##0_);_(* \(#,##0\);_(* &quot;-&quot;??_);_(@_)"/>
    <numFmt numFmtId="172" formatCode="#,##0.00000"/>
    <numFmt numFmtId="173" formatCode="#,##0.000"/>
    <numFmt numFmtId="174" formatCode="###0;###0"/>
    <numFmt numFmtId="175" formatCode="0.000000"/>
    <numFmt numFmtId="176" formatCode="0.00000"/>
  </numFmts>
  <fonts count="5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u/>
      <sz val="11.5"/>
      <color theme="1"/>
      <name val="Times New Roman"/>
      <family val="1"/>
    </font>
    <font>
      <b/>
      <sz val="11.5"/>
      <color theme="1"/>
      <name val="Times New Roman"/>
      <family val="1"/>
    </font>
    <font>
      <sz val="11.5"/>
      <color theme="1"/>
      <name val="Times New Roman"/>
      <family val="1"/>
    </font>
    <font>
      <vertAlign val="subscript"/>
      <sz val="11.5"/>
      <color theme="1"/>
      <name val="Times New Roman"/>
      <family val="1"/>
    </font>
    <font>
      <sz val="11.5"/>
      <name val="Times New Roman"/>
      <family val="1"/>
    </font>
    <font>
      <u/>
      <sz val="11.5"/>
      <color rgb="FF0000FF"/>
      <name val="Times New Roman"/>
      <family val="1"/>
    </font>
    <font>
      <u/>
      <sz val="11"/>
      <color theme="10"/>
      <name val="Calibri"/>
      <family val="2"/>
      <scheme val="minor"/>
    </font>
    <font>
      <b/>
      <sz val="12"/>
      <color theme="1"/>
      <name val="Calibri"/>
      <family val="2"/>
      <scheme val="minor"/>
    </font>
    <font>
      <b/>
      <sz val="14"/>
      <color theme="1"/>
      <name val="Calibri"/>
      <family val="2"/>
      <scheme val="minor"/>
    </font>
    <font>
      <sz val="11.5"/>
      <color theme="1"/>
      <name val="Calibri"/>
      <family val="2"/>
      <scheme val="minor"/>
    </font>
    <font>
      <i/>
      <sz val="11"/>
      <color theme="1"/>
      <name val="Calibri"/>
      <family val="2"/>
      <scheme val="minor"/>
    </font>
    <font>
      <b/>
      <sz val="9"/>
      <color indexed="8"/>
      <name val="Calibri"/>
      <family val="2"/>
    </font>
    <font>
      <sz val="9"/>
      <color indexed="8"/>
      <name val="Calibri"/>
      <family val="2"/>
    </font>
    <font>
      <sz val="8"/>
      <name val="Arial"/>
      <family val="2"/>
    </font>
    <font>
      <b/>
      <sz val="9"/>
      <color rgb="FF000000"/>
      <name val="Calibri"/>
      <family val="2"/>
    </font>
    <font>
      <sz val="9"/>
      <name val="Calibri"/>
      <family val="2"/>
    </font>
    <font>
      <b/>
      <sz val="12"/>
      <color indexed="30"/>
      <name val="Calibri"/>
      <family val="2"/>
    </font>
    <font>
      <u/>
      <sz val="9"/>
      <color theme="10"/>
      <name val="Calibri"/>
      <family val="2"/>
    </font>
    <font>
      <sz val="10"/>
      <color indexed="8"/>
      <name val="Arial"/>
      <family val="2"/>
    </font>
    <font>
      <sz val="12"/>
      <color theme="1"/>
      <name val="Calibri"/>
      <family val="2"/>
      <scheme val="minor"/>
    </font>
    <font>
      <b/>
      <i/>
      <sz val="12"/>
      <color theme="1"/>
      <name val="Calibri"/>
      <family val="2"/>
      <scheme val="minor"/>
    </font>
    <font>
      <b/>
      <sz val="12"/>
      <color theme="0"/>
      <name val="Calibri"/>
      <family val="2"/>
      <scheme val="minor"/>
    </font>
    <font>
      <sz val="11"/>
      <color indexed="8"/>
      <name val="Calibri"/>
      <family val="2"/>
    </font>
    <font>
      <sz val="11"/>
      <name val="Calibri"/>
      <family val="2"/>
      <scheme val="minor"/>
    </font>
    <font>
      <b/>
      <sz val="10"/>
      <color indexed="8"/>
      <name val="Arial"/>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sz val="11"/>
      <color theme="1"/>
      <name val="Arial"/>
      <family val="2"/>
    </font>
    <font>
      <sz val="10"/>
      <color theme="1"/>
      <name val="Times New Roman"/>
      <family val="1"/>
    </font>
    <font>
      <sz val="12"/>
      <color theme="1"/>
      <name val="Times New Roman"/>
      <family val="1"/>
    </font>
    <font>
      <b/>
      <sz val="11"/>
      <color theme="1"/>
      <name val="Arial"/>
      <family val="2"/>
    </font>
    <font>
      <b/>
      <sz val="10.5"/>
      <color rgb="FFFFFFFF"/>
      <name val="Arial"/>
      <family val="2"/>
    </font>
    <font>
      <b/>
      <sz val="10.5"/>
      <color theme="1"/>
      <name val="Arial"/>
      <family val="2"/>
    </font>
    <font>
      <sz val="9.5"/>
      <color theme="1"/>
      <name val="Times New Roman"/>
      <family val="1"/>
    </font>
    <font>
      <sz val="10.5"/>
      <color theme="1"/>
      <name val="Arial"/>
      <family val="2"/>
    </font>
    <font>
      <sz val="11"/>
      <color theme="1"/>
      <name val="Times New Roman"/>
      <family val="1"/>
    </font>
    <font>
      <sz val="12.5"/>
      <color theme="1"/>
      <name val="Times New Roman"/>
      <family val="1"/>
    </font>
    <font>
      <sz val="8"/>
      <color theme="1"/>
      <name val="Times New Roman"/>
      <family val="1"/>
    </font>
    <font>
      <sz val="9"/>
      <color theme="1"/>
      <name val="Times New Roman"/>
      <family val="1"/>
    </font>
    <font>
      <sz val="8.5"/>
      <color theme="1"/>
      <name val="Times New Roman"/>
      <family val="1"/>
    </font>
    <font>
      <sz val="10.5"/>
      <color theme="1"/>
      <name val="Times New Roman"/>
      <family val="1"/>
    </font>
    <font>
      <sz val="7.5"/>
      <color theme="1"/>
      <name val="Times New Roman"/>
      <family val="1"/>
    </font>
    <font>
      <i/>
      <sz val="11"/>
      <color theme="1"/>
      <name val="Times New Roman"/>
      <family val="1"/>
    </font>
    <font>
      <i/>
      <sz val="16"/>
      <color theme="1"/>
      <name val="Times New Roman"/>
      <family val="1"/>
    </font>
    <font>
      <b/>
      <sz val="11"/>
      <color rgb="FFFFFFFF"/>
      <name val="Arial"/>
      <family val="2"/>
    </font>
    <font>
      <i/>
      <sz val="10"/>
      <color theme="1"/>
      <name val="Times New Roman"/>
      <family val="1"/>
    </font>
    <font>
      <i/>
      <sz val="8.5"/>
      <color theme="1"/>
      <name val="Times New Roman"/>
      <family val="1"/>
    </font>
    <font>
      <i/>
      <sz val="12.5"/>
      <color theme="1"/>
      <name val="Times New Roman"/>
      <family val="1"/>
    </font>
    <font>
      <i/>
      <sz val="9"/>
      <color indexed="8"/>
      <name val="Calibri"/>
      <family val="2"/>
    </font>
    <font>
      <b/>
      <i/>
      <sz val="11"/>
      <color theme="1"/>
      <name val="Calibri"/>
      <family val="2"/>
      <scheme val="minor"/>
    </font>
  </fonts>
  <fills count="21">
    <fill>
      <patternFill patternType="none"/>
    </fill>
    <fill>
      <patternFill patternType="gray125"/>
    </fill>
    <fill>
      <patternFill patternType="solid">
        <fgColor rgb="FFD9D9D9"/>
        <bgColor indexed="64"/>
      </patternFill>
    </fill>
    <fill>
      <patternFill patternType="solid">
        <fgColor rgb="FFFFFF00"/>
        <bgColor indexed="64"/>
      </patternFill>
    </fill>
    <fill>
      <patternFill patternType="solid">
        <fgColor theme="0" tint="-0.34998626667073579"/>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4"/>
        <bgColor indexed="64"/>
      </patternFill>
    </fill>
    <fill>
      <patternFill patternType="solid">
        <fgColor theme="5"/>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rgb="FFCCCCCC"/>
      </patternFill>
    </fill>
    <fill>
      <patternFill patternType="solid">
        <fgColor theme="9" tint="0.79998168889431442"/>
        <bgColor indexed="64"/>
      </patternFill>
    </fill>
    <fill>
      <patternFill patternType="solid">
        <fgColor theme="6" tint="0.79998168889431442"/>
        <bgColor indexed="64"/>
      </patternFill>
    </fill>
    <fill>
      <patternFill patternType="solid">
        <fgColor rgb="FF093678"/>
        <bgColor indexed="64"/>
      </patternFill>
    </fill>
    <fill>
      <patternFill patternType="solid">
        <fgColor rgb="FFCCCED6"/>
        <bgColor indexed="64"/>
      </patternFill>
    </fill>
    <fill>
      <patternFill patternType="solid">
        <fgColor rgb="FFE7E8EC"/>
        <bgColor indexed="64"/>
      </patternFill>
    </fill>
  </fills>
  <borders count="5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right/>
      <top/>
      <bottom style="thick">
        <color rgb="FF0096D7"/>
      </bottom>
      <diagonal/>
    </border>
    <border>
      <left/>
      <right/>
      <top/>
      <bottom style="dashed">
        <color rgb="FFBFBFBF"/>
      </bottom>
      <diagonal/>
    </border>
    <border>
      <left/>
      <right/>
      <top style="medium">
        <color rgb="FF0096D7"/>
      </top>
      <bottom/>
      <diagonal/>
    </border>
    <border>
      <left/>
      <right/>
      <top/>
      <bottom style="thin">
        <color rgb="FFBFBFBF"/>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style="medium">
        <color indexed="64"/>
      </left>
      <right/>
      <top/>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right/>
      <top style="medium">
        <color rgb="FFFFFFFF"/>
      </top>
      <bottom/>
      <diagonal/>
    </border>
    <border>
      <left/>
      <right style="medium">
        <color rgb="FFFFFFFF"/>
      </right>
      <top style="medium">
        <color rgb="FFFFFFFF"/>
      </top>
      <bottom/>
      <diagonal/>
    </border>
    <border>
      <left/>
      <right style="medium">
        <color rgb="FFFFFFFF"/>
      </right>
      <top/>
      <bottom/>
      <diagonal/>
    </border>
    <border>
      <left/>
      <right style="medium">
        <color rgb="FFFFFFFF"/>
      </right>
      <top/>
      <bottom style="medium">
        <color rgb="FFFFFFFF"/>
      </bottom>
      <diagonal/>
    </border>
    <border>
      <left style="medium">
        <color rgb="FFFFFFFF"/>
      </left>
      <right/>
      <top style="medium">
        <color rgb="FFFFFFFF"/>
      </top>
      <bottom/>
      <diagonal/>
    </border>
    <border>
      <left style="medium">
        <color rgb="FFFFFFFF"/>
      </left>
      <right/>
      <top/>
      <bottom/>
      <diagonal/>
    </border>
    <border>
      <left style="medium">
        <color rgb="FFFFFFFF"/>
      </left>
      <right/>
      <top/>
      <bottom style="medium">
        <color rgb="FFFFFFFF"/>
      </bottom>
      <diagonal/>
    </border>
    <border>
      <left style="medium">
        <color rgb="FFFFFFFF"/>
      </left>
      <right style="thick">
        <color rgb="FFFFFFFF"/>
      </right>
      <top style="medium">
        <color rgb="FFFFFFFF"/>
      </top>
      <bottom/>
      <diagonal/>
    </border>
    <border>
      <left style="medium">
        <color rgb="FFFFFFFF"/>
      </left>
      <right style="thick">
        <color rgb="FFFFFFFF"/>
      </right>
      <top/>
      <bottom/>
      <diagonal/>
    </border>
    <border>
      <left style="medium">
        <color rgb="FFFFFFFF"/>
      </left>
      <right style="thick">
        <color rgb="FFFFFFFF"/>
      </right>
      <top/>
      <bottom style="medium">
        <color rgb="FFFFFFFF"/>
      </bottom>
      <diagonal/>
    </border>
    <border>
      <left/>
      <right style="medium">
        <color rgb="FFFFFFFF"/>
      </right>
      <top/>
      <bottom style="thick">
        <color rgb="FFFFFFFF"/>
      </bottom>
      <diagonal/>
    </border>
    <border>
      <left/>
      <right/>
      <top/>
      <bottom style="thick">
        <color rgb="FFFFFFFF"/>
      </bottom>
      <diagonal/>
    </border>
    <border>
      <left style="thick">
        <color rgb="FFFFFFFF"/>
      </left>
      <right style="medium">
        <color rgb="FFFFFFFF"/>
      </right>
      <top style="medium">
        <color rgb="FFFFFFFF"/>
      </top>
      <bottom/>
      <diagonal/>
    </border>
    <border>
      <left style="thick">
        <color rgb="FFFFFFFF"/>
      </left>
      <right style="medium">
        <color rgb="FFFFFFFF"/>
      </right>
      <top/>
      <bottom style="thick">
        <color rgb="FFFFFFFF"/>
      </bottom>
      <diagonal/>
    </border>
    <border>
      <left style="medium">
        <color rgb="FFFFFFFF"/>
      </left>
      <right/>
      <top/>
      <bottom style="thick">
        <color rgb="FFFFFFFF"/>
      </bottom>
      <diagonal/>
    </border>
    <border>
      <left style="thick">
        <color rgb="FFFFFFFF"/>
      </left>
      <right style="medium">
        <color rgb="FFFFFFFF"/>
      </right>
      <top style="thick">
        <color rgb="FFFFFFFF"/>
      </top>
      <bottom/>
      <diagonal/>
    </border>
    <border>
      <left style="thick">
        <color rgb="FFFFFFFF"/>
      </left>
      <right style="medium">
        <color rgb="FFFFFFFF"/>
      </right>
      <top/>
      <bottom style="medium">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bottom style="thick">
        <color rgb="FFFFFFFF"/>
      </bottom>
      <diagonal/>
    </border>
    <border>
      <left/>
      <right style="medium">
        <color rgb="FFFFFFFF"/>
      </right>
      <top style="thick">
        <color rgb="FFFFFFFF"/>
      </top>
      <bottom/>
      <diagonal/>
    </border>
  </borders>
  <cellStyleXfs count="22">
    <xf numFmtId="0" fontId="0" fillId="0" borderId="0"/>
    <xf numFmtId="9" fontId="1" fillId="0" borderId="0" applyFont="0" applyFill="0" applyBorder="0" applyAlignment="0" applyProtection="0"/>
    <xf numFmtId="0" fontId="10" fillId="0" borderId="0" applyNumberFormat="0" applyFill="0" applyBorder="0" applyAlignment="0" applyProtection="0"/>
    <xf numFmtId="0" fontId="15" fillId="0" borderId="8" applyNumberFormat="0" applyProtection="0">
      <alignment wrapText="1"/>
    </xf>
    <xf numFmtId="0" fontId="16" fillId="0" borderId="0"/>
    <xf numFmtId="0" fontId="16" fillId="0" borderId="9" applyNumberFormat="0" applyFont="0" applyProtection="0">
      <alignment wrapText="1"/>
    </xf>
    <xf numFmtId="9" fontId="16" fillId="0" borderId="0" applyFont="0" applyFill="0" applyBorder="0" applyAlignment="0" applyProtection="0"/>
    <xf numFmtId="0" fontId="16" fillId="0" borderId="10" applyNumberFormat="0" applyProtection="0">
      <alignment wrapText="1"/>
    </xf>
    <xf numFmtId="0" fontId="15" fillId="0" borderId="11" applyNumberFormat="0" applyProtection="0">
      <alignment wrapText="1"/>
    </xf>
    <xf numFmtId="0" fontId="16" fillId="0" borderId="0" applyNumberFormat="0" applyFill="0" applyBorder="0" applyAlignment="0" applyProtection="0"/>
    <xf numFmtId="0" fontId="20" fillId="0" borderId="0" applyNumberFormat="0" applyProtection="0">
      <alignment horizontal="left"/>
    </xf>
    <xf numFmtId="0" fontId="21" fillId="0" borderId="0" applyNumberFormat="0" applyFill="0" applyBorder="0" applyAlignment="0" applyProtection="0"/>
    <xf numFmtId="43" fontId="23" fillId="0" borderId="0" applyFont="0" applyFill="0" applyBorder="0" applyAlignment="0" applyProtection="0"/>
    <xf numFmtId="0" fontId="23" fillId="0" borderId="0"/>
    <xf numFmtId="44" fontId="23" fillId="0" borderId="0" applyFont="0" applyFill="0" applyBorder="0" applyAlignment="0" applyProtection="0"/>
    <xf numFmtId="0" fontId="16" fillId="0" borderId="0" applyNumberFormat="0" applyFill="0" applyBorder="0" applyAlignment="0" applyProtection="0"/>
    <xf numFmtId="0" fontId="15" fillId="0" borderId="8" applyNumberFormat="0" applyProtection="0">
      <alignment wrapText="1"/>
    </xf>
    <xf numFmtId="0" fontId="20" fillId="0" borderId="0" applyNumberFormat="0" applyProtection="0">
      <alignment horizontal="left"/>
    </xf>
    <xf numFmtId="0" fontId="15" fillId="0" borderId="11" applyNumberFormat="0" applyProtection="0">
      <alignment wrapText="1"/>
    </xf>
    <xf numFmtId="0" fontId="16" fillId="0" borderId="9" applyNumberFormat="0" applyFont="0" applyProtection="0">
      <alignment wrapText="1"/>
    </xf>
    <xf numFmtId="0" fontId="16" fillId="0" borderId="10" applyNumberFormat="0" applyProtection="0">
      <alignment wrapText="1"/>
    </xf>
    <xf numFmtId="43" fontId="1" fillId="0" borderId="0" applyFont="0" applyFill="0" applyBorder="0" applyAlignment="0" applyProtection="0"/>
  </cellStyleXfs>
  <cellXfs count="407">
    <xf numFmtId="0" fontId="0" fillId="0" borderId="0" xfId="0"/>
    <xf numFmtId="0" fontId="4" fillId="2" borderId="1" xfId="0" applyFont="1" applyFill="1" applyBorder="1" applyAlignment="1">
      <alignment vertical="center" wrapText="1"/>
    </xf>
    <xf numFmtId="0" fontId="5" fillId="2" borderId="2" xfId="0" applyFont="1" applyFill="1" applyBorder="1" applyAlignment="1">
      <alignment vertical="center" wrapText="1"/>
    </xf>
    <xf numFmtId="0" fontId="6" fillId="0" borderId="6" xfId="0" applyFont="1" applyBorder="1" applyAlignment="1">
      <alignment vertical="center" wrapText="1"/>
    </xf>
    <xf numFmtId="0" fontId="6" fillId="0" borderId="5" xfId="0" applyFont="1" applyBorder="1" applyAlignment="1">
      <alignment vertical="center" wrapText="1"/>
    </xf>
    <xf numFmtId="0" fontId="4" fillId="2" borderId="3" xfId="0" applyFont="1" applyFill="1" applyBorder="1" applyAlignment="1">
      <alignment vertical="center" wrapText="1"/>
    </xf>
    <xf numFmtId="0" fontId="6" fillId="2" borderId="5" xfId="0" applyFont="1" applyFill="1" applyBorder="1" applyAlignment="1">
      <alignment vertical="center" wrapText="1"/>
    </xf>
    <xf numFmtId="0" fontId="3" fillId="0" borderId="0" xfId="0" applyFont="1"/>
    <xf numFmtId="0" fontId="12" fillId="0" borderId="0" xfId="0" applyFont="1"/>
    <xf numFmtId="0" fontId="13" fillId="0" borderId="0" xfId="0" applyFont="1"/>
    <xf numFmtId="0" fontId="3" fillId="0" borderId="0" xfId="0" applyFont="1" applyAlignment="1">
      <alignment wrapText="1"/>
    </xf>
    <xf numFmtId="9" fontId="0" fillId="0" borderId="0" xfId="1" applyFont="1"/>
    <xf numFmtId="164" fontId="0" fillId="0" borderId="0" xfId="1" applyNumberFormat="1" applyFont="1"/>
    <xf numFmtId="164" fontId="0" fillId="3" borderId="0" xfId="1" applyNumberFormat="1" applyFont="1" applyFill="1"/>
    <xf numFmtId="0" fontId="0" fillId="0" borderId="0" xfId="0" applyAlignment="1">
      <alignment horizontal="right"/>
    </xf>
    <xf numFmtId="164" fontId="0" fillId="0" borderId="0" xfId="0" applyNumberFormat="1"/>
    <xf numFmtId="9" fontId="0" fillId="0" borderId="0" xfId="0" applyNumberFormat="1"/>
    <xf numFmtId="164" fontId="0" fillId="3" borderId="0" xfId="0" applyNumberFormat="1" applyFill="1"/>
    <xf numFmtId="0" fontId="14" fillId="0" borderId="0" xfId="0" applyFont="1"/>
    <xf numFmtId="0" fontId="0" fillId="0" borderId="0" xfId="0" applyAlignment="1">
      <alignment horizontal="left"/>
    </xf>
    <xf numFmtId="0" fontId="3" fillId="4" borderId="0" xfId="0" applyFont="1" applyFill="1"/>
    <xf numFmtId="0" fontId="3" fillId="4" borderId="0" xfId="0" applyFont="1" applyFill="1" applyAlignment="1">
      <alignment wrapText="1"/>
    </xf>
    <xf numFmtId="0" fontId="0" fillId="4" borderId="0" xfId="0" applyFill="1"/>
    <xf numFmtId="0" fontId="0" fillId="0" borderId="0" xfId="0" applyAlignment="1">
      <alignment horizontal="left" vertical="top" wrapText="1"/>
    </xf>
    <xf numFmtId="9" fontId="0" fillId="3" borderId="0" xfId="0" applyNumberFormat="1" applyFill="1"/>
    <xf numFmtId="9" fontId="0" fillId="0" borderId="0" xfId="1" applyFont="1" applyAlignment="1">
      <alignment wrapText="1"/>
    </xf>
    <xf numFmtId="0" fontId="0" fillId="0" borderId="0" xfId="0" applyAlignment="1">
      <alignment wrapText="1"/>
    </xf>
    <xf numFmtId="0" fontId="0" fillId="0" borderId="0" xfId="0" applyFill="1"/>
    <xf numFmtId="0" fontId="0" fillId="0" borderId="0" xfId="0" applyFont="1"/>
    <xf numFmtId="167" fontId="0" fillId="0" borderId="0" xfId="0" applyNumberFormat="1"/>
    <xf numFmtId="2" fontId="0" fillId="0" borderId="0" xfId="0" applyNumberFormat="1"/>
    <xf numFmtId="0" fontId="0" fillId="3" borderId="0" xfId="0" applyFill="1"/>
    <xf numFmtId="0" fontId="17" fillId="0" borderId="0" xfId="4" applyFont="1"/>
    <xf numFmtId="168" fontId="0" fillId="0" borderId="9" xfId="5" applyNumberFormat="1" applyFont="1" applyFill="1" applyAlignment="1">
      <alignment horizontal="right" wrapText="1"/>
    </xf>
    <xf numFmtId="164" fontId="0" fillId="0" borderId="9" xfId="5" applyNumberFormat="1" applyFont="1" applyFill="1" applyAlignment="1">
      <alignment horizontal="right" wrapText="1"/>
    </xf>
    <xf numFmtId="0" fontId="0" fillId="0" borderId="0" xfId="0" applyBorder="1"/>
    <xf numFmtId="9" fontId="0" fillId="0" borderId="0" xfId="0" applyNumberFormat="1" applyFill="1"/>
    <xf numFmtId="9" fontId="0" fillId="0" borderId="0" xfId="0" applyNumberFormat="1" applyAlignment="1">
      <alignment wrapText="1"/>
    </xf>
    <xf numFmtId="0" fontId="3" fillId="0" borderId="0" xfId="0" applyFont="1" applyFill="1"/>
    <xf numFmtId="0" fontId="0" fillId="0" borderId="0" xfId="0" applyFill="1" applyAlignment="1">
      <alignment wrapText="1"/>
    </xf>
    <xf numFmtId="2" fontId="0" fillId="0" borderId="0" xfId="0" applyNumberFormat="1" applyFill="1"/>
    <xf numFmtId="9" fontId="0" fillId="0" borderId="0" xfId="1" applyFont="1" applyFill="1"/>
    <xf numFmtId="0" fontId="0" fillId="0" borderId="0" xfId="0" applyFont="1" applyFill="1"/>
    <xf numFmtId="0" fontId="16" fillId="0" borderId="0" xfId="4"/>
    <xf numFmtId="164" fontId="0" fillId="0" borderId="0" xfId="6" applyNumberFormat="1" applyFont="1"/>
    <xf numFmtId="164" fontId="16" fillId="0" borderId="0" xfId="6" applyNumberFormat="1" applyFont="1"/>
    <xf numFmtId="164" fontId="16" fillId="0" borderId="0" xfId="4" applyNumberFormat="1"/>
    <xf numFmtId="0" fontId="15" fillId="0" borderId="0" xfId="4" applyFont="1"/>
    <xf numFmtId="0" fontId="16" fillId="7" borderId="0" xfId="4" applyFill="1"/>
    <xf numFmtId="0" fontId="15" fillId="7" borderId="0" xfId="4" applyFont="1" applyFill="1"/>
    <xf numFmtId="9" fontId="0" fillId="0" borderId="0" xfId="6" applyFont="1"/>
    <xf numFmtId="169" fontId="16" fillId="0" borderId="0" xfId="4" applyNumberFormat="1"/>
    <xf numFmtId="0" fontId="18" fillId="7" borderId="0" xfId="4" applyFont="1" applyFill="1"/>
    <xf numFmtId="0" fontId="19" fillId="0" borderId="0" xfId="4" applyFont="1"/>
    <xf numFmtId="3" fontId="0" fillId="0" borderId="9" xfId="5" applyNumberFormat="1" applyFont="1" applyFill="1" applyAlignment="1">
      <alignment horizontal="right" wrapText="1"/>
    </xf>
    <xf numFmtId="0" fontId="0" fillId="0" borderId="9" xfId="5" applyFont="1" applyFill="1" applyBorder="1" applyAlignment="1">
      <alignment wrapText="1"/>
    </xf>
    <xf numFmtId="4" fontId="0" fillId="0" borderId="9" xfId="5" applyNumberFormat="1" applyFont="1" applyFill="1" applyAlignment="1">
      <alignment horizontal="right" wrapText="1"/>
    </xf>
    <xf numFmtId="0" fontId="15" fillId="0" borderId="11" xfId="8" applyFont="1" applyFill="1" applyBorder="1" applyAlignment="1">
      <alignment wrapText="1"/>
    </xf>
    <xf numFmtId="168" fontId="0" fillId="0" borderId="0" xfId="5" applyNumberFormat="1" applyFont="1" applyFill="1" applyBorder="1" applyAlignment="1">
      <alignment horizontal="right" wrapText="1"/>
    </xf>
    <xf numFmtId="9" fontId="0" fillId="0" borderId="0" xfId="6" applyFont="1" applyFill="1" applyBorder="1" applyAlignment="1">
      <alignment horizontal="right" wrapText="1"/>
    </xf>
    <xf numFmtId="164" fontId="15" fillId="0" borderId="11" xfId="8" applyNumberFormat="1" applyFill="1" applyAlignment="1">
      <alignment horizontal="right" wrapText="1"/>
    </xf>
    <xf numFmtId="168" fontId="15" fillId="0" borderId="11" xfId="8" applyNumberFormat="1" applyFill="1" applyAlignment="1">
      <alignment horizontal="right" wrapText="1"/>
    </xf>
    <xf numFmtId="168" fontId="16" fillId="0" borderId="0" xfId="4" applyNumberFormat="1"/>
    <xf numFmtId="9" fontId="16" fillId="0" borderId="0" xfId="4" applyNumberFormat="1"/>
    <xf numFmtId="0" fontId="15" fillId="0" borderId="8" xfId="3" applyFont="1" applyFill="1" applyBorder="1" applyAlignment="1">
      <alignment wrapText="1"/>
    </xf>
    <xf numFmtId="0" fontId="16" fillId="0" borderId="0" xfId="4" applyAlignment="1" applyProtection="1">
      <alignment horizontal="left"/>
    </xf>
    <xf numFmtId="0" fontId="16" fillId="0" borderId="0" xfId="9" applyFont="1"/>
    <xf numFmtId="0" fontId="20" fillId="0" borderId="0" xfId="10" applyFont="1" applyFill="1" applyBorder="1" applyAlignment="1">
      <alignment horizontal="left"/>
    </xf>
    <xf numFmtId="0" fontId="22" fillId="0" borderId="0" xfId="4" applyFont="1"/>
    <xf numFmtId="43" fontId="0" fillId="0" borderId="0" xfId="12" applyFont="1"/>
    <xf numFmtId="43" fontId="11" fillId="0" borderId="0" xfId="12" applyFont="1" applyAlignment="1">
      <alignment wrapText="1"/>
    </xf>
    <xf numFmtId="43" fontId="24" fillId="0" borderId="0" xfId="12" applyFont="1" applyAlignment="1"/>
    <xf numFmtId="43" fontId="25" fillId="8" borderId="0" xfId="12" applyFont="1" applyFill="1"/>
    <xf numFmtId="43" fontId="0" fillId="7" borderId="0" xfId="12" applyFont="1" applyFill="1"/>
    <xf numFmtId="43" fontId="11" fillId="7" borderId="0" xfId="12" applyFont="1" applyFill="1" applyAlignment="1">
      <alignment wrapText="1"/>
    </xf>
    <xf numFmtId="43" fontId="11" fillId="6" borderId="0" xfId="12" applyFont="1" applyFill="1"/>
    <xf numFmtId="43" fontId="11" fillId="9" borderId="0" xfId="12" applyFont="1" applyFill="1" applyAlignment="1">
      <alignment wrapText="1"/>
    </xf>
    <xf numFmtId="43" fontId="0" fillId="5" borderId="0" xfId="12" applyFont="1" applyFill="1"/>
    <xf numFmtId="43" fontId="11" fillId="5" borderId="0" xfId="12" applyFont="1" applyFill="1" applyAlignment="1">
      <alignment wrapText="1"/>
    </xf>
    <xf numFmtId="43" fontId="0" fillId="0" borderId="0" xfId="12" applyFont="1" applyAlignment="1">
      <alignment wrapText="1"/>
    </xf>
    <xf numFmtId="43" fontId="11" fillId="0" borderId="0" xfId="12" applyFont="1"/>
    <xf numFmtId="43" fontId="11" fillId="0" borderId="0" xfId="12" applyFont="1" applyAlignment="1"/>
    <xf numFmtId="0" fontId="23" fillId="0" borderId="0" xfId="13"/>
    <xf numFmtId="170" fontId="0" fillId="0" borderId="0" xfId="14" applyNumberFormat="1" applyFont="1"/>
    <xf numFmtId="170" fontId="11" fillId="6" borderId="0" xfId="14" applyNumberFormat="1" applyFont="1" applyFill="1"/>
    <xf numFmtId="0" fontId="11" fillId="9" borderId="0" xfId="13" applyFont="1" applyFill="1" applyAlignment="1">
      <alignment wrapText="1"/>
    </xf>
    <xf numFmtId="0" fontId="1" fillId="0" borderId="0" xfId="13" applyFont="1"/>
    <xf numFmtId="0" fontId="3" fillId="0" borderId="0" xfId="13" applyFont="1"/>
    <xf numFmtId="0" fontId="1" fillId="5" borderId="0" xfId="13" applyFont="1" applyFill="1"/>
    <xf numFmtId="3" fontId="1" fillId="5" borderId="0" xfId="13" applyNumberFormat="1" applyFont="1" applyFill="1"/>
    <xf numFmtId="0" fontId="23" fillId="5" borderId="0" xfId="13" applyFill="1"/>
    <xf numFmtId="0" fontId="3" fillId="5" borderId="0" xfId="13" applyFont="1" applyFill="1"/>
    <xf numFmtId="43" fontId="25" fillId="8" borderId="12" xfId="12" applyFont="1" applyFill="1" applyBorder="1"/>
    <xf numFmtId="43" fontId="0" fillId="7" borderId="12" xfId="12" applyFont="1" applyFill="1" applyBorder="1"/>
    <xf numFmtId="43" fontId="11" fillId="7" borderId="12" xfId="12" applyFont="1" applyFill="1" applyBorder="1" applyAlignment="1">
      <alignment wrapText="1"/>
    </xf>
    <xf numFmtId="0" fontId="23" fillId="0" borderId="0" xfId="13" applyAlignment="1">
      <alignment wrapText="1"/>
    </xf>
    <xf numFmtId="0" fontId="3" fillId="0" borderId="0" xfId="13" applyFont="1" applyAlignment="1">
      <alignment wrapText="1"/>
    </xf>
    <xf numFmtId="171" fontId="11" fillId="6" borderId="0" xfId="12" applyNumberFormat="1" applyFont="1" applyFill="1"/>
    <xf numFmtId="171" fontId="1" fillId="5" borderId="0" xfId="12" applyNumberFormat="1" applyFont="1" applyFill="1" applyAlignment="1"/>
    <xf numFmtId="0" fontId="3" fillId="5" borderId="0" xfId="13" applyFont="1" applyFill="1" applyAlignment="1">
      <alignment wrapText="1"/>
    </xf>
    <xf numFmtId="3" fontId="23" fillId="0" borderId="0" xfId="13" applyNumberFormat="1"/>
    <xf numFmtId="0" fontId="16" fillId="0" borderId="0" xfId="15"/>
    <xf numFmtId="0" fontId="15" fillId="0" borderId="8" xfId="16">
      <alignment wrapText="1"/>
    </xf>
    <xf numFmtId="0" fontId="22" fillId="0" borderId="0" xfId="0" applyFont="1"/>
    <xf numFmtId="0" fontId="17" fillId="0" borderId="0" xfId="0" applyFont="1"/>
    <xf numFmtId="0" fontId="20" fillId="0" borderId="0" xfId="17">
      <alignment horizontal="left"/>
    </xf>
    <xf numFmtId="0" fontId="15" fillId="0" borderId="11" xfId="18">
      <alignment wrapText="1"/>
    </xf>
    <xf numFmtId="0" fontId="0" fillId="0" borderId="9" xfId="19" applyFont="1">
      <alignment wrapText="1"/>
    </xf>
    <xf numFmtId="4" fontId="0" fillId="0" borderId="9" xfId="19" applyNumberFormat="1" applyFont="1" applyAlignment="1">
      <alignment horizontal="right" wrapText="1"/>
    </xf>
    <xf numFmtId="164" fontId="0" fillId="0" borderId="9" xfId="19" applyNumberFormat="1" applyFont="1" applyAlignment="1">
      <alignment horizontal="right" wrapText="1"/>
    </xf>
    <xf numFmtId="4" fontId="15" fillId="0" borderId="11" xfId="18" applyNumberFormat="1" applyAlignment="1">
      <alignment horizontal="right" wrapText="1"/>
    </xf>
    <xf numFmtId="164" fontId="15" fillId="0" borderId="11" xfId="18" applyNumberFormat="1" applyAlignment="1">
      <alignment horizontal="right" wrapText="1"/>
    </xf>
    <xf numFmtId="3" fontId="15" fillId="0" borderId="11" xfId="18" applyNumberFormat="1" applyAlignment="1">
      <alignment horizontal="right" wrapText="1"/>
    </xf>
    <xf numFmtId="168" fontId="0" fillId="0" borderId="9" xfId="19" applyNumberFormat="1" applyFont="1" applyAlignment="1">
      <alignment horizontal="right" wrapText="1"/>
    </xf>
    <xf numFmtId="4" fontId="0" fillId="10" borderId="9" xfId="19" applyNumberFormat="1" applyFont="1" applyFill="1" applyAlignment="1">
      <alignment horizontal="right" wrapText="1"/>
    </xf>
    <xf numFmtId="164" fontId="0" fillId="10" borderId="9" xfId="19" applyNumberFormat="1" applyFont="1" applyFill="1" applyAlignment="1">
      <alignment horizontal="right" wrapText="1"/>
    </xf>
    <xf numFmtId="0" fontId="17" fillId="6" borderId="0" xfId="0" applyFont="1" applyFill="1"/>
    <xf numFmtId="0" fontId="17" fillId="3" borderId="0" xfId="0" applyFont="1" applyFill="1"/>
    <xf numFmtId="0" fontId="17" fillId="11" borderId="0" xfId="0" applyFont="1" applyFill="1"/>
    <xf numFmtId="4" fontId="15" fillId="10" borderId="11" xfId="18" applyNumberFormat="1" applyFill="1" applyAlignment="1">
      <alignment horizontal="right" wrapText="1"/>
    </xf>
    <xf numFmtId="164" fontId="15" fillId="10" borderId="11" xfId="18" applyNumberFormat="1" applyFill="1" applyAlignment="1">
      <alignment horizontal="right" wrapText="1"/>
    </xf>
    <xf numFmtId="0" fontId="0" fillId="10" borderId="0" xfId="0" applyFill="1"/>
    <xf numFmtId="3" fontId="0" fillId="0" borderId="9" xfId="19" applyNumberFormat="1" applyFont="1" applyAlignment="1">
      <alignment horizontal="right" wrapText="1"/>
    </xf>
    <xf numFmtId="0" fontId="19" fillId="0" borderId="0" xfId="0" applyFont="1"/>
    <xf numFmtId="9" fontId="16" fillId="0" borderId="0" xfId="1" applyFont="1"/>
    <xf numFmtId="0" fontId="10" fillId="0" borderId="0" xfId="2"/>
    <xf numFmtId="43" fontId="2" fillId="8" borderId="0" xfId="12" applyFont="1" applyFill="1"/>
    <xf numFmtId="43" fontId="26" fillId="7" borderId="0" xfId="12" applyFont="1" applyFill="1"/>
    <xf numFmtId="43" fontId="3" fillId="7" borderId="0" xfId="12" applyFont="1" applyFill="1" applyAlignment="1">
      <alignment wrapText="1"/>
    </xf>
    <xf numFmtId="43" fontId="2" fillId="8" borderId="12" xfId="12" applyFont="1" applyFill="1" applyBorder="1"/>
    <xf numFmtId="43" fontId="26" fillId="7" borderId="12" xfId="12" applyFont="1" applyFill="1" applyBorder="1"/>
    <xf numFmtId="43" fontId="3" fillId="7" borderId="12" xfId="12" applyFont="1" applyFill="1" applyBorder="1" applyAlignment="1">
      <alignment wrapText="1"/>
    </xf>
    <xf numFmtId="170" fontId="3" fillId="6" borderId="0" xfId="14" applyNumberFormat="1" applyFont="1" applyFill="1"/>
    <xf numFmtId="0" fontId="3" fillId="9" borderId="0" xfId="13" applyFont="1" applyFill="1" applyAlignment="1">
      <alignment wrapText="1"/>
    </xf>
    <xf numFmtId="0" fontId="10" fillId="0" borderId="3" xfId="2" applyBorder="1" applyAlignment="1">
      <alignment vertical="center" wrapText="1"/>
    </xf>
    <xf numFmtId="0" fontId="0" fillId="0" borderId="0" xfId="0" applyFill="1" applyAlignment="1">
      <alignment horizontal="left"/>
    </xf>
    <xf numFmtId="0" fontId="3" fillId="4" borderId="0" xfId="0" applyFont="1" applyFill="1" applyAlignment="1"/>
    <xf numFmtId="167" fontId="0" fillId="0" borderId="0" xfId="0" applyNumberFormat="1" applyAlignment="1">
      <alignment horizontal="left"/>
    </xf>
    <xf numFmtId="169" fontId="0" fillId="0" borderId="0" xfId="0" applyNumberFormat="1" applyAlignment="1">
      <alignment horizontal="left"/>
    </xf>
    <xf numFmtId="0" fontId="3" fillId="0" borderId="0" xfId="0" applyFont="1" applyFill="1" applyBorder="1" applyAlignment="1">
      <alignment wrapText="1"/>
    </xf>
    <xf numFmtId="0" fontId="0" fillId="0" borderId="0" xfId="0" applyFill="1" applyBorder="1"/>
    <xf numFmtId="0" fontId="0" fillId="0" borderId="0" xfId="0" applyNumberFormat="1" applyFill="1"/>
    <xf numFmtId="9" fontId="0" fillId="0" borderId="0" xfId="1" applyFont="1" applyFill="1" applyBorder="1"/>
    <xf numFmtId="0" fontId="0" fillId="0" borderId="0" xfId="0" applyAlignment="1"/>
    <xf numFmtId="0" fontId="10" fillId="0" borderId="0" xfId="2" applyAlignment="1"/>
    <xf numFmtId="0" fontId="27" fillId="0" borderId="0" xfId="2" applyFont="1" applyAlignment="1"/>
    <xf numFmtId="0" fontId="6" fillId="0" borderId="5" xfId="0" applyFont="1" applyFill="1" applyBorder="1" applyAlignment="1">
      <alignment vertical="center" wrapText="1"/>
    </xf>
    <xf numFmtId="4" fontId="15" fillId="0" borderId="11" xfId="8" applyNumberFormat="1" applyFill="1" applyAlignment="1">
      <alignment horizontal="right" wrapText="1"/>
    </xf>
    <xf numFmtId="0" fontId="15" fillId="0" borderId="11" xfId="8" applyFont="1" applyFill="1" applyBorder="1" applyAlignment="1"/>
    <xf numFmtId="172" fontId="15" fillId="0" borderId="11" xfId="8" applyNumberFormat="1" applyFill="1" applyAlignment="1">
      <alignment horizontal="right" wrapText="1"/>
    </xf>
    <xf numFmtId="0" fontId="15" fillId="0" borderId="0" xfId="8" applyFont="1" applyFill="1" applyBorder="1" applyAlignment="1">
      <alignment wrapText="1"/>
    </xf>
    <xf numFmtId="3" fontId="15" fillId="0" borderId="11" xfId="8" applyNumberFormat="1" applyFill="1" applyAlignment="1">
      <alignment horizontal="right" wrapText="1"/>
    </xf>
    <xf numFmtId="165" fontId="15" fillId="0" borderId="11" xfId="8" applyNumberFormat="1" applyFill="1" applyAlignment="1">
      <alignment horizontal="right" wrapText="1"/>
    </xf>
    <xf numFmtId="173" fontId="15" fillId="0" borderId="11" xfId="8" applyNumberFormat="1" applyFill="1" applyAlignment="1">
      <alignment horizontal="right" wrapText="1"/>
    </xf>
    <xf numFmtId="166" fontId="15" fillId="0" borderId="11" xfId="8" applyNumberFormat="1" applyFill="1" applyAlignment="1">
      <alignment horizontal="right" wrapText="1"/>
    </xf>
    <xf numFmtId="0" fontId="0" fillId="0" borderId="0" xfId="0" applyAlignment="1" applyProtection="1">
      <alignment horizontal="left"/>
    </xf>
    <xf numFmtId="166" fontId="15" fillId="3" borderId="11" xfId="8" applyNumberFormat="1" applyFill="1" applyAlignment="1">
      <alignment horizontal="right" wrapText="1"/>
    </xf>
    <xf numFmtId="0" fontId="0" fillId="0" borderId="0" xfId="0" applyBorder="1" applyAlignment="1">
      <alignment horizontal="left"/>
    </xf>
    <xf numFmtId="0" fontId="0" fillId="0" borderId="0" xfId="0" applyBorder="1" applyAlignment="1"/>
    <xf numFmtId="0" fontId="21" fillId="0" borderId="0" xfId="11" applyBorder="1"/>
    <xf numFmtId="0" fontId="0" fillId="0" borderId="0" xfId="0" applyFill="1" applyBorder="1" applyAlignment="1"/>
    <xf numFmtId="0" fontId="21" fillId="0" borderId="0" xfId="11" applyFill="1" applyBorder="1"/>
    <xf numFmtId="0" fontId="3" fillId="0" borderId="0" xfId="0" applyFont="1" applyFill="1" applyBorder="1"/>
    <xf numFmtId="0" fontId="10" fillId="0" borderId="0" xfId="2" applyFill="1"/>
    <xf numFmtId="0" fontId="10" fillId="0" borderId="7" xfId="2" applyBorder="1" applyAlignment="1">
      <alignment vertical="center" wrapText="1"/>
    </xf>
    <xf numFmtId="0" fontId="0" fillId="0" borderId="0" xfId="0" applyAlignment="1">
      <alignment horizontal="left" indent="1"/>
    </xf>
    <xf numFmtId="9" fontId="1" fillId="0" borderId="0" xfId="1" applyFont="1"/>
    <xf numFmtId="164" fontId="0" fillId="0" borderId="0" xfId="1" applyNumberFormat="1" applyFont="1" applyFill="1"/>
    <xf numFmtId="164" fontId="0" fillId="13" borderId="0" xfId="1" applyNumberFormat="1" applyFont="1" applyFill="1"/>
    <xf numFmtId="0" fontId="3" fillId="12" borderId="0" xfId="0" applyFont="1" applyFill="1"/>
    <xf numFmtId="0" fontId="3" fillId="0" borderId="0" xfId="0" applyFont="1" applyFill="1" applyAlignment="1">
      <alignment horizontal="left"/>
    </xf>
    <xf numFmtId="0" fontId="10" fillId="0" borderId="4" xfId="2" applyBorder="1" applyAlignment="1">
      <alignment vertical="center" wrapText="1"/>
    </xf>
    <xf numFmtId="0" fontId="6" fillId="0" borderId="0" xfId="0" applyFont="1" applyBorder="1" applyAlignment="1">
      <alignment vertical="center" wrapText="1"/>
    </xf>
    <xf numFmtId="0" fontId="4" fillId="2" borderId="14" xfId="0" applyFont="1" applyFill="1" applyBorder="1" applyAlignment="1">
      <alignment vertical="center" wrapText="1"/>
    </xf>
    <xf numFmtId="0" fontId="6" fillId="2" borderId="13" xfId="0" applyFont="1" applyFill="1" applyBorder="1" applyAlignment="1">
      <alignment vertical="center" wrapText="1"/>
    </xf>
    <xf numFmtId="0" fontId="0" fillId="0" borderId="0" xfId="1" applyNumberFormat="1" applyFont="1"/>
    <xf numFmtId="0" fontId="3" fillId="0" borderId="0" xfId="0" applyFont="1" applyFill="1" applyAlignment="1"/>
    <xf numFmtId="0" fontId="0" fillId="0" borderId="0" xfId="0" applyFont="1" applyFill="1" applyAlignment="1">
      <alignment wrapText="1"/>
    </xf>
    <xf numFmtId="0" fontId="27" fillId="0" borderId="0" xfId="0" applyFont="1" applyFill="1"/>
    <xf numFmtId="0" fontId="10" fillId="0" borderId="15" xfId="2" applyFill="1" applyBorder="1" applyAlignment="1">
      <alignment vertical="center" wrapText="1"/>
    </xf>
    <xf numFmtId="0" fontId="8" fillId="0" borderId="13" xfId="0" applyFont="1" applyFill="1" applyBorder="1" applyAlignment="1">
      <alignment vertical="center" wrapText="1"/>
    </xf>
    <xf numFmtId="0" fontId="4" fillId="2" borderId="13" xfId="0" applyFont="1" applyFill="1" applyBorder="1" applyAlignment="1">
      <alignment vertical="center" wrapText="1"/>
    </xf>
    <xf numFmtId="169" fontId="0" fillId="0" borderId="9" xfId="5" applyNumberFormat="1" applyFont="1" applyFill="1" applyAlignment="1">
      <alignment horizontal="right" wrapText="1"/>
    </xf>
    <xf numFmtId="169" fontId="0" fillId="0" borderId="0" xfId="0" applyNumberFormat="1"/>
    <xf numFmtId="169" fontId="15" fillId="0" borderId="11" xfId="8" applyNumberFormat="1" applyFill="1" applyAlignment="1">
      <alignment horizontal="right" wrapText="1"/>
    </xf>
    <xf numFmtId="0" fontId="22" fillId="0" borderId="0" xfId="9" applyFont="1"/>
    <xf numFmtId="0" fontId="28" fillId="0" borderId="8" xfId="3" applyFont="1" applyFill="1" applyBorder="1" applyAlignment="1">
      <alignment wrapText="1"/>
    </xf>
    <xf numFmtId="0" fontId="15" fillId="0" borderId="0" xfId="0" applyFont="1" applyAlignment="1" applyProtection="1">
      <alignment horizontal="right"/>
    </xf>
    <xf numFmtId="1" fontId="0" fillId="0" borderId="9" xfId="5" applyNumberFormat="1" applyFont="1" applyFill="1" applyAlignment="1">
      <alignment horizontal="right" wrapText="1"/>
    </xf>
    <xf numFmtId="2" fontId="0" fillId="0" borderId="9" xfId="5" applyNumberFormat="1" applyFont="1" applyFill="1" applyAlignment="1">
      <alignment horizontal="right" wrapText="1"/>
    </xf>
    <xf numFmtId="2" fontId="15" fillId="0" borderId="11" xfId="8" applyNumberFormat="1" applyFill="1" applyAlignment="1">
      <alignment horizontal="right" wrapText="1"/>
    </xf>
    <xf numFmtId="0" fontId="0" fillId="0" borderId="0" xfId="0" applyNumberFormat="1" applyFill="1" applyBorder="1"/>
    <xf numFmtId="9" fontId="0" fillId="0" borderId="0" xfId="0" applyNumberFormat="1" applyFill="1" applyBorder="1"/>
    <xf numFmtId="0" fontId="10" fillId="0" borderId="7" xfId="2" applyBorder="1" applyAlignment="1">
      <alignment vertical="center" wrapText="1"/>
    </xf>
    <xf numFmtId="0" fontId="0" fillId="0" borderId="0" xfId="0" applyAlignment="1">
      <alignment horizontal="left" vertical="top" wrapText="1"/>
    </xf>
    <xf numFmtId="0" fontId="16" fillId="0" borderId="10" xfId="7" applyFont="1" applyFill="1" applyBorder="1" applyAlignment="1">
      <alignment wrapText="1"/>
    </xf>
    <xf numFmtId="0" fontId="0" fillId="0" borderId="0" xfId="0" applyAlignment="1">
      <alignment horizontal="left" wrapText="1"/>
    </xf>
    <xf numFmtId="9" fontId="14" fillId="0" borderId="0" xfId="1" applyFont="1"/>
    <xf numFmtId="2" fontId="14" fillId="0" borderId="0" xfId="0" applyNumberFormat="1" applyFont="1"/>
    <xf numFmtId="164" fontId="16" fillId="0" borderId="0" xfId="1" applyNumberFormat="1" applyFont="1"/>
    <xf numFmtId="164" fontId="0" fillId="0" borderId="0" xfId="0" applyNumberFormat="1" applyFill="1"/>
    <xf numFmtId="0" fontId="29" fillId="0" borderId="0" xfId="0" applyFont="1" applyFill="1" applyBorder="1" applyAlignment="1">
      <alignment horizontal="left"/>
    </xf>
    <xf numFmtId="0" fontId="0" fillId="0" borderId="0" xfId="0" applyFill="1" applyBorder="1" applyAlignment="1">
      <alignment horizontal="left"/>
    </xf>
    <xf numFmtId="0" fontId="0" fillId="15" borderId="16" xfId="0" applyFill="1" applyBorder="1" applyAlignment="1">
      <alignment horizontal="left" wrapText="1"/>
    </xf>
    <xf numFmtId="0" fontId="0" fillId="15" borderId="20" xfId="0" applyFill="1" applyBorder="1" applyAlignment="1">
      <alignment horizontal="left" wrapText="1"/>
    </xf>
    <xf numFmtId="0" fontId="30" fillId="15" borderId="21" xfId="0" applyFont="1" applyFill="1" applyBorder="1" applyAlignment="1">
      <alignment horizontal="left" wrapText="1"/>
    </xf>
    <xf numFmtId="0" fontId="30" fillId="15" borderId="22" xfId="0" applyFont="1" applyFill="1" applyBorder="1" applyAlignment="1">
      <alignment horizontal="left" wrapText="1"/>
    </xf>
    <xf numFmtId="0" fontId="31" fillId="0" borderId="0" xfId="0" applyFont="1" applyFill="1" applyBorder="1" applyAlignment="1">
      <alignment horizontal="left"/>
    </xf>
    <xf numFmtId="0" fontId="32" fillId="0" borderId="23" xfId="0" applyFont="1" applyFill="1" applyBorder="1" applyAlignment="1">
      <alignment horizontal="left" wrapText="1"/>
    </xf>
    <xf numFmtId="174" fontId="33" fillId="0" borderId="24" xfId="0" applyNumberFormat="1" applyFont="1" applyFill="1" applyBorder="1" applyAlignment="1">
      <alignment horizontal="center" wrapText="1"/>
    </xf>
    <xf numFmtId="174" fontId="33" fillId="0" borderId="25" xfId="0" applyNumberFormat="1" applyFont="1" applyFill="1" applyBorder="1" applyAlignment="1">
      <alignment horizontal="center" wrapText="1"/>
    </xf>
    <xf numFmtId="0" fontId="32" fillId="0" borderId="26" xfId="0" applyFont="1" applyFill="1" applyBorder="1" applyAlignment="1">
      <alignment horizontal="left" wrapText="1"/>
    </xf>
    <xf numFmtId="174" fontId="33" fillId="0" borderId="27" xfId="0" applyNumberFormat="1" applyFont="1" applyFill="1" applyBorder="1" applyAlignment="1">
      <alignment horizontal="center" wrapText="1"/>
    </xf>
    <xf numFmtId="174" fontId="33" fillId="0" borderId="28" xfId="0" applyNumberFormat="1" applyFont="1" applyFill="1" applyBorder="1" applyAlignment="1">
      <alignment horizontal="center" wrapText="1"/>
    </xf>
    <xf numFmtId="0" fontId="34" fillId="0" borderId="0" xfId="0" applyFont="1" applyFill="1" applyBorder="1" applyAlignment="1">
      <alignment horizontal="left"/>
    </xf>
    <xf numFmtId="0" fontId="32" fillId="0" borderId="29" xfId="0" applyFont="1" applyFill="1" applyBorder="1" applyAlignment="1">
      <alignment horizontal="left" wrapText="1"/>
    </xf>
    <xf numFmtId="174" fontId="33" fillId="0" borderId="30" xfId="0" applyNumberFormat="1" applyFont="1" applyFill="1" applyBorder="1" applyAlignment="1">
      <alignment horizontal="center" wrapText="1"/>
    </xf>
    <xf numFmtId="174" fontId="33" fillId="0" borderId="31" xfId="0" applyNumberFormat="1" applyFont="1" applyFill="1" applyBorder="1" applyAlignment="1">
      <alignment horizontal="center" wrapText="1"/>
    </xf>
    <xf numFmtId="176" fontId="0" fillId="0" borderId="0" xfId="0" applyNumberFormat="1"/>
    <xf numFmtId="169" fontId="3" fillId="0" borderId="0" xfId="0" applyNumberFormat="1" applyFont="1"/>
    <xf numFmtId="10" fontId="0" fillId="0" borderId="0" xfId="0" applyNumberFormat="1"/>
    <xf numFmtId="10" fontId="0" fillId="3" borderId="0" xfId="0" applyNumberFormat="1" applyFill="1"/>
    <xf numFmtId="10" fontId="0" fillId="0" borderId="0" xfId="1" applyNumberFormat="1" applyFont="1"/>
    <xf numFmtId="9" fontId="0" fillId="0" borderId="0" xfId="1" applyNumberFormat="1" applyFont="1"/>
    <xf numFmtId="0" fontId="0" fillId="0" borderId="0" xfId="0" pivotButton="1"/>
    <xf numFmtId="0" fontId="0" fillId="0" borderId="0" xfId="0" applyNumberFormat="1"/>
    <xf numFmtId="0" fontId="0" fillId="16" borderId="0" xfId="0" applyFill="1"/>
    <xf numFmtId="1" fontId="0" fillId="0" borderId="0" xfId="0" applyNumberFormat="1"/>
    <xf numFmtId="11" fontId="0" fillId="0" borderId="0" xfId="0" applyNumberFormat="1"/>
    <xf numFmtId="0" fontId="6" fillId="0" borderId="13" xfId="0" applyFont="1" applyFill="1" applyBorder="1" applyAlignment="1">
      <alignment vertical="center" wrapText="1"/>
    </xf>
    <xf numFmtId="0" fontId="10" fillId="0" borderId="14" xfId="2" applyFill="1" applyBorder="1" applyAlignment="1">
      <alignment vertical="center" wrapText="1"/>
    </xf>
    <xf numFmtId="0" fontId="6" fillId="0" borderId="6" xfId="0" applyFont="1" applyFill="1" applyBorder="1" applyAlignment="1">
      <alignment vertical="center" wrapText="1"/>
    </xf>
    <xf numFmtId="0" fontId="3" fillId="16" borderId="0" xfId="0" applyFont="1" applyFill="1"/>
    <xf numFmtId="171" fontId="0" fillId="0" borderId="0" xfId="21" applyNumberFormat="1" applyFont="1"/>
    <xf numFmtId="171" fontId="3" fillId="0" borderId="0" xfId="21" applyNumberFormat="1" applyFont="1"/>
    <xf numFmtId="1" fontId="3" fillId="0" borderId="0" xfId="0" applyNumberFormat="1" applyFont="1"/>
    <xf numFmtId="1" fontId="3" fillId="16" borderId="0" xfId="0" applyNumberFormat="1" applyFont="1" applyFill="1"/>
    <xf numFmtId="9" fontId="1" fillId="0" borderId="0" xfId="1" applyFont="1" applyAlignment="1">
      <alignment horizontal="center"/>
    </xf>
    <xf numFmtId="0" fontId="3" fillId="0" borderId="0" xfId="0" applyFont="1" applyAlignment="1">
      <alignment horizontal="center"/>
    </xf>
    <xf numFmtId="9" fontId="0" fillId="0" borderId="0" xfId="1" applyFont="1" applyAlignment="1">
      <alignment horizontal="center"/>
    </xf>
    <xf numFmtId="0" fontId="0" fillId="0" borderId="0" xfId="0" applyAlignment="1">
      <alignment horizontal="center"/>
    </xf>
    <xf numFmtId="171" fontId="3" fillId="0" borderId="0" xfId="0" applyNumberFormat="1" applyFont="1"/>
    <xf numFmtId="171" fontId="0" fillId="0" borderId="0" xfId="0" applyNumberFormat="1"/>
    <xf numFmtId="0" fontId="0" fillId="0" borderId="0" xfId="0" applyFont="1" applyFill="1" applyAlignment="1">
      <alignment horizontal="left" indent="1"/>
    </xf>
    <xf numFmtId="16" fontId="3" fillId="0" borderId="0" xfId="0" applyNumberFormat="1" applyFont="1" applyAlignment="1">
      <alignment horizontal="center"/>
    </xf>
    <xf numFmtId="16" fontId="3" fillId="0" borderId="0" xfId="0" applyNumberFormat="1" applyFont="1" applyAlignment="1">
      <alignment horizontal="center" wrapText="1"/>
    </xf>
    <xf numFmtId="0" fontId="3" fillId="0" borderId="0" xfId="0" applyFont="1" applyAlignment="1">
      <alignment horizontal="center" wrapText="1"/>
    </xf>
    <xf numFmtId="10" fontId="0" fillId="0" borderId="0" xfId="0" applyNumberFormat="1" applyAlignment="1">
      <alignment horizontal="center"/>
    </xf>
    <xf numFmtId="175"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wrapText="1"/>
    </xf>
    <xf numFmtId="0" fontId="0" fillId="0" borderId="0" xfId="0" applyFont="1" applyAlignment="1">
      <alignment horizontal="left"/>
    </xf>
    <xf numFmtId="0" fontId="0" fillId="0" borderId="0" xfId="0" applyFill="1" applyAlignment="1">
      <alignment vertical="top"/>
    </xf>
    <xf numFmtId="9" fontId="0" fillId="0" borderId="9" xfId="1" applyFont="1" applyFill="1" applyBorder="1" applyAlignment="1">
      <alignment horizontal="right" wrapText="1"/>
    </xf>
    <xf numFmtId="0" fontId="36" fillId="18" borderId="32" xfId="0" applyFont="1" applyFill="1" applyBorder="1" applyAlignment="1">
      <alignment vertical="center" wrapText="1"/>
    </xf>
    <xf numFmtId="0" fontId="36" fillId="18" borderId="33" xfId="0" applyFont="1" applyFill="1" applyBorder="1" applyAlignment="1">
      <alignment vertical="center" wrapText="1"/>
    </xf>
    <xf numFmtId="0" fontId="37" fillId="18" borderId="33" xfId="0" applyFont="1" applyFill="1" applyBorder="1" applyAlignment="1">
      <alignment vertical="center" wrapText="1"/>
    </xf>
    <xf numFmtId="0" fontId="39" fillId="18" borderId="33" xfId="0" applyFont="1" applyFill="1" applyBorder="1" applyAlignment="1">
      <alignment horizontal="center" vertical="center" wrapText="1"/>
    </xf>
    <xf numFmtId="0" fontId="0" fillId="18" borderId="33" xfId="0" applyFill="1" applyBorder="1" applyAlignment="1">
      <alignment vertical="top" wrapText="1"/>
    </xf>
    <xf numFmtId="0" fontId="0" fillId="18" borderId="34" xfId="0" applyFill="1" applyBorder="1" applyAlignment="1">
      <alignment vertical="top" wrapText="1"/>
    </xf>
    <xf numFmtId="0" fontId="36" fillId="19" borderId="37" xfId="0" applyFont="1" applyFill="1" applyBorder="1" applyAlignment="1">
      <alignment vertical="center" wrapText="1"/>
    </xf>
    <xf numFmtId="0" fontId="41" fillId="19" borderId="37" xfId="0" applyFont="1" applyFill="1" applyBorder="1" applyAlignment="1">
      <alignment vertical="center" wrapText="1"/>
    </xf>
    <xf numFmtId="0" fontId="40" fillId="19" borderId="37" xfId="0" applyFont="1" applyFill="1" applyBorder="1" applyAlignment="1">
      <alignment horizontal="left" vertical="center" wrapText="1" indent="1"/>
    </xf>
    <xf numFmtId="0" fontId="0" fillId="19" borderId="38" xfId="0" applyFill="1" applyBorder="1" applyAlignment="1">
      <alignment vertical="top" wrapText="1"/>
    </xf>
    <xf numFmtId="0" fontId="40" fillId="19" borderId="38" xfId="0" applyFont="1" applyFill="1" applyBorder="1" applyAlignment="1">
      <alignment horizontal="left" vertical="center" wrapText="1" indent="1"/>
    </xf>
    <xf numFmtId="0" fontId="40" fillId="20" borderId="34" xfId="0" applyFont="1" applyFill="1" applyBorder="1" applyAlignment="1">
      <alignment vertical="center" wrapText="1"/>
    </xf>
    <xf numFmtId="0" fontId="42" fillId="20" borderId="38" xfId="0" applyFont="1" applyFill="1" applyBorder="1" applyAlignment="1">
      <alignment horizontal="right" vertical="center" wrapText="1"/>
    </xf>
    <xf numFmtId="0" fontId="42" fillId="20" borderId="38" xfId="0" applyFont="1" applyFill="1" applyBorder="1" applyAlignment="1">
      <alignment horizontal="center" vertical="center" wrapText="1"/>
    </xf>
    <xf numFmtId="0" fontId="42" fillId="20" borderId="38" xfId="0" applyFont="1" applyFill="1" applyBorder="1" applyAlignment="1">
      <alignment horizontal="left" vertical="center" wrapText="1" indent="1"/>
    </xf>
    <xf numFmtId="0" fontId="40" fillId="19" borderId="34" xfId="0" applyFont="1" applyFill="1" applyBorder="1" applyAlignment="1">
      <alignment vertical="center" wrapText="1"/>
    </xf>
    <xf numFmtId="0" fontId="42" fillId="19" borderId="38" xfId="0" applyFont="1" applyFill="1" applyBorder="1" applyAlignment="1">
      <alignment horizontal="right" vertical="center" wrapText="1"/>
    </xf>
    <xf numFmtId="0" fontId="42" fillId="19" borderId="38" xfId="0" applyFont="1" applyFill="1" applyBorder="1" applyAlignment="1">
      <alignment horizontal="left" vertical="center" wrapText="1" indent="1"/>
    </xf>
    <xf numFmtId="3" fontId="42" fillId="19" borderId="38" xfId="0" applyNumberFormat="1" applyFont="1" applyFill="1" applyBorder="1" applyAlignment="1">
      <alignment horizontal="right" vertical="center" wrapText="1"/>
    </xf>
    <xf numFmtId="3" fontId="42" fillId="20" borderId="38" xfId="0" applyNumberFormat="1" applyFont="1" applyFill="1" applyBorder="1" applyAlignment="1">
      <alignment horizontal="right" vertical="center" wrapText="1"/>
    </xf>
    <xf numFmtId="0" fontId="42" fillId="19" borderId="38" xfId="0" applyFont="1" applyFill="1" applyBorder="1" applyAlignment="1">
      <alignment horizontal="center" vertical="center" wrapText="1"/>
    </xf>
    <xf numFmtId="0" fontId="39" fillId="18" borderId="40" xfId="0" applyFont="1" applyFill="1" applyBorder="1" applyAlignment="1">
      <alignment horizontal="center" vertical="center" wrapText="1"/>
    </xf>
    <xf numFmtId="0" fontId="0" fillId="0" borderId="0" xfId="13" applyFont="1"/>
    <xf numFmtId="0" fontId="1" fillId="0" borderId="0" xfId="13" applyFont="1" applyFill="1"/>
    <xf numFmtId="170" fontId="3" fillId="0" borderId="0" xfId="14" applyNumberFormat="1" applyFont="1" applyFill="1"/>
    <xf numFmtId="0" fontId="36" fillId="18" borderId="42" xfId="0" applyFont="1" applyFill="1" applyBorder="1" applyAlignment="1">
      <alignment vertical="center" wrapText="1"/>
    </xf>
    <xf numFmtId="0" fontId="36" fillId="18" borderId="43" xfId="0" applyFont="1" applyFill="1" applyBorder="1" applyAlignment="1">
      <alignment vertical="center" wrapText="1"/>
    </xf>
    <xf numFmtId="0" fontId="39" fillId="18" borderId="43" xfId="0" applyFont="1" applyFill="1" applyBorder="1" applyAlignment="1">
      <alignment horizontal="center" vertical="center" wrapText="1"/>
    </xf>
    <xf numFmtId="0" fontId="0" fillId="18" borderId="44" xfId="0" applyFill="1" applyBorder="1" applyAlignment="1">
      <alignment vertical="top" wrapText="1"/>
    </xf>
    <xf numFmtId="0" fontId="40" fillId="19" borderId="37" xfId="0" applyFont="1" applyFill="1" applyBorder="1" applyAlignment="1">
      <alignment vertical="center" wrapText="1"/>
    </xf>
    <xf numFmtId="0" fontId="43" fillId="19" borderId="37" xfId="0" applyFont="1" applyFill="1" applyBorder="1" applyAlignment="1">
      <alignment vertical="center" wrapText="1"/>
    </xf>
    <xf numFmtId="0" fontId="40" fillId="19" borderId="38" xfId="0" applyFont="1" applyFill="1" applyBorder="1" applyAlignment="1">
      <alignment horizontal="right" vertical="center" wrapText="1"/>
    </xf>
    <xf numFmtId="0" fontId="40" fillId="19" borderId="38" xfId="0" applyFont="1" applyFill="1" applyBorder="1" applyAlignment="1">
      <alignment vertical="center" wrapText="1"/>
    </xf>
    <xf numFmtId="0" fontId="44" fillId="20" borderId="33" xfId="0" applyFont="1" applyFill="1" applyBorder="1" applyAlignment="1">
      <alignment vertical="center" wrapText="1"/>
    </xf>
    <xf numFmtId="0" fontId="40" fillId="20" borderId="33" xfId="0" applyFont="1" applyFill="1" applyBorder="1" applyAlignment="1">
      <alignment vertical="center" wrapText="1"/>
    </xf>
    <xf numFmtId="0" fontId="0" fillId="20" borderId="34" xfId="0" applyFill="1" applyBorder="1" applyAlignment="1">
      <alignment vertical="top" wrapText="1"/>
    </xf>
    <xf numFmtId="0" fontId="36" fillId="20" borderId="37" xfId="0" applyFont="1" applyFill="1" applyBorder="1" applyAlignment="1">
      <alignment vertical="center" wrapText="1"/>
    </xf>
    <xf numFmtId="0" fontId="45" fillId="20" borderId="37" xfId="0" applyFont="1" applyFill="1" applyBorder="1" applyAlignment="1">
      <alignment vertical="center" wrapText="1"/>
    </xf>
    <xf numFmtId="0" fontId="36" fillId="19" borderId="33" xfId="0" applyFont="1" applyFill="1" applyBorder="1" applyAlignment="1">
      <alignment vertical="center" wrapText="1"/>
    </xf>
    <xf numFmtId="0" fontId="46" fillId="19" borderId="33" xfId="0" applyFont="1" applyFill="1" applyBorder="1" applyAlignment="1">
      <alignment vertical="center" wrapText="1"/>
    </xf>
    <xf numFmtId="0" fontId="46" fillId="19" borderId="37" xfId="0" applyFont="1" applyFill="1" applyBorder="1" applyAlignment="1">
      <alignment vertical="center" wrapText="1"/>
    </xf>
    <xf numFmtId="0" fontId="46" fillId="20" borderId="33" xfId="0" applyFont="1" applyFill="1" applyBorder="1" applyAlignment="1">
      <alignment vertical="center" wrapText="1"/>
    </xf>
    <xf numFmtId="0" fontId="46" fillId="20" borderId="37" xfId="0" applyFont="1" applyFill="1" applyBorder="1" applyAlignment="1">
      <alignment vertical="center" wrapText="1"/>
    </xf>
    <xf numFmtId="0" fontId="40" fillId="19" borderId="33" xfId="0" applyFont="1" applyFill="1" applyBorder="1" applyAlignment="1">
      <alignment vertical="center" wrapText="1"/>
    </xf>
    <xf numFmtId="0" fontId="47" fillId="0" borderId="0" xfId="0" applyFont="1" applyAlignment="1">
      <alignment vertical="center"/>
    </xf>
    <xf numFmtId="0" fontId="36" fillId="18" borderId="39" xfId="0" applyFont="1" applyFill="1" applyBorder="1" applyAlignment="1">
      <alignment vertical="center" wrapText="1"/>
    </xf>
    <xf numFmtId="0" fontId="48" fillId="18" borderId="40" xfId="0" applyFont="1" applyFill="1" applyBorder="1" applyAlignment="1">
      <alignment vertical="center" wrapText="1"/>
    </xf>
    <xf numFmtId="0" fontId="0" fillId="18" borderId="49" xfId="0" applyFill="1" applyBorder="1" applyAlignment="1">
      <alignment vertical="top" wrapText="1"/>
    </xf>
    <xf numFmtId="0" fontId="6" fillId="19" borderId="37" xfId="0" applyFont="1" applyFill="1" applyBorder="1" applyAlignment="1">
      <alignment vertical="center" wrapText="1"/>
    </xf>
    <xf numFmtId="0" fontId="36" fillId="20" borderId="33" xfId="0" applyFont="1" applyFill="1" applyBorder="1" applyAlignment="1">
      <alignment vertical="center" wrapText="1"/>
    </xf>
    <xf numFmtId="0" fontId="49" fillId="20" borderId="33" xfId="0" applyFont="1" applyFill="1" applyBorder="1" applyAlignment="1">
      <alignment vertical="center" wrapText="1"/>
    </xf>
    <xf numFmtId="0" fontId="49" fillId="20" borderId="37" xfId="0" applyFont="1" applyFill="1" applyBorder="1" applyAlignment="1">
      <alignment vertical="center" wrapText="1"/>
    </xf>
    <xf numFmtId="0" fontId="45" fillId="19" borderId="33" xfId="0" applyFont="1" applyFill="1" applyBorder="1" applyAlignment="1">
      <alignment vertical="center" wrapText="1"/>
    </xf>
    <xf numFmtId="0" fontId="45" fillId="19" borderId="37" xfId="0" applyFont="1" applyFill="1" applyBorder="1" applyAlignment="1">
      <alignment vertical="center" wrapText="1"/>
    </xf>
    <xf numFmtId="0" fontId="50" fillId="18" borderId="39" xfId="0" applyFont="1" applyFill="1" applyBorder="1" applyAlignment="1">
      <alignment vertical="center" wrapText="1"/>
    </xf>
    <xf numFmtId="0" fontId="51" fillId="18" borderId="40" xfId="0" applyFont="1" applyFill="1" applyBorder="1" applyAlignment="1">
      <alignment vertical="center" wrapText="1"/>
    </xf>
    <xf numFmtId="0" fontId="52" fillId="18" borderId="40" xfId="0" applyFont="1" applyFill="1" applyBorder="1" applyAlignment="1">
      <alignment horizontal="center" vertical="center" wrapText="1"/>
    </xf>
    <xf numFmtId="0" fontId="51" fillId="19" borderId="37" xfId="0" applyFont="1" applyFill="1" applyBorder="1" applyAlignment="1">
      <alignment vertical="center" wrapText="1"/>
    </xf>
    <xf numFmtId="0" fontId="38" fillId="19" borderId="38" xfId="0" applyFont="1" applyFill="1" applyBorder="1" applyAlignment="1">
      <alignment horizontal="right" vertical="center" wrapText="1"/>
    </xf>
    <xf numFmtId="0" fontId="53" fillId="19" borderId="37" xfId="0" applyFont="1" applyFill="1" applyBorder="1" applyAlignment="1">
      <alignment vertical="center" wrapText="1"/>
    </xf>
    <xf numFmtId="0" fontId="38" fillId="19" borderId="38" xfId="0" applyFont="1" applyFill="1" applyBorder="1" applyAlignment="1">
      <alignment horizontal="left" vertical="center" wrapText="1" indent="1"/>
    </xf>
    <xf numFmtId="0" fontId="38" fillId="19" borderId="38" xfId="0" applyFont="1" applyFill="1" applyBorder="1" applyAlignment="1">
      <alignment horizontal="left" vertical="center" wrapText="1" indent="2"/>
    </xf>
    <xf numFmtId="0" fontId="54" fillId="20" borderId="33" xfId="0" applyFont="1" applyFill="1" applyBorder="1" applyAlignment="1">
      <alignment vertical="center" wrapText="1"/>
    </xf>
    <xf numFmtId="0" fontId="38" fillId="20" borderId="34" xfId="0" applyFont="1" applyFill="1" applyBorder="1" applyAlignment="1">
      <alignment vertical="center" wrapText="1"/>
    </xf>
    <xf numFmtId="0" fontId="54" fillId="20" borderId="37" xfId="0" applyFont="1" applyFill="1" applyBorder="1" applyAlignment="1">
      <alignment vertical="center" wrapText="1"/>
    </xf>
    <xf numFmtId="0" fontId="35" fillId="20" borderId="38" xfId="0" applyFont="1" applyFill="1" applyBorder="1" applyAlignment="1">
      <alignment horizontal="right" vertical="center" wrapText="1"/>
    </xf>
    <xf numFmtId="0" fontId="54" fillId="19" borderId="33" xfId="0" applyFont="1" applyFill="1" applyBorder="1" applyAlignment="1">
      <alignment vertical="center" wrapText="1"/>
    </xf>
    <xf numFmtId="0" fontId="38" fillId="19" borderId="34" xfId="0" applyFont="1" applyFill="1" applyBorder="1" applyAlignment="1">
      <alignment vertical="center" wrapText="1"/>
    </xf>
    <xf numFmtId="0" fontId="54" fillId="19" borderId="37" xfId="0" applyFont="1" applyFill="1" applyBorder="1" applyAlignment="1">
      <alignment vertical="center" wrapText="1"/>
    </xf>
    <xf numFmtId="0" fontId="35" fillId="19" borderId="38" xfId="0" applyFont="1" applyFill="1" applyBorder="1" applyAlignment="1">
      <alignment horizontal="right" vertical="center" wrapText="1"/>
    </xf>
    <xf numFmtId="0" fontId="50" fillId="20" borderId="33" xfId="0" applyFont="1" applyFill="1" applyBorder="1" applyAlignment="1">
      <alignment vertical="center" wrapText="1"/>
    </xf>
    <xf numFmtId="0" fontId="55" fillId="20" borderId="33" xfId="0" applyFont="1" applyFill="1" applyBorder="1" applyAlignment="1">
      <alignment vertical="center" wrapText="1"/>
    </xf>
    <xf numFmtId="0" fontId="38" fillId="20" borderId="33" xfId="0" applyFont="1" applyFill="1" applyBorder="1" applyAlignment="1">
      <alignment vertical="center" wrapText="1"/>
    </xf>
    <xf numFmtId="3" fontId="35" fillId="20" borderId="38" xfId="0" applyNumberFormat="1" applyFont="1" applyFill="1" applyBorder="1" applyAlignment="1">
      <alignment horizontal="right" vertical="center" wrapText="1"/>
    </xf>
    <xf numFmtId="0" fontId="50" fillId="19" borderId="33" xfId="0" applyFont="1" applyFill="1" applyBorder="1" applyAlignment="1">
      <alignment vertical="center" wrapText="1"/>
    </xf>
    <xf numFmtId="0" fontId="55" fillId="19" borderId="33" xfId="0" applyFont="1" applyFill="1" applyBorder="1" applyAlignment="1">
      <alignment vertical="center" wrapText="1"/>
    </xf>
    <xf numFmtId="0" fontId="38" fillId="19" borderId="33" xfId="0" applyFont="1" applyFill="1" applyBorder="1" applyAlignment="1">
      <alignment vertical="center" wrapText="1"/>
    </xf>
    <xf numFmtId="0" fontId="0" fillId="19" borderId="34" xfId="0" applyFill="1" applyBorder="1" applyAlignment="1">
      <alignment vertical="top" wrapText="1"/>
    </xf>
    <xf numFmtId="3" fontId="35" fillId="19" borderId="38" xfId="0" applyNumberFormat="1" applyFont="1" applyFill="1" applyBorder="1" applyAlignment="1">
      <alignment horizontal="right" vertical="center" wrapText="1"/>
    </xf>
    <xf numFmtId="176" fontId="16" fillId="0" borderId="0" xfId="4" applyNumberFormat="1"/>
    <xf numFmtId="164" fontId="56" fillId="0" borderId="0" xfId="1" applyNumberFormat="1" applyFont="1"/>
    <xf numFmtId="0" fontId="10" fillId="0" borderId="3" xfId="2" applyFill="1" applyBorder="1" applyAlignment="1">
      <alignment vertical="center" wrapText="1"/>
    </xf>
    <xf numFmtId="0" fontId="0" fillId="0" borderId="0" xfId="0" applyAlignment="1">
      <alignment wrapText="1"/>
    </xf>
    <xf numFmtId="0" fontId="15" fillId="12" borderId="0" xfId="4" applyFont="1" applyFill="1"/>
    <xf numFmtId="0" fontId="16" fillId="0" borderId="0" xfId="4" applyAlignment="1">
      <alignment wrapText="1"/>
    </xf>
    <xf numFmtId="9" fontId="15" fillId="0" borderId="0" xfId="1" applyFont="1"/>
    <xf numFmtId="0" fontId="57" fillId="0" borderId="0" xfId="0" applyFont="1"/>
    <xf numFmtId="0" fontId="14" fillId="0" borderId="0" xfId="0" applyFont="1" applyAlignment="1">
      <alignment wrapText="1"/>
    </xf>
    <xf numFmtId="9" fontId="0" fillId="0" borderId="0" xfId="1" applyNumberFormat="1" applyFont="1" applyFill="1" applyBorder="1"/>
    <xf numFmtId="0" fontId="0" fillId="0" borderId="0" xfId="0" applyAlignment="1">
      <alignment horizontal="left" vertical="top" wrapText="1"/>
    </xf>
    <xf numFmtId="0" fontId="6" fillId="0" borderId="4" xfId="0" applyFont="1" applyBorder="1" applyAlignment="1">
      <alignment vertical="center" wrapText="1"/>
    </xf>
    <xf numFmtId="0" fontId="6" fillId="0" borderId="3" xfId="0" applyFont="1" applyBorder="1" applyAlignment="1">
      <alignment vertical="center" wrapText="1"/>
    </xf>
    <xf numFmtId="0" fontId="10" fillId="0" borderId="7" xfId="2" applyBorder="1" applyAlignment="1">
      <alignment vertical="center" wrapText="1"/>
    </xf>
    <xf numFmtId="0" fontId="10" fillId="0" borderId="3" xfId="2" applyBorder="1" applyAlignment="1">
      <alignment vertical="center" wrapText="1"/>
    </xf>
    <xf numFmtId="0" fontId="10" fillId="0" borderId="7" xfId="2" applyFill="1" applyBorder="1" applyAlignment="1">
      <alignment vertical="center" wrapText="1"/>
    </xf>
    <xf numFmtId="0" fontId="10" fillId="0" borderId="4" xfId="2" applyFill="1" applyBorder="1" applyAlignment="1">
      <alignment vertical="center" wrapText="1"/>
    </xf>
    <xf numFmtId="0" fontId="10" fillId="0" borderId="3" xfId="2" applyFill="1" applyBorder="1" applyAlignment="1">
      <alignment vertical="center" wrapText="1"/>
    </xf>
    <xf numFmtId="0" fontId="10" fillId="0" borderId="4" xfId="2" applyBorder="1" applyAlignment="1">
      <alignment vertical="center" wrapText="1"/>
    </xf>
    <xf numFmtId="0" fontId="3" fillId="4" borderId="0" xfId="0" applyFont="1" applyFill="1" applyAlignment="1">
      <alignment horizontal="left"/>
    </xf>
    <xf numFmtId="0" fontId="3" fillId="4" borderId="0" xfId="0" applyFont="1" applyFill="1" applyAlignment="1">
      <alignment horizontal="left" wrapText="1"/>
    </xf>
    <xf numFmtId="0" fontId="0" fillId="0" borderId="0" xfId="0" applyFill="1" applyAlignment="1">
      <alignment horizontal="left" vertical="top" wrapText="1"/>
    </xf>
    <xf numFmtId="0" fontId="0" fillId="0" borderId="0" xfId="0" applyAlignment="1">
      <alignment horizontal="center" vertical="center" wrapText="1"/>
    </xf>
    <xf numFmtId="0" fontId="3" fillId="17" borderId="0" xfId="0" applyFont="1" applyFill="1" applyAlignment="1">
      <alignment horizontal="center"/>
    </xf>
    <xf numFmtId="0" fontId="3" fillId="7" borderId="0" xfId="0" applyFont="1" applyFill="1" applyAlignment="1">
      <alignment horizontal="center"/>
    </xf>
    <xf numFmtId="0" fontId="3" fillId="5" borderId="0" xfId="0" applyFont="1" applyFill="1" applyAlignment="1">
      <alignment horizontal="center"/>
    </xf>
    <xf numFmtId="0" fontId="3" fillId="16" borderId="0" xfId="0" applyFont="1" applyFill="1" applyAlignment="1">
      <alignment horizontal="center"/>
    </xf>
    <xf numFmtId="0" fontId="3" fillId="0" borderId="0" xfId="0" applyFont="1" applyFill="1" applyAlignment="1">
      <alignment horizontal="center"/>
    </xf>
    <xf numFmtId="0" fontId="3" fillId="14" borderId="0" xfId="0" applyFont="1" applyFill="1" applyAlignment="1">
      <alignment horizontal="center"/>
    </xf>
    <xf numFmtId="0" fontId="30" fillId="15" borderId="17" xfId="0" applyFont="1" applyFill="1" applyBorder="1" applyAlignment="1">
      <alignment horizontal="left" wrapText="1"/>
    </xf>
    <xf numFmtId="0" fontId="30" fillId="15" borderId="18" xfId="0" applyFont="1" applyFill="1" applyBorder="1" applyAlignment="1">
      <alignment horizontal="left" wrapText="1"/>
    </xf>
    <xf numFmtId="0" fontId="30" fillId="15" borderId="19" xfId="0" applyFont="1" applyFill="1" applyBorder="1" applyAlignment="1">
      <alignment horizontal="left" wrapText="1"/>
    </xf>
    <xf numFmtId="0" fontId="16" fillId="0" borderId="10" xfId="20">
      <alignment wrapText="1"/>
    </xf>
    <xf numFmtId="0" fontId="16" fillId="0" borderId="10" xfId="7" applyFont="1" applyFill="1" applyBorder="1" applyAlignment="1">
      <alignment wrapText="1"/>
    </xf>
    <xf numFmtId="0" fontId="0" fillId="0" borderId="10" xfId="7" applyFont="1" applyFill="1" applyBorder="1" applyAlignment="1">
      <alignment wrapText="1"/>
    </xf>
    <xf numFmtId="0" fontId="52" fillId="18" borderId="32" xfId="0" applyFont="1" applyFill="1" applyBorder="1" applyAlignment="1">
      <alignment horizontal="left" vertical="center" wrapText="1" indent="3"/>
    </xf>
    <xf numFmtId="0" fontId="52" fillId="18" borderId="53" xfId="0" applyFont="1" applyFill="1" applyBorder="1" applyAlignment="1">
      <alignment horizontal="left" vertical="center" wrapText="1" indent="3"/>
    </xf>
    <xf numFmtId="0" fontId="52" fillId="18" borderId="32" xfId="0" applyFont="1" applyFill="1" applyBorder="1" applyAlignment="1">
      <alignment horizontal="center" vertical="center" wrapText="1"/>
    </xf>
    <xf numFmtId="0" fontId="52" fillId="18" borderId="53" xfId="0" applyFont="1" applyFill="1" applyBorder="1" applyAlignment="1">
      <alignment horizontal="center" vertical="center" wrapText="1"/>
    </xf>
    <xf numFmtId="0" fontId="40" fillId="19" borderId="54" xfId="0" applyFont="1" applyFill="1" applyBorder="1" applyAlignment="1">
      <alignment horizontal="left" vertical="center" wrapText="1" indent="2"/>
    </xf>
    <xf numFmtId="0" fontId="40" fillId="19" borderId="38" xfId="0" applyFont="1" applyFill="1" applyBorder="1" applyAlignment="1">
      <alignment horizontal="left" vertical="center" wrapText="1" indent="2"/>
    </xf>
    <xf numFmtId="0" fontId="40" fillId="19" borderId="52" xfId="0" applyFont="1" applyFill="1" applyBorder="1" applyAlignment="1">
      <alignment vertical="center" wrapText="1"/>
    </xf>
    <xf numFmtId="0" fontId="40" fillId="19" borderId="34" xfId="0" applyFont="1" applyFill="1" applyBorder="1" applyAlignment="1">
      <alignment vertical="center" wrapText="1"/>
    </xf>
    <xf numFmtId="0" fontId="52" fillId="18" borderId="39" xfId="0" applyFont="1" applyFill="1" applyBorder="1" applyAlignment="1">
      <alignment horizontal="center" vertical="center" wrapText="1"/>
    </xf>
    <xf numFmtId="0" fontId="52" fillId="18" borderId="36" xfId="0" applyFont="1" applyFill="1" applyBorder="1" applyAlignment="1">
      <alignment horizontal="center" vertical="center" wrapText="1"/>
    </xf>
    <xf numFmtId="0" fontId="52" fillId="18" borderId="49" xfId="0" applyFont="1" applyFill="1" applyBorder="1" applyAlignment="1">
      <alignment horizontal="center" vertical="center" wrapText="1"/>
    </xf>
    <xf numFmtId="0" fontId="52" fillId="18" borderId="45" xfId="0" applyFont="1" applyFill="1" applyBorder="1" applyAlignment="1">
      <alignment horizontal="center" vertical="center" wrapText="1"/>
    </xf>
    <xf numFmtId="0" fontId="39" fillId="18" borderId="39" xfId="0" applyFont="1" applyFill="1" applyBorder="1" applyAlignment="1">
      <alignment horizontal="center" vertical="center" wrapText="1"/>
    </xf>
    <xf numFmtId="0" fontId="39" fillId="18" borderId="36" xfId="0" applyFont="1" applyFill="1" applyBorder="1" applyAlignment="1">
      <alignment horizontal="center" vertical="center" wrapText="1"/>
    </xf>
    <xf numFmtId="0" fontId="39" fillId="18" borderId="41" xfId="0" applyFont="1" applyFill="1" applyBorder="1" applyAlignment="1">
      <alignment horizontal="center" vertical="center" wrapText="1"/>
    </xf>
    <xf numFmtId="0" fontId="39" fillId="18" borderId="38" xfId="0" applyFont="1" applyFill="1" applyBorder="1" applyAlignment="1">
      <alignment horizontal="center" vertical="center" wrapText="1"/>
    </xf>
    <xf numFmtId="0" fontId="40" fillId="19" borderId="50" xfId="0" applyFont="1" applyFill="1" applyBorder="1" applyAlignment="1">
      <alignment horizontal="left" vertical="center" wrapText="1" indent="1"/>
    </xf>
    <xf numFmtId="0" fontId="40" fillId="19" borderId="51" xfId="0" applyFont="1" applyFill="1" applyBorder="1" applyAlignment="1">
      <alignment horizontal="left" vertical="center" wrapText="1" indent="1"/>
    </xf>
    <xf numFmtId="0" fontId="40" fillId="19" borderId="32" xfId="0" applyFont="1" applyFill="1" applyBorder="1" applyAlignment="1">
      <alignment vertical="center" wrapText="1"/>
    </xf>
    <xf numFmtId="0" fontId="39" fillId="18" borderId="32" xfId="0" applyFont="1" applyFill="1" applyBorder="1" applyAlignment="1">
      <alignment horizontal="left" vertical="center" wrapText="1" indent="1"/>
    </xf>
    <xf numFmtId="0" fontId="39" fillId="18" borderId="53" xfId="0" applyFont="1" applyFill="1" applyBorder="1" applyAlignment="1">
      <alignment horizontal="left" vertical="center" wrapText="1" indent="1"/>
    </xf>
    <xf numFmtId="0" fontId="39" fillId="18" borderId="35" xfId="0" applyFont="1" applyFill="1" applyBorder="1" applyAlignment="1">
      <alignment horizontal="center" vertical="center" wrapText="1"/>
    </xf>
    <xf numFmtId="0" fontId="39" fillId="18" borderId="49" xfId="0" applyFont="1" applyFill="1" applyBorder="1" applyAlignment="1">
      <alignment horizontal="center" vertical="center" wrapText="1"/>
    </xf>
    <xf numFmtId="0" fontId="39" fillId="18" borderId="46" xfId="0" applyFont="1" applyFill="1" applyBorder="1" applyAlignment="1">
      <alignment horizontal="center" vertical="center" wrapText="1"/>
    </xf>
    <xf numFmtId="0" fontId="39" fillId="18" borderId="45" xfId="0" applyFont="1" applyFill="1" applyBorder="1" applyAlignment="1">
      <alignment horizontal="center" vertical="center" wrapText="1"/>
    </xf>
    <xf numFmtId="0" fontId="39" fillId="18" borderId="39" xfId="0" applyFont="1" applyFill="1" applyBorder="1" applyAlignment="1">
      <alignment horizontal="left" vertical="center" wrapText="1" indent="2"/>
    </xf>
    <xf numFmtId="0" fontId="39" fillId="18" borderId="36" xfId="0" applyFont="1" applyFill="1" applyBorder="1" applyAlignment="1">
      <alignment horizontal="left" vertical="center" wrapText="1" indent="2"/>
    </xf>
    <xf numFmtId="0" fontId="39" fillId="18" borderId="49" xfId="0" applyFont="1" applyFill="1" applyBorder="1" applyAlignment="1">
      <alignment horizontal="left" vertical="center" wrapText="1" indent="2"/>
    </xf>
    <xf numFmtId="0" fontId="39" fillId="18" borderId="45" xfId="0" applyFont="1" applyFill="1" applyBorder="1" applyAlignment="1">
      <alignment horizontal="left" vertical="center" wrapText="1" indent="2"/>
    </xf>
    <xf numFmtId="0" fontId="39" fillId="18" borderId="47" xfId="0" applyFont="1" applyFill="1" applyBorder="1" applyAlignment="1">
      <alignment horizontal="left" vertical="center" wrapText="1" indent="1"/>
    </xf>
    <xf numFmtId="0" fontId="39" fillId="18" borderId="48" xfId="0" applyFont="1" applyFill="1" applyBorder="1" applyAlignment="1">
      <alignment horizontal="left" vertical="center" wrapText="1" indent="1"/>
    </xf>
    <xf numFmtId="0" fontId="39" fillId="18" borderId="39" xfId="0" applyFont="1" applyFill="1" applyBorder="1" applyAlignment="1">
      <alignment horizontal="left" vertical="center" wrapText="1" indent="3"/>
    </xf>
    <xf numFmtId="0" fontId="39" fillId="18" borderId="36" xfId="0" applyFont="1" applyFill="1" applyBorder="1" applyAlignment="1">
      <alignment horizontal="left" vertical="center" wrapText="1" indent="3"/>
    </xf>
    <xf numFmtId="0" fontId="39" fillId="18" borderId="49" xfId="0" applyFont="1" applyFill="1" applyBorder="1" applyAlignment="1">
      <alignment horizontal="left" vertical="center" wrapText="1" indent="3"/>
    </xf>
    <xf numFmtId="0" fontId="39" fillId="18" borderId="45" xfId="0" applyFont="1" applyFill="1" applyBorder="1" applyAlignment="1">
      <alignment horizontal="left" vertical="center" wrapText="1" indent="3"/>
    </xf>
    <xf numFmtId="0" fontId="39" fillId="18" borderId="40" xfId="0" applyFont="1" applyFill="1" applyBorder="1" applyAlignment="1">
      <alignment horizontal="center" vertical="center" wrapText="1"/>
    </xf>
    <xf numFmtId="0" fontId="39" fillId="18" borderId="37" xfId="0" applyFont="1" applyFill="1" applyBorder="1" applyAlignment="1">
      <alignment horizontal="center" vertical="center" wrapText="1"/>
    </xf>
    <xf numFmtId="43" fontId="11" fillId="0" borderId="0" xfId="12" applyFont="1" applyAlignment="1">
      <alignment horizontal="center" wrapText="1"/>
    </xf>
    <xf numFmtId="0" fontId="3" fillId="0" borderId="0" xfId="0" applyFont="1" applyAlignment="1">
      <alignment horizontal="left" wrapText="1"/>
    </xf>
  </cellXfs>
  <cellStyles count="22">
    <cellStyle name="Body: normal cell" xfId="5"/>
    <cellStyle name="Body: normal cell 2" xfId="19"/>
    <cellStyle name="Comma" xfId="21" builtinId="3"/>
    <cellStyle name="Comma 2" xfId="12"/>
    <cellStyle name="Currency 2" xfId="14"/>
    <cellStyle name="Font: Calibri, 9pt regular" xfId="9"/>
    <cellStyle name="Font: Calibri, 9pt regular 2" xfId="15"/>
    <cellStyle name="Footnotes: top row" xfId="7"/>
    <cellStyle name="Footnotes: top row 2" xfId="20"/>
    <cellStyle name="Header: bottom row" xfId="3"/>
    <cellStyle name="Header: bottom row 2" xfId="16"/>
    <cellStyle name="Hyperlink" xfId="2" builtinId="8"/>
    <cellStyle name="Hyperlink 2" xfId="11"/>
    <cellStyle name="Normal" xfId="0" builtinId="0"/>
    <cellStyle name="Normal 2" xfId="4"/>
    <cellStyle name="Normal 2 2" xfId="13"/>
    <cellStyle name="Parent row" xfId="8"/>
    <cellStyle name="Parent row 2" xfId="18"/>
    <cellStyle name="Percent" xfId="1" builtinId="5"/>
    <cellStyle name="Percent 2" xfId="6"/>
    <cellStyle name="Table title" xfId="10"/>
    <cellStyle name="Table title 2" xfId="17"/>
  </cellStyles>
  <dxfs count="5">
    <dxf>
      <font>
        <color rgb="FF9C0006"/>
      </font>
      <fill>
        <patternFill>
          <bgColor rgb="FFFFC7CE"/>
        </patternFill>
      </fill>
    </dxf>
    <dxf>
      <fill>
        <patternFill patternType="none">
          <bgColor auto="1"/>
        </patternFill>
      </fill>
    </dxf>
    <dxf>
      <fill>
        <patternFill patternType="solid">
          <bgColor rgb="FFFFFF00"/>
        </patternFill>
      </fill>
    </dxf>
    <dxf>
      <fill>
        <patternFill patternType="none">
          <bgColor auto="1"/>
        </patternFill>
      </fill>
    </dxf>
    <dxf>
      <fill>
        <patternFill patternType="solid">
          <bgColor rgb="FFFFFF00"/>
        </patternFill>
      </fill>
    </dxf>
  </dxfs>
  <tableStyles count="0" defaultTableStyle="TableStyleMedium2" defaultPivotStyle="PivotStyleLight16"/>
  <colors>
    <mruColors>
      <color rgb="FF9966FF"/>
      <color rgb="FF99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Kigali</a:t>
            </a:r>
            <a:r>
              <a:rPr lang="en-US" baseline="0"/>
              <a:t> Trajectories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BAU</c:v>
          </c:tx>
          <c:spPr>
            <a:ln w="28575" cap="rnd">
              <a:solidFill>
                <a:schemeClr val="accent1"/>
              </a:solidFill>
              <a:round/>
            </a:ln>
            <a:effectLst/>
          </c:spPr>
          <c:marker>
            <c:symbol val="none"/>
          </c:marker>
          <c:cat>
            <c:numRef>
              <c:f>'F-gases'!$B$48:$AG$48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'F-gases'!$B$49:$AG$49</c:f>
              <c:numCache>
                <c:formatCode>General</c:formatCode>
                <c:ptCount val="32"/>
                <c:pt idx="0">
                  <c:v>200.81050000000005</c:v>
                </c:pt>
                <c:pt idx="1">
                  <c:v>209.4254</c:v>
                </c:pt>
                <c:pt idx="2">
                  <c:v>216.49540000000005</c:v>
                </c:pt>
                <c:pt idx="3">
                  <c:v>223.83510000000007</c:v>
                </c:pt>
                <c:pt idx="4">
                  <c:v>231.87420000000003</c:v>
                </c:pt>
                <c:pt idx="5">
                  <c:v>239.19020000000006</c:v>
                </c:pt>
                <c:pt idx="6">
                  <c:v>246.2422</c:v>
                </c:pt>
                <c:pt idx="7">
                  <c:v>253.47399999999996</c:v>
                </c:pt>
                <c:pt idx="8">
                  <c:v>260.49770000000007</c:v>
                </c:pt>
                <c:pt idx="9">
                  <c:v>266.50639999999999</c:v>
                </c:pt>
                <c:pt idx="10">
                  <c:v>272.62849999999997</c:v>
                </c:pt>
                <c:pt idx="11">
                  <c:v>278.59199999999993</c:v>
                </c:pt>
                <c:pt idx="12">
                  <c:v>284.39452</c:v>
                </c:pt>
                <c:pt idx="13">
                  <c:v>289.91168999999996</c:v>
                </c:pt>
                <c:pt idx="14">
                  <c:v>295.20028000000002</c:v>
                </c:pt>
                <c:pt idx="15">
                  <c:v>300.26028999999994</c:v>
                </c:pt>
                <c:pt idx="16">
                  <c:v>305.09172000000001</c:v>
                </c:pt>
                <c:pt idx="17">
                  <c:v>309.69457</c:v>
                </c:pt>
                <c:pt idx="18">
                  <c:v>314.06884000000002</c:v>
                </c:pt>
                <c:pt idx="19">
                  <c:v>318.21452999999997</c:v>
                </c:pt>
                <c:pt idx="20">
                  <c:v>322.13163999999995</c:v>
                </c:pt>
                <c:pt idx="21">
                  <c:v>325.82016999999996</c:v>
                </c:pt>
                <c:pt idx="22">
                  <c:v>329.28012000000001</c:v>
                </c:pt>
                <c:pt idx="23">
                  <c:v>332.51148999999998</c:v>
                </c:pt>
                <c:pt idx="24">
                  <c:v>335.51427999999999</c:v>
                </c:pt>
                <c:pt idx="25">
                  <c:v>338.28848999999997</c:v>
                </c:pt>
                <c:pt idx="26">
                  <c:v>340.83411999999998</c:v>
                </c:pt>
                <c:pt idx="27">
                  <c:v>343.15116999999998</c:v>
                </c:pt>
                <c:pt idx="28">
                  <c:v>345.23963999999995</c:v>
                </c:pt>
                <c:pt idx="29">
                  <c:v>347.09953000000002</c:v>
                </c:pt>
                <c:pt idx="30">
                  <c:v>348.73084</c:v>
                </c:pt>
                <c:pt idx="31">
                  <c:v>350.13356999999996</c:v>
                </c:pt>
              </c:numCache>
            </c:numRef>
          </c:val>
          <c:smooth val="0"/>
          <c:extLst>
            <c:ext xmlns:c16="http://schemas.microsoft.com/office/drawing/2014/chart" uri="{C3380CC4-5D6E-409C-BE32-E72D297353CC}">
              <c16:uniqueId val="{00000000-2256-4557-BDC8-D285481EFB8D}"/>
            </c:ext>
          </c:extLst>
        </c:ser>
        <c:ser>
          <c:idx val="1"/>
          <c:order val="1"/>
          <c:tx>
            <c:v>Velders</c:v>
          </c:tx>
          <c:spPr>
            <a:ln w="28575" cap="rnd">
              <a:solidFill>
                <a:schemeClr val="accent2"/>
              </a:solidFill>
              <a:round/>
            </a:ln>
            <a:effectLst/>
          </c:spPr>
          <c:marker>
            <c:symbol val="none"/>
          </c:marker>
          <c:cat>
            <c:numRef>
              <c:f>'F-gases'!$B$48:$AG$48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'F-gases'!$B$51:$AG$51</c:f>
              <c:numCache>
                <c:formatCode>0.00E+00</c:formatCode>
                <c:ptCount val="32"/>
                <c:pt idx="0">
                  <c:v>190.26503770042675</c:v>
                </c:pt>
                <c:pt idx="1">
                  <c:v>208.95575411056799</c:v>
                </c:pt>
                <c:pt idx="2">
                  <c:v>207.21347029630095</c:v>
                </c:pt>
                <c:pt idx="3">
                  <c:v>206.17310844284003</c:v>
                </c:pt>
                <c:pt idx="4">
                  <c:v>205.62302150535308</c:v>
                </c:pt>
                <c:pt idx="5">
                  <c:v>198.49491129516193</c:v>
                </c:pt>
                <c:pt idx="6">
                  <c:v>192.55222262138741</c:v>
                </c:pt>
                <c:pt idx="7">
                  <c:v>187.54512084268868</c:v>
                </c:pt>
                <c:pt idx="8">
                  <c:v>183.28899556950776</c:v>
                </c:pt>
                <c:pt idx="9">
                  <c:v>179.64466761363391</c:v>
                </c:pt>
                <c:pt idx="10">
                  <c:v>169.5664429153351</c:v>
                </c:pt>
                <c:pt idx="11">
                  <c:v>160.85169061866401</c:v>
                </c:pt>
                <c:pt idx="12">
                  <c:v>153.25286566156564</c:v>
                </c:pt>
                <c:pt idx="13">
                  <c:v>146.58044384129494</c:v>
                </c:pt>
                <c:pt idx="14">
                  <c:v>140.68645143164312</c:v>
                </c:pt>
                <c:pt idx="15">
                  <c:v>133.13958388246368</c:v>
                </c:pt>
                <c:pt idx="16">
                  <c:v>126.47287444468613</c:v>
                </c:pt>
                <c:pt idx="17">
                  <c:v>119.39127655223585</c:v>
                </c:pt>
                <c:pt idx="18">
                  <c:v>113.0989950909062</c:v>
                </c:pt>
                <c:pt idx="19">
                  <c:v>107.47710432227741</c:v>
                </c:pt>
                <c:pt idx="20">
                  <c:v>102.43019367329725</c:v>
                </c:pt>
                <c:pt idx="21">
                  <c:v>97.880494207008852</c:v>
                </c:pt>
                <c:pt idx="22">
                  <c:v>93.763740747496456</c:v>
                </c:pt>
                <c:pt idx="23">
                  <c:v>90.026203469256359</c:v>
                </c:pt>
                <c:pt idx="24">
                  <c:v>86.622517076343158</c:v>
                </c:pt>
                <c:pt idx="25">
                  <c:v>83.514061668100666</c:v>
                </c:pt>
                <c:pt idx="26">
                  <c:v>80.667731336463945</c:v>
                </c:pt>
                <c:pt idx="27">
                  <c:v>78.054980081469026</c:v>
                </c:pt>
                <c:pt idx="28">
                  <c:v>75.651069803405775</c:v>
                </c:pt>
                <c:pt idx="29">
                  <c:v>73.434468389577958</c:v>
                </c:pt>
                <c:pt idx="30">
                  <c:v>71.386361421501334</c:v>
                </c:pt>
                <c:pt idx="31">
                  <c:v>69.490251470004438</c:v>
                </c:pt>
              </c:numCache>
            </c:numRef>
          </c:val>
          <c:smooth val="0"/>
          <c:extLst>
            <c:ext xmlns:c16="http://schemas.microsoft.com/office/drawing/2014/chart" uri="{C3380CC4-5D6E-409C-BE32-E72D297353CC}">
              <c16:uniqueId val="{00000001-2256-4557-BDC8-D285481EFB8D}"/>
            </c:ext>
          </c:extLst>
        </c:ser>
        <c:ser>
          <c:idx val="2"/>
          <c:order val="2"/>
          <c:tx>
            <c:v>USCA</c:v>
          </c:tx>
          <c:spPr>
            <a:ln w="28575" cap="rnd">
              <a:solidFill>
                <a:schemeClr val="accent3"/>
              </a:solidFill>
              <a:round/>
            </a:ln>
            <a:effectLst/>
          </c:spPr>
          <c:marker>
            <c:symbol val="none"/>
          </c:marker>
          <c:cat>
            <c:numRef>
              <c:f>'F-gases'!$B$48:$AG$48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'F-gases'!$B$50:$AG$50</c:f>
              <c:numCache>
                <c:formatCode>General</c:formatCode>
                <c:ptCount val="32"/>
                <c:pt idx="0">
                  <c:v>200.81050000000005</c:v>
                </c:pt>
                <c:pt idx="1">
                  <c:v>200.72699999999998</c:v>
                </c:pt>
                <c:pt idx="2">
                  <c:v>205.52149999999997</c:v>
                </c:pt>
                <c:pt idx="3">
                  <c:v>211.75099999999995</c:v>
                </c:pt>
                <c:pt idx="4">
                  <c:v>218.56610000000003</c:v>
                </c:pt>
                <c:pt idx="5">
                  <c:v>194.01030000000003</c:v>
                </c:pt>
                <c:pt idx="6">
                  <c:v>195.30240000000001</c:v>
                </c:pt>
                <c:pt idx="7">
                  <c:v>196.59670000000006</c:v>
                </c:pt>
                <c:pt idx="8">
                  <c:v>197.48459999999997</c:v>
                </c:pt>
                <c:pt idx="9">
                  <c:v>197.40419999999997</c:v>
                </c:pt>
                <c:pt idx="10">
                  <c:v>163.65930000000003</c:v>
                </c:pt>
                <c:pt idx="11">
                  <c:v>160.93579999999997</c:v>
                </c:pt>
              </c:numCache>
            </c:numRef>
          </c:val>
          <c:smooth val="0"/>
          <c:extLst>
            <c:ext xmlns:c16="http://schemas.microsoft.com/office/drawing/2014/chart" uri="{C3380CC4-5D6E-409C-BE32-E72D297353CC}">
              <c16:uniqueId val="{00000001-E0DD-47D2-9F15-88132D62A4A7}"/>
            </c:ext>
          </c:extLst>
        </c:ser>
        <c:dLbls>
          <c:showLegendKey val="0"/>
          <c:showVal val="0"/>
          <c:showCatName val="0"/>
          <c:showSerName val="0"/>
          <c:showPercent val="0"/>
          <c:showBubbleSize val="0"/>
        </c:dLbls>
        <c:smooth val="0"/>
        <c:axId val="1506604720"/>
        <c:axId val="1506596848"/>
      </c:lineChart>
      <c:catAx>
        <c:axId val="150660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596848"/>
        <c:crosses val="autoZero"/>
        <c:auto val="1"/>
        <c:lblAlgn val="ctr"/>
        <c:lblOffset val="100"/>
        <c:noMultiLvlLbl val="0"/>
      </c:catAx>
      <c:valAx>
        <c:axId val="150659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604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150019</xdr:colOff>
      <xdr:row>51</xdr:row>
      <xdr:rowOff>152400</xdr:rowOff>
    </xdr:from>
    <xdr:to>
      <xdr:col>8</xdr:col>
      <xdr:colOff>0</xdr:colOff>
      <xdr:row>66</xdr:row>
      <xdr:rowOff>119062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0</xdr:rowOff>
    </xdr:from>
    <xdr:to>
      <xdr:col>10</xdr:col>
      <xdr:colOff>475289</xdr:colOff>
      <xdr:row>31</xdr:row>
      <xdr:rowOff>133152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438650"/>
          <a:ext cx="7685714" cy="1580952"/>
        </a:xfrm>
        <a:prstGeom prst="rect">
          <a:avLst/>
        </a:prstGeom>
      </xdr:spPr>
    </xdr:pic>
    <xdr:clientData/>
  </xdr:twoCellAnchor>
  <xdr:twoCellAnchor editAs="oneCell">
    <xdr:from>
      <xdr:col>0</xdr:col>
      <xdr:colOff>0</xdr:colOff>
      <xdr:row>32</xdr:row>
      <xdr:rowOff>0</xdr:rowOff>
    </xdr:from>
    <xdr:to>
      <xdr:col>10</xdr:col>
      <xdr:colOff>580051</xdr:colOff>
      <xdr:row>39</xdr:row>
      <xdr:rowOff>56985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67425"/>
          <a:ext cx="7790476" cy="1323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151</xdr:row>
      <xdr:rowOff>114300</xdr:rowOff>
    </xdr:from>
    <xdr:to>
      <xdr:col>9</xdr:col>
      <xdr:colOff>641331</xdr:colOff>
      <xdr:row>164</xdr:row>
      <xdr:rowOff>113825</xdr:rowOff>
    </xdr:to>
    <xdr:pic>
      <xdr:nvPicPr>
        <xdr:cNvPr id="8" name="Picture 7"/>
        <xdr:cNvPicPr>
          <a:picLocks noChangeAspect="1"/>
        </xdr:cNvPicPr>
      </xdr:nvPicPr>
      <xdr:blipFill>
        <a:blip xmlns:r="http://schemas.openxmlformats.org/officeDocument/2006/relationships" r:embed="rId1"/>
        <a:stretch>
          <a:fillRect/>
        </a:stretch>
      </xdr:blipFill>
      <xdr:spPr>
        <a:xfrm>
          <a:off x="19050" y="30265688"/>
          <a:ext cx="12847619" cy="3800000"/>
        </a:xfrm>
        <a:prstGeom prst="rect">
          <a:avLst/>
        </a:prstGeom>
      </xdr:spPr>
    </xdr:pic>
    <xdr:clientData/>
  </xdr:twoCellAnchor>
  <xdr:twoCellAnchor editAs="oneCell">
    <xdr:from>
      <xdr:col>0</xdr:col>
      <xdr:colOff>171450</xdr:colOff>
      <xdr:row>104</xdr:row>
      <xdr:rowOff>157163</xdr:rowOff>
    </xdr:from>
    <xdr:to>
      <xdr:col>5</xdr:col>
      <xdr:colOff>635082</xdr:colOff>
      <xdr:row>133</xdr:row>
      <xdr:rowOff>55951</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71450" y="32089726"/>
          <a:ext cx="7959807" cy="6232913"/>
        </a:xfrm>
        <a:prstGeom prst="rect">
          <a:avLst/>
        </a:prstGeom>
      </xdr:spPr>
    </xdr:pic>
    <xdr:clientData/>
  </xdr:twoCellAnchor>
  <xdr:twoCellAnchor editAs="oneCell">
    <xdr:from>
      <xdr:col>0</xdr:col>
      <xdr:colOff>323850</xdr:colOff>
      <xdr:row>177</xdr:row>
      <xdr:rowOff>152399</xdr:rowOff>
    </xdr:from>
    <xdr:to>
      <xdr:col>4</xdr:col>
      <xdr:colOff>561975</xdr:colOff>
      <xdr:row>190</xdr:row>
      <xdr:rowOff>103575</xdr:rowOff>
    </xdr:to>
    <xdr:pic>
      <xdr:nvPicPr>
        <xdr:cNvPr id="3" name="Picture 2"/>
        <xdr:cNvPicPr>
          <a:picLocks noChangeAspect="1"/>
        </xdr:cNvPicPr>
      </xdr:nvPicPr>
      <xdr:blipFill>
        <a:blip xmlns:r="http://schemas.openxmlformats.org/officeDocument/2006/relationships" r:embed="rId3"/>
        <a:stretch>
          <a:fillRect/>
        </a:stretch>
      </xdr:blipFill>
      <xdr:spPr>
        <a:xfrm>
          <a:off x="323850" y="33532762"/>
          <a:ext cx="6919913" cy="4113601"/>
        </a:xfrm>
        <a:prstGeom prst="rect">
          <a:avLst/>
        </a:prstGeom>
      </xdr:spPr>
    </xdr:pic>
    <xdr:clientData/>
  </xdr:twoCellAnchor>
  <xdr:twoCellAnchor>
    <xdr:from>
      <xdr:col>0</xdr:col>
      <xdr:colOff>80962</xdr:colOff>
      <xdr:row>75</xdr:row>
      <xdr:rowOff>161925</xdr:rowOff>
    </xdr:from>
    <xdr:to>
      <xdr:col>0</xdr:col>
      <xdr:colOff>3395662</xdr:colOff>
      <xdr:row>88</xdr:row>
      <xdr:rowOff>76200</xdr:rowOff>
    </xdr:to>
    <xdr:pic>
      <xdr:nvPicPr>
        <xdr:cNvPr id="10" name="Picture 9" descr="image00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 y="8567738"/>
          <a:ext cx="3314700"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203</xdr:row>
      <xdr:rowOff>85725</xdr:rowOff>
    </xdr:from>
    <xdr:to>
      <xdr:col>5</xdr:col>
      <xdr:colOff>901542</xdr:colOff>
      <xdr:row>209</xdr:row>
      <xdr:rowOff>95250</xdr:rowOff>
    </xdr:to>
    <xdr:pic>
      <xdr:nvPicPr>
        <xdr:cNvPr id="4" name="Picture 3"/>
        <xdr:cNvPicPr>
          <a:picLocks noChangeAspect="1"/>
        </xdr:cNvPicPr>
      </xdr:nvPicPr>
      <xdr:blipFill>
        <a:blip xmlns:r="http://schemas.openxmlformats.org/officeDocument/2006/relationships" r:embed="rId5"/>
        <a:stretch>
          <a:fillRect/>
        </a:stretch>
      </xdr:blipFill>
      <xdr:spPr>
        <a:xfrm>
          <a:off x="0" y="37085588"/>
          <a:ext cx="8397717" cy="21812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57</xdr:row>
      <xdr:rowOff>138112</xdr:rowOff>
    </xdr:from>
    <xdr:to>
      <xdr:col>6</xdr:col>
      <xdr:colOff>632764</xdr:colOff>
      <xdr:row>63</xdr:row>
      <xdr:rowOff>52262</xdr:rowOff>
    </xdr:to>
    <xdr:pic>
      <xdr:nvPicPr>
        <xdr:cNvPr id="4" name="Picture 3"/>
        <xdr:cNvPicPr>
          <a:picLocks noChangeAspect="1"/>
        </xdr:cNvPicPr>
      </xdr:nvPicPr>
      <xdr:blipFill>
        <a:blip xmlns:r="http://schemas.openxmlformats.org/officeDocument/2006/relationships" r:embed="rId1"/>
        <a:stretch>
          <a:fillRect/>
        </a:stretch>
      </xdr:blipFill>
      <xdr:spPr>
        <a:xfrm>
          <a:off x="76200" y="9929812"/>
          <a:ext cx="5180952" cy="1000000"/>
        </a:xfrm>
        <a:prstGeom prst="rect">
          <a:avLst/>
        </a:prstGeom>
      </xdr:spPr>
    </xdr:pic>
    <xdr:clientData/>
  </xdr:twoCellAnchor>
  <xdr:twoCellAnchor editAs="oneCell">
    <xdr:from>
      <xdr:col>0</xdr:col>
      <xdr:colOff>0</xdr:colOff>
      <xdr:row>30</xdr:row>
      <xdr:rowOff>61912</xdr:rowOff>
    </xdr:from>
    <xdr:to>
      <xdr:col>5</xdr:col>
      <xdr:colOff>261937</xdr:colOff>
      <xdr:row>49</xdr:row>
      <xdr:rowOff>105377</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4967287"/>
          <a:ext cx="4238625" cy="34819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295</xdr:row>
      <xdr:rowOff>103532</xdr:rowOff>
    </xdr:from>
    <xdr:to>
      <xdr:col>5</xdr:col>
      <xdr:colOff>817382</xdr:colOff>
      <xdr:row>328</xdr:row>
      <xdr:rowOff>132522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9770195"/>
          <a:ext cx="9182817" cy="5242892"/>
        </a:xfrm>
        <a:prstGeom prst="rect">
          <a:avLst/>
        </a:prstGeom>
      </xdr:spPr>
    </xdr:pic>
    <xdr:clientData/>
  </xdr:twoCellAnchor>
  <xdr:twoCellAnchor editAs="oneCell">
    <xdr:from>
      <xdr:col>0</xdr:col>
      <xdr:colOff>0</xdr:colOff>
      <xdr:row>331</xdr:row>
      <xdr:rowOff>149086</xdr:rowOff>
    </xdr:from>
    <xdr:to>
      <xdr:col>1</xdr:col>
      <xdr:colOff>940076</xdr:colOff>
      <xdr:row>355</xdr:row>
      <xdr:rowOff>28089</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5510043"/>
          <a:ext cx="4240696" cy="3457089"/>
        </a:xfrm>
        <a:prstGeom prst="rect">
          <a:avLst/>
        </a:prstGeom>
      </xdr:spPr>
    </xdr:pic>
    <xdr:clientData/>
  </xdr:twoCellAnchor>
  <xdr:twoCellAnchor editAs="oneCell">
    <xdr:from>
      <xdr:col>1</xdr:col>
      <xdr:colOff>828260</xdr:colOff>
      <xdr:row>331</xdr:row>
      <xdr:rowOff>132521</xdr:rowOff>
    </xdr:from>
    <xdr:to>
      <xdr:col>5</xdr:col>
      <xdr:colOff>78372</xdr:colOff>
      <xdr:row>355</xdr:row>
      <xdr:rowOff>12425</xdr:rowOff>
    </xdr:to>
    <xdr:pic>
      <xdr:nvPicPr>
        <xdr:cNvPr id="4" name="Picture 3"/>
        <xdr:cNvPicPr>
          <a:picLocks noChangeAspect="1"/>
        </xdr:cNvPicPr>
      </xdr:nvPicPr>
      <xdr:blipFill>
        <a:blip xmlns:r="http://schemas.openxmlformats.org/officeDocument/2006/relationships" r:embed="rId3"/>
        <a:stretch>
          <a:fillRect/>
        </a:stretch>
      </xdr:blipFill>
      <xdr:spPr>
        <a:xfrm>
          <a:off x="4128880" y="55493478"/>
          <a:ext cx="4314927" cy="34579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Policy%20Solutions%20Project/US/Models/eps-1.3.0-us/InputData/indst/BPEiC/BAU%20Process%20Emis%20in%20CO2e_Updated%20Velders%20Met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ocuments/eps-us-analysis/InputData/indst/PERAC/Proc%20Emis%20Reductions%20and%20Cost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InputData/elec/GBSC/PAGBSC.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row r="12">
          <cell r="C12">
            <v>28</v>
          </cell>
        </row>
        <row r="13">
          <cell r="C13">
            <v>265</v>
          </cell>
        </row>
      </sheetData>
      <sheetData sheetId="2"/>
      <sheetData sheetId="3"/>
      <sheetData sheetId="4"/>
      <sheetData sheetId="5"/>
      <sheetData sheetId="6"/>
      <sheetData sheetId="7"/>
      <sheetData sheetId="8"/>
      <sheetData sheetId="9">
        <row r="5">
          <cell r="A5" t="str">
            <v>Transport Refrigeration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Country Selector"/>
      <sheetName val="Multipliers and Adjustments"/>
      <sheetName val="EPA Data"/>
      <sheetName val="Tech to Policy Mapping"/>
      <sheetName val="SNAP Adjustment"/>
      <sheetName val="Cement Data"/>
      <sheetName val="Data Check"/>
      <sheetName val="PERAC-cement"/>
      <sheetName val="PERAC-ngps-mthncptr"/>
      <sheetName val="PERAC-ngps-mthndstr"/>
      <sheetName val="PERAC-fgassubstitution"/>
      <sheetName val="PERAC-fgasdestruction"/>
      <sheetName val="PERAC-fgasrecovery"/>
      <sheetName val="PERAC-inspctmaintretrofit"/>
      <sheetName val="PERAC-coalmining-mthncptr"/>
      <sheetName val="PERAC-coalmining-mthndstr"/>
      <sheetName val="PERAC-waste-mthncptr"/>
      <sheetName val="PERAC-waste-mthndstr"/>
      <sheetName val="PERAC-cropsrice"/>
      <sheetName val="PERAC-livestock"/>
      <sheetName val="PERAC-MCD"/>
    </sheetNames>
    <sheetDataSet>
      <sheetData sheetId="0">
        <row r="123">
          <cell r="A123">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2035 Report Deployment"/>
      <sheetName val="2035 Report Data"/>
      <sheetName val="EPS Output"/>
      <sheetName val="AEO Table 9"/>
      <sheetName val="AEO Table 9 (2019)"/>
      <sheetName val="AEO Table 16"/>
      <sheetName val="BGBSC"/>
      <sheetName val="PAGBSC"/>
      <sheetName val="SYGBSC"/>
    </sheetNames>
    <sheetDataSet>
      <sheetData sheetId="0">
        <row r="31">
          <cell r="A31">
            <v>1000</v>
          </cell>
        </row>
      </sheetData>
      <sheetData sheetId="1"/>
      <sheetData sheetId="2" refreshError="1"/>
      <sheetData sheetId="3" refreshError="1"/>
      <sheetData sheetId="4"/>
      <sheetData sheetId="5" refreshError="1"/>
      <sheetData sheetId="6" refreshError="1"/>
      <sheetData sheetId="7"/>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eganM" refreshedDate="44216.582822337965" createdVersion="6" refreshedVersion="6" minRefreshableVersion="3" recordCount="9320">
  <cacheSource type="worksheet">
    <worksheetSource ref="A1:L1048576" sheet="USCA HFCs"/>
  </cacheSource>
  <cacheFields count="12">
    <cacheField name="state" numFmtId="0">
      <sharedItems containsBlank="1"/>
    </cacheField>
    <cacheField name="year" numFmtId="0">
      <sharedItems containsString="0" containsBlank="1" containsNumber="1" containsInteger="1" minValue="2005" maxValue="2035" count="32">
        <n v="2005"/>
        <n v="2006"/>
        <n v="2007"/>
        <n v="2008"/>
        <n v="2009"/>
        <n v="2010"/>
        <n v="2011"/>
        <n v="2012"/>
        <n v="2013"/>
        <n v="2014"/>
        <n v="2015"/>
        <n v="2016"/>
        <n v="2017"/>
        <n v="2018"/>
        <n v="2019"/>
        <n v="2020"/>
        <n v="2021"/>
        <n v="2022"/>
        <n v="2023"/>
        <n v="2024"/>
        <n v="2025"/>
        <n v="2026"/>
        <n v="2027"/>
        <n v="2028"/>
        <n v="2029"/>
        <n v="2030"/>
        <m/>
        <n v="2034" u="1"/>
        <n v="2032" u="1"/>
        <n v="2035" u="1"/>
        <n v="2033" u="1"/>
        <n v="2031" u="1"/>
      </sharedItems>
    </cacheField>
    <cacheField name="category" numFmtId="0">
      <sharedItems containsBlank="1" count="9">
        <s v="annual_total"/>
        <s v="mobile_r/ac"/>
        <s v="foams"/>
        <s v="refrigeration"/>
        <s v="air_conditioning"/>
        <s v="aerosols"/>
        <s v="other"/>
        <m/>
        <s v="test" u="1"/>
      </sharedItems>
    </cacheField>
    <cacheField name="bau" numFmtId="0">
      <sharedItems containsString="0" containsBlank="1" containsNumber="1" minValue="0" maxValue="33.266399999999997" count="6062">
        <n v="1.5410999999999999"/>
        <n v="1.0851"/>
        <n v="2.7000000000000001E-3"/>
        <n v="0.21290000000000001"/>
        <n v="5.8799999999999998E-2"/>
        <n v="0.14960000000000001"/>
        <n v="3.2000000000000001E-2"/>
        <n v="3.1099999999999999E-2"/>
        <n v="4.0000000000000002E-4"/>
        <n v="4.7000000000000002E-3"/>
        <n v="2.18E-2"/>
        <n v="9.0999999999999998E-2"/>
        <n v="7.0000000000000001E-3"/>
        <n v="0.156"/>
        <n v="1.0506"/>
        <n v="6.1600000000000002E-2"/>
        <n v="0.19389999999999999"/>
        <n v="4.1500000000000002E-2"/>
        <n v="1.6269"/>
        <n v="3.5000000000000001E-3"/>
        <n v="0.27589999999999998"/>
        <n v="0.83960000000000001"/>
        <n v="1.6999999999999999E-3"/>
        <n v="0.56040000000000001"/>
        <n v="1.9599999999999999E-2"/>
        <n v="9.1700000000000004E-2"/>
        <n v="3.56E-2"/>
        <n v="0.13059999999999999"/>
        <n v="0.36259999999999998"/>
        <n v="1.1906000000000001"/>
        <n v="2.1399999999999999E-2"/>
        <n v="8.4228000000000005"/>
        <n v="0.25469999999999998"/>
        <n v="1.6948000000000001"/>
        <n v="4.8986999999999998"/>
        <n v="0.82020000000000004"/>
        <n v="4.9399999999999999E-2"/>
        <n v="0.2172"/>
        <n v="1.2746999999999999"/>
        <n v="0.15260000000000001"/>
        <n v="3.2599999999999997E-2"/>
        <n v="0.88980000000000004"/>
        <n v="2.4799999999999999E-2"/>
        <n v="3.5700000000000003E-2"/>
        <n v="0.1157"/>
        <n v="0.54679999999999995"/>
        <n v="0.16470000000000001"/>
        <n v="2.0999999999999999E-3"/>
        <n v="5.8999999999999999E-3"/>
        <n v="0.2427"/>
        <n v="1.0699999999999999E-2"/>
        <n v="5.0000000000000001E-4"/>
        <n v="0.1585"/>
        <n v="3.9300000000000002E-2"/>
        <n v="2.76E-2"/>
        <n v="5.1257000000000001"/>
        <n v="1.04E-2"/>
        <n v="0.12379999999999999"/>
        <n v="3.3635000000000002"/>
        <n v="0.82340000000000002"/>
        <n v="0.57850000000000001"/>
        <n v="0.2261"/>
        <n v="0.41970000000000002"/>
        <n v="5.3E-3"/>
        <n v="0.1111"/>
        <n v="1.8443000000000001"/>
        <n v="6.3100000000000003E-2"/>
        <n v="0.2949"/>
        <n v="2.7383999999999999"/>
        <n v="8.0000000000000004E-4"/>
        <n v="0.31209999999999999"/>
        <n v="1.2999999999999999E-2"/>
        <n v="0.18709999999999999"/>
        <n v="4.2200000000000001E-2"/>
        <n v="8.9999999999999993E-3"/>
        <n v="0.06"/>
        <n v="0.26579999999999998"/>
        <n v="4.65E-2"/>
        <n v="1.49E-2"/>
        <n v="9.9000000000000008E-3"/>
        <n v="0.4042"/>
        <n v="6.6199999999999995E-2"/>
        <n v="0.15229999999999999"/>
        <n v="3.1818"/>
        <n v="1.9154"/>
        <n v="8.9800000000000005E-2"/>
        <n v="7.6E-3"/>
        <n v="0.41949999999999998"/>
        <n v="0.59719999999999995"/>
        <n v="1.9338"/>
        <n v="0.29389999999999999"/>
        <n v="1.3087"/>
        <n v="4.4200000000000003E-2"/>
        <n v="3.7000000000000002E-3"/>
        <n v="7.6799999999999993E-2"/>
        <n v="0.20649999999999999"/>
        <n v="1.8E-3"/>
        <n v="9.8199999999999996E-2"/>
        <n v="0.54169999999999996"/>
        <n v="0.83930000000000005"/>
        <n v="0.13980000000000001"/>
        <n v="3.6799999999999999E-2"/>
        <n v="2.1000000000000001E-2"/>
        <n v="9.0899999999999995E-2"/>
        <n v="1.6000000000000001E-3"/>
        <n v="0.79469999999999996"/>
        <n v="0.12939999999999999"/>
        <n v="3.39E-2"/>
        <n v="0.51949999999999996"/>
        <n v="1.9400000000000001E-2"/>
        <n v="5.3100000000000001E-2"/>
        <n v="0.1958"/>
        <n v="0.83530000000000004"/>
        <n v="2.5000000000000001E-3"/>
        <n v="0.13750000000000001"/>
        <n v="1.2536"/>
        <n v="2.9399999999999999E-2"/>
        <n v="0.14979999999999999"/>
        <n v="0.2132"/>
        <n v="3.2099999999999997E-2"/>
        <n v="0.81410000000000005"/>
        <n v="1.2684"/>
        <n v="5.6500000000000002E-2"/>
        <n v="0.2452"/>
        <n v="1.44E-2"/>
        <n v="6.2E-2"/>
        <n v="0.37530000000000002"/>
        <n v="9.2999999999999992E-3"/>
        <n v="4.36E-2"/>
        <n v="6.8199999999999997E-2"/>
        <n v="0.99039999999999995"/>
        <n v="0.185"/>
        <n v="0.26340000000000002"/>
        <n v="3.9600000000000003E-2"/>
        <n v="1.5499000000000001"/>
        <n v="3.3E-3"/>
        <n v="1.6247"/>
        <n v="4.6100000000000002E-2"/>
        <n v="0.21540000000000001"/>
        <n v="0.30659999999999998"/>
        <n v="3.8999999999999998E-3"/>
        <n v="0.98619999999999997"/>
        <n v="6.6699999999999995E-2"/>
        <n v="6.1000000000000004E-3"/>
        <n v="0.48"/>
        <n v="7.22E-2"/>
        <n v="0.3372"/>
        <n v="2.7591000000000001"/>
        <n v="1.7384999999999999"/>
        <n v="0.12509999999999999"/>
        <n v="0.17100000000000001"/>
        <n v="0.98309999999999997"/>
        <n v="1.5004"/>
        <n v="6.3399999999999998E-2"/>
        <n v="3.6600000000000001E-2"/>
        <n v="3.0999999999999999E-3"/>
        <n v="0.24329999999999999"/>
        <n v="0.94489999999999996"/>
        <n v="0.65280000000000005"/>
        <n v="0.1371"/>
        <n v="3.6400000000000002E-2"/>
        <n v="2.06E-2"/>
        <n v="9.6299999999999997E-2"/>
        <n v="3.3999999999999998E-3"/>
        <n v="4.0800000000000003E-2"/>
        <n v="1.07"/>
        <n v="0.27110000000000001"/>
        <n v="1.6478999999999999"/>
        <n v="0.1905"/>
        <n v="0.19520000000000001"/>
        <n v="3.0800000000000001E-2"/>
        <n v="4.3900000000000002E-2"/>
        <n v="1.0200000000000001E-2"/>
        <n v="5.9999999999999995E-4"/>
        <n v="6.6E-3"/>
        <n v="0.2873"/>
        <n v="0.32769999999999999"/>
        <n v="8.2000000000000003E-2"/>
        <n v="2.1700000000000001E-2"/>
        <n v="1.23E-2"/>
        <n v="0.50249999999999995"/>
        <n v="5.7599999999999998E-2"/>
        <n v="1E-3"/>
        <n v="7.7700000000000005E-2"/>
        <n v="1.66E-2"/>
        <n v="0.66679999999999995"/>
        <n v="1.4E-3"/>
        <n v="0.1106"/>
        <n v="0.43569999999999998"/>
        <n v="0.2288"/>
        <n v="4.3400000000000001E-2"/>
        <n v="1.3599999999999999E-2"/>
        <n v="6.1800000000000001E-2"/>
        <n v="0.35770000000000002"/>
        <n v="0.4113"/>
        <n v="5.1999999999999998E-3"/>
        <n v="8.7800000000000003E-2"/>
        <n v="0.28889999999999999"/>
        <n v="1.3071999999999999"/>
        <n v="2.1621999999999999"/>
        <n v="2.0299999999999999E-2"/>
        <n v="0.4269"/>
        <n v="1.1000000000000001E-3"/>
        <n v="8.9399999999999993E-2"/>
        <n v="1.34E-2"/>
        <n v="6.2799999999999995E-2"/>
        <n v="0.61409999999999998"/>
        <n v="0.1361"/>
        <n v="4.3723999999999998"/>
        <n v="0.1963"/>
        <n v="0.90559999999999996"/>
        <n v="1.15E-2"/>
        <n v="2.4866999999999999"/>
        <n v="0.63619999999999999"/>
        <n v="0.28749999999999998"/>
        <n v="6.1499999999999999E-2"/>
        <n v="0.40920000000000001"/>
        <n v="1.8263"/>
        <n v="2.7017000000000002"/>
        <n v="0.112"/>
        <n v="0.2145"/>
        <n v="2.9899999999999999E-2"/>
        <n v="8.2000000000000007E-3"/>
        <n v="0.15049999999999999"/>
        <n v="4.4999999999999997E-3"/>
        <n v="0.14169999999999999"/>
        <n v="8.1100000000000005E-2"/>
        <n v="2.1827000000000001"/>
        <n v="0.53969999999999996"/>
        <n v="3.3313000000000001"/>
        <n v="0.37919999999999998"/>
        <n v="6.7999999999999996E-3"/>
        <n v="1.1527000000000001"/>
        <n v="0.7984"/>
        <n v="0.1656"/>
        <n v="2.4899999999999999E-2"/>
        <n v="4.5400000000000003E-2"/>
        <n v="0.1163"/>
        <n v="0.58609999999999995"/>
        <n v="3.8100000000000002E-2"/>
        <n v="2.5399999999999999E-2"/>
        <n v="0.93969999999999998"/>
        <n v="0.1691"/>
        <n v="0.1188"/>
        <n v="0.12870000000000001"/>
        <n v="7.4000000000000003E-3"/>
        <n v="0.58440000000000003"/>
        <n v="0.41049999999999998"/>
        <n v="1.8358000000000001"/>
        <n v="3.0547"/>
        <n v="5.11E-2"/>
        <n v="3.5900000000000001E-2"/>
        <n v="0.1545"/>
        <n v="0.26079999999999998"/>
        <n v="1.11E-2"/>
        <n v="7.7000000000000002E-3"/>
        <n v="0.03"/>
        <n v="0.1401"/>
        <n v="0.19939999999999999"/>
        <n v="0.83509999999999995"/>
        <n v="1.2625"/>
        <n v="5.5399999999999998E-2"/>
        <n v="3.6299999999999999E-2"/>
        <n v="5.4999999999999997E-3"/>
        <n v="9.7000000000000003E-3"/>
        <n v="0.15210000000000001"/>
        <n v="0.22950000000000001"/>
        <n v="2.5499999999999998E-2"/>
        <n v="1.8139000000000001"/>
        <n v="0.1971"/>
        <n v="7.5999999999999998E-2"/>
        <n v="0.28050000000000003"/>
        <n v="1.2144999999999999"/>
        <n v="1.35E-2"/>
        <n v="0.161"/>
        <n v="0.27789999999999998"/>
        <n v="1.071"/>
        <n v="4.2317999999999998"/>
        <n v="0.75239999999999996"/>
        <n v="6.5076000000000001"/>
        <n v="1.7100000000000001E-2"/>
        <n v="0.1137"/>
        <n v="2.4500000000000001E-2"/>
        <n v="0.4657"/>
        <n v="0.70230000000000004"/>
        <n v="7.9899999999999999E-2"/>
        <n v="0.1837"/>
        <n v="6.7000000000000002E-3"/>
        <n v="2.9700000000000001E-2"/>
        <n v="0.1216"/>
        <n v="2.0799999999999999E-2"/>
        <n v="0.2495"/>
        <n v="2.2025999999999999"/>
        <n v="9.35E-2"/>
        <n v="1.4466000000000001"/>
        <n v="5.3400000000000003E-2"/>
        <n v="0.35520000000000002"/>
        <n v="0.20810000000000001"/>
        <n v="5.5300000000000002E-2"/>
        <n v="4.4499999999999998E-2"/>
        <n v="0.29620000000000002"/>
        <n v="1.0208999999999999"/>
        <n v="1.6287"/>
        <n v="2.5899999999999999E-2"/>
        <n v="2.9999999999999997E-4"/>
        <n v="0.1328"/>
        <n v="1.8200000000000001E-2"/>
        <n v="1.29E-2"/>
        <n v="0.31059999999999999"/>
        <n v="2.3800000000000002E-2"/>
        <n v="6.0100000000000001E-2"/>
        <n v="0.49399999999999999"/>
        <n v="8.5500000000000007E-2"/>
        <n v="0.26119999999999999"/>
        <n v="0.99570000000000003"/>
        <n v="6.9500000000000006E-2"/>
        <n v="1.5525"/>
        <n v="0.1835"/>
        <n v="0.14760000000000001"/>
        <n v="3.5999999999999999E-3"/>
        <n v="2.3900000000000001E-2"/>
        <n v="5.5999999999999999E-3"/>
        <n v="1.6799999999999999E-2"/>
        <n v="0.1976"/>
        <n v="7.46E-2"/>
        <n v="3.0000000000000001E-3"/>
        <n v="0.24490000000000001"/>
        <n v="1.1609"/>
        <n v="3.5799999999999998E-2"/>
        <n v="0.14929999999999999"/>
        <n v="1.6685000000000001"/>
        <n v="2.1899999999999999E-2"/>
        <n v="8.8000000000000005E-3"/>
        <n v="0.16969999999999999"/>
        <n v="9.7299999999999998E-2"/>
        <n v="3.5999999999999997E-2"/>
        <n v="0.32440000000000002"/>
        <n v="1.7784"/>
        <n v="1.1266"/>
        <n v="7.8200000000000006E-2"/>
        <n v="4.0000000000000001E-3"/>
        <n v="4.7399999999999998E-2"/>
        <n v="0.19769999999999999"/>
        <n v="0.91159999999999997"/>
        <n v="0.15079999999999999"/>
        <n v="9.1899999999999996E-2"/>
        <n v="0.59970000000000001"/>
        <n v="4.53E-2"/>
        <n v="1.9E-3"/>
        <n v="2.1999999999999999E-2"/>
        <n v="2.4299999999999999E-2"/>
        <n v="0.45069999999999999"/>
        <n v="1.198"/>
        <n v="9.1844000000000001"/>
        <n v="1.9653"/>
        <n v="5.2588999999999997"/>
        <n v="1.3836999999999999"/>
        <n v="0.25130000000000002"/>
        <n v="3.6700000000000003E-2"/>
        <n v="0.1532"/>
        <n v="0.87729999999999997"/>
        <n v="2.7699999999999999E-2"/>
        <n v="0.58409999999999995"/>
        <n v="2.3999999999999998E-3"/>
        <n v="4.4699999999999997E-2"/>
        <n v="0.1898"/>
        <n v="0.96440000000000003"/>
        <n v="1.37E-2"/>
        <n v="0.2641"/>
        <n v="2.7799999999999998E-2"/>
        <n v="4.5600000000000002E-2"/>
        <n v="0.58650000000000002"/>
        <n v="0.1406"/>
        <n v="0.96209999999999996"/>
        <n v="3.6031"/>
        <n v="1.1900000000000001E-2"/>
        <n v="5.5956000000000001"/>
        <n v="0.2913"/>
        <n v="0.1419"/>
        <n v="6.0000000000000001E-3"/>
        <n v="1.9756"/>
        <n v="0.48849999999999999"/>
        <n v="0.29780000000000001"/>
        <n v="2.9811000000000001"/>
        <n v="7.1400000000000005E-2"/>
        <n v="6.9599999999999995E-2"/>
        <n v="4.24E-2"/>
        <n v="0.2001"/>
        <n v="8.9999999999999998E-4"/>
        <n v="1.6199999999999999E-2"/>
        <n v="0.33939999999999998"/>
        <n v="7.6999999999999999E-2"/>
        <n v="1.8700000000000001E-2"/>
        <n v="0.43969999999999998"/>
        <n v="4.7E-2"/>
        <n v="1.1299999999999999E-2"/>
        <n v="0.2848"/>
        <n v="0.41899999999999998"/>
        <n v="3.4508000000000001"/>
        <n v="0.68730000000000002"/>
        <n v="8.5000000000000006E-3"/>
        <n v="2.0451999999999999"/>
        <n v="0.10050000000000001"/>
        <n v="0.1903"/>
        <n v="9.64E-2"/>
        <n v="0.2064"/>
        <n v="0.33860000000000001"/>
        <n v="4.1999999999999997E-3"/>
        <n v="4.9500000000000002E-2"/>
        <n v="2.0947"/>
        <n v="1.3996999999999999"/>
        <n v="0.90959999999999996"/>
        <n v="9.8000000000000004E-2"/>
        <n v="0.1608"/>
        <n v="2.35E-2"/>
        <n v="0.57920000000000005"/>
        <n v="2E-3"/>
        <n v="4.2500000000000003E-2"/>
        <n v="0.14899999999999999"/>
        <n v="0.55549999999999999"/>
        <n v="9.0800000000000006E-2"/>
        <n v="0.86140000000000005"/>
        <n v="2.8E-3"/>
        <n v="0.22570000000000001"/>
        <n v="3.3000000000000002E-2"/>
        <n v="0.89359999999999995"/>
        <n v="0.1376"/>
        <n v="6.7299999999999999E-2"/>
        <n v="1.3599000000000001"/>
        <n v="0.24540000000000001"/>
        <n v="0.87039999999999995"/>
        <n v="1.3755999999999999"/>
        <n v="7.1300000000000002E-2"/>
        <n v="1.0500000000000001E-2"/>
        <n v="7.1499999999999994E-2"/>
        <n v="0.40720000000000001"/>
        <n v="1.83E-2"/>
        <n v="0.26240000000000002"/>
        <n v="1.6858"/>
        <n v="4.4600000000000001E-2"/>
        <n v="3.8E-3"/>
        <n v="0.30530000000000002"/>
        <n v="1.0595000000000001"/>
        <n v="0.18609999999999999"/>
        <n v="8.6499999999999994E-2"/>
        <n v="5.16E-2"/>
        <n v="1.7614000000000001"/>
        <n v="0.2152"/>
        <n v="4.4000000000000003E-3"/>
        <n v="8.3699999999999997E-2"/>
        <n v="1.0535000000000001"/>
        <n v="0.35299999999999998"/>
        <n v="2.9927999999999999"/>
        <n v="0.33710000000000001"/>
        <n v="1.8582000000000001"/>
        <n v="0.55289999999999995"/>
        <n v="0.15690000000000001"/>
        <n v="8.0799999999999997E-2"/>
        <n v="0.28160000000000002"/>
        <n v="4.1200000000000001E-2"/>
        <n v="1.6298999999999999"/>
        <n v="0.17169999999999999"/>
        <n v="7.9799999999999996E-2"/>
        <n v="1.0521"/>
        <n v="1.0237000000000001"/>
        <n v="0.69850000000000001"/>
        <n v="4.5999999999999999E-2"/>
        <n v="0.15790000000000001"/>
        <n v="9.6199999999999994E-2"/>
        <n v="2.3099999999999999E-2"/>
        <n v="4.5699999999999998E-2"/>
        <n v="0.31259999999999999"/>
        <n v="1.7879"/>
        <n v="1.1444000000000001"/>
        <n v="0.3115"/>
        <n v="3.09E-2"/>
        <n v="0.20899999999999999"/>
        <n v="5.0700000000000002E-2"/>
        <n v="0.35049999999999998"/>
        <n v="0.54449999999999998"/>
        <n v="9.4299999999999995E-2"/>
        <n v="1.38E-2"/>
        <n v="1.1999999999999999E-3"/>
        <n v="2.7199999999999998E-2"/>
        <n v="5.7500000000000002E-2"/>
        <n v="1.9099999999999999E-2"/>
        <n v="0.46739999999999998"/>
        <n v="7.9500000000000001E-2"/>
        <n v="3.1600000000000003E-2"/>
        <n v="0.13039999999999999"/>
        <n v="0.72950000000000004"/>
        <n v="4.3700000000000003E-2"/>
        <n v="7.17E-2"/>
        <n v="1.7299999999999999E-2"/>
        <n v="0.38879999999999998"/>
        <n v="1.3977999999999999"/>
        <n v="6.9400000000000003E-2"/>
        <n v="0.28939999999999999"/>
        <n v="2.3472"/>
        <n v="0.47470000000000001"/>
        <n v="0.1101"/>
        <n v="0.10349999999999999"/>
        <n v="0.66549999999999998"/>
        <n v="1.5100000000000001E-2"/>
        <n v="0.45710000000000001"/>
        <n v="1.2999999999999999E-3"/>
        <n v="2.6539000000000001"/>
        <n v="0.1522"/>
        <n v="4.74"/>
        <n v="0.63449999999999995"/>
        <n v="1.0408999999999999"/>
        <n v="0.2457"/>
        <n v="2.9413999999999998"/>
        <n v="0.14360000000000001"/>
        <n v="0.29020000000000001"/>
        <n v="1.956"/>
        <n v="0.47610000000000002"/>
        <n v="5.0000000000000001E-3"/>
        <n v="0.23200000000000001"/>
        <n v="3.4299999999999997E-2"/>
        <n v="2.0899999999999998E-2"/>
        <n v="2.3325999999999998"/>
        <n v="0.62009999999999998"/>
        <n v="0.378"/>
        <n v="9.06E-2"/>
        <n v="0.17749999999999999"/>
        <n v="3.6065"/>
        <n v="0.85409999999999997"/>
        <n v="1.2486999999999999"/>
        <n v="0.1162"/>
        <n v="0.19059999999999999"/>
        <n v="2.7900000000000001E-2"/>
        <n v="4.7699999999999999E-2"/>
        <n v="1.0213000000000001"/>
        <n v="0.11940000000000001"/>
        <n v="0.19589999999999999"/>
        <n v="2.86E-2"/>
        <n v="0.62719999999999998"/>
        <n v="1.9607000000000001"/>
        <n v="0.67190000000000005"/>
        <n v="3.3102"/>
        <n v="0.16159999999999999"/>
        <n v="8.3000000000000001E-3"/>
        <n v="0.40960000000000002"/>
        <n v="0.16500000000000001"/>
        <n v="5.8900000000000001E-2"/>
        <n v="1.3899999999999999E-2"/>
        <n v="6.9999999999999999E-4"/>
        <n v="8.6E-3"/>
        <n v="0.28310000000000002"/>
        <n v="0.23089999999999999"/>
        <n v="7.0900000000000005E-2"/>
        <n v="0.14069999999999999"/>
        <n v="3.3700000000000001E-2"/>
        <n v="2.8999999999999998E-3"/>
        <n v="1.3729"/>
        <n v="0.89390000000000003"/>
        <n v="4.1799999999999997E-2"/>
        <n v="0.24879999999999999"/>
        <n v="1.2200000000000001E-2"/>
        <n v="0.16270000000000001"/>
        <n v="1.9702"/>
        <n v="9.6799999999999997E-2"/>
        <n v="1.2996000000000001"/>
        <n v="0.32450000000000001"/>
        <n v="0.1978"/>
        <n v="0.35449999999999998"/>
        <n v="4.5324"/>
        <n v="0.76090000000000002"/>
        <n v="7.0938999999999997"/>
        <n v="1.55E-2"/>
        <n v="0.1825"/>
        <n v="1.2481"/>
        <n v="8.0600000000000005E-2"/>
        <n v="1.9300000000000001E-2"/>
        <n v="0.76300000000000001"/>
        <n v="0.1323"/>
        <n v="3.0700000000000002E-2"/>
        <n v="0.4985"/>
        <n v="0.1993"/>
        <n v="0.13009999999999999"/>
        <n v="2.3961999999999999"/>
        <n v="5.1000000000000004E-3"/>
        <n v="1.5484"/>
        <n v="0.41220000000000001"/>
        <n v="6.0299999999999999E-2"/>
        <n v="0.11899999999999999"/>
        <n v="1.7734000000000001"/>
        <n v="0.34620000000000001"/>
        <n v="6.7599999999999993E-2"/>
        <n v="1.0936999999999999"/>
        <n v="4.3E-3"/>
        <n v="5.0599999999999999E-2"/>
        <n v="0.21099999999999999"/>
        <n v="1.7999999999999999E-2"/>
        <n v="2.9499999999999998E-2"/>
        <n v="9.7999999999999997E-3"/>
        <n v="8.1699999999999995E-2"/>
        <n v="0.53590000000000004"/>
        <n v="0.33200000000000002"/>
        <n v="9.8299999999999998E-2"/>
        <n v="3.0200000000000001E-2"/>
        <n v="5.9900000000000002E-2"/>
        <n v="0.3014"/>
        <n v="1.0650999999999999"/>
        <n v="1.6856"/>
        <n v="8.7599999999999997E-2"/>
        <n v="4.41E-2"/>
        <n v="0.2137"/>
        <n v="2.75E-2"/>
        <n v="0.158"/>
        <n v="1.2230000000000001"/>
        <n v="3.61E-2"/>
        <n v="1.7830999999999999"/>
        <n v="0.28089999999999998"/>
        <n v="9.1300000000000006E-2"/>
        <n v="0.10249999999999999"/>
        <n v="1.1903999999999999"/>
        <n v="1.9218"/>
        <n v="4.8899999999999999E-2"/>
        <n v="0.38030000000000003"/>
        <n v="0.20169999999999999"/>
        <n v="9.6699999999999994E-2"/>
        <n v="5.5500000000000001E-2"/>
        <n v="9.2100000000000001E-2"/>
        <n v="0.63200000000000001"/>
        <n v="0.17369999999999999"/>
        <n v="2.23E-2"/>
        <n v="0.97740000000000005"/>
        <n v="1.2056"/>
        <n v="2.2728999999999999"/>
        <n v="0.29210000000000003"/>
        <n v="0.54620000000000002"/>
        <n v="2.2700000000000001E-2"/>
        <n v="5.5617000000000001"/>
        <n v="9.9011999999999993"/>
        <n v="3.73E-2"/>
        <n v="0.15390000000000001"/>
        <n v="0.92469999999999997"/>
        <n v="1.4843999999999999"/>
        <n v="0.29010000000000002"/>
        <n v="7.5700000000000003E-2"/>
        <n v="5.4899999999999997E-2"/>
        <n v="2.2000000000000001E-3"/>
        <n v="1.0337000000000001"/>
        <n v="0.218"/>
        <n v="0.6149"/>
        <n v="2.8000000000000001E-2"/>
        <n v="1.6899999999999998E-2"/>
        <n v="5.28E-2"/>
        <n v="0.1789"/>
        <n v="0.28389999999999999"/>
        <n v="1.1214999999999999"/>
        <n v="0.59489999999999998"/>
        <n v="0.3619"/>
        <n v="0.14410000000000001"/>
        <n v="3.8029999999999999"/>
        <n v="1.12E-2"/>
        <n v="6.0365000000000002"/>
        <n v="0.56689999999999996"/>
        <n v="0.17499999999999999"/>
        <n v="0.30070000000000002"/>
        <n v="5.7000000000000002E-3"/>
        <n v="3.2052999999999998"/>
        <n v="2.0842000000000001"/>
        <n v="7.2900000000000006E-2"/>
        <n v="0.2109"/>
        <n v="8.0500000000000002E-2"/>
        <n v="4.2700000000000002E-2"/>
        <n v="0.3649"/>
        <n v="1.03E-2"/>
        <n v="1.9699999999999999E-2"/>
        <n v="2.3E-2"/>
        <n v="0.30049999999999999"/>
        <n v="0.4728"/>
        <n v="0.78890000000000005"/>
        <n v="0.41849999999999998"/>
        <n v="3.6989000000000001"/>
        <n v="0.1014"/>
        <n v="0.22969999999999999"/>
        <n v="2.1526000000000001"/>
        <n v="7.9000000000000008E-3"/>
        <n v="0.1167"/>
        <n v="2.2404999999999999"/>
        <n v="1.4744999999999999"/>
        <n v="0.05"/>
        <n v="0.3891"/>
        <n v="0.18440000000000001"/>
        <n v="2.3699999999999999E-2"/>
        <n v="5.57E-2"/>
        <n v="0.97350000000000003"/>
        <n v="0.61"/>
        <n v="9.7799999999999998E-2"/>
        <n v="9.0700000000000003E-2"/>
        <n v="0.92200000000000004"/>
        <n v="0.58509999999999995"/>
        <n v="5.1400000000000001E-2"/>
        <n v="0.1711"/>
        <n v="0.9415"/>
        <n v="0.25940000000000002"/>
        <n v="1.4568000000000001"/>
        <n v="8.2400000000000001E-2"/>
        <n v="2.5999999999999999E-3"/>
        <n v="3.3300000000000003E-2"/>
        <n v="0.91659999999999997"/>
        <n v="0.14940000000000001"/>
        <n v="3.6200000000000003E-2"/>
        <n v="1.4737"/>
        <n v="0.28170000000000001"/>
        <n v="8.6999999999999994E-2"/>
        <n v="1.06E-2"/>
        <n v="8.2299999999999998E-2"/>
        <n v="2.2800000000000001E-2"/>
        <n v="0.27650000000000002"/>
        <n v="0.43669999999999998"/>
        <n v="0.18720000000000001"/>
        <n v="0.1061"/>
        <n v="1.8120000000000001"/>
        <n v="0.35289999999999999"/>
        <n v="1.1169"/>
        <n v="0.21510000000000001"/>
        <n v="5.21E-2"/>
        <n v="1.8884000000000001"/>
        <n v="0.1026"/>
        <n v="0.40550000000000003"/>
        <n v="1.1091"/>
        <n v="8.1600000000000006E-2"/>
        <n v="0.33689999999999998"/>
        <n v="3.2069000000000001"/>
        <n v="1.9569000000000001"/>
        <n v="0.63519999999999999"/>
        <n v="0.18990000000000001"/>
        <n v="6.3E-3"/>
        <n v="1.7486999999999999"/>
        <n v="1.109"/>
        <n v="9.7100000000000006E-2"/>
        <n v="3.2000000000000002E-3"/>
        <n v="0.17249999999999999"/>
        <n v="0.3251"/>
        <n v="0.73599999999999999"/>
        <n v="5.62E-2"/>
        <n v="2.3300000000000001E-2"/>
        <n v="1.0947"/>
        <n v="0.18129999999999999"/>
        <n v="4.6199999999999998E-2"/>
        <n v="0.35949999999999999"/>
        <n v="1.9157"/>
        <n v="0.19070000000000001"/>
        <n v="0.11020000000000001"/>
        <n v="5.8400000000000001E-2"/>
        <n v="0.33360000000000001"/>
        <n v="1.5800000000000002E-2"/>
        <n v="3.1E-2"/>
        <n v="7.4999999999999997E-3"/>
        <n v="0.2203"/>
        <n v="0.58260000000000001"/>
        <n v="0.36909999999999998"/>
        <n v="3.2899999999999999E-2"/>
        <n v="0.1082"/>
        <n v="5.74E-2"/>
        <n v="3.9199999999999999E-2"/>
        <n v="8.1299999999999997E-2"/>
        <n v="1.5E-3"/>
        <n v="0.25819999999999999"/>
        <n v="8.2799999999999999E-2"/>
        <n v="0.41770000000000002"/>
        <n v="2.1299999999999999E-2"/>
        <n v="7.0199999999999999E-2"/>
        <n v="0.28989999999999999"/>
        <n v="1.4723999999999999"/>
        <n v="2.5192999999999999"/>
        <n v="0.13500000000000001"/>
        <n v="0.5464"/>
        <n v="1.5299999999999999E-2"/>
        <n v="6.3299999999999995E-2"/>
        <n v="0.48180000000000001"/>
        <n v="0.71209999999999996"/>
        <n v="0.63280000000000003"/>
        <n v="0.15329999999999999"/>
        <n v="0.30059999999999998"/>
        <n v="5.0834999999999999"/>
        <n v="1.1930000000000001"/>
        <n v="2.7917999999999998"/>
        <n v="2.0634000000000001"/>
        <n v="3.1629"/>
        <n v="7.0999999999999994E-2"/>
        <n v="0.29299999999999998"/>
        <n v="0.5524"/>
        <n v="0.17760000000000001"/>
        <n v="0.1696"/>
        <n v="0.24759999999999999"/>
        <n v="1.2500000000000001E-2"/>
        <n v="0.37690000000000001"/>
        <n v="0.71050000000000002"/>
        <n v="2.4559000000000002"/>
        <n v="3.8559999999999999"/>
        <n v="0.21429999999999999"/>
        <n v="7.1000000000000004E-3"/>
        <n v="0.21890000000000001"/>
        <n v="0.11609999999999999"/>
        <n v="0.89980000000000004"/>
        <n v="1.3355999999999999"/>
        <n v="2.81E-2"/>
        <n v="7.0400000000000004E-2"/>
        <n v="2.3E-3"/>
        <n v="5.8299999999999998E-2"/>
        <n v="1.0972999999999999"/>
        <n v="0.1201"/>
        <n v="2.9100000000000001E-2"/>
        <n v="0.22639999999999999"/>
        <n v="0.66120000000000001"/>
        <n v="0.19839999999999999"/>
        <n v="0.77039999999999997"/>
        <n v="2.0634999999999999"/>
        <n v="3.5476999999999999"/>
        <n v="9.9000000000000005E-2"/>
        <n v="0.40870000000000001"/>
        <n v="8.6999999999999994E-3"/>
        <n v="0.3039"/>
        <n v="1.7000000000000001E-2"/>
        <n v="6.7799999999999999E-2"/>
        <n v="1.4745999999999999"/>
        <n v="0.1414"/>
        <n v="0.2666"/>
        <n v="0.94230000000000003"/>
        <n v="8.7300000000000003E-2"/>
        <n v="4.8000000000000001E-2"/>
        <n v="1.4800000000000001E-2"/>
        <n v="0.26629999999999998"/>
        <n v="0.1714"/>
        <n v="6.1999999999999998E-3"/>
        <n v="4.8099999999999997E-2"/>
        <n v="0.1986"/>
        <n v="2.1135999999999999"/>
        <n v="1.3698999999999999"/>
        <n v="0.37440000000000001"/>
        <n v="0.11890000000000001"/>
        <n v="7.6405000000000003"/>
        <n v="0.43719999999999998"/>
        <n v="1.4505999999999999"/>
        <n v="4.7821999999999996"/>
        <n v="0.18640000000000001"/>
        <n v="1.4500000000000001E-2"/>
        <n v="0.76949999999999996"/>
        <n v="0.15340000000000001"/>
        <n v="0.81920000000000004"/>
        <n v="8.14E-2"/>
        <n v="0.52580000000000005"/>
        <n v="3.7400000000000003E-2"/>
        <n v="0.13719999999999999"/>
        <n v="0.21360000000000001"/>
        <n v="3.9399999999999998E-2"/>
        <n v="2.5752000000000002"/>
        <n v="6.13E-2"/>
        <n v="0.47710000000000002"/>
        <n v="4.7999999999999996E-3"/>
        <n v="1.6328"/>
        <n v="0.25309999999999999"/>
        <n v="0.14630000000000001"/>
        <n v="5.1700000000000003E-2"/>
        <n v="1.1539999999999999"/>
        <n v="0.40239999999999998"/>
        <n v="1.9067000000000001"/>
        <n v="0.21340000000000001"/>
        <n v="0.1535"/>
        <n v="1.78E-2"/>
        <n v="8.5800000000000001E-2"/>
        <n v="3.3500000000000002E-2"/>
        <n v="5.9700000000000003E-2"/>
        <n v="0.11260000000000001"/>
        <n v="3.6900000000000002E-2"/>
        <n v="0.57430000000000003"/>
        <n v="0.34949999999999998"/>
        <n v="1.8073999999999999"/>
        <n v="0.10630000000000001"/>
        <n v="1.1222000000000001"/>
        <n v="0.184"/>
        <n v="0.34689999999999999"/>
        <n v="0.22789999999999999"/>
        <n v="4.1000000000000003E-3"/>
        <n v="0.1666"/>
        <n v="0.1104"/>
        <n v="0.16339999999999999"/>
        <n v="0.31950000000000001"/>
        <n v="1.8825000000000001"/>
        <n v="1.2491000000000001"/>
        <n v="0.1961"/>
        <n v="0.1053"/>
        <n v="5.4000000000000003E-3"/>
        <n v="4.7500000000000001E-2"/>
        <n v="0.44190000000000002"/>
        <n v="2.0657999999999999"/>
        <n v="0.1192"/>
        <n v="5.0299999999999997E-2"/>
        <n v="0.22600000000000001"/>
        <n v="1.2231000000000001"/>
        <n v="6.7400000000000002E-2"/>
        <n v="2.2599999999999999E-2"/>
        <n v="0.64649999999999996"/>
        <n v="1.0386"/>
        <n v="0.1983"/>
        <n v="5.7335000000000003"/>
        <n v="0.29680000000000001"/>
        <n v="0.65980000000000005"/>
        <n v="10.6585"/>
        <n v="3.0599999999999999E-2"/>
        <n v="2.6053000000000002"/>
        <n v="1.3324"/>
        <n v="1.5826"/>
        <n v="3.78E-2"/>
        <n v="9.1999999999999998E-2"/>
        <n v="0.94730000000000003"/>
        <n v="0.33189999999999997"/>
        <n v="6.7199999999999996E-2"/>
        <n v="1.1036999999999999"/>
        <n v="0.127"/>
        <n v="2.8299999999999999E-2"/>
        <n v="0.2482"/>
        <n v="0.63019999999999998"/>
        <n v="6.0499999999999998E-2"/>
        <n v="0.18329999999999999"/>
        <n v="0.30299999999999999"/>
        <n v="6.8999999999999999E-3"/>
        <n v="6.4668999999999999"/>
        <n v="1.2958000000000001"/>
        <n v="1.52E-2"/>
        <n v="3.9005999999999998"/>
        <n v="0.66269999999999996"/>
        <n v="0.44479999999999997"/>
        <n v="0.65200000000000002"/>
        <n v="0.33350000000000002"/>
        <n v="2.1343000000000001"/>
        <n v="7.4300000000000005E-2"/>
        <n v="3.4155000000000002"/>
        <n v="0.39119999999999999"/>
        <n v="0.2165"/>
        <n v="4.7100000000000003E-2"/>
        <n v="1.17E-2"/>
        <n v="0.308"/>
        <n v="0.10299999999999999"/>
        <n v="0.50460000000000005"/>
        <n v="5.2699999999999997E-2"/>
        <n v="0.45900000000000002"/>
        <n v="2.2061999999999999"/>
        <n v="0.27539999999999998"/>
        <n v="0.1022"/>
        <n v="3.9508000000000001"/>
        <n v="0.89739999999999998"/>
        <n v="5.0500000000000003E-2"/>
        <n v="0.2266"/>
        <n v="0.14019999999999999"/>
        <n v="2.3732000000000002"/>
        <n v="0.44309999999999999"/>
        <n v="1.5076000000000001"/>
        <n v="0.20960000000000001"/>
        <n v="6.6799999999999998E-2"/>
        <n v="0.624"/>
        <n v="1.0339"/>
        <n v="0.1072"/>
        <n v="0.19470000000000001"/>
        <n v="2.2200000000000001E-2"/>
        <n v="9.9599999999999994E-2"/>
        <n v="0.97909999999999997"/>
        <n v="0.59860000000000002"/>
        <n v="9.9699999999999997E-2"/>
        <n v="0.29549999999999998"/>
        <n v="1.5464"/>
        <n v="0.15110000000000001"/>
        <n v="0.96289999999999998"/>
        <n v="0.16389999999999999"/>
        <n v="0.93789999999999996"/>
        <n v="3.6499999999999998E-2"/>
        <n v="0.105"/>
        <n v="0.32050000000000001"/>
        <n v="1.5676000000000001"/>
        <n v="0.46479999999999999"/>
        <n v="2.8199999999999999E-2"/>
        <n v="0.28299999999999997"/>
        <n v="9.3799999999999994E-2"/>
        <n v="0.12889999999999999"/>
        <n v="1.9355"/>
        <n v="0.40439999999999998"/>
        <n v="1.1447000000000001"/>
        <n v="0.20680000000000001"/>
        <n v="0.23599999999999999"/>
        <n v="5.2600000000000001E-2"/>
        <n v="2.0179"/>
        <n v="0.46150000000000002"/>
        <n v="0.12559999999999999"/>
        <n v="1.1367"/>
        <n v="3.4159000000000002"/>
        <n v="0.2281"/>
        <n v="0.72330000000000005"/>
        <n v="2.0036999999999998"/>
        <n v="0.36990000000000001"/>
        <n v="0.37209999999999999"/>
        <n v="0.1172"/>
        <n v="1.1355"/>
        <n v="1.8617999999999999"/>
        <n v="1.1576"/>
        <n v="0.752"/>
        <n v="0.20630000000000001"/>
        <n v="0.1055"/>
        <n v="2.0371999999999999"/>
        <n v="0.1326"/>
        <n v="4.6699999999999998E-2"/>
        <n v="0.40970000000000001"/>
        <n v="1.2338"/>
        <n v="0.22539999999999999"/>
        <n v="0.3538"/>
        <n v="1.9199999999999998E-2"/>
        <n v="3.4099999999999998E-2"/>
        <n v="0.61839999999999995"/>
        <n v="3.95E-2"/>
        <n v="6.2899999999999998E-2"/>
        <n v="1.4E-2"/>
        <n v="0.3775"/>
        <n v="0.123"/>
        <n v="0.50760000000000005"/>
        <n v="0.1784"/>
        <n v="0.84809999999999997"/>
        <n v="4.8500000000000001E-2"/>
        <n v="1.0800000000000001E-2"/>
        <n v="0.2646"/>
        <n v="9.4899999999999998E-2"/>
        <n v="2.64E-2"/>
        <n v="0.44629999999999997"/>
        <n v="0.62329999999999997"/>
        <n v="7.3000000000000001E-3"/>
        <n v="2.6953"/>
        <n v="0.31879999999999997"/>
        <n v="1.5097"/>
        <n v="0.16520000000000001"/>
        <n v="6.9800000000000001E-2"/>
        <n v="3.7699999999999997E-2"/>
        <n v="0.13639999999999999"/>
        <n v="0.49259999999999998"/>
        <n v="0.75370000000000004"/>
        <n v="0.69310000000000005"/>
        <n v="2.8641000000000001"/>
        <n v="5.4497999999999998"/>
        <n v="0.15440000000000001"/>
        <n v="1.3552"/>
        <n v="1.5900000000000001E-2"/>
        <n v="0.36709999999999998"/>
        <n v="0.63529999999999998"/>
        <n v="7.2400000000000006E-2"/>
        <n v="0.32490000000000002"/>
        <n v="3.3700999999999999"/>
        <n v="2.1128"/>
        <n v="0.2611"/>
        <n v="1.4999999999999999E-2"/>
        <n v="0.17319999999999999"/>
        <n v="0.41270000000000001"/>
        <n v="0.25690000000000002"/>
        <n v="4.0894000000000004"/>
        <n v="0.80689999999999995"/>
        <n v="2.5114999999999998"/>
        <n v="9.4999999999999998E-3"/>
        <n v="0.9194"/>
        <n v="1.4126000000000001"/>
        <n v="0.2492"/>
        <n v="0.12740000000000001"/>
        <n v="8.5199999999999998E-2"/>
        <n v="2.8400000000000002E-2"/>
        <n v="0.13270000000000001"/>
        <n v="1.1736"/>
        <n v="0.67810000000000004"/>
        <n v="9.98E-2"/>
        <n v="0.87570000000000003"/>
        <n v="0.2429"/>
        <n v="2.1145999999999998"/>
        <n v="0.44790000000000002"/>
        <n v="3.7911000000000001"/>
        <n v="7.7299999999999994E-2"/>
        <n v="0.3256"/>
        <n v="0.1782"/>
        <n v="3.4799999999999998E-2"/>
        <n v="0.96460000000000001"/>
        <n v="0.10639999999999999"/>
        <n v="0.15609999999999999"/>
        <n v="1.5707"/>
        <n v="0.30520000000000003"/>
        <n v="0.28239999999999998"/>
        <n v="0.17530000000000001"/>
        <n v="5.4600000000000003E-2"/>
        <n v="0.42820000000000003"/>
        <n v="1.4017999999999999"/>
        <n v="0.219"/>
        <n v="0.14449999999999999"/>
        <n v="4.8800000000000003E-2"/>
        <n v="2.2473000000000001"/>
        <n v="8.1729000000000003"/>
        <n v="4.9035000000000002"/>
        <n v="0.85460000000000003"/>
        <n v="0.53390000000000004"/>
        <n v="0.19040000000000001"/>
        <n v="1.6709000000000001"/>
        <n v="0.1764"/>
        <n v="9.0200000000000002E-2"/>
        <n v="2.01E-2"/>
        <n v="0.873"/>
        <n v="0.53879999999999995"/>
        <n v="0.14030000000000001"/>
        <n v="0.2271"/>
        <n v="4.4999999999999998E-2"/>
        <n v="1.3100000000000001E-2"/>
        <n v="0.17810000000000001"/>
        <n v="6.4000000000000003E-3"/>
        <n v="0.27989999999999998"/>
        <n v="2.7465000000000002"/>
        <n v="1.6725000000000001"/>
        <n v="0.54730000000000001"/>
        <n v="6.2300000000000001E-2"/>
        <n v="0.46200000000000002"/>
        <n v="0.23630000000000001"/>
        <n v="1.1843999999999999"/>
        <n v="2.0375999999999999"/>
        <n v="3.7600000000000001E-2"/>
        <n v="1.43E-2"/>
        <n v="0.16370000000000001"/>
        <n v="6.5299999999999997E-2"/>
        <n v="0.35759999999999997"/>
        <n v="1.46E-2"/>
        <n v="0.1278"/>
        <n v="0.61129999999999995"/>
        <n v="1.1488"/>
        <n v="0.12809999999999999"/>
        <n v="4.5100000000000001E-2"/>
        <n v="0.2024"/>
        <n v="1.9248000000000001"/>
        <n v="0.3957"/>
        <n v="1.84E-2"/>
        <n v="0.2394"/>
        <n v="0.17"/>
        <n v="1.9755"/>
        <n v="0.16900000000000001"/>
        <n v="0.13100000000000001"/>
        <n v="0.36009999999999998"/>
        <n v="1.2734000000000001"/>
        <n v="5.3999999999999999E-2"/>
        <n v="2.53E-2"/>
        <n v="0.2087"/>
        <n v="0.10780000000000001"/>
        <n v="0.50890000000000002"/>
        <n v="0.2389"/>
        <n v="8.0199999999999994E-2"/>
        <n v="1.0961000000000001"/>
        <n v="0.66"/>
        <n v="0.22439999999999999"/>
        <n v="0.76800000000000002"/>
        <n v="1.389"/>
        <n v="2.9594"/>
        <n v="11.256399999999999"/>
        <n v="5.7942999999999998"/>
        <n v="0.37630000000000002"/>
        <n v="0.96799999999999997"/>
        <n v="3.8199999999999998E-2"/>
        <n v="1.6727000000000001"/>
        <n v="0.17660000000000001"/>
        <n v="1.1669"/>
        <n v="0.13139999999999999"/>
        <n v="7.8899999999999998E-2"/>
        <n v="0.28010000000000002"/>
        <n v="2.8500000000000001E-2"/>
        <n v="0.64380000000000004"/>
        <n v="3.2300000000000002E-2"/>
        <n v="0.32090000000000002"/>
        <n v="0.18729999999999999"/>
        <n v="2.46E-2"/>
        <n v="6.88E-2"/>
        <n v="0.53610000000000002"/>
        <n v="0.6966"/>
        <n v="1.4841"/>
        <n v="3.9912000000000001"/>
        <n v="6.8813000000000004"/>
        <n v="0.3488"/>
        <n v="7.5499999999999998E-2"/>
        <n v="0.25540000000000002"/>
        <n v="0.74309999999999998"/>
        <n v="3.6152000000000002"/>
        <n v="2.1810999999999998"/>
        <n v="4.9000000000000002E-2"/>
        <n v="0.2215"/>
        <n v="0.1045"/>
        <n v="0.41510000000000002"/>
        <n v="0.53439999999999999"/>
        <n v="0.315"/>
        <n v="3.3099999999999997E-2"/>
        <n v="5.5100000000000003E-2"/>
        <n v="0.1174"/>
        <n v="1.54E-2"/>
        <n v="0.3145"/>
        <n v="0.47489999999999999"/>
        <n v="4.1733000000000002"/>
        <n v="2.2538999999999998"/>
        <n v="0.1028"/>
        <n v="1.0118"/>
        <n v="0.50009999999999999"/>
        <n v="0.23469999999999999"/>
        <n v="2.4918"/>
        <n v="1.538"/>
        <n v="0.1605"/>
        <n v="5.0799999999999998E-2"/>
        <n v="0.1108"/>
        <n v="2.4E-2"/>
        <n v="7.6399999999999996E-2"/>
        <n v="0.63680000000000003"/>
        <n v="1.0874999999999999"/>
        <n v="0.6109"/>
        <n v="0.1031"/>
        <n v="1.03"/>
        <n v="0.21959999999999999"/>
        <n v="7.0699999999999999E-2"/>
        <n v="0.98250000000000004"/>
        <n v="0.11840000000000001"/>
        <n v="0.15659999999999999"/>
        <n v="1.6301000000000001"/>
        <n v="0.95740000000000003"/>
        <n v="0.1242"/>
        <n v="0.36130000000000001"/>
        <n v="1.6547000000000001"/>
        <n v="4.9799999999999997E-2"/>
        <n v="0.49059999999999998"/>
        <n v="2.0514999999999999"/>
        <n v="1.1700999999999999"/>
        <n v="0.2155"/>
        <n v="0.4592"/>
        <n v="1.1615"/>
        <n v="0.1477"/>
        <n v="0.24429999999999999"/>
        <n v="2.1349"/>
        <n v="0.52059999999999995"/>
        <n v="5.2900000000000003E-2"/>
        <n v="0.81620000000000004"/>
        <n v="1.24E-2"/>
        <n v="2.0461"/>
        <n v="8.2900000000000001E-2"/>
        <n v="3.6017999999999999"/>
        <n v="0.3831"/>
        <n v="0.1348"/>
        <n v="4.2900000000000001E-2"/>
        <n v="0.1981"/>
        <n v="1.1599999999999999"/>
        <n v="1.9641999999999999"/>
        <n v="0.42199999999999999"/>
        <n v="1.2161999999999999"/>
        <n v="0.23269999999999999"/>
        <n v="0.76690000000000003"/>
        <n v="0.10920000000000001"/>
        <n v="8.0299999999999996E-2"/>
        <n v="2.3599999999999999E-2"/>
        <n v="2.1459999999999999"/>
        <n v="0.21729999999999999"/>
        <n v="1.2597"/>
        <n v="0.46289999999999998"/>
        <n v="0.37240000000000001"/>
        <n v="0.23"/>
        <n v="2.2499999999999999E-2"/>
        <n v="7.5600000000000001E-2"/>
        <n v="3.5499999999999997E-2"/>
        <n v="0.1386"/>
        <n v="0.38519999999999999"/>
        <n v="0.65029999999999999"/>
        <n v="4.5199999999999997E-2"/>
        <n v="6.5100000000000005E-2"/>
        <n v="1.41E-2"/>
        <n v="0.2059"/>
        <n v="0.52029999999999998"/>
        <n v="0.90469999999999995"/>
        <n v="9.6600000000000005E-2"/>
        <n v="5.7799999999999997E-2"/>
        <n v="0.27050000000000002"/>
        <n v="3.1199999999999999E-2"/>
        <n v="0.1077"/>
        <n v="1.09E-2"/>
        <n v="0.47260000000000002"/>
        <n v="0.33069999999999999"/>
        <n v="0.19400000000000001"/>
        <n v="1.5436000000000001"/>
        <n v="0.7046"/>
        <n v="2.8552"/>
        <n v="7.1599999999999997E-2"/>
        <n v="0.79190000000000005"/>
        <n v="7.2499999999999995E-2"/>
        <n v="0.50270000000000004"/>
        <n v="1.5699999999999999E-2"/>
        <n v="0.71599999999999997"/>
        <n v="0.4304"/>
        <n v="1.5255000000000001"/>
        <n v="2.3199999999999998E-2"/>
        <n v="0.155"/>
        <n v="2.9281999999999999"/>
        <n v="5.7782"/>
        <n v="1.0999999999999999E-2"/>
        <n v="0.26050000000000001"/>
        <n v="7.3599999999999999E-2"/>
        <n v="0.33989999999999998"/>
        <n v="3.5678000000000001"/>
        <n v="0.72409999999999997"/>
        <n v="2.1587999999999998"/>
        <n v="1.72E-2"/>
        <n v="0.17649999999999999"/>
        <n v="0.27300000000000002"/>
        <n v="0.29339999999999999"/>
        <n v="2.5619999999999998"/>
        <n v="0.90820000000000001"/>
        <n v="9.2299999999999993E-2"/>
        <n v="0.42630000000000001"/>
        <n v="4.2960000000000003"/>
        <n v="0.1012"/>
        <n v="1.4845999999999999"/>
        <n v="0.28110000000000002"/>
        <n v="0.13189999999999999"/>
        <n v="0.93759999999999999"/>
        <n v="8.3099999999999993E-2"/>
        <n v="0.69359999999999999"/>
        <n v="0.13830000000000001"/>
        <n v="1.244"/>
        <n v="0.29459999999999997"/>
        <n v="0.46300000000000002"/>
        <n v="0.1002"/>
        <n v="0.28560000000000002"/>
        <n v="2.1604000000000001"/>
        <n v="0.98650000000000004"/>
        <n v="4.0107999999999997"/>
        <n v="8.8999999999999999E-3"/>
        <n v="0.1822"/>
        <n v="4.1000000000000002E-2"/>
        <n v="0.3453"/>
        <n v="0.98519999999999996"/>
        <n v="0.12720000000000001"/>
        <n v="1.6615"/>
        <n v="3.5200000000000002E-2"/>
        <n v="0.16250000000000001"/>
        <n v="0.2969"/>
        <n v="2.8899999999999999E-2"/>
        <n v="0.4854"/>
        <n v="1.4312"/>
        <n v="0.2278"/>
        <n v="0.1721"/>
        <n v="4.9299999999999997E-2"/>
        <n v="5.0155000000000003"/>
        <n v="0.1938"/>
        <n v="0.6381"/>
        <n v="8.6786999999999992"/>
        <n v="1.9072"/>
        <n v="2.9000000000000001E-2"/>
        <n v="0.8952"/>
        <n v="5.3199999999999997E-2"/>
        <n v="9.4399999999999998E-2"/>
        <n v="0.55079999999999996"/>
        <n v="0.92290000000000005"/>
        <n v="0.2011"/>
        <n v="2.0400000000000001E-2"/>
        <n v="5.0900000000000001E-2"/>
        <n v="0.14330000000000001"/>
        <n v="0.23960000000000001"/>
        <n v="1.7091000000000001"/>
        <n v="2.9081999999999999"/>
        <n v="6.3200000000000006E-2"/>
        <n v="0.2122"/>
        <n v="0.29199999999999998"/>
        <n v="0.62219999999999998"/>
        <n v="2.1551999999999998"/>
        <n v="0.24610000000000001"/>
        <n v="8.0000000000000002E-3"/>
        <n v="0.5242"/>
        <n v="1.2111000000000001"/>
        <n v="5.33E-2"/>
        <n v="0.1125"/>
        <n v="0.1729"/>
        <n v="8.9499999999999996E-2"/>
        <n v="4.2000000000000003E-2"/>
        <n v="0.14369999999999999"/>
        <n v="0.36499999999999999"/>
        <n v="0.64570000000000005"/>
        <n v="2.0299999999999998"/>
        <n v="4.5499999999999999E-2"/>
        <n v="0.21"/>
        <n v="0.44740000000000002"/>
        <n v="0.14699999999999999"/>
        <n v="1.1733"/>
        <n v="4.07E-2"/>
        <n v="0.24990000000000001"/>
        <n v="2.113"/>
        <n v="0.2041"/>
        <n v="1.2603"/>
        <n v="0.42799999999999999"/>
        <n v="0.17449999999999999"/>
        <n v="6.4600000000000005E-2"/>
        <n v="0.1076"/>
        <n v="0.2298"/>
        <n v="0.252"/>
        <n v="2.4157000000000002"/>
        <n v="1.2502"/>
        <n v="0.61809999999999998"/>
        <n v="0.22889999999999999"/>
        <n v="0.12540000000000001"/>
        <n v="0.65480000000000005"/>
        <n v="0.26769999999999999"/>
        <n v="5.7999999999999996E-3"/>
        <n v="1.1859"/>
        <n v="3.5449000000000002"/>
        <n v="1.4452"/>
        <n v="12.444800000000001"/>
        <n v="5.8518999999999997"/>
        <n v="7.7100000000000002E-2"/>
        <n v="1.2213000000000001"/>
        <n v="0.30430000000000001"/>
        <n v="0.96199999999999997"/>
        <n v="0.44990000000000002"/>
        <n v="1.8151999999999999"/>
        <n v="0.17150000000000001"/>
        <n v="0.18340000000000001"/>
        <n v="3.8600000000000002E-2"/>
        <n v="0.63990000000000002"/>
        <n v="1.2662"/>
        <n v="7.1999999999999998E-3"/>
        <n v="0.1358"/>
        <n v="0.33310000000000001"/>
        <n v="0.1215"/>
        <n v="3.3599999999999998E-2"/>
        <n v="3.9E-2"/>
        <n v="3.9706000000000001"/>
        <n v="7.5358999999999998"/>
        <n v="0.8488"/>
        <n v="0.73089999999999999"/>
        <n v="1.7927"/>
        <n v="0.40250000000000002"/>
        <n v="0.89290000000000003"/>
        <n v="7.6700000000000004E-2"/>
        <n v="2.1663000000000001"/>
        <n v="3.9218999999999999"/>
        <n v="0.36399999999999999"/>
        <n v="0.22070000000000001"/>
        <n v="4.4299999999999999E-2"/>
        <n v="0.12479999999999999"/>
        <n v="0.45419999999999999"/>
        <n v="0.58030000000000004"/>
        <n v="0.31330000000000002"/>
        <n v="0.14130000000000001"/>
        <n v="1.21E-2"/>
        <n v="1.2028000000000001"/>
        <n v="4.5650000000000004"/>
        <n v="2.6200000000000001E-2"/>
        <n v="2.2408000000000001"/>
        <n v="0.1033"/>
        <n v="0.4904"/>
        <n v="0.50139999999999996"/>
        <n v="2.6825999999999999"/>
        <n v="0.25640000000000002"/>
        <n v="0.59519999999999995"/>
        <n v="1.5242"/>
        <n v="2.41E-2"/>
        <n v="1.1782999999999999"/>
        <n v="0.1143"/>
        <n v="0.28029999999999999"/>
        <n v="0.1217"/>
        <n v="0.1065"/>
        <n v="0.60609999999999997"/>
        <n v="0.1128"/>
        <n v="1.1148"/>
        <n v="2.24E-2"/>
        <n v="0.1847"/>
        <n v="0.16189999999999999"/>
        <n v="0.97450000000000003"/>
        <n v="0.3972"/>
        <n v="1.7609999999999999"/>
        <n v="0.95020000000000004"/>
        <n v="0.19359999999999999"/>
        <n v="0.17510000000000001"/>
        <n v="1.7947"/>
        <n v="0.42949999999999999"/>
        <n v="0.12640000000000001"/>
        <n v="0.28689999999999999"/>
        <n v="0.52990000000000004"/>
        <n v="5.1499999999999997E-2"/>
        <n v="0.24060000000000001"/>
        <n v="0.22420000000000001"/>
        <n v="1.1631"/>
        <n v="0.54990000000000006"/>
        <n v="2.2368999999999999"/>
        <n v="4.7199999999999999E-2"/>
        <n v="1.2E-2"/>
        <n v="0.61919999999999997"/>
        <n v="0.25240000000000001"/>
        <n v="1.1552"/>
        <n v="2.3207"/>
        <n v="0.22720000000000001"/>
        <n v="3.9205999999999999"/>
        <n v="8.3400000000000002E-2"/>
        <n v="2.1100000000000001E-2"/>
        <n v="0.41670000000000001"/>
        <n v="0.39589999999999997"/>
        <n v="0.97109999999999996"/>
        <n v="2.0323000000000002"/>
        <n v="4.3299999999999998E-2"/>
        <n v="0.20580000000000001"/>
        <n v="0.21629999999999999"/>
        <n v="0.50480000000000003"/>
        <n v="2.1333000000000002"/>
        <n v="1.1521999999999999"/>
        <n v="0.12520000000000001"/>
        <n v="0.75970000000000004"/>
        <n v="1.3042"/>
        <n v="0.2767"/>
        <n v="0.2432"/>
        <n v="2.3292999999999999"/>
        <n v="1.2504"/>
        <n v="0.2248"/>
        <n v="4.7300000000000002E-2"/>
        <n v="0.55149999999999999"/>
        <n v="0.22819999999999999"/>
        <n v="0.40060000000000001"/>
        <n v="7.1999999999999995E-2"/>
        <n v="0.70379999999999998"/>
        <n v="0.38219999999999998"/>
        <n v="2.1499999999999998E-2"/>
        <n v="0.2505"/>
        <n v="0.1021"/>
        <n v="0.99199999999999999"/>
        <n v="0.51880000000000004"/>
        <n v="0.129"/>
        <n v="0.26900000000000002"/>
        <n v="4.8399999999999999E-2"/>
        <n v="0.51290000000000002"/>
        <n v="7.2099999999999997E-2"/>
        <n v="0.34239999999999998"/>
        <n v="0.29949999999999999"/>
        <n v="0.83979999999999999"/>
        <n v="3.1089000000000002"/>
        <n v="1.5368999999999999"/>
        <n v="0.49830000000000002"/>
        <n v="7.0099999999999996E-2"/>
        <n v="7.5200000000000003E-2"/>
        <n v="0.8478"/>
        <n v="2.9174000000000002"/>
        <n v="1.8106"/>
        <n v="0.73819999999999997"/>
        <n v="0.66100000000000003"/>
        <n v="6.3220000000000001"/>
        <n v="0.15540000000000001"/>
        <n v="2.1436999999999999"/>
        <n v="1.89E-2"/>
        <n v="3.8727999999999998"/>
        <n v="0.87029999999999996"/>
        <n v="0.3548"/>
        <n v="7.4700000000000003E-2"/>
        <n v="0.4103"/>
        <n v="2.7400000000000001E-2"/>
        <n v="5.9299999999999999E-2"/>
        <n v="0.17469999999999999"/>
        <n v="0.29189999999999999"/>
        <n v="2.4199999999999999E-2"/>
        <n v="2.3400000000000001E-2"/>
        <n v="2.54"/>
        <n v="9.2499999999999999E-2"/>
        <n v="0.4672"/>
        <n v="1.0780000000000001"/>
        <n v="4.6406000000000001"/>
        <n v="0.4395"/>
        <n v="1.593"/>
        <n v="0.33439999999999998"/>
        <n v="0.15770000000000001"/>
        <n v="2.87E-2"/>
        <n v="0.92849999999999999"/>
        <n v="1.3580000000000001"/>
        <n v="0.1439"/>
        <n v="0.69059999999999999"/>
        <n v="3.0300000000000001E-2"/>
        <n v="0.13239999999999999"/>
        <n v="1.1718999999999999"/>
        <n v="0.43869999999999998"/>
        <n v="0.10059999999999999"/>
        <n v="2.1488999999999998"/>
        <n v="0.4778"/>
        <n v="4.3634000000000004"/>
        <n v="0.104"/>
        <n v="3.7900000000000003E-2"/>
        <n v="0.18140000000000001"/>
        <n v="0.41410000000000002"/>
        <n v="0.16880000000000001"/>
        <n v="0.97809999999999997"/>
        <n v="1.8048999999999999"/>
        <n v="7.3200000000000001E-2"/>
        <n v="3.2500000000000001E-2"/>
        <n v="0.1774"/>
        <n v="1.26E-2"/>
        <n v="0.2366"/>
        <n v="0.58020000000000005"/>
        <n v="1.4200999999999999"/>
        <n v="2.569"/>
        <n v="0.2697"/>
        <n v="2.2953000000000001"/>
        <n v="4.9889999999999999"/>
        <n v="1.0074000000000001"/>
        <n v="0.93579999999999997"/>
        <n v="4.99E-2"/>
        <n v="9.4745000000000008"/>
        <n v="0.99839999999999995"/>
        <n v="8.4900000000000003E-2"/>
        <n v="0.2417"/>
        <n v="9.8500000000000004E-2"/>
        <n v="2.07E-2"/>
        <n v="6.08E-2"/>
        <n v="0.14230000000000001"/>
        <n v="0.25829999999999997"/>
        <n v="0.30409999999999998"/>
        <n v="6.4000000000000001E-2"/>
        <n v="3.1619000000000002"/>
        <n v="0.74590000000000001"/>
        <n v="1.6979"/>
        <n v="0.62619999999999998"/>
        <n v="5.3800000000000001E-2"/>
        <n v="1.2047000000000001"/>
        <n v="0.25530000000000003"/>
        <n v="2.33"/>
        <n v="0.1895"/>
        <n v="8.8800000000000004E-2"/>
        <n v="0.36230000000000001"/>
        <n v="0.17030000000000001"/>
        <n v="0.70250000000000001"/>
        <n v="8.2100000000000006E-2"/>
        <n v="0.5333"/>
        <n v="0.23530000000000001"/>
        <n v="0.21740000000000001"/>
        <n v="1.1599999999999999E-2"/>
        <n v="4.58E-2"/>
        <n v="2.2088999999999999"/>
        <n v="1.1655"/>
        <n v="0.26390000000000002"/>
        <n v="0.17119999999999999"/>
        <n v="1.2649999999999999"/>
        <n v="0.49340000000000001"/>
        <n v="2.2723"/>
        <n v="0.28649999999999998"/>
        <n v="0.17680000000000001"/>
        <n v="2.69E-2"/>
        <n v="7.51E-2"/>
        <n v="3.4200000000000001E-2"/>
        <n v="0.1081"/>
        <n v="2.6465000000000001"/>
        <n v="0.32479999999999998"/>
        <n v="0.72789999999999999"/>
        <n v="1.2582"/>
        <n v="0.111"/>
        <n v="0.65769999999999995"/>
        <n v="0.30980000000000002"/>
        <n v="1.2866"/>
        <n v="0.1168"/>
        <n v="5.8071000000000002"/>
        <n v="1.4755"/>
        <n v="1.7156"/>
        <n v="0.30549999999999999"/>
        <n v="4.1177000000000001"/>
        <n v="13.5382"/>
        <n v="0.24160000000000001"/>
        <n v="0.52170000000000005"/>
        <n v="0.187"/>
        <n v="1.9692000000000001"/>
        <n v="3.8699999999999998E-2"/>
        <n v="0.96540000000000004"/>
        <n v="0.13769999999999999"/>
        <n v="1.3693"/>
        <n v="0.38429999999999997"/>
        <n v="0.1671"/>
        <n v="0.64090000000000003"/>
        <n v="0.38100000000000001"/>
        <n v="5.4399999999999997E-2"/>
        <n v="0.18679999999999999"/>
        <n v="9.5600000000000004E-2"/>
        <n v="1.1986000000000001"/>
        <n v="2.1002999999999998"/>
        <n v="0.15579999999999999"/>
        <n v="3.9899"/>
        <n v="0.75260000000000005"/>
        <n v="8.2569999999999997"/>
        <n v="5.96E-2"/>
        <n v="7.7200000000000005E-2"/>
        <n v="4.2637999999999998"/>
        <n v="0.5665"/>
        <n v="1.0403"/>
        <n v="0.37280000000000002"/>
        <n v="2.1774"/>
        <n v="0.14460000000000001"/>
        <n v="0.49509999999999998"/>
        <n v="5.1799999999999999E-2"/>
        <n v="0.31509999999999999"/>
        <n v="0.1648"/>
        <n v="0.63070000000000004"/>
        <n v="7.4800000000000005E-2"/>
        <n v="5.91E-2"/>
        <n v="4.9703999999999997"/>
        <n v="1.3867"/>
        <n v="0.49690000000000001"/>
        <n v="0.10290000000000001"/>
        <n v="0.70120000000000005"/>
        <n v="2.2435"/>
        <n v="1.95E-2"/>
        <n v="0.68700000000000006"/>
        <n v="0.3594"/>
        <n v="0.2462"/>
        <n v="5.0999999999999997E-2"/>
        <n v="2.8921000000000001"/>
        <n v="1.5290999999999999"/>
        <n v="0.11559999999999999"/>
        <n v="0.17050000000000001"/>
        <n v="1.2762"/>
        <n v="0.63429999999999997"/>
        <n v="9.1999999999999998E-3"/>
        <n v="0.32269999999999999"/>
        <n v="1.2065999999999999"/>
        <n v="0.108"/>
        <n v="0.15809999999999999"/>
        <n v="0.60829999999999995"/>
        <n v="0.97829999999999995"/>
        <n v="0.1643"/>
        <n v="0.45850000000000002"/>
        <n v="3.4000000000000002E-2"/>
        <n v="0.2591"/>
        <n v="1.9481999999999999"/>
        <n v="0.27160000000000001"/>
        <n v="0.95320000000000005"/>
        <n v="0.49519999999999997"/>
        <n v="0.28839999999999999"/>
        <n v="0.14599999999999999"/>
        <n v="5.2299999999999999E-2"/>
        <n v="0.57269999999999999"/>
        <n v="1.8100000000000002E-2"/>
        <n v="0.33789999999999998"/>
        <n v="2.4380000000000002"/>
        <n v="0.63859999999999995"/>
        <n v="1.1672"/>
        <n v="0.25590000000000002"/>
        <n v="5.2999999999999999E-2"/>
        <n v="0.71419999999999995"/>
        <n v="2.5135999999999998"/>
        <n v="3.1800000000000002E-2"/>
        <n v="4.2579000000000002"/>
        <n v="0.58330000000000004"/>
        <n v="1.1204000000000001"/>
        <n v="2.0379"/>
        <n v="0.40150000000000002"/>
        <n v="0.58550000000000002"/>
        <n v="1.1572"/>
        <n v="2.3165"/>
        <n v="0.20979999999999999"/>
        <n v="9.1000000000000004E-3"/>
        <n v="1.4047000000000001"/>
        <n v="0.17549999999999999"/>
        <n v="0.7631"/>
        <n v="0.31909999999999999"/>
        <n v="0.2283"/>
        <n v="1.2551000000000001"/>
        <n v="0.6371"/>
        <n v="2.5270000000000001"/>
        <n v="0.3412"/>
        <n v="5.04E-2"/>
        <n v="0.10440000000000001"/>
        <n v="0.43230000000000002"/>
        <n v="6.8000000000000005E-2"/>
        <n v="0.3836"/>
        <n v="0.76190000000000002"/>
        <n v="0.10100000000000001"/>
        <n v="0.29559999999999997"/>
        <n v="0.5222"/>
        <n v="0.10589999999999999"/>
        <n v="1.0869"/>
        <n v="0.13289999999999999"/>
        <n v="8.3999999999999995E-3"/>
        <n v="5.3699999999999998E-2"/>
        <n v="0.55610000000000004"/>
        <n v="0.27029999999999998"/>
        <n v="3.3732000000000002"/>
        <n v="1.5430999999999999"/>
        <n v="0.3478"/>
        <n v="0.97050000000000003"/>
        <n v="9.8699999999999996E-2"/>
        <n v="0.91090000000000004"/>
        <n v="0.50049999999999994"/>
        <n v="7.6499999999999999E-2"/>
        <n v="2.9218000000000002"/>
        <n v="0.90859999999999996"/>
        <n v="6.8746999999999998"/>
        <n v="0.15459999999999999"/>
        <n v="0.74670000000000003"/>
        <n v="2.0838999999999999"/>
        <n v="0.36349999999999999"/>
        <n v="2.8799999999999999E-2"/>
        <n v="2.1543000000000001"/>
        <n v="1.0143"/>
        <n v="4.2153"/>
        <n v="0.31359999999999999"/>
        <n v="6.8099999999999994E-2"/>
        <n v="2.4400000000000002E-2"/>
        <n v="1.2406999999999999"/>
        <n v="2.5459999999999998"/>
        <n v="5.0118999999999998"/>
        <n v="0.65339999999999998"/>
        <n v="0.4446"/>
        <n v="0.22140000000000001"/>
        <n v="1.7170000000000001"/>
        <n v="0.93189999999999995"/>
        <n v="0.38590000000000002"/>
        <n v="3.04E-2"/>
        <n v="0.69410000000000005"/>
        <n v="0.1867"/>
        <n v="1.4801"/>
        <n v="4.7293000000000003"/>
        <n v="3.8300000000000001E-2"/>
        <n v="1.35"/>
        <n v="2.1537999999999999"/>
        <n v="0.60340000000000005"/>
        <n v="0.48380000000000001"/>
        <n v="0.10009999999999999"/>
        <n v="4.2999999999999997E-2"/>
        <n v="0.4093"/>
        <n v="0.18179999999999999"/>
        <n v="0.28070000000000001"/>
        <n v="0.98240000000000005"/>
        <n v="0.48020000000000002"/>
        <n v="1.9646999999999999"/>
        <n v="0.34720000000000001"/>
        <n v="8.4400000000000003E-2"/>
        <n v="1.4256"/>
        <n v="2.7875999999999999"/>
        <n v="0.24099999999999999"/>
        <n v="0.67269999999999996"/>
        <n v="0.37930000000000003"/>
        <n v="5.0130999999999997"/>
        <n v="0.95989999999999998"/>
        <n v="10.3489"/>
        <n v="2.6787999999999998"/>
        <n v="1.4222999999999999"/>
        <n v="0.19869999999999999"/>
        <n v="0.5494"/>
        <n v="0.1009"/>
        <n v="0.11990000000000001"/>
        <n v="1.0808"/>
        <n v="2.52E-2"/>
        <n v="0.14299999999999999"/>
        <n v="7.0300000000000001E-2"/>
        <n v="0.2787"/>
        <n v="0.31069999999999998"/>
        <n v="0.86719999999999997"/>
        <n v="3.4413"/>
        <n v="6.4299999999999996E-2"/>
        <n v="1.7050000000000001"/>
        <n v="0.46949999999999997"/>
        <n v="0.72440000000000004"/>
        <n v="2.5123000000000002"/>
        <n v="1.2084999999999999"/>
        <n v="0.2455"/>
        <n v="0.2596"/>
        <n v="0.20699999999999999"/>
        <n v="8.8700000000000001E-2"/>
        <n v="0.1149"/>
        <n v="0.76449999999999996"/>
        <n v="1.1701999999999999"/>
        <n v="0.3301"/>
        <n v="0.61660000000000004"/>
        <n v="2.4009999999999998"/>
        <n v="1.7500000000000002E-2"/>
        <n v="0.22090000000000001"/>
        <n v="5.5899999999999998E-2"/>
        <n v="0.28079999999999999"/>
        <n v="0.17199999999999999"/>
        <n v="0.02"/>
        <n v="0.37309999999999999"/>
        <n v="2.4043000000000001"/>
        <n v="0.55740000000000001"/>
        <n v="0.17829999999999999"/>
        <n v="1.24"/>
        <n v="2.7300000000000001E-2"/>
        <n v="0.27289999999999998"/>
        <n v="4.4900000000000002E-2"/>
        <n v="0.1066"/>
        <n v="1.2421"/>
        <n v="2.8645999999999998"/>
        <n v="0.84009999999999996"/>
        <n v="0.4299"/>
        <n v="0.26869999999999999"/>
        <n v="0.64580000000000004"/>
        <n v="0.1123"/>
        <n v="1.3743000000000001"/>
        <n v="0.35120000000000001"/>
        <n v="14.668699999999999"/>
        <n v="1.4993000000000001"/>
        <n v="5.7656000000000001"/>
        <n v="2.2492000000000001"/>
        <n v="4.6874000000000002"/>
        <n v="2.1084000000000001"/>
        <n v="0.94940000000000002"/>
        <n v="0.31740000000000002"/>
        <n v="3.8800000000000001E-2"/>
        <n v="0.59289999999999998"/>
        <n v="0.18959999999999999"/>
        <n v="0.63009999999999999"/>
        <n v="0.2157"/>
        <n v="0.43430000000000002"/>
        <n v="1.4623999999999999"/>
        <n v="0.1389"/>
        <n v="0.10879999999999999"/>
        <n v="7.1099999999999997E-2"/>
        <n v="0.77139999999999997"/>
        <n v="3.9306000000000001"/>
        <n v="2.4117000000000002"/>
        <n v="8.2600000000000007E-2"/>
        <n v="1.5705"/>
        <n v="8.9245999999999999"/>
        <n v="4.5664999999999996"/>
        <n v="2.1408"/>
        <n v="0.37980000000000003"/>
        <n v="0.74009999999999998"/>
        <n v="1.1874"/>
        <n v="0.53269999999999995"/>
        <n v="5.2499999999999998E-2"/>
        <n v="0.1641"/>
        <n v="0.21809999999999999"/>
        <n v="0.67610000000000003"/>
        <n v="6.4999999999999997E-3"/>
        <n v="9.8599999999999993E-2"/>
        <n v="0.31019999999999998"/>
        <n v="0.18840000000000001"/>
        <n v="5.3415999999999997"/>
        <n v="0.50109999999999999"/>
        <n v="0.91180000000000005"/>
        <n v="5.3600000000000002E-2"/>
        <n v="1.5665"/>
        <n v="0.77690000000000003"/>
        <n v="3.0716000000000001"/>
        <n v="0.2485"/>
        <n v="2.6599999999999999E-2"/>
        <n v="0.46829999999999999"/>
        <n v="0.1164"/>
        <n v="0.222"/>
        <n v="0.62270000000000003"/>
        <n v="1.3613999999999999"/>
        <n v="0.34060000000000001"/>
        <n v="0.20599999999999999"/>
        <n v="1.2867"/>
        <n v="0.109"/>
        <n v="0.16589999999999999"/>
        <n v="2.0335000000000001"/>
        <n v="0.51859999999999995"/>
        <n v="0.96020000000000005"/>
        <n v="0.35370000000000001"/>
        <n v="2.0836000000000001"/>
        <n v="0.93600000000000005"/>
        <n v="0.55930000000000002"/>
        <n v="0.2833"/>
        <n v="0.60980000000000001"/>
        <n v="0.1653"/>
        <n v="1.1483000000000001"/>
        <n v="0.2324"/>
        <n v="0.44080000000000003"/>
        <n v="2.6204999999999998"/>
        <n v="0.72660000000000002"/>
        <n v="2.6880999999999999"/>
        <n v="1.1385000000000001"/>
        <n v="0.40400000000000003"/>
        <n v="0.80710000000000004"/>
        <n v="0.75900000000000001"/>
        <n v="2.0023"/>
        <n v="0.40510000000000002"/>
        <n v="1.2665"/>
        <n v="4.5590000000000002"/>
        <n v="0.39679999999999999"/>
        <n v="4.3499999999999997E-2"/>
        <n v="1.1374"/>
        <n v="0.66559999999999997"/>
        <n v="2.4790000000000001"/>
        <n v="0.1153"/>
        <n v="1.4884999999999999"/>
        <n v="0.74829999999999997"/>
        <n v="0.22839999999999999"/>
        <n v="0.36049999999999999"/>
        <n v="0.23069999999999999"/>
        <n v="1.2327999999999999"/>
        <n v="2.7014"/>
        <n v="0.72130000000000005"/>
        <n v="2.47E-2"/>
        <n v="0.2253"/>
        <n v="0.45950000000000002"/>
        <n v="0.13170000000000001"/>
        <n v="0.3765"/>
        <n v="6.8500000000000005E-2"/>
        <n v="0.81240000000000001"/>
        <n v="0.17610000000000001"/>
        <n v="0.51559999999999995"/>
        <n v="0.10929999999999999"/>
        <n v="0.3417"/>
        <n v="1.1766000000000001"/>
        <n v="0.59470000000000001"/>
        <n v="8.6699999999999999E-2"/>
        <n v="0.26600000000000001"/>
        <n v="5.45E-2"/>
        <n v="1.5185"/>
        <n v="1.0991"/>
        <n v="3.6116999999999999"/>
        <n v="7.1900000000000006E-2"/>
        <n v="0.35160000000000002"/>
        <n v="0.53310000000000002"/>
        <n v="0.2419"/>
        <n v="0.96399999999999997"/>
        <n v="0.49109999999999998"/>
        <n v="7.7399999999999997E-2"/>
        <n v="0.1295"/>
        <n v="2.8757000000000001"/>
        <n v="1.1727000000000001"/>
        <n v="7.3845000000000001"/>
        <n v="2.3500999999999999"/>
        <n v="0.1537"/>
        <n v="0.75170000000000003"/>
        <n v="0.3705"/>
        <n v="3.9699999999999999E-2"/>
        <n v="4.5206999999999997"/>
        <n v="2.1179999999999999"/>
        <n v="7.5800000000000006E-2"/>
        <n v="0.75819999999999999"/>
        <n v="1.1584000000000001"/>
        <n v="0.33169999999999999"/>
        <n v="0.1719"/>
        <n v="4.7899999999999998E-2"/>
        <n v="0.84950000000000003"/>
        <n v="5.3339999999999996"/>
        <n v="9.1499999999999998E-2"/>
        <n v="0.4476"/>
        <n v="1.3992"/>
        <n v="2.4984000000000002"/>
        <n v="0.43640000000000001"/>
        <n v="0.91390000000000005"/>
        <n v="0.1396"/>
        <n v="0.2883"/>
        <n v="1.8216000000000001"/>
        <n v="0.24529999999999999"/>
        <n v="0.14949999999999999"/>
        <n v="1.5922000000000001"/>
        <n v="0.6835"/>
        <n v="1.6E-2"/>
        <n v="0.4874"/>
        <n v="5.0598999999999998"/>
        <n v="5.2200000000000003E-2"/>
        <n v="1.5239"/>
        <n v="2.1177999999999999"/>
        <n v="0.77890000000000004"/>
        <n v="0.439"/>
        <n v="0.96530000000000005"/>
        <n v="0.36670000000000003"/>
        <n v="0.17460000000000001"/>
        <n v="2.1067"/>
        <n v="0.54569999999999996"/>
        <n v="9.5399999999999999E-2"/>
        <n v="3.0499999999999999E-2"/>
        <n v="0.1749"/>
        <n v="0.76419999999999999"/>
        <n v="0.49480000000000002"/>
        <n v="0.24440000000000001"/>
        <n v="2.98"/>
        <n v="1.4004000000000001"/>
        <n v="0.20039999999999999"/>
        <n v="11.149900000000001"/>
        <n v="1.8654999999999999"/>
        <n v="4.9356"/>
        <n v="3.0636000000000001"/>
        <n v="0.97989999999999999"/>
        <n v="0.10489999999999999"/>
        <n v="0.32169999999999999"/>
        <n v="1.1553"/>
        <n v="0.54059999999999997"/>
        <n v="7.9699999999999993E-2"/>
        <n v="0.2964"/>
        <n v="4.2799999999999998E-2"/>
        <n v="0.14050000000000001"/>
        <n v="0.316"/>
        <n v="3.6920999999999999"/>
        <n v="0.61339999999999995"/>
        <n v="1.6766000000000001"/>
        <n v="0.98780000000000001"/>
        <n v="3.3799999999999997E-2"/>
        <n v="1.1888000000000001"/>
        <n v="0.26290000000000002"/>
        <n v="0.82199999999999995"/>
        <n v="2.6762999999999999"/>
        <n v="0.32069999999999999"/>
        <n v="0.2233"/>
        <n v="0.3569"/>
        <n v="0.22040000000000001"/>
        <n v="0.81899999999999995"/>
        <n v="0.1492"/>
        <n v="7.0499999999999993E-2"/>
        <n v="0.69840000000000002"/>
        <n v="2.5716000000000001"/>
        <n v="1.1497999999999999"/>
        <n v="0.22339999999999999"/>
        <n v="2.0199999999999999E-2"/>
        <n v="0.29380000000000001"/>
        <n v="0.16850000000000001"/>
        <n v="1.2339"/>
        <n v="2.5636999999999999"/>
        <n v="0.61939999999999995"/>
        <n v="0.17979999999999999"/>
        <n v="9.5699999999999993E-2"/>
        <n v="0.29649999999999999"/>
        <n v="5.6899999999999999E-2"/>
        <n v="0.54890000000000005"/>
        <n v="5.5800000000000002E-2"/>
        <n v="0.27689999999999998"/>
        <n v="0.95379999999999998"/>
        <n v="1.2437"/>
        <n v="3.1173000000000002"/>
        <n v="2.29E-2"/>
        <n v="0.3916"/>
        <n v="1.4772000000000001"/>
        <n v="0.64339999999999997"/>
        <n v="15.8901"/>
        <n v="1.524"/>
        <n v="0.30719999999999997"/>
        <n v="2.8429000000000002"/>
        <n v="0.2102"/>
        <n v="5.2485999999999997"/>
        <n v="5.7571000000000003"/>
        <n v="0.19239999999999999"/>
        <n v="2.6499999999999999E-2"/>
        <n v="0.94699999999999995"/>
        <n v="0.40300000000000002"/>
        <n v="2.2704"/>
        <n v="0.26860000000000001"/>
        <n v="0.48280000000000001"/>
        <n v="0.62809999999999999"/>
        <n v="1.5671999999999999"/>
        <n v="0.1832"/>
        <n v="8.9899999999999994E-2"/>
        <n v="3.5299999999999998E-2"/>
        <n v="0.44209999999999999"/>
        <n v="4.8999999999999998E-3"/>
        <n v="3.9283000000000001"/>
        <n v="2.7242999999999999"/>
        <n v="0.79100000000000004"/>
        <n v="1.9902"/>
        <n v="0.1595"/>
        <n v="0.1091"/>
        <n v="9.7024000000000008"/>
        <n v="4.9210000000000003"/>
        <n v="1.3328"/>
        <n v="7.8E-2"/>
        <n v="0.38700000000000001"/>
        <n v="0.93420000000000003"/>
        <n v="2.1356000000000002"/>
        <n v="0.57509999999999994"/>
        <n v="0.18310000000000001"/>
        <n v="0.2177"/>
        <n v="0.30969999999999998"/>
        <n v="0.2117"/>
        <n v="0.72909999999999997"/>
        <n v="1.7404999999999999"/>
        <n v="1.1419999999999999"/>
        <n v="6.9699999999999998E-2"/>
        <n v="0.1019"/>
        <n v="2.1991999999999998"/>
        <n v="0.50529999999999997"/>
        <n v="5.7586000000000004"/>
        <n v="3.4599999999999999E-2"/>
        <n v="0.86419999999999997"/>
        <n v="1.494"/>
        <n v="0.25090000000000001"/>
        <n v="3.2822"/>
        <n v="0.58789999999999998"/>
        <n v="0.4037"/>
        <n v="0.62"/>
        <n v="1.4594"/>
        <n v="0.25850000000000001"/>
        <n v="0.5948"/>
        <n v="1.3793"/>
        <n v="0.1099"/>
        <n v="0.37869999999999998"/>
        <n v="0.57689999999999997"/>
        <n v="0.95620000000000005"/>
        <n v="0.16750000000000001"/>
        <n v="2.1816"/>
        <n v="0.42409999999999998"/>
        <n v="0.62129999999999996"/>
        <n v="0.1804"/>
        <n v="0.93230000000000002"/>
        <n v="2.2402000000000002"/>
        <n v="0.44490000000000002"/>
        <n v="0.11459999999999999"/>
        <n v="0.65239999999999998"/>
        <n v="0.28220000000000001"/>
        <n v="1.1456999999999999"/>
        <n v="0.2361"/>
        <n v="2.8306"/>
        <n v="4.7600000000000003E-2"/>
        <n v="0.5554"/>
        <n v="0.81320000000000003"/>
        <n v="2.8843000000000001"/>
        <n v="0.50319999999999998"/>
        <n v="1.135"/>
        <n v="0.8972"/>
        <n v="1.4077999999999999"/>
        <n v="4.9017999999999997"/>
        <n v="5.6399999999999999E-2"/>
        <n v="0.95140000000000002"/>
        <n v="1.9951000000000001"/>
        <n v="0.4088"/>
        <n v="0.74409999999999998"/>
        <n v="0.49980000000000002"/>
        <n v="2.98E-2"/>
        <n v="0.216"/>
        <n v="1.1342000000000001"/>
        <n v="2.6674000000000002"/>
        <n v="0.74480000000000002"/>
        <n v="0.28710000000000002"/>
        <n v="1.5883"/>
        <n v="0.55869999999999997"/>
        <n v="1.2282999999999999"/>
        <n v="2.9024999999999999"/>
        <n v="0.23319999999999999"/>
        <n v="3.2199999999999999E-2"/>
        <n v="0.80310000000000004"/>
        <n v="0.49149999999999999"/>
        <n v="0.13200000000000001"/>
        <n v="8.3799999999999999E-2"/>
        <n v="0.37490000000000001"/>
        <n v="6.9099999999999995E-2"/>
        <n v="0.871"/>
        <n v="0.23799999999999999"/>
        <n v="0.22509999999999999"/>
        <n v="0.51619999999999999"/>
        <n v="1.2806999999999999"/>
        <n v="1.5599999999999999E-2"/>
        <n v="0.38840000000000002"/>
        <n v="0.26540000000000002"/>
        <n v="0.1908"/>
        <n v="0.1084"/>
        <n v="0.63890000000000002"/>
        <n v="0.66400000000000003"/>
        <n v="3.8788999999999998"/>
        <n v="1.5146999999999999"/>
        <n v="1.2241"/>
        <n v="0.35539999999999999"/>
        <n v="7.8299999999999995E-2"/>
        <n v="0.48909999999999998"/>
        <n v="1.0274000000000001"/>
        <n v="0.1638"/>
        <n v="2.6065999999999998"/>
        <n v="1.4585999999999999"/>
        <n v="7.9466000000000001"/>
        <n v="0.75680000000000003"/>
        <n v="2.8675999999999999"/>
        <n v="4.8810000000000002"/>
        <n v="0.96060000000000001"/>
        <n v="1.3012999999999999"/>
        <n v="7.6200000000000004E-2"/>
        <n v="0.37780000000000002"/>
        <n v="2.1128999999999998"/>
        <n v="8.5000000000000006E-2"/>
        <n v="6.4899999999999999E-2"/>
        <n v="0.35389999999999999"/>
        <n v="5.7066999999999997"/>
        <n v="1.0641"/>
        <n v="1.5519000000000001"/>
        <n v="0.4506"/>
        <n v="2.4870999999999999"/>
        <n v="6.2199999999999998E-2"/>
        <n v="0.90969999999999995"/>
        <n v="0.36309999999999998"/>
        <n v="1.9469000000000001"/>
        <n v="0.1409"/>
        <n v="0.6825"/>
        <n v="1.7211000000000001"/>
        <n v="0.31109999999999999"/>
        <n v="0.52380000000000004"/>
        <n v="0.49120000000000003"/>
        <n v="5.4302000000000001"/>
        <n v="1.6918"/>
        <n v="0.96940000000000004"/>
        <n v="2.1110000000000002"/>
        <n v="0.47210000000000002"/>
        <n v="0.17849999999999999"/>
        <n v="0.4632"/>
        <n v="0.96230000000000004"/>
        <n v="0.6099"/>
        <n v="0.17710000000000001"/>
        <n v="2.2726000000000002"/>
        <n v="0.17419999999999999"/>
        <n v="0.39650000000000002"/>
        <n v="0.106"/>
        <n v="3.206"/>
        <n v="1.3956999999999999"/>
        <n v="0.248"/>
        <n v="0.85399999999999998"/>
        <n v="0.62409999999999999"/>
        <n v="0.13800000000000001"/>
        <n v="3.4462000000000002"/>
        <n v="4.9288999999999996"/>
        <n v="2.3672"/>
        <n v="1.0005999999999999"/>
        <n v="12.082700000000001"/>
        <n v="1.2425999999999999"/>
        <n v="0.20100000000000001"/>
        <n v="0.36149999999999999"/>
        <n v="2.12E-2"/>
        <n v="0.53959999999999997"/>
        <n v="2.58E-2"/>
        <n v="0.31680000000000003"/>
        <n v="0.14000000000000001"/>
        <n v="0.32129999999999997"/>
        <n v="0.77429999999999999"/>
        <n v="3.9839000000000002"/>
        <n v="6.4799999999999996E-2"/>
        <n v="1.1067"/>
        <n v="0.41020000000000001"/>
        <n v="1.1871"/>
        <n v="2.8742000000000001"/>
        <n v="0.26690000000000003"/>
        <n v="0.24149999999999999"/>
        <n v="6.8900000000000003E-2"/>
        <n v="0.3553"/>
        <n v="0.24410000000000001"/>
        <n v="0.88139999999999996"/>
        <n v="0.54069999999999996"/>
        <n v="0.22589999999999999"/>
        <n v="2.7671999999999999"/>
        <n v="0.77800000000000002"/>
        <n v="1.1458999999999999"/>
        <n v="0.1676"/>
        <n v="1.2101999999999999"/>
        <n v="0.56799999999999995"/>
        <n v="0.67930000000000001"/>
        <n v="2.7039"/>
        <n v="0.10539999999999999"/>
        <n v="0.31900000000000001"/>
        <n v="5.67E-2"/>
        <n v="0.67520000000000002"/>
        <n v="1.2304999999999999"/>
        <n v="3.3620000000000001"/>
        <n v="1.0687"/>
        <n v="0.11310000000000001"/>
        <n v="0.63249999999999995"/>
        <n v="0.43099999999999999"/>
        <n v="1.5709"/>
        <n v="5.7249999999999996"/>
        <n v="0.30790000000000001"/>
        <n v="0.27360000000000001"/>
        <n v="5.8007"/>
        <n v="17.0916"/>
        <n v="1.5223"/>
        <n v="3.4622000000000002"/>
        <n v="2.4220999999999999"/>
        <n v="0.73119999999999996"/>
        <n v="0.93259999999999998"/>
        <n v="0.19189999999999999"/>
        <n v="3.4500000000000003E-2"/>
        <n v="0.49320000000000003"/>
        <n v="1.6629"/>
        <n v="2.5000000000000001E-2"/>
        <n v="0.32279999999999998"/>
        <n v="0.13900000000000001"/>
        <n v="0.52959999999999996"/>
        <n v="0.61850000000000005"/>
        <n v="0.18029999999999999"/>
        <n v="0.47270000000000001"/>
        <n v="0.1343"/>
        <n v="0.1613"/>
        <n v="2.4279000000000002"/>
        <n v="0.79720000000000002"/>
        <n v="10.4443"/>
        <n v="3.8769"/>
        <n v="3.0379"/>
        <n v="1.1354"/>
        <n v="2.1021000000000001"/>
        <n v="5.2491000000000003"/>
        <n v="0.38740000000000002"/>
        <n v="7.8399999999999997E-2"/>
        <n v="1.4762"/>
        <n v="0.2147"/>
        <n v="0.2014"/>
        <n v="0.61460000000000004"/>
        <n v="0.2349"/>
        <n v="0.77900000000000003"/>
        <n v="0.15379999999999999"/>
        <n v="2.1661000000000001"/>
        <n v="0.09"/>
        <n v="1.3787"/>
        <n v="6.1455000000000002"/>
        <n v="0.50080000000000002"/>
        <n v="1.9085000000000001"/>
        <n v="0.1013"/>
        <n v="0.94869999999999999"/>
        <n v="1.4672000000000001"/>
        <n v="3.4719000000000002"/>
        <n v="0.249"/>
        <n v="0.71189999999999998"/>
        <n v="1.5488"/>
        <n v="0.60919999999999996"/>
        <n v="0.33750000000000002"/>
        <n v="0.11600000000000001"/>
        <n v="0.41549999999999998"/>
        <n v="2.2100000000000002E-2"/>
        <n v="0.58460000000000001"/>
        <n v="0.31309999999999999"/>
        <n v="1.4638"/>
        <n v="0.63329999999999997"/>
        <n v="2.3151999999999999"/>
        <n v="0.93940000000000001"/>
        <n v="0.51270000000000004"/>
        <n v="0.16619999999999999"/>
        <n v="0.17879999999999999"/>
        <n v="0.68120000000000003"/>
        <n v="0.53820000000000001"/>
        <n v="2.3831000000000002"/>
        <n v="0.27750000000000002"/>
        <n v="0.1381"/>
        <n v="0.2021"/>
        <n v="0.69099999999999995"/>
        <n v="3.0259"/>
        <n v="0.67310000000000003"/>
        <n v="0.23569999999999999"/>
        <n v="0.8982"/>
        <n v="1.1288"/>
        <n v="4.6399999999999997E-2"/>
        <n v="1.1180000000000001"/>
        <n v="0.98429999999999995"/>
        <n v="3.0647000000000002"/>
        <n v="0.60529999999999995"/>
        <n v="1.5442"/>
        <n v="0.4052"/>
        <n v="1.9626999999999999"/>
        <n v="1.1495"/>
        <n v="7.2800000000000004E-2"/>
        <n v="5.2164999999999999"/>
        <n v="2.8416000000000001"/>
        <n v="1.1162000000000001"/>
        <n v="0.60680000000000001"/>
        <n v="0.82089999999999996"/>
        <n v="0.43930000000000002"/>
        <n v="4.1599999999999998E-2"/>
        <n v="4.6800000000000001E-2"/>
        <n v="1.2079"/>
        <n v="0.67669999999999997"/>
        <n v="0.88260000000000005"/>
        <n v="0.2316"/>
        <n v="3.0872000000000002"/>
        <n v="0.2205"/>
        <n v="0.1452"/>
        <n v="0.52080000000000004"/>
        <n v="0.1024"/>
        <n v="0.36840000000000001"/>
        <n v="0.20069999999999999"/>
        <n v="0.9244"/>
        <n v="6.8400000000000002E-2"/>
        <n v="0.51080000000000003"/>
        <n v="2.0500000000000001E-2"/>
        <n v="1.3815999999999999"/>
        <n v="0.2772"/>
        <n v="0.2107"/>
        <n v="0.13089999999999999"/>
        <n v="0.67959999999999998"/>
        <n v="0.26150000000000001"/>
        <n v="1.4931000000000001"/>
        <n v="0.79810000000000003"/>
        <n v="4.1246999999999998"/>
        <n v="6.3500000000000001E-2"/>
        <n v="1.3454999999999999"/>
        <n v="0.35310000000000002"/>
        <n v="0.29670000000000002"/>
        <n v="1.0840000000000001"/>
        <n v="0.19950000000000001"/>
        <n v="7.7799999999999994E-2"/>
        <n v="0.4803"/>
        <n v="1.7509999999999999"/>
        <n v="0.1515"/>
        <n v="8.4671000000000003"/>
        <n v="2.8534000000000002"/>
        <n v="0.74880000000000002"/>
        <n v="2.8279000000000001"/>
        <n v="0.1346"/>
        <n v="7.6600000000000001E-2"/>
        <n v="5.2164000000000001"/>
        <n v="2.0798999999999999"/>
        <n v="1.4427000000000001"/>
        <n v="1.1706000000000001"/>
        <n v="0.37859999999999999"/>
        <n v="0.374"/>
        <n v="9.2899999999999996E-2"/>
        <n v="6.0427"/>
        <n v="2.4428000000000001"/>
        <n v="0.44579999999999997"/>
        <n v="1.6987000000000001"/>
        <n v="1.2850999999999999"/>
        <n v="8.0100000000000005E-2"/>
        <n v="0.53290000000000004"/>
        <n v="0.89280000000000004"/>
        <n v="0.43990000000000001"/>
        <n v="2.5100000000000001E-2"/>
        <n v="2.0588000000000002"/>
        <n v="1.8432999999999999"/>
        <n v="0.38040000000000002"/>
        <n v="0.57950000000000002"/>
        <n v="0.67330000000000001"/>
        <n v="9.8400000000000001E-2"/>
        <n v="8.7400000000000005E-2"/>
        <n v="1.8536999999999999"/>
        <n v="0.48649999999999999"/>
        <n v="2.0790999999999999"/>
        <n v="1.1649"/>
        <n v="5.77"/>
        <n v="7.7999999999999996E-3"/>
        <n v="0.17599999999999999"/>
        <n v="0.1007"/>
        <n v="0.9466"/>
        <n v="3.1699999999999999E-2"/>
        <n v="2.4264999999999999"/>
        <n v="0.56330000000000002"/>
        <n v="0.67259999999999998"/>
        <n v="9.1399999999999995E-2"/>
        <n v="0.42080000000000001"/>
        <n v="4.4400000000000002E-2"/>
        <n v="0.75739999999999996"/>
        <n v="3.4134000000000002"/>
        <n v="0.2472"/>
        <n v="1.3725000000000001"/>
        <n v="0.94189999999999996"/>
        <n v="1.0041"/>
        <n v="2.89"/>
        <n v="4.8605999999999998"/>
        <n v="3.8260999999999998"/>
        <n v="12.9643"/>
        <n v="0.2031"/>
        <n v="0.24640000000000001"/>
        <n v="0.40089999999999998"/>
        <n v="0.53169999999999995"/>
        <n v="0.1052"/>
        <n v="1.3244"/>
        <n v="6.4399999999999999E-2"/>
        <n v="4.5999999999999999E-3"/>
        <n v="0.33529999999999999"/>
        <n v="2.5700000000000001E-2"/>
        <n v="1.6468"/>
        <n v="0.94030000000000002"/>
        <n v="1.2236"/>
        <n v="4.2545999999999999"/>
        <n v="6.5000000000000002E-2"/>
        <n v="0.3211"/>
        <n v="5.7700000000000001E-2"/>
        <n v="1.018"/>
        <n v="0.2671"/>
        <n v="0.49530000000000002"/>
        <n v="3.0535999999999999"/>
        <n v="1.1711"/>
        <n v="0.25840000000000002"/>
        <n v="0.34910000000000002"/>
        <n v="0.22559999999999999"/>
        <n v="7.0000000000000007E-2"/>
        <n v="0.93810000000000004"/>
        <n v="1.4200000000000001E-2"/>
        <n v="0.26669999999999999"/>
        <n v="4.0300000000000002E-2"/>
        <n v="0.85519999999999996"/>
        <n v="0.65490000000000004"/>
        <n v="2.9476"/>
        <n v="1.1274"/>
        <n v="0.16420000000000001"/>
        <n v="0.32419999999999999"/>
        <n v="2.827"/>
        <n v="0.73509999999999998"/>
        <n v="0.67249999999999999"/>
        <n v="0.11550000000000001"/>
        <n v="1.1932"/>
        <n v="1.1815"/>
        <n v="7.2999999999999995E-2"/>
        <n v="0.81140000000000001"/>
        <n v="3.6032000000000002"/>
        <n v="1.6575"/>
        <n v="0.46800000000000003"/>
        <n v="0.1135"/>
        <n v="0.41620000000000001"/>
        <n v="0.60809999999999997"/>
        <n v="18.287700000000001"/>
        <n v="0.3906"/>
        <n v="6.3247"/>
        <n v="4.1201999999999996"/>
        <n v="5.61"/>
        <n v="0.30859999999999999"/>
        <n v="1.5336000000000001"/>
        <n v="0.79600000000000004"/>
        <n v="0.59019999999999995"/>
        <n v="0.89929999999999999"/>
        <n v="4.9200000000000001E-2"/>
        <n v="2.5663999999999998"/>
        <n v="0.193"/>
        <n v="0.59650000000000003"/>
        <n v="3.5400000000000001E-2"/>
        <n v="1.7504999999999999"/>
        <n v="0.57310000000000005"/>
        <n v="0.50160000000000005"/>
        <n v="0.1462"/>
        <n v="3.7469000000000001"/>
        <n v="0.16309999999999999"/>
        <n v="11.165800000000001"/>
        <n v="2.8963999999999999"/>
        <n v="0.8105"/>
        <n v="3.3424"/>
        <n v="1.3501000000000001"/>
        <n v="1.6127"/>
        <n v="7.8700000000000006E-2"/>
        <n v="0.39100000000000001"/>
        <n v="2.0246"/>
        <n v="5.5567000000000002"/>
        <n v="0.2185"/>
        <n v="0.65210000000000001"/>
        <n v="0.20760000000000001"/>
        <n v="0.29449999999999998"/>
        <n v="0.18429999999999999"/>
        <n v="0.82650000000000001"/>
        <n v="6.5092999999999996"/>
        <n v="2.0897999999999999"/>
        <n v="0.50060000000000004"/>
        <n v="2.0644999999999998"/>
        <n v="0.1275"/>
        <n v="1.6261000000000001"/>
        <n v="3.6408999999999998"/>
        <n v="0.84179999999999999"/>
        <n v="1.409"/>
        <n v="0.24909999999999999"/>
        <n v="5.0099999999999999E-2"/>
        <n v="0.58560000000000001"/>
        <n v="0.39900000000000002"/>
        <n v="0.44969999999999999"/>
        <n v="1.5406"/>
        <n v="0.37"/>
        <n v="0.56210000000000004"/>
        <n v="0.1663"/>
        <n v="2.4371999999999998"/>
        <n v="0.68589999999999995"/>
        <n v="0.90269999999999995"/>
        <n v="0.60640000000000005"/>
        <n v="2.5158"/>
        <n v="0.17860000000000001"/>
        <n v="0.73670000000000002"/>
        <n v="0.88180000000000003"/>
        <n v="0.63719999999999999"/>
        <n v="0.26700000000000002"/>
        <n v="0.72570000000000001"/>
        <n v="3.2105999999999999"/>
        <n v="6.0400000000000002E-2"/>
        <n v="4.7800000000000002E-2"/>
        <n v="0.79759999999999998"/>
        <n v="0.97860000000000003"/>
        <n v="1.0889"/>
        <n v="0.23730000000000001"/>
        <n v="3.2309999999999999"/>
        <n v="1.0788"/>
        <n v="6.5799999999999997E-2"/>
        <n v="0.71079999999999999"/>
        <n v="1.0653999999999999"/>
        <n v="5.1999999999999998E-2"/>
        <n v="1.3564000000000001"/>
        <n v="1.6708000000000001"/>
        <n v="8.1500000000000003E-2"/>
        <n v="5.5071000000000003"/>
        <n v="1.89"/>
        <n v="0.1032"/>
        <n v="0.2167"/>
        <n v="0.89349999999999996"/>
        <n v="0.71919999999999995"/>
        <n v="3.0032000000000001"/>
        <n v="5.5199999999999999E-2"/>
        <n v="1.075"/>
        <n v="0.70109999999999995"/>
        <n v="1.7546999999999999"/>
        <n v="0.41060000000000002"/>
        <n v="2.93E-2"/>
        <n v="0.47520000000000001"/>
        <n v="0.1152"/>
        <n v="3.2576000000000001"/>
        <n v="1.1623000000000001"/>
        <n v="0.95679999999999998"/>
        <n v="0.80079999999999996"/>
        <n v="0.21190000000000001"/>
        <n v="0.15759999999999999"/>
        <n v="0.1222"/>
        <n v="0.23760000000000001"/>
        <n v="1.7399999999999999E-2"/>
        <n v="0.28189999999999998"/>
        <n v="0.35410000000000003"/>
        <n v="0.97319999999999995"/>
        <n v="1.4811000000000001"/>
        <n v="0.3337"/>
        <n v="0.1169"/>
        <n v="0.48209999999999997"/>
        <n v="0.71740000000000004"/>
        <n v="0.2296"/>
        <n v="0.25230000000000002"/>
        <n v="0.15429999999999999"/>
        <n v="1.4590000000000001"/>
        <n v="7.1199999999999999E-2"/>
        <n v="0.93679999999999997"/>
        <n v="1.4419"/>
        <n v="4.3528000000000002"/>
        <n v="9.01E-2"/>
        <n v="0.46110000000000001"/>
        <n v="0.2374"/>
        <n v="0.32179999999999997"/>
        <n v="1.1339999999999999"/>
        <n v="1.9900000000000001E-2"/>
        <n v="8.9547000000000008"/>
        <n v="3.0811999999999999"/>
        <n v="0.74709999999999999"/>
        <n v="2.0516999999999999"/>
        <n v="2.7341000000000002"/>
        <n v="0.15029999999999999"/>
        <n v="0.3826"/>
        <n v="5.5332999999999997"/>
        <n v="1.3948"/>
        <n v="1.5780000000000001"/>
        <n v="9.7500000000000003E-2"/>
        <n v="2.0032999999999999"/>
        <n v="0.16059999999999999"/>
        <n v="0.39219999999999999"/>
        <n v="1.8341000000000001"/>
        <n v="0.44469999999999998"/>
        <n v="1.5155000000000001"/>
        <n v="2.347"/>
        <n v="6.3441999999999998"/>
        <n v="0.1133"/>
        <n v="0.85660000000000003"/>
        <n v="0.57720000000000005"/>
        <n v="0.52149999999999996"/>
        <n v="2.1589999999999998"/>
        <n v="0.65069999999999995"/>
        <n v="1.9614"/>
        <n v="0.63260000000000005"/>
        <n v="0.45479999999999998"/>
        <n v="3.9100000000000003E-2"/>
        <n v="6.0837000000000003"/>
        <n v="2.0059"/>
        <n v="2.0036"/>
        <n v="1.3668"/>
        <n v="0.48580000000000001"/>
        <n v="0.17960000000000001"/>
        <n v="0.11799999999999999"/>
        <n v="0.53110000000000002"/>
        <n v="0.73170000000000002"/>
        <n v="2.5718999999999999"/>
        <n v="0.91110000000000002"/>
        <n v="0.67059999999999997"/>
        <n v="0.44280000000000003"/>
        <n v="0.16439999999999999"/>
        <n v="0.1085"/>
        <n v="3.6070000000000002"/>
        <n v="1.0248999999999999"/>
        <n v="1.3204"/>
        <n v="0.25879999999999997"/>
        <n v="13.8177"/>
        <n v="3.4540999999999999"/>
        <n v="4.6933999999999996"/>
        <n v="0.20449999999999999"/>
        <n v="1.0162"/>
        <n v="4.1906999999999996"/>
        <n v="0.2954"/>
        <n v="1.4018999999999999"/>
        <n v="2.7099999999999999E-2"/>
        <n v="7.5899999999999995E-2"/>
        <n v="0.35189999999999999"/>
        <n v="4.5091999999999999"/>
        <n v="0.3236"/>
        <n v="1.3346"/>
        <n v="1.1163000000000001"/>
        <n v="1.5871"/>
        <n v="6.8699999999999997E-2"/>
        <n v="0.58360000000000001"/>
        <n v="1.1131"/>
        <n v="5.4300000000000001E-2"/>
        <n v="0.26989999999999997"/>
        <n v="3.222"/>
        <n v="1.1324000000000001"/>
        <n v="8.48E-2"/>
        <n v="0.27460000000000001"/>
        <n v="0.2661"/>
        <n v="0.3357"/>
        <n v="1.77E-2"/>
        <n v="0.99060000000000004"/>
        <n v="3.1147999999999998"/>
        <n v="0.92730000000000001"/>
        <n v="1.0854999999999999"/>
        <n v="0.22489999999999999"/>
        <n v="0.77459999999999996"/>
        <n v="5.7299999999999997E-2"/>
        <n v="0.15709999999999999"/>
        <n v="6.5699999999999995E-2"/>
        <n v="8.3199999999999996E-2"/>
        <n v="0.78400000000000003"/>
        <n v="2.9634"/>
        <n v="1.111"/>
        <n v="9.7199999999999995E-2"/>
        <n v="0.36549999999999999"/>
        <n v="1.01E-2"/>
        <n v="9.9099999999999994E-2"/>
        <n v="0.12529999999999999"/>
        <n v="3.8734000000000002"/>
        <n v="0.96160000000000001"/>
        <n v="1.2988999999999999"/>
        <n v="5.8599999999999999E-2"/>
        <n v="0.29270000000000002"/>
        <n v="0.1043"/>
        <n v="1.1573"/>
        <n v="4.0599999999999997E-2"/>
        <n v="0.1138"/>
        <n v="1.7524999999999999"/>
        <n v="0.48559999999999998"/>
        <n v="1.5449999999999999"/>
        <n v="0.30930000000000002"/>
        <n v="4.8323999999999998"/>
        <n v="5.4645999999999999"/>
        <n v="6.8574999999999999"/>
        <n v="19.5595"/>
        <n v="0.55069999999999997"/>
        <n v="2.7271999999999998"/>
        <n v="0.19420000000000001"/>
        <n v="6.9199999999999998E-2"/>
        <n v="0.86170000000000002"/>
        <n v="0.69650000000000001"/>
        <n v="3.8899999999999997E-2"/>
        <n v="0.86680000000000001"/>
        <n v="0.43780000000000002"/>
        <n v="1.8454999999999999"/>
        <n v="0.57489999999999997"/>
        <n v="1.2699999999999999E-2"/>
        <n v="0.15820000000000001"/>
        <n v="0.1673"/>
        <n v="0.15240000000000001"/>
        <n v="3.6213000000000002"/>
        <n v="3.4060000000000001"/>
        <n v="0.82410000000000005"/>
        <n v="11.967700000000001"/>
        <n v="0.29370000000000002"/>
        <n v="3.6576"/>
        <n v="5.8959999999999999"/>
        <n v="7.9000000000000001E-2"/>
        <n v="1.5809"/>
        <n v="0.39460000000000001"/>
        <n v="1.7516"/>
        <n v="1.9492"/>
        <n v="0.2354"/>
        <n v="0.20050000000000001"/>
        <n v="0.87960000000000005"/>
        <n v="0.28410000000000002"/>
        <n v="0.27950000000000003"/>
        <n v="6.3E-2"/>
        <n v="0.21790000000000001"/>
        <n v="2.2206999999999999"/>
        <n v="0.50029999999999997"/>
        <n v="1.8937999999999999"/>
        <n v="2.0152000000000001"/>
        <n v="6.9085999999999999"/>
        <n v="0.98340000000000005"/>
        <n v="3.8300999999999998"/>
        <n v="0.24929999999999999"/>
        <n v="1.1064000000000001"/>
        <n v="1.3523000000000001"/>
        <n v="0.1154"/>
        <n v="4.1099999999999998E-2"/>
        <n v="0.56259999999999999"/>
        <n v="0.51200000000000001"/>
        <n v="1.7203999999999999"/>
        <n v="0.4662"/>
        <n v="0.4839"/>
        <n v="1.6259999999999999"/>
        <n v="0.54020000000000001"/>
        <n v="0.43219999999999997"/>
        <n v="0.73860000000000003"/>
        <n v="0.70630000000000004"/>
        <n v="2.5709"/>
        <n v="0.16639999999999999"/>
        <n v="0.8669"/>
        <n v="6.3600000000000004E-2"/>
        <n v="2.6600999999999999"/>
        <n v="0.74219999999999997"/>
        <n v="0.7923"/>
        <n v="0.25669999999999998"/>
        <n v="0.23580000000000001"/>
        <n v="0.76359999999999995"/>
        <n v="3.4121000000000001"/>
        <n v="1.0501"/>
        <n v="0.93"/>
        <n v="1.0602"/>
        <n v="8.5099999999999995E-2"/>
        <n v="1.0404"/>
        <n v="1.1466000000000001"/>
        <n v="0.82289999999999996"/>
        <n v="0.14430000000000001"/>
        <n v="0.40489999999999998"/>
        <n v="1.7971999999999999"/>
        <n v="1.5813999999999999"/>
        <n v="1.819"/>
        <n v="5.8277999999999999"/>
        <n v="1.0348999999999999"/>
        <n v="7.7600000000000002E-2"/>
        <n v="3.1833999999999998"/>
        <n v="0.96689999999999998"/>
        <n v="0.84240000000000004"/>
        <n v="0.47810000000000002"/>
        <n v="1.8405"/>
        <n v="0.67200000000000004"/>
        <n v="0.5111"/>
        <n v="0.11509999999999999"/>
        <n v="3.4470999999999998"/>
        <n v="0.93630000000000002"/>
        <n v="1.0313000000000001"/>
        <n v="1.1177999999999999"/>
        <n v="0.20349999999999999"/>
        <n v="0.57699999999999996"/>
        <n v="0.3402"/>
        <n v="0.30309999999999998"/>
        <n v="1.0276000000000001"/>
        <n v="6.83E-2"/>
        <n v="0.27800000000000002"/>
        <n v="0.1195"/>
        <n v="4.2599999999999999E-2"/>
        <n v="1.5923"/>
        <n v="0.39579999999999999"/>
        <n v="0.53029999999999999"/>
        <n v="5.6000000000000001E-2"/>
        <n v="0.75880000000000003"/>
        <n v="0.24340000000000001"/>
        <n v="0.1794"/>
        <n v="0.35439999999999999"/>
        <n v="1.0835999999999999"/>
        <n v="0.1263"/>
        <n v="1.5730999999999999"/>
        <n v="1.3919999999999999"/>
        <n v="4.6003999999999996"/>
        <n v="0.44240000000000002"/>
        <n v="0.34710000000000002"/>
        <n v="0.27850000000000003"/>
        <n v="1.1896"/>
        <n v="2.6421000000000001"/>
        <n v="9.4815000000000005"/>
        <n v="0.2656"/>
        <n v="2.3711000000000002"/>
        <n v="0.74529999999999996"/>
        <n v="3.3079999999999998"/>
        <n v="1.6377999999999999"/>
        <n v="0.38669999999999999"/>
        <n v="5.8851000000000004"/>
        <n v="1.9289000000000001"/>
        <n v="0.13780000000000001"/>
        <n v="1.7163999999999999"/>
        <n v="0.41189999999999999"/>
        <n v="0.1132"/>
        <n v="0.10730000000000001"/>
        <n v="0.44369999999999998"/>
        <n v="1.9691000000000001"/>
        <n v="6.6786000000000003"/>
        <n v="2.2534000000000001"/>
        <n v="1.7654000000000001"/>
        <n v="0.82120000000000004"/>
        <n v="0.62180000000000002"/>
        <n v="2.2690999999999999"/>
        <n v="0.60799999999999998"/>
        <n v="0.68679999999999997"/>
        <n v="2.0926999999999998"/>
        <n v="0.1547"/>
        <n v="0.53620000000000001"/>
        <n v="0.62880000000000003"/>
        <n v="1.9342999999999999"/>
        <n v="6.4231999999999996"/>
        <n v="1.5803"/>
        <n v="2.1534"/>
        <n v="0.48520000000000002"/>
        <n v="0.56179999999999997"/>
        <n v="0.19339999999999999"/>
        <n v="0.79149999999999998"/>
        <n v="0.78669999999999995"/>
        <n v="2.7324000000000002"/>
        <n v="0.87649999999999995"/>
        <n v="0.1578"/>
        <n v="8.9099999999999999E-2"/>
        <n v="3.8208000000000002"/>
        <n v="1.2697000000000001"/>
        <n v="1.0529999999999999"/>
        <n v="0.36649999999999999"/>
        <n v="4.0632999999999999"/>
        <n v="4.5646000000000004"/>
        <n v="14.7599"/>
        <n v="4.5311000000000003"/>
        <n v="1.0284"/>
        <n v="1.4886999999999999"/>
        <n v="0.47749999999999998"/>
        <n v="0.49469999999999997"/>
        <n v="0.37019999999999997"/>
        <n v="8.8099999999999998E-2"/>
        <n v="0.1145"/>
        <n v="0.1273"/>
        <n v="1.4475"/>
        <n v="1.304"/>
        <n v="1.5289999999999999"/>
        <n v="4.7881"/>
        <n v="0.3261"/>
        <n v="3.4142999999999999"/>
        <n v="5.4800000000000001E-2"/>
        <n v="0.67710000000000004"/>
        <n v="1.0960000000000001"/>
        <n v="0.27379999999999999"/>
        <n v="9.7600000000000006E-2"/>
        <n v="1.2151000000000001"/>
        <n v="0.29220000000000002"/>
        <n v="7.85E-2"/>
        <n v="0.30890000000000001"/>
        <n v="6.93E-2"/>
        <n v="1.0472999999999999"/>
        <n v="0.3226"/>
        <n v="0.30780000000000002"/>
        <n v="1.0446"/>
        <n v="0.22520000000000001"/>
        <n v="3.3003"/>
        <n v="0.90539999999999998"/>
        <n v="0.99970000000000003"/>
        <n v="0.34810000000000002"/>
        <n v="0.15010000000000001"/>
        <n v="0.86360000000000003"/>
        <n v="1.0686"/>
        <n v="7.8799999999999995E-2"/>
        <n v="3.0667"/>
        <n v="0.84199999999999997"/>
        <n v="0.10979999999999999"/>
        <n v="0.13450000000000001"/>
        <n v="0.13220000000000001"/>
        <n v="0.29899999999999999"/>
        <n v="5.9499999999999997E-2"/>
        <n v="1.1276999999999999"/>
        <n v="4.1271000000000004"/>
        <n v="0.1142"/>
        <n v="0.53559999999999997"/>
        <n v="0.56399999999999995"/>
        <n v="1.8268"/>
        <n v="0.31"/>
        <n v="5.4569000000000001"/>
        <n v="7.3544999999999998"/>
        <n v="1.5566"/>
        <n v="0.68830000000000002"/>
        <n v="20.7089"/>
        <n v="5.3426999999999998"/>
        <n v="0.83889999999999998"/>
        <n v="0.1953"/>
        <n v="8.6400000000000005E-2"/>
        <n v="0.79"/>
        <n v="2.8723999999999998"/>
        <n v="0.65610000000000002"/>
        <n v="6.1400000000000003E-2"/>
        <n v="1.9307000000000001"/>
        <n v="0.55630000000000002"/>
        <n v="0.5585"/>
        <n v="0.16170000000000001"/>
        <n v="0.16869999999999999"/>
        <n v="0.16930000000000001"/>
        <n v="3.5156999999999998"/>
        <n v="3.7892000000000001"/>
        <n v="3.9598"/>
        <n v="0.16689999999999999"/>
        <n v="12.6403"/>
        <n v="0.83809999999999996"/>
        <n v="0.37059999999999998"/>
        <n v="1.8845000000000001"/>
        <n v="1.8815999999999999"/>
        <n v="1.7535000000000001"/>
        <n v="7.9299999999999995E-2"/>
        <n v="6.1731999999999996"/>
        <n v="0.3982"/>
        <n v="0.72889999999999999"/>
        <n v="0.19639999999999999"/>
        <n v="0.19439999999999999"/>
        <n v="0.92830000000000001"/>
        <n v="0.27529999999999999"/>
        <n v="0.24779999999999999"/>
        <n v="2.1360999999999999"/>
        <n v="7.2704000000000004"/>
        <n v="2.3626999999999998"/>
        <n v="1.9508000000000001"/>
        <n v="0.22109999999999999"/>
        <n v="1.1119000000000001"/>
        <n v="1.3030999999999999"/>
        <n v="1.1785000000000001"/>
        <n v="4.9700000000000001E-2"/>
        <n v="4.0029000000000003"/>
        <n v="0.24940000000000001"/>
        <n v="0.1103"/>
        <n v="0.54349999999999998"/>
        <n v="1.8023"/>
        <n v="0.115"/>
        <n v="0.52749999999999997"/>
        <n v="0.54249999999999998"/>
        <n v="0.51519999999999999"/>
        <n v="4.82E-2"/>
        <n v="0.5212"/>
        <n v="1.7040999999999999"/>
        <n v="0.48880000000000001"/>
        <n v="0.78680000000000005"/>
        <n v="0.16650000000000001"/>
        <n v="0.83589999999999998"/>
        <n v="2.6738"/>
        <n v="0.77780000000000005"/>
        <n v="3.32E-2"/>
        <n v="0.81840000000000002"/>
        <n v="0.81830000000000003"/>
        <n v="2.7722000000000002"/>
        <n v="0.8427"/>
        <n v="0.21149999999999999"/>
        <n v="0.25109999999999999"/>
        <n v="1.0273000000000001"/>
        <n v="1.0166999999999999"/>
        <n v="1.1359999999999999"/>
        <n v="0.2404"/>
        <n v="3.5747"/>
        <n v="1.2208000000000001"/>
        <n v="3.5752000000000002"/>
        <n v="1.9117999999999999"/>
        <n v="1.7850999999999999"/>
        <n v="6.1185"/>
        <n v="1.7574000000000001"/>
        <n v="0.40460000000000002"/>
        <n v="0.21909999999999999"/>
        <n v="3.3504"/>
        <n v="1.0349999999999999"/>
        <n v="9.69E-2"/>
        <n v="1.0004"/>
        <n v="0.95540000000000003"/>
        <n v="1.9058999999999999"/>
        <n v="0.64680000000000004"/>
        <n v="0.54369999999999996"/>
        <n v="0.52659999999999996"/>
        <n v="1.0792999999999999"/>
        <n v="1.0593999999999999"/>
        <n v="3.6204000000000001"/>
        <n v="1.0995999999999999"/>
        <n v="0.19620000000000001"/>
        <n v="0.60289999999999999"/>
        <n v="3.8399999999999997E-2"/>
        <n v="0.3281"/>
        <n v="0.32229999999999998"/>
        <n v="0.31469999999999998"/>
        <n v="1.077"/>
        <n v="0.45200000000000001"/>
        <n v="1.6971000000000001"/>
        <n v="0.4677"/>
        <n v="0.1221"/>
        <n v="0.79679999999999995"/>
        <n v="0.2019"/>
        <n v="0.35510000000000003"/>
        <n v="0.157"/>
        <n v="1.3491"/>
        <n v="4.8244999999999996"/>
        <n v="1.6775"/>
        <n v="0.37009999999999998"/>
        <n v="1.2383999999999999"/>
        <n v="0.42620000000000002"/>
        <n v="0.74390000000000001"/>
        <n v="0.1482"/>
        <n v="2.5630999999999999"/>
        <n v="3.5146999999999999"/>
        <n v="2.6562999999999999"/>
        <n v="9.9550000000000001"/>
        <n v="0.32890000000000003"/>
        <n v="6.1714000000000002"/>
        <n v="0.17280000000000001"/>
        <n v="1.8178000000000001"/>
        <n v="1.8468"/>
        <n v="7.7899999999999997E-2"/>
        <n v="1.8653"/>
        <n v="0.39090000000000003"/>
        <n v="0.42930000000000001"/>
        <n v="0.12839999999999999"/>
        <n v="2.0910000000000002"/>
        <n v="2.1720999999999999"/>
        <n v="1.9907999999999999"/>
        <n v="0.19570000000000001"/>
        <n v="6.9802999999999997"/>
        <n v="0.44259999999999999"/>
        <n v="0.79059999999999997"/>
        <n v="2.3531"/>
        <n v="0.66959999999999997"/>
        <n v="0.61029999999999995"/>
        <n v="0.15620000000000001"/>
        <n v="2.2119"/>
        <n v="0.73780000000000001"/>
        <n v="0.60750000000000004"/>
        <n v="6.9000000000000006E-2"/>
        <n v="1.7698"/>
        <n v="2.2890999999999999"/>
        <n v="1.8724000000000001"/>
        <n v="9.6500000000000002E-2"/>
        <n v="0.48449999999999999"/>
        <n v="6.7264999999999997"/>
        <n v="0.2142"/>
        <n v="0.58930000000000005"/>
        <n v="0.1527"/>
        <n v="0.15920000000000001"/>
        <n v="0.8468"/>
        <n v="2.8593000000000002"/>
        <n v="0.87160000000000004"/>
        <n v="0.1792"/>
        <n v="0.49"/>
        <n v="1.1873"/>
        <n v="1.2261"/>
        <n v="1.1656"/>
        <n v="3.9914000000000001"/>
        <n v="15.5434"/>
        <n v="0.20730000000000001"/>
        <n v="4.3933"/>
        <n v="4.5233999999999996"/>
        <n v="4.9180999999999999"/>
        <n v="0.46029999999999999"/>
        <n v="1.5694999999999999"/>
        <n v="0.3977"/>
        <n v="0.47920000000000001"/>
        <n v="0.5141"/>
        <n v="0.1229"/>
        <n v="1.14E-2"/>
        <n v="0.32869999999999999"/>
        <n v="1.5528"/>
        <n v="1.4792000000000001"/>
        <n v="0.14530000000000001"/>
        <n v="5.0137"/>
        <n v="6.5500000000000003E-2"/>
        <n v="1.4422999999999999"/>
        <n v="3.5853000000000002"/>
        <n v="1.0570999999999999"/>
        <n v="0.12280000000000001"/>
        <n v="1.3126"/>
        <n v="0.27779999999999999"/>
        <n v="0.75960000000000005"/>
        <n v="0.30459999999999998"/>
        <n v="0.33850000000000002"/>
        <n v="0.32600000000000001"/>
        <n v="1.089"/>
        <n v="0.31119999999999998"/>
        <n v="1.0659000000000001"/>
        <n v="1.0245"/>
        <n v="1.0093000000000001"/>
        <n v="3.4699"/>
        <n v="0.35899999999999999"/>
        <n v="9.5100000000000004E-2"/>
        <n v="8.6800000000000002E-2"/>
        <n v="0.89080000000000004"/>
        <n v="1.0137"/>
        <n v="3.1602999999999999"/>
        <n v="0.96220000000000006"/>
        <n v="0.4078"/>
        <n v="0.14349999999999999"/>
        <n v="1.2544"/>
        <n v="0.13730000000000001"/>
        <n v="4.3712999999999997"/>
        <n v="1.5266999999999999"/>
        <n v="0.57279999999999998"/>
        <n v="1.8975"/>
        <n v="0.53720000000000001"/>
        <n v="7.8383000000000003"/>
        <n v="5.1726999999999999"/>
        <n v="6.1444000000000001"/>
        <n v="0.70499999999999996"/>
        <n v="21.7393"/>
        <n v="1.5682"/>
        <n v="0.80220000000000002"/>
        <n v="0.89219999999999999"/>
        <n v="8.8400000000000006E-2"/>
        <n v="0.19650000000000001"/>
        <n v="3.0005999999999999"/>
        <n v="0.53180000000000005"/>
        <n v="0.54520000000000002"/>
        <n v="0.69379999999999997"/>
        <n v="1.9996"/>
        <n v="6.2399999999999997E-2"/>
        <n v="0.13880000000000001"/>
        <n v="0.18"/>
        <n v="0.18890000000000001"/>
        <n v="13.3306"/>
        <n v="3.3736999999999999"/>
        <n v="0.38329999999999997"/>
        <n v="0.85250000000000004"/>
        <n v="0.16889999999999999"/>
        <n v="4.2911000000000001"/>
        <n v="4.2610999999999999"/>
        <n v="2.0083000000000002"/>
        <n v="0.40179999999999999"/>
        <n v="6.4390999999999998"/>
        <n v="0.18060000000000001"/>
        <n v="7.9600000000000004E-2"/>
        <n v="1.9695"/>
        <n v="1.7991999999999999"/>
        <n v="0.26569999999999999"/>
        <n v="0.75990000000000002"/>
        <n v="0.32150000000000001"/>
        <n v="0.26350000000000001"/>
        <n v="0.9718"/>
        <n v="2.4980000000000002"/>
        <n v="1.8662000000000001"/>
        <n v="2.3816000000000002"/>
        <n v="7.5693000000000001"/>
        <n v="0.22470000000000001"/>
        <n v="1.2392000000000001"/>
        <n v="1.2475000000000001"/>
        <n v="0.24959999999999999"/>
        <n v="0.11219999999999999"/>
        <n v="1.2418"/>
        <n v="4.1398000000000001"/>
        <n v="1.8658999999999999"/>
        <n v="0.58720000000000006"/>
        <n v="0.57320000000000004"/>
        <n v="0.1147"/>
        <n v="0.51649999999999996"/>
        <n v="2.1600000000000001E-2"/>
        <n v="0.54500000000000004"/>
        <n v="1.7665"/>
        <n v="0.49640000000000001"/>
        <n v="0.54559999999999997"/>
        <n v="0.83289999999999997"/>
        <n v="2.7698"/>
        <n v="0.79549999999999998"/>
        <n v="7.4899999999999994E-2"/>
        <n v="0.77990000000000004"/>
        <n v="2.875"/>
        <n v="0.91069999999999995"/>
        <n v="0.82509999999999994"/>
        <n v="1.1506000000000001"/>
        <n v="1.2095"/>
        <n v="0.97260000000000002"/>
        <n v="3.7315"/>
        <n v="0.24199999999999999"/>
        <n v="5.1200000000000002E-2"/>
        <n v="1.0268999999999999"/>
        <n v="1.2917000000000001"/>
        <n v="0.96389999999999998"/>
        <n v="3.7082000000000002"/>
        <n v="6.3544"/>
        <n v="1.9905999999999999"/>
        <n v="1.6769000000000001"/>
        <n v="0.40429999999999999"/>
        <n v="2.0207999999999999"/>
        <n v="1.0719000000000001"/>
        <n v="0.95509999999999995"/>
        <n v="1.1008"/>
        <n v="0.22020000000000001"/>
        <n v="3.4906000000000001"/>
        <n v="0.58599999999999997"/>
        <n v="0.57469999999999999"/>
        <n v="1.9642999999999999"/>
        <n v="1.1651"/>
        <n v="0.2331"/>
        <n v="1.1847000000000001"/>
        <n v="1.0290999999999999"/>
        <n v="3.7629000000000001"/>
        <n v="0.1048"/>
        <n v="0.18290000000000001"/>
        <n v="0.19220000000000001"/>
        <n v="0.62509999999999999"/>
        <n v="0.31240000000000001"/>
        <n v="0.35099999999999998"/>
        <n v="0.34050000000000002"/>
        <n v="5.6099999999999997E-2"/>
        <n v="0.62370000000000003"/>
        <n v="1.7974000000000001"/>
        <n v="0.51749999999999996"/>
        <n v="5.6800000000000003E-2"/>
        <n v="0.2838"/>
        <n v="0.82909999999999995"/>
        <n v="1.2923"/>
        <n v="0.15989999999999999"/>
        <n v="0.35570000000000002"/>
        <n v="5.0091999999999999"/>
        <n v="1.7777000000000001"/>
        <n v="1.3532"/>
        <n v="0.40500000000000003"/>
        <n v="0.3921"/>
        <n v="1.2788999999999999"/>
        <n v="0.35249999999999998"/>
        <n v="2.9495"/>
        <n v="0.14710000000000001"/>
        <n v="0.33379999999999999"/>
        <n v="10.3431"/>
        <n v="3.7113999999999998"/>
        <n v="0.74250000000000005"/>
        <n v="2.4588000000000001"/>
        <n v="0.39510000000000001"/>
        <n v="1.7813000000000001"/>
        <n v="6.4537000000000004"/>
        <n v="1.9749000000000001"/>
        <n v="2.0464000000000002"/>
        <n v="0.1198"/>
        <n v="0.44219999999999998"/>
        <n v="0.1399"/>
        <n v="7.2169999999999996"/>
        <n v="2.2166999999999999"/>
        <n v="2.2063999999999999"/>
        <n v="8.7499999999999994E-2"/>
        <n v="2.0666000000000002"/>
        <n v="0.44140000000000001"/>
        <n v="0.19850000000000001"/>
        <n v="0.74690000000000001"/>
        <n v="0.70189999999999997"/>
        <n v="0.1404"/>
        <n v="2.4310999999999998"/>
        <n v="0.75090000000000001"/>
        <n v="0.78779999999999994"/>
        <n v="0.58540000000000003"/>
        <n v="2.3206000000000002"/>
        <n v="0.68769999999999998"/>
        <n v="2.4180000000000001"/>
        <n v="0.2175"/>
        <n v="1.7910999999999999"/>
        <n v="1.9665999999999999"/>
        <n v="6.9728000000000003"/>
        <n v="9.5799999999999996E-2"/>
        <n v="0.16980000000000001"/>
        <n v="0.21779999999999999"/>
        <n v="0.61199999999999999"/>
        <n v="0.97589999999999999"/>
        <n v="0.80769999999999997"/>
        <n v="2.9805999999999999"/>
        <n v="8.1000000000000003E-2"/>
        <n v="0.18010000000000001"/>
        <n v="0.90029999999999999"/>
        <n v="0.16109999999999999"/>
        <n v="0.1447"/>
        <n v="0.1517"/>
        <n v="0.50749999999999995"/>
        <n v="1.3055000000000001"/>
        <n v="1.1689000000000001"/>
        <n v="1.2632000000000001"/>
        <n v="0.25269999999999998"/>
        <n v="0.11360000000000001"/>
        <n v="4.1539000000000001"/>
        <n v="0.47370000000000001"/>
        <n v="1.0536000000000001"/>
        <n v="16.307700000000001"/>
        <n v="4.2095000000000002"/>
        <n v="5.0957999999999997"/>
        <n v="5.2664"/>
        <n v="0.55020000000000002"/>
        <n v="1.6408"/>
        <n v="0.40010000000000001"/>
        <n v="0.12959999999999999"/>
        <n v="6.5600000000000006E-2"/>
        <n v="1.6177999999999999"/>
        <n v="0.33119999999999999"/>
        <n v="1.6554"/>
        <n v="5.2321999999999997"/>
        <n v="1.4134"/>
        <n v="0.1489"/>
        <n v="0.85160000000000002"/>
        <n v="0.12659999999999999"/>
        <n v="3.7292999999999998"/>
        <n v="0.28149999999999997"/>
        <n v="1.407"/>
        <n v="1.0067999999999999"/>
        <n v="0.31569999999999998"/>
        <n v="9.2999999999999999E-2"/>
        <n v="1.8599999999999998E-2"/>
        <n v="1.1279999999999999"/>
        <n v="0.34320000000000001"/>
        <n v="1.1454"/>
        <n v="1.1292"/>
        <n v="3.6099000000000001"/>
        <n v="0.1016"/>
        <n v="4.48E-2"/>
        <n v="0.96299999999999997"/>
        <n v="0.1363"/>
        <n v="9.74E-2"/>
        <n v="0.36730000000000002"/>
        <n v="1.0765"/>
        <n v="9.3399999999999997E-2"/>
        <n v="3.5099999999999999E-2"/>
        <n v="0.95440000000000003"/>
        <n v="0.93640000000000001"/>
        <n v="3.2742"/>
        <n v="0.432"/>
        <n v="0.1411"/>
        <n v="8.8999999999999996E-2"/>
        <n v="1.4410000000000001"/>
        <n v="1.6394"/>
        <n v="4.6605999999999996"/>
        <n v="0.1636"/>
        <n v="1.0429999999999999"/>
        <n v="0.67149999999999999"/>
        <n v="0.60409999999999997"/>
        <n v="0.50839999999999996"/>
        <n v="1.9819"/>
        <n v="6.9390999999999998"/>
        <n v="22.939399999999999"/>
        <n v="8.2993000000000006"/>
        <n v="4.9816000000000003"/>
        <n v="1.5799000000000001"/>
        <n v="0.82799999999999996"/>
        <n v="0.76259999999999994"/>
        <n v="0.1037"/>
        <n v="1.0389999999999999"/>
        <n v="3.1549999999999998"/>
        <n v="1.0129999999999999"/>
        <n v="0.62760000000000005"/>
        <n v="0.72870000000000001"/>
        <n v="7.2700000000000001E-2"/>
        <n v="0.13869999999999999"/>
        <n v="2.1006"/>
        <n v="0.50549999999999995"/>
        <n v="0.19"/>
        <n v="1.9E-2"/>
        <n v="0.14649999999999999"/>
        <n v="3.2206000000000001"/>
        <n v="14.1464"/>
        <n v="4.5563000000000002"/>
        <n v="0.4546"/>
        <n v="0.86739999999999995"/>
        <n v="4.8765000000000001"/>
        <n v="2.2185000000000001"/>
        <n v="0.40539999999999998"/>
        <n v="2.1294"/>
        <n v="6.7527999999999997"/>
        <n v="0.21249999999999999"/>
        <n v="1.7071000000000001"/>
        <n v="0.24809999999999999"/>
        <n v="0.79690000000000005"/>
        <n v="0.1777"/>
        <n v="1.2800000000000001E-2"/>
        <n v="0.34139999999999998"/>
        <n v="1.0238"/>
        <n v="0.25069999999999998"/>
        <n v="0.31979999999999997"/>
        <n v="2.6238000000000001"/>
        <n v="2.6395"/>
        <n v="0.4995"/>
        <n v="0.26179999999999998"/>
        <n v="7.8981000000000003"/>
        <n v="1.7750999999999999"/>
        <n v="1.3119000000000001"/>
        <n v="0.24970000000000001"/>
        <n v="1.379"/>
        <n v="1.1702999999999999"/>
        <n v="0.4884"/>
        <n v="0.60040000000000004"/>
        <n v="0.64990000000000003"/>
        <n v="0.46970000000000001"/>
        <n v="1.8353999999999999"/>
        <n v="5.7099999999999998E-2"/>
        <n v="0.60540000000000005"/>
        <n v="0.87590000000000001"/>
        <n v="2.8845000000000001"/>
        <n v="0.96970000000000001"/>
        <n v="0.16669999999999999"/>
        <n v="1.0167999999999999"/>
        <n v="9.3299999999999994E-2"/>
        <n v="2.9973999999999998"/>
        <n v="0.9355"/>
        <n v="0.2792"/>
        <n v="0.22359999999999999"/>
        <n v="0.27350000000000002"/>
        <n v="0.86770000000000003"/>
        <n v="0.24349999999999999"/>
        <n v="1.2791999999999999"/>
        <n v="0.12759999999999999"/>
        <n v="1.2919"/>
        <n v="3.9154"/>
        <n v="0.92500000000000004"/>
        <n v="3.9036"/>
        <n v="1.1838"/>
        <n v="1.3577999999999999"/>
        <n v="0.13550000000000001"/>
        <n v="0.91710000000000003"/>
        <n v="2.2065999999999999"/>
        <n v="0.40389999999999998"/>
        <n v="1.59"/>
        <n v="6.6132999999999997"/>
        <n v="2.1215000000000002"/>
        <n v="3.6456"/>
        <n v="1.1954"/>
        <n v="1.163"/>
        <n v="0.90610000000000002"/>
        <n v="0.57889999999999997"/>
        <n v="2.0345"/>
        <n v="6.0199999999999997E-2"/>
        <n v="0.60360000000000003"/>
        <n v="0.65429999999999999"/>
        <n v="0.12239999999999999"/>
        <n v="0.2334"/>
        <n v="1.3170999999999999"/>
        <n v="3.9201000000000001"/>
        <n v="1.2262999999999999"/>
        <n v="0.97489999999999999"/>
        <n v="0.20230000000000001"/>
        <n v="3.85E-2"/>
        <n v="0.38929999999999998"/>
        <n v="0.35749999999999998"/>
        <n v="1.1594"/>
        <n v="0.43209999999999998"/>
        <n v="1.9157999999999999"/>
        <n v="0.30020000000000002"/>
        <n v="0.87549999999999994"/>
        <n v="0.26229999999999998"/>
        <n v="0.21460000000000001"/>
        <n v="1.8714"/>
        <n v="0.35620000000000002"/>
        <n v="5.2733999999999996"/>
        <n v="1.5578000000000001"/>
        <n v="1.2311000000000001"/>
        <n v="0.39810000000000001"/>
        <n v="1.3281000000000001"/>
        <n v="0.41260000000000002"/>
        <n v="3.3936999999999999"/>
        <n v="0.38850000000000001"/>
        <n v="3.8940000000000001"/>
        <n v="0.74129999999999996"/>
        <n v="10.910299999999999"/>
        <n v="0.14610000000000001"/>
        <n v="2.3466999999999998"/>
        <n v="0.20930000000000001"/>
        <n v="2.0983000000000001"/>
        <n v="1.6907000000000001"/>
        <n v="2.3121999999999998"/>
        <n v="6.7888000000000002"/>
        <n v="0.39939999999999998"/>
        <n v="0.13150000000000001"/>
        <n v="0.15840000000000001"/>
        <n v="0.45639999999999997"/>
        <n v="7.4774000000000003"/>
        <n v="2.4540000000000002"/>
        <n v="1.9528000000000001"/>
        <n v="2.3128000000000002"/>
        <n v="0.44030000000000002"/>
        <n v="2.5253999999999999"/>
        <n v="0.70809999999999995"/>
        <n v="0.73880000000000001"/>
        <n v="0.83640000000000003"/>
        <n v="7.3700000000000002E-2"/>
        <n v="3.1399999999999997E-2"/>
        <n v="0.83579999999999999"/>
        <n v="2.4506000000000001"/>
        <n v="0.15909999999999999"/>
        <n v="0.78220000000000001"/>
        <n v="0.48299999999999998"/>
        <n v="7.3388999999999998"/>
        <n v="2.5373000000000001"/>
        <n v="1.7035"/>
        <n v="2.2667000000000002"/>
        <n v="9.5200000000000007E-2"/>
        <n v="0.64459999999999995"/>
        <n v="0.1454"/>
        <n v="0.19550000000000001"/>
        <n v="3.1248999999999998"/>
        <n v="0.18099999999999999"/>
        <n v="1.0972"/>
        <n v="0.76549999999999996"/>
        <n v="0.95079999999999998"/>
        <n v="0.13669999999999999"/>
        <n v="0.52669999999999995"/>
        <n v="0.1787"/>
        <n v="1.4675"/>
        <n v="0.13320000000000001"/>
        <n v="0.25419999999999998"/>
        <n v="4.3475000000000001"/>
        <n v="1.1072"/>
        <n v="1.3352999999999999"/>
        <n v="0.21029999999999999"/>
        <n v="5.6029"/>
        <n v="17.2074"/>
        <n v="4.0113000000000003"/>
        <n v="0.55900000000000005"/>
        <n v="1.0666"/>
        <n v="5.7573999999999996"/>
        <n v="0.43630000000000002"/>
        <n v="0.58520000000000005"/>
        <n v="0.51259999999999994"/>
        <n v="0.1114"/>
        <n v="1.7259"/>
        <n v="2.5999999999999999E-2"/>
        <n v="0.42059999999999997"/>
        <n v="0.13650000000000001"/>
        <n v="5.4897999999999998"/>
        <n v="1.82"/>
        <n v="1.3424"/>
        <n v="1.7531000000000001"/>
        <n v="0.96909999999999996"/>
        <n v="1.4972000000000001"/>
        <n v="0.28499999999999998"/>
        <n v="3.9091"/>
        <n v="0.95220000000000005"/>
        <n v="0.3291"/>
        <n v="9.5999999999999992E-3"/>
        <n v="1.1745000000000001"/>
        <n v="0.35870000000000002"/>
        <n v="0.28039999999999998"/>
        <n v="1.1882999999999999"/>
        <n v="1.2732000000000001"/>
        <n v="0.91300000000000003"/>
        <n v="0.22620000000000001"/>
        <n v="3.7639"/>
        <n v="0.1186"/>
        <n v="0.37769999999999998"/>
        <n v="3.5000000000000003E-2"/>
        <n v="3.3767"/>
        <n v="1.1849000000000001"/>
        <n v="0.89780000000000004"/>
        <n v="0.9798"/>
        <n v="1.6500000000000001E-2"/>
        <n v="2.92E-2"/>
        <n v="1.7521"/>
        <n v="0.31890000000000002"/>
        <n v="6.2600000000000003E-2"/>
        <n v="4.9435000000000002"/>
        <n v="0.63400000000000001"/>
        <n v="0.48049999999999998"/>
        <n v="0.74119999999999997"/>
        <n v="2.0590999999999999"/>
        <n v="0.31219999999999998"/>
        <n v="24.057600000000001"/>
        <n v="1.5916999999999999"/>
        <n v="7.7207999999999997"/>
        <n v="0.90039999999999998"/>
        <n v="4.7876000000000003"/>
        <n v="8.7447999999999997"/>
        <n v="3.2991999999999999"/>
        <n v="0.1991"/>
        <n v="1.1308"/>
        <n v="0.72389999999999999"/>
        <n v="0.47949999999999998"/>
        <n v="2.1726000000000001"/>
        <n v="0.76160000000000005"/>
        <n v="0.63690000000000002"/>
        <n v="0.23449999999999999"/>
        <n v="0.1996"/>
        <n v="0.49940000000000001"/>
        <n v="14.932600000000001"/>
        <n v="5.4564000000000004"/>
        <n v="4.8495999999999997"/>
        <n v="3.0714000000000001"/>
        <n v="0.88270000000000004"/>
        <n v="0.1731"/>
        <n v="7.0454999999999997"/>
        <n v="0.40889999999999999"/>
        <n v="2.2467000000000001"/>
        <n v="2.4605000000000001"/>
        <n v="0.23130000000000001"/>
        <n v="3.0099999999999998E-2"/>
        <n v="0.29260000000000003"/>
        <n v="0.27489999999999998"/>
        <n v="0.83050000000000002"/>
        <n v="0.23830000000000001"/>
        <n v="0.35820000000000002"/>
        <n v="3.7100000000000001E-2"/>
        <n v="1.073"/>
        <n v="0.36080000000000001"/>
        <n v="2.7425000000000002"/>
        <n v="0.49919999999999998"/>
        <n v="9.7900000000000001E-2"/>
        <n v="1.6850000000000001"/>
        <n v="2.9119999999999999"/>
        <n v="8.2189999999999994"/>
        <n v="1.373"/>
        <n v="4.4413999999999998"/>
        <n v="1.1039000000000001"/>
        <n v="1.5241"/>
        <n v="0.7157"/>
        <n v="2.0034000000000001"/>
        <n v="0.1139"/>
        <n v="0.62580000000000002"/>
        <n v="0.66869999999999996"/>
        <n v="6.1699999999999998E-2"/>
        <n v="1.9034"/>
        <n v="0.59889999999999999"/>
        <n v="0.70989999999999998"/>
        <n v="1.0673999999999999"/>
        <n v="3.27E-2"/>
        <n v="0.91669999999999996"/>
        <n v="2.9878999999999998"/>
        <n v="0.9778"/>
        <n v="1.1174999999999999"/>
        <n v="0.69830000000000003"/>
        <n v="3.1072000000000002"/>
        <n v="0.17799999999999999"/>
        <n v="3.49E-2"/>
        <n v="0.30009999999999998"/>
        <n v="0.21129999999999999"/>
        <n v="0.89680000000000004"/>
        <n v="4.0852000000000004"/>
        <n v="0.245"/>
        <n v="1.4288000000000001"/>
        <n v="0.87839999999999996"/>
        <n v="1.3462000000000001"/>
        <n v="4.0444000000000004"/>
        <n v="1.2977000000000001"/>
        <n v="1.4204000000000001"/>
        <n v="0.87080000000000002"/>
        <n v="2.4340999999999999"/>
        <n v="6.8658999999999999"/>
        <n v="2.2161"/>
        <n v="0.40339999999999998"/>
        <n v="7.9100000000000004E-2"/>
        <n v="1.5049999999999999"/>
        <n v="3.8"/>
        <n v="1.3269"/>
        <n v="1.2225999999999999"/>
        <n v="0.12590000000000001"/>
        <n v="0.85840000000000005"/>
        <n v="0.2225"/>
        <n v="0.71899999999999997"/>
        <n v="2.0972"/>
        <n v="0.63090000000000002"/>
        <n v="0.1148"/>
        <n v="4.5900000000000003E-2"/>
        <n v="0.92220000000000002"/>
        <n v="4.0761000000000003"/>
        <n v="1.4574"/>
        <n v="1.2846"/>
        <n v="0.23380000000000001"/>
        <n v="0.23019999999999999"/>
        <n v="0.67659999999999998"/>
        <n v="1.202"/>
        <n v="1.3299999999999999E-2"/>
        <n v="0.42970000000000003"/>
        <n v="0.27900000000000003"/>
        <n v="0.3735"/>
        <n v="2.0310999999999999"/>
        <n v="0.71530000000000005"/>
        <n v="0.41389999999999999"/>
        <n v="0.13020000000000001"/>
        <n v="0.31590000000000001"/>
        <n v="0.2039"/>
        <n v="0.2893"/>
        <n v="0.91039999999999999"/>
        <n v="0.35680000000000001"/>
        <n v="1.1704000000000001"/>
        <n v="5.4686000000000003"/>
        <n v="1.9603999999999999"/>
        <n v="0.36030000000000001"/>
        <n v="0.43190000000000001"/>
        <n v="7.8600000000000003E-2"/>
        <n v="4.0664999999999996"/>
        <n v="3.7132999999999998"/>
        <n v="2.2345000000000002"/>
        <n v="11.318300000000001"/>
        <n v="0.74019999999999997"/>
        <n v="0.41870000000000002"/>
        <n v="2.2189000000000001"/>
        <n v="1.6031"/>
        <n v="2.5712999999999999"/>
        <n v="7.1048"/>
        <n v="7.9200000000000007E-2"/>
        <n v="0.22850000000000001"/>
        <n v="0.47049999999999997"/>
        <n v="0.1235"/>
        <n v="1.8425"/>
        <n v="2.4125000000000001"/>
        <n v="0.24840000000000001"/>
        <n v="2.7037"/>
        <n v="8.6099999999999996E-2"/>
        <n v="0.43909999999999999"/>
        <n v="7.7324000000000002"/>
        <n v="0.77400000000000002"/>
        <n v="0.92159999999999997"/>
        <n v="0.66710000000000003"/>
        <n v="2.6110000000000002"/>
        <n v="3.15E-2"/>
        <n v="0.87529999999999997"/>
        <n v="0.16070000000000001"/>
        <n v="2.5735000000000001"/>
        <n v="0.53239999999999998"/>
        <n v="0.48220000000000002"/>
        <n v="9.4600000000000004E-2"/>
        <n v="2.4809000000000001"/>
        <n v="7.5968"/>
        <n v="1.6169"/>
        <n v="2.6494"/>
        <n v="0.27279999999999999"/>
        <n v="0.23910000000000001"/>
        <n v="0.21410000000000001"/>
        <n v="0.66820000000000002"/>
        <n v="1.2132000000000001"/>
        <n v="0.18190000000000001"/>
        <n v="0.72460000000000002"/>
        <n v="3.2574000000000001"/>
        <n v="0.99919999999999998"/>
        <n v="0.1973"/>
        <n v="4.5266000000000002"/>
        <n v="1.4049"/>
        <n v="0.25569999999999998"/>
        <n v="1.6235999999999999"/>
        <n v="5.0200000000000002E-2"/>
        <n v="1.0476000000000001"/>
        <n v="6.4067999999999996"/>
        <n v="5.9329000000000001"/>
        <n v="18.059899999999999"/>
        <n v="1.0799000000000001"/>
        <n v="0.21179999999999999"/>
        <n v="3.8176000000000001"/>
        <n v="0.61950000000000005"/>
        <n v="1.8071999999999999"/>
        <n v="0.4148"/>
        <n v="6.3799999999999996E-2"/>
        <n v="1.47E-2"/>
        <n v="0.435"/>
        <n v="0.1431"/>
        <n v="1.8475999999999999"/>
        <n v="1.2733000000000001"/>
        <n v="2.0160999999999998"/>
        <n v="5.7294"/>
        <n v="0.33629999999999999"/>
        <n v="6.6000000000000003E-2"/>
        <n v="0.19020000000000001"/>
        <n v="5.6599999999999998E-2"/>
        <n v="4.0594999999999999"/>
        <n v="0.89610000000000001"/>
        <n v="1.0701000000000001"/>
        <n v="0.16320000000000001"/>
        <n v="0.28849999999999998"/>
        <n v="1.585"/>
        <n v="6.4500000000000002E-2"/>
        <n v="0.34029999999999999"/>
        <n v="0.1444"/>
        <n v="0.26490000000000002"/>
        <n v="0.37319999999999998"/>
        <n v="0.45729999999999998"/>
        <n v="1.2150000000000001"/>
        <n v="6.7900000000000002E-2"/>
        <n v="3.9157999999999999"/>
        <n v="1.4084000000000001"/>
        <n v="0.86429999999999996"/>
        <n v="1.2442"/>
        <n v="0.22650000000000001"/>
        <n v="0.12180000000000001"/>
        <n v="0.11"/>
        <n v="9.8799999999999999E-2"/>
        <n v="1.2782"/>
        <n v="1.0201"/>
        <n v="0.84379999999999999"/>
        <n v="0.47439999999999999"/>
        <n v="1.6299999999999999E-2"/>
        <n v="0.95889999999999997"/>
        <n v="1.8631"/>
        <n v="5.2"/>
        <n v="0.32590000000000002"/>
        <n v="0.18049999999999999"/>
        <n v="1.8081"/>
        <n v="6.4100000000000004E-2"/>
        <n v="0.80179999999999996"/>
        <n v="0.45400000000000001"/>
        <n v="0.66210000000000002"/>
        <n v="0.1158"/>
        <n v="2.1204999999999998"/>
        <n v="8.4262999999999995"/>
        <n v="0.88800000000000001"/>
        <n v="25.013500000000001"/>
        <n v="9.1677999999999997"/>
        <n v="1.6034999999999999"/>
        <n v="0.313"/>
        <n v="4.6147999999999998"/>
        <n v="0.68710000000000004"/>
        <n v="1.2377"/>
        <n v="3.4209999999999998"/>
        <n v="2.7E-2"/>
        <n v="0.79169999999999996"/>
        <n v="0.13850000000000001"/>
        <n v="0.73939999999999995"/>
        <n v="2.2279"/>
        <n v="0.25380000000000003"/>
        <n v="0.20849999999999999"/>
        <n v="0.65759999999999996"/>
        <n v="0.89849999999999997"/>
        <n v="5.9846000000000004"/>
        <n v="0.49759999999999999"/>
        <n v="0.1754"/>
        <n v="5.1367000000000003"/>
        <n v="15.623100000000001"/>
        <n v="2.9304000000000001"/>
        <n v="2.6743000000000001"/>
        <n v="2.3582999999999998"/>
        <n v="0.41249999999999998"/>
        <n v="7.2868000000000004"/>
        <n v="1.5327999999999999"/>
        <n v="0.85780000000000001"/>
        <n v="0.16089999999999999"/>
        <n v="0.29880000000000001"/>
        <n v="0.3049"/>
        <n v="0.39329999999999998"/>
        <n v="1.1151"/>
        <n v="6.6299999999999998E-2"/>
        <n v="1.599"/>
        <n v="2.8521000000000001"/>
        <n v="0.27629999999999999"/>
        <n v="8.4701000000000004"/>
        <n v="3.1465000000000001"/>
        <n v="0.49890000000000001"/>
        <n v="1.6496999999999999"/>
        <n v="4.5572999999999997"/>
        <n v="0.25009999999999999"/>
        <n v="1.0405"/>
        <n v="1.4297"/>
        <n v="2.0541"/>
        <n v="0.64890000000000003"/>
        <n v="0.77170000000000005"/>
        <n v="0.62309999999999999"/>
        <n v="1.1513"/>
        <n v="0.66969999999999996"/>
        <n v="0.16700000000000001"/>
        <n v="0.9546"/>
        <n v="3.0676000000000001"/>
        <n v="1.0168999999999999"/>
        <n v="0.65990000000000004"/>
        <n v="3.4700000000000002E-2"/>
        <n v="0.1779"/>
        <n v="1.2037"/>
        <n v="3.1915"/>
        <n v="0.32329999999999998"/>
        <n v="0.30349999999999999"/>
        <n v="0.91920000000000002"/>
        <n v="0.2465"/>
        <n v="1.5486"/>
        <n v="4.2230999999999996"/>
        <n v="1.4094"/>
        <n v="0.83399999999999996"/>
        <n v="1.4783999999999999"/>
        <n v="4.1551"/>
        <n v="0.2586"/>
        <n v="0.82669999999999999"/>
        <n v="1.3976999999999999"/>
        <n v="0.14319999999999999"/>
        <n v="2.6292"/>
        <n v="7.0601000000000003"/>
        <n v="0.22309999999999999"/>
        <n v="2.3027000000000002"/>
        <n v="0.40279999999999999"/>
        <n v="1.4237"/>
        <n v="0.81299999999999994"/>
        <n v="0.1239"/>
        <n v="3.9249999999999998"/>
        <n v="1.2786"/>
        <n v="0.65600000000000003"/>
        <n v="0.77439999999999998"/>
        <n v="2.1438999999999999"/>
        <n v="1.3387"/>
        <n v="1.5791999999999999"/>
        <n v="0.23419999999999999"/>
        <n v="0.12970000000000001"/>
        <n v="4.1993"/>
        <n v="0.87190000000000001"/>
        <n v="0.25080000000000002"/>
        <n v="0.69620000000000004"/>
        <n v="0.2208"/>
        <n v="1.2347999999999999"/>
        <n v="0.26329999999999998"/>
        <n v="0.46439999999999998"/>
        <n v="0.38819999999999999"/>
        <n v="0.76"/>
        <n v="0.3967"/>
        <n v="0.74580000000000002"/>
        <n v="0.3135"/>
        <n v="0.93899999999999995"/>
        <n v="1.1125"/>
        <n v="0.3574"/>
        <n v="2.0430999999999999"/>
        <n v="0.19789999999999999"/>
        <n v="5.6230000000000002"/>
        <n v="0.33929999999999999"/>
        <n v="0.48080000000000001"/>
        <n v="1.4073"/>
        <n v="0.4496"/>
        <n v="4.2255000000000003"/>
        <n v="0.73909999999999998"/>
        <n v="2.1272000000000002"/>
        <n v="0.14419999999999999"/>
        <n v="11.638"/>
        <n v="3.9927000000000001"/>
        <n v="2.3346"/>
        <n v="2.8024"/>
        <n v="0.40839999999999999"/>
        <n v="1.5198"/>
        <n v="7.3710000000000004"/>
        <n v="0.13519999999999999"/>
        <n v="0.1883"/>
        <n v="0.48070000000000002"/>
        <n v="0.1159"/>
        <n v="7.9237000000000002"/>
        <n v="2.9169999999999998"/>
        <n v="2.5036"/>
        <n v="0.43790000000000001"/>
        <n v="0.24249999999999999"/>
        <n v="1.7372000000000001"/>
        <n v="0.99539999999999995"/>
        <n v="2.6772"/>
        <n v="0.628"/>
        <n v="0.1623"/>
        <n v="2.6795"/>
        <n v="0.92769999999999997"/>
        <n v="0.50739999999999996"/>
        <n v="9.4E-2"/>
        <n v="2.7522000000000002"/>
        <n v="2.6677"/>
        <n v="7.7958999999999996"/>
        <n v="0.48139999999999999"/>
        <n v="1.5341"/>
        <n v="0.24859999999999999"/>
        <n v="0.6865"/>
        <n v="0.2303"/>
        <n v="1.0447"/>
        <n v="1.3145"/>
        <n v="0.6855"/>
        <n v="0.1827"/>
        <n v="3.3643000000000001"/>
        <n v="1.67E-2"/>
        <n v="0.56010000000000004"/>
        <n v="0.1726"/>
        <n v="0.21310000000000001"/>
        <n v="1.7605999999999999"/>
        <n v="0.14249999999999999"/>
        <n v="0.99080000000000001"/>
        <n v="0.25729999999999997"/>
        <n v="4.6721000000000004"/>
        <n v="1.4708000000000001"/>
        <n v="6.9885000000000002"/>
        <n v="18.786000000000001"/>
        <n v="6.2512999999999996"/>
        <n v="3.6337999999999999"/>
        <n v="0.60550000000000004"/>
        <n v="1.0933999999999999"/>
        <n v="0.63109999999999999"/>
        <n v="0.39429999999999998"/>
        <n v="0.65269999999999995"/>
        <n v="1.8777999999999999"/>
        <n v="2.6100000000000002E-2"/>
        <n v="9.9199999999999997E-2"/>
        <n v="0.44640000000000002"/>
        <n v="1.2075"/>
        <n v="0.33889999999999998"/>
        <n v="1.9373"/>
        <n v="0.18770000000000001"/>
        <n v="2.1888000000000001"/>
        <n v="5.9263000000000003"/>
        <n v="6.6100000000000006E-2"/>
        <n v="0.84109999999999996"/>
        <n v="1.1600999999999999"/>
        <n v="4.1790000000000003"/>
        <n v="0.29170000000000001"/>
        <n v="1.6677"/>
        <n v="0.1615"/>
        <n v="1.7899999999999999E-2"/>
        <n v="6.7500000000000004E-2"/>
        <n v="0.3861"/>
        <n v="1.32E-2"/>
        <n v="1.2444999999999999"/>
        <n v="0.22670000000000001"/>
        <n v="0.1255"/>
        <n v="1.5253000000000001"/>
        <n v="4.0353000000000003"/>
        <n v="1.2959000000000001"/>
        <n v="0.81769999999999998"/>
        <n v="0.39369999999999999"/>
        <n v="9.9400000000000002E-2"/>
        <n v="1.3633"/>
        <n v="1.0567"/>
        <n v="0.80669999999999997"/>
        <n v="3.5392999999999999"/>
        <n v="0.49459999999999998"/>
        <n v="0.18740000000000001"/>
        <n v="1.9711000000000001"/>
        <n v="0.33300000000000002"/>
        <n v="0.18540000000000001"/>
        <n v="0.93410000000000004"/>
        <n v="6.4699999999999994E-2"/>
        <n v="1.9833000000000001"/>
        <n v="5.4715999999999996"/>
        <n v="2.1850000000000001"/>
        <n v="0.85760000000000003"/>
        <n v="0.43590000000000001"/>
        <n v="0.68799999999999994"/>
        <n v="25.983799999999999"/>
        <n v="0.31369999999999998"/>
        <n v="0.8992"/>
        <n v="1.6154999999999999"/>
        <n v="9.5622000000000007"/>
        <n v="4.4981999999999998"/>
        <n v="9.0949000000000009"/>
        <n v="3.5491999999999999"/>
        <n v="0.66259999999999997"/>
        <n v="1.1940999999999999"/>
        <n v="1.3392999999999999"/>
        <n v="2.2852999999999999"/>
        <n v="0.43759999999999999"/>
        <n v="0.81869999999999998"/>
        <n v="0.1265"/>
        <n v="0.67889999999999995"/>
        <n v="6.4916"/>
        <n v="16.347999999999999"/>
        <n v="0.91469999999999996"/>
        <n v="0.5091"/>
        <n v="2.8410000000000002"/>
        <n v="5.4139999999999997"/>
        <n v="2.8740000000000001"/>
        <n v="7.5408999999999997"/>
        <n v="0.41599999999999998"/>
        <n v="2.4624000000000001"/>
        <n v="1.476"/>
        <n v="0.15529999999999999"/>
        <n v="0.8861"/>
        <n v="0.32119999999999999"/>
        <n v="0.21870000000000001"/>
        <n v="6.7000000000000004E-2"/>
        <n v="1.1596"/>
        <n v="2.9508000000000001"/>
        <n v="8.7222000000000008"/>
        <n v="3.3582000000000001"/>
        <n v="1.5404"/>
        <n v="4.6798999999999999"/>
        <n v="0.13930000000000001"/>
        <n v="0.99709999999999999"/>
        <n v="4.8599999999999997E-2"/>
        <n v="0.25019999999999998"/>
        <n v="1.7635000000000001"/>
        <n v="2.1057000000000001"/>
        <n v="0.41699999999999998"/>
        <n v="0.8216"/>
        <n v="0.66920000000000002"/>
        <n v="0.40210000000000001"/>
        <n v="2.0104000000000002"/>
        <n v="0.64500000000000002"/>
        <n v="6.0699999999999997E-2"/>
        <n v="0.77259999999999995"/>
        <n v="1.2279"/>
        <n v="0.64229999999999998"/>
        <n v="3.2399999999999998E-2"/>
        <n v="3.1516999999999999"/>
        <n v="0.9889"/>
        <n v="0.63360000000000005"/>
        <n v="1.282"/>
        <n v="3.2791000000000001"/>
        <n v="0.17780000000000001"/>
        <n v="9.8900000000000002E-2"/>
        <n v="1.0522"/>
        <n v="0.94259999999999999"/>
        <n v="0.31390000000000001"/>
        <n v="0.34439999999999998"/>
        <n v="0.19159999999999999"/>
        <n v="1.4678"/>
        <n v="0.80420000000000003"/>
        <n v="1.6595"/>
        <n v="4.3657000000000004"/>
        <n v="4.2697000000000003"/>
        <n v="1.5308999999999999"/>
        <n v="0.14399999999999999"/>
        <n v="1.4893000000000001"/>
        <n v="0.79669999999999996"/>
        <n v="7.2561"/>
        <n v="7.8100000000000003E-2"/>
        <n v="1.3680000000000001"/>
        <n v="2.3799000000000001"/>
        <n v="2.8041999999999998"/>
        <n v="0.2238"/>
        <n v="1.5481"/>
        <n v="0.7823"/>
        <n v="1.3301000000000001"/>
        <n v="4.0540000000000003"/>
        <n v="0.67869999999999997"/>
        <n v="0.49049999999999999"/>
        <n v="2.1947999999999999"/>
        <n v="0.82479999999999998"/>
        <n v="0.83760000000000001"/>
        <n v="0.1305"/>
        <n v="1.3879999999999999"/>
        <n v="1.6898"/>
        <n v="4.3259999999999996"/>
        <n v="0.71709999999999996"/>
        <n v="0.22869999999999999"/>
        <n v="0.27010000000000001"/>
        <n v="0.15060000000000001"/>
        <n v="1.2685999999999999"/>
        <n v="0.49580000000000002"/>
        <n v="0.25259999999999999"/>
        <n v="0.13569999999999999"/>
        <n v="2.63E-2"/>
        <n v="0.80320000000000003"/>
        <n v="2.2442000000000002"/>
        <n v="0.81740000000000002"/>
        <n v="0.96899999999999997"/>
        <n v="0.33589999999999998"/>
        <n v="5.8200000000000002E-2"/>
        <n v="0.19919999999999999"/>
        <n v="1.9650000000000001"/>
        <n v="5.7832999999999997"/>
        <n v="2.1183000000000001"/>
        <n v="0.3579"/>
        <n v="1.0733999999999999"/>
        <n v="0.46560000000000001"/>
        <n v="0.51700000000000002"/>
        <n v="4.3799999999999999E-2"/>
        <n v="0.4108"/>
        <n v="0.73799999999999999"/>
        <n v="11.962199999999999"/>
        <n v="4.3684000000000003"/>
        <n v="4.2473000000000001"/>
        <n v="2.0543"/>
        <n v="2.444"/>
        <n v="1.4645999999999999"/>
        <n v="3.02"/>
        <n v="0.41289999999999999"/>
        <n v="7.6515000000000004"/>
        <n v="0.4914"/>
        <n v="1.6646000000000001"/>
        <n v="2.5847000000000002"/>
        <n v="8.1217000000000006"/>
        <n v="3.1078999999999999"/>
        <n v="0.24310000000000001"/>
        <n v="0.83709999999999996"/>
        <n v="2.7490999999999999"/>
        <n v="1.0630999999999999"/>
        <n v="0.60129999999999995"/>
        <n v="9.1200000000000003E-2"/>
        <n v="0.97019999999999995"/>
        <n v="2.7907000000000002"/>
        <n v="1.0424"/>
        <n v="7.9997999999999996"/>
        <n v="1.4774"/>
        <n v="2.8439000000000001"/>
        <n v="2.8372000000000002"/>
        <n v="0.26740000000000003"/>
        <n v="0.1268"/>
        <n v="0.24510000000000001"/>
        <n v="0.2571"/>
        <n v="0.18360000000000001"/>
        <n v="1.0866"/>
        <n v="0.65920000000000001"/>
        <n v="1.4078999999999999"/>
        <n v="3.4750000000000001"/>
        <n v="0.2273"/>
        <n v="0.11650000000000001"/>
        <n v="0.57479999999999998"/>
        <n v="0.95250000000000001"/>
        <n v="1.532"/>
        <n v="1.8877999999999999"/>
        <n v="4.8254999999999999"/>
        <n v="1.1073"/>
        <n v="0.61629999999999996"/>
        <n v="19.545999999999999"/>
        <n v="3.5143"/>
        <n v="7.5392000000000001"/>
        <n v="0.215"/>
        <n v="6.5538999999999996"/>
        <n v="1.9537"/>
        <n v="0.68600000000000005"/>
        <n v="0.68440000000000001"/>
        <n v="0.38090000000000002"/>
        <n v="0.45839999999999997"/>
        <n v="2.3498000000000001"/>
        <n v="2.0209000000000001"/>
        <n v="6.1321000000000003"/>
        <n v="1.1636"/>
        <n v="5.7200000000000001E-2"/>
        <n v="4.3023999999999996"/>
        <n v="1.2443"/>
        <n v="0.29470000000000002"/>
        <n v="1.7441"/>
        <n v="0.16400000000000001"/>
        <n v="0.35549999999999998"/>
        <n v="1.7600000000000001E-2"/>
        <n v="0.51980000000000004"/>
        <n v="1.2743"/>
        <n v="0.39739999999999998"/>
        <n v="6.7100000000000007E-2"/>
        <n v="4.3999999999999997E-2"/>
        <n v="0.78600000000000003"/>
        <n v="4.1566999999999998"/>
        <n v="1.3425"/>
        <n v="0.2268"/>
        <n v="1.6311"/>
        <n v="0.1179"/>
        <n v="0.4017"/>
        <n v="0.14199999999999999"/>
        <n v="0.1069"/>
        <n v="1.0912999999999999"/>
        <n v="1.4563999999999999"/>
        <n v="3.6362000000000001"/>
        <n v="0.1008"/>
        <n v="0.51670000000000005"/>
        <n v="0.192"/>
        <n v="2.0785999999999998"/>
        <n v="2.1789999999999998"/>
        <n v="5.7694000000000001"/>
        <n v="0.91379999999999995"/>
        <n v="0.1166"/>
        <n v="0.71250000000000002"/>
        <n v="0.91879999999999995"/>
        <n v="2.2565"/>
        <n v="0.42030000000000001"/>
        <n v="4.3982000000000001"/>
        <n v="9.9414999999999996"/>
        <n v="9.8316999999999997"/>
        <n v="27.031600000000001"/>
        <n v="1.6275999999999999"/>
        <n v="0.91810000000000003"/>
        <n v="0.64139999999999997"/>
        <n v="1.2405999999999999"/>
        <n v="1.4518"/>
        <n v="3.6907000000000001"/>
        <n v="2.6700000000000002E-2"/>
        <n v="0.42270000000000002"/>
        <n v="0.84370000000000001"/>
        <n v="0.2243"/>
        <n v="0.29099999999999998"/>
        <n v="0.70199999999999996"/>
        <n v="0.52539999999999998"/>
        <n v="7.0536000000000003"/>
        <n v="0.1799"/>
        <n v="0.93130000000000002"/>
        <n v="17.145099999999999"/>
        <n v="5.6887999999999996"/>
        <n v="2.766"/>
        <n v="3.093"/>
        <n v="1.4271"/>
        <n v="0.23669999999999999"/>
        <n v="2.5626000000000002"/>
        <n v="7.8198999999999996"/>
        <n v="0.3266"/>
        <n v="5.3499999999999999E-2"/>
        <n v="0.34589999999999999"/>
        <n v="0.91700000000000004"/>
        <n v="6.7699999999999996E-2"/>
        <n v="0.41360000000000002"/>
        <n v="0.21199999999999999"/>
        <n v="1.2085999999999999"/>
        <n v="0.46410000000000001"/>
        <n v="0.28100000000000003"/>
        <n v="0.49819999999999998"/>
        <n v="8.9989000000000008"/>
        <n v="1.4892000000000001"/>
        <n v="3.5914000000000001"/>
        <n v="3.0428999999999999"/>
        <n v="0.25040000000000001"/>
        <n v="1.5293000000000001"/>
        <n v="1.8891"/>
        <n v="4.8177000000000003"/>
        <n v="0.14119999999999999"/>
        <n v="0.95940000000000003"/>
        <n v="0.87629999999999997"/>
        <n v="0.4012"/>
        <n v="2.1631"/>
        <n v="0.82689999999999997"/>
        <n v="0.66539999999999999"/>
        <n v="0.1089"/>
        <n v="2.0710000000000002"/>
        <n v="0.38729999999999998"/>
        <n v="1.3116000000000001"/>
        <n v="3.2450000000000001"/>
        <n v="0.16719999999999999"/>
        <n v="1.0212000000000001"/>
        <n v="3.3759999999999999"/>
        <n v="1.3676999999999999"/>
        <n v="1.0852999999999999"/>
        <n v="0.61070000000000002"/>
        <n v="0.32340000000000002"/>
        <n v="0.1845"/>
        <n v="0.36699999999999999"/>
        <n v="0.77849999999999997"/>
        <n v="1.7807999999999999"/>
        <n v="1.5234000000000001"/>
        <n v="4.5209000000000001"/>
        <n v="1.5801000000000001"/>
        <n v="0.25869999999999999"/>
        <n v="0.1459"/>
        <n v="1.5881000000000001"/>
        <n v="4.3932000000000002"/>
        <n v="0.77049999999999996"/>
        <n v="2.9965000000000002"/>
        <n v="0.40129999999999999"/>
        <n v="2.4512"/>
        <n v="7.4720000000000004"/>
        <n v="7.7499999999999999E-2"/>
        <n v="1.3190999999999999"/>
        <n v="0.75580000000000003"/>
        <n v="4.1965000000000003"/>
        <n v="1.665"/>
        <n v="0.2258"/>
        <n v="2.2523"/>
        <n v="0.7"/>
        <n v="0.87970000000000004"/>
        <n v="0.47120000000000001"/>
        <n v="4.4668999999999999"/>
        <n v="0.13250000000000001"/>
        <n v="1.4343999999999999"/>
        <n v="0.80779999999999996"/>
        <n v="0.23480000000000001"/>
        <n v="0.74029999999999996"/>
        <n v="0.23619999999999999"/>
        <n v="0.29120000000000001"/>
        <n v="0.14499999999999999"/>
        <n v="0.4138"/>
        <n v="1.3063"/>
        <n v="2.6800000000000001E-2"/>
        <n v="0.8458"/>
        <n v="2.3635000000000002"/>
        <n v="0.89710000000000001"/>
        <n v="0.37730000000000002"/>
        <n v="5.8500000000000003E-2"/>
        <n v="1.0013000000000001"/>
        <n v="0.36020000000000002"/>
        <n v="0.18079999999999999"/>
        <n v="5.9553000000000003"/>
        <n v="0.3584"/>
        <n v="0.20219999999999999"/>
        <n v="2.1890000000000001"/>
        <n v="1.0392999999999999"/>
        <n v="0.48039999999999999"/>
        <n v="0.55659999999999998"/>
        <n v="0.31230000000000002"/>
        <n v="1.4875"/>
        <n v="0.1424"/>
        <n v="0.73699999999999999"/>
        <n v="4.5217000000000001"/>
        <n v="12.309100000000001"/>
        <n v="1.9903999999999999"/>
        <n v="4.5018000000000002"/>
        <n v="0.4158"/>
        <n v="2.5503"/>
        <n v="0.41749999999999998"/>
        <n v="8.0699999999999994E-2"/>
        <n v="0.23549999999999999"/>
        <n v="3.2595000000000001"/>
        <n v="1.4174"/>
        <n v="7.9607999999999999"/>
        <n v="0.50380000000000003"/>
        <n v="8.3436000000000003"/>
        <n v="2.6594000000000002"/>
        <n v="8.4099999999999994E-2"/>
        <n v="0.43540000000000001"/>
        <n v="3.3178999999999998"/>
        <n v="1.6012"/>
        <n v="0.24560000000000001"/>
        <n v="0.57820000000000005"/>
        <n v="2.8304"/>
        <n v="0.08"/>
        <n v="1.1373"/>
        <n v="0.86580000000000001"/>
        <n v="1.0115000000000001"/>
        <n v="2.9129"/>
        <n v="0.47720000000000001"/>
        <n v="1.1332"/>
        <n v="3.0194000000000001"/>
        <n v="8.2186000000000003"/>
        <n v="2.9287999999999998"/>
        <n v="1.4277"/>
        <n v="9.2600000000000002E-2"/>
        <n v="0.1227"/>
        <n v="0.26090000000000002"/>
        <n v="0.72470000000000001"/>
        <n v="1.5101"/>
        <n v="1.1264000000000001"/>
        <n v="3.5969000000000002"/>
        <n v="0.63629999999999998"/>
        <n v="0.59140000000000004"/>
        <n v="0.24299999999999999"/>
        <n v="0.91949999999999998"/>
        <n v="2.0274000000000001"/>
        <n v="4.9953000000000003"/>
        <n v="0.26040000000000002"/>
        <n v="1.5907"/>
        <n v="0.1469"/>
        <n v="6.8498999999999999"/>
        <n v="20.3797"/>
        <n v="3.4125000000000001"/>
        <n v="1.1214"/>
        <n v="8.1465999999999994"/>
        <n v="2.0377000000000001"/>
        <n v="0.3695"/>
        <n v="0.747"/>
        <n v="0.71540000000000004"/>
        <n v="0.1171"/>
        <n v="0.47149999999999997"/>
        <n v="9.1800000000000007E-2"/>
        <n v="0.17380000000000001"/>
        <n v="6.6500000000000004E-2"/>
        <n v="0.34399999999999997"/>
        <n v="2.1012"/>
        <n v="6.3578000000000001"/>
        <n v="0.19409999999999999"/>
        <n v="2.5264000000000002"/>
        <n v="1.1256999999999999"/>
        <n v="1.8169"/>
        <n v="1.3345"/>
        <n v="0.75719999999999998"/>
        <n v="0.1678"/>
        <n v="0.29749999999999999"/>
        <n v="4.4314"/>
        <n v="0.36370000000000002"/>
        <n v="0.17069999999999999"/>
        <n v="0.40760000000000002"/>
        <n v="1.3069999999999999"/>
        <n v="0.23050000000000001"/>
        <n v="0.55159999999999998"/>
        <n v="1.7475000000000001"/>
        <n v="0.22689999999999999"/>
        <n v="0.128"/>
        <n v="1.3861000000000001"/>
        <n v="0.75829999999999997"/>
        <n v="4.2907000000000002"/>
        <n v="0.1023"/>
        <n v="0.12130000000000001"/>
        <n v="0.41110000000000002"/>
        <n v="1.1225000000000001"/>
        <n v="1.5367999999999999"/>
        <n v="3.7240000000000002"/>
        <n v="0.75039999999999996"/>
        <n v="0.1011"/>
        <n v="3.44E-2"/>
        <n v="0.53739999999999999"/>
        <n v="2.363"/>
        <n v="2.1833"/>
        <n v="0.19670000000000001"/>
        <n v="6.0582000000000003"/>
        <n v="0.90059999999999996"/>
        <n v="0.97199999999999998"/>
        <n v="2.3214000000000001"/>
        <n v="0.40860000000000002"/>
        <n v="0.7349"/>
        <n v="1.6396999999999999"/>
        <n v="10.2944"/>
        <n v="4.3278999999999996"/>
        <n v="27.995200000000001"/>
        <n v="10.4908"/>
        <n v="1.5531999999999999"/>
        <n v="1.2839"/>
        <n v="3.8224"/>
        <n v="0.86570000000000003"/>
        <n v="0.41139999999999999"/>
        <n v="0.13789999999999999"/>
        <n v="2.3999000000000001"/>
        <n v="0.88049999999999995"/>
        <n v="0.72270000000000001"/>
        <n v="0.18229999999999999"/>
        <n v="5.9547999999999996"/>
        <n v="2.7145000000000001"/>
        <n v="0.94850000000000001"/>
        <n v="17.9069"/>
        <n v="0.53639999999999999"/>
        <n v="7.5704000000000002"/>
        <n v="1.3911"/>
        <n v="3.2867999999999999"/>
        <n v="2.6558000000000002"/>
        <n v="8.0772999999999993"/>
        <n v="0.2392"/>
        <n v="0.42299999999999999"/>
        <n v="0.36759999999999998"/>
        <n v="0.3362"/>
        <n v="0.20710000000000001"/>
        <n v="1.2544999999999999"/>
        <n v="0.49790000000000001"/>
        <n v="9.2375000000000007"/>
        <n v="1.4502999999999999"/>
        <n v="0.49780000000000002"/>
        <n v="3.7869999999999999"/>
        <n v="3.1252"/>
        <n v="1.9950000000000001"/>
        <n v="4.9389000000000003"/>
        <n v="1.5726"/>
        <n v="0.93089999999999995"/>
        <n v="2.2113"/>
        <n v="0.92130000000000001"/>
        <n v="0.11210000000000001"/>
        <n v="0.37609999999999999"/>
        <n v="0.68359999999999999"/>
        <n v="2.1236999999999999"/>
        <n v="0.87260000000000004"/>
        <n v="3.3283"/>
        <n v="1.0503"/>
        <n v="1.3835999999999999"/>
        <n v="3.4617"/>
        <n v="0.59340000000000004"/>
        <n v="0.38600000000000001"/>
        <n v="0.33179999999999998"/>
        <n v="0.9899"/>
        <n v="1.887"/>
        <n v="0.75939999999999996"/>
        <n v="1.5745"/>
        <n v="0.14180000000000001"/>
        <n v="4.6616999999999997"/>
        <n v="0.75070000000000003"/>
        <n v="1.6242000000000001"/>
        <n v="1.6721999999999999"/>
        <n v="3.1562000000000001"/>
        <n v="7.6558000000000002"/>
        <n v="7.6899999999999996E-2"/>
        <n v="0.40039999999999998"/>
        <n v="1.2819"/>
        <n v="2.5139"/>
        <n v="1.4238"/>
        <n v="0.7359"/>
        <n v="4.3235000000000001"/>
        <n v="1.7652000000000001"/>
        <n v="0.1283"/>
        <n v="0.92659999999999998"/>
        <n v="2.3035000000000001"/>
        <n v="0.45660000000000001"/>
        <n v="1.4762999999999999"/>
        <n v="0.13300000000000001"/>
        <n v="4.5906000000000002"/>
        <n v="0.78539999999999999"/>
        <n v="0.2351"/>
        <n v="1.9155"/>
        <n v="0.76129999999999998"/>
        <n v="0.24279999999999999"/>
        <n v="0.55920000000000003"/>
        <n v="0.42480000000000001"/>
        <n v="1.339"/>
        <n v="0.97150000000000003"/>
        <n v="0.88680000000000003"/>
        <n v="2.4779"/>
        <n v="0.37140000000000001"/>
        <n v="0.36940000000000001"/>
        <n v="0.38129999999999997"/>
        <n v="1.0306"/>
        <n v="0.3589"/>
        <n v="2.2528999999999999"/>
        <n v="6.1075999999999997"/>
        <n v="2.2103000000000002"/>
        <n v="0.20300000000000001"/>
        <n v="1.0135000000000001"/>
        <n v="0.59119999999999995"/>
        <n v="1.5257000000000001"/>
        <n v="0.30280000000000001"/>
        <n v="0.49349999999999999"/>
        <n v="4.7542"/>
        <n v="12.6104"/>
        <n v="1.9417"/>
        <n v="4.6208999999999998"/>
        <n v="0.4163"/>
        <n v="0.23880000000000001"/>
        <n v="1.383"/>
        <n v="8.2499000000000002"/>
        <n v="2.6505000000000001"/>
        <n v="3.4744000000000002"/>
        <n v="0.42220000000000002"/>
        <n v="0.22459999999999999"/>
        <n v="3.4918999999999998"/>
        <n v="8.5328999999999997"/>
        <n v="1.5528999999999999"/>
        <n v="2.7252000000000001"/>
        <n v="0.43409999999999999"/>
        <n v="2.9045000000000001"/>
        <n v="1.2018"/>
        <n v="0.56079999999999997"/>
        <n v="0.8921"/>
        <n v="8.0399999999999999E-2"/>
        <n v="0.1421"/>
        <n v="1.2161"/>
        <n v="3.028"/>
        <n v="0.27060000000000001"/>
        <n v="1.3896999999999999"/>
        <n v="3.0036999999999998"/>
        <n v="3.1728000000000001"/>
        <n v="0.47839999999999999"/>
        <n v="8.4071999999999996"/>
        <n v="0.2717"/>
        <n v="0.27410000000000001"/>
        <n v="0.1196"/>
        <n v="0.74139999999999995"/>
        <n v="0.1852"/>
        <n v="1.5993999999999999"/>
        <n v="3.7071999999999998"/>
        <n v="1.1629"/>
        <n v="0.61929999999999996"/>
        <n v="0.1087"/>
        <n v="0.18820000000000001"/>
        <n v="0.25600000000000001"/>
        <n v="0.89510000000000001"/>
        <n v="2.1503999999999999"/>
        <n v="0.2621"/>
        <n v="5.1513999999999998"/>
        <n v="1.6453"/>
        <n v="7.1315999999999997"/>
        <n v="0.21829999999999999"/>
        <n v="0.64239999999999997"/>
        <n v="8.6948000000000008"/>
        <n v="3.3397999999999999"/>
        <n v="1.1358999999999999"/>
        <n v="21.1629"/>
        <n v="0.80300000000000005"/>
        <n v="0.745"/>
        <n v="0.3614"/>
        <n v="0.1187"/>
        <n v="8.9200000000000002E-2"/>
        <n v="0.48309999999999997"/>
        <n v="0.16450000000000001"/>
        <n v="0.34660000000000002"/>
        <n v="2.1758999999999999"/>
        <n v="1.0978000000000001"/>
        <n v="2.6823000000000001"/>
        <n v="6.6600000000000006E-2"/>
        <n v="0.19600000000000001"/>
        <n v="6.5651999999999999"/>
        <n v="4.5423"/>
        <n v="0.2999"/>
        <n v="0.72019999999999995"/>
        <n v="1.4125000000000001"/>
        <n v="1.8826000000000001"/>
        <n v="0.1079"/>
        <n v="5.4199999999999998E-2"/>
        <n v="1.3343"/>
        <n v="0.2235"/>
        <n v="0.57809999999999995"/>
        <n v="3.7499999999999999E-2"/>
        <n v="4.4069000000000003"/>
        <n v="0.73729999999999996"/>
        <n v="1.4251"/>
        <n v="0.22700000000000001"/>
        <n v="0.12429999999999999"/>
        <n v="1.9800000000000002E-2"/>
        <n v="0.1618"/>
        <n v="1.6069"/>
        <n v="0.17899999999999999"/>
        <n v="3.8083"/>
        <n v="0.73440000000000005"/>
        <n v="0.55769999999999997"/>
        <n v="0.19700000000000001"/>
        <n v="0.2319"/>
        <n v="0.89529999999999998"/>
        <n v="2.2879999999999998"/>
        <n v="6.3490000000000002"/>
        <n v="2.5409999999999999"/>
        <n v="1.0190999999999999"/>
        <n v="0.40110000000000001"/>
        <n v="0.11749999999999999"/>
        <n v="0.75639999999999996"/>
        <n v="4.2904999999999998"/>
        <n v="10.635199999999999"/>
        <n v="28.930800000000001"/>
        <n v="11.101000000000001"/>
        <n v="1.6518999999999999"/>
        <n v="1.6475"/>
        <n v="1.3257000000000001"/>
        <n v="0.61619999999999997"/>
        <n v="3.9514"/>
        <n v="0.91790000000000005"/>
        <n v="0.40379999999999999"/>
        <n v="0.88600000000000001"/>
        <n v="2.4496000000000002"/>
        <n v="0.23780000000000001"/>
        <n v="0.32240000000000002"/>
        <n v="0.74199999999999999"/>
        <n v="6.2201000000000004"/>
        <n v="0.18479999999999999"/>
        <n v="2.6884000000000001"/>
        <n v="8.0536999999999992"/>
        <n v="0.96619999999999995"/>
        <n v="18.660699999999999"/>
        <n v="0.54759999999999998"/>
        <n v="8.3254999999999999"/>
        <n v="3.4611999999999998"/>
        <n v="2.7458"/>
        <n v="1.3688"/>
        <n v="0.42649999999999999"/>
        <n v="0.38750000000000001"/>
        <n v="0.97170000000000001"/>
        <n v="0.34539999999999998"/>
        <n v="0.20419999999999999"/>
        <n v="1.2999000000000001"/>
        <n v="3.2023000000000001"/>
        <n v="9.4602000000000004"/>
        <n v="0.49740000000000001"/>
        <n v="1.4246000000000001"/>
        <n v="3.9588000000000001"/>
        <n v="5.0548000000000002"/>
        <n v="0.25059999999999999"/>
        <n v="0.91220000000000001"/>
        <n v="1.6133999999999999"/>
        <n v="2.0886"/>
        <n v="2.2555000000000001"/>
        <n v="0.1116"/>
        <n v="0.71850000000000003"/>
        <n v="2.1735000000000002"/>
        <n v="0.70069999999999999"/>
        <n v="0.36870000000000003"/>
        <n v="0.91269999999999996"/>
        <n v="1.0777000000000001"/>
        <n v="0.16739999999999999"/>
        <n v="0.58860000000000001"/>
        <n v="1.4461999999999999"/>
        <n v="3.4068000000000001"/>
        <n v="0.58209999999999995"/>
        <n v="1.1432"/>
        <n v="3.5421999999999998"/>
        <n v="1.5046999999999999"/>
        <n v="1.0104"/>
        <n v="0.17560000000000001"/>
        <n v="0.40260000000000001"/>
        <n v="0.33950000000000002"/>
        <n v="0.74739999999999995"/>
        <n v="1.6234"/>
        <n v="0.1429"/>
        <n v="4.7954999999999997"/>
        <n v="0.25219999999999998"/>
        <n v="1.9815"/>
        <n v="4.6047000000000002"/>
        <n v="1.7465999999999999"/>
        <n v="1.6656"/>
        <n v="0.14660000000000001"/>
        <n v="0.73770000000000002"/>
        <n v="2.5718000000000001"/>
        <n v="0.39950000000000002"/>
        <n v="3.2949999999999999"/>
        <n v="1.2569999999999999"/>
        <n v="7.8259999999999996"/>
        <n v="1.8551"/>
        <n v="0.12909999999999999"/>
        <n v="4.4451999999999998"/>
        <n v="1.4663999999999999"/>
        <n v="0.96730000000000005"/>
        <n v="0.44690000000000002"/>
        <n v="0.73680000000000001"/>
        <n v="2.3521999999999998"/>
        <n v="0.1144"/>
        <n v="2.0074000000000001"/>
        <n v="0.13350000000000001"/>
        <n v="4.7081"/>
        <n v="0.77080000000000004"/>
        <n v="1.516"/>
        <n v="0.78139999999999998"/>
        <n v="0.32650000000000001"/>
        <n v="0.23139999999999999"/>
        <n v="0.43509999999999999"/>
        <n v="0.58450000000000002"/>
        <n v="0.9274"/>
        <n v="1.0427"/>
        <n v="2.5920000000000001"/>
        <n v="0.38080000000000003"/>
        <n v="0.1736"/>
        <n v="1.0588"/>
        <n v="2.3109999999999999"/>
        <n v="0.2036"/>
        <n v="6.2526999999999999"/>
        <n v="2.3132000000000001"/>
        <n v="0.35930000000000001"/>
        <n v="0.99690000000000001"/>
        <n v="0.62239999999999995"/>
        <n v="0.50570000000000004"/>
        <n v="1.5626"/>
        <n v="12.892899999999999"/>
        <n v="4.7323000000000004"/>
        <n v="0.41660000000000003"/>
        <n v="4.9587000000000003"/>
        <n v="1.9096"/>
        <n v="3.6699000000000002"/>
        <n v="1.3624000000000001"/>
        <n v="8.5310000000000006"/>
        <n v="2.7483"/>
        <n v="0.52370000000000005"/>
        <n v="0.2339"/>
        <n v="0.1"/>
        <n v="1.5205"/>
        <n v="2.7858999999999998"/>
        <n v="3.6429"/>
        <n v="8.7100000000000009"/>
        <n v="0.43269999999999997"/>
        <n v="8.2699999999999996E-2"/>
        <n v="0.91720000000000002"/>
        <n v="1.2586999999999999"/>
        <n v="2.9759000000000002"/>
        <n v="0.54949999999999999"/>
        <n v="3.1417999999999999"/>
        <n v="0.46139999999999998"/>
        <n v="1.294"/>
        <n v="9.5899999999999999E-2"/>
        <n v="1.3643000000000001"/>
        <n v="3.3066"/>
        <n v="3.073"/>
        <n v="8.5831999999999997"/>
        <n v="0.4773"/>
        <n v="0.75690000000000002"/>
        <n v="4.3200000000000002E-2"/>
        <n v="0.186"/>
        <n v="0.60840000000000005"/>
        <n v="3.8115000000000001"/>
        <n v="1.1977"/>
        <n v="1.6783999999999999"/>
        <n v="0.1925"/>
        <n v="0.61870000000000003"/>
        <n v="0.26719999999999999"/>
        <n v="0.26369999999999999"/>
        <n v="2.2605"/>
        <n v="5.3017000000000003"/>
        <n v="0.22009999999999999"/>
        <n v="9.1986000000000008"/>
        <n v="1.1508"/>
        <n v="7.4089999999999998"/>
        <n v="21.929300000000001"/>
        <n v="0.65229999999999999"/>
        <n v="3.2986"/>
        <n v="0.1203"/>
        <n v="2.1987000000000001"/>
        <n v="0.85619999999999996"/>
        <n v="0.49419999999999997"/>
        <n v="0.19170000000000001"/>
        <n v="1.0805"/>
        <n v="2.2477999999999998"/>
        <n v="6.7645"/>
        <n v="2.8222999999999998"/>
        <n v="0.34920000000000001"/>
        <n v="4.6481000000000003"/>
        <n v="1.9455"/>
        <n v="1.4835"/>
        <n v="0.30220000000000002"/>
        <n v="0.68779999999999997"/>
        <n v="0.17130000000000001"/>
        <n v="0.3755"/>
        <n v="0.42399999999999999"/>
        <n v="6.59E-2"/>
        <n v="1.3586"/>
        <n v="0.60009999999999997"/>
        <n v="1.9317"/>
        <n v="0.72350000000000003"/>
        <n v="4.5156999999999998"/>
        <n v="1.4615"/>
        <n v="0.42809999999999998"/>
        <n v="3.8938999999999999"/>
        <n v="0.71689999999999998"/>
        <n v="1.6843999999999999"/>
        <n v="1.1774"/>
        <n v="7.3999999999999996E-2"/>
        <n v="0.57869999999999999"/>
        <n v="0.24729999999999999"/>
        <n v="6.6539999999999999"/>
        <n v="2.3866000000000001"/>
        <n v="2.7399"/>
        <n v="0.88859999999999995"/>
        <n v="0.39279999999999998"/>
        <n v="0.77490000000000003"/>
        <n v="2.4460000000000002"/>
        <n v="1.0709"/>
        <n v="11.778600000000001"/>
        <n v="1.6642999999999999"/>
        <n v="4.2396000000000003"/>
        <n v="0.94630000000000003"/>
        <n v="29.883500000000002"/>
        <n v="10.937799999999999"/>
        <n v="0.2074"/>
        <n v="4.0861999999999998"/>
        <n v="1.363"/>
        <n v="1.7528999999999999"/>
        <n v="2.4981"/>
        <n v="0.95840000000000003"/>
        <n v="0.39550000000000002"/>
        <n v="0.76149999999999995"/>
        <n v="3.6999999999999998E-2"/>
        <n v="19.444800000000001"/>
        <n v="8.5881000000000007"/>
        <n v="2.6579000000000002"/>
        <n v="0.55959999999999999"/>
        <n v="0.98409999999999997"/>
        <n v="6.4676999999999998"/>
        <n v="8.5785"/>
        <n v="0.2445"/>
        <n v="2.8256999999999999"/>
        <n v="1.3438000000000001"/>
        <n v="0.43"/>
        <n v="8.1900000000000001E-2"/>
        <n v="3.6526000000000001"/>
        <n v="0.35320000000000001"/>
        <n v="0.99939999999999996"/>
        <n v="1.3471"/>
        <n v="0.56489999999999996"/>
        <n v="0.45860000000000001"/>
        <n v="0.2009"/>
        <n v="1.3964000000000001"/>
        <n v="4.1555"/>
        <n v="9.6928999999999998"/>
        <n v="0.497"/>
        <n v="3.2667000000000002"/>
        <n v="0.28260000000000002"/>
        <n v="0.89149999999999996"/>
        <n v="5.1761999999999997"/>
        <n v="2.1958000000000002"/>
        <n v="0.1426"/>
        <n v="0.73019999999999996"/>
        <n v="1.0043"/>
        <n v="0.372"/>
        <n v="2.3018999999999998"/>
        <n v="0.9587"/>
        <n v="0.71489999999999998"/>
        <n v="6.1899999999999997E-2"/>
        <n v="2.2254999999999998"/>
        <n v="0.36059999999999998"/>
        <n v="9.5299999999999996E-2"/>
        <n v="3.1899999999999998E-2"/>
        <n v="3.4864000000000002"/>
        <n v="0.57550000000000001"/>
        <n v="1.101"/>
        <n v="1.5153000000000001"/>
        <n v="1.575"/>
        <n v="3.6234000000000002"/>
        <n v="0.56950000000000001"/>
        <n v="1.1667000000000001"/>
        <n v="0.01"/>
        <n v="0.3458"/>
        <n v="2.0851999999999999"/>
        <n v="0.73399999999999999"/>
        <n v="1.6661999999999999"/>
        <n v="4.9313000000000002"/>
        <n v="0.2535"/>
        <n v="4.8300000000000003E-2"/>
        <n v="4.7062999999999997"/>
        <n v="1.7003999999999999"/>
        <n v="0.72340000000000004"/>
        <n v="1.8274999999999999"/>
        <n v="8.0035000000000007"/>
        <n v="2.6191"/>
        <n v="3.4538000000000002"/>
        <n v="1.2296"/>
        <n v="0.39850000000000002"/>
        <n v="4.5726000000000004"/>
        <n v="0.70920000000000005"/>
        <n v="1.9576"/>
        <n v="1.5034000000000001"/>
        <n v="2.4013"/>
        <n v="1.0121"/>
        <n v="0.75470000000000004"/>
        <n v="1.5498000000000001"/>
        <n v="4.8319000000000001"/>
        <n v="0.1341"/>
        <n v="2.1126"/>
        <n v="0.80210000000000004"/>
        <n v="0.34520000000000001"/>
        <n v="1.4023000000000001"/>
        <n v="0.61360000000000003"/>
        <n v="0.3654"/>
        <n v="1.1221000000000001"/>
        <n v="2.7107999999999999"/>
        <n v="0.96509999999999996"/>
        <n v="0.14680000000000001"/>
        <n v="8.3500000000000005E-2"/>
        <n v="1.0871"/>
        <n v="0.39079999999999998"/>
        <n v="0.42120000000000002"/>
        <n v="0.35980000000000001"/>
        <n v="0.2046"/>
        <n v="2.3645"/>
        <n v="2.4203000000000001"/>
        <n v="6.3962000000000003"/>
        <n v="0.97850000000000004"/>
        <n v="1.5996999999999999"/>
        <n v="0.65680000000000005"/>
        <n v="0.28949999999999998"/>
        <n v="0.51549999999999996"/>
        <n v="5.1814999999999998"/>
        <n v="0.73409999999999997"/>
        <n v="4.8250000000000002"/>
        <n v="0.41739999999999999"/>
        <n v="1.8743000000000001"/>
        <n v="13.1722"/>
        <n v="0.43169999999999997"/>
        <n v="1.3391999999999999"/>
        <n v="2.8370000000000002"/>
        <n v="8.2199999999999995E-2"/>
        <n v="3.8854000000000002"/>
        <n v="8.8208000000000002"/>
        <n v="0.2447"/>
        <n v="0.1512"/>
        <n v="0.53369999999999995"/>
        <n v="2.8353000000000002"/>
        <n v="8.8955000000000002"/>
        <n v="1.4849000000000001"/>
        <n v="0.43140000000000001"/>
        <n v="3.8163999999999998"/>
        <n v="8.1199999999999994E-2"/>
        <n v="3.0487000000000002"/>
        <n v="0.53710000000000002"/>
        <n v="0.93879999999999997"/>
        <n v="1.3214999999999999"/>
        <n v="0.45490000000000003"/>
        <n v="3.2604000000000002"/>
        <n v="1.1235999999999999"/>
        <n v="1.3812"/>
        <n v="8.7555999999999994"/>
        <n v="0.27079999999999999"/>
        <n v="1.3365"/>
        <n v="3.452"/>
        <n v="0.47620000000000001"/>
        <n v="3.1295999999999999"/>
        <n v="4.3099999999999999E-2"/>
        <n v="0.29799999999999999"/>
        <n v="0.77190000000000003"/>
        <n v="1.228"/>
        <n v="1.7653000000000001"/>
        <n v="0.1062"/>
        <n v="3.9182000000000001"/>
        <n v="0.59630000000000005"/>
        <n v="0.10390000000000001"/>
        <n v="0.2802"/>
        <n v="5.4555999999999996"/>
        <n v="0.86260000000000003"/>
        <n v="0.15090000000000001"/>
        <n v="1.7444"/>
        <n v="2.3818000000000001"/>
        <n v="9.7545999999999999"/>
        <n v="7.6631999999999998"/>
        <n v="3.2517"/>
        <n v="0.66300000000000003"/>
        <n v="22.720500000000001"/>
        <n v="1.1659999999999999"/>
        <n v="0.35149999999999998"/>
        <n v="0.91559999999999997"/>
        <n v="0.12189999999999999"/>
        <n v="0.80110000000000003"/>
        <n v="2.2827000000000002"/>
        <n v="0.20080000000000001"/>
        <n v="0.50509999999999999"/>
        <n v="8.5599999999999996E-2"/>
        <n v="0.3518"/>
        <n v="1.0611999999999999"/>
        <n v="0.2"/>
        <n v="2.9763000000000002"/>
        <n v="2.3119000000000001"/>
        <n v="6.9682000000000004"/>
        <n v="5.8000000000000003E-2"/>
        <n v="4.7484999999999999"/>
        <n v="0.65149999999999997"/>
        <n v="2.0017999999999998"/>
        <n v="1.5593999999999999"/>
        <n v="3.7199999999999997E-2"/>
        <n v="0.62419999999999998"/>
        <n v="1.3826000000000001"/>
        <n v="6.54E-2"/>
        <n v="0.70830000000000004"/>
        <n v="1.492"/>
        <n v="2.0301999999999998"/>
        <n v="4.6299000000000001"/>
        <n v="9.3899999999999997E-2"/>
        <n v="0.17910000000000001"/>
        <n v="0.43659999999999999"/>
        <n v="0.10199999999999999"/>
        <n v="3.9782000000000002"/>
        <n v="1.7541"/>
        <n v="1.2009000000000001"/>
        <n v="0.17929999999999999"/>
        <n v="0.70799999999999996"/>
        <n v="0.26169999999999999"/>
        <n v="0.59909999999999997"/>
        <n v="0.2089"/>
        <n v="2.9331999999999998"/>
        <n v="0.8901"/>
        <n v="0.371"/>
        <n v="2.4845000000000002"/>
        <n v="6.96"/>
        <n v="1.1178999999999999"/>
        <n v="0.1183"/>
        <n v="0.79239999999999999"/>
        <n v="2.5072000000000001"/>
        <n v="4.2243000000000004"/>
        <n v="1.6767000000000001"/>
        <n v="11.227499999999999"/>
        <n v="30.808599999999998"/>
        <n v="12.4091"/>
        <n v="0.31769999999999998"/>
        <n v="0.60089999999999999"/>
        <n v="4.2194000000000003"/>
        <n v="1.8522000000000001"/>
        <n v="1.399"/>
        <n v="2.544"/>
        <n v="0.99409999999999998"/>
        <n v="0.3911"/>
        <n v="0.7802"/>
        <n v="9.0972000000000008"/>
        <n v="2.6534"/>
        <n v="20.224699999999999"/>
        <n v="6.7119999999999997"/>
        <n v="0.56989999999999996"/>
        <n v="1.0023"/>
        <n v="2.9022000000000001"/>
        <n v="3.8288000000000002"/>
        <n v="8.8261000000000003"/>
        <n v="1.3331"/>
        <n v="0.43340000000000001"/>
        <n v="1.0259"/>
        <n v="0.14080000000000001"/>
        <n v="0.19969999999999999"/>
        <n v="1.3938999999999999"/>
        <n v="0.59830000000000005"/>
        <n v="0.47199999999999998"/>
        <n v="4.0099999999999997E-2"/>
        <n v="1.3821000000000001"/>
        <n v="3.3262"/>
        <n v="4.3281000000000001"/>
        <n v="0.49669999999999997"/>
        <n v="9.9095999999999993"/>
        <n v="9.4100000000000003E-2"/>
        <n v="5.2926000000000002"/>
        <n v="1.68"/>
        <n v="0.88109999999999999"/>
        <n v="2.2905000000000002"/>
        <n v="0.74060000000000004"/>
        <n v="1.0425"/>
        <n v="2.3445999999999998"/>
        <n v="0.72809999999999997"/>
        <n v="0.999"/>
        <n v="2.2746"/>
        <n v="0.35639999999999999"/>
        <n v="1.5772999999999999"/>
        <n v="0.56899999999999995"/>
        <n v="0.16769999999999999"/>
        <n v="3.5636000000000001"/>
        <n v="1.1227"/>
        <n v="0.56310000000000004"/>
        <n v="1.1883999999999999"/>
        <n v="3.7010000000000001"/>
        <n v="1.6375999999999999"/>
        <n v="0.4365"/>
        <n v="1.0498000000000001"/>
        <n v="5.0629999999999997"/>
        <n v="2.1798000000000002"/>
        <n v="0.25490000000000002"/>
        <n v="0.72799999999999998"/>
        <n v="1.7070000000000001"/>
        <n v="0.1449"/>
        <n v="1.8996999999999999"/>
        <n v="1.7326999999999999"/>
        <n v="4.8033999999999999"/>
        <n v="0.71619999999999995"/>
        <n v="0.39760000000000001"/>
        <n v="2.6623000000000001"/>
        <n v="7.5300000000000006E-2"/>
        <n v="8.1684000000000001"/>
        <n v="1.2152000000000001"/>
        <n v="3.5920999999999998"/>
        <n v="1.5385"/>
        <n v="0.7026"/>
        <n v="2.0495000000000001"/>
        <n v="4.6944999999999997"/>
        <n v="2.4491999999999998"/>
        <n v="1.052"/>
        <n v="0.43080000000000002"/>
        <n v="2.2061000000000002"/>
        <n v="1.5814999999999999"/>
        <n v="4.9493999999999998"/>
        <n v="0.36220000000000002"/>
        <n v="0.25890000000000002"/>
        <n v="0.82220000000000004"/>
        <n v="1.4328000000000001"/>
        <n v="0.63919999999999999"/>
        <n v="0.4516"/>
        <n v="1.0021"/>
        <n v="2.8290000000000002"/>
        <n v="1.1984999999999999"/>
        <n v="0.44019999999999998"/>
        <n v="1.1147"/>
        <n v="5.9799999999999999E-2"/>
        <n v="0.40029999999999999"/>
        <n v="0.16919999999999999"/>
        <n v="2.5184000000000002"/>
        <n v="0.96950000000000003"/>
        <n v="6.5338000000000003"/>
        <n v="0.20480000000000001"/>
        <n v="1.6353"/>
        <n v="0.28570000000000001"/>
        <n v="1.8563000000000001"/>
        <n v="13.4351"/>
        <n v="0.73329999999999995"/>
        <n v="4.9104000000000001"/>
        <n v="5.3794000000000004"/>
        <n v="0.41689999999999999"/>
        <n v="9.1069999999999993"/>
        <n v="2.923"/>
        <n v="1.3302"/>
        <n v="4.0865"/>
        <n v="0.15310000000000001"/>
        <n v="0.54300000000000004"/>
        <n v="0.43009999999999998"/>
        <n v="3.9670000000000001"/>
        <n v="2.8801000000000001"/>
        <n v="1.4661"/>
        <n v="9.0693999999999999"/>
        <n v="1.3784000000000001"/>
        <n v="3.1204000000000001"/>
        <n v="0.53090000000000004"/>
        <n v="0.95920000000000005"/>
        <n v="3.3774000000000002"/>
        <n v="0.45269999999999999"/>
        <n v="1.1571"/>
        <n v="8.9176000000000002"/>
        <n v="0.47499999999999998"/>
        <n v="3.58"/>
        <n v="1.3217000000000001"/>
        <n v="3.1808999999999998"/>
        <n v="8.0999999999999996E-3"/>
        <n v="0.78590000000000004"/>
        <n v="0.28760000000000002"/>
        <n v="0.309"/>
        <n v="1.2565999999999999"/>
        <n v="1.8444"/>
        <n v="0.59060000000000001"/>
        <n v="4.0213999999999999"/>
        <n v="0.1067"/>
        <n v="0.18759999999999999"/>
        <n v="0.29149999999999998"/>
        <n v="1.7887999999999999"/>
        <n v="5.6066000000000003"/>
        <n v="0.85489999999999999"/>
        <n v="0.15190000000000001"/>
        <n v="2.4933000000000001"/>
        <n v="0.22389999999999999"/>
        <n v="23.502700000000001"/>
        <n v="0.67169999999999996"/>
        <n v="10.2767"/>
        <n v="7.9116"/>
        <n v="3.2372999999999998"/>
        <n v="0.1236"/>
        <n v="0.82740000000000002"/>
        <n v="0.97219999999999995"/>
        <n v="0.3498"/>
        <n v="2.3666"/>
        <n v="8.4699999999999998E-2"/>
        <n v="0.17580000000000001"/>
        <n v="3.1181000000000001"/>
        <n v="7.1676000000000002"/>
        <n v="0.20150000000000001"/>
        <n v="2.3734000000000002"/>
        <n v="1.6281000000000001"/>
        <n v="0.307"/>
        <n v="4.8442999999999996"/>
        <n v="2.0558000000000001"/>
        <n v="0.62070000000000003"/>
        <n v="9.4000000000000004E-3"/>
        <n v="0.1951"/>
        <n v="1.4045000000000001"/>
        <n v="0.43490000000000001"/>
        <n v="0.64490000000000003"/>
        <n v="0.21049999999999999"/>
        <n v="4.7370000000000001"/>
        <n v="0.70050000000000001"/>
        <n v="2.117"/>
        <n v="1.5203"/>
        <n v="0.44519999999999998"/>
        <n v="1.2216"/>
        <n v="1.8211999999999999"/>
        <n v="0.68210000000000004"/>
        <n v="0.17949999999999999"/>
        <n v="4.0407999999999999"/>
        <n v="0.61780000000000002"/>
        <n v="0.27610000000000001"/>
        <n v="2.5790999999999999"/>
        <n v="0.379"/>
        <n v="3.1305000000000001"/>
        <n v="0.87609999999999999"/>
        <n v="7.2526000000000002"/>
        <n v="0.80810000000000004"/>
        <n v="0.37619999999999998"/>
        <n v="2.5569000000000002"/>
        <n v="1.6892"/>
        <n v="0.9647"/>
        <n v="13.036300000000001"/>
        <n v="0.31850000000000001"/>
        <n v="4.1269999999999998"/>
        <n v="11.4937"/>
        <n v="31.629300000000001"/>
        <n v="0.1202"/>
        <n v="4.3384999999999998"/>
        <n v="1.9515"/>
        <n v="0.58430000000000004"/>
        <n v="1.4322999999999999"/>
        <n v="0.93069999999999997"/>
        <n v="0.1368"/>
        <n v="2.5785"/>
        <n v="0.37880000000000003"/>
        <n v="1.0283"/>
        <n v="0.25319999999999998"/>
        <n v="2.5985999999999998"/>
        <n v="0.58309999999999995"/>
        <n v="20.949300000000001"/>
        <n v="6.9465000000000003"/>
        <n v="9.6076999999999995"/>
        <n v="1.2942"/>
        <n v="9.0367999999999995"/>
        <n v="2.9723999999999999"/>
        <n v="4.0015000000000001"/>
        <n v="0.43680000000000002"/>
        <n v="0.13689999999999999"/>
        <n v="0.3669"/>
        <n v="5.3900000000000003E-2"/>
        <n v="1.0487"/>
        <n v="0.45"/>
        <n v="0.19450000000000001"/>
        <n v="0.63190000000000002"/>
        <n v="0.48459999999999998"/>
        <n v="1.4361999999999999"/>
        <n v="1.3403"/>
        <n v="10.0855"/>
        <n v="3.3778000000000001"/>
        <n v="9.3600000000000003E-2"/>
        <n v="0.28349999999999997"/>
        <n v="4.4939"/>
        <n v="2.3816999999999999"/>
        <n v="5.3822000000000001"/>
        <n v="1.7081999999999999"/>
        <n v="0.1434"/>
        <n v="0.251"/>
        <n v="0.85060000000000002"/>
        <n v="0.74909999999999999"/>
        <n v="1.0786"/>
        <n v="2.3755999999999999"/>
        <n v="6.2100000000000002E-2"/>
        <n v="2.3126000000000002"/>
        <n v="1.0376000000000001"/>
        <n v="3.6238999999999999"/>
        <n v="0.54969999999999997"/>
        <n v="1.1417999999999999"/>
        <n v="1.6371"/>
        <n v="1.2072000000000001"/>
        <n v="1.6976"/>
        <n v="3.7614999999999998"/>
        <n v="0.35630000000000001"/>
        <n v="5.2400000000000002E-2"/>
        <n v="1.0639000000000001"/>
        <n v="1.7442"/>
        <n v="2.2722000000000002"/>
        <n v="5.1749000000000001"/>
        <n v="0.70740000000000003"/>
        <n v="0.1464"/>
        <n v="0.25629999999999997"/>
        <n v="0.14779999999999999"/>
        <n v="1.7607999999999999"/>
        <n v="0.69489999999999996"/>
        <n v="4.8804999999999996"/>
        <n v="1.9694"/>
        <n v="0.39660000000000001"/>
        <n v="1.1752"/>
        <n v="2.6987999999999999"/>
        <n v="3.7239"/>
        <n v="8.2957999999999998"/>
        <n v="0.68130000000000002"/>
        <n v="0.23080000000000001"/>
        <n v="2.1389"/>
        <n v="0.1318"/>
        <n v="1.5701000000000001"/>
        <n v="4.7962999999999996"/>
        <n v="1.0903"/>
        <n v="0.77739999999999998"/>
        <n v="2.484"/>
        <n v="0.41520000000000001"/>
        <n v="5.0448000000000004"/>
        <n v="0.1351"/>
        <n v="1.6094999999999999"/>
        <n v="2.2964000000000002"/>
        <n v="0.23649999999999999"/>
        <n v="0.83819999999999995"/>
        <n v="0.12859999999999999"/>
        <n v="0.45829999999999999"/>
        <n v="0.21590000000000001"/>
        <n v="0.66359999999999997"/>
        <n v="1.4562999999999999"/>
        <n v="1.2759"/>
        <n v="2.9403999999999999"/>
        <n v="0.1525"/>
        <n v="1.0373000000000001"/>
        <n v="8.7099999999999997E-2"/>
        <n v="0.4587"/>
        <n v="1.1378999999999999"/>
        <n v="0.40899999999999997"/>
        <n v="6.6452"/>
        <n v="2.6135999999999999"/>
        <n v="0.20610000000000001"/>
        <n v="2.4548999999999999"/>
        <n v="0.53120000000000001"/>
        <n v="0.71760000000000002"/>
        <n v="0.73250000000000004"/>
        <n v="4.9840999999999998"/>
        <n v="1.8041"/>
        <n v="13.647"/>
        <n v="5.5698999999999996"/>
        <n v="0.41830000000000001"/>
        <n v="9.3589000000000002"/>
        <n v="3.0034999999999998"/>
        <n v="1.2932999999999999"/>
        <n v="4.2854000000000001"/>
        <n v="0.25209999999999999"/>
        <n v="4.1105"/>
        <n v="1.4144000000000001"/>
        <n v="9.1974999999999998"/>
        <n v="0.42880000000000001"/>
        <n v="8.09E-2"/>
        <n v="2.9180000000000001"/>
        <n v="1.4336"/>
        <n v="3.1760999999999999"/>
        <n v="0.51239999999999997"/>
        <n v="3.4845000000000002"/>
        <n v="1.5467"/>
        <n v="0.442"/>
        <n v="9.0408000000000008"/>
        <n v="3.2240000000000002"/>
        <n v="3.7023000000000001"/>
        <n v="0.4738"/>
        <n v="8.9300000000000004E-2"/>
        <n v="0.29139999999999999"/>
        <n v="0.1105"/>
        <n v="0.31929999999999997"/>
        <n v="0.79659999999999997"/>
        <n v="0.57220000000000004"/>
        <n v="0.1885"/>
        <n v="4.1074000000000002"/>
        <n v="1.9213"/>
        <n v="1.2823"/>
        <n v="0.20200000000000001"/>
        <n v="0.3024"/>
        <n v="0.65549999999999997"/>
        <n v="0.26889999999999997"/>
        <n v="2.6023999999999998"/>
        <n v="1.8295999999999999"/>
        <n v="0.82869999999999999"/>
        <n v="0.15359999999999999"/>
        <n v="5.7337999999999996"/>
        <n v="8.1468000000000007"/>
        <n v="1.1973"/>
        <n v="3.1598999999999999"/>
        <n v="10.7964"/>
        <n v="0.68379999999999996"/>
        <n v="24.21"/>
        <n v="2.4430999999999998"/>
        <n v="1.0294000000000001"/>
        <n v="0.34110000000000001"/>
        <n v="0.85209999999999997"/>
        <n v="0.21679999999999999"/>
        <n v="0.52359999999999995"/>
        <n v="0.35709999999999997"/>
        <n v="0.20399999999999999"/>
        <n v="1.0230999999999999"/>
        <n v="2.4300999999999999"/>
        <n v="7.3390000000000004"/>
        <n v="1.6956"/>
        <n v="0.1767"/>
        <n v="2.1053999999999999"/>
        <n v="0.30940000000000001"/>
        <n v="4.9199000000000002"/>
        <n v="0.57440000000000002"/>
        <n v="1.6400000000000001E-2"/>
        <n v="0.1113"/>
        <n v="0.2029"/>
        <n v="0.66420000000000001"/>
        <n v="1.4193"/>
        <n v="1.5448999999999999"/>
        <n v="0.67789999999999995"/>
        <n v="2.2004000000000001"/>
        <n v="4.8227000000000002"/>
        <n v="0.45079999999999998"/>
        <n v="0.1797"/>
        <n v="1.2393000000000001"/>
        <n v="0.1042"/>
        <n v="1.8711"/>
        <n v="0.68279999999999996"/>
        <n v="4.1108000000000002"/>
        <n v="7.2599999999999998E-2"/>
        <n v="0.63600000000000001"/>
        <n v="0.88670000000000004"/>
        <n v="2.6697000000000002"/>
        <n v="7.5486000000000004"/>
        <n v="0.22450000000000001"/>
        <n v="0.38719999999999999"/>
        <n v="1.1982999999999999"/>
        <n v="2.6078999999999999"/>
        <n v="0.37709999999999999"/>
        <n v="0.82189999999999996"/>
        <n v="13.562099999999999"/>
        <n v="1.7018"/>
        <n v="0.98660000000000003"/>
        <n v="4.1494999999999997"/>
        <n v="0.31940000000000002"/>
        <n v="11.7342"/>
        <n v="32.453400000000002"/>
        <n v="3.9800000000000002E-2"/>
        <n v="1.4626999999999999"/>
        <n v="2.0360999999999998"/>
        <n v="4.4606000000000003"/>
        <n v="0.21210000000000001"/>
        <n v="0.58679999999999999"/>
        <n v="1.054"/>
        <n v="2.5600000000000001E-2"/>
        <n v="2.6151"/>
        <n v="0.94110000000000005"/>
        <n v="0.25719999999999998"/>
        <n v="0.81059999999999999"/>
        <n v="10.040699999999999"/>
        <n v="7.1692999999999998"/>
        <n v="2.6236000000000002"/>
        <n v="1.0397000000000001"/>
        <n v="21.671299999999999"/>
        <n v="0.6028"/>
        <n v="3.0356000000000001"/>
        <n v="4.1379999999999999"/>
        <n v="1.2992999999999999"/>
        <n v="0.25519999999999998"/>
        <n v="9.2510999999999992"/>
        <n v="0.46639999999999998"/>
        <n v="3.1300000000000001E-2"/>
        <n v="0.3725"/>
        <n v="1.0714999999999999"/>
        <n v="0.49609999999999999"/>
        <n v="1.4797"/>
        <n v="4.1700000000000001E-2"/>
        <n v="0.66080000000000005"/>
        <n v="1.3413999999999999"/>
        <n v="4.6208"/>
        <n v="10.26"/>
        <n v="3.4209000000000001"/>
        <n v="9.3100000000000002E-2"/>
        <n v="0.14560000000000001"/>
        <n v="1.7322"/>
        <n v="2.4525000000000001"/>
        <n v="5.4801000000000002"/>
        <n v="0.25119999999999998"/>
        <n v="0.85140000000000005"/>
        <n v="1.1051"/>
        <n v="0.75570000000000004"/>
        <n v="0.1096"/>
        <n v="2.4083000000000001"/>
        <n v="0.34460000000000002"/>
        <n v="1.0671999999999999"/>
        <n v="2.3525999999999998"/>
        <n v="0.1086"/>
        <n v="1.1581999999999999"/>
        <n v="0.16800000000000001"/>
        <n v="3.6869000000000001"/>
        <n v="1.6815"/>
        <n v="0.55030000000000001"/>
        <n v="1.2229000000000001"/>
        <n v="3.8227000000000002"/>
        <n v="1.7414000000000001"/>
        <n v="2.3441000000000001"/>
        <n v="0.25779999999999997"/>
        <n v="5.2869000000000002"/>
        <n v="0.70979999999999999"/>
        <n v="1.7774000000000001"/>
        <n v="2.0234999999999999"/>
        <n v="1.7846"/>
        <n v="0.6956"/>
        <n v="0.15"/>
        <n v="4.9611000000000001"/>
        <n v="0.22939999999999999"/>
        <n v="2.7284000000000002"/>
        <n v="3.823"/>
        <n v="8.4259000000000004"/>
        <n v="0.68310000000000004"/>
        <n v="4.9013"/>
        <n v="0.23180000000000001"/>
        <n v="2.2103999999999999"/>
        <n v="1.5981000000000001"/>
        <n v="0.13439999999999999"/>
        <n v="0.41539999999999999"/>
        <n v="0.78749999999999998"/>
        <n v="2.5230000000000001"/>
        <n v="1.1182000000000001"/>
        <n v="5.1436000000000002"/>
        <n v="0.2369"/>
        <n v="0.7238"/>
        <n v="1.6337999999999999"/>
        <n v="0.13739999999999999"/>
        <n v="0.26619999999999999"/>
        <n v="1.4809000000000001"/>
        <n v="0.68220000000000003"/>
        <n v="0.46389999999999998"/>
        <n v="3.0520999999999998"/>
        <n v="1.0706"/>
        <n v="1.3445"/>
        <n v="1.1624000000000001"/>
        <n v="0.47389999999999999"/>
        <n v="2.4912999999999998"/>
        <n v="2.6882000000000001"/>
        <n v="6.7617000000000003"/>
        <n v="0.94350000000000001"/>
        <n v="0.20949999999999999"/>
        <n v="0.53649999999999998"/>
        <n v="1.6901999999999999"/>
        <n v="0.7409"/>
        <n v="1.8052999999999999"/>
        <n v="13.8599"/>
        <n v="5.7159000000000004"/>
        <n v="5.0453999999999999"/>
        <n v="0.42420000000000002"/>
        <n v="4.4469000000000003"/>
        <n v="9.6140000000000008"/>
        <n v="1.3003"/>
        <n v="3.0777999999999999"/>
        <n v="0.1555"/>
        <n v="0.55569999999999997"/>
        <n v="0.26829999999999998"/>
        <n v="1.4140999999999999"/>
        <n v="2.9483999999999999"/>
        <n v="0.42759999999999998"/>
        <n v="0.24790000000000001"/>
        <n v="4.2178000000000004"/>
        <n v="9.3360000000000003"/>
        <n v="0.99329999999999996"/>
        <n v="3.2364000000000002"/>
        <n v="1.4753000000000001"/>
        <n v="0.51319999999999999"/>
        <n v="1.2173"/>
        <n v="3.5922000000000001"/>
        <n v="1.6182000000000001"/>
        <n v="3.2585999999999999"/>
        <n v="0.27400000000000002"/>
        <n v="3.7942"/>
        <n v="9.1686999999999994"/>
        <n v="0.2944"/>
        <n v="0.3271"/>
        <n v="0.80740000000000001"/>
        <n v="1.3049999999999999"/>
        <n v="1.9802"/>
        <n v="0.10970000000000001"/>
        <n v="0.57369999999999999"/>
        <n v="0.1893"/>
        <n v="4.1933999999999996"/>
        <n v="0.66600000000000004"/>
        <n v="2.9600000000000001E-2"/>
        <n v="0.3105"/>
        <n v="5.8640999999999996"/>
        <n v="2.6880000000000002"/>
        <n v="0.2707"/>
        <n v="0.83150000000000002"/>
        <n v="8.3670000000000009"/>
        <n v="1.2134"/>
        <n v="0.70350000000000001"/>
        <n v="11.2256"/>
        <n v="0.22770000000000001"/>
        <n v="24.9194"/>
        <n v="3.1821000000000002"/>
        <n v="0.12690000000000001"/>
        <n v="2.5224000000000002"/>
        <n v="0.34350000000000003"/>
        <n v="0.22289999999999999"/>
        <n v="0.18110000000000001"/>
        <n v="0.20860000000000001"/>
        <n v="3.3677000000000001"/>
        <n v="2.4815"/>
        <n v="0.3599"/>
        <n v="7.5125999999999999"/>
        <n v="1.7499"/>
        <n v="0.31180000000000002"/>
        <n v="2.1501999999999999"/>
        <n v="5.0035999999999996"/>
        <n v="0.39200000000000002"/>
        <n v="0.1115"/>
        <n v="1.4335"/>
        <n v="0.2026"/>
        <n v="0.44119999999999998"/>
        <n v="0.13159999999999999"/>
        <n v="4.91"/>
        <n v="1.5656000000000001"/>
        <n v="0.67859999999999998"/>
        <n v="2.2646000000000002"/>
        <n v="0.1338"/>
        <n v="0.20130000000000001"/>
        <n v="0.45800000000000002"/>
        <n v="4.1783999999999999"/>
        <n v="1.2553000000000001"/>
        <n v="0.68669999999999998"/>
        <n v="1.9140999999999999"/>
        <n v="0.65359999999999996"/>
        <n v="0.29959999999999998"/>
        <n v="7.8463000000000003"/>
        <n v="7.3899999999999993E-2"/>
        <n v="2.7589000000000001"/>
        <n v="3.4786999999999999"/>
        <n v="0.39539999999999997"/>
        <n v="0.23899999999999999"/>
        <n v="1.2287999999999999"/>
        <n v="7.2300000000000003E-2"/>
        <n v="0.3795"/>
        <n v="2.6570999999999998"/>
        <n v="0.83450000000000002"/>
        <n v="4.1894999999999998"/>
        <n v="33.266399999999997"/>
        <n v="1.7144999999999999"/>
        <n v="1.0361"/>
        <n v="11.961499999999999"/>
        <n v="14.044600000000001"/>
        <n v="0.32019999999999998"/>
        <n v="0.12920000000000001"/>
        <n v="0.5917"/>
        <n v="1.4918"/>
        <n v="4.5808"/>
        <n v="3.9899999999999998E-2"/>
        <n v="2.1143000000000001"/>
        <n v="0"/>
        <n v="0.95"/>
        <n v="1.0759000000000001"/>
        <n v="0.13619999999999999"/>
        <n v="2.6501000000000001"/>
        <n v="0.3866"/>
        <n v="0.82499999999999996"/>
        <n v="22.391500000000001"/>
        <n v="1.0589"/>
        <n v="10.448499999999999"/>
        <n v="7.3878000000000004"/>
        <n v="2.6585999999999999"/>
        <n v="3.0951"/>
        <n v="0.44359999999999999"/>
        <n v="1.3099000000000001"/>
        <n v="0.2681"/>
        <n v="4.2606999999999999"/>
        <n v="5.4100000000000002E-2"/>
        <n v="1.0934999999999999"/>
        <n v="0.37759999999999999"/>
        <n v="0.48110000000000003"/>
        <n v="1.5226999999999999"/>
        <n v="0.19739999999999999"/>
        <n v="0.50729999999999997"/>
        <n v="3.4594999999999998"/>
        <n v="0.49590000000000001"/>
        <n v="10.420999999999999"/>
        <n v="1.3476999999999999"/>
        <n v="4.7256"/>
        <n v="0.29970000000000002"/>
        <n v="1.7539"/>
        <n v="0.25140000000000001"/>
        <n v="5.5717999999999996"/>
        <n v="0.85609999999999997"/>
        <n v="1.1257999999999999"/>
        <n v="2.4373999999999998"/>
        <n v="0.7611"/>
        <n v="0.3463"/>
        <n v="1.0914999999999999"/>
        <n v="2.3894000000000002"/>
        <n v="1.7199"/>
        <n v="1.1731"/>
        <n v="3.7475999999999998"/>
        <n v="0.1681"/>
        <n v="0.5534"/>
        <n v="1.7786999999999999"/>
        <n v="0.17730000000000001"/>
        <n v="0.54769999999999996"/>
        <n v="3.8807999999999998"/>
        <n v="1.2369000000000001"/>
        <n v="0.1071"/>
        <n v="0.3634"/>
        <n v="1.0939000000000001"/>
        <n v="1.8085"/>
        <n v="0.15670000000000001"/>
        <n v="0.71509999999999996"/>
        <n v="5.3962000000000003"/>
        <n v="0.25919999999999999"/>
        <n v="5.0389999999999997"/>
        <n v="0.69910000000000005"/>
        <n v="2.0703999999999998"/>
        <n v="0.15640000000000001"/>
        <n v="1.8059000000000001"/>
        <n v="0.23860000000000001"/>
        <n v="1.1800999999999999"/>
        <n v="2.7542"/>
        <n v="3.9028999999999998"/>
        <n v="8.5442999999999998"/>
        <n v="0.39479999999999998"/>
        <n v="1.6241000000000001"/>
        <n v="0.23280000000000001"/>
        <n v="5.0007000000000001"/>
        <n v="2.2719"/>
        <n v="2.5606"/>
        <n v="0.41760000000000003"/>
        <n v="1.1420999999999999"/>
        <n v="0.7964"/>
        <n v="2.4268000000000001"/>
        <n v="1.6559999999999999"/>
        <n v="5.2359"/>
        <n v="0.26910000000000001"/>
        <n v="0.87129999999999996"/>
        <n v="0.1293"/>
        <n v="0.46879999999999999"/>
        <n v="0.69730000000000003"/>
        <n v="0.217"/>
        <n v="3.1631999999999998"/>
        <n v="9.5500000000000002E-2"/>
        <n v="1.1028"/>
        <n v="1.4097"/>
        <n v="0.48749999999999999"/>
        <n v="1.1866000000000001"/>
        <n v="0.36180000000000001"/>
        <n v="2.7538"/>
        <n v="0.94879999999999998"/>
        <n v="6.8752000000000004"/>
        <n v="2.5245000000000002"/>
        <n v="1.7165999999999999"/>
        <n v="0.54079999999999995"/>
        <n v="0.76060000000000005"/>
        <n v="0.27639999999999998"/>
        <n v="5.8418000000000001"/>
        <n v="0.73099999999999998"/>
        <n v="5.0998999999999999"/>
        <n v="0.44180000000000003"/>
        <n v="14.0641"/>
        <n v="1.8130999999999999"/>
        <n v="3.1492"/>
        <n v="8.43E-2"/>
        <n v="9.8652999999999995"/>
        <n v="1.3128"/>
        <n v="4.5949"/>
        <n v="0.45140000000000002"/>
        <n v="0.56140000000000001"/>
        <n v="9.4624000000000006"/>
        <n v="2.9746999999999999"/>
        <n v="4.3038999999999996"/>
        <n v="0.25769999999999998"/>
        <n v="0.4264"/>
        <n v="3.2948"/>
        <n v="1.0078"/>
        <n v="0.51639999999999997"/>
        <n v="1.5118"/>
        <n v="3.6983000000000001"/>
        <n v="0.44900000000000001"/>
        <n v="1.2448999999999999"/>
        <n v="1.6848000000000001"/>
        <n v="9.2898999999999994"/>
        <n v="1.2855000000000001"/>
        <n v="8.7999999999999995E-2"/>
        <n v="3.2883"/>
        <n v="0.4713"/>
        <n v="3.8717999999999999"/>
        <n v="0.81759999999999999"/>
        <n v="0.57750000000000001"/>
        <n v="1.3260000000000001"/>
        <n v="4.2759999999999998"/>
        <n v="0.19009999999999999"/>
        <n v="2.0320999999999998"/>
        <n v="0.20619999999999999"/>
        <n v="0.67559999999999998"/>
        <n v="0.31709999999999999"/>
        <n v="1.9008"/>
        <n v="0.83779999999999999"/>
        <n v="2.7646999999999999"/>
        <n v="5.9913999999999996"/>
        <n v="0.27250000000000002"/>
        <n v="8.5807000000000002"/>
        <n v="1.2299"/>
        <n v="3.2168999999999999"/>
        <n v="11.6241"/>
        <n v="25.624600000000001"/>
        <n v="0.74329999999999996"/>
        <n v="0.89759999999999995"/>
        <n v="1.1262000000000001"/>
        <n v="2.6015000000000001"/>
        <n v="0.54090000000000005"/>
        <n v="7.6830999999999996"/>
        <n v="3.4674"/>
        <n v="2.5304000000000002"/>
        <n v="0.21920000000000001"/>
        <n v="1.0357000000000001"/>
        <n v="0.36270000000000002"/>
        <n v="2.1922999999999999"/>
        <n v="5.8700000000000002E-2"/>
        <n v="1.7997000000000001"/>
        <n v="0.5343"/>
        <n v="5.0891000000000002"/>
        <n v="0.31419999999999998"/>
        <n v="0.20519999999999999"/>
        <n v="1.4458"/>
        <n v="0.443"/>
        <n v="0.68610000000000004"/>
        <n v="2.3176999999999999"/>
        <n v="1.5841000000000001"/>
        <n v="0.68200000000000005"/>
        <n v="4.9904999999999999"/>
        <n v="0.13469999999999999"/>
        <n v="0.46489999999999998"/>
        <n v="0.20660000000000001"/>
        <m/>
      </sharedItems>
    </cacheField>
    <cacheField name="rmp" numFmtId="0">
      <sharedItems containsString="0" containsBlank="1" containsNumber="1" minValue="2.9999999999999997E-4" maxValue="30.956"/>
    </cacheField>
    <cacheField name="snap" numFmtId="0">
      <sharedItems containsString="0" containsBlank="1" containsNumber="1" minValue="2.9999999999999997E-4" maxValue="27.914999999999999"/>
    </cacheField>
    <cacheField name="kigali" numFmtId="0">
      <sharedItems containsString="0" containsBlank="1" containsNumber="1" minValue="2.9999999999999997E-4" maxValue="25.4499"/>
    </cacheField>
    <cacheField name="rmp_snap" numFmtId="0">
      <sharedItems containsString="0" containsBlank="1" containsNumber="1" minValue="2.9999999999999997E-4" maxValue="26.676100000000002"/>
    </cacheField>
    <cacheField name="snap_kigali" numFmtId="0">
      <sharedItems containsString="0" containsBlank="1" containsNumber="1" minValue="2.9999999999999997E-4" maxValue="22.664000000000001"/>
    </cacheField>
    <cacheField name="slcp" numFmtId="0">
      <sharedItems containsString="0" containsBlank="1" containsNumber="1" minValue="2.9999999999999997E-4" maxValue="25.944700000000001"/>
    </cacheField>
    <cacheField name="rmp_snap_slcp" numFmtId="0">
      <sharedItems containsString="0" containsBlank="1" containsNumber="1" minValue="2.9999999999999997E-4" maxValue="22.6297"/>
    </cacheField>
    <cacheField name="rmp_snap_slcp_kigali" numFmtId="0">
      <sharedItems containsString="0" containsBlank="1" containsNumber="1" minValue="2.9999999999999997E-4" maxValue="21.73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320">
  <r>
    <s v="alabama"/>
    <x v="0"/>
    <x v="0"/>
    <x v="0"/>
    <n v="1.5410999999999999"/>
    <n v="1.5410999999999999"/>
    <n v="1.5410999999999999"/>
    <n v="1.5410999999999999"/>
    <n v="1.5410999999999999"/>
    <n v="1.5410999999999999"/>
    <n v="1.5410999999999999"/>
    <n v="1.5410999999999999"/>
  </r>
  <r>
    <s v="alabama"/>
    <x v="0"/>
    <x v="1"/>
    <x v="1"/>
    <n v="1.0851"/>
    <n v="1.0851"/>
    <n v="1.0851"/>
    <n v="1.0851"/>
    <n v="1.0851"/>
    <n v="1.0851"/>
    <n v="1.0851"/>
    <n v="1.0851"/>
  </r>
  <r>
    <s v="alabama"/>
    <x v="0"/>
    <x v="2"/>
    <x v="2"/>
    <n v="2.7000000000000001E-3"/>
    <n v="2.7000000000000001E-3"/>
    <n v="2.7000000000000001E-3"/>
    <n v="2.7000000000000001E-3"/>
    <n v="2.7000000000000001E-3"/>
    <n v="2.7000000000000001E-3"/>
    <n v="2.7000000000000001E-3"/>
    <n v="2.7000000000000001E-3"/>
  </r>
  <r>
    <s v="alabama"/>
    <x v="0"/>
    <x v="3"/>
    <x v="3"/>
    <n v="0.21290000000000001"/>
    <n v="0.21290000000000001"/>
    <n v="0.21290000000000001"/>
    <n v="0.21290000000000001"/>
    <n v="0.21290000000000001"/>
    <n v="0.21290000000000001"/>
    <n v="0.21290000000000001"/>
    <n v="0.21290000000000001"/>
  </r>
  <r>
    <s v="alabama"/>
    <x v="0"/>
    <x v="4"/>
    <x v="4"/>
    <n v="5.8799999999999998E-2"/>
    <n v="5.8799999999999998E-2"/>
    <n v="5.8799999999999998E-2"/>
    <n v="5.8799999999999998E-2"/>
    <n v="5.8799999999999998E-2"/>
    <n v="5.8799999999999998E-2"/>
    <n v="5.8799999999999998E-2"/>
    <n v="5.8799999999999998E-2"/>
  </r>
  <r>
    <s v="alabama"/>
    <x v="0"/>
    <x v="5"/>
    <x v="5"/>
    <n v="0.14960000000000001"/>
    <n v="0.14960000000000001"/>
    <n v="0.14960000000000001"/>
    <n v="0.14960000000000001"/>
    <n v="0.14960000000000001"/>
    <n v="0.14960000000000001"/>
    <n v="0.14960000000000001"/>
    <n v="0.14960000000000001"/>
  </r>
  <r>
    <s v="alabama"/>
    <x v="0"/>
    <x v="6"/>
    <x v="6"/>
    <n v="3.2000000000000001E-2"/>
    <n v="3.2000000000000001E-2"/>
    <n v="3.2000000000000001E-2"/>
    <n v="3.2000000000000001E-2"/>
    <n v="3.2000000000000001E-2"/>
    <n v="3.2000000000000001E-2"/>
    <n v="3.2000000000000001E-2"/>
    <n v="3.2000000000000001E-2"/>
  </r>
  <r>
    <s v="alaska"/>
    <x v="0"/>
    <x v="3"/>
    <x v="7"/>
    <n v="3.1099999999999999E-2"/>
    <n v="3.1099999999999999E-2"/>
    <n v="3.1099999999999999E-2"/>
    <n v="3.1099999999999999E-2"/>
    <n v="3.1099999999999999E-2"/>
    <n v="3.1099999999999999E-2"/>
    <n v="3.1099999999999999E-2"/>
    <n v="3.1099999999999999E-2"/>
  </r>
  <r>
    <s v="alaska"/>
    <x v="0"/>
    <x v="2"/>
    <x v="8"/>
    <n v="4.0000000000000002E-4"/>
    <n v="4.0000000000000002E-4"/>
    <n v="4.0000000000000002E-4"/>
    <n v="4.0000000000000002E-4"/>
    <n v="4.0000000000000002E-4"/>
    <n v="4.0000000000000002E-4"/>
    <n v="4.0000000000000002E-4"/>
    <n v="4.0000000000000002E-4"/>
  </r>
  <r>
    <s v="alaska"/>
    <x v="0"/>
    <x v="6"/>
    <x v="9"/>
    <n v="4.7000000000000002E-3"/>
    <n v="4.7000000000000002E-3"/>
    <n v="4.7000000000000002E-3"/>
    <n v="4.7000000000000002E-3"/>
    <n v="4.7000000000000002E-3"/>
    <n v="4.7000000000000002E-3"/>
    <n v="4.7000000000000002E-3"/>
    <n v="4.7000000000000002E-3"/>
  </r>
  <r>
    <s v="alaska"/>
    <x v="0"/>
    <x v="5"/>
    <x v="10"/>
    <n v="2.18E-2"/>
    <n v="2.18E-2"/>
    <n v="2.18E-2"/>
    <n v="2.18E-2"/>
    <n v="2.18E-2"/>
    <n v="2.18E-2"/>
    <n v="2.18E-2"/>
    <n v="2.18E-2"/>
  </r>
  <r>
    <s v="alaska"/>
    <x v="0"/>
    <x v="1"/>
    <x v="11"/>
    <n v="9.0999999999999998E-2"/>
    <n v="9.0999999999999998E-2"/>
    <n v="9.0999999999999998E-2"/>
    <n v="9.0999999999999998E-2"/>
    <n v="9.0999999999999998E-2"/>
    <n v="9.0999999999999998E-2"/>
    <n v="9.0999999999999998E-2"/>
    <n v="9.0999999999999998E-2"/>
  </r>
  <r>
    <s v="alaska"/>
    <x v="0"/>
    <x v="4"/>
    <x v="12"/>
    <n v="7.0000000000000001E-3"/>
    <n v="7.0000000000000001E-3"/>
    <n v="7.0000000000000001E-3"/>
    <n v="7.0000000000000001E-3"/>
    <n v="7.0000000000000001E-3"/>
    <n v="7.0000000000000001E-3"/>
    <n v="7.0000000000000001E-3"/>
    <n v="7.0000000000000001E-3"/>
  </r>
  <r>
    <s v="alaska"/>
    <x v="0"/>
    <x v="0"/>
    <x v="13"/>
    <n v="0.156"/>
    <n v="0.156"/>
    <n v="0.156"/>
    <n v="0.156"/>
    <n v="0.156"/>
    <n v="0.156"/>
    <n v="0.156"/>
    <n v="0.156"/>
  </r>
  <r>
    <s v="arizona"/>
    <x v="0"/>
    <x v="1"/>
    <x v="14"/>
    <n v="1.0506"/>
    <n v="1.0506"/>
    <n v="1.0506"/>
    <n v="1.0506"/>
    <n v="1.0506"/>
    <n v="1.0506"/>
    <n v="1.0506"/>
    <n v="1.0506"/>
  </r>
  <r>
    <s v="arizona"/>
    <x v="0"/>
    <x v="4"/>
    <x v="15"/>
    <n v="6.1600000000000002E-2"/>
    <n v="6.1600000000000002E-2"/>
    <n v="6.1600000000000002E-2"/>
    <n v="6.1600000000000002E-2"/>
    <n v="6.1600000000000002E-2"/>
    <n v="6.1600000000000002E-2"/>
    <n v="6.1600000000000002E-2"/>
    <n v="6.1600000000000002E-2"/>
  </r>
  <r>
    <s v="arizona"/>
    <x v="0"/>
    <x v="5"/>
    <x v="16"/>
    <n v="0.19389999999999999"/>
    <n v="0.19389999999999999"/>
    <n v="0.19389999999999999"/>
    <n v="0.19389999999999999"/>
    <n v="0.19389999999999999"/>
    <n v="0.19389999999999999"/>
    <n v="0.19389999999999999"/>
    <n v="0.19389999999999999"/>
  </r>
  <r>
    <s v="arizona"/>
    <x v="0"/>
    <x v="6"/>
    <x v="17"/>
    <n v="4.1500000000000002E-2"/>
    <n v="4.1500000000000002E-2"/>
    <n v="4.1500000000000002E-2"/>
    <n v="4.1500000000000002E-2"/>
    <n v="4.1500000000000002E-2"/>
    <n v="4.1500000000000002E-2"/>
    <n v="4.1500000000000002E-2"/>
    <n v="4.1500000000000002E-2"/>
  </r>
  <r>
    <s v="arizona"/>
    <x v="0"/>
    <x v="0"/>
    <x v="18"/>
    <n v="1.6269"/>
    <n v="1.6269"/>
    <n v="1.6269"/>
    <n v="1.6269"/>
    <n v="1.6269"/>
    <n v="1.6269"/>
    <n v="1.6269"/>
    <n v="1.6269"/>
  </r>
  <r>
    <s v="arizona"/>
    <x v="0"/>
    <x v="2"/>
    <x v="19"/>
    <n v="3.5000000000000001E-3"/>
    <n v="3.5000000000000001E-3"/>
    <n v="3.5000000000000001E-3"/>
    <n v="3.5000000000000001E-3"/>
    <n v="3.5000000000000001E-3"/>
    <n v="3.5000000000000001E-3"/>
    <n v="3.5000000000000001E-3"/>
    <n v="3.5000000000000001E-3"/>
  </r>
  <r>
    <s v="arizona"/>
    <x v="0"/>
    <x v="3"/>
    <x v="20"/>
    <n v="0.27589999999999998"/>
    <n v="0.27589999999999998"/>
    <n v="0.27589999999999998"/>
    <n v="0.27589999999999998"/>
    <n v="0.27589999999999998"/>
    <n v="0.27589999999999998"/>
    <n v="0.27589999999999998"/>
    <n v="0.27589999999999998"/>
  </r>
  <r>
    <s v="arkansas"/>
    <x v="0"/>
    <x v="0"/>
    <x v="21"/>
    <n v="0.83960000000000001"/>
    <n v="0.83960000000000001"/>
    <n v="0.83960000000000001"/>
    <n v="0.83960000000000001"/>
    <n v="0.83960000000000001"/>
    <n v="0.83960000000000001"/>
    <n v="0.83960000000000001"/>
    <n v="0.83960000000000001"/>
  </r>
  <r>
    <s v="arkansas"/>
    <x v="0"/>
    <x v="2"/>
    <x v="22"/>
    <n v="1.6999999999999999E-3"/>
    <n v="1.6999999999999999E-3"/>
    <n v="1.6999999999999999E-3"/>
    <n v="1.6999999999999999E-3"/>
    <n v="1.6999999999999999E-3"/>
    <n v="1.6999999999999999E-3"/>
    <n v="1.6999999999999999E-3"/>
    <n v="1.6999999999999999E-3"/>
  </r>
  <r>
    <s v="arkansas"/>
    <x v="0"/>
    <x v="1"/>
    <x v="23"/>
    <n v="0.56040000000000001"/>
    <n v="0.56040000000000001"/>
    <n v="0.56040000000000001"/>
    <n v="0.56040000000000001"/>
    <n v="0.56040000000000001"/>
    <n v="0.56040000000000001"/>
    <n v="0.56040000000000001"/>
    <n v="0.56040000000000001"/>
  </r>
  <r>
    <s v="arkansas"/>
    <x v="0"/>
    <x v="6"/>
    <x v="24"/>
    <n v="1.9599999999999999E-2"/>
    <n v="1.9599999999999999E-2"/>
    <n v="1.9599999999999999E-2"/>
    <n v="1.9599999999999999E-2"/>
    <n v="1.9599999999999999E-2"/>
    <n v="1.9599999999999999E-2"/>
    <n v="1.9599999999999999E-2"/>
    <n v="1.9599999999999999E-2"/>
  </r>
  <r>
    <s v="arkansas"/>
    <x v="0"/>
    <x v="5"/>
    <x v="25"/>
    <n v="9.1700000000000004E-2"/>
    <n v="9.1700000000000004E-2"/>
    <n v="9.1700000000000004E-2"/>
    <n v="9.1700000000000004E-2"/>
    <n v="9.1700000000000004E-2"/>
    <n v="9.1700000000000004E-2"/>
    <n v="9.1700000000000004E-2"/>
    <n v="9.1700000000000004E-2"/>
  </r>
  <r>
    <s v="arkansas"/>
    <x v="0"/>
    <x v="4"/>
    <x v="26"/>
    <n v="3.56E-2"/>
    <n v="3.56E-2"/>
    <n v="3.56E-2"/>
    <n v="3.56E-2"/>
    <n v="3.56E-2"/>
    <n v="3.56E-2"/>
    <n v="3.56E-2"/>
    <n v="3.56E-2"/>
  </r>
  <r>
    <s v="arkansas"/>
    <x v="0"/>
    <x v="3"/>
    <x v="27"/>
    <n v="0.13059999999999999"/>
    <n v="0.13059999999999999"/>
    <n v="0.13059999999999999"/>
    <n v="0.13059999999999999"/>
    <n v="0.13059999999999999"/>
    <n v="0.13059999999999999"/>
    <n v="0.13059999999999999"/>
    <n v="0.13059999999999999"/>
  </r>
  <r>
    <s v="california"/>
    <x v="0"/>
    <x v="4"/>
    <x v="28"/>
    <n v="0.36259999999999998"/>
    <n v="0.36259999999999998"/>
    <n v="0.36259999999999998"/>
    <n v="0.36259999999999998"/>
    <n v="0.36259999999999998"/>
    <n v="0.36259999999999998"/>
    <n v="0.36259999999999998"/>
    <n v="0.36259999999999998"/>
  </r>
  <r>
    <s v="california"/>
    <x v="0"/>
    <x v="5"/>
    <x v="29"/>
    <n v="1.1906000000000001"/>
    <n v="1.1906000000000001"/>
    <n v="1.1906000000000001"/>
    <n v="1.1906000000000001"/>
    <n v="1.1906000000000001"/>
    <n v="1.1906000000000001"/>
    <n v="1.1906000000000001"/>
    <n v="1.1906000000000001"/>
  </r>
  <r>
    <s v="california"/>
    <x v="0"/>
    <x v="2"/>
    <x v="30"/>
    <n v="2.1399999999999999E-2"/>
    <n v="2.1399999999999999E-2"/>
    <n v="2.1399999999999999E-2"/>
    <n v="2.1399999999999999E-2"/>
    <n v="2.1399999999999999E-2"/>
    <n v="2.1399999999999999E-2"/>
    <n v="2.1399999999999999E-2"/>
    <n v="2.1399999999999999E-2"/>
  </r>
  <r>
    <s v="california"/>
    <x v="0"/>
    <x v="0"/>
    <x v="31"/>
    <n v="8.4228000000000005"/>
    <n v="8.4228000000000005"/>
    <n v="8.4228000000000005"/>
    <n v="8.4228000000000005"/>
    <n v="8.4228000000000005"/>
    <n v="8.4228000000000005"/>
    <n v="8.4228000000000005"/>
    <n v="8.4228000000000005"/>
  </r>
  <r>
    <s v="california"/>
    <x v="0"/>
    <x v="6"/>
    <x v="32"/>
    <n v="0.25469999999999998"/>
    <n v="0.25469999999999998"/>
    <n v="0.25469999999999998"/>
    <n v="0.25469999999999998"/>
    <n v="0.25469999999999998"/>
    <n v="0.25469999999999998"/>
    <n v="0.25469999999999998"/>
    <n v="0.25469999999999998"/>
  </r>
  <r>
    <s v="california"/>
    <x v="0"/>
    <x v="3"/>
    <x v="33"/>
    <n v="1.6948000000000001"/>
    <n v="1.6948000000000001"/>
    <n v="1.6948000000000001"/>
    <n v="1.6948000000000001"/>
    <n v="1.6948000000000001"/>
    <n v="1.6948000000000001"/>
    <n v="1.6948000000000001"/>
    <n v="1.6948000000000001"/>
  </r>
  <r>
    <s v="california"/>
    <x v="0"/>
    <x v="1"/>
    <x v="34"/>
    <n v="4.8986999999999998"/>
    <n v="4.8986999999999998"/>
    <n v="4.8986999999999998"/>
    <n v="4.8986999999999998"/>
    <n v="4.8986999999999998"/>
    <n v="4.8986999999999998"/>
    <n v="4.8986999999999998"/>
    <n v="4.8986999999999998"/>
  </r>
  <r>
    <s v="colorado"/>
    <x v="0"/>
    <x v="1"/>
    <x v="35"/>
    <n v="0.82020000000000004"/>
    <n v="0.82020000000000004"/>
    <n v="0.82020000000000004"/>
    <n v="0.82020000000000004"/>
    <n v="0.82020000000000004"/>
    <n v="0.82020000000000004"/>
    <n v="0.82020000000000004"/>
    <n v="0.82020000000000004"/>
  </r>
  <r>
    <s v="colorado"/>
    <x v="0"/>
    <x v="4"/>
    <x v="36"/>
    <n v="4.9399999999999999E-2"/>
    <n v="4.9399999999999999E-2"/>
    <n v="4.9399999999999999E-2"/>
    <n v="4.9399999999999999E-2"/>
    <n v="4.9399999999999999E-2"/>
    <n v="4.9399999999999999E-2"/>
    <n v="4.9399999999999999E-2"/>
    <n v="4.9399999999999999E-2"/>
  </r>
  <r>
    <s v="colorado"/>
    <x v="0"/>
    <x v="3"/>
    <x v="37"/>
    <n v="0.2172"/>
    <n v="0.2172"/>
    <n v="0.2172"/>
    <n v="0.2172"/>
    <n v="0.2172"/>
    <n v="0.2172"/>
    <n v="0.2172"/>
    <n v="0.2172"/>
  </r>
  <r>
    <s v="colorado"/>
    <x v="0"/>
    <x v="2"/>
    <x v="2"/>
    <n v="2.7000000000000001E-3"/>
    <n v="2.7000000000000001E-3"/>
    <n v="2.7000000000000001E-3"/>
    <n v="2.7000000000000001E-3"/>
    <n v="2.7000000000000001E-3"/>
    <n v="2.7000000000000001E-3"/>
    <n v="2.7000000000000001E-3"/>
    <n v="2.7000000000000001E-3"/>
  </r>
  <r>
    <s v="colorado"/>
    <x v="0"/>
    <x v="0"/>
    <x v="38"/>
    <n v="1.2746999999999999"/>
    <n v="1.2746999999999999"/>
    <n v="1.2746999999999999"/>
    <n v="1.2746999999999999"/>
    <n v="1.2746999999999999"/>
    <n v="1.2746999999999999"/>
    <n v="1.2746999999999999"/>
    <n v="1.2746999999999999"/>
  </r>
  <r>
    <s v="colorado"/>
    <x v="0"/>
    <x v="5"/>
    <x v="39"/>
    <n v="0.15260000000000001"/>
    <n v="0.15260000000000001"/>
    <n v="0.15260000000000001"/>
    <n v="0.15260000000000001"/>
    <n v="0.15260000000000001"/>
    <n v="0.15260000000000001"/>
    <n v="0.15260000000000001"/>
    <n v="0.15260000000000001"/>
  </r>
  <r>
    <s v="colorado"/>
    <x v="0"/>
    <x v="6"/>
    <x v="40"/>
    <n v="3.2599999999999997E-2"/>
    <n v="3.2599999999999997E-2"/>
    <n v="3.2599999999999997E-2"/>
    <n v="3.2599999999999997E-2"/>
    <n v="3.2599999999999997E-2"/>
    <n v="3.2599999999999997E-2"/>
    <n v="3.2599999999999997E-2"/>
    <n v="3.2599999999999997E-2"/>
  </r>
  <r>
    <s v="connecticut"/>
    <x v="0"/>
    <x v="0"/>
    <x v="41"/>
    <n v="0.88980000000000004"/>
    <n v="0.88980000000000004"/>
    <n v="0.88980000000000004"/>
    <n v="0.88980000000000004"/>
    <n v="0.88980000000000004"/>
    <n v="0.88980000000000004"/>
    <n v="0.88980000000000004"/>
    <n v="0.88980000000000004"/>
  </r>
  <r>
    <s v="connecticut"/>
    <x v="0"/>
    <x v="6"/>
    <x v="42"/>
    <n v="2.4799999999999999E-2"/>
    <n v="2.4799999999999999E-2"/>
    <n v="2.4799999999999999E-2"/>
    <n v="2.4799999999999999E-2"/>
    <n v="2.4799999999999999E-2"/>
    <n v="2.4799999999999999E-2"/>
    <n v="2.4799999999999999E-2"/>
    <n v="2.4799999999999999E-2"/>
  </r>
  <r>
    <s v="connecticut"/>
    <x v="0"/>
    <x v="4"/>
    <x v="43"/>
    <n v="3.5700000000000003E-2"/>
    <n v="3.5700000000000003E-2"/>
    <n v="3.5700000000000003E-2"/>
    <n v="3.5700000000000003E-2"/>
    <n v="3.5700000000000003E-2"/>
    <n v="3.5700000000000003E-2"/>
    <n v="3.5700000000000003E-2"/>
    <n v="3.5700000000000003E-2"/>
  </r>
  <r>
    <s v="connecticut"/>
    <x v="0"/>
    <x v="5"/>
    <x v="44"/>
    <n v="0.1157"/>
    <n v="0.1157"/>
    <n v="0.1157"/>
    <n v="0.1157"/>
    <n v="0.1157"/>
    <n v="0.1157"/>
    <n v="0.1157"/>
    <n v="0.1157"/>
  </r>
  <r>
    <s v="connecticut"/>
    <x v="0"/>
    <x v="1"/>
    <x v="45"/>
    <n v="0.54679999999999995"/>
    <n v="0.54679999999999995"/>
    <n v="0.54679999999999995"/>
    <n v="0.54679999999999995"/>
    <n v="0.54679999999999995"/>
    <n v="0.54679999999999995"/>
    <n v="0.54679999999999995"/>
    <n v="0.54679999999999995"/>
  </r>
  <r>
    <s v="connecticut"/>
    <x v="0"/>
    <x v="3"/>
    <x v="46"/>
    <n v="0.16470000000000001"/>
    <n v="0.16470000000000001"/>
    <n v="0.16470000000000001"/>
    <n v="0.16470000000000001"/>
    <n v="0.16470000000000001"/>
    <n v="0.16470000000000001"/>
    <n v="0.16470000000000001"/>
    <n v="0.16470000000000001"/>
  </r>
  <r>
    <s v="connecticut"/>
    <x v="0"/>
    <x v="2"/>
    <x v="47"/>
    <n v="2.0999999999999999E-3"/>
    <n v="2.0999999999999999E-3"/>
    <n v="2.0999999999999999E-3"/>
    <n v="2.0999999999999999E-3"/>
    <n v="2.0999999999999999E-3"/>
    <n v="2.0999999999999999E-3"/>
    <n v="2.0999999999999999E-3"/>
    <n v="2.0999999999999999E-3"/>
  </r>
  <r>
    <s v="delaware"/>
    <x v="0"/>
    <x v="6"/>
    <x v="48"/>
    <n v="5.8999999999999999E-3"/>
    <n v="5.8999999999999999E-3"/>
    <n v="5.8999999999999999E-3"/>
    <n v="5.8999999999999999E-3"/>
    <n v="5.8999999999999999E-3"/>
    <n v="5.8999999999999999E-3"/>
    <n v="5.8999999999999999E-3"/>
    <n v="5.8999999999999999E-3"/>
  </r>
  <r>
    <s v="delaware"/>
    <x v="0"/>
    <x v="0"/>
    <x v="49"/>
    <n v="0.2427"/>
    <n v="0.2427"/>
    <n v="0.2427"/>
    <n v="0.2427"/>
    <n v="0.2427"/>
    <n v="0.2427"/>
    <n v="0.2427"/>
    <n v="0.2427"/>
  </r>
  <r>
    <s v="delaware"/>
    <x v="0"/>
    <x v="4"/>
    <x v="50"/>
    <n v="1.0699999999999999E-2"/>
    <n v="1.0699999999999999E-2"/>
    <n v="1.0699999999999999E-2"/>
    <n v="1.0699999999999999E-2"/>
    <n v="1.0699999999999999E-2"/>
    <n v="1.0699999999999999E-2"/>
    <n v="1.0699999999999999E-2"/>
    <n v="1.0699999999999999E-2"/>
  </r>
  <r>
    <s v="delaware"/>
    <x v="0"/>
    <x v="2"/>
    <x v="51"/>
    <n v="5.0000000000000001E-4"/>
    <n v="5.0000000000000001E-4"/>
    <n v="5.0000000000000001E-4"/>
    <n v="5.0000000000000001E-4"/>
    <n v="5.0000000000000001E-4"/>
    <n v="5.0000000000000001E-4"/>
    <n v="5.0000000000000001E-4"/>
    <n v="5.0000000000000001E-4"/>
  </r>
  <r>
    <s v="delaware"/>
    <x v="0"/>
    <x v="1"/>
    <x v="52"/>
    <n v="0.1585"/>
    <n v="0.1585"/>
    <n v="0.1585"/>
    <n v="0.1585"/>
    <n v="0.1585"/>
    <n v="0.1585"/>
    <n v="0.1585"/>
    <n v="0.1585"/>
  </r>
  <r>
    <s v="delaware"/>
    <x v="0"/>
    <x v="3"/>
    <x v="53"/>
    <n v="3.9300000000000002E-2"/>
    <n v="3.9300000000000002E-2"/>
    <n v="3.9300000000000002E-2"/>
    <n v="3.9300000000000002E-2"/>
    <n v="3.9300000000000002E-2"/>
    <n v="3.9300000000000002E-2"/>
    <n v="3.9300000000000002E-2"/>
    <n v="3.9300000000000002E-2"/>
  </r>
  <r>
    <s v="delaware"/>
    <x v="0"/>
    <x v="5"/>
    <x v="54"/>
    <n v="2.76E-2"/>
    <n v="2.76E-2"/>
    <n v="2.76E-2"/>
    <n v="2.76E-2"/>
    <n v="2.76E-2"/>
    <n v="2.76E-2"/>
    <n v="2.76E-2"/>
    <n v="2.76E-2"/>
  </r>
  <r>
    <s v="florida"/>
    <x v="0"/>
    <x v="0"/>
    <x v="55"/>
    <n v="5.1257000000000001"/>
    <n v="5.1257000000000001"/>
    <n v="5.1257000000000001"/>
    <n v="5.1257000000000001"/>
    <n v="5.1257000000000001"/>
    <n v="5.1257000000000001"/>
    <n v="5.1257000000000001"/>
    <n v="5.1257000000000001"/>
  </r>
  <r>
    <s v="florida"/>
    <x v="0"/>
    <x v="2"/>
    <x v="56"/>
    <n v="1.04E-2"/>
    <n v="1.04E-2"/>
    <n v="1.04E-2"/>
    <n v="1.04E-2"/>
    <n v="1.04E-2"/>
    <n v="1.04E-2"/>
    <n v="1.04E-2"/>
    <n v="1.04E-2"/>
  </r>
  <r>
    <s v="florida"/>
    <x v="0"/>
    <x v="6"/>
    <x v="57"/>
    <n v="0.12379999999999999"/>
    <n v="0.12379999999999999"/>
    <n v="0.12379999999999999"/>
    <n v="0.12379999999999999"/>
    <n v="0.12379999999999999"/>
    <n v="0.12379999999999999"/>
    <n v="0.12379999999999999"/>
    <n v="0.12379999999999999"/>
  </r>
  <r>
    <s v="florida"/>
    <x v="0"/>
    <x v="1"/>
    <x v="58"/>
    <n v="3.3635000000000002"/>
    <n v="3.3635000000000002"/>
    <n v="3.3635000000000002"/>
    <n v="3.3635000000000002"/>
    <n v="3.3635000000000002"/>
    <n v="3.3635000000000002"/>
    <n v="3.3635000000000002"/>
    <n v="3.3635000000000002"/>
  </r>
  <r>
    <s v="florida"/>
    <x v="0"/>
    <x v="3"/>
    <x v="59"/>
    <n v="0.82340000000000002"/>
    <n v="0.82340000000000002"/>
    <n v="0.82340000000000002"/>
    <n v="0.82340000000000002"/>
    <n v="0.82340000000000002"/>
    <n v="0.82340000000000002"/>
    <n v="0.82340000000000002"/>
    <n v="0.82340000000000002"/>
  </r>
  <r>
    <s v="florida"/>
    <x v="0"/>
    <x v="5"/>
    <x v="60"/>
    <n v="0.57850000000000001"/>
    <n v="0.57850000000000001"/>
    <n v="0.57850000000000001"/>
    <n v="0.57850000000000001"/>
    <n v="0.57850000000000001"/>
    <n v="0.57850000000000001"/>
    <n v="0.57850000000000001"/>
    <n v="0.57850000000000001"/>
  </r>
  <r>
    <s v="florida"/>
    <x v="0"/>
    <x v="4"/>
    <x v="61"/>
    <n v="0.2261"/>
    <n v="0.2261"/>
    <n v="0.2261"/>
    <n v="0.2261"/>
    <n v="0.2261"/>
    <n v="0.2261"/>
    <n v="0.2261"/>
    <n v="0.2261"/>
  </r>
  <r>
    <s v="georgia"/>
    <x v="0"/>
    <x v="3"/>
    <x v="62"/>
    <n v="0.41970000000000002"/>
    <n v="0.41970000000000002"/>
    <n v="0.41970000000000002"/>
    <n v="0.41970000000000002"/>
    <n v="0.41970000000000002"/>
    <n v="0.41970000000000002"/>
    <n v="0.41970000000000002"/>
    <n v="0.41970000000000002"/>
  </r>
  <r>
    <s v="georgia"/>
    <x v="0"/>
    <x v="2"/>
    <x v="63"/>
    <n v="5.3E-3"/>
    <n v="5.3E-3"/>
    <n v="5.3E-3"/>
    <n v="5.3E-3"/>
    <n v="5.3E-3"/>
    <n v="5.3E-3"/>
    <n v="5.3E-3"/>
    <n v="5.3E-3"/>
  </r>
  <r>
    <s v="georgia"/>
    <x v="0"/>
    <x v="4"/>
    <x v="64"/>
    <n v="0.1111"/>
    <n v="0.1111"/>
    <n v="0.1111"/>
    <n v="0.1111"/>
    <n v="0.1111"/>
    <n v="0.1111"/>
    <n v="0.1111"/>
    <n v="0.1111"/>
  </r>
  <r>
    <s v="georgia"/>
    <x v="0"/>
    <x v="1"/>
    <x v="65"/>
    <n v="1.8443000000000001"/>
    <n v="1.8443000000000001"/>
    <n v="1.8443000000000001"/>
    <n v="1.8443000000000001"/>
    <n v="1.8443000000000001"/>
    <n v="1.8443000000000001"/>
    <n v="1.8443000000000001"/>
    <n v="1.8443000000000001"/>
  </r>
  <r>
    <s v="georgia"/>
    <x v="0"/>
    <x v="6"/>
    <x v="66"/>
    <n v="6.3100000000000003E-2"/>
    <n v="6.3100000000000003E-2"/>
    <n v="6.3100000000000003E-2"/>
    <n v="6.3100000000000003E-2"/>
    <n v="6.3100000000000003E-2"/>
    <n v="6.3100000000000003E-2"/>
    <n v="6.3100000000000003E-2"/>
    <n v="6.3100000000000003E-2"/>
  </r>
  <r>
    <s v="georgia"/>
    <x v="0"/>
    <x v="5"/>
    <x v="67"/>
    <n v="0.2949"/>
    <n v="0.2949"/>
    <n v="0.2949"/>
    <n v="0.2949"/>
    <n v="0.2949"/>
    <n v="0.2949"/>
    <n v="0.2949"/>
    <n v="0.2949"/>
  </r>
  <r>
    <s v="georgia"/>
    <x v="0"/>
    <x v="0"/>
    <x v="68"/>
    <n v="2.7383999999999999"/>
    <n v="2.7383999999999999"/>
    <n v="2.7383999999999999"/>
    <n v="2.7383999999999999"/>
    <n v="2.7383999999999999"/>
    <n v="2.7383999999999999"/>
    <n v="2.7383999999999999"/>
    <n v="2.7383999999999999"/>
  </r>
  <r>
    <s v="hawaii"/>
    <x v="0"/>
    <x v="2"/>
    <x v="69"/>
    <n v="8.0000000000000004E-4"/>
    <n v="8.0000000000000004E-4"/>
    <n v="8.0000000000000004E-4"/>
    <n v="8.0000000000000004E-4"/>
    <n v="8.0000000000000004E-4"/>
    <n v="8.0000000000000004E-4"/>
    <n v="8.0000000000000004E-4"/>
    <n v="8.0000000000000004E-4"/>
  </r>
  <r>
    <s v="hawaii"/>
    <x v="0"/>
    <x v="0"/>
    <x v="70"/>
    <n v="0.31209999999999999"/>
    <n v="0.31209999999999999"/>
    <n v="0.31209999999999999"/>
    <n v="0.31209999999999999"/>
    <n v="0.31209999999999999"/>
    <n v="0.31209999999999999"/>
    <n v="0.31209999999999999"/>
    <n v="0.31209999999999999"/>
  </r>
  <r>
    <s v="hawaii"/>
    <x v="0"/>
    <x v="4"/>
    <x v="71"/>
    <n v="1.2999999999999999E-2"/>
    <n v="1.2999999999999999E-2"/>
    <n v="1.2999999999999999E-2"/>
    <n v="1.2999999999999999E-2"/>
    <n v="1.2999999999999999E-2"/>
    <n v="1.2999999999999999E-2"/>
    <n v="1.2999999999999999E-2"/>
    <n v="1.2999999999999999E-2"/>
  </r>
  <r>
    <s v="hawaii"/>
    <x v="0"/>
    <x v="1"/>
    <x v="72"/>
    <n v="0.18709999999999999"/>
    <n v="0.18709999999999999"/>
    <n v="0.18709999999999999"/>
    <n v="0.18709999999999999"/>
    <n v="0.18709999999999999"/>
    <n v="0.18709999999999999"/>
    <n v="0.18709999999999999"/>
    <n v="0.18709999999999999"/>
  </r>
  <r>
    <s v="hawaii"/>
    <x v="0"/>
    <x v="5"/>
    <x v="73"/>
    <n v="4.2200000000000001E-2"/>
    <n v="4.2200000000000001E-2"/>
    <n v="4.2200000000000001E-2"/>
    <n v="4.2200000000000001E-2"/>
    <n v="4.2200000000000001E-2"/>
    <n v="4.2200000000000001E-2"/>
    <n v="4.2200000000000001E-2"/>
    <n v="4.2200000000000001E-2"/>
  </r>
  <r>
    <s v="hawaii"/>
    <x v="0"/>
    <x v="6"/>
    <x v="74"/>
    <n v="8.9999999999999993E-3"/>
    <n v="8.9999999999999993E-3"/>
    <n v="8.9999999999999993E-3"/>
    <n v="8.9999999999999993E-3"/>
    <n v="8.9999999999999993E-3"/>
    <n v="8.9999999999999993E-3"/>
    <n v="8.9999999999999993E-3"/>
    <n v="8.9999999999999993E-3"/>
  </r>
  <r>
    <s v="hawaii"/>
    <x v="0"/>
    <x v="3"/>
    <x v="75"/>
    <n v="0.06"/>
    <n v="0.06"/>
    <n v="0.06"/>
    <n v="0.06"/>
    <n v="0.06"/>
    <n v="0.06"/>
    <n v="0.06"/>
    <n v="0.06"/>
  </r>
  <r>
    <s v="idaho"/>
    <x v="0"/>
    <x v="1"/>
    <x v="76"/>
    <n v="0.26579999999999998"/>
    <n v="0.26579999999999998"/>
    <n v="0.26579999999999998"/>
    <n v="0.26579999999999998"/>
    <n v="0.26579999999999998"/>
    <n v="0.26579999999999998"/>
    <n v="0.26579999999999998"/>
    <n v="0.26579999999999998"/>
  </r>
  <r>
    <s v="idaho"/>
    <x v="0"/>
    <x v="5"/>
    <x v="77"/>
    <n v="4.65E-2"/>
    <n v="4.65E-2"/>
    <n v="4.65E-2"/>
    <n v="4.65E-2"/>
    <n v="4.65E-2"/>
    <n v="4.65E-2"/>
    <n v="4.65E-2"/>
    <n v="4.65E-2"/>
  </r>
  <r>
    <s v="idaho"/>
    <x v="0"/>
    <x v="4"/>
    <x v="78"/>
    <n v="1.49E-2"/>
    <n v="1.49E-2"/>
    <n v="1.49E-2"/>
    <n v="1.49E-2"/>
    <n v="1.49E-2"/>
    <n v="1.49E-2"/>
    <n v="1.49E-2"/>
    <n v="1.49E-2"/>
  </r>
  <r>
    <s v="idaho"/>
    <x v="0"/>
    <x v="6"/>
    <x v="79"/>
    <n v="9.9000000000000008E-3"/>
    <n v="9.9000000000000008E-3"/>
    <n v="9.9000000000000008E-3"/>
    <n v="9.9000000000000008E-3"/>
    <n v="9.9000000000000008E-3"/>
    <n v="9.9000000000000008E-3"/>
    <n v="9.9000000000000008E-3"/>
    <n v="9.9000000000000008E-3"/>
  </r>
  <r>
    <s v="idaho"/>
    <x v="0"/>
    <x v="0"/>
    <x v="80"/>
    <n v="0.4042"/>
    <n v="0.4042"/>
    <n v="0.4042"/>
    <n v="0.4042"/>
    <n v="0.4042"/>
    <n v="0.4042"/>
    <n v="0.4042"/>
    <n v="0.4042"/>
  </r>
  <r>
    <s v="idaho"/>
    <x v="0"/>
    <x v="2"/>
    <x v="69"/>
    <n v="8.0000000000000004E-4"/>
    <n v="8.0000000000000004E-4"/>
    <n v="8.0000000000000004E-4"/>
    <n v="8.0000000000000004E-4"/>
    <n v="8.0000000000000004E-4"/>
    <n v="8.0000000000000004E-4"/>
    <n v="8.0000000000000004E-4"/>
    <n v="8.0000000000000004E-4"/>
  </r>
  <r>
    <s v="idaho"/>
    <x v="0"/>
    <x v="3"/>
    <x v="81"/>
    <n v="6.6199999999999995E-2"/>
    <n v="6.6199999999999995E-2"/>
    <n v="6.6199999999999995E-2"/>
    <n v="6.6199999999999995E-2"/>
    <n v="6.6199999999999995E-2"/>
    <n v="6.6199999999999995E-2"/>
    <n v="6.6199999999999995E-2"/>
    <n v="6.6199999999999995E-2"/>
  </r>
  <r>
    <s v="illinois"/>
    <x v="0"/>
    <x v="4"/>
    <x v="82"/>
    <n v="0.15229999999999999"/>
    <n v="0.15229999999999999"/>
    <n v="0.15229999999999999"/>
    <n v="0.15229999999999999"/>
    <n v="0.15229999999999999"/>
    <n v="0.15229999999999999"/>
    <n v="0.15229999999999999"/>
    <n v="0.15229999999999999"/>
  </r>
  <r>
    <s v="illinois"/>
    <x v="0"/>
    <x v="0"/>
    <x v="83"/>
    <n v="3.1818"/>
    <n v="3.1818"/>
    <n v="3.1818"/>
    <n v="3.1818"/>
    <n v="3.1818"/>
    <n v="3.1818"/>
    <n v="3.1818"/>
    <n v="3.1818"/>
  </r>
  <r>
    <s v="illinois"/>
    <x v="0"/>
    <x v="1"/>
    <x v="84"/>
    <n v="1.9154"/>
    <n v="1.9154"/>
    <n v="1.9154"/>
    <n v="1.9154"/>
    <n v="1.9154"/>
    <n v="1.9154"/>
    <n v="1.9154"/>
    <n v="1.9154"/>
  </r>
  <r>
    <s v="illinois"/>
    <x v="0"/>
    <x v="6"/>
    <x v="85"/>
    <n v="8.9800000000000005E-2"/>
    <n v="8.9800000000000005E-2"/>
    <n v="8.9800000000000005E-2"/>
    <n v="8.9800000000000005E-2"/>
    <n v="8.9800000000000005E-2"/>
    <n v="8.9800000000000005E-2"/>
    <n v="8.9800000000000005E-2"/>
    <n v="8.9800000000000005E-2"/>
  </r>
  <r>
    <s v="illinois"/>
    <x v="0"/>
    <x v="2"/>
    <x v="86"/>
    <n v="7.6E-3"/>
    <n v="7.6E-3"/>
    <n v="7.6E-3"/>
    <n v="7.6E-3"/>
    <n v="7.6E-3"/>
    <n v="7.6E-3"/>
    <n v="7.6E-3"/>
    <n v="7.6E-3"/>
  </r>
  <r>
    <s v="illinois"/>
    <x v="0"/>
    <x v="5"/>
    <x v="87"/>
    <n v="0.41949999999999998"/>
    <n v="0.41949999999999998"/>
    <n v="0.41949999999999998"/>
    <n v="0.41949999999999998"/>
    <n v="0.41949999999999998"/>
    <n v="0.41949999999999998"/>
    <n v="0.41949999999999998"/>
    <n v="0.41949999999999998"/>
  </r>
  <r>
    <s v="illinois"/>
    <x v="0"/>
    <x v="3"/>
    <x v="88"/>
    <n v="0.59719999999999995"/>
    <n v="0.59719999999999995"/>
    <n v="0.59719999999999995"/>
    <n v="0.59719999999999995"/>
    <n v="0.59719999999999995"/>
    <n v="0.59719999999999995"/>
    <n v="0.59719999999999995"/>
    <n v="0.59719999999999995"/>
  </r>
  <r>
    <s v="indiana"/>
    <x v="0"/>
    <x v="0"/>
    <x v="89"/>
    <n v="1.9338"/>
    <n v="1.9338"/>
    <n v="1.9338"/>
    <n v="1.9338"/>
    <n v="1.9338"/>
    <n v="1.9338"/>
    <n v="1.9338"/>
    <n v="1.9338"/>
  </r>
  <r>
    <s v="indiana"/>
    <x v="0"/>
    <x v="3"/>
    <x v="90"/>
    <n v="0.29389999999999999"/>
    <n v="0.29389999999999999"/>
    <n v="0.29389999999999999"/>
    <n v="0.29389999999999999"/>
    <n v="0.29389999999999999"/>
    <n v="0.29389999999999999"/>
    <n v="0.29389999999999999"/>
    <n v="0.29389999999999999"/>
  </r>
  <r>
    <s v="indiana"/>
    <x v="0"/>
    <x v="1"/>
    <x v="91"/>
    <n v="1.3087"/>
    <n v="1.3087"/>
    <n v="1.3087"/>
    <n v="1.3087"/>
    <n v="1.3087"/>
    <n v="1.3087"/>
    <n v="1.3087"/>
    <n v="1.3087"/>
  </r>
  <r>
    <s v="indiana"/>
    <x v="0"/>
    <x v="6"/>
    <x v="92"/>
    <n v="4.4200000000000003E-2"/>
    <n v="4.4200000000000003E-2"/>
    <n v="4.4200000000000003E-2"/>
    <n v="4.4200000000000003E-2"/>
    <n v="4.4200000000000003E-2"/>
    <n v="4.4200000000000003E-2"/>
    <n v="4.4200000000000003E-2"/>
    <n v="4.4200000000000003E-2"/>
  </r>
  <r>
    <s v="indiana"/>
    <x v="0"/>
    <x v="2"/>
    <x v="93"/>
    <n v="3.7000000000000002E-3"/>
    <n v="3.7000000000000002E-3"/>
    <n v="3.7000000000000002E-3"/>
    <n v="3.7000000000000002E-3"/>
    <n v="3.7000000000000002E-3"/>
    <n v="3.7000000000000002E-3"/>
    <n v="3.7000000000000002E-3"/>
    <n v="3.7000000000000002E-3"/>
  </r>
  <r>
    <s v="indiana"/>
    <x v="0"/>
    <x v="4"/>
    <x v="94"/>
    <n v="7.6799999999999993E-2"/>
    <n v="7.6799999999999993E-2"/>
    <n v="7.6799999999999993E-2"/>
    <n v="7.6799999999999993E-2"/>
    <n v="7.6799999999999993E-2"/>
    <n v="7.6799999999999993E-2"/>
    <n v="7.6799999999999993E-2"/>
    <n v="7.6799999999999993E-2"/>
  </r>
  <r>
    <s v="indiana"/>
    <x v="0"/>
    <x v="5"/>
    <x v="95"/>
    <n v="0.20649999999999999"/>
    <n v="0.20649999999999999"/>
    <n v="0.20649999999999999"/>
    <n v="0.20649999999999999"/>
    <n v="0.20649999999999999"/>
    <n v="0.20649999999999999"/>
    <n v="0.20649999999999999"/>
    <n v="0.20649999999999999"/>
  </r>
  <r>
    <s v="iowa"/>
    <x v="0"/>
    <x v="2"/>
    <x v="96"/>
    <n v="1.8E-3"/>
    <n v="1.8E-3"/>
    <n v="1.8E-3"/>
    <n v="1.8E-3"/>
    <n v="1.8E-3"/>
    <n v="1.8E-3"/>
    <n v="1.8E-3"/>
    <n v="1.8E-3"/>
  </r>
  <r>
    <s v="iowa"/>
    <x v="0"/>
    <x v="5"/>
    <x v="97"/>
    <n v="9.8199999999999996E-2"/>
    <n v="9.8199999999999996E-2"/>
    <n v="9.8199999999999996E-2"/>
    <n v="9.8199999999999996E-2"/>
    <n v="9.8199999999999996E-2"/>
    <n v="9.8199999999999996E-2"/>
    <n v="9.8199999999999996E-2"/>
    <n v="9.8199999999999996E-2"/>
  </r>
  <r>
    <s v="iowa"/>
    <x v="0"/>
    <x v="1"/>
    <x v="98"/>
    <n v="0.54169999999999996"/>
    <n v="0.54169999999999996"/>
    <n v="0.54169999999999996"/>
    <n v="0.54169999999999996"/>
    <n v="0.54169999999999996"/>
    <n v="0.54169999999999996"/>
    <n v="0.54169999999999996"/>
    <n v="0.54169999999999996"/>
  </r>
  <r>
    <s v="iowa"/>
    <x v="0"/>
    <x v="0"/>
    <x v="99"/>
    <n v="0.83930000000000005"/>
    <n v="0.83930000000000005"/>
    <n v="0.83930000000000005"/>
    <n v="0.83930000000000005"/>
    <n v="0.83930000000000005"/>
    <n v="0.83930000000000005"/>
    <n v="0.83930000000000005"/>
    <n v="0.83930000000000005"/>
  </r>
  <r>
    <s v="iowa"/>
    <x v="0"/>
    <x v="3"/>
    <x v="100"/>
    <n v="0.13980000000000001"/>
    <n v="0.13980000000000001"/>
    <n v="0.13980000000000001"/>
    <n v="0.13980000000000001"/>
    <n v="0.13980000000000001"/>
    <n v="0.13980000000000001"/>
    <n v="0.13980000000000001"/>
    <n v="0.13980000000000001"/>
  </r>
  <r>
    <s v="iowa"/>
    <x v="0"/>
    <x v="4"/>
    <x v="101"/>
    <n v="3.6799999999999999E-2"/>
    <n v="3.6799999999999999E-2"/>
    <n v="3.6799999999999999E-2"/>
    <n v="3.6799999999999999E-2"/>
    <n v="3.6799999999999999E-2"/>
    <n v="3.6799999999999999E-2"/>
    <n v="3.6799999999999999E-2"/>
    <n v="3.6799999999999999E-2"/>
  </r>
  <r>
    <s v="iowa"/>
    <x v="0"/>
    <x v="6"/>
    <x v="102"/>
    <n v="2.1000000000000001E-2"/>
    <n v="2.1000000000000001E-2"/>
    <n v="2.1000000000000001E-2"/>
    <n v="2.1000000000000001E-2"/>
    <n v="2.1000000000000001E-2"/>
    <n v="2.1000000000000001E-2"/>
    <n v="2.1000000000000001E-2"/>
    <n v="2.1000000000000001E-2"/>
  </r>
  <r>
    <s v="kansas"/>
    <x v="0"/>
    <x v="5"/>
    <x v="103"/>
    <n v="9.0899999999999995E-2"/>
    <n v="9.0899999999999995E-2"/>
    <n v="9.0899999999999995E-2"/>
    <n v="9.0899999999999995E-2"/>
    <n v="9.0899999999999995E-2"/>
    <n v="9.0899999999999995E-2"/>
    <n v="9.0899999999999995E-2"/>
    <n v="9.0899999999999995E-2"/>
  </r>
  <r>
    <s v="kansas"/>
    <x v="0"/>
    <x v="2"/>
    <x v="104"/>
    <n v="1.6000000000000001E-3"/>
    <n v="1.6000000000000001E-3"/>
    <n v="1.6000000000000001E-3"/>
    <n v="1.6000000000000001E-3"/>
    <n v="1.6000000000000001E-3"/>
    <n v="1.6000000000000001E-3"/>
    <n v="1.6000000000000001E-3"/>
    <n v="1.6000000000000001E-3"/>
  </r>
  <r>
    <s v="kansas"/>
    <x v="0"/>
    <x v="0"/>
    <x v="105"/>
    <n v="0.79469999999999996"/>
    <n v="0.79469999999999996"/>
    <n v="0.79469999999999996"/>
    <n v="0.79469999999999996"/>
    <n v="0.79469999999999996"/>
    <n v="0.79469999999999996"/>
    <n v="0.79469999999999996"/>
    <n v="0.79469999999999996"/>
  </r>
  <r>
    <s v="kansas"/>
    <x v="0"/>
    <x v="3"/>
    <x v="106"/>
    <n v="0.12939999999999999"/>
    <n v="0.12939999999999999"/>
    <n v="0.12939999999999999"/>
    <n v="0.12939999999999999"/>
    <n v="0.12939999999999999"/>
    <n v="0.12939999999999999"/>
    <n v="0.12939999999999999"/>
    <n v="0.12939999999999999"/>
  </r>
  <r>
    <s v="kansas"/>
    <x v="0"/>
    <x v="4"/>
    <x v="107"/>
    <n v="3.39E-2"/>
    <n v="3.39E-2"/>
    <n v="3.39E-2"/>
    <n v="3.39E-2"/>
    <n v="3.39E-2"/>
    <n v="3.39E-2"/>
    <n v="3.39E-2"/>
    <n v="3.39E-2"/>
  </r>
  <r>
    <s v="kansas"/>
    <x v="0"/>
    <x v="1"/>
    <x v="108"/>
    <n v="0.51949999999999996"/>
    <n v="0.51949999999999996"/>
    <n v="0.51949999999999996"/>
    <n v="0.51949999999999996"/>
    <n v="0.51949999999999996"/>
    <n v="0.51949999999999996"/>
    <n v="0.51949999999999996"/>
    <n v="0.51949999999999996"/>
  </r>
  <r>
    <s v="kansas"/>
    <x v="0"/>
    <x v="6"/>
    <x v="109"/>
    <n v="1.9400000000000001E-2"/>
    <n v="1.9400000000000001E-2"/>
    <n v="1.9400000000000001E-2"/>
    <n v="1.9400000000000001E-2"/>
    <n v="1.9400000000000001E-2"/>
    <n v="1.9400000000000001E-2"/>
    <n v="1.9400000000000001E-2"/>
    <n v="1.9400000000000001E-2"/>
  </r>
  <r>
    <s v="kentucky"/>
    <x v="0"/>
    <x v="4"/>
    <x v="110"/>
    <n v="5.3100000000000001E-2"/>
    <n v="5.3100000000000001E-2"/>
    <n v="5.3100000000000001E-2"/>
    <n v="5.3100000000000001E-2"/>
    <n v="5.3100000000000001E-2"/>
    <n v="5.3100000000000001E-2"/>
    <n v="5.3100000000000001E-2"/>
    <n v="5.3100000000000001E-2"/>
  </r>
  <r>
    <s v="kentucky"/>
    <x v="0"/>
    <x v="3"/>
    <x v="111"/>
    <n v="0.1958"/>
    <n v="0.1958"/>
    <n v="0.1958"/>
    <n v="0.1958"/>
    <n v="0.1958"/>
    <n v="0.1958"/>
    <n v="0.1958"/>
    <n v="0.1958"/>
  </r>
  <r>
    <s v="kentucky"/>
    <x v="0"/>
    <x v="1"/>
    <x v="112"/>
    <n v="0.83530000000000004"/>
    <n v="0.83530000000000004"/>
    <n v="0.83530000000000004"/>
    <n v="0.83530000000000004"/>
    <n v="0.83530000000000004"/>
    <n v="0.83530000000000004"/>
    <n v="0.83530000000000004"/>
    <n v="0.83530000000000004"/>
  </r>
  <r>
    <s v="kentucky"/>
    <x v="0"/>
    <x v="2"/>
    <x v="113"/>
    <n v="2.5000000000000001E-3"/>
    <n v="2.5000000000000001E-3"/>
    <n v="2.5000000000000001E-3"/>
    <n v="2.5000000000000001E-3"/>
    <n v="2.5000000000000001E-3"/>
    <n v="2.5000000000000001E-3"/>
    <n v="2.5000000000000001E-3"/>
    <n v="2.5000000000000001E-3"/>
  </r>
  <r>
    <s v="kentucky"/>
    <x v="0"/>
    <x v="5"/>
    <x v="114"/>
    <n v="0.13750000000000001"/>
    <n v="0.13750000000000001"/>
    <n v="0.13750000000000001"/>
    <n v="0.13750000000000001"/>
    <n v="0.13750000000000001"/>
    <n v="0.13750000000000001"/>
    <n v="0.13750000000000001"/>
    <n v="0.13750000000000001"/>
  </r>
  <r>
    <s v="kentucky"/>
    <x v="0"/>
    <x v="0"/>
    <x v="115"/>
    <n v="1.2536"/>
    <n v="1.2536"/>
    <n v="1.2536"/>
    <n v="1.2536"/>
    <n v="1.2536"/>
    <n v="1.2536"/>
    <n v="1.2536"/>
    <n v="1.2536"/>
  </r>
  <r>
    <s v="kentucky"/>
    <x v="0"/>
    <x v="6"/>
    <x v="116"/>
    <n v="2.9399999999999999E-2"/>
    <n v="2.9399999999999999E-2"/>
    <n v="2.9399999999999999E-2"/>
    <n v="2.9399999999999999E-2"/>
    <n v="2.9399999999999999E-2"/>
    <n v="2.9399999999999999E-2"/>
    <n v="2.9399999999999999E-2"/>
    <n v="2.9399999999999999E-2"/>
  </r>
  <r>
    <s v="louisiana"/>
    <x v="0"/>
    <x v="5"/>
    <x v="117"/>
    <n v="0.14979999999999999"/>
    <n v="0.14979999999999999"/>
    <n v="0.14979999999999999"/>
    <n v="0.14979999999999999"/>
    <n v="0.14979999999999999"/>
    <n v="0.14979999999999999"/>
    <n v="0.14979999999999999"/>
    <n v="0.14979999999999999"/>
  </r>
  <r>
    <s v="louisiana"/>
    <x v="0"/>
    <x v="3"/>
    <x v="118"/>
    <n v="0.2132"/>
    <n v="0.2132"/>
    <n v="0.2132"/>
    <n v="0.2132"/>
    <n v="0.2132"/>
    <n v="0.2132"/>
    <n v="0.2132"/>
    <n v="0.2132"/>
  </r>
  <r>
    <s v="louisiana"/>
    <x v="0"/>
    <x v="2"/>
    <x v="2"/>
    <n v="2.7000000000000001E-3"/>
    <n v="2.7000000000000001E-3"/>
    <n v="2.7000000000000001E-3"/>
    <n v="2.7000000000000001E-3"/>
    <n v="2.7000000000000001E-3"/>
    <n v="2.7000000000000001E-3"/>
    <n v="2.7000000000000001E-3"/>
    <n v="2.7000000000000001E-3"/>
  </r>
  <r>
    <s v="louisiana"/>
    <x v="0"/>
    <x v="6"/>
    <x v="119"/>
    <n v="3.2099999999999997E-2"/>
    <n v="3.2099999999999997E-2"/>
    <n v="3.2099999999999997E-2"/>
    <n v="3.2099999999999997E-2"/>
    <n v="3.2099999999999997E-2"/>
    <n v="3.2099999999999997E-2"/>
    <n v="3.2099999999999997E-2"/>
    <n v="3.2099999999999997E-2"/>
  </r>
  <r>
    <s v="louisiana"/>
    <x v="0"/>
    <x v="1"/>
    <x v="120"/>
    <n v="0.81410000000000005"/>
    <n v="0.81410000000000005"/>
    <n v="0.81410000000000005"/>
    <n v="0.81410000000000005"/>
    <n v="0.81410000000000005"/>
    <n v="0.81410000000000005"/>
    <n v="0.81410000000000005"/>
    <n v="0.81410000000000005"/>
  </r>
  <r>
    <s v="louisiana"/>
    <x v="0"/>
    <x v="0"/>
    <x v="121"/>
    <n v="1.2684"/>
    <n v="1.2684"/>
    <n v="1.2684"/>
    <n v="1.2684"/>
    <n v="1.2684"/>
    <n v="1.2684"/>
    <n v="1.2684"/>
    <n v="1.2684"/>
  </r>
  <r>
    <s v="louisiana"/>
    <x v="0"/>
    <x v="4"/>
    <x v="122"/>
    <n v="5.6500000000000002E-2"/>
    <n v="5.6500000000000002E-2"/>
    <n v="5.6500000000000002E-2"/>
    <n v="5.6500000000000002E-2"/>
    <n v="5.6500000000000002E-2"/>
    <n v="5.6500000000000002E-2"/>
    <n v="5.6500000000000002E-2"/>
    <n v="5.6500000000000002E-2"/>
  </r>
  <r>
    <s v="maine"/>
    <x v="0"/>
    <x v="2"/>
    <x v="69"/>
    <n v="8.0000000000000004E-4"/>
    <n v="8.0000000000000004E-4"/>
    <n v="8.0000000000000004E-4"/>
    <n v="8.0000000000000004E-4"/>
    <n v="8.0000000000000004E-4"/>
    <n v="8.0000000000000004E-4"/>
    <n v="8.0000000000000004E-4"/>
    <n v="8.0000000000000004E-4"/>
  </r>
  <r>
    <s v="maine"/>
    <x v="0"/>
    <x v="1"/>
    <x v="123"/>
    <n v="0.2452"/>
    <n v="0.2452"/>
    <n v="0.2452"/>
    <n v="0.2452"/>
    <n v="0.2452"/>
    <n v="0.2452"/>
    <n v="0.2452"/>
    <n v="0.2452"/>
  </r>
  <r>
    <s v="maine"/>
    <x v="0"/>
    <x v="4"/>
    <x v="124"/>
    <n v="1.44E-2"/>
    <n v="1.44E-2"/>
    <n v="1.44E-2"/>
    <n v="1.44E-2"/>
    <n v="1.44E-2"/>
    <n v="1.44E-2"/>
    <n v="1.44E-2"/>
    <n v="1.44E-2"/>
  </r>
  <r>
    <s v="maine"/>
    <x v="0"/>
    <x v="3"/>
    <x v="125"/>
    <n v="6.2E-2"/>
    <n v="6.2E-2"/>
    <n v="6.2E-2"/>
    <n v="6.2E-2"/>
    <n v="6.2E-2"/>
    <n v="6.2E-2"/>
    <n v="6.2E-2"/>
    <n v="6.2E-2"/>
  </r>
  <r>
    <s v="maine"/>
    <x v="0"/>
    <x v="0"/>
    <x v="126"/>
    <n v="0.37530000000000002"/>
    <n v="0.37530000000000002"/>
    <n v="0.37530000000000002"/>
    <n v="0.37530000000000002"/>
    <n v="0.37530000000000002"/>
    <n v="0.37530000000000002"/>
    <n v="0.37530000000000002"/>
    <n v="0.37530000000000002"/>
  </r>
  <r>
    <s v="maine"/>
    <x v="0"/>
    <x v="6"/>
    <x v="127"/>
    <n v="9.2999999999999992E-3"/>
    <n v="9.2999999999999992E-3"/>
    <n v="9.2999999999999992E-3"/>
    <n v="9.2999999999999992E-3"/>
    <n v="9.2999999999999992E-3"/>
    <n v="9.2999999999999992E-3"/>
    <n v="9.2999999999999992E-3"/>
    <n v="9.2999999999999992E-3"/>
  </r>
  <r>
    <s v="maine"/>
    <x v="0"/>
    <x v="5"/>
    <x v="128"/>
    <n v="4.36E-2"/>
    <n v="4.36E-2"/>
    <n v="4.36E-2"/>
    <n v="4.36E-2"/>
    <n v="4.36E-2"/>
    <n v="4.36E-2"/>
    <n v="4.36E-2"/>
    <n v="4.36E-2"/>
  </r>
  <r>
    <s v="maryland"/>
    <x v="0"/>
    <x v="4"/>
    <x v="129"/>
    <n v="6.8199999999999997E-2"/>
    <n v="6.8199999999999997E-2"/>
    <n v="6.8199999999999997E-2"/>
    <n v="6.8199999999999997E-2"/>
    <n v="6.8199999999999997E-2"/>
    <n v="6.8199999999999997E-2"/>
    <n v="6.8199999999999997E-2"/>
    <n v="6.8199999999999997E-2"/>
  </r>
  <r>
    <s v="maryland"/>
    <x v="0"/>
    <x v="1"/>
    <x v="130"/>
    <n v="0.99039999999999995"/>
    <n v="0.99039999999999995"/>
    <n v="0.99039999999999995"/>
    <n v="0.99039999999999995"/>
    <n v="0.99039999999999995"/>
    <n v="0.99039999999999995"/>
    <n v="0.99039999999999995"/>
    <n v="0.99039999999999995"/>
  </r>
  <r>
    <s v="maryland"/>
    <x v="0"/>
    <x v="5"/>
    <x v="131"/>
    <n v="0.185"/>
    <n v="0.185"/>
    <n v="0.185"/>
    <n v="0.185"/>
    <n v="0.185"/>
    <n v="0.185"/>
    <n v="0.185"/>
    <n v="0.185"/>
  </r>
  <r>
    <s v="maryland"/>
    <x v="0"/>
    <x v="3"/>
    <x v="132"/>
    <n v="0.26340000000000002"/>
    <n v="0.26340000000000002"/>
    <n v="0.26340000000000002"/>
    <n v="0.26340000000000002"/>
    <n v="0.26340000000000002"/>
    <n v="0.26340000000000002"/>
    <n v="0.26340000000000002"/>
    <n v="0.26340000000000002"/>
  </r>
  <r>
    <s v="maryland"/>
    <x v="0"/>
    <x v="6"/>
    <x v="133"/>
    <n v="3.9600000000000003E-2"/>
    <n v="3.9600000000000003E-2"/>
    <n v="3.9600000000000003E-2"/>
    <n v="3.9600000000000003E-2"/>
    <n v="3.9600000000000003E-2"/>
    <n v="3.9600000000000003E-2"/>
    <n v="3.9600000000000003E-2"/>
    <n v="3.9600000000000003E-2"/>
  </r>
  <r>
    <s v="maryland"/>
    <x v="0"/>
    <x v="0"/>
    <x v="134"/>
    <n v="1.5499000000000001"/>
    <n v="1.5499000000000001"/>
    <n v="1.5499000000000001"/>
    <n v="1.5499000000000001"/>
    <n v="1.5499000000000001"/>
    <n v="1.5499000000000001"/>
    <n v="1.5499000000000001"/>
    <n v="1.5499000000000001"/>
  </r>
  <r>
    <s v="maryland"/>
    <x v="0"/>
    <x v="2"/>
    <x v="135"/>
    <n v="3.3E-3"/>
    <n v="3.3E-3"/>
    <n v="3.3E-3"/>
    <n v="3.3E-3"/>
    <n v="3.3E-3"/>
    <n v="3.3E-3"/>
    <n v="3.3E-3"/>
    <n v="3.3E-3"/>
  </r>
  <r>
    <s v="massachusetts"/>
    <x v="0"/>
    <x v="0"/>
    <x v="136"/>
    <n v="1.6247"/>
    <n v="1.6247"/>
    <n v="1.6247"/>
    <n v="1.6247"/>
    <n v="1.6247"/>
    <n v="1.6247"/>
    <n v="1.6247"/>
    <n v="1.6247"/>
  </r>
  <r>
    <s v="massachusetts"/>
    <x v="0"/>
    <x v="6"/>
    <x v="137"/>
    <n v="4.6100000000000002E-2"/>
    <n v="4.6100000000000002E-2"/>
    <n v="4.6100000000000002E-2"/>
    <n v="4.6100000000000002E-2"/>
    <n v="4.6100000000000002E-2"/>
    <n v="4.6100000000000002E-2"/>
    <n v="4.6100000000000002E-2"/>
    <n v="4.6100000000000002E-2"/>
  </r>
  <r>
    <s v="massachusetts"/>
    <x v="0"/>
    <x v="5"/>
    <x v="138"/>
    <n v="0.21540000000000001"/>
    <n v="0.21540000000000001"/>
    <n v="0.21540000000000001"/>
    <n v="0.21540000000000001"/>
    <n v="0.21540000000000001"/>
    <n v="0.21540000000000001"/>
    <n v="0.21540000000000001"/>
    <n v="0.21540000000000001"/>
  </r>
  <r>
    <s v="massachusetts"/>
    <x v="0"/>
    <x v="3"/>
    <x v="139"/>
    <n v="0.30659999999999998"/>
    <n v="0.30659999999999998"/>
    <n v="0.30659999999999998"/>
    <n v="0.30659999999999998"/>
    <n v="0.30659999999999998"/>
    <n v="0.30659999999999998"/>
    <n v="0.30659999999999998"/>
    <n v="0.30659999999999998"/>
  </r>
  <r>
    <s v="massachusetts"/>
    <x v="0"/>
    <x v="2"/>
    <x v="140"/>
    <n v="3.8999999999999998E-3"/>
    <n v="3.8999999999999998E-3"/>
    <n v="3.8999999999999998E-3"/>
    <n v="3.8999999999999998E-3"/>
    <n v="3.8999999999999998E-3"/>
    <n v="3.8999999999999998E-3"/>
    <n v="3.8999999999999998E-3"/>
    <n v="3.8999999999999998E-3"/>
  </r>
  <r>
    <s v="massachusetts"/>
    <x v="0"/>
    <x v="1"/>
    <x v="141"/>
    <n v="0.98619999999999997"/>
    <n v="0.98619999999999997"/>
    <n v="0.98619999999999997"/>
    <n v="0.98619999999999997"/>
    <n v="0.98619999999999997"/>
    <n v="0.98619999999999997"/>
    <n v="0.98619999999999997"/>
    <n v="0.98619999999999997"/>
  </r>
  <r>
    <s v="massachusetts"/>
    <x v="0"/>
    <x v="4"/>
    <x v="142"/>
    <n v="6.6699999999999995E-2"/>
    <n v="6.6699999999999995E-2"/>
    <n v="6.6699999999999995E-2"/>
    <n v="6.6699999999999995E-2"/>
    <n v="6.6699999999999995E-2"/>
    <n v="6.6699999999999995E-2"/>
    <n v="6.6699999999999995E-2"/>
    <n v="6.6699999999999995E-2"/>
  </r>
  <r>
    <s v="michigan"/>
    <x v="0"/>
    <x v="2"/>
    <x v="143"/>
    <n v="6.1000000000000004E-3"/>
    <n v="6.1000000000000004E-3"/>
    <n v="6.1000000000000004E-3"/>
    <n v="6.1000000000000004E-3"/>
    <n v="6.1000000000000004E-3"/>
    <n v="6.1000000000000004E-3"/>
    <n v="6.1000000000000004E-3"/>
    <n v="6.1000000000000004E-3"/>
  </r>
  <r>
    <s v="michigan"/>
    <x v="0"/>
    <x v="3"/>
    <x v="144"/>
    <n v="0.48"/>
    <n v="0.48"/>
    <n v="0.48"/>
    <n v="0.48"/>
    <n v="0.48"/>
    <n v="0.48"/>
    <n v="0.48"/>
    <n v="0.48"/>
  </r>
  <r>
    <s v="michigan"/>
    <x v="0"/>
    <x v="6"/>
    <x v="145"/>
    <n v="7.22E-2"/>
    <n v="7.22E-2"/>
    <n v="7.22E-2"/>
    <n v="7.22E-2"/>
    <n v="7.22E-2"/>
    <n v="7.22E-2"/>
    <n v="7.22E-2"/>
    <n v="7.22E-2"/>
  </r>
  <r>
    <s v="michigan"/>
    <x v="0"/>
    <x v="5"/>
    <x v="146"/>
    <n v="0.3372"/>
    <n v="0.3372"/>
    <n v="0.3372"/>
    <n v="0.3372"/>
    <n v="0.3372"/>
    <n v="0.3372"/>
    <n v="0.3372"/>
    <n v="0.3372"/>
  </r>
  <r>
    <s v="michigan"/>
    <x v="0"/>
    <x v="0"/>
    <x v="147"/>
    <n v="2.7591000000000001"/>
    <n v="2.7591000000000001"/>
    <n v="2.7591000000000001"/>
    <n v="2.7591000000000001"/>
    <n v="2.7591000000000001"/>
    <n v="2.7591000000000001"/>
    <n v="2.7591000000000001"/>
    <n v="2.7591000000000001"/>
  </r>
  <r>
    <s v="michigan"/>
    <x v="0"/>
    <x v="1"/>
    <x v="148"/>
    <n v="1.7384999999999999"/>
    <n v="1.7384999999999999"/>
    <n v="1.7384999999999999"/>
    <n v="1.7384999999999999"/>
    <n v="1.7384999999999999"/>
    <n v="1.7384999999999999"/>
    <n v="1.7384999999999999"/>
    <n v="1.7384999999999999"/>
  </r>
  <r>
    <s v="michigan"/>
    <x v="0"/>
    <x v="4"/>
    <x v="149"/>
    <n v="0.12509999999999999"/>
    <n v="0.12509999999999999"/>
    <n v="0.12509999999999999"/>
    <n v="0.12509999999999999"/>
    <n v="0.12509999999999999"/>
    <n v="0.12509999999999999"/>
    <n v="0.12509999999999999"/>
    <n v="0.12509999999999999"/>
  </r>
  <r>
    <s v="minnesota"/>
    <x v="0"/>
    <x v="5"/>
    <x v="150"/>
    <n v="0.17100000000000001"/>
    <n v="0.17100000000000001"/>
    <n v="0.17100000000000001"/>
    <n v="0.17100000000000001"/>
    <n v="0.17100000000000001"/>
    <n v="0.17100000000000001"/>
    <n v="0.17100000000000001"/>
    <n v="0.17100000000000001"/>
  </r>
  <r>
    <s v="minnesota"/>
    <x v="0"/>
    <x v="1"/>
    <x v="151"/>
    <n v="0.98309999999999997"/>
    <n v="0.98309999999999997"/>
    <n v="0.98309999999999997"/>
    <n v="0.98309999999999997"/>
    <n v="0.98309999999999997"/>
    <n v="0.98309999999999997"/>
    <n v="0.98309999999999997"/>
    <n v="0.98309999999999997"/>
  </r>
  <r>
    <s v="minnesota"/>
    <x v="0"/>
    <x v="0"/>
    <x v="152"/>
    <n v="1.5004"/>
    <n v="1.5004"/>
    <n v="1.5004"/>
    <n v="1.5004"/>
    <n v="1.5004"/>
    <n v="1.5004"/>
    <n v="1.5004"/>
    <n v="1.5004"/>
  </r>
  <r>
    <s v="minnesota"/>
    <x v="0"/>
    <x v="4"/>
    <x v="153"/>
    <n v="6.3399999999999998E-2"/>
    <n v="6.3399999999999998E-2"/>
    <n v="6.3399999999999998E-2"/>
    <n v="6.3399999999999998E-2"/>
    <n v="6.3399999999999998E-2"/>
    <n v="6.3399999999999998E-2"/>
    <n v="6.3399999999999998E-2"/>
    <n v="6.3399999999999998E-2"/>
  </r>
  <r>
    <s v="minnesota"/>
    <x v="0"/>
    <x v="6"/>
    <x v="154"/>
    <n v="3.6600000000000001E-2"/>
    <n v="3.6600000000000001E-2"/>
    <n v="3.6600000000000001E-2"/>
    <n v="3.6600000000000001E-2"/>
    <n v="3.6600000000000001E-2"/>
    <n v="3.6600000000000001E-2"/>
    <n v="3.6600000000000001E-2"/>
    <n v="3.6600000000000001E-2"/>
  </r>
  <r>
    <s v="minnesota"/>
    <x v="0"/>
    <x v="2"/>
    <x v="155"/>
    <n v="3.0999999999999999E-3"/>
    <n v="3.0999999999999999E-3"/>
    <n v="3.0999999999999999E-3"/>
    <n v="3.0999999999999999E-3"/>
    <n v="3.0999999999999999E-3"/>
    <n v="3.0999999999999999E-3"/>
    <n v="3.0999999999999999E-3"/>
    <n v="3.0999999999999999E-3"/>
  </r>
  <r>
    <s v="minnesota"/>
    <x v="0"/>
    <x v="3"/>
    <x v="156"/>
    <n v="0.24329999999999999"/>
    <n v="0.24329999999999999"/>
    <n v="0.24329999999999999"/>
    <n v="0.24329999999999999"/>
    <n v="0.24329999999999999"/>
    <n v="0.24329999999999999"/>
    <n v="0.24329999999999999"/>
    <n v="0.24329999999999999"/>
  </r>
  <r>
    <s v="mississippi"/>
    <x v="0"/>
    <x v="0"/>
    <x v="157"/>
    <n v="0.94489999999999996"/>
    <n v="0.94489999999999996"/>
    <n v="0.94489999999999996"/>
    <n v="0.94489999999999996"/>
    <n v="0.94489999999999996"/>
    <n v="0.94489999999999996"/>
    <n v="0.94489999999999996"/>
    <n v="0.94489999999999996"/>
  </r>
  <r>
    <s v="mississippi"/>
    <x v="0"/>
    <x v="1"/>
    <x v="158"/>
    <n v="0.65280000000000005"/>
    <n v="0.65280000000000005"/>
    <n v="0.65280000000000005"/>
    <n v="0.65280000000000005"/>
    <n v="0.65280000000000005"/>
    <n v="0.65280000000000005"/>
    <n v="0.65280000000000005"/>
    <n v="0.65280000000000005"/>
  </r>
  <r>
    <s v="mississippi"/>
    <x v="0"/>
    <x v="2"/>
    <x v="22"/>
    <n v="1.6999999999999999E-3"/>
    <n v="1.6999999999999999E-3"/>
    <n v="1.6999999999999999E-3"/>
    <n v="1.6999999999999999E-3"/>
    <n v="1.6999999999999999E-3"/>
    <n v="1.6999999999999999E-3"/>
    <n v="1.6999999999999999E-3"/>
    <n v="1.6999999999999999E-3"/>
  </r>
  <r>
    <s v="mississippi"/>
    <x v="0"/>
    <x v="3"/>
    <x v="159"/>
    <n v="0.1371"/>
    <n v="0.1371"/>
    <n v="0.1371"/>
    <n v="0.1371"/>
    <n v="0.1371"/>
    <n v="0.1371"/>
    <n v="0.1371"/>
    <n v="0.1371"/>
  </r>
  <r>
    <s v="mississippi"/>
    <x v="0"/>
    <x v="4"/>
    <x v="160"/>
    <n v="3.6400000000000002E-2"/>
    <n v="3.6400000000000002E-2"/>
    <n v="3.6400000000000002E-2"/>
    <n v="3.6400000000000002E-2"/>
    <n v="3.6400000000000002E-2"/>
    <n v="3.6400000000000002E-2"/>
    <n v="3.6400000000000002E-2"/>
    <n v="3.6400000000000002E-2"/>
  </r>
  <r>
    <s v="mississippi"/>
    <x v="0"/>
    <x v="6"/>
    <x v="161"/>
    <n v="2.06E-2"/>
    <n v="2.06E-2"/>
    <n v="2.06E-2"/>
    <n v="2.06E-2"/>
    <n v="2.06E-2"/>
    <n v="2.06E-2"/>
    <n v="2.06E-2"/>
    <n v="2.06E-2"/>
  </r>
  <r>
    <s v="mississippi"/>
    <x v="0"/>
    <x v="5"/>
    <x v="162"/>
    <n v="9.6299999999999997E-2"/>
    <n v="9.6299999999999997E-2"/>
    <n v="9.6299999999999997E-2"/>
    <n v="9.6299999999999997E-2"/>
    <n v="9.6299999999999997E-2"/>
    <n v="9.6299999999999997E-2"/>
    <n v="9.6299999999999997E-2"/>
    <n v="9.6299999999999997E-2"/>
  </r>
  <r>
    <s v="missouri"/>
    <x v="0"/>
    <x v="2"/>
    <x v="163"/>
    <n v="3.3999999999999998E-3"/>
    <n v="3.3999999999999998E-3"/>
    <n v="3.3999999999999998E-3"/>
    <n v="3.3999999999999998E-3"/>
    <n v="3.3999999999999998E-3"/>
    <n v="3.3999999999999998E-3"/>
    <n v="3.3999999999999998E-3"/>
    <n v="3.3999999999999998E-3"/>
  </r>
  <r>
    <s v="missouri"/>
    <x v="0"/>
    <x v="6"/>
    <x v="164"/>
    <n v="4.0800000000000003E-2"/>
    <n v="4.0800000000000003E-2"/>
    <n v="4.0800000000000003E-2"/>
    <n v="4.0800000000000003E-2"/>
    <n v="4.0800000000000003E-2"/>
    <n v="4.0800000000000003E-2"/>
    <n v="4.0800000000000003E-2"/>
    <n v="4.0800000000000003E-2"/>
  </r>
  <r>
    <s v="missouri"/>
    <x v="0"/>
    <x v="1"/>
    <x v="165"/>
    <n v="1.07"/>
    <n v="1.07"/>
    <n v="1.07"/>
    <n v="1.07"/>
    <n v="1.07"/>
    <n v="1.07"/>
    <n v="1.07"/>
    <n v="1.07"/>
  </r>
  <r>
    <s v="missouri"/>
    <x v="0"/>
    <x v="3"/>
    <x v="166"/>
    <n v="0.27110000000000001"/>
    <n v="0.27110000000000001"/>
    <n v="0.27110000000000001"/>
    <n v="0.27110000000000001"/>
    <n v="0.27110000000000001"/>
    <n v="0.27110000000000001"/>
    <n v="0.27110000000000001"/>
    <n v="0.27110000000000001"/>
  </r>
  <r>
    <s v="missouri"/>
    <x v="0"/>
    <x v="4"/>
    <x v="145"/>
    <n v="7.22E-2"/>
    <n v="7.22E-2"/>
    <n v="7.22E-2"/>
    <n v="7.22E-2"/>
    <n v="7.22E-2"/>
    <n v="7.22E-2"/>
    <n v="7.22E-2"/>
    <n v="7.22E-2"/>
  </r>
  <r>
    <s v="missouri"/>
    <x v="0"/>
    <x v="0"/>
    <x v="167"/>
    <n v="1.6478999999999999"/>
    <n v="1.6478999999999999"/>
    <n v="1.6478999999999999"/>
    <n v="1.6478999999999999"/>
    <n v="1.6478999999999999"/>
    <n v="1.6478999999999999"/>
    <n v="1.6478999999999999"/>
    <n v="1.6478999999999999"/>
  </r>
  <r>
    <s v="missouri"/>
    <x v="0"/>
    <x v="5"/>
    <x v="168"/>
    <n v="0.1905"/>
    <n v="0.1905"/>
    <n v="0.1905"/>
    <n v="0.1905"/>
    <n v="0.1905"/>
    <n v="0.1905"/>
    <n v="0.1905"/>
    <n v="0.1905"/>
  </r>
  <r>
    <s v="montana"/>
    <x v="0"/>
    <x v="1"/>
    <x v="169"/>
    <n v="0.19520000000000001"/>
    <n v="0.19520000000000001"/>
    <n v="0.19520000000000001"/>
    <n v="0.19520000000000001"/>
    <n v="0.19520000000000001"/>
    <n v="0.19520000000000001"/>
    <n v="0.19520000000000001"/>
    <n v="0.19520000000000001"/>
  </r>
  <r>
    <s v="montana"/>
    <x v="0"/>
    <x v="5"/>
    <x v="170"/>
    <n v="3.0800000000000001E-2"/>
    <n v="3.0800000000000001E-2"/>
    <n v="3.0800000000000001E-2"/>
    <n v="3.0800000000000001E-2"/>
    <n v="3.0800000000000001E-2"/>
    <n v="3.0800000000000001E-2"/>
    <n v="3.0800000000000001E-2"/>
    <n v="3.0800000000000001E-2"/>
  </r>
  <r>
    <s v="montana"/>
    <x v="0"/>
    <x v="3"/>
    <x v="171"/>
    <n v="4.3900000000000002E-2"/>
    <n v="4.3900000000000002E-2"/>
    <n v="4.3900000000000002E-2"/>
    <n v="4.3900000000000002E-2"/>
    <n v="4.3900000000000002E-2"/>
    <n v="4.3900000000000002E-2"/>
    <n v="4.3900000000000002E-2"/>
    <n v="4.3900000000000002E-2"/>
  </r>
  <r>
    <s v="montana"/>
    <x v="0"/>
    <x v="4"/>
    <x v="172"/>
    <n v="1.0200000000000001E-2"/>
    <n v="1.0200000000000001E-2"/>
    <n v="1.0200000000000001E-2"/>
    <n v="1.0200000000000001E-2"/>
    <n v="1.0200000000000001E-2"/>
    <n v="1.0200000000000001E-2"/>
    <n v="1.0200000000000001E-2"/>
    <n v="1.0200000000000001E-2"/>
  </r>
  <r>
    <s v="montana"/>
    <x v="0"/>
    <x v="2"/>
    <x v="173"/>
    <n v="5.9999999999999995E-4"/>
    <n v="5.9999999999999995E-4"/>
    <n v="5.9999999999999995E-4"/>
    <n v="5.9999999999999995E-4"/>
    <n v="5.9999999999999995E-4"/>
    <n v="5.9999999999999995E-4"/>
    <n v="5.9999999999999995E-4"/>
    <n v="5.9999999999999995E-4"/>
  </r>
  <r>
    <s v="montana"/>
    <x v="0"/>
    <x v="6"/>
    <x v="174"/>
    <n v="6.6E-3"/>
    <n v="6.6E-3"/>
    <n v="6.6E-3"/>
    <n v="6.6E-3"/>
    <n v="6.6E-3"/>
    <n v="6.6E-3"/>
    <n v="6.6E-3"/>
    <n v="6.6E-3"/>
  </r>
  <r>
    <s v="montana"/>
    <x v="0"/>
    <x v="0"/>
    <x v="175"/>
    <n v="0.2873"/>
    <n v="0.2873"/>
    <n v="0.2873"/>
    <n v="0.2873"/>
    <n v="0.2873"/>
    <n v="0.2873"/>
    <n v="0.2873"/>
    <n v="0.2873"/>
  </r>
  <r>
    <s v="nebraska"/>
    <x v="0"/>
    <x v="1"/>
    <x v="176"/>
    <n v="0.32769999999999999"/>
    <n v="0.32769999999999999"/>
    <n v="0.32769999999999999"/>
    <n v="0.32769999999999999"/>
    <n v="0.32769999999999999"/>
    <n v="0.32769999999999999"/>
    <n v="0.32769999999999999"/>
    <n v="0.32769999999999999"/>
  </r>
  <r>
    <s v="nebraska"/>
    <x v="0"/>
    <x v="3"/>
    <x v="177"/>
    <n v="8.2000000000000003E-2"/>
    <n v="8.2000000000000003E-2"/>
    <n v="8.2000000000000003E-2"/>
    <n v="8.2000000000000003E-2"/>
    <n v="8.2000000000000003E-2"/>
    <n v="8.2000000000000003E-2"/>
    <n v="8.2000000000000003E-2"/>
    <n v="8.2000000000000003E-2"/>
  </r>
  <r>
    <s v="nebraska"/>
    <x v="0"/>
    <x v="4"/>
    <x v="178"/>
    <n v="2.1700000000000001E-2"/>
    <n v="2.1700000000000001E-2"/>
    <n v="2.1700000000000001E-2"/>
    <n v="2.1700000000000001E-2"/>
    <n v="2.1700000000000001E-2"/>
    <n v="2.1700000000000001E-2"/>
    <n v="2.1700000000000001E-2"/>
    <n v="2.1700000000000001E-2"/>
  </r>
  <r>
    <s v="nebraska"/>
    <x v="0"/>
    <x v="6"/>
    <x v="179"/>
    <n v="1.23E-2"/>
    <n v="1.23E-2"/>
    <n v="1.23E-2"/>
    <n v="1.23E-2"/>
    <n v="1.23E-2"/>
    <n v="1.23E-2"/>
    <n v="1.23E-2"/>
    <n v="1.23E-2"/>
  </r>
  <r>
    <s v="nebraska"/>
    <x v="0"/>
    <x v="0"/>
    <x v="180"/>
    <n v="0.50249999999999995"/>
    <n v="0.50249999999999995"/>
    <n v="0.50249999999999995"/>
    <n v="0.50249999999999995"/>
    <n v="0.50249999999999995"/>
    <n v="0.50249999999999995"/>
    <n v="0.50249999999999995"/>
    <n v="0.50249999999999995"/>
  </r>
  <r>
    <s v="nebraska"/>
    <x v="0"/>
    <x v="5"/>
    <x v="181"/>
    <n v="5.7599999999999998E-2"/>
    <n v="5.7599999999999998E-2"/>
    <n v="5.7599999999999998E-2"/>
    <n v="5.7599999999999998E-2"/>
    <n v="5.7599999999999998E-2"/>
    <n v="5.7599999999999998E-2"/>
    <n v="5.7599999999999998E-2"/>
    <n v="5.7599999999999998E-2"/>
  </r>
  <r>
    <s v="nebraska"/>
    <x v="0"/>
    <x v="2"/>
    <x v="182"/>
    <n v="1E-3"/>
    <n v="1E-3"/>
    <n v="1E-3"/>
    <n v="1E-3"/>
    <n v="1E-3"/>
    <n v="1E-3"/>
    <n v="1E-3"/>
    <n v="1E-3"/>
  </r>
  <r>
    <s v="nevada"/>
    <x v="0"/>
    <x v="5"/>
    <x v="183"/>
    <n v="7.7700000000000005E-2"/>
    <n v="7.7700000000000005E-2"/>
    <n v="7.7700000000000005E-2"/>
    <n v="7.7700000000000005E-2"/>
    <n v="7.7700000000000005E-2"/>
    <n v="7.7700000000000005E-2"/>
    <n v="7.7700000000000005E-2"/>
    <n v="7.7700000000000005E-2"/>
  </r>
  <r>
    <s v="nevada"/>
    <x v="0"/>
    <x v="6"/>
    <x v="184"/>
    <n v="1.66E-2"/>
    <n v="1.66E-2"/>
    <n v="1.66E-2"/>
    <n v="1.66E-2"/>
    <n v="1.66E-2"/>
    <n v="1.66E-2"/>
    <n v="1.66E-2"/>
    <n v="1.66E-2"/>
  </r>
  <r>
    <s v="nevada"/>
    <x v="0"/>
    <x v="0"/>
    <x v="185"/>
    <n v="0.66679999999999995"/>
    <n v="0.66679999999999995"/>
    <n v="0.66679999999999995"/>
    <n v="0.66679999999999995"/>
    <n v="0.66679999999999995"/>
    <n v="0.66679999999999995"/>
    <n v="0.66679999999999995"/>
    <n v="0.66679999999999995"/>
  </r>
  <r>
    <s v="nevada"/>
    <x v="0"/>
    <x v="4"/>
    <x v="42"/>
    <n v="2.4799999999999999E-2"/>
    <n v="2.4799999999999999E-2"/>
    <n v="2.4799999999999999E-2"/>
    <n v="2.4799999999999999E-2"/>
    <n v="2.4799999999999999E-2"/>
    <n v="2.4799999999999999E-2"/>
    <n v="2.4799999999999999E-2"/>
    <n v="2.4799999999999999E-2"/>
  </r>
  <r>
    <s v="nevada"/>
    <x v="0"/>
    <x v="2"/>
    <x v="186"/>
    <n v="1.4E-3"/>
    <n v="1.4E-3"/>
    <n v="1.4E-3"/>
    <n v="1.4E-3"/>
    <n v="1.4E-3"/>
    <n v="1.4E-3"/>
    <n v="1.4E-3"/>
    <n v="1.4E-3"/>
  </r>
  <r>
    <s v="nevada"/>
    <x v="0"/>
    <x v="3"/>
    <x v="187"/>
    <n v="0.1106"/>
    <n v="0.1106"/>
    <n v="0.1106"/>
    <n v="0.1106"/>
    <n v="0.1106"/>
    <n v="0.1106"/>
    <n v="0.1106"/>
    <n v="0.1106"/>
  </r>
  <r>
    <s v="nevada"/>
    <x v="0"/>
    <x v="1"/>
    <x v="188"/>
    <n v="0.43569999999999998"/>
    <n v="0.43569999999999998"/>
    <n v="0.43569999999999998"/>
    <n v="0.43569999999999998"/>
    <n v="0.43569999999999998"/>
    <n v="0.43569999999999998"/>
    <n v="0.43569999999999998"/>
    <n v="0.43569999999999998"/>
  </r>
  <r>
    <s v="new_hampshire"/>
    <x v="0"/>
    <x v="1"/>
    <x v="189"/>
    <n v="0.2288"/>
    <n v="0.2288"/>
    <n v="0.2288"/>
    <n v="0.2288"/>
    <n v="0.2288"/>
    <n v="0.2288"/>
    <n v="0.2288"/>
    <n v="0.2288"/>
  </r>
  <r>
    <s v="new_hampshire"/>
    <x v="0"/>
    <x v="5"/>
    <x v="190"/>
    <n v="4.3400000000000001E-2"/>
    <n v="4.3400000000000001E-2"/>
    <n v="4.3400000000000001E-2"/>
    <n v="4.3400000000000001E-2"/>
    <n v="4.3400000000000001E-2"/>
    <n v="4.3400000000000001E-2"/>
    <n v="4.3400000000000001E-2"/>
    <n v="4.3400000000000001E-2"/>
  </r>
  <r>
    <s v="new_hampshire"/>
    <x v="0"/>
    <x v="6"/>
    <x v="127"/>
    <n v="9.2999999999999992E-3"/>
    <n v="9.2999999999999992E-3"/>
    <n v="9.2999999999999992E-3"/>
    <n v="9.2999999999999992E-3"/>
    <n v="9.2999999999999992E-3"/>
    <n v="9.2999999999999992E-3"/>
    <n v="9.2999999999999992E-3"/>
    <n v="9.2999999999999992E-3"/>
  </r>
  <r>
    <s v="new_hampshire"/>
    <x v="0"/>
    <x v="4"/>
    <x v="191"/>
    <n v="1.3599999999999999E-2"/>
    <n v="1.3599999999999999E-2"/>
    <n v="1.3599999999999999E-2"/>
    <n v="1.3599999999999999E-2"/>
    <n v="1.3599999999999999E-2"/>
    <n v="1.3599999999999999E-2"/>
    <n v="1.3599999999999999E-2"/>
    <n v="1.3599999999999999E-2"/>
  </r>
  <r>
    <s v="new_hampshire"/>
    <x v="0"/>
    <x v="3"/>
    <x v="192"/>
    <n v="6.1800000000000001E-2"/>
    <n v="6.1800000000000001E-2"/>
    <n v="6.1800000000000001E-2"/>
    <n v="6.1800000000000001E-2"/>
    <n v="6.1800000000000001E-2"/>
    <n v="6.1800000000000001E-2"/>
    <n v="6.1800000000000001E-2"/>
    <n v="6.1800000000000001E-2"/>
  </r>
  <r>
    <s v="new_hampshire"/>
    <x v="0"/>
    <x v="0"/>
    <x v="193"/>
    <n v="0.35770000000000002"/>
    <n v="0.35770000000000002"/>
    <n v="0.35770000000000002"/>
    <n v="0.35770000000000002"/>
    <n v="0.35770000000000002"/>
    <n v="0.35770000000000002"/>
    <n v="0.35770000000000002"/>
    <n v="0.35770000000000002"/>
  </r>
  <r>
    <s v="new_hampshire"/>
    <x v="0"/>
    <x v="2"/>
    <x v="69"/>
    <n v="8.0000000000000004E-4"/>
    <n v="8.0000000000000004E-4"/>
    <n v="8.0000000000000004E-4"/>
    <n v="8.0000000000000004E-4"/>
    <n v="8.0000000000000004E-4"/>
    <n v="8.0000000000000004E-4"/>
    <n v="8.0000000000000004E-4"/>
    <n v="8.0000000000000004E-4"/>
  </r>
  <r>
    <s v="new_jersey"/>
    <x v="0"/>
    <x v="3"/>
    <x v="194"/>
    <n v="0.4113"/>
    <n v="0.4113"/>
    <n v="0.4113"/>
    <n v="0.4113"/>
    <n v="0.4113"/>
    <n v="0.4113"/>
    <n v="0.4113"/>
    <n v="0.4113"/>
  </r>
  <r>
    <s v="new_jersey"/>
    <x v="0"/>
    <x v="2"/>
    <x v="195"/>
    <n v="5.1999999999999998E-3"/>
    <n v="5.1999999999999998E-3"/>
    <n v="5.1999999999999998E-3"/>
    <n v="5.1999999999999998E-3"/>
    <n v="5.1999999999999998E-3"/>
    <n v="5.1999999999999998E-3"/>
    <n v="5.1999999999999998E-3"/>
    <n v="5.1999999999999998E-3"/>
  </r>
  <r>
    <s v="new_jersey"/>
    <x v="0"/>
    <x v="6"/>
    <x v="192"/>
    <n v="6.1800000000000001E-2"/>
    <n v="6.1800000000000001E-2"/>
    <n v="6.1800000000000001E-2"/>
    <n v="6.1800000000000001E-2"/>
    <n v="6.1800000000000001E-2"/>
    <n v="6.1800000000000001E-2"/>
    <n v="6.1800000000000001E-2"/>
    <n v="6.1800000000000001E-2"/>
  </r>
  <r>
    <s v="new_jersey"/>
    <x v="0"/>
    <x v="4"/>
    <x v="196"/>
    <n v="8.7800000000000003E-2"/>
    <n v="8.7800000000000003E-2"/>
    <n v="8.7800000000000003E-2"/>
    <n v="8.7800000000000003E-2"/>
    <n v="8.7800000000000003E-2"/>
    <n v="8.7800000000000003E-2"/>
    <n v="8.7800000000000003E-2"/>
    <n v="8.7800000000000003E-2"/>
  </r>
  <r>
    <s v="new_jersey"/>
    <x v="0"/>
    <x v="5"/>
    <x v="197"/>
    <n v="0.28889999999999999"/>
    <n v="0.28889999999999999"/>
    <n v="0.28889999999999999"/>
    <n v="0.28889999999999999"/>
    <n v="0.28889999999999999"/>
    <n v="0.28889999999999999"/>
    <n v="0.28889999999999999"/>
    <n v="0.28889999999999999"/>
  </r>
  <r>
    <s v="new_jersey"/>
    <x v="0"/>
    <x v="1"/>
    <x v="198"/>
    <n v="1.3071999999999999"/>
    <n v="1.3071999999999999"/>
    <n v="1.3071999999999999"/>
    <n v="1.3071999999999999"/>
    <n v="1.3071999999999999"/>
    <n v="1.3071999999999999"/>
    <n v="1.3071999999999999"/>
    <n v="1.3071999999999999"/>
  </r>
  <r>
    <s v="new_jersey"/>
    <x v="0"/>
    <x v="0"/>
    <x v="199"/>
    <n v="2.1621999999999999"/>
    <n v="2.1621999999999999"/>
    <n v="2.1621999999999999"/>
    <n v="2.1621999999999999"/>
    <n v="2.1621999999999999"/>
    <n v="2.1621999999999999"/>
    <n v="2.1621999999999999"/>
    <n v="2.1621999999999999"/>
  </r>
  <r>
    <s v="new_mexico"/>
    <x v="0"/>
    <x v="4"/>
    <x v="200"/>
    <n v="2.0299999999999999E-2"/>
    <n v="2.0299999999999999E-2"/>
    <n v="2.0299999999999999E-2"/>
    <n v="2.0299999999999999E-2"/>
    <n v="2.0299999999999999E-2"/>
    <n v="2.0299999999999999E-2"/>
    <n v="2.0299999999999999E-2"/>
    <n v="2.0299999999999999E-2"/>
  </r>
  <r>
    <s v="new_mexico"/>
    <x v="0"/>
    <x v="1"/>
    <x v="201"/>
    <n v="0.4269"/>
    <n v="0.4269"/>
    <n v="0.4269"/>
    <n v="0.4269"/>
    <n v="0.4269"/>
    <n v="0.4269"/>
    <n v="0.4269"/>
    <n v="0.4269"/>
  </r>
  <r>
    <s v="new_mexico"/>
    <x v="0"/>
    <x v="2"/>
    <x v="202"/>
    <n v="1.1000000000000001E-3"/>
    <n v="1.1000000000000001E-3"/>
    <n v="1.1000000000000001E-3"/>
    <n v="1.1000000000000001E-3"/>
    <n v="1.1000000000000001E-3"/>
    <n v="1.1000000000000001E-3"/>
    <n v="1.1000000000000001E-3"/>
    <n v="1.1000000000000001E-3"/>
  </r>
  <r>
    <s v="new_mexico"/>
    <x v="0"/>
    <x v="3"/>
    <x v="203"/>
    <n v="8.9399999999999993E-2"/>
    <n v="8.9399999999999993E-2"/>
    <n v="8.9399999999999993E-2"/>
    <n v="8.9399999999999993E-2"/>
    <n v="8.9399999999999993E-2"/>
    <n v="8.9399999999999993E-2"/>
    <n v="8.9399999999999993E-2"/>
    <n v="8.9399999999999993E-2"/>
  </r>
  <r>
    <s v="new_mexico"/>
    <x v="0"/>
    <x v="6"/>
    <x v="204"/>
    <n v="1.34E-2"/>
    <n v="1.34E-2"/>
    <n v="1.34E-2"/>
    <n v="1.34E-2"/>
    <n v="1.34E-2"/>
    <n v="1.34E-2"/>
    <n v="1.34E-2"/>
    <n v="1.34E-2"/>
  </r>
  <r>
    <s v="new_mexico"/>
    <x v="0"/>
    <x v="5"/>
    <x v="205"/>
    <n v="6.2799999999999995E-2"/>
    <n v="6.2799999999999995E-2"/>
    <n v="6.2799999999999995E-2"/>
    <n v="6.2799999999999995E-2"/>
    <n v="6.2799999999999995E-2"/>
    <n v="6.2799999999999995E-2"/>
    <n v="6.2799999999999995E-2"/>
    <n v="6.2799999999999995E-2"/>
  </r>
  <r>
    <s v="new_mexico"/>
    <x v="0"/>
    <x v="0"/>
    <x v="206"/>
    <n v="0.61409999999999998"/>
    <n v="0.61409999999999998"/>
    <n v="0.61409999999999998"/>
    <n v="0.61409999999999998"/>
    <n v="0.61409999999999998"/>
    <n v="0.61409999999999998"/>
    <n v="0.61409999999999998"/>
    <n v="0.61409999999999998"/>
  </r>
  <r>
    <s v="new_york"/>
    <x v="0"/>
    <x v="6"/>
    <x v="207"/>
    <n v="0.1361"/>
    <n v="0.1361"/>
    <n v="0.1361"/>
    <n v="0.1361"/>
    <n v="0.1361"/>
    <n v="0.1361"/>
    <n v="0.1361"/>
    <n v="0.1361"/>
  </r>
  <r>
    <s v="new_york"/>
    <x v="0"/>
    <x v="0"/>
    <x v="208"/>
    <n v="4.3723999999999998"/>
    <n v="4.3723999999999998"/>
    <n v="4.3723999999999998"/>
    <n v="4.3723999999999998"/>
    <n v="4.3723999999999998"/>
    <n v="4.3723999999999998"/>
    <n v="4.3723999999999998"/>
    <n v="4.3723999999999998"/>
  </r>
  <r>
    <s v="new_york"/>
    <x v="0"/>
    <x v="4"/>
    <x v="209"/>
    <n v="0.1963"/>
    <n v="0.1963"/>
    <n v="0.1963"/>
    <n v="0.1963"/>
    <n v="0.1963"/>
    <n v="0.1963"/>
    <n v="0.1963"/>
    <n v="0.1963"/>
  </r>
  <r>
    <s v="new_york"/>
    <x v="0"/>
    <x v="3"/>
    <x v="210"/>
    <n v="0.90559999999999996"/>
    <n v="0.90559999999999996"/>
    <n v="0.90559999999999996"/>
    <n v="0.90559999999999996"/>
    <n v="0.90559999999999996"/>
    <n v="0.90559999999999996"/>
    <n v="0.90559999999999996"/>
    <n v="0.90559999999999996"/>
  </r>
  <r>
    <s v="new_york"/>
    <x v="0"/>
    <x v="2"/>
    <x v="211"/>
    <n v="1.15E-2"/>
    <n v="1.15E-2"/>
    <n v="1.15E-2"/>
    <n v="1.15E-2"/>
    <n v="1.15E-2"/>
    <n v="1.15E-2"/>
    <n v="1.15E-2"/>
    <n v="1.15E-2"/>
  </r>
  <r>
    <s v="new_york"/>
    <x v="0"/>
    <x v="1"/>
    <x v="212"/>
    <n v="2.4866999999999999"/>
    <n v="2.4866999999999999"/>
    <n v="2.4866999999999999"/>
    <n v="2.4866999999999999"/>
    <n v="2.4866999999999999"/>
    <n v="2.4866999999999999"/>
    <n v="2.4866999999999999"/>
    <n v="2.4866999999999999"/>
  </r>
  <r>
    <s v="new_york"/>
    <x v="0"/>
    <x v="5"/>
    <x v="213"/>
    <n v="0.63619999999999999"/>
    <n v="0.63619999999999999"/>
    <n v="0.63619999999999999"/>
    <n v="0.63619999999999999"/>
    <n v="0.63619999999999999"/>
    <n v="0.63619999999999999"/>
    <n v="0.63619999999999999"/>
    <n v="0.63619999999999999"/>
  </r>
  <r>
    <s v="north_carolina"/>
    <x v="0"/>
    <x v="5"/>
    <x v="214"/>
    <n v="0.28749999999999998"/>
    <n v="0.28749999999999998"/>
    <n v="0.28749999999999998"/>
    <n v="0.28749999999999998"/>
    <n v="0.28749999999999998"/>
    <n v="0.28749999999999998"/>
    <n v="0.28749999999999998"/>
    <n v="0.28749999999999998"/>
  </r>
  <r>
    <s v="north_carolina"/>
    <x v="0"/>
    <x v="6"/>
    <x v="215"/>
    <n v="6.1499999999999999E-2"/>
    <n v="6.1499999999999999E-2"/>
    <n v="6.1499999999999999E-2"/>
    <n v="6.1499999999999999E-2"/>
    <n v="6.1499999999999999E-2"/>
    <n v="6.1499999999999999E-2"/>
    <n v="6.1499999999999999E-2"/>
    <n v="6.1499999999999999E-2"/>
  </r>
  <r>
    <s v="north_carolina"/>
    <x v="0"/>
    <x v="2"/>
    <x v="195"/>
    <n v="5.1999999999999998E-3"/>
    <n v="5.1999999999999998E-3"/>
    <n v="5.1999999999999998E-3"/>
    <n v="5.1999999999999998E-3"/>
    <n v="5.1999999999999998E-3"/>
    <n v="5.1999999999999998E-3"/>
    <n v="5.1999999999999998E-3"/>
    <n v="5.1999999999999998E-3"/>
  </r>
  <r>
    <s v="north_carolina"/>
    <x v="0"/>
    <x v="3"/>
    <x v="216"/>
    <n v="0.40920000000000001"/>
    <n v="0.40920000000000001"/>
    <n v="0.40920000000000001"/>
    <n v="0.40920000000000001"/>
    <n v="0.40920000000000001"/>
    <n v="0.40920000000000001"/>
    <n v="0.40920000000000001"/>
    <n v="0.40920000000000001"/>
  </r>
  <r>
    <s v="north_carolina"/>
    <x v="0"/>
    <x v="1"/>
    <x v="217"/>
    <n v="1.8263"/>
    <n v="1.8263"/>
    <n v="1.8263"/>
    <n v="1.8263"/>
    <n v="1.8263"/>
    <n v="1.8263"/>
    <n v="1.8263"/>
    <n v="1.8263"/>
  </r>
  <r>
    <s v="north_carolina"/>
    <x v="0"/>
    <x v="0"/>
    <x v="218"/>
    <n v="2.7017000000000002"/>
    <n v="2.7017000000000002"/>
    <n v="2.7017000000000002"/>
    <n v="2.7017000000000002"/>
    <n v="2.7017000000000002"/>
    <n v="2.7017000000000002"/>
    <n v="2.7017000000000002"/>
    <n v="2.7017000000000002"/>
  </r>
  <r>
    <s v="north_carolina"/>
    <x v="0"/>
    <x v="4"/>
    <x v="219"/>
    <n v="0.112"/>
    <n v="0.112"/>
    <n v="0.112"/>
    <n v="0.112"/>
    <n v="0.112"/>
    <n v="0.112"/>
    <n v="0.112"/>
    <n v="0.112"/>
  </r>
  <r>
    <s v="north_dakota"/>
    <x v="0"/>
    <x v="0"/>
    <x v="220"/>
    <n v="0.2145"/>
    <n v="0.2145"/>
    <n v="0.2145"/>
    <n v="0.2145"/>
    <n v="0.2145"/>
    <n v="0.2145"/>
    <n v="0.2145"/>
    <n v="0.2145"/>
  </r>
  <r>
    <s v="north_dakota"/>
    <x v="0"/>
    <x v="3"/>
    <x v="221"/>
    <n v="2.9899999999999999E-2"/>
    <n v="2.9899999999999999E-2"/>
    <n v="2.9899999999999999E-2"/>
    <n v="2.9899999999999999E-2"/>
    <n v="2.9899999999999999E-2"/>
    <n v="2.9899999999999999E-2"/>
    <n v="2.9899999999999999E-2"/>
    <n v="2.9899999999999999E-2"/>
  </r>
  <r>
    <s v="north_dakota"/>
    <x v="0"/>
    <x v="5"/>
    <x v="102"/>
    <n v="2.1000000000000001E-2"/>
    <n v="2.1000000000000001E-2"/>
    <n v="2.1000000000000001E-2"/>
    <n v="2.1000000000000001E-2"/>
    <n v="2.1000000000000001E-2"/>
    <n v="2.1000000000000001E-2"/>
    <n v="2.1000000000000001E-2"/>
    <n v="2.1000000000000001E-2"/>
  </r>
  <r>
    <s v="north_dakota"/>
    <x v="0"/>
    <x v="4"/>
    <x v="222"/>
    <n v="8.2000000000000007E-3"/>
    <n v="8.2000000000000007E-3"/>
    <n v="8.2000000000000007E-3"/>
    <n v="8.2000000000000007E-3"/>
    <n v="8.2000000000000007E-3"/>
    <n v="8.2000000000000007E-3"/>
    <n v="8.2000000000000007E-3"/>
    <n v="8.2000000000000007E-3"/>
  </r>
  <r>
    <s v="north_dakota"/>
    <x v="0"/>
    <x v="1"/>
    <x v="223"/>
    <n v="0.15049999999999999"/>
    <n v="0.15049999999999999"/>
    <n v="0.15049999999999999"/>
    <n v="0.15049999999999999"/>
    <n v="0.15049999999999999"/>
    <n v="0.15049999999999999"/>
    <n v="0.15049999999999999"/>
    <n v="0.15049999999999999"/>
  </r>
  <r>
    <s v="north_dakota"/>
    <x v="0"/>
    <x v="6"/>
    <x v="224"/>
    <n v="4.4999999999999997E-3"/>
    <n v="4.4999999999999997E-3"/>
    <n v="4.4999999999999997E-3"/>
    <n v="4.4999999999999997E-3"/>
    <n v="4.4999999999999997E-3"/>
    <n v="4.4999999999999997E-3"/>
    <n v="4.4999999999999997E-3"/>
    <n v="4.4999999999999997E-3"/>
  </r>
  <r>
    <s v="north_dakota"/>
    <x v="0"/>
    <x v="2"/>
    <x v="8"/>
    <n v="4.0000000000000002E-4"/>
    <n v="4.0000000000000002E-4"/>
    <n v="4.0000000000000002E-4"/>
    <n v="4.0000000000000002E-4"/>
    <n v="4.0000000000000002E-4"/>
    <n v="4.0000000000000002E-4"/>
    <n v="4.0000000000000002E-4"/>
    <n v="4.0000000000000002E-4"/>
  </r>
  <r>
    <s v="ohio"/>
    <x v="0"/>
    <x v="4"/>
    <x v="225"/>
    <n v="0.14169999999999999"/>
    <n v="0.14169999999999999"/>
    <n v="0.14169999999999999"/>
    <n v="0.14169999999999999"/>
    <n v="0.14169999999999999"/>
    <n v="0.14169999999999999"/>
    <n v="0.14169999999999999"/>
    <n v="0.14169999999999999"/>
  </r>
  <r>
    <s v="ohio"/>
    <x v="0"/>
    <x v="6"/>
    <x v="226"/>
    <n v="8.1100000000000005E-2"/>
    <n v="8.1100000000000005E-2"/>
    <n v="8.1100000000000005E-2"/>
    <n v="8.1100000000000005E-2"/>
    <n v="8.1100000000000005E-2"/>
    <n v="8.1100000000000005E-2"/>
    <n v="8.1100000000000005E-2"/>
    <n v="8.1100000000000005E-2"/>
  </r>
  <r>
    <s v="ohio"/>
    <x v="0"/>
    <x v="1"/>
    <x v="227"/>
    <n v="2.1827000000000001"/>
    <n v="2.1827000000000001"/>
    <n v="2.1827000000000001"/>
    <n v="2.1827000000000001"/>
    <n v="2.1827000000000001"/>
    <n v="2.1827000000000001"/>
    <n v="2.1827000000000001"/>
    <n v="2.1827000000000001"/>
  </r>
  <r>
    <s v="ohio"/>
    <x v="0"/>
    <x v="3"/>
    <x v="228"/>
    <n v="0.53969999999999996"/>
    <n v="0.53969999999999996"/>
    <n v="0.53969999999999996"/>
    <n v="0.53969999999999996"/>
    <n v="0.53969999999999996"/>
    <n v="0.53969999999999996"/>
    <n v="0.53969999999999996"/>
    <n v="0.53969999999999996"/>
  </r>
  <r>
    <s v="ohio"/>
    <x v="0"/>
    <x v="0"/>
    <x v="229"/>
    <n v="3.3313000000000001"/>
    <n v="3.3313000000000001"/>
    <n v="3.3313000000000001"/>
    <n v="3.3313000000000001"/>
    <n v="3.3313000000000001"/>
    <n v="3.3313000000000001"/>
    <n v="3.3313000000000001"/>
    <n v="3.3313000000000001"/>
  </r>
  <r>
    <s v="ohio"/>
    <x v="0"/>
    <x v="5"/>
    <x v="230"/>
    <n v="0.37919999999999998"/>
    <n v="0.37919999999999998"/>
    <n v="0.37919999999999998"/>
    <n v="0.37919999999999998"/>
    <n v="0.37919999999999998"/>
    <n v="0.37919999999999998"/>
    <n v="0.37919999999999998"/>
    <n v="0.37919999999999998"/>
  </r>
  <r>
    <s v="ohio"/>
    <x v="0"/>
    <x v="2"/>
    <x v="231"/>
    <n v="6.7999999999999996E-3"/>
    <n v="6.7999999999999996E-3"/>
    <n v="6.7999999999999996E-3"/>
    <n v="6.7999999999999996E-3"/>
    <n v="6.7999999999999996E-3"/>
    <n v="6.7999999999999996E-3"/>
    <n v="6.7999999999999996E-3"/>
    <n v="6.7999999999999996E-3"/>
  </r>
  <r>
    <s v="oklahoma"/>
    <x v="0"/>
    <x v="2"/>
    <x v="47"/>
    <n v="2.0999999999999999E-3"/>
    <n v="2.0999999999999999E-3"/>
    <n v="2.0999999999999999E-3"/>
    <n v="2.0999999999999999E-3"/>
    <n v="2.0999999999999999E-3"/>
    <n v="2.0999999999999999E-3"/>
    <n v="2.0999999999999999E-3"/>
    <n v="2.0999999999999999E-3"/>
  </r>
  <r>
    <s v="oklahoma"/>
    <x v="0"/>
    <x v="0"/>
    <x v="232"/>
    <n v="1.1527000000000001"/>
    <n v="1.1527000000000001"/>
    <n v="1.1527000000000001"/>
    <n v="1.1527000000000001"/>
    <n v="1.1527000000000001"/>
    <n v="1.1527000000000001"/>
    <n v="1.1527000000000001"/>
    <n v="1.1527000000000001"/>
  </r>
  <r>
    <s v="oklahoma"/>
    <x v="0"/>
    <x v="1"/>
    <x v="233"/>
    <n v="0.7984"/>
    <n v="0.7984"/>
    <n v="0.7984"/>
    <n v="0.7984"/>
    <n v="0.7984"/>
    <n v="0.7984"/>
    <n v="0.7984"/>
    <n v="0.7984"/>
  </r>
  <r>
    <s v="oklahoma"/>
    <x v="0"/>
    <x v="3"/>
    <x v="234"/>
    <n v="0.1656"/>
    <n v="0.1656"/>
    <n v="0.1656"/>
    <n v="0.1656"/>
    <n v="0.1656"/>
    <n v="0.1656"/>
    <n v="0.1656"/>
    <n v="0.1656"/>
  </r>
  <r>
    <s v="oklahoma"/>
    <x v="0"/>
    <x v="6"/>
    <x v="235"/>
    <n v="2.4899999999999999E-2"/>
    <n v="2.4899999999999999E-2"/>
    <n v="2.4899999999999999E-2"/>
    <n v="2.4899999999999999E-2"/>
    <n v="2.4899999999999999E-2"/>
    <n v="2.4899999999999999E-2"/>
    <n v="2.4899999999999999E-2"/>
    <n v="2.4899999999999999E-2"/>
  </r>
  <r>
    <s v="oklahoma"/>
    <x v="0"/>
    <x v="4"/>
    <x v="236"/>
    <n v="4.5400000000000003E-2"/>
    <n v="4.5400000000000003E-2"/>
    <n v="4.5400000000000003E-2"/>
    <n v="4.5400000000000003E-2"/>
    <n v="4.5400000000000003E-2"/>
    <n v="4.5400000000000003E-2"/>
    <n v="4.5400000000000003E-2"/>
    <n v="4.5400000000000003E-2"/>
  </r>
  <r>
    <s v="oklahoma"/>
    <x v="0"/>
    <x v="5"/>
    <x v="237"/>
    <n v="0.1163"/>
    <n v="0.1163"/>
    <n v="0.1163"/>
    <n v="0.1163"/>
    <n v="0.1163"/>
    <n v="0.1163"/>
    <n v="0.1163"/>
    <n v="0.1163"/>
  </r>
  <r>
    <s v="oregon"/>
    <x v="0"/>
    <x v="1"/>
    <x v="238"/>
    <n v="0.58609999999999995"/>
    <n v="0.58609999999999995"/>
    <n v="0.58609999999999995"/>
    <n v="0.58609999999999995"/>
    <n v="0.58609999999999995"/>
    <n v="0.58609999999999995"/>
    <n v="0.58609999999999995"/>
    <n v="0.58609999999999995"/>
  </r>
  <r>
    <s v="oregon"/>
    <x v="0"/>
    <x v="4"/>
    <x v="239"/>
    <n v="3.8100000000000002E-2"/>
    <n v="3.8100000000000002E-2"/>
    <n v="3.8100000000000002E-2"/>
    <n v="3.8100000000000002E-2"/>
    <n v="3.8100000000000002E-2"/>
    <n v="3.8100000000000002E-2"/>
    <n v="3.8100000000000002E-2"/>
    <n v="3.8100000000000002E-2"/>
  </r>
  <r>
    <s v="oregon"/>
    <x v="0"/>
    <x v="6"/>
    <x v="240"/>
    <n v="2.5399999999999999E-2"/>
    <n v="2.5399999999999999E-2"/>
    <n v="2.5399999999999999E-2"/>
    <n v="2.5399999999999999E-2"/>
    <n v="2.5399999999999999E-2"/>
    <n v="2.5399999999999999E-2"/>
    <n v="2.5399999999999999E-2"/>
    <n v="2.5399999999999999E-2"/>
  </r>
  <r>
    <s v="oregon"/>
    <x v="0"/>
    <x v="0"/>
    <x v="241"/>
    <n v="0.93969999999999998"/>
    <n v="0.93969999999999998"/>
    <n v="0.93969999999999998"/>
    <n v="0.93969999999999998"/>
    <n v="0.93969999999999998"/>
    <n v="0.93969999999999998"/>
    <n v="0.93969999999999998"/>
    <n v="0.93969999999999998"/>
  </r>
  <r>
    <s v="oregon"/>
    <x v="0"/>
    <x v="3"/>
    <x v="242"/>
    <n v="0.1691"/>
    <n v="0.1691"/>
    <n v="0.1691"/>
    <n v="0.1691"/>
    <n v="0.1691"/>
    <n v="0.1691"/>
    <n v="0.1691"/>
    <n v="0.1691"/>
  </r>
  <r>
    <s v="oregon"/>
    <x v="0"/>
    <x v="2"/>
    <x v="47"/>
    <n v="2.0999999999999999E-3"/>
    <n v="2.0999999999999999E-3"/>
    <n v="2.0999999999999999E-3"/>
    <n v="2.0999999999999999E-3"/>
    <n v="2.0999999999999999E-3"/>
    <n v="2.0999999999999999E-3"/>
    <n v="2.0999999999999999E-3"/>
    <n v="2.0999999999999999E-3"/>
  </r>
  <r>
    <s v="oregon"/>
    <x v="0"/>
    <x v="5"/>
    <x v="243"/>
    <n v="0.1188"/>
    <n v="0.1188"/>
    <n v="0.1188"/>
    <n v="0.1188"/>
    <n v="0.1188"/>
    <n v="0.1188"/>
    <n v="0.1188"/>
    <n v="0.1188"/>
  </r>
  <r>
    <s v="pennsylvania"/>
    <x v="0"/>
    <x v="6"/>
    <x v="196"/>
    <n v="8.7800000000000003E-2"/>
    <n v="8.7800000000000003E-2"/>
    <n v="8.7800000000000003E-2"/>
    <n v="8.7800000000000003E-2"/>
    <n v="8.7800000000000003E-2"/>
    <n v="8.7800000000000003E-2"/>
    <n v="8.7800000000000003E-2"/>
    <n v="8.7800000000000003E-2"/>
  </r>
  <r>
    <s v="pennsylvania"/>
    <x v="0"/>
    <x v="4"/>
    <x v="244"/>
    <n v="0.12870000000000001"/>
    <n v="0.12870000000000001"/>
    <n v="0.12870000000000001"/>
    <n v="0.12870000000000001"/>
    <n v="0.12870000000000001"/>
    <n v="0.12870000000000001"/>
    <n v="0.12870000000000001"/>
    <n v="0.12870000000000001"/>
  </r>
  <r>
    <s v="pennsylvania"/>
    <x v="0"/>
    <x v="2"/>
    <x v="245"/>
    <n v="7.4000000000000003E-3"/>
    <n v="7.4000000000000003E-3"/>
    <n v="7.4000000000000003E-3"/>
    <n v="7.4000000000000003E-3"/>
    <n v="7.4000000000000003E-3"/>
    <n v="7.4000000000000003E-3"/>
    <n v="7.4000000000000003E-3"/>
    <n v="7.4000000000000003E-3"/>
  </r>
  <r>
    <s v="pennsylvania"/>
    <x v="0"/>
    <x v="3"/>
    <x v="246"/>
    <n v="0.58440000000000003"/>
    <n v="0.58440000000000003"/>
    <n v="0.58440000000000003"/>
    <n v="0.58440000000000003"/>
    <n v="0.58440000000000003"/>
    <n v="0.58440000000000003"/>
    <n v="0.58440000000000003"/>
    <n v="0.58440000000000003"/>
  </r>
  <r>
    <s v="pennsylvania"/>
    <x v="0"/>
    <x v="5"/>
    <x v="247"/>
    <n v="0.41049999999999998"/>
    <n v="0.41049999999999998"/>
    <n v="0.41049999999999998"/>
    <n v="0.41049999999999998"/>
    <n v="0.41049999999999998"/>
    <n v="0.41049999999999998"/>
    <n v="0.41049999999999998"/>
    <n v="0.41049999999999998"/>
  </r>
  <r>
    <s v="pennsylvania"/>
    <x v="0"/>
    <x v="1"/>
    <x v="248"/>
    <n v="1.8358000000000001"/>
    <n v="1.8358000000000001"/>
    <n v="1.8358000000000001"/>
    <n v="1.8358000000000001"/>
    <n v="1.8358000000000001"/>
    <n v="1.8358000000000001"/>
    <n v="1.8358000000000001"/>
    <n v="1.8358000000000001"/>
  </r>
  <r>
    <s v="pennsylvania"/>
    <x v="0"/>
    <x v="0"/>
    <x v="249"/>
    <n v="3.0547"/>
    <n v="3.0547"/>
    <n v="3.0547"/>
    <n v="3.0547"/>
    <n v="3.0547"/>
    <n v="3.0547"/>
    <n v="3.0547"/>
    <n v="3.0547"/>
  </r>
  <r>
    <s v="rhode_island"/>
    <x v="0"/>
    <x v="3"/>
    <x v="250"/>
    <n v="5.11E-2"/>
    <n v="5.11E-2"/>
    <n v="5.11E-2"/>
    <n v="5.11E-2"/>
    <n v="5.11E-2"/>
    <n v="5.11E-2"/>
    <n v="5.11E-2"/>
    <n v="5.11E-2"/>
  </r>
  <r>
    <s v="rhode_island"/>
    <x v="0"/>
    <x v="2"/>
    <x v="173"/>
    <n v="5.9999999999999995E-4"/>
    <n v="5.9999999999999995E-4"/>
    <n v="5.9999999999999995E-4"/>
    <n v="5.9999999999999995E-4"/>
    <n v="5.9999999999999995E-4"/>
    <n v="5.9999999999999995E-4"/>
    <n v="5.9999999999999995E-4"/>
    <n v="5.9999999999999995E-4"/>
  </r>
  <r>
    <s v="rhode_island"/>
    <x v="0"/>
    <x v="5"/>
    <x v="251"/>
    <n v="3.5900000000000001E-2"/>
    <n v="3.5900000000000001E-2"/>
    <n v="3.5900000000000001E-2"/>
    <n v="3.5900000000000001E-2"/>
    <n v="3.5900000000000001E-2"/>
    <n v="3.5900000000000001E-2"/>
    <n v="3.5900000000000001E-2"/>
    <n v="3.5900000000000001E-2"/>
  </r>
  <r>
    <s v="rhode_island"/>
    <x v="0"/>
    <x v="1"/>
    <x v="252"/>
    <n v="0.1545"/>
    <n v="0.1545"/>
    <n v="0.1545"/>
    <n v="0.1545"/>
    <n v="0.1545"/>
    <n v="0.1545"/>
    <n v="0.1545"/>
    <n v="0.1545"/>
  </r>
  <r>
    <s v="rhode_island"/>
    <x v="0"/>
    <x v="0"/>
    <x v="253"/>
    <n v="0.26079999999999998"/>
    <n v="0.26079999999999998"/>
    <n v="0.26079999999999998"/>
    <n v="0.26079999999999998"/>
    <n v="0.26079999999999998"/>
    <n v="0.26079999999999998"/>
    <n v="0.26079999999999998"/>
    <n v="0.26079999999999998"/>
  </r>
  <r>
    <s v="rhode_island"/>
    <x v="0"/>
    <x v="4"/>
    <x v="254"/>
    <n v="1.11E-2"/>
    <n v="1.11E-2"/>
    <n v="1.11E-2"/>
    <n v="1.11E-2"/>
    <n v="1.11E-2"/>
    <n v="1.11E-2"/>
    <n v="1.11E-2"/>
    <n v="1.11E-2"/>
  </r>
  <r>
    <s v="rhode_island"/>
    <x v="0"/>
    <x v="6"/>
    <x v="255"/>
    <n v="7.7000000000000002E-3"/>
    <n v="7.7000000000000002E-3"/>
    <n v="7.7000000000000002E-3"/>
    <n v="7.7000000000000002E-3"/>
    <n v="7.7000000000000002E-3"/>
    <n v="7.7000000000000002E-3"/>
    <n v="7.7000000000000002E-3"/>
    <n v="7.7000000000000002E-3"/>
  </r>
  <r>
    <s v="south_carolina"/>
    <x v="0"/>
    <x v="2"/>
    <x v="113"/>
    <n v="2.5000000000000001E-3"/>
    <n v="2.5000000000000001E-3"/>
    <n v="2.5000000000000001E-3"/>
    <n v="2.5000000000000001E-3"/>
    <n v="2.5000000000000001E-3"/>
    <n v="2.5000000000000001E-3"/>
    <n v="2.5000000000000001E-3"/>
    <n v="2.5000000000000001E-3"/>
  </r>
  <r>
    <s v="south_carolina"/>
    <x v="0"/>
    <x v="6"/>
    <x v="256"/>
    <n v="0.03"/>
    <n v="0.03"/>
    <n v="0.03"/>
    <n v="0.03"/>
    <n v="0.03"/>
    <n v="0.03"/>
    <n v="0.03"/>
    <n v="0.03"/>
  </r>
  <r>
    <s v="south_carolina"/>
    <x v="0"/>
    <x v="5"/>
    <x v="257"/>
    <n v="0.1401"/>
    <n v="0.1401"/>
    <n v="0.1401"/>
    <n v="0.1401"/>
    <n v="0.1401"/>
    <n v="0.1401"/>
    <n v="0.1401"/>
    <n v="0.1401"/>
  </r>
  <r>
    <s v="south_carolina"/>
    <x v="0"/>
    <x v="3"/>
    <x v="258"/>
    <n v="0.19939999999999999"/>
    <n v="0.19939999999999999"/>
    <n v="0.19939999999999999"/>
    <n v="0.19939999999999999"/>
    <n v="0.19939999999999999"/>
    <n v="0.19939999999999999"/>
    <n v="0.19939999999999999"/>
    <n v="0.19939999999999999"/>
  </r>
  <r>
    <s v="south_carolina"/>
    <x v="0"/>
    <x v="1"/>
    <x v="259"/>
    <n v="0.83509999999999995"/>
    <n v="0.83509999999999995"/>
    <n v="0.83509999999999995"/>
    <n v="0.83509999999999995"/>
    <n v="0.83509999999999995"/>
    <n v="0.83509999999999995"/>
    <n v="0.83509999999999995"/>
    <n v="0.83509999999999995"/>
  </r>
  <r>
    <s v="south_carolina"/>
    <x v="0"/>
    <x v="0"/>
    <x v="260"/>
    <n v="1.2625"/>
    <n v="1.2625"/>
    <n v="1.2625"/>
    <n v="1.2625"/>
    <n v="1.2625"/>
    <n v="1.2625"/>
    <n v="1.2625"/>
    <n v="1.2625"/>
  </r>
  <r>
    <s v="south_carolina"/>
    <x v="0"/>
    <x v="4"/>
    <x v="261"/>
    <n v="5.5399999999999998E-2"/>
    <n v="5.5399999999999998E-2"/>
    <n v="5.5399999999999998E-2"/>
    <n v="5.5399999999999998E-2"/>
    <n v="5.5399999999999998E-2"/>
    <n v="5.5399999999999998E-2"/>
    <n v="5.5399999999999998E-2"/>
    <n v="5.5399999999999998E-2"/>
  </r>
  <r>
    <s v="south_dakota"/>
    <x v="0"/>
    <x v="3"/>
    <x v="262"/>
    <n v="3.6299999999999999E-2"/>
    <n v="3.6299999999999999E-2"/>
    <n v="3.6299999999999999E-2"/>
    <n v="3.6299999999999999E-2"/>
    <n v="3.6299999999999999E-2"/>
    <n v="3.6299999999999999E-2"/>
    <n v="3.6299999999999999E-2"/>
    <n v="3.6299999999999999E-2"/>
  </r>
  <r>
    <s v="south_dakota"/>
    <x v="0"/>
    <x v="6"/>
    <x v="263"/>
    <n v="5.4999999999999997E-3"/>
    <n v="5.4999999999999997E-3"/>
    <n v="5.4999999999999997E-3"/>
    <n v="5.4999999999999997E-3"/>
    <n v="5.4999999999999997E-3"/>
    <n v="5.4999999999999997E-3"/>
    <n v="5.4999999999999997E-3"/>
    <n v="5.4999999999999997E-3"/>
  </r>
  <r>
    <s v="south_dakota"/>
    <x v="0"/>
    <x v="4"/>
    <x v="264"/>
    <n v="9.7000000000000003E-3"/>
    <n v="9.7000000000000003E-3"/>
    <n v="9.7000000000000003E-3"/>
    <n v="9.7000000000000003E-3"/>
    <n v="9.7000000000000003E-3"/>
    <n v="9.7000000000000003E-3"/>
    <n v="9.7000000000000003E-3"/>
    <n v="9.7000000000000003E-3"/>
  </r>
  <r>
    <s v="south_dakota"/>
    <x v="0"/>
    <x v="1"/>
    <x v="265"/>
    <n v="0.15210000000000001"/>
    <n v="0.15210000000000001"/>
    <n v="0.15210000000000001"/>
    <n v="0.15210000000000001"/>
    <n v="0.15210000000000001"/>
    <n v="0.15210000000000001"/>
    <n v="0.15210000000000001"/>
    <n v="0.15210000000000001"/>
  </r>
  <r>
    <s v="south_dakota"/>
    <x v="0"/>
    <x v="0"/>
    <x v="266"/>
    <n v="0.22950000000000001"/>
    <n v="0.22950000000000001"/>
    <n v="0.22950000000000001"/>
    <n v="0.22950000000000001"/>
    <n v="0.22950000000000001"/>
    <n v="0.22950000000000001"/>
    <n v="0.22950000000000001"/>
    <n v="0.22950000000000001"/>
  </r>
  <r>
    <s v="south_dakota"/>
    <x v="0"/>
    <x v="2"/>
    <x v="51"/>
    <n v="5.0000000000000001E-4"/>
    <n v="5.0000000000000001E-4"/>
    <n v="5.0000000000000001E-4"/>
    <n v="5.0000000000000001E-4"/>
    <n v="5.0000000000000001E-4"/>
    <n v="5.0000000000000001E-4"/>
    <n v="5.0000000000000001E-4"/>
    <n v="5.0000000000000001E-4"/>
  </r>
  <r>
    <s v="south_dakota"/>
    <x v="0"/>
    <x v="5"/>
    <x v="267"/>
    <n v="2.5499999999999998E-2"/>
    <n v="2.5499999999999998E-2"/>
    <n v="2.5499999999999998E-2"/>
    <n v="2.5499999999999998E-2"/>
    <n v="2.5499999999999998E-2"/>
    <n v="2.5499999999999998E-2"/>
    <n v="2.5499999999999998E-2"/>
    <n v="2.5499999999999998E-2"/>
  </r>
  <r>
    <s v="tennessee"/>
    <x v="0"/>
    <x v="0"/>
    <x v="268"/>
    <n v="1.8139000000000001"/>
    <n v="1.8139000000000001"/>
    <n v="1.8139000000000001"/>
    <n v="1.8139000000000001"/>
    <n v="1.8139000000000001"/>
    <n v="1.8139000000000001"/>
    <n v="1.8139000000000001"/>
    <n v="1.8139000000000001"/>
  </r>
  <r>
    <s v="tennessee"/>
    <x v="0"/>
    <x v="5"/>
    <x v="269"/>
    <n v="0.1971"/>
    <n v="0.1971"/>
    <n v="0.1971"/>
    <n v="0.1971"/>
    <n v="0.1971"/>
    <n v="0.1971"/>
    <n v="0.1971"/>
    <n v="0.1971"/>
  </r>
  <r>
    <s v="tennessee"/>
    <x v="0"/>
    <x v="4"/>
    <x v="270"/>
    <n v="7.5999999999999998E-2"/>
    <n v="7.5999999999999998E-2"/>
    <n v="7.5999999999999998E-2"/>
    <n v="7.5999999999999998E-2"/>
    <n v="7.5999999999999998E-2"/>
    <n v="7.5999999999999998E-2"/>
    <n v="7.5999999999999998E-2"/>
    <n v="7.5999999999999998E-2"/>
  </r>
  <r>
    <s v="tennessee"/>
    <x v="0"/>
    <x v="3"/>
    <x v="271"/>
    <n v="0.28050000000000003"/>
    <n v="0.28050000000000003"/>
    <n v="0.28050000000000003"/>
    <n v="0.28050000000000003"/>
    <n v="0.28050000000000003"/>
    <n v="0.28050000000000003"/>
    <n v="0.28050000000000003"/>
    <n v="0.28050000000000003"/>
  </r>
  <r>
    <s v="tennessee"/>
    <x v="0"/>
    <x v="6"/>
    <x v="73"/>
    <n v="4.2200000000000001E-2"/>
    <n v="4.2200000000000001E-2"/>
    <n v="4.2200000000000001E-2"/>
    <n v="4.2200000000000001E-2"/>
    <n v="4.2200000000000001E-2"/>
    <n v="4.2200000000000001E-2"/>
    <n v="4.2200000000000001E-2"/>
    <n v="4.2200000000000001E-2"/>
  </r>
  <r>
    <s v="tennessee"/>
    <x v="0"/>
    <x v="2"/>
    <x v="19"/>
    <n v="3.5000000000000001E-3"/>
    <n v="3.5000000000000001E-3"/>
    <n v="3.5000000000000001E-3"/>
    <n v="3.5000000000000001E-3"/>
    <n v="3.5000000000000001E-3"/>
    <n v="3.5000000000000001E-3"/>
    <n v="3.5000000000000001E-3"/>
    <n v="3.5000000000000001E-3"/>
  </r>
  <r>
    <s v="tennessee"/>
    <x v="0"/>
    <x v="1"/>
    <x v="272"/>
    <n v="1.2144999999999999"/>
    <n v="1.2144999999999999"/>
    <n v="1.2144999999999999"/>
    <n v="1.2144999999999999"/>
    <n v="1.2144999999999999"/>
    <n v="1.2144999999999999"/>
    <n v="1.2144999999999999"/>
    <n v="1.2144999999999999"/>
  </r>
  <r>
    <s v="texas"/>
    <x v="0"/>
    <x v="2"/>
    <x v="273"/>
    <n v="1.35E-2"/>
    <n v="1.35E-2"/>
    <n v="1.35E-2"/>
    <n v="1.35E-2"/>
    <n v="1.35E-2"/>
    <n v="1.35E-2"/>
    <n v="1.35E-2"/>
    <n v="1.35E-2"/>
  </r>
  <r>
    <s v="texas"/>
    <x v="0"/>
    <x v="6"/>
    <x v="274"/>
    <n v="0.161"/>
    <n v="0.161"/>
    <n v="0.161"/>
    <n v="0.161"/>
    <n v="0.161"/>
    <n v="0.161"/>
    <n v="0.161"/>
    <n v="0.161"/>
  </r>
  <r>
    <s v="texas"/>
    <x v="0"/>
    <x v="4"/>
    <x v="275"/>
    <n v="0.27789999999999998"/>
    <n v="0.27789999999999998"/>
    <n v="0.27789999999999998"/>
    <n v="0.27789999999999998"/>
    <n v="0.27789999999999998"/>
    <n v="0.27789999999999998"/>
    <n v="0.27789999999999998"/>
    <n v="0.27789999999999998"/>
  </r>
  <r>
    <s v="texas"/>
    <x v="0"/>
    <x v="3"/>
    <x v="276"/>
    <n v="1.071"/>
    <n v="1.071"/>
    <n v="1.071"/>
    <n v="1.071"/>
    <n v="1.071"/>
    <n v="1.071"/>
    <n v="1.071"/>
    <n v="1.071"/>
  </r>
  <r>
    <s v="texas"/>
    <x v="0"/>
    <x v="1"/>
    <x v="277"/>
    <n v="4.2317999999999998"/>
    <n v="4.2317999999999998"/>
    <n v="4.2317999999999998"/>
    <n v="4.2317999999999998"/>
    <n v="4.2317999999999998"/>
    <n v="4.2317999999999998"/>
    <n v="4.2317999999999998"/>
    <n v="4.2317999999999998"/>
  </r>
  <r>
    <s v="texas"/>
    <x v="0"/>
    <x v="5"/>
    <x v="278"/>
    <n v="0.75239999999999996"/>
    <n v="0.75239999999999996"/>
    <n v="0.75239999999999996"/>
    <n v="0.75239999999999996"/>
    <n v="0.75239999999999996"/>
    <n v="0.75239999999999996"/>
    <n v="0.75239999999999996"/>
    <n v="0.75239999999999996"/>
  </r>
  <r>
    <s v="texas"/>
    <x v="0"/>
    <x v="0"/>
    <x v="279"/>
    <n v="6.5076000000000001"/>
    <n v="6.5076000000000001"/>
    <n v="6.5076000000000001"/>
    <n v="6.5076000000000001"/>
    <n v="6.5076000000000001"/>
    <n v="6.5076000000000001"/>
    <n v="6.5076000000000001"/>
    <n v="6.5076000000000001"/>
  </r>
  <r>
    <s v="utah"/>
    <x v="0"/>
    <x v="6"/>
    <x v="280"/>
    <n v="1.7100000000000001E-2"/>
    <n v="1.7100000000000001E-2"/>
    <n v="1.7100000000000001E-2"/>
    <n v="1.7100000000000001E-2"/>
    <n v="1.7100000000000001E-2"/>
    <n v="1.7100000000000001E-2"/>
    <n v="1.7100000000000001E-2"/>
    <n v="1.7100000000000001E-2"/>
  </r>
  <r>
    <s v="utah"/>
    <x v="0"/>
    <x v="3"/>
    <x v="281"/>
    <n v="0.1137"/>
    <n v="0.1137"/>
    <n v="0.1137"/>
    <n v="0.1137"/>
    <n v="0.1137"/>
    <n v="0.1137"/>
    <n v="0.1137"/>
    <n v="0.1137"/>
  </r>
  <r>
    <s v="utah"/>
    <x v="0"/>
    <x v="4"/>
    <x v="282"/>
    <n v="2.4500000000000001E-2"/>
    <n v="2.4500000000000001E-2"/>
    <n v="2.4500000000000001E-2"/>
    <n v="2.4500000000000001E-2"/>
    <n v="2.4500000000000001E-2"/>
    <n v="2.4500000000000001E-2"/>
    <n v="2.4500000000000001E-2"/>
    <n v="2.4500000000000001E-2"/>
  </r>
  <r>
    <s v="utah"/>
    <x v="0"/>
    <x v="1"/>
    <x v="283"/>
    <n v="0.4657"/>
    <n v="0.4657"/>
    <n v="0.4657"/>
    <n v="0.4657"/>
    <n v="0.4657"/>
    <n v="0.4657"/>
    <n v="0.4657"/>
    <n v="0.4657"/>
  </r>
  <r>
    <s v="utah"/>
    <x v="0"/>
    <x v="0"/>
    <x v="284"/>
    <n v="0.70230000000000004"/>
    <n v="0.70230000000000004"/>
    <n v="0.70230000000000004"/>
    <n v="0.70230000000000004"/>
    <n v="0.70230000000000004"/>
    <n v="0.70230000000000004"/>
    <n v="0.70230000000000004"/>
    <n v="0.70230000000000004"/>
  </r>
  <r>
    <s v="utah"/>
    <x v="0"/>
    <x v="5"/>
    <x v="285"/>
    <n v="7.9899999999999999E-2"/>
    <n v="7.9899999999999999E-2"/>
    <n v="7.9899999999999999E-2"/>
    <n v="7.9899999999999999E-2"/>
    <n v="7.9899999999999999E-2"/>
    <n v="7.9899999999999999E-2"/>
    <n v="7.9899999999999999E-2"/>
    <n v="7.9899999999999999E-2"/>
  </r>
  <r>
    <s v="utah"/>
    <x v="0"/>
    <x v="2"/>
    <x v="186"/>
    <n v="1.4E-3"/>
    <n v="1.4E-3"/>
    <n v="1.4E-3"/>
    <n v="1.4E-3"/>
    <n v="1.4E-3"/>
    <n v="1.4E-3"/>
    <n v="1.4E-3"/>
    <n v="1.4E-3"/>
  </r>
  <r>
    <s v="vermont"/>
    <x v="0"/>
    <x v="0"/>
    <x v="286"/>
    <n v="0.1837"/>
    <n v="0.1837"/>
    <n v="0.1837"/>
    <n v="0.1837"/>
    <n v="0.1837"/>
    <n v="0.1837"/>
    <n v="0.1837"/>
    <n v="0.1837"/>
  </r>
  <r>
    <s v="vermont"/>
    <x v="0"/>
    <x v="4"/>
    <x v="287"/>
    <n v="6.7000000000000002E-3"/>
    <n v="6.7000000000000002E-3"/>
    <n v="6.7000000000000002E-3"/>
    <n v="6.7000000000000002E-3"/>
    <n v="6.7000000000000002E-3"/>
    <n v="6.7000000000000002E-3"/>
    <n v="6.7000000000000002E-3"/>
    <n v="6.7000000000000002E-3"/>
  </r>
  <r>
    <s v="vermont"/>
    <x v="0"/>
    <x v="3"/>
    <x v="288"/>
    <n v="2.9700000000000001E-2"/>
    <n v="2.9700000000000001E-2"/>
    <n v="2.9700000000000001E-2"/>
    <n v="2.9700000000000001E-2"/>
    <n v="2.9700000000000001E-2"/>
    <n v="2.9700000000000001E-2"/>
    <n v="2.9700000000000001E-2"/>
    <n v="2.9700000000000001E-2"/>
  </r>
  <r>
    <s v="vermont"/>
    <x v="0"/>
    <x v="1"/>
    <x v="289"/>
    <n v="0.1216"/>
    <n v="0.1216"/>
    <n v="0.1216"/>
    <n v="0.1216"/>
    <n v="0.1216"/>
    <n v="0.1216"/>
    <n v="0.1216"/>
    <n v="0.1216"/>
  </r>
  <r>
    <s v="vermont"/>
    <x v="0"/>
    <x v="6"/>
    <x v="224"/>
    <n v="4.4999999999999997E-3"/>
    <n v="4.4999999999999997E-3"/>
    <n v="4.4999999999999997E-3"/>
    <n v="4.4999999999999997E-3"/>
    <n v="4.4999999999999997E-3"/>
    <n v="4.4999999999999997E-3"/>
    <n v="4.4999999999999997E-3"/>
    <n v="4.4999999999999997E-3"/>
  </r>
  <r>
    <s v="vermont"/>
    <x v="0"/>
    <x v="5"/>
    <x v="290"/>
    <n v="2.0799999999999999E-2"/>
    <n v="2.0799999999999999E-2"/>
    <n v="2.0799999999999999E-2"/>
    <n v="2.0799999999999999E-2"/>
    <n v="2.0799999999999999E-2"/>
    <n v="2.0799999999999999E-2"/>
    <n v="2.0799999999999999E-2"/>
    <n v="2.0799999999999999E-2"/>
  </r>
  <r>
    <s v="vermont"/>
    <x v="0"/>
    <x v="2"/>
    <x v="8"/>
    <n v="4.0000000000000002E-4"/>
    <n v="4.0000000000000002E-4"/>
    <n v="4.0000000000000002E-4"/>
    <n v="4.0000000000000002E-4"/>
    <n v="4.0000000000000002E-4"/>
    <n v="4.0000000000000002E-4"/>
    <n v="4.0000000000000002E-4"/>
    <n v="4.0000000000000002E-4"/>
  </r>
  <r>
    <s v="virginia"/>
    <x v="0"/>
    <x v="2"/>
    <x v="224"/>
    <n v="4.4999999999999997E-3"/>
    <n v="4.4999999999999997E-3"/>
    <n v="4.4999999999999997E-3"/>
    <n v="4.4999999999999997E-3"/>
    <n v="4.4999999999999997E-3"/>
    <n v="4.4999999999999997E-3"/>
    <n v="4.4999999999999997E-3"/>
    <n v="4.4999999999999997E-3"/>
  </r>
  <r>
    <s v="virginia"/>
    <x v="0"/>
    <x v="5"/>
    <x v="291"/>
    <n v="0.2495"/>
    <n v="0.2495"/>
    <n v="0.2495"/>
    <n v="0.2495"/>
    <n v="0.2495"/>
    <n v="0.2495"/>
    <n v="0.2495"/>
    <n v="0.2495"/>
  </r>
  <r>
    <s v="virginia"/>
    <x v="0"/>
    <x v="0"/>
    <x v="292"/>
    <n v="2.2025999999999999"/>
    <n v="2.2025999999999999"/>
    <n v="2.2025999999999999"/>
    <n v="2.2025999999999999"/>
    <n v="2.2025999999999999"/>
    <n v="2.2025999999999999"/>
    <n v="2.2025999999999999"/>
    <n v="2.2025999999999999"/>
  </r>
  <r>
    <s v="virginia"/>
    <x v="0"/>
    <x v="4"/>
    <x v="293"/>
    <n v="9.35E-2"/>
    <n v="9.35E-2"/>
    <n v="9.35E-2"/>
    <n v="9.35E-2"/>
    <n v="9.35E-2"/>
    <n v="9.35E-2"/>
    <n v="9.35E-2"/>
    <n v="9.35E-2"/>
  </r>
  <r>
    <s v="virginia"/>
    <x v="0"/>
    <x v="1"/>
    <x v="294"/>
    <n v="1.4466000000000001"/>
    <n v="1.4466000000000001"/>
    <n v="1.4466000000000001"/>
    <n v="1.4466000000000001"/>
    <n v="1.4466000000000001"/>
    <n v="1.4466000000000001"/>
    <n v="1.4466000000000001"/>
    <n v="1.4466000000000001"/>
  </r>
  <r>
    <s v="virginia"/>
    <x v="0"/>
    <x v="6"/>
    <x v="295"/>
    <n v="5.3400000000000003E-2"/>
    <n v="5.3400000000000003E-2"/>
    <n v="5.3400000000000003E-2"/>
    <n v="5.3400000000000003E-2"/>
    <n v="5.3400000000000003E-2"/>
    <n v="5.3400000000000003E-2"/>
    <n v="5.3400000000000003E-2"/>
    <n v="5.3400000000000003E-2"/>
  </r>
  <r>
    <s v="virginia"/>
    <x v="0"/>
    <x v="3"/>
    <x v="296"/>
    <n v="0.35520000000000002"/>
    <n v="0.35520000000000002"/>
    <n v="0.35520000000000002"/>
    <n v="0.35520000000000002"/>
    <n v="0.35520000000000002"/>
    <n v="0.35520000000000002"/>
    <n v="0.35520000000000002"/>
    <n v="0.35520000000000002"/>
  </r>
  <r>
    <s v="washington"/>
    <x v="0"/>
    <x v="5"/>
    <x v="297"/>
    <n v="0.20810000000000001"/>
    <n v="0.20810000000000001"/>
    <n v="0.20810000000000001"/>
    <n v="0.20810000000000001"/>
    <n v="0.20810000000000001"/>
    <n v="0.20810000000000001"/>
    <n v="0.20810000000000001"/>
    <n v="0.20810000000000001"/>
  </r>
  <r>
    <s v="washington"/>
    <x v="0"/>
    <x v="4"/>
    <x v="298"/>
    <n v="5.5300000000000002E-2"/>
    <n v="5.5300000000000002E-2"/>
    <n v="5.5300000000000002E-2"/>
    <n v="5.5300000000000002E-2"/>
    <n v="5.5300000000000002E-2"/>
    <n v="5.5300000000000002E-2"/>
    <n v="5.5300000000000002E-2"/>
    <n v="5.5300000000000002E-2"/>
  </r>
  <r>
    <s v="washington"/>
    <x v="0"/>
    <x v="6"/>
    <x v="299"/>
    <n v="4.4499999999999998E-2"/>
    <n v="4.4499999999999998E-2"/>
    <n v="4.4499999999999998E-2"/>
    <n v="4.4499999999999998E-2"/>
    <n v="4.4499999999999998E-2"/>
    <n v="4.4499999999999998E-2"/>
    <n v="4.4499999999999998E-2"/>
    <n v="4.4499999999999998E-2"/>
  </r>
  <r>
    <s v="washington"/>
    <x v="0"/>
    <x v="3"/>
    <x v="300"/>
    <n v="0.29620000000000002"/>
    <n v="0.29620000000000002"/>
    <n v="0.29620000000000002"/>
    <n v="0.29620000000000002"/>
    <n v="0.29620000000000002"/>
    <n v="0.29620000000000002"/>
    <n v="0.29620000000000002"/>
    <n v="0.29620000000000002"/>
  </r>
  <r>
    <s v="washington"/>
    <x v="0"/>
    <x v="1"/>
    <x v="301"/>
    <n v="1.0208999999999999"/>
    <n v="1.0208999999999999"/>
    <n v="1.0208999999999999"/>
    <n v="1.0208999999999999"/>
    <n v="1.0208999999999999"/>
    <n v="1.0208999999999999"/>
    <n v="1.0208999999999999"/>
    <n v="1.0208999999999999"/>
  </r>
  <r>
    <s v="washington"/>
    <x v="0"/>
    <x v="0"/>
    <x v="302"/>
    <n v="1.6287"/>
    <n v="1.6287"/>
    <n v="1.6287"/>
    <n v="1.6287"/>
    <n v="1.6287"/>
    <n v="1.6287"/>
    <n v="1.6287"/>
    <n v="1.6287"/>
  </r>
  <r>
    <s v="washington"/>
    <x v="0"/>
    <x v="2"/>
    <x v="93"/>
    <n v="3.7000000000000002E-3"/>
    <n v="3.7000000000000002E-3"/>
    <n v="3.7000000000000002E-3"/>
    <n v="3.7000000000000002E-3"/>
    <n v="3.7000000000000002E-3"/>
    <n v="3.7000000000000002E-3"/>
    <n v="3.7000000000000002E-3"/>
    <n v="3.7000000000000002E-3"/>
  </r>
  <r>
    <s v="washington_dc"/>
    <x v="0"/>
    <x v="3"/>
    <x v="303"/>
    <n v="2.5899999999999999E-2"/>
    <n v="2.5899999999999999E-2"/>
    <n v="2.5899999999999999E-2"/>
    <n v="2.5899999999999999E-2"/>
    <n v="2.5899999999999999E-2"/>
    <n v="2.5899999999999999E-2"/>
    <n v="2.5899999999999999E-2"/>
    <n v="2.5899999999999999E-2"/>
  </r>
  <r>
    <s v="washington_dc"/>
    <x v="0"/>
    <x v="1"/>
    <x v="94"/>
    <n v="7.6799999999999993E-2"/>
    <n v="7.6799999999999993E-2"/>
    <n v="7.6799999999999993E-2"/>
    <n v="7.6799999999999993E-2"/>
    <n v="7.6799999999999993E-2"/>
    <n v="7.6799999999999993E-2"/>
    <n v="7.6799999999999993E-2"/>
    <n v="7.6799999999999993E-2"/>
  </r>
  <r>
    <s v="washington_dc"/>
    <x v="0"/>
    <x v="4"/>
    <x v="255"/>
    <n v="7.7000000000000002E-3"/>
    <n v="7.7000000000000002E-3"/>
    <n v="7.7000000000000002E-3"/>
    <n v="7.7000000000000002E-3"/>
    <n v="7.7000000000000002E-3"/>
    <n v="7.7000000000000002E-3"/>
    <n v="7.7000000000000002E-3"/>
    <n v="7.7000000000000002E-3"/>
  </r>
  <r>
    <s v="washington_dc"/>
    <x v="0"/>
    <x v="2"/>
    <x v="304"/>
    <n v="2.9999999999999997E-4"/>
    <n v="2.9999999999999997E-4"/>
    <n v="2.9999999999999997E-4"/>
    <n v="2.9999999999999997E-4"/>
    <n v="2.9999999999999997E-4"/>
    <n v="2.9999999999999997E-4"/>
    <n v="2.9999999999999997E-4"/>
    <n v="2.9999999999999997E-4"/>
  </r>
  <r>
    <s v="washington_dc"/>
    <x v="0"/>
    <x v="0"/>
    <x v="305"/>
    <n v="0.1328"/>
    <n v="0.1328"/>
    <n v="0.1328"/>
    <n v="0.1328"/>
    <n v="0.1328"/>
    <n v="0.1328"/>
    <n v="0.1328"/>
    <n v="0.1328"/>
  </r>
  <r>
    <s v="washington_dc"/>
    <x v="0"/>
    <x v="5"/>
    <x v="306"/>
    <n v="1.8200000000000001E-2"/>
    <n v="1.8200000000000001E-2"/>
    <n v="1.8200000000000001E-2"/>
    <n v="1.8200000000000001E-2"/>
    <n v="1.8200000000000001E-2"/>
    <n v="1.8200000000000001E-2"/>
    <n v="1.8200000000000001E-2"/>
    <n v="1.8200000000000001E-2"/>
  </r>
  <r>
    <s v="washington_dc"/>
    <x v="0"/>
    <x v="6"/>
    <x v="140"/>
    <n v="3.8999999999999998E-3"/>
    <n v="3.8999999999999998E-3"/>
    <n v="3.8999999999999998E-3"/>
    <n v="3.8999999999999998E-3"/>
    <n v="3.8999999999999998E-3"/>
    <n v="3.8999999999999998E-3"/>
    <n v="3.8999999999999998E-3"/>
    <n v="3.8999999999999998E-3"/>
  </r>
  <r>
    <s v="west_virginia"/>
    <x v="0"/>
    <x v="6"/>
    <x v="307"/>
    <n v="1.29E-2"/>
    <n v="1.29E-2"/>
    <n v="1.29E-2"/>
    <n v="1.29E-2"/>
    <n v="1.29E-2"/>
    <n v="1.29E-2"/>
    <n v="1.29E-2"/>
    <n v="1.29E-2"/>
  </r>
  <r>
    <s v="west_virginia"/>
    <x v="0"/>
    <x v="2"/>
    <x v="202"/>
    <n v="1.1000000000000001E-3"/>
    <n v="1.1000000000000001E-3"/>
    <n v="1.1000000000000001E-3"/>
    <n v="1.1000000000000001E-3"/>
    <n v="1.1000000000000001E-3"/>
    <n v="1.1000000000000001E-3"/>
    <n v="1.1000000000000001E-3"/>
    <n v="1.1000000000000001E-3"/>
  </r>
  <r>
    <s v="west_virginia"/>
    <x v="0"/>
    <x v="1"/>
    <x v="308"/>
    <n v="0.31059999999999999"/>
    <n v="0.31059999999999999"/>
    <n v="0.31059999999999999"/>
    <n v="0.31059999999999999"/>
    <n v="0.31059999999999999"/>
    <n v="0.31059999999999999"/>
    <n v="0.31059999999999999"/>
    <n v="0.31059999999999999"/>
  </r>
  <r>
    <s v="west_virginia"/>
    <x v="0"/>
    <x v="4"/>
    <x v="309"/>
    <n v="2.3800000000000002E-2"/>
    <n v="2.3800000000000002E-2"/>
    <n v="2.3800000000000002E-2"/>
    <n v="2.3800000000000002E-2"/>
    <n v="2.3800000000000002E-2"/>
    <n v="2.3800000000000002E-2"/>
    <n v="2.3800000000000002E-2"/>
    <n v="2.3800000000000002E-2"/>
  </r>
  <r>
    <s v="west_virginia"/>
    <x v="0"/>
    <x v="5"/>
    <x v="310"/>
    <n v="6.0100000000000001E-2"/>
    <n v="6.0100000000000001E-2"/>
    <n v="6.0100000000000001E-2"/>
    <n v="6.0100000000000001E-2"/>
    <n v="6.0100000000000001E-2"/>
    <n v="6.0100000000000001E-2"/>
    <n v="6.0100000000000001E-2"/>
    <n v="6.0100000000000001E-2"/>
  </r>
  <r>
    <s v="west_virginia"/>
    <x v="0"/>
    <x v="0"/>
    <x v="311"/>
    <n v="0.49399999999999999"/>
    <n v="0.49399999999999999"/>
    <n v="0.49399999999999999"/>
    <n v="0.49399999999999999"/>
    <n v="0.49399999999999999"/>
    <n v="0.49399999999999999"/>
    <n v="0.49399999999999999"/>
    <n v="0.49399999999999999"/>
  </r>
  <r>
    <s v="west_virginia"/>
    <x v="0"/>
    <x v="3"/>
    <x v="312"/>
    <n v="8.5500000000000007E-2"/>
    <n v="8.5500000000000007E-2"/>
    <n v="8.5500000000000007E-2"/>
    <n v="8.5500000000000007E-2"/>
    <n v="8.5500000000000007E-2"/>
    <n v="8.5500000000000007E-2"/>
    <n v="8.5500000000000007E-2"/>
    <n v="8.5500000000000007E-2"/>
  </r>
  <r>
    <s v="wisconsin"/>
    <x v="0"/>
    <x v="3"/>
    <x v="313"/>
    <n v="0.26119999999999999"/>
    <n v="0.26119999999999999"/>
    <n v="0.26119999999999999"/>
    <n v="0.26119999999999999"/>
    <n v="0.26119999999999999"/>
    <n v="0.26119999999999999"/>
    <n v="0.26119999999999999"/>
    <n v="0.26119999999999999"/>
  </r>
  <r>
    <s v="wisconsin"/>
    <x v="0"/>
    <x v="2"/>
    <x v="135"/>
    <n v="3.3E-3"/>
    <n v="3.3E-3"/>
    <n v="3.3E-3"/>
    <n v="3.3E-3"/>
    <n v="3.3E-3"/>
    <n v="3.3E-3"/>
    <n v="3.3E-3"/>
    <n v="3.3E-3"/>
  </r>
  <r>
    <s v="wisconsin"/>
    <x v="0"/>
    <x v="6"/>
    <x v="53"/>
    <n v="3.9300000000000002E-2"/>
    <n v="3.9300000000000002E-2"/>
    <n v="3.9300000000000002E-2"/>
    <n v="3.9300000000000002E-2"/>
    <n v="3.9300000000000002E-2"/>
    <n v="3.9300000000000002E-2"/>
    <n v="3.9300000000000002E-2"/>
    <n v="3.9300000000000002E-2"/>
  </r>
  <r>
    <s v="wisconsin"/>
    <x v="0"/>
    <x v="1"/>
    <x v="314"/>
    <n v="0.99570000000000003"/>
    <n v="0.99570000000000003"/>
    <n v="0.99570000000000003"/>
    <n v="0.99570000000000003"/>
    <n v="0.99570000000000003"/>
    <n v="0.99570000000000003"/>
    <n v="0.99570000000000003"/>
    <n v="0.99570000000000003"/>
  </r>
  <r>
    <s v="wisconsin"/>
    <x v="0"/>
    <x v="4"/>
    <x v="315"/>
    <n v="6.9500000000000006E-2"/>
    <n v="6.9500000000000006E-2"/>
    <n v="6.9500000000000006E-2"/>
    <n v="6.9500000000000006E-2"/>
    <n v="6.9500000000000006E-2"/>
    <n v="6.9500000000000006E-2"/>
    <n v="6.9500000000000006E-2"/>
    <n v="6.9500000000000006E-2"/>
  </r>
  <r>
    <s v="wisconsin"/>
    <x v="0"/>
    <x v="0"/>
    <x v="316"/>
    <n v="1.5525"/>
    <n v="1.5525"/>
    <n v="1.5525"/>
    <n v="1.5525"/>
    <n v="1.5525"/>
    <n v="1.5525"/>
    <n v="1.5525"/>
    <n v="1.5525"/>
  </r>
  <r>
    <s v="wisconsin"/>
    <x v="0"/>
    <x v="5"/>
    <x v="317"/>
    <n v="0.1835"/>
    <n v="0.1835"/>
    <n v="0.1835"/>
    <n v="0.1835"/>
    <n v="0.1835"/>
    <n v="0.1835"/>
    <n v="0.1835"/>
    <n v="0.1835"/>
  </r>
  <r>
    <s v="wyoming"/>
    <x v="0"/>
    <x v="1"/>
    <x v="318"/>
    <n v="0.14760000000000001"/>
    <n v="0.14760000000000001"/>
    <n v="0.14760000000000001"/>
    <n v="0.14760000000000001"/>
    <n v="0.14760000000000001"/>
    <n v="0.14760000000000001"/>
    <n v="0.14760000000000001"/>
    <n v="0.14760000000000001"/>
  </r>
  <r>
    <s v="wyoming"/>
    <x v="0"/>
    <x v="6"/>
    <x v="319"/>
    <n v="3.5999999999999999E-3"/>
    <n v="3.5999999999999999E-3"/>
    <n v="3.5999999999999999E-3"/>
    <n v="3.5999999999999999E-3"/>
    <n v="3.5999999999999999E-3"/>
    <n v="3.5999999999999999E-3"/>
    <n v="3.5999999999999999E-3"/>
    <n v="3.5999999999999999E-3"/>
  </r>
  <r>
    <s v="wyoming"/>
    <x v="0"/>
    <x v="2"/>
    <x v="304"/>
    <n v="2.9999999999999997E-4"/>
    <n v="2.9999999999999997E-4"/>
    <n v="2.9999999999999997E-4"/>
    <n v="2.9999999999999997E-4"/>
    <n v="2.9999999999999997E-4"/>
    <n v="2.9999999999999997E-4"/>
    <n v="2.9999999999999997E-4"/>
    <n v="2.9999999999999997E-4"/>
  </r>
  <r>
    <s v="wyoming"/>
    <x v="0"/>
    <x v="3"/>
    <x v="320"/>
    <n v="2.3900000000000001E-2"/>
    <n v="2.3900000000000001E-2"/>
    <n v="2.3900000000000001E-2"/>
    <n v="2.3900000000000001E-2"/>
    <n v="2.3900000000000001E-2"/>
    <n v="2.3900000000000001E-2"/>
    <n v="2.3900000000000001E-2"/>
    <n v="2.3900000000000001E-2"/>
  </r>
  <r>
    <s v="wyoming"/>
    <x v="0"/>
    <x v="4"/>
    <x v="321"/>
    <n v="5.5999999999999999E-3"/>
    <n v="5.5999999999999999E-3"/>
    <n v="5.5999999999999999E-3"/>
    <n v="5.5999999999999999E-3"/>
    <n v="5.5999999999999999E-3"/>
    <n v="5.5999999999999999E-3"/>
    <n v="5.5999999999999999E-3"/>
    <n v="5.5999999999999999E-3"/>
  </r>
  <r>
    <s v="wyoming"/>
    <x v="0"/>
    <x v="5"/>
    <x v="322"/>
    <n v="1.6799999999999999E-2"/>
    <n v="1.6799999999999999E-2"/>
    <n v="1.6799999999999999E-2"/>
    <n v="1.6799999999999999E-2"/>
    <n v="1.6799999999999999E-2"/>
    <n v="1.6799999999999999E-2"/>
    <n v="1.6799999999999999E-2"/>
    <n v="1.6799999999999999E-2"/>
  </r>
  <r>
    <s v="wyoming"/>
    <x v="0"/>
    <x v="0"/>
    <x v="323"/>
    <n v="0.1976"/>
    <n v="0.1976"/>
    <n v="0.1976"/>
    <n v="0.1976"/>
    <n v="0.1976"/>
    <n v="0.1976"/>
    <n v="0.1976"/>
    <n v="0.1976"/>
  </r>
  <r>
    <s v="alabama"/>
    <x v="1"/>
    <x v="4"/>
    <x v="324"/>
    <n v="7.46E-2"/>
    <n v="7.46E-2"/>
    <n v="7.46E-2"/>
    <n v="7.46E-2"/>
    <n v="7.46E-2"/>
    <n v="7.46E-2"/>
    <n v="7.46E-2"/>
    <n v="7.46E-2"/>
  </r>
  <r>
    <s v="alabama"/>
    <x v="1"/>
    <x v="2"/>
    <x v="325"/>
    <n v="3.0000000000000001E-3"/>
    <n v="3.0000000000000001E-3"/>
    <n v="3.0000000000000001E-3"/>
    <n v="3.0000000000000001E-3"/>
    <n v="3.0000000000000001E-3"/>
    <n v="3.0000000000000001E-3"/>
    <n v="3.0000000000000001E-3"/>
    <n v="3.0000000000000001E-3"/>
  </r>
  <r>
    <s v="alabama"/>
    <x v="1"/>
    <x v="3"/>
    <x v="326"/>
    <n v="0.24490000000000001"/>
    <n v="0.24490000000000001"/>
    <n v="0.24490000000000001"/>
    <n v="0.24490000000000001"/>
    <n v="0.24490000000000001"/>
    <n v="0.24490000000000001"/>
    <n v="0.24490000000000001"/>
    <n v="0.24490000000000001"/>
  </r>
  <r>
    <s v="alabama"/>
    <x v="1"/>
    <x v="1"/>
    <x v="327"/>
    <n v="1.1609"/>
    <n v="1.1609"/>
    <n v="1.1609"/>
    <n v="1.1609"/>
    <n v="1.1609"/>
    <n v="1.1609"/>
    <n v="1.1609"/>
    <n v="1.1609"/>
  </r>
  <r>
    <s v="alabama"/>
    <x v="1"/>
    <x v="6"/>
    <x v="328"/>
    <n v="3.5799999999999998E-2"/>
    <n v="3.5799999999999998E-2"/>
    <n v="3.5799999999999998E-2"/>
    <n v="3.5799999999999998E-2"/>
    <n v="3.5799999999999998E-2"/>
    <n v="3.5799999999999998E-2"/>
    <n v="3.5799999999999998E-2"/>
    <n v="3.5799999999999998E-2"/>
  </r>
  <r>
    <s v="alabama"/>
    <x v="1"/>
    <x v="5"/>
    <x v="329"/>
    <n v="0.14929999999999999"/>
    <n v="0.14929999999999999"/>
    <n v="0.14929999999999999"/>
    <n v="0.14929999999999999"/>
    <n v="0.14929999999999999"/>
    <n v="0.14929999999999999"/>
    <n v="0.14929999999999999"/>
    <n v="0.14929999999999999"/>
  </r>
  <r>
    <s v="alabama"/>
    <x v="1"/>
    <x v="0"/>
    <x v="330"/>
    <n v="1.6685000000000001"/>
    <n v="1.6685000000000001"/>
    <n v="1.6685000000000001"/>
    <n v="1.6685000000000001"/>
    <n v="1.6685000000000001"/>
    <n v="1.6685000000000001"/>
    <n v="1.6685000000000001"/>
    <n v="1.6685000000000001"/>
  </r>
  <r>
    <s v="alaska"/>
    <x v="1"/>
    <x v="5"/>
    <x v="331"/>
    <n v="2.1899999999999999E-2"/>
    <n v="2.1899999999999999E-2"/>
    <n v="2.1899999999999999E-2"/>
    <n v="2.1899999999999999E-2"/>
    <n v="2.1899999999999999E-2"/>
    <n v="2.1899999999999999E-2"/>
    <n v="2.1899999999999999E-2"/>
    <n v="2.1899999999999999E-2"/>
  </r>
  <r>
    <s v="alaska"/>
    <x v="1"/>
    <x v="4"/>
    <x v="332"/>
    <n v="8.8000000000000005E-3"/>
    <n v="8.8000000000000005E-3"/>
    <n v="8.8000000000000005E-3"/>
    <n v="8.8000000000000005E-3"/>
    <n v="8.8000000000000005E-3"/>
    <n v="8.8000000000000005E-3"/>
    <n v="8.8000000000000005E-3"/>
    <n v="8.8000000000000005E-3"/>
  </r>
  <r>
    <s v="alaska"/>
    <x v="1"/>
    <x v="6"/>
    <x v="63"/>
    <n v="5.3E-3"/>
    <n v="5.3E-3"/>
    <n v="5.3E-3"/>
    <n v="5.3E-3"/>
    <n v="5.3E-3"/>
    <n v="5.3E-3"/>
    <n v="5.3E-3"/>
    <n v="5.3E-3"/>
  </r>
  <r>
    <s v="alaska"/>
    <x v="1"/>
    <x v="0"/>
    <x v="333"/>
    <n v="0.16969999999999999"/>
    <n v="0.16969999999999999"/>
    <n v="0.16969999999999999"/>
    <n v="0.16969999999999999"/>
    <n v="0.16969999999999999"/>
    <n v="0.16969999999999999"/>
    <n v="0.16969999999999999"/>
    <n v="0.16969999999999999"/>
  </r>
  <r>
    <s v="alaska"/>
    <x v="1"/>
    <x v="2"/>
    <x v="8"/>
    <n v="4.0000000000000002E-4"/>
    <n v="4.0000000000000002E-4"/>
    <n v="4.0000000000000002E-4"/>
    <n v="4.0000000000000002E-4"/>
    <n v="4.0000000000000002E-4"/>
    <n v="4.0000000000000002E-4"/>
    <n v="4.0000000000000002E-4"/>
    <n v="4.0000000000000002E-4"/>
  </r>
  <r>
    <s v="alaska"/>
    <x v="1"/>
    <x v="1"/>
    <x v="334"/>
    <n v="9.7299999999999998E-2"/>
    <n v="9.7299999999999998E-2"/>
    <n v="9.7299999999999998E-2"/>
    <n v="9.7299999999999998E-2"/>
    <n v="9.7299999999999998E-2"/>
    <n v="9.7299999999999998E-2"/>
    <n v="9.7299999999999998E-2"/>
    <n v="9.7299999999999998E-2"/>
  </r>
  <r>
    <s v="alaska"/>
    <x v="1"/>
    <x v="3"/>
    <x v="335"/>
    <n v="3.5999999999999997E-2"/>
    <n v="3.5999999999999997E-2"/>
    <n v="3.5999999999999997E-2"/>
    <n v="3.5999999999999997E-2"/>
    <n v="3.5999999999999997E-2"/>
    <n v="3.5999999999999997E-2"/>
    <n v="3.5999999999999997E-2"/>
    <n v="3.5999999999999997E-2"/>
  </r>
  <r>
    <s v="arizona"/>
    <x v="1"/>
    <x v="3"/>
    <x v="336"/>
    <n v="0.32440000000000002"/>
    <n v="0.32440000000000002"/>
    <n v="0.32440000000000002"/>
    <n v="0.32440000000000002"/>
    <n v="0.32440000000000002"/>
    <n v="0.32440000000000002"/>
    <n v="0.32440000000000002"/>
    <n v="0.32440000000000002"/>
  </r>
  <r>
    <s v="arizona"/>
    <x v="1"/>
    <x v="0"/>
    <x v="337"/>
    <n v="1.7784"/>
    <n v="1.7784"/>
    <n v="1.7784"/>
    <n v="1.7784"/>
    <n v="1.7784"/>
    <n v="1.7784"/>
    <n v="1.7784"/>
    <n v="1.7784"/>
  </r>
  <r>
    <s v="arizona"/>
    <x v="1"/>
    <x v="1"/>
    <x v="338"/>
    <n v="1.1266"/>
    <n v="1.1266"/>
    <n v="1.1266"/>
    <n v="1.1266"/>
    <n v="1.1266"/>
    <n v="1.1266"/>
    <n v="1.1266"/>
    <n v="1.1266"/>
  </r>
  <r>
    <s v="arizona"/>
    <x v="1"/>
    <x v="4"/>
    <x v="339"/>
    <n v="7.8200000000000006E-2"/>
    <n v="7.8200000000000006E-2"/>
    <n v="7.8200000000000006E-2"/>
    <n v="7.8200000000000006E-2"/>
    <n v="7.8200000000000006E-2"/>
    <n v="7.8200000000000006E-2"/>
    <n v="7.8200000000000006E-2"/>
    <n v="7.8200000000000006E-2"/>
  </r>
  <r>
    <s v="arizona"/>
    <x v="1"/>
    <x v="2"/>
    <x v="340"/>
    <n v="4.0000000000000001E-3"/>
    <n v="4.0000000000000001E-3"/>
    <n v="4.0000000000000001E-3"/>
    <n v="4.0000000000000001E-3"/>
    <n v="4.0000000000000001E-3"/>
    <n v="4.0000000000000001E-3"/>
    <n v="4.0000000000000001E-3"/>
    <n v="4.0000000000000001E-3"/>
  </r>
  <r>
    <s v="arizona"/>
    <x v="1"/>
    <x v="6"/>
    <x v="341"/>
    <n v="4.7399999999999998E-2"/>
    <n v="4.7399999999999998E-2"/>
    <n v="4.7399999999999998E-2"/>
    <n v="4.7399999999999998E-2"/>
    <n v="4.7399999999999998E-2"/>
    <n v="4.7399999999999998E-2"/>
    <n v="4.7399999999999998E-2"/>
    <n v="4.7399999999999998E-2"/>
  </r>
  <r>
    <s v="arizona"/>
    <x v="1"/>
    <x v="5"/>
    <x v="342"/>
    <n v="0.19769999999999999"/>
    <n v="0.19769999999999999"/>
    <n v="0.19769999999999999"/>
    <n v="0.19769999999999999"/>
    <n v="0.19769999999999999"/>
    <n v="0.19769999999999999"/>
    <n v="0.19769999999999999"/>
    <n v="0.19769999999999999"/>
  </r>
  <r>
    <s v="arkansas"/>
    <x v="1"/>
    <x v="0"/>
    <x v="343"/>
    <n v="0.91159999999999997"/>
    <n v="0.91159999999999997"/>
    <n v="0.91159999999999997"/>
    <n v="0.91159999999999997"/>
    <n v="0.91159999999999997"/>
    <n v="0.91159999999999997"/>
    <n v="0.91159999999999997"/>
    <n v="0.91159999999999997"/>
  </r>
  <r>
    <s v="arkansas"/>
    <x v="1"/>
    <x v="3"/>
    <x v="344"/>
    <n v="0.15079999999999999"/>
    <n v="0.15079999999999999"/>
    <n v="0.15079999999999999"/>
    <n v="0.15079999999999999"/>
    <n v="0.15079999999999999"/>
    <n v="0.15079999999999999"/>
    <n v="0.15079999999999999"/>
    <n v="0.15079999999999999"/>
  </r>
  <r>
    <s v="arkansas"/>
    <x v="1"/>
    <x v="5"/>
    <x v="345"/>
    <n v="9.1899999999999996E-2"/>
    <n v="9.1899999999999996E-2"/>
    <n v="9.1899999999999996E-2"/>
    <n v="9.1899999999999996E-2"/>
    <n v="9.1899999999999996E-2"/>
    <n v="9.1899999999999996E-2"/>
    <n v="9.1899999999999996E-2"/>
    <n v="9.1899999999999996E-2"/>
  </r>
  <r>
    <s v="arkansas"/>
    <x v="1"/>
    <x v="1"/>
    <x v="346"/>
    <n v="0.59970000000000001"/>
    <n v="0.59970000000000001"/>
    <n v="0.59970000000000001"/>
    <n v="0.59970000000000001"/>
    <n v="0.59970000000000001"/>
    <n v="0.59970000000000001"/>
    <n v="0.59970000000000001"/>
    <n v="0.59970000000000001"/>
  </r>
  <r>
    <s v="arkansas"/>
    <x v="1"/>
    <x v="4"/>
    <x v="347"/>
    <n v="4.53E-2"/>
    <n v="4.53E-2"/>
    <n v="4.53E-2"/>
    <n v="4.53E-2"/>
    <n v="4.53E-2"/>
    <n v="4.53E-2"/>
    <n v="4.53E-2"/>
    <n v="4.53E-2"/>
  </r>
  <r>
    <s v="arkansas"/>
    <x v="1"/>
    <x v="2"/>
    <x v="348"/>
    <n v="1.9E-3"/>
    <n v="1.9E-3"/>
    <n v="1.9E-3"/>
    <n v="1.9E-3"/>
    <n v="1.9E-3"/>
    <n v="1.9E-3"/>
    <n v="1.9E-3"/>
    <n v="1.9E-3"/>
  </r>
  <r>
    <s v="arkansas"/>
    <x v="1"/>
    <x v="6"/>
    <x v="349"/>
    <n v="2.1999999999999999E-2"/>
    <n v="2.1999999999999999E-2"/>
    <n v="2.1999999999999999E-2"/>
    <n v="2.1999999999999999E-2"/>
    <n v="2.1999999999999999E-2"/>
    <n v="2.1999999999999999E-2"/>
    <n v="2.1999999999999999E-2"/>
    <n v="2.1999999999999999E-2"/>
  </r>
  <r>
    <s v="california"/>
    <x v="1"/>
    <x v="2"/>
    <x v="350"/>
    <n v="2.4299999999999999E-2"/>
    <n v="2.4299999999999999E-2"/>
    <n v="2.4299999999999999E-2"/>
    <n v="2.4299999999999999E-2"/>
    <n v="2.4299999999999999E-2"/>
    <n v="2.4299999999999999E-2"/>
    <n v="2.4299999999999999E-2"/>
    <n v="2.4299999999999999E-2"/>
  </r>
  <r>
    <s v="california"/>
    <x v="1"/>
    <x v="6"/>
    <x v="175"/>
    <n v="0.2873"/>
    <n v="0.2873"/>
    <n v="0.2873"/>
    <n v="0.2873"/>
    <n v="0.2873"/>
    <n v="0.2873"/>
    <n v="0.2873"/>
    <n v="0.2873"/>
  </r>
  <r>
    <s v="california"/>
    <x v="1"/>
    <x v="4"/>
    <x v="351"/>
    <n v="0.45069999999999999"/>
    <n v="0.45069999999999999"/>
    <n v="0.45069999999999999"/>
    <n v="0.45069999999999999"/>
    <n v="0.45069999999999999"/>
    <n v="0.45069999999999999"/>
    <n v="0.45069999999999999"/>
    <n v="0.45069999999999999"/>
  </r>
  <r>
    <s v="california"/>
    <x v="1"/>
    <x v="5"/>
    <x v="352"/>
    <n v="1.198"/>
    <n v="1.198"/>
    <n v="1.198"/>
    <n v="1.198"/>
    <n v="1.198"/>
    <n v="1.198"/>
    <n v="1.198"/>
    <n v="1.198"/>
  </r>
  <r>
    <s v="california"/>
    <x v="1"/>
    <x v="0"/>
    <x v="353"/>
    <n v="9.1844000000000001"/>
    <n v="9.1844000000000001"/>
    <n v="9.1844000000000001"/>
    <n v="9.1844000000000001"/>
    <n v="9.1844000000000001"/>
    <n v="9.1844000000000001"/>
    <n v="9.1844000000000001"/>
    <n v="9.1844000000000001"/>
  </r>
  <r>
    <s v="california"/>
    <x v="1"/>
    <x v="3"/>
    <x v="354"/>
    <n v="1.9653"/>
    <n v="1.9653"/>
    <n v="1.9653"/>
    <n v="1.9653"/>
    <n v="1.9653"/>
    <n v="1.9653"/>
    <n v="1.9653"/>
    <n v="1.9653"/>
  </r>
  <r>
    <s v="california"/>
    <x v="1"/>
    <x v="1"/>
    <x v="355"/>
    <n v="5.2588999999999997"/>
    <n v="5.2588999999999997"/>
    <n v="5.2588999999999997"/>
    <n v="5.2588999999999997"/>
    <n v="5.2588999999999997"/>
    <n v="5.2588999999999997"/>
    <n v="5.2588999999999997"/>
    <n v="5.2588999999999997"/>
  </r>
  <r>
    <s v="colorado"/>
    <x v="1"/>
    <x v="0"/>
    <x v="356"/>
    <n v="1.3836999999999999"/>
    <n v="1.3836999999999999"/>
    <n v="1.3836999999999999"/>
    <n v="1.3836999999999999"/>
    <n v="1.3836999999999999"/>
    <n v="1.3836999999999999"/>
    <n v="1.3836999999999999"/>
    <n v="1.3836999999999999"/>
  </r>
  <r>
    <s v="colorado"/>
    <x v="1"/>
    <x v="3"/>
    <x v="357"/>
    <n v="0.25130000000000002"/>
    <n v="0.25130000000000002"/>
    <n v="0.25130000000000002"/>
    <n v="0.25130000000000002"/>
    <n v="0.25130000000000002"/>
    <n v="0.25130000000000002"/>
    <n v="0.25130000000000002"/>
    <n v="0.25130000000000002"/>
  </r>
  <r>
    <s v="colorado"/>
    <x v="1"/>
    <x v="6"/>
    <x v="358"/>
    <n v="3.6700000000000003E-2"/>
    <n v="3.6700000000000003E-2"/>
    <n v="3.6700000000000003E-2"/>
    <n v="3.6700000000000003E-2"/>
    <n v="3.6700000000000003E-2"/>
    <n v="3.6700000000000003E-2"/>
    <n v="3.6700000000000003E-2"/>
    <n v="3.6700000000000003E-2"/>
  </r>
  <r>
    <s v="colorado"/>
    <x v="1"/>
    <x v="4"/>
    <x v="125"/>
    <n v="6.2E-2"/>
    <n v="6.2E-2"/>
    <n v="6.2E-2"/>
    <n v="6.2E-2"/>
    <n v="6.2E-2"/>
    <n v="6.2E-2"/>
    <n v="6.2E-2"/>
    <n v="6.2E-2"/>
  </r>
  <r>
    <s v="colorado"/>
    <x v="1"/>
    <x v="5"/>
    <x v="359"/>
    <n v="0.1532"/>
    <n v="0.1532"/>
    <n v="0.1532"/>
    <n v="0.1532"/>
    <n v="0.1532"/>
    <n v="0.1532"/>
    <n v="0.1532"/>
    <n v="0.1532"/>
  </r>
  <r>
    <s v="colorado"/>
    <x v="1"/>
    <x v="1"/>
    <x v="360"/>
    <n v="0.87729999999999997"/>
    <n v="0.87729999999999997"/>
    <n v="0.87729999999999997"/>
    <n v="0.87729999999999997"/>
    <n v="0.87729999999999997"/>
    <n v="0.87729999999999997"/>
    <n v="0.87729999999999997"/>
    <n v="0.87729999999999997"/>
  </r>
  <r>
    <s v="colorado"/>
    <x v="1"/>
    <x v="2"/>
    <x v="155"/>
    <n v="3.0999999999999999E-3"/>
    <n v="3.0999999999999999E-3"/>
    <n v="3.0999999999999999E-3"/>
    <n v="3.0999999999999999E-3"/>
    <n v="3.0999999999999999E-3"/>
    <n v="3.0999999999999999E-3"/>
    <n v="3.0999999999999999E-3"/>
    <n v="3.0999999999999999E-3"/>
  </r>
  <r>
    <s v="connecticut"/>
    <x v="1"/>
    <x v="5"/>
    <x v="44"/>
    <n v="0.1157"/>
    <n v="0.1157"/>
    <n v="0.1157"/>
    <n v="0.1157"/>
    <n v="0.1157"/>
    <n v="0.1157"/>
    <n v="0.1157"/>
    <n v="0.1157"/>
  </r>
  <r>
    <s v="connecticut"/>
    <x v="1"/>
    <x v="6"/>
    <x v="361"/>
    <n v="2.7699999999999999E-2"/>
    <n v="2.7699999999999999E-2"/>
    <n v="2.7699999999999999E-2"/>
    <n v="2.7699999999999999E-2"/>
    <n v="2.7699999999999999E-2"/>
    <n v="2.7699999999999999E-2"/>
    <n v="2.7699999999999999E-2"/>
    <n v="2.7699999999999999E-2"/>
  </r>
  <r>
    <s v="connecticut"/>
    <x v="1"/>
    <x v="1"/>
    <x v="362"/>
    <n v="0.58409999999999995"/>
    <n v="0.58409999999999995"/>
    <n v="0.58409999999999995"/>
    <n v="0.58409999999999995"/>
    <n v="0.58409999999999995"/>
    <n v="0.58409999999999995"/>
    <n v="0.58409999999999995"/>
    <n v="0.58409999999999995"/>
  </r>
  <r>
    <s v="connecticut"/>
    <x v="1"/>
    <x v="2"/>
    <x v="363"/>
    <n v="2.3999999999999998E-3"/>
    <n v="2.3999999999999998E-3"/>
    <n v="2.3999999999999998E-3"/>
    <n v="2.3999999999999998E-3"/>
    <n v="2.3999999999999998E-3"/>
    <n v="2.3999999999999998E-3"/>
    <n v="2.3999999999999998E-3"/>
    <n v="2.3999999999999998E-3"/>
  </r>
  <r>
    <s v="connecticut"/>
    <x v="1"/>
    <x v="4"/>
    <x v="364"/>
    <n v="4.4699999999999997E-2"/>
    <n v="4.4699999999999997E-2"/>
    <n v="4.4699999999999997E-2"/>
    <n v="4.4699999999999997E-2"/>
    <n v="4.4699999999999997E-2"/>
    <n v="4.4699999999999997E-2"/>
    <n v="4.4699999999999997E-2"/>
    <n v="4.4699999999999997E-2"/>
  </r>
  <r>
    <s v="connecticut"/>
    <x v="1"/>
    <x v="3"/>
    <x v="365"/>
    <n v="0.1898"/>
    <n v="0.1898"/>
    <n v="0.1898"/>
    <n v="0.1898"/>
    <n v="0.1898"/>
    <n v="0.1898"/>
    <n v="0.1898"/>
    <n v="0.1898"/>
  </r>
  <r>
    <s v="connecticut"/>
    <x v="1"/>
    <x v="0"/>
    <x v="366"/>
    <n v="0.96440000000000003"/>
    <n v="0.96440000000000003"/>
    <n v="0.96440000000000003"/>
    <n v="0.96440000000000003"/>
    <n v="0.96440000000000003"/>
    <n v="0.96440000000000003"/>
    <n v="0.96440000000000003"/>
    <n v="0.96440000000000003"/>
  </r>
  <r>
    <s v="delaware"/>
    <x v="1"/>
    <x v="4"/>
    <x v="367"/>
    <n v="1.37E-2"/>
    <n v="1.37E-2"/>
    <n v="1.37E-2"/>
    <n v="1.37E-2"/>
    <n v="1.37E-2"/>
    <n v="1.37E-2"/>
    <n v="1.37E-2"/>
    <n v="1.37E-2"/>
  </r>
  <r>
    <s v="delaware"/>
    <x v="1"/>
    <x v="0"/>
    <x v="368"/>
    <n v="0.2641"/>
    <n v="0.2641"/>
    <n v="0.2641"/>
    <n v="0.2641"/>
    <n v="0.2641"/>
    <n v="0.2641"/>
    <n v="0.2641"/>
    <n v="0.2641"/>
  </r>
  <r>
    <s v="delaware"/>
    <x v="1"/>
    <x v="6"/>
    <x v="287"/>
    <n v="6.7000000000000002E-3"/>
    <n v="6.7000000000000002E-3"/>
    <n v="6.7000000000000002E-3"/>
    <n v="6.7000000000000002E-3"/>
    <n v="6.7000000000000002E-3"/>
    <n v="6.7000000000000002E-3"/>
    <n v="6.7000000000000002E-3"/>
    <n v="6.7000000000000002E-3"/>
  </r>
  <r>
    <s v="delaware"/>
    <x v="1"/>
    <x v="1"/>
    <x v="333"/>
    <n v="0.16969999999999999"/>
    <n v="0.16969999999999999"/>
    <n v="0.16969999999999999"/>
    <n v="0.16969999999999999"/>
    <n v="0.16969999999999999"/>
    <n v="0.16969999999999999"/>
    <n v="0.16969999999999999"/>
    <n v="0.16969999999999999"/>
  </r>
  <r>
    <s v="delaware"/>
    <x v="1"/>
    <x v="2"/>
    <x v="173"/>
    <n v="5.9999999999999995E-4"/>
    <n v="5.9999999999999995E-4"/>
    <n v="5.9999999999999995E-4"/>
    <n v="5.9999999999999995E-4"/>
    <n v="5.9999999999999995E-4"/>
    <n v="5.9999999999999995E-4"/>
    <n v="5.9999999999999995E-4"/>
    <n v="5.9999999999999995E-4"/>
  </r>
  <r>
    <s v="delaware"/>
    <x v="1"/>
    <x v="5"/>
    <x v="369"/>
    <n v="2.7799999999999998E-2"/>
    <n v="2.7799999999999998E-2"/>
    <n v="2.7799999999999998E-2"/>
    <n v="2.7799999999999998E-2"/>
    <n v="2.7799999999999998E-2"/>
    <n v="2.7799999999999998E-2"/>
    <n v="2.7799999999999998E-2"/>
    <n v="2.7799999999999998E-2"/>
  </r>
  <r>
    <s v="delaware"/>
    <x v="1"/>
    <x v="3"/>
    <x v="370"/>
    <n v="4.5600000000000002E-2"/>
    <n v="4.5600000000000002E-2"/>
    <n v="4.5600000000000002E-2"/>
    <n v="4.5600000000000002E-2"/>
    <n v="4.5600000000000002E-2"/>
    <n v="4.5600000000000002E-2"/>
    <n v="4.5600000000000002E-2"/>
    <n v="4.5600000000000002E-2"/>
  </r>
  <r>
    <s v="florida"/>
    <x v="1"/>
    <x v="5"/>
    <x v="371"/>
    <n v="0.58650000000000002"/>
    <n v="0.58650000000000002"/>
    <n v="0.58650000000000002"/>
    <n v="0.58650000000000002"/>
    <n v="0.58650000000000002"/>
    <n v="0.58650000000000002"/>
    <n v="0.58650000000000002"/>
    <n v="0.58650000000000002"/>
  </r>
  <r>
    <s v="florida"/>
    <x v="1"/>
    <x v="6"/>
    <x v="372"/>
    <n v="0.1406"/>
    <n v="0.1406"/>
    <n v="0.1406"/>
    <n v="0.1406"/>
    <n v="0.1406"/>
    <n v="0.1406"/>
    <n v="0.1406"/>
    <n v="0.1406"/>
  </r>
  <r>
    <s v="florida"/>
    <x v="1"/>
    <x v="3"/>
    <x v="373"/>
    <n v="0.96209999999999996"/>
    <n v="0.96209999999999996"/>
    <n v="0.96209999999999996"/>
    <n v="0.96209999999999996"/>
    <n v="0.96209999999999996"/>
    <n v="0.96209999999999996"/>
    <n v="0.96209999999999996"/>
    <n v="0.96209999999999996"/>
  </r>
  <r>
    <s v="florida"/>
    <x v="1"/>
    <x v="1"/>
    <x v="374"/>
    <n v="3.6031"/>
    <n v="3.6031"/>
    <n v="3.6031"/>
    <n v="3.6031"/>
    <n v="3.6031"/>
    <n v="3.6031"/>
    <n v="3.6031"/>
    <n v="3.6031"/>
  </r>
  <r>
    <s v="florida"/>
    <x v="1"/>
    <x v="2"/>
    <x v="375"/>
    <n v="1.1900000000000001E-2"/>
    <n v="1.1900000000000001E-2"/>
    <n v="1.1900000000000001E-2"/>
    <n v="1.1900000000000001E-2"/>
    <n v="1.1900000000000001E-2"/>
    <n v="1.1900000000000001E-2"/>
    <n v="1.1900000000000001E-2"/>
    <n v="1.1900000000000001E-2"/>
  </r>
  <r>
    <s v="florida"/>
    <x v="1"/>
    <x v="0"/>
    <x v="376"/>
    <n v="5.5956000000000001"/>
    <n v="5.5956000000000001"/>
    <n v="5.5956000000000001"/>
    <n v="5.5956000000000001"/>
    <n v="5.5956000000000001"/>
    <n v="5.5956000000000001"/>
    <n v="5.5956000000000001"/>
    <n v="5.5956000000000001"/>
  </r>
  <r>
    <s v="florida"/>
    <x v="1"/>
    <x v="4"/>
    <x v="377"/>
    <n v="0.2913"/>
    <n v="0.2913"/>
    <n v="0.2913"/>
    <n v="0.2913"/>
    <n v="0.2913"/>
    <n v="0.2913"/>
    <n v="0.2913"/>
    <n v="0.2913"/>
  </r>
  <r>
    <s v="georgia"/>
    <x v="1"/>
    <x v="4"/>
    <x v="378"/>
    <n v="0.1419"/>
    <n v="0.1419"/>
    <n v="0.1419"/>
    <n v="0.1419"/>
    <n v="0.1419"/>
    <n v="0.1419"/>
    <n v="0.1419"/>
    <n v="0.1419"/>
  </r>
  <r>
    <s v="georgia"/>
    <x v="1"/>
    <x v="2"/>
    <x v="379"/>
    <n v="6.0000000000000001E-3"/>
    <n v="6.0000000000000001E-3"/>
    <n v="6.0000000000000001E-3"/>
    <n v="6.0000000000000001E-3"/>
    <n v="6.0000000000000001E-3"/>
    <n v="6.0000000000000001E-3"/>
    <n v="6.0000000000000001E-3"/>
    <n v="6.0000000000000001E-3"/>
  </r>
  <r>
    <s v="georgia"/>
    <x v="1"/>
    <x v="1"/>
    <x v="380"/>
    <n v="1.9756"/>
    <n v="1.9756"/>
    <n v="1.9756"/>
    <n v="1.9756"/>
    <n v="1.9756"/>
    <n v="1.9756"/>
    <n v="1.9756"/>
    <n v="1.9756"/>
  </r>
  <r>
    <s v="georgia"/>
    <x v="1"/>
    <x v="3"/>
    <x v="381"/>
    <n v="0.48849999999999999"/>
    <n v="0.48849999999999999"/>
    <n v="0.48849999999999999"/>
    <n v="0.48849999999999999"/>
    <n v="0.48849999999999999"/>
    <n v="0.48849999999999999"/>
    <n v="0.48849999999999999"/>
    <n v="0.48849999999999999"/>
  </r>
  <r>
    <s v="georgia"/>
    <x v="1"/>
    <x v="5"/>
    <x v="382"/>
    <n v="0.29780000000000001"/>
    <n v="0.29780000000000001"/>
    <n v="0.29780000000000001"/>
    <n v="0.29780000000000001"/>
    <n v="0.29780000000000001"/>
    <n v="0.29780000000000001"/>
    <n v="0.29780000000000001"/>
    <n v="0.29780000000000001"/>
  </r>
  <r>
    <s v="georgia"/>
    <x v="1"/>
    <x v="0"/>
    <x v="383"/>
    <n v="2.9811000000000001"/>
    <n v="2.9811000000000001"/>
    <n v="2.9811000000000001"/>
    <n v="2.9811000000000001"/>
    <n v="2.9811000000000001"/>
    <n v="2.9811000000000001"/>
    <n v="2.9811000000000001"/>
    <n v="2.9811000000000001"/>
  </r>
  <r>
    <s v="georgia"/>
    <x v="1"/>
    <x v="6"/>
    <x v="384"/>
    <n v="7.1400000000000005E-2"/>
    <n v="7.1400000000000005E-2"/>
    <n v="7.1400000000000005E-2"/>
    <n v="7.1400000000000005E-2"/>
    <n v="7.1400000000000005E-2"/>
    <n v="7.1400000000000005E-2"/>
    <n v="7.1400000000000005E-2"/>
    <n v="7.1400000000000005E-2"/>
  </r>
  <r>
    <s v="hawaii"/>
    <x v="1"/>
    <x v="3"/>
    <x v="385"/>
    <n v="6.9599999999999995E-2"/>
    <n v="6.9599999999999995E-2"/>
    <n v="6.9599999999999995E-2"/>
    <n v="6.9599999999999995E-2"/>
    <n v="6.9599999999999995E-2"/>
    <n v="6.9599999999999995E-2"/>
    <n v="6.9599999999999995E-2"/>
    <n v="6.9599999999999995E-2"/>
  </r>
  <r>
    <s v="hawaii"/>
    <x v="1"/>
    <x v="5"/>
    <x v="386"/>
    <n v="4.24E-2"/>
    <n v="4.24E-2"/>
    <n v="4.24E-2"/>
    <n v="4.24E-2"/>
    <n v="4.24E-2"/>
    <n v="4.24E-2"/>
    <n v="4.24E-2"/>
    <n v="4.24E-2"/>
  </r>
  <r>
    <s v="hawaii"/>
    <x v="1"/>
    <x v="1"/>
    <x v="387"/>
    <n v="0.2001"/>
    <n v="0.2001"/>
    <n v="0.2001"/>
    <n v="0.2001"/>
    <n v="0.2001"/>
    <n v="0.2001"/>
    <n v="0.2001"/>
    <n v="0.2001"/>
  </r>
  <r>
    <s v="hawaii"/>
    <x v="1"/>
    <x v="2"/>
    <x v="388"/>
    <n v="8.9999999999999998E-4"/>
    <n v="8.9999999999999998E-4"/>
    <n v="8.9999999999999998E-4"/>
    <n v="8.9999999999999998E-4"/>
    <n v="8.9999999999999998E-4"/>
    <n v="8.9999999999999998E-4"/>
    <n v="8.9999999999999998E-4"/>
    <n v="8.9999999999999998E-4"/>
  </r>
  <r>
    <s v="hawaii"/>
    <x v="1"/>
    <x v="6"/>
    <x v="172"/>
    <n v="1.0200000000000001E-2"/>
    <n v="1.0200000000000001E-2"/>
    <n v="1.0200000000000001E-2"/>
    <n v="1.0200000000000001E-2"/>
    <n v="1.0200000000000001E-2"/>
    <n v="1.0200000000000001E-2"/>
    <n v="1.0200000000000001E-2"/>
    <n v="1.0200000000000001E-2"/>
  </r>
  <r>
    <s v="hawaii"/>
    <x v="1"/>
    <x v="4"/>
    <x v="389"/>
    <n v="1.6199999999999999E-2"/>
    <n v="1.6199999999999999E-2"/>
    <n v="1.6199999999999999E-2"/>
    <n v="1.6199999999999999E-2"/>
    <n v="1.6199999999999999E-2"/>
    <n v="1.6199999999999999E-2"/>
    <n v="1.6199999999999999E-2"/>
    <n v="1.6199999999999999E-2"/>
  </r>
  <r>
    <s v="hawaii"/>
    <x v="1"/>
    <x v="0"/>
    <x v="390"/>
    <n v="0.33939999999999998"/>
    <n v="0.33939999999999998"/>
    <n v="0.33939999999999998"/>
    <n v="0.33939999999999998"/>
    <n v="0.33939999999999998"/>
    <n v="0.33939999999999998"/>
    <n v="0.33939999999999998"/>
    <n v="0.33939999999999998"/>
  </r>
  <r>
    <s v="idaho"/>
    <x v="1"/>
    <x v="2"/>
    <x v="182"/>
    <n v="1E-3"/>
    <n v="1E-3"/>
    <n v="1E-3"/>
    <n v="1E-3"/>
    <n v="1E-3"/>
    <n v="1E-3"/>
    <n v="1E-3"/>
    <n v="1E-3"/>
  </r>
  <r>
    <s v="idaho"/>
    <x v="1"/>
    <x v="3"/>
    <x v="391"/>
    <n v="7.6999999999999999E-2"/>
    <n v="7.6999999999999999E-2"/>
    <n v="7.6999999999999999E-2"/>
    <n v="7.6999999999999999E-2"/>
    <n v="7.6999999999999999E-2"/>
    <n v="7.6999999999999999E-2"/>
    <n v="7.6999999999999999E-2"/>
    <n v="7.6999999999999999E-2"/>
  </r>
  <r>
    <s v="idaho"/>
    <x v="1"/>
    <x v="4"/>
    <x v="392"/>
    <n v="1.8700000000000001E-2"/>
    <n v="1.8700000000000001E-2"/>
    <n v="1.8700000000000001E-2"/>
    <n v="1.8700000000000001E-2"/>
    <n v="1.8700000000000001E-2"/>
    <n v="1.8700000000000001E-2"/>
    <n v="1.8700000000000001E-2"/>
    <n v="1.8700000000000001E-2"/>
  </r>
  <r>
    <s v="idaho"/>
    <x v="1"/>
    <x v="0"/>
    <x v="393"/>
    <n v="0.43969999999999998"/>
    <n v="0.43969999999999998"/>
    <n v="0.43969999999999998"/>
    <n v="0.43969999999999998"/>
    <n v="0.43969999999999998"/>
    <n v="0.43969999999999998"/>
    <n v="0.43969999999999998"/>
    <n v="0.43969999999999998"/>
  </r>
  <r>
    <s v="idaho"/>
    <x v="1"/>
    <x v="5"/>
    <x v="394"/>
    <n v="4.7E-2"/>
    <n v="4.7E-2"/>
    <n v="4.7E-2"/>
    <n v="4.7E-2"/>
    <n v="4.7E-2"/>
    <n v="4.7E-2"/>
    <n v="4.7E-2"/>
    <n v="4.7E-2"/>
  </r>
  <r>
    <s v="idaho"/>
    <x v="1"/>
    <x v="6"/>
    <x v="395"/>
    <n v="1.1299999999999999E-2"/>
    <n v="1.1299999999999999E-2"/>
    <n v="1.1299999999999999E-2"/>
    <n v="1.1299999999999999E-2"/>
    <n v="1.1299999999999999E-2"/>
    <n v="1.1299999999999999E-2"/>
    <n v="1.1299999999999999E-2"/>
    <n v="1.1299999999999999E-2"/>
  </r>
  <r>
    <s v="idaho"/>
    <x v="1"/>
    <x v="1"/>
    <x v="396"/>
    <n v="0.2848"/>
    <n v="0.2848"/>
    <n v="0.2848"/>
    <n v="0.2848"/>
    <n v="0.2848"/>
    <n v="0.2848"/>
    <n v="0.2848"/>
    <n v="0.2848"/>
  </r>
  <r>
    <s v="illinois"/>
    <x v="1"/>
    <x v="5"/>
    <x v="397"/>
    <n v="0.41899999999999998"/>
    <n v="0.41899999999999998"/>
    <n v="0.41899999999999998"/>
    <n v="0.41899999999999998"/>
    <n v="0.41899999999999998"/>
    <n v="0.41899999999999998"/>
    <n v="0.41899999999999998"/>
    <n v="0.41899999999999998"/>
  </r>
  <r>
    <s v="illinois"/>
    <x v="1"/>
    <x v="0"/>
    <x v="398"/>
    <n v="3.4508000000000001"/>
    <n v="3.4508000000000001"/>
    <n v="3.4508000000000001"/>
    <n v="3.4508000000000001"/>
    <n v="3.4508000000000001"/>
    <n v="3.4508000000000001"/>
    <n v="3.4508000000000001"/>
    <n v="3.4508000000000001"/>
  </r>
  <r>
    <s v="illinois"/>
    <x v="1"/>
    <x v="3"/>
    <x v="399"/>
    <n v="0.68730000000000002"/>
    <n v="0.68730000000000002"/>
    <n v="0.68730000000000002"/>
    <n v="0.68730000000000002"/>
    <n v="0.68730000000000002"/>
    <n v="0.68730000000000002"/>
    <n v="0.68730000000000002"/>
    <n v="0.68730000000000002"/>
  </r>
  <r>
    <s v="illinois"/>
    <x v="1"/>
    <x v="2"/>
    <x v="400"/>
    <n v="8.5000000000000006E-3"/>
    <n v="8.5000000000000006E-3"/>
    <n v="8.5000000000000006E-3"/>
    <n v="8.5000000000000006E-3"/>
    <n v="8.5000000000000006E-3"/>
    <n v="8.5000000000000006E-3"/>
    <n v="8.5000000000000006E-3"/>
    <n v="8.5000000000000006E-3"/>
  </r>
  <r>
    <s v="illinois"/>
    <x v="1"/>
    <x v="1"/>
    <x v="401"/>
    <n v="2.0451999999999999"/>
    <n v="2.0451999999999999"/>
    <n v="2.0451999999999999"/>
    <n v="2.0451999999999999"/>
    <n v="2.0451999999999999"/>
    <n v="2.0451999999999999"/>
    <n v="2.0451999999999999"/>
    <n v="2.0451999999999999"/>
  </r>
  <r>
    <s v="illinois"/>
    <x v="1"/>
    <x v="6"/>
    <x v="402"/>
    <n v="0.10050000000000001"/>
    <n v="0.10050000000000001"/>
    <n v="0.10050000000000001"/>
    <n v="0.10050000000000001"/>
    <n v="0.10050000000000001"/>
    <n v="0.10050000000000001"/>
    <n v="0.10050000000000001"/>
    <n v="0.10050000000000001"/>
  </r>
  <r>
    <s v="illinois"/>
    <x v="1"/>
    <x v="4"/>
    <x v="403"/>
    <n v="0.1903"/>
    <n v="0.1903"/>
    <n v="0.1903"/>
    <n v="0.1903"/>
    <n v="0.1903"/>
    <n v="0.1903"/>
    <n v="0.1903"/>
    <n v="0.1903"/>
  </r>
  <r>
    <s v="indiana"/>
    <x v="1"/>
    <x v="4"/>
    <x v="404"/>
    <n v="9.64E-2"/>
    <n v="9.64E-2"/>
    <n v="9.64E-2"/>
    <n v="9.64E-2"/>
    <n v="9.64E-2"/>
    <n v="9.64E-2"/>
    <n v="9.64E-2"/>
    <n v="9.64E-2"/>
  </r>
  <r>
    <s v="indiana"/>
    <x v="1"/>
    <x v="5"/>
    <x v="405"/>
    <n v="0.2064"/>
    <n v="0.2064"/>
    <n v="0.2064"/>
    <n v="0.2064"/>
    <n v="0.2064"/>
    <n v="0.2064"/>
    <n v="0.2064"/>
    <n v="0.2064"/>
  </r>
  <r>
    <s v="indiana"/>
    <x v="1"/>
    <x v="3"/>
    <x v="406"/>
    <n v="0.33860000000000001"/>
    <n v="0.33860000000000001"/>
    <n v="0.33860000000000001"/>
    <n v="0.33860000000000001"/>
    <n v="0.33860000000000001"/>
    <n v="0.33860000000000001"/>
    <n v="0.33860000000000001"/>
    <n v="0.33860000000000001"/>
  </r>
  <r>
    <s v="indiana"/>
    <x v="1"/>
    <x v="2"/>
    <x v="407"/>
    <n v="4.1999999999999997E-3"/>
    <n v="4.1999999999999997E-3"/>
    <n v="4.1999999999999997E-3"/>
    <n v="4.1999999999999997E-3"/>
    <n v="4.1999999999999997E-3"/>
    <n v="4.1999999999999997E-3"/>
    <n v="4.1999999999999997E-3"/>
    <n v="4.1999999999999997E-3"/>
  </r>
  <r>
    <s v="indiana"/>
    <x v="1"/>
    <x v="6"/>
    <x v="408"/>
    <n v="4.9500000000000002E-2"/>
    <n v="4.9500000000000002E-2"/>
    <n v="4.9500000000000002E-2"/>
    <n v="4.9500000000000002E-2"/>
    <n v="4.9500000000000002E-2"/>
    <n v="4.9500000000000002E-2"/>
    <n v="4.9500000000000002E-2"/>
    <n v="4.9500000000000002E-2"/>
  </r>
  <r>
    <s v="indiana"/>
    <x v="1"/>
    <x v="0"/>
    <x v="409"/>
    <n v="2.0947"/>
    <n v="2.0947"/>
    <n v="2.0947"/>
    <n v="2.0947"/>
    <n v="2.0947"/>
    <n v="2.0947"/>
    <n v="2.0947"/>
    <n v="2.0947"/>
  </r>
  <r>
    <s v="indiana"/>
    <x v="1"/>
    <x v="1"/>
    <x v="410"/>
    <n v="1.3996999999999999"/>
    <n v="1.3996999999999999"/>
    <n v="1.3996999999999999"/>
    <n v="1.3996999999999999"/>
    <n v="1.3996999999999999"/>
    <n v="1.3996999999999999"/>
    <n v="1.3996999999999999"/>
    <n v="1.3996999999999999"/>
  </r>
  <r>
    <s v="iowa"/>
    <x v="1"/>
    <x v="0"/>
    <x v="411"/>
    <n v="0.90959999999999996"/>
    <n v="0.90959999999999996"/>
    <n v="0.90959999999999996"/>
    <n v="0.90959999999999996"/>
    <n v="0.90959999999999996"/>
    <n v="0.90959999999999996"/>
    <n v="0.90959999999999996"/>
    <n v="0.90959999999999996"/>
  </r>
  <r>
    <s v="iowa"/>
    <x v="1"/>
    <x v="5"/>
    <x v="412"/>
    <n v="9.8000000000000004E-2"/>
    <n v="9.8000000000000004E-2"/>
    <n v="9.8000000000000004E-2"/>
    <n v="9.8000000000000004E-2"/>
    <n v="9.8000000000000004E-2"/>
    <n v="9.8000000000000004E-2"/>
    <n v="9.8000000000000004E-2"/>
    <n v="9.8000000000000004E-2"/>
  </r>
  <r>
    <s v="iowa"/>
    <x v="1"/>
    <x v="4"/>
    <x v="137"/>
    <n v="4.6100000000000002E-2"/>
    <n v="4.6100000000000002E-2"/>
    <n v="4.6100000000000002E-2"/>
    <n v="4.6100000000000002E-2"/>
    <n v="4.6100000000000002E-2"/>
    <n v="4.6100000000000002E-2"/>
    <n v="4.6100000000000002E-2"/>
    <n v="4.6100000000000002E-2"/>
  </r>
  <r>
    <s v="iowa"/>
    <x v="1"/>
    <x v="3"/>
    <x v="413"/>
    <n v="0.1608"/>
    <n v="0.1608"/>
    <n v="0.1608"/>
    <n v="0.1608"/>
    <n v="0.1608"/>
    <n v="0.1608"/>
    <n v="0.1608"/>
    <n v="0.1608"/>
  </r>
  <r>
    <s v="iowa"/>
    <x v="1"/>
    <x v="6"/>
    <x v="414"/>
    <n v="2.35E-2"/>
    <n v="2.35E-2"/>
    <n v="2.35E-2"/>
    <n v="2.35E-2"/>
    <n v="2.35E-2"/>
    <n v="2.35E-2"/>
    <n v="2.35E-2"/>
    <n v="2.35E-2"/>
  </r>
  <r>
    <s v="iowa"/>
    <x v="1"/>
    <x v="1"/>
    <x v="415"/>
    <n v="0.57920000000000005"/>
    <n v="0.57920000000000005"/>
    <n v="0.57920000000000005"/>
    <n v="0.57920000000000005"/>
    <n v="0.57920000000000005"/>
    <n v="0.57920000000000005"/>
    <n v="0.57920000000000005"/>
    <n v="0.57920000000000005"/>
  </r>
  <r>
    <s v="iowa"/>
    <x v="1"/>
    <x v="2"/>
    <x v="416"/>
    <n v="2E-3"/>
    <n v="2E-3"/>
    <n v="2E-3"/>
    <n v="2E-3"/>
    <n v="2E-3"/>
    <n v="2E-3"/>
    <n v="2E-3"/>
    <n v="2E-3"/>
  </r>
  <r>
    <s v="kansas"/>
    <x v="1"/>
    <x v="6"/>
    <x v="10"/>
    <n v="2.18E-2"/>
    <n v="2.18E-2"/>
    <n v="2.18E-2"/>
    <n v="2.18E-2"/>
    <n v="2.18E-2"/>
    <n v="2.18E-2"/>
    <n v="2.18E-2"/>
    <n v="2.18E-2"/>
  </r>
  <r>
    <s v="kansas"/>
    <x v="1"/>
    <x v="2"/>
    <x v="96"/>
    <n v="1.8E-3"/>
    <n v="1.8E-3"/>
    <n v="1.8E-3"/>
    <n v="1.8E-3"/>
    <n v="1.8E-3"/>
    <n v="1.8E-3"/>
    <n v="1.8E-3"/>
    <n v="1.8E-3"/>
  </r>
  <r>
    <s v="kansas"/>
    <x v="1"/>
    <x v="4"/>
    <x v="417"/>
    <n v="4.2500000000000003E-2"/>
    <n v="4.2500000000000003E-2"/>
    <n v="4.2500000000000003E-2"/>
    <n v="4.2500000000000003E-2"/>
    <n v="4.2500000000000003E-2"/>
    <n v="4.2500000000000003E-2"/>
    <n v="4.2500000000000003E-2"/>
    <n v="4.2500000000000003E-2"/>
  </r>
  <r>
    <s v="kansas"/>
    <x v="1"/>
    <x v="3"/>
    <x v="418"/>
    <n v="0.14899999999999999"/>
    <n v="0.14899999999999999"/>
    <n v="0.14899999999999999"/>
    <n v="0.14899999999999999"/>
    <n v="0.14899999999999999"/>
    <n v="0.14899999999999999"/>
    <n v="0.14899999999999999"/>
    <n v="0.14899999999999999"/>
  </r>
  <r>
    <s v="kansas"/>
    <x v="1"/>
    <x v="1"/>
    <x v="419"/>
    <n v="0.55549999999999999"/>
    <n v="0.55549999999999999"/>
    <n v="0.55549999999999999"/>
    <n v="0.55549999999999999"/>
    <n v="0.55549999999999999"/>
    <n v="0.55549999999999999"/>
    <n v="0.55549999999999999"/>
    <n v="0.55549999999999999"/>
  </r>
  <r>
    <s v="kansas"/>
    <x v="1"/>
    <x v="5"/>
    <x v="420"/>
    <n v="9.0800000000000006E-2"/>
    <n v="9.0800000000000006E-2"/>
    <n v="9.0800000000000006E-2"/>
    <n v="9.0800000000000006E-2"/>
    <n v="9.0800000000000006E-2"/>
    <n v="9.0800000000000006E-2"/>
    <n v="9.0800000000000006E-2"/>
    <n v="9.0800000000000006E-2"/>
  </r>
  <r>
    <s v="kansas"/>
    <x v="1"/>
    <x v="0"/>
    <x v="421"/>
    <n v="0.86140000000000005"/>
    <n v="0.86140000000000005"/>
    <n v="0.86140000000000005"/>
    <n v="0.86140000000000005"/>
    <n v="0.86140000000000005"/>
    <n v="0.86140000000000005"/>
    <n v="0.86140000000000005"/>
    <n v="0.86140000000000005"/>
  </r>
  <r>
    <s v="kentucky"/>
    <x v="1"/>
    <x v="2"/>
    <x v="422"/>
    <n v="2.8E-3"/>
    <n v="2.8E-3"/>
    <n v="2.8E-3"/>
    <n v="2.8E-3"/>
    <n v="2.8E-3"/>
    <n v="2.8E-3"/>
    <n v="2.8E-3"/>
    <n v="2.8E-3"/>
  </r>
  <r>
    <s v="kentucky"/>
    <x v="1"/>
    <x v="3"/>
    <x v="423"/>
    <n v="0.22570000000000001"/>
    <n v="0.22570000000000001"/>
    <n v="0.22570000000000001"/>
    <n v="0.22570000000000001"/>
    <n v="0.22570000000000001"/>
    <n v="0.22570000000000001"/>
    <n v="0.22570000000000001"/>
    <n v="0.22570000000000001"/>
  </r>
  <r>
    <s v="kentucky"/>
    <x v="1"/>
    <x v="6"/>
    <x v="424"/>
    <n v="3.3000000000000002E-2"/>
    <n v="3.3000000000000002E-2"/>
    <n v="3.3000000000000002E-2"/>
    <n v="3.3000000000000002E-2"/>
    <n v="3.3000000000000002E-2"/>
    <n v="3.3000000000000002E-2"/>
    <n v="3.3000000000000002E-2"/>
    <n v="3.3000000000000002E-2"/>
  </r>
  <r>
    <s v="kentucky"/>
    <x v="1"/>
    <x v="1"/>
    <x v="425"/>
    <n v="0.89359999999999995"/>
    <n v="0.89359999999999995"/>
    <n v="0.89359999999999995"/>
    <n v="0.89359999999999995"/>
    <n v="0.89359999999999995"/>
    <n v="0.89359999999999995"/>
    <n v="0.89359999999999995"/>
    <n v="0.89359999999999995"/>
  </r>
  <r>
    <s v="kentucky"/>
    <x v="1"/>
    <x v="5"/>
    <x v="426"/>
    <n v="0.1376"/>
    <n v="0.1376"/>
    <n v="0.1376"/>
    <n v="0.1376"/>
    <n v="0.1376"/>
    <n v="0.1376"/>
    <n v="0.1376"/>
    <n v="0.1376"/>
  </r>
  <r>
    <s v="kentucky"/>
    <x v="1"/>
    <x v="4"/>
    <x v="427"/>
    <n v="6.7299999999999999E-2"/>
    <n v="6.7299999999999999E-2"/>
    <n v="6.7299999999999999E-2"/>
    <n v="6.7299999999999999E-2"/>
    <n v="6.7299999999999999E-2"/>
    <n v="6.7299999999999999E-2"/>
    <n v="6.7299999999999999E-2"/>
    <n v="6.7299999999999999E-2"/>
  </r>
  <r>
    <s v="kentucky"/>
    <x v="1"/>
    <x v="0"/>
    <x v="428"/>
    <n v="1.3599000000000001"/>
    <n v="1.3599000000000001"/>
    <n v="1.3599000000000001"/>
    <n v="1.3599000000000001"/>
    <n v="1.3599000000000001"/>
    <n v="1.3599000000000001"/>
    <n v="1.3599000000000001"/>
    <n v="1.3599000000000001"/>
  </r>
  <r>
    <s v="louisiana"/>
    <x v="1"/>
    <x v="3"/>
    <x v="429"/>
    <n v="0.24540000000000001"/>
    <n v="0.24540000000000001"/>
    <n v="0.24540000000000001"/>
    <n v="0.24540000000000001"/>
    <n v="0.24540000000000001"/>
    <n v="0.24540000000000001"/>
    <n v="0.24540000000000001"/>
    <n v="0.24540000000000001"/>
  </r>
  <r>
    <s v="louisiana"/>
    <x v="1"/>
    <x v="1"/>
    <x v="430"/>
    <n v="0.87039999999999995"/>
    <n v="0.87039999999999995"/>
    <n v="0.87039999999999995"/>
    <n v="0.87039999999999995"/>
    <n v="0.87039999999999995"/>
    <n v="0.87039999999999995"/>
    <n v="0.87039999999999995"/>
    <n v="0.87039999999999995"/>
  </r>
  <r>
    <s v="louisiana"/>
    <x v="1"/>
    <x v="0"/>
    <x v="431"/>
    <n v="1.3755999999999999"/>
    <n v="1.3755999999999999"/>
    <n v="1.3755999999999999"/>
    <n v="1.3755999999999999"/>
    <n v="1.3755999999999999"/>
    <n v="1.3755999999999999"/>
    <n v="1.3755999999999999"/>
    <n v="1.3755999999999999"/>
  </r>
  <r>
    <s v="louisiana"/>
    <x v="1"/>
    <x v="5"/>
    <x v="5"/>
    <n v="0.14960000000000001"/>
    <n v="0.14960000000000001"/>
    <n v="0.14960000000000001"/>
    <n v="0.14960000000000001"/>
    <n v="0.14960000000000001"/>
    <n v="0.14960000000000001"/>
    <n v="0.14960000000000001"/>
    <n v="0.14960000000000001"/>
  </r>
  <r>
    <s v="louisiana"/>
    <x v="1"/>
    <x v="2"/>
    <x v="325"/>
    <n v="3.0000000000000001E-3"/>
    <n v="3.0000000000000001E-3"/>
    <n v="3.0000000000000001E-3"/>
    <n v="3.0000000000000001E-3"/>
    <n v="3.0000000000000001E-3"/>
    <n v="3.0000000000000001E-3"/>
    <n v="3.0000000000000001E-3"/>
    <n v="3.0000000000000001E-3"/>
  </r>
  <r>
    <s v="louisiana"/>
    <x v="1"/>
    <x v="4"/>
    <x v="432"/>
    <n v="7.1300000000000002E-2"/>
    <n v="7.1300000000000002E-2"/>
    <n v="7.1300000000000002E-2"/>
    <n v="7.1300000000000002E-2"/>
    <n v="7.1300000000000002E-2"/>
    <n v="7.1300000000000002E-2"/>
    <n v="7.1300000000000002E-2"/>
    <n v="7.1300000000000002E-2"/>
  </r>
  <r>
    <s v="louisiana"/>
    <x v="1"/>
    <x v="6"/>
    <x v="251"/>
    <n v="3.5900000000000001E-2"/>
    <n v="3.5900000000000001E-2"/>
    <n v="3.5900000000000001E-2"/>
    <n v="3.5900000000000001E-2"/>
    <n v="3.5900000000000001E-2"/>
    <n v="3.5900000000000001E-2"/>
    <n v="3.5900000000000001E-2"/>
    <n v="3.5900000000000001E-2"/>
  </r>
  <r>
    <s v="maine"/>
    <x v="1"/>
    <x v="6"/>
    <x v="433"/>
    <n v="1.0500000000000001E-2"/>
    <n v="1.0500000000000001E-2"/>
    <n v="1.0500000000000001E-2"/>
    <n v="1.0500000000000001E-2"/>
    <n v="1.0500000000000001E-2"/>
    <n v="1.0500000000000001E-2"/>
    <n v="1.0500000000000001E-2"/>
    <n v="1.0500000000000001E-2"/>
  </r>
  <r>
    <s v="maine"/>
    <x v="1"/>
    <x v="3"/>
    <x v="434"/>
    <n v="7.1499999999999994E-2"/>
    <n v="7.1499999999999994E-2"/>
    <n v="7.1499999999999994E-2"/>
    <n v="7.1499999999999994E-2"/>
    <n v="7.1499999999999994E-2"/>
    <n v="7.1499999999999994E-2"/>
    <n v="7.1499999999999994E-2"/>
    <n v="7.1499999999999994E-2"/>
  </r>
  <r>
    <s v="maine"/>
    <x v="1"/>
    <x v="0"/>
    <x v="435"/>
    <n v="0.40720000000000001"/>
    <n v="0.40720000000000001"/>
    <n v="0.40720000000000001"/>
    <n v="0.40720000000000001"/>
    <n v="0.40720000000000001"/>
    <n v="0.40720000000000001"/>
    <n v="0.40720000000000001"/>
    <n v="0.40720000000000001"/>
  </r>
  <r>
    <s v="maine"/>
    <x v="1"/>
    <x v="2"/>
    <x v="388"/>
    <n v="8.9999999999999998E-4"/>
    <n v="8.9999999999999998E-4"/>
    <n v="8.9999999999999998E-4"/>
    <n v="8.9999999999999998E-4"/>
    <n v="8.9999999999999998E-4"/>
    <n v="8.9999999999999998E-4"/>
    <n v="8.9999999999999998E-4"/>
    <n v="8.9999999999999998E-4"/>
  </r>
  <r>
    <s v="maine"/>
    <x v="1"/>
    <x v="5"/>
    <x v="128"/>
    <n v="4.36E-2"/>
    <n v="4.36E-2"/>
    <n v="4.36E-2"/>
    <n v="4.36E-2"/>
    <n v="4.36E-2"/>
    <n v="4.36E-2"/>
    <n v="4.36E-2"/>
    <n v="4.36E-2"/>
  </r>
  <r>
    <s v="maine"/>
    <x v="1"/>
    <x v="4"/>
    <x v="436"/>
    <n v="1.83E-2"/>
    <n v="1.83E-2"/>
    <n v="1.83E-2"/>
    <n v="1.83E-2"/>
    <n v="1.83E-2"/>
    <n v="1.83E-2"/>
    <n v="1.83E-2"/>
    <n v="1.83E-2"/>
  </r>
  <r>
    <s v="maine"/>
    <x v="1"/>
    <x v="1"/>
    <x v="437"/>
    <n v="0.26240000000000002"/>
    <n v="0.26240000000000002"/>
    <n v="0.26240000000000002"/>
    <n v="0.26240000000000002"/>
    <n v="0.26240000000000002"/>
    <n v="0.26240000000000002"/>
    <n v="0.26240000000000002"/>
    <n v="0.26240000000000002"/>
  </r>
  <r>
    <s v="maryland"/>
    <x v="1"/>
    <x v="0"/>
    <x v="438"/>
    <n v="1.6858"/>
    <n v="1.6858"/>
    <n v="1.6858"/>
    <n v="1.6858"/>
    <n v="1.6858"/>
    <n v="1.6858"/>
    <n v="1.6858"/>
    <n v="1.6858"/>
  </r>
  <r>
    <s v="maryland"/>
    <x v="1"/>
    <x v="6"/>
    <x v="439"/>
    <n v="4.4600000000000001E-2"/>
    <n v="4.4600000000000001E-2"/>
    <n v="4.4600000000000001E-2"/>
    <n v="4.4600000000000001E-2"/>
    <n v="4.4600000000000001E-2"/>
    <n v="4.4600000000000001E-2"/>
    <n v="4.4600000000000001E-2"/>
    <n v="4.4600000000000001E-2"/>
  </r>
  <r>
    <s v="maryland"/>
    <x v="1"/>
    <x v="2"/>
    <x v="440"/>
    <n v="3.8E-3"/>
    <n v="3.8E-3"/>
    <n v="3.8E-3"/>
    <n v="3.8E-3"/>
    <n v="3.8E-3"/>
    <n v="3.8E-3"/>
    <n v="3.8E-3"/>
    <n v="3.8E-3"/>
  </r>
  <r>
    <s v="maryland"/>
    <x v="1"/>
    <x v="3"/>
    <x v="441"/>
    <n v="0.30530000000000002"/>
    <n v="0.30530000000000002"/>
    <n v="0.30530000000000002"/>
    <n v="0.30530000000000002"/>
    <n v="0.30530000000000002"/>
    <n v="0.30530000000000002"/>
    <n v="0.30530000000000002"/>
    <n v="0.30530000000000002"/>
  </r>
  <r>
    <s v="maryland"/>
    <x v="1"/>
    <x v="1"/>
    <x v="442"/>
    <n v="1.0595000000000001"/>
    <n v="1.0595000000000001"/>
    <n v="1.0595000000000001"/>
    <n v="1.0595000000000001"/>
    <n v="1.0595000000000001"/>
    <n v="1.0595000000000001"/>
    <n v="1.0595000000000001"/>
    <n v="1.0595000000000001"/>
  </r>
  <r>
    <s v="maryland"/>
    <x v="1"/>
    <x v="5"/>
    <x v="443"/>
    <n v="0.18609999999999999"/>
    <n v="0.18609999999999999"/>
    <n v="0.18609999999999999"/>
    <n v="0.18609999999999999"/>
    <n v="0.18609999999999999"/>
    <n v="0.18609999999999999"/>
    <n v="0.18609999999999999"/>
    <n v="0.18609999999999999"/>
  </r>
  <r>
    <s v="maryland"/>
    <x v="1"/>
    <x v="4"/>
    <x v="444"/>
    <n v="8.6499999999999994E-2"/>
    <n v="8.6499999999999994E-2"/>
    <n v="8.6499999999999994E-2"/>
    <n v="8.6499999999999994E-2"/>
    <n v="8.6499999999999994E-2"/>
    <n v="8.6499999999999994E-2"/>
    <n v="8.6499999999999994E-2"/>
    <n v="8.6499999999999994E-2"/>
  </r>
  <r>
    <s v="massachusetts"/>
    <x v="1"/>
    <x v="6"/>
    <x v="445"/>
    <n v="5.16E-2"/>
    <n v="5.16E-2"/>
    <n v="5.16E-2"/>
    <n v="5.16E-2"/>
    <n v="5.16E-2"/>
    <n v="5.16E-2"/>
    <n v="5.16E-2"/>
    <n v="5.16E-2"/>
  </r>
  <r>
    <s v="massachusetts"/>
    <x v="1"/>
    <x v="0"/>
    <x v="446"/>
    <n v="1.7614000000000001"/>
    <n v="1.7614000000000001"/>
    <n v="1.7614000000000001"/>
    <n v="1.7614000000000001"/>
    <n v="1.7614000000000001"/>
    <n v="1.7614000000000001"/>
    <n v="1.7614000000000001"/>
    <n v="1.7614000000000001"/>
  </r>
  <r>
    <s v="massachusetts"/>
    <x v="1"/>
    <x v="5"/>
    <x v="447"/>
    <n v="0.2152"/>
    <n v="0.2152"/>
    <n v="0.2152"/>
    <n v="0.2152"/>
    <n v="0.2152"/>
    <n v="0.2152"/>
    <n v="0.2152"/>
    <n v="0.2152"/>
  </r>
  <r>
    <s v="massachusetts"/>
    <x v="1"/>
    <x v="2"/>
    <x v="448"/>
    <n v="4.4000000000000003E-3"/>
    <n v="4.4000000000000003E-3"/>
    <n v="4.4000000000000003E-3"/>
    <n v="4.4000000000000003E-3"/>
    <n v="4.4000000000000003E-3"/>
    <n v="4.4000000000000003E-3"/>
    <n v="4.4000000000000003E-3"/>
    <n v="4.4000000000000003E-3"/>
  </r>
  <r>
    <s v="massachusetts"/>
    <x v="1"/>
    <x v="4"/>
    <x v="449"/>
    <n v="8.3699999999999997E-2"/>
    <n v="8.3699999999999997E-2"/>
    <n v="8.3699999999999997E-2"/>
    <n v="8.3699999999999997E-2"/>
    <n v="8.3699999999999997E-2"/>
    <n v="8.3699999999999997E-2"/>
    <n v="8.3699999999999997E-2"/>
    <n v="8.3699999999999997E-2"/>
  </r>
  <r>
    <s v="massachusetts"/>
    <x v="1"/>
    <x v="1"/>
    <x v="450"/>
    <n v="1.0535000000000001"/>
    <n v="1.0535000000000001"/>
    <n v="1.0535000000000001"/>
    <n v="1.0535000000000001"/>
    <n v="1.0535000000000001"/>
    <n v="1.0535000000000001"/>
    <n v="1.0535000000000001"/>
    <n v="1.0535000000000001"/>
  </r>
  <r>
    <s v="massachusetts"/>
    <x v="1"/>
    <x v="3"/>
    <x v="451"/>
    <n v="0.35299999999999998"/>
    <n v="0.35299999999999998"/>
    <n v="0.35299999999999998"/>
    <n v="0.35299999999999998"/>
    <n v="0.35299999999999998"/>
    <n v="0.35299999999999998"/>
    <n v="0.35299999999999998"/>
    <n v="0.35299999999999998"/>
  </r>
  <r>
    <s v="michigan"/>
    <x v="1"/>
    <x v="2"/>
    <x v="231"/>
    <n v="6.7999999999999996E-3"/>
    <n v="6.7999999999999996E-3"/>
    <n v="6.7999999999999996E-3"/>
    <n v="6.7999999999999996E-3"/>
    <n v="6.7999999999999996E-3"/>
    <n v="6.7999999999999996E-3"/>
    <n v="6.7999999999999996E-3"/>
    <n v="6.7999999999999996E-3"/>
  </r>
  <r>
    <s v="michigan"/>
    <x v="1"/>
    <x v="0"/>
    <x v="452"/>
    <n v="2.9927999999999999"/>
    <n v="2.9927999999999999"/>
    <n v="2.9927999999999999"/>
    <n v="2.9927999999999999"/>
    <n v="2.9927999999999999"/>
    <n v="2.9927999999999999"/>
    <n v="2.9927999999999999"/>
    <n v="2.9927999999999999"/>
  </r>
  <r>
    <s v="michigan"/>
    <x v="1"/>
    <x v="5"/>
    <x v="453"/>
    <n v="0.33710000000000001"/>
    <n v="0.33710000000000001"/>
    <n v="0.33710000000000001"/>
    <n v="0.33710000000000001"/>
    <n v="0.33710000000000001"/>
    <n v="0.33710000000000001"/>
    <n v="0.33710000000000001"/>
    <n v="0.33710000000000001"/>
  </r>
  <r>
    <s v="michigan"/>
    <x v="1"/>
    <x v="1"/>
    <x v="454"/>
    <n v="1.8582000000000001"/>
    <n v="1.8582000000000001"/>
    <n v="1.8582000000000001"/>
    <n v="1.8582000000000001"/>
    <n v="1.8582000000000001"/>
    <n v="1.8582000000000001"/>
    <n v="1.8582000000000001"/>
    <n v="1.8582000000000001"/>
  </r>
  <r>
    <s v="michigan"/>
    <x v="1"/>
    <x v="3"/>
    <x v="455"/>
    <n v="0.55289999999999995"/>
    <n v="0.55289999999999995"/>
    <n v="0.55289999999999995"/>
    <n v="0.55289999999999995"/>
    <n v="0.55289999999999995"/>
    <n v="0.55289999999999995"/>
    <n v="0.55289999999999995"/>
    <n v="0.55289999999999995"/>
  </r>
  <r>
    <s v="michigan"/>
    <x v="1"/>
    <x v="4"/>
    <x v="456"/>
    <n v="0.15690000000000001"/>
    <n v="0.15690000000000001"/>
    <n v="0.15690000000000001"/>
    <n v="0.15690000000000001"/>
    <n v="0.15690000000000001"/>
    <n v="0.15690000000000001"/>
    <n v="0.15690000000000001"/>
    <n v="0.15690000000000001"/>
  </r>
  <r>
    <s v="michigan"/>
    <x v="1"/>
    <x v="6"/>
    <x v="457"/>
    <n v="8.0799999999999997E-2"/>
    <n v="8.0799999999999997E-2"/>
    <n v="8.0799999999999997E-2"/>
    <n v="8.0799999999999997E-2"/>
    <n v="8.0799999999999997E-2"/>
    <n v="8.0799999999999997E-2"/>
    <n v="8.0799999999999997E-2"/>
    <n v="8.0799999999999997E-2"/>
  </r>
  <r>
    <s v="minnesota"/>
    <x v="1"/>
    <x v="3"/>
    <x v="458"/>
    <n v="0.28160000000000002"/>
    <n v="0.28160000000000002"/>
    <n v="0.28160000000000002"/>
    <n v="0.28160000000000002"/>
    <n v="0.28160000000000002"/>
    <n v="0.28160000000000002"/>
    <n v="0.28160000000000002"/>
    <n v="0.28160000000000002"/>
  </r>
  <r>
    <s v="minnesota"/>
    <x v="1"/>
    <x v="6"/>
    <x v="459"/>
    <n v="4.1200000000000001E-2"/>
    <n v="4.1200000000000001E-2"/>
    <n v="4.1200000000000001E-2"/>
    <n v="4.1200000000000001E-2"/>
    <n v="4.1200000000000001E-2"/>
    <n v="4.1200000000000001E-2"/>
    <n v="4.1200000000000001E-2"/>
    <n v="4.1200000000000001E-2"/>
  </r>
  <r>
    <s v="minnesota"/>
    <x v="1"/>
    <x v="0"/>
    <x v="460"/>
    <n v="1.6298999999999999"/>
    <n v="1.6298999999999999"/>
    <n v="1.6298999999999999"/>
    <n v="1.6298999999999999"/>
    <n v="1.6298999999999999"/>
    <n v="1.6298999999999999"/>
    <n v="1.6298999999999999"/>
    <n v="1.6298999999999999"/>
  </r>
  <r>
    <s v="minnesota"/>
    <x v="1"/>
    <x v="5"/>
    <x v="461"/>
    <n v="0.17169999999999999"/>
    <n v="0.17169999999999999"/>
    <n v="0.17169999999999999"/>
    <n v="0.17169999999999999"/>
    <n v="0.17169999999999999"/>
    <n v="0.17169999999999999"/>
    <n v="0.17169999999999999"/>
    <n v="0.17169999999999999"/>
  </r>
  <r>
    <s v="minnesota"/>
    <x v="1"/>
    <x v="2"/>
    <x v="19"/>
    <n v="3.5000000000000001E-3"/>
    <n v="3.5000000000000001E-3"/>
    <n v="3.5000000000000001E-3"/>
    <n v="3.5000000000000001E-3"/>
    <n v="3.5000000000000001E-3"/>
    <n v="3.5000000000000001E-3"/>
    <n v="3.5000000000000001E-3"/>
    <n v="3.5000000000000001E-3"/>
  </r>
  <r>
    <s v="minnesota"/>
    <x v="1"/>
    <x v="4"/>
    <x v="462"/>
    <n v="7.9799999999999996E-2"/>
    <n v="7.9799999999999996E-2"/>
    <n v="7.9799999999999996E-2"/>
    <n v="7.9799999999999996E-2"/>
    <n v="7.9799999999999996E-2"/>
    <n v="7.9799999999999996E-2"/>
    <n v="7.9799999999999996E-2"/>
    <n v="7.9799999999999996E-2"/>
  </r>
  <r>
    <s v="minnesota"/>
    <x v="1"/>
    <x v="1"/>
    <x v="463"/>
    <n v="1.0521"/>
    <n v="1.0521"/>
    <n v="1.0521"/>
    <n v="1.0521"/>
    <n v="1.0521"/>
    <n v="1.0521"/>
    <n v="1.0521"/>
    <n v="1.0521"/>
  </r>
  <r>
    <s v="mississippi"/>
    <x v="1"/>
    <x v="0"/>
    <x v="464"/>
    <n v="1.0237000000000001"/>
    <n v="1.0237000000000001"/>
    <n v="1.0237000000000001"/>
    <n v="1.0237000000000001"/>
    <n v="1.0237000000000001"/>
    <n v="1.0237000000000001"/>
    <n v="1.0237000000000001"/>
    <n v="1.0237000000000001"/>
  </r>
  <r>
    <s v="mississippi"/>
    <x v="1"/>
    <x v="1"/>
    <x v="465"/>
    <n v="0.69850000000000001"/>
    <n v="0.69850000000000001"/>
    <n v="0.69850000000000001"/>
    <n v="0.69850000000000001"/>
    <n v="0.69850000000000001"/>
    <n v="0.69850000000000001"/>
    <n v="0.69850000000000001"/>
    <n v="0.69850000000000001"/>
  </r>
  <r>
    <s v="mississippi"/>
    <x v="1"/>
    <x v="4"/>
    <x v="466"/>
    <n v="4.5999999999999999E-2"/>
    <n v="4.5999999999999999E-2"/>
    <n v="4.5999999999999999E-2"/>
    <n v="4.5999999999999999E-2"/>
    <n v="4.5999999999999999E-2"/>
    <n v="4.5999999999999999E-2"/>
    <n v="4.5999999999999999E-2"/>
    <n v="4.5999999999999999E-2"/>
  </r>
  <r>
    <s v="mississippi"/>
    <x v="1"/>
    <x v="2"/>
    <x v="416"/>
    <n v="2E-3"/>
    <n v="2E-3"/>
    <n v="2E-3"/>
    <n v="2E-3"/>
    <n v="2E-3"/>
    <n v="2E-3"/>
    <n v="2E-3"/>
    <n v="2E-3"/>
  </r>
  <r>
    <s v="mississippi"/>
    <x v="1"/>
    <x v="3"/>
    <x v="467"/>
    <n v="0.15790000000000001"/>
    <n v="0.15790000000000001"/>
    <n v="0.15790000000000001"/>
    <n v="0.15790000000000001"/>
    <n v="0.15790000000000001"/>
    <n v="0.15790000000000001"/>
    <n v="0.15790000000000001"/>
    <n v="0.15790000000000001"/>
  </r>
  <r>
    <s v="mississippi"/>
    <x v="1"/>
    <x v="5"/>
    <x v="468"/>
    <n v="9.6199999999999994E-2"/>
    <n v="9.6199999999999994E-2"/>
    <n v="9.6199999999999994E-2"/>
    <n v="9.6199999999999994E-2"/>
    <n v="9.6199999999999994E-2"/>
    <n v="9.6199999999999994E-2"/>
    <n v="9.6199999999999994E-2"/>
    <n v="9.6199999999999994E-2"/>
  </r>
  <r>
    <s v="mississippi"/>
    <x v="1"/>
    <x v="6"/>
    <x v="469"/>
    <n v="2.3099999999999999E-2"/>
    <n v="2.3099999999999999E-2"/>
    <n v="2.3099999999999999E-2"/>
    <n v="2.3099999999999999E-2"/>
    <n v="2.3099999999999999E-2"/>
    <n v="2.3099999999999999E-2"/>
    <n v="2.3099999999999999E-2"/>
    <n v="2.3099999999999999E-2"/>
  </r>
  <r>
    <s v="missouri"/>
    <x v="1"/>
    <x v="2"/>
    <x v="140"/>
    <n v="3.8999999999999998E-3"/>
    <n v="3.8999999999999998E-3"/>
    <n v="3.8999999999999998E-3"/>
    <n v="3.8999999999999998E-3"/>
    <n v="3.8999999999999998E-3"/>
    <n v="3.8999999999999998E-3"/>
    <n v="3.8999999999999998E-3"/>
    <n v="3.8999999999999998E-3"/>
  </r>
  <r>
    <s v="missouri"/>
    <x v="1"/>
    <x v="6"/>
    <x v="470"/>
    <n v="4.5699999999999998E-2"/>
    <n v="4.5699999999999998E-2"/>
    <n v="4.5699999999999998E-2"/>
    <n v="4.5699999999999998E-2"/>
    <n v="4.5699999999999998E-2"/>
    <n v="4.5699999999999998E-2"/>
    <n v="4.5699999999999998E-2"/>
    <n v="4.5699999999999998E-2"/>
  </r>
  <r>
    <s v="missouri"/>
    <x v="1"/>
    <x v="3"/>
    <x v="471"/>
    <n v="0.31259999999999999"/>
    <n v="0.31259999999999999"/>
    <n v="0.31259999999999999"/>
    <n v="0.31259999999999999"/>
    <n v="0.31259999999999999"/>
    <n v="0.31259999999999999"/>
    <n v="0.31259999999999999"/>
    <n v="0.31259999999999999"/>
  </r>
  <r>
    <s v="missouri"/>
    <x v="1"/>
    <x v="0"/>
    <x v="472"/>
    <n v="1.7879"/>
    <n v="1.7879"/>
    <n v="1.7879"/>
    <n v="1.7879"/>
    <n v="1.7879"/>
    <n v="1.7879"/>
    <n v="1.7879"/>
    <n v="1.7879"/>
  </r>
  <r>
    <s v="missouri"/>
    <x v="1"/>
    <x v="4"/>
    <x v="420"/>
    <n v="9.0800000000000006E-2"/>
    <n v="9.0800000000000006E-2"/>
    <n v="9.0800000000000006E-2"/>
    <n v="9.0800000000000006E-2"/>
    <n v="9.0800000000000006E-2"/>
    <n v="9.0800000000000006E-2"/>
    <n v="9.0800000000000006E-2"/>
    <n v="9.0800000000000006E-2"/>
  </r>
  <r>
    <s v="missouri"/>
    <x v="1"/>
    <x v="1"/>
    <x v="473"/>
    <n v="1.1444000000000001"/>
    <n v="1.1444000000000001"/>
    <n v="1.1444000000000001"/>
    <n v="1.1444000000000001"/>
    <n v="1.1444000000000001"/>
    <n v="1.1444000000000001"/>
    <n v="1.1444000000000001"/>
    <n v="1.1444000000000001"/>
  </r>
  <r>
    <s v="missouri"/>
    <x v="1"/>
    <x v="5"/>
    <x v="168"/>
    <n v="0.1905"/>
    <n v="0.1905"/>
    <n v="0.1905"/>
    <n v="0.1905"/>
    <n v="0.1905"/>
    <n v="0.1905"/>
    <n v="0.1905"/>
    <n v="0.1905"/>
  </r>
  <r>
    <s v="montana"/>
    <x v="1"/>
    <x v="6"/>
    <x v="245"/>
    <n v="7.4000000000000003E-3"/>
    <n v="7.4000000000000003E-3"/>
    <n v="7.4000000000000003E-3"/>
    <n v="7.4000000000000003E-3"/>
    <n v="7.4000000000000003E-3"/>
    <n v="7.4000000000000003E-3"/>
    <n v="7.4000000000000003E-3"/>
    <n v="7.4000000000000003E-3"/>
  </r>
  <r>
    <s v="montana"/>
    <x v="1"/>
    <x v="2"/>
    <x v="173"/>
    <n v="5.9999999999999995E-4"/>
    <n v="5.9999999999999995E-4"/>
    <n v="5.9999999999999995E-4"/>
    <n v="5.9999999999999995E-4"/>
    <n v="5.9999999999999995E-4"/>
    <n v="5.9999999999999995E-4"/>
    <n v="5.9999999999999995E-4"/>
    <n v="5.9999999999999995E-4"/>
  </r>
  <r>
    <s v="montana"/>
    <x v="1"/>
    <x v="0"/>
    <x v="474"/>
    <n v="0.3115"/>
    <n v="0.3115"/>
    <n v="0.3115"/>
    <n v="0.3115"/>
    <n v="0.3115"/>
    <n v="0.3115"/>
    <n v="0.3115"/>
    <n v="0.3115"/>
  </r>
  <r>
    <s v="montana"/>
    <x v="1"/>
    <x v="5"/>
    <x v="475"/>
    <n v="3.09E-2"/>
    <n v="3.09E-2"/>
    <n v="3.09E-2"/>
    <n v="3.09E-2"/>
    <n v="3.09E-2"/>
    <n v="3.09E-2"/>
    <n v="3.09E-2"/>
    <n v="3.09E-2"/>
  </r>
  <r>
    <s v="montana"/>
    <x v="1"/>
    <x v="4"/>
    <x v="307"/>
    <n v="1.29E-2"/>
    <n v="1.29E-2"/>
    <n v="1.29E-2"/>
    <n v="1.29E-2"/>
    <n v="1.29E-2"/>
    <n v="1.29E-2"/>
    <n v="1.29E-2"/>
    <n v="1.29E-2"/>
  </r>
  <r>
    <s v="montana"/>
    <x v="1"/>
    <x v="1"/>
    <x v="476"/>
    <n v="0.20899999999999999"/>
    <n v="0.20899999999999999"/>
    <n v="0.20899999999999999"/>
    <n v="0.20899999999999999"/>
    <n v="0.20899999999999999"/>
    <n v="0.20899999999999999"/>
    <n v="0.20899999999999999"/>
    <n v="0.20899999999999999"/>
  </r>
  <r>
    <s v="montana"/>
    <x v="1"/>
    <x v="3"/>
    <x v="477"/>
    <n v="5.0700000000000002E-2"/>
    <n v="5.0700000000000002E-2"/>
    <n v="5.0700000000000002E-2"/>
    <n v="5.0700000000000002E-2"/>
    <n v="5.0700000000000002E-2"/>
    <n v="5.0700000000000002E-2"/>
    <n v="5.0700000000000002E-2"/>
    <n v="5.0700000000000002E-2"/>
  </r>
  <r>
    <s v="nebraska"/>
    <x v="1"/>
    <x v="1"/>
    <x v="478"/>
    <n v="0.35049999999999998"/>
    <n v="0.35049999999999998"/>
    <n v="0.35049999999999998"/>
    <n v="0.35049999999999998"/>
    <n v="0.35049999999999998"/>
    <n v="0.35049999999999998"/>
    <n v="0.35049999999999998"/>
    <n v="0.35049999999999998"/>
  </r>
  <r>
    <s v="nebraska"/>
    <x v="1"/>
    <x v="0"/>
    <x v="479"/>
    <n v="0.54449999999999998"/>
    <n v="0.54449999999999998"/>
    <n v="0.54449999999999998"/>
    <n v="0.54449999999999998"/>
    <n v="0.54449999999999998"/>
    <n v="0.54449999999999998"/>
    <n v="0.54449999999999998"/>
    <n v="0.54449999999999998"/>
  </r>
  <r>
    <s v="nebraska"/>
    <x v="1"/>
    <x v="3"/>
    <x v="480"/>
    <n v="9.4299999999999995E-2"/>
    <n v="9.4299999999999995E-2"/>
    <n v="9.4299999999999995E-2"/>
    <n v="9.4299999999999995E-2"/>
    <n v="9.4299999999999995E-2"/>
    <n v="9.4299999999999995E-2"/>
    <n v="9.4299999999999995E-2"/>
    <n v="9.4299999999999995E-2"/>
  </r>
  <r>
    <s v="nebraska"/>
    <x v="1"/>
    <x v="6"/>
    <x v="481"/>
    <n v="1.38E-2"/>
    <n v="1.38E-2"/>
    <n v="1.38E-2"/>
    <n v="1.38E-2"/>
    <n v="1.38E-2"/>
    <n v="1.38E-2"/>
    <n v="1.38E-2"/>
    <n v="1.38E-2"/>
  </r>
  <r>
    <s v="nebraska"/>
    <x v="1"/>
    <x v="2"/>
    <x v="482"/>
    <n v="1.1999999999999999E-3"/>
    <n v="1.1999999999999999E-3"/>
    <n v="1.1999999999999999E-3"/>
    <n v="1.1999999999999999E-3"/>
    <n v="1.1999999999999999E-3"/>
    <n v="1.1999999999999999E-3"/>
    <n v="1.1999999999999999E-3"/>
    <n v="1.1999999999999999E-3"/>
  </r>
  <r>
    <s v="nebraska"/>
    <x v="1"/>
    <x v="4"/>
    <x v="483"/>
    <n v="2.7199999999999998E-2"/>
    <n v="2.7199999999999998E-2"/>
    <n v="2.7199999999999998E-2"/>
    <n v="2.7199999999999998E-2"/>
    <n v="2.7199999999999998E-2"/>
    <n v="2.7199999999999998E-2"/>
    <n v="2.7199999999999998E-2"/>
    <n v="2.7199999999999998E-2"/>
  </r>
  <r>
    <s v="nebraska"/>
    <x v="1"/>
    <x v="5"/>
    <x v="484"/>
    <n v="5.7500000000000002E-2"/>
    <n v="5.7500000000000002E-2"/>
    <n v="5.7500000000000002E-2"/>
    <n v="5.7500000000000002E-2"/>
    <n v="5.7500000000000002E-2"/>
    <n v="5.7500000000000002E-2"/>
    <n v="5.7500000000000002E-2"/>
    <n v="5.7500000000000002E-2"/>
  </r>
  <r>
    <s v="nevada"/>
    <x v="1"/>
    <x v="6"/>
    <x v="485"/>
    <n v="1.9099999999999999E-2"/>
    <n v="1.9099999999999999E-2"/>
    <n v="1.9099999999999999E-2"/>
    <n v="1.9099999999999999E-2"/>
    <n v="1.9099999999999999E-2"/>
    <n v="1.9099999999999999E-2"/>
    <n v="1.9099999999999999E-2"/>
    <n v="1.9099999999999999E-2"/>
  </r>
  <r>
    <s v="nevada"/>
    <x v="1"/>
    <x v="1"/>
    <x v="486"/>
    <n v="0.46739999999999998"/>
    <n v="0.46739999999999998"/>
    <n v="0.46739999999999998"/>
    <n v="0.46739999999999998"/>
    <n v="0.46739999999999998"/>
    <n v="0.46739999999999998"/>
    <n v="0.46739999999999998"/>
    <n v="0.46739999999999998"/>
  </r>
  <r>
    <s v="nevada"/>
    <x v="1"/>
    <x v="2"/>
    <x v="104"/>
    <n v="1.6000000000000001E-3"/>
    <n v="1.6000000000000001E-3"/>
    <n v="1.6000000000000001E-3"/>
    <n v="1.6000000000000001E-3"/>
    <n v="1.6000000000000001E-3"/>
    <n v="1.6000000000000001E-3"/>
    <n v="1.6000000000000001E-3"/>
    <n v="1.6000000000000001E-3"/>
  </r>
  <r>
    <s v="nevada"/>
    <x v="1"/>
    <x v="5"/>
    <x v="487"/>
    <n v="7.9500000000000001E-2"/>
    <n v="7.9500000000000001E-2"/>
    <n v="7.9500000000000001E-2"/>
    <n v="7.9500000000000001E-2"/>
    <n v="7.9500000000000001E-2"/>
    <n v="7.9500000000000001E-2"/>
    <n v="7.9500000000000001E-2"/>
    <n v="7.9500000000000001E-2"/>
  </r>
  <r>
    <s v="nevada"/>
    <x v="1"/>
    <x v="4"/>
    <x v="488"/>
    <n v="3.1600000000000003E-2"/>
    <n v="3.1600000000000003E-2"/>
    <n v="3.1600000000000003E-2"/>
    <n v="3.1600000000000003E-2"/>
    <n v="3.1600000000000003E-2"/>
    <n v="3.1600000000000003E-2"/>
    <n v="3.1600000000000003E-2"/>
    <n v="3.1600000000000003E-2"/>
  </r>
  <r>
    <s v="nevada"/>
    <x v="1"/>
    <x v="3"/>
    <x v="489"/>
    <n v="0.13039999999999999"/>
    <n v="0.13039999999999999"/>
    <n v="0.13039999999999999"/>
    <n v="0.13039999999999999"/>
    <n v="0.13039999999999999"/>
    <n v="0.13039999999999999"/>
    <n v="0.13039999999999999"/>
    <n v="0.13039999999999999"/>
  </r>
  <r>
    <s v="nevada"/>
    <x v="1"/>
    <x v="0"/>
    <x v="490"/>
    <n v="0.72950000000000004"/>
    <n v="0.72950000000000004"/>
    <n v="0.72950000000000004"/>
    <n v="0.72950000000000004"/>
    <n v="0.72950000000000004"/>
    <n v="0.72950000000000004"/>
    <n v="0.72950000000000004"/>
    <n v="0.72950000000000004"/>
  </r>
  <r>
    <s v="new_hampshire"/>
    <x v="1"/>
    <x v="5"/>
    <x v="491"/>
    <n v="4.3700000000000003E-2"/>
    <n v="4.3700000000000003E-2"/>
    <n v="4.3700000000000003E-2"/>
    <n v="4.3700000000000003E-2"/>
    <n v="4.3700000000000003E-2"/>
    <n v="4.3700000000000003E-2"/>
    <n v="4.3700000000000003E-2"/>
    <n v="4.3700000000000003E-2"/>
  </r>
  <r>
    <s v="new_hampshire"/>
    <x v="1"/>
    <x v="3"/>
    <x v="492"/>
    <n v="7.17E-2"/>
    <n v="7.17E-2"/>
    <n v="7.17E-2"/>
    <n v="7.17E-2"/>
    <n v="7.17E-2"/>
    <n v="7.17E-2"/>
    <n v="7.17E-2"/>
    <n v="7.17E-2"/>
  </r>
  <r>
    <s v="new_hampshire"/>
    <x v="1"/>
    <x v="4"/>
    <x v="493"/>
    <n v="1.7299999999999999E-2"/>
    <n v="1.7299999999999999E-2"/>
    <n v="1.7299999999999999E-2"/>
    <n v="1.7299999999999999E-2"/>
    <n v="1.7299999999999999E-2"/>
    <n v="1.7299999999999999E-2"/>
    <n v="1.7299999999999999E-2"/>
    <n v="1.7299999999999999E-2"/>
  </r>
  <r>
    <s v="new_hampshire"/>
    <x v="1"/>
    <x v="2"/>
    <x v="388"/>
    <n v="8.9999999999999998E-4"/>
    <n v="8.9999999999999998E-4"/>
    <n v="8.9999999999999998E-4"/>
    <n v="8.9999999999999998E-4"/>
    <n v="8.9999999999999998E-4"/>
    <n v="8.9999999999999998E-4"/>
    <n v="8.9999999999999998E-4"/>
    <n v="8.9999999999999998E-4"/>
  </r>
  <r>
    <s v="new_hampshire"/>
    <x v="1"/>
    <x v="6"/>
    <x v="433"/>
    <n v="1.0500000000000001E-2"/>
    <n v="1.0500000000000001E-2"/>
    <n v="1.0500000000000001E-2"/>
    <n v="1.0500000000000001E-2"/>
    <n v="1.0500000000000001E-2"/>
    <n v="1.0500000000000001E-2"/>
    <n v="1.0500000000000001E-2"/>
    <n v="1.0500000000000001E-2"/>
  </r>
  <r>
    <s v="new_hampshire"/>
    <x v="1"/>
    <x v="0"/>
    <x v="494"/>
    <n v="0.38879999999999998"/>
    <n v="0.38879999999999998"/>
    <n v="0.38879999999999998"/>
    <n v="0.38879999999999998"/>
    <n v="0.38879999999999998"/>
    <n v="0.38879999999999998"/>
    <n v="0.38879999999999998"/>
    <n v="0.38879999999999998"/>
  </r>
  <r>
    <s v="new_hampshire"/>
    <x v="1"/>
    <x v="1"/>
    <x v="326"/>
    <n v="0.24490000000000001"/>
    <n v="0.24490000000000001"/>
    <n v="0.24490000000000001"/>
    <n v="0.24490000000000001"/>
    <n v="0.24490000000000001"/>
    <n v="0.24490000000000001"/>
    <n v="0.24490000000000001"/>
    <n v="0.24490000000000001"/>
  </r>
  <r>
    <s v="new_jersey"/>
    <x v="1"/>
    <x v="1"/>
    <x v="495"/>
    <n v="1.3977999999999999"/>
    <n v="1.3977999999999999"/>
    <n v="1.3977999999999999"/>
    <n v="1.3977999999999999"/>
    <n v="1.3977999999999999"/>
    <n v="1.3977999999999999"/>
    <n v="1.3977999999999999"/>
    <n v="1.3977999999999999"/>
  </r>
  <r>
    <s v="new_jersey"/>
    <x v="1"/>
    <x v="6"/>
    <x v="496"/>
    <n v="6.9400000000000003E-2"/>
    <n v="6.9400000000000003E-2"/>
    <n v="6.9400000000000003E-2"/>
    <n v="6.9400000000000003E-2"/>
    <n v="6.9400000000000003E-2"/>
    <n v="6.9400000000000003E-2"/>
    <n v="6.9400000000000003E-2"/>
    <n v="6.9400000000000003E-2"/>
  </r>
  <r>
    <s v="new_jersey"/>
    <x v="1"/>
    <x v="5"/>
    <x v="497"/>
    <n v="0.28939999999999999"/>
    <n v="0.28939999999999999"/>
    <n v="0.28939999999999999"/>
    <n v="0.28939999999999999"/>
    <n v="0.28939999999999999"/>
    <n v="0.28939999999999999"/>
    <n v="0.28939999999999999"/>
    <n v="0.28939999999999999"/>
  </r>
  <r>
    <s v="new_jersey"/>
    <x v="1"/>
    <x v="0"/>
    <x v="498"/>
    <n v="2.3472"/>
    <n v="2.3472"/>
    <n v="2.3472"/>
    <n v="2.3472"/>
    <n v="2.3472"/>
    <n v="2.3472"/>
    <n v="2.3472"/>
    <n v="2.3472"/>
  </r>
  <r>
    <s v="new_jersey"/>
    <x v="1"/>
    <x v="3"/>
    <x v="499"/>
    <n v="0.47470000000000001"/>
    <n v="0.47470000000000001"/>
    <n v="0.47470000000000001"/>
    <n v="0.47470000000000001"/>
    <n v="0.47470000000000001"/>
    <n v="0.47470000000000001"/>
    <n v="0.47470000000000001"/>
    <n v="0.47470000000000001"/>
  </r>
  <r>
    <s v="new_jersey"/>
    <x v="1"/>
    <x v="2"/>
    <x v="48"/>
    <n v="5.8999999999999999E-3"/>
    <n v="5.8999999999999999E-3"/>
    <n v="5.8999999999999999E-3"/>
    <n v="5.8999999999999999E-3"/>
    <n v="5.8999999999999999E-3"/>
    <n v="5.8999999999999999E-3"/>
    <n v="5.8999999999999999E-3"/>
    <n v="5.8999999999999999E-3"/>
  </r>
  <r>
    <s v="new_jersey"/>
    <x v="1"/>
    <x v="4"/>
    <x v="500"/>
    <n v="0.1101"/>
    <n v="0.1101"/>
    <n v="0.1101"/>
    <n v="0.1101"/>
    <n v="0.1101"/>
    <n v="0.1101"/>
    <n v="0.1101"/>
    <n v="0.1101"/>
  </r>
  <r>
    <s v="new_mexico"/>
    <x v="1"/>
    <x v="3"/>
    <x v="501"/>
    <n v="0.10349999999999999"/>
    <n v="0.10349999999999999"/>
    <n v="0.10349999999999999"/>
    <n v="0.10349999999999999"/>
    <n v="0.10349999999999999"/>
    <n v="0.10349999999999999"/>
    <n v="0.10349999999999999"/>
    <n v="0.10349999999999999"/>
  </r>
  <r>
    <s v="new_mexico"/>
    <x v="1"/>
    <x v="0"/>
    <x v="502"/>
    <n v="0.66549999999999998"/>
    <n v="0.66549999999999998"/>
    <n v="0.66549999999999998"/>
    <n v="0.66549999999999998"/>
    <n v="0.66549999999999998"/>
    <n v="0.66549999999999998"/>
    <n v="0.66549999999999998"/>
    <n v="0.66549999999999998"/>
  </r>
  <r>
    <s v="new_mexico"/>
    <x v="1"/>
    <x v="4"/>
    <x v="267"/>
    <n v="2.5499999999999998E-2"/>
    <n v="2.5499999999999998E-2"/>
    <n v="2.5499999999999998E-2"/>
    <n v="2.5499999999999998E-2"/>
    <n v="2.5499999999999998E-2"/>
    <n v="2.5499999999999998E-2"/>
    <n v="2.5499999999999998E-2"/>
    <n v="2.5499999999999998E-2"/>
  </r>
  <r>
    <s v="new_mexico"/>
    <x v="1"/>
    <x v="6"/>
    <x v="503"/>
    <n v="1.5100000000000001E-2"/>
    <n v="1.5100000000000001E-2"/>
    <n v="1.5100000000000001E-2"/>
    <n v="1.5100000000000001E-2"/>
    <n v="1.5100000000000001E-2"/>
    <n v="1.5100000000000001E-2"/>
    <n v="1.5100000000000001E-2"/>
    <n v="1.5100000000000001E-2"/>
  </r>
  <r>
    <s v="new_mexico"/>
    <x v="1"/>
    <x v="5"/>
    <x v="66"/>
    <n v="6.3100000000000003E-2"/>
    <n v="6.3100000000000003E-2"/>
    <n v="6.3100000000000003E-2"/>
    <n v="6.3100000000000003E-2"/>
    <n v="6.3100000000000003E-2"/>
    <n v="6.3100000000000003E-2"/>
    <n v="6.3100000000000003E-2"/>
    <n v="6.3100000000000003E-2"/>
  </r>
  <r>
    <s v="new_mexico"/>
    <x v="1"/>
    <x v="1"/>
    <x v="504"/>
    <n v="0.45710000000000001"/>
    <n v="0.45710000000000001"/>
    <n v="0.45710000000000001"/>
    <n v="0.45710000000000001"/>
    <n v="0.45710000000000001"/>
    <n v="0.45710000000000001"/>
    <n v="0.45710000000000001"/>
    <n v="0.45710000000000001"/>
  </r>
  <r>
    <s v="new_mexico"/>
    <x v="1"/>
    <x v="2"/>
    <x v="505"/>
    <n v="1.2999999999999999E-3"/>
    <n v="1.2999999999999999E-3"/>
    <n v="1.2999999999999999E-3"/>
    <n v="1.2999999999999999E-3"/>
    <n v="1.2999999999999999E-3"/>
    <n v="1.2999999999999999E-3"/>
    <n v="1.2999999999999999E-3"/>
    <n v="1.2999999999999999E-3"/>
  </r>
  <r>
    <s v="new_york"/>
    <x v="1"/>
    <x v="1"/>
    <x v="506"/>
    <n v="2.6539000000000001"/>
    <n v="2.6539000000000001"/>
    <n v="2.6539000000000001"/>
    <n v="2.6539000000000001"/>
    <n v="2.6539000000000001"/>
    <n v="2.6539000000000001"/>
    <n v="2.6539000000000001"/>
    <n v="2.6539000000000001"/>
  </r>
  <r>
    <s v="new_york"/>
    <x v="1"/>
    <x v="6"/>
    <x v="507"/>
    <n v="0.1522"/>
    <n v="0.1522"/>
    <n v="0.1522"/>
    <n v="0.1522"/>
    <n v="0.1522"/>
    <n v="0.1522"/>
    <n v="0.1522"/>
    <n v="0.1522"/>
  </r>
  <r>
    <s v="new_york"/>
    <x v="1"/>
    <x v="2"/>
    <x v="307"/>
    <n v="1.29E-2"/>
    <n v="1.29E-2"/>
    <n v="1.29E-2"/>
    <n v="1.29E-2"/>
    <n v="1.29E-2"/>
    <n v="1.29E-2"/>
    <n v="1.29E-2"/>
    <n v="1.29E-2"/>
  </r>
  <r>
    <s v="new_york"/>
    <x v="1"/>
    <x v="0"/>
    <x v="508"/>
    <n v="4.74"/>
    <n v="4.74"/>
    <n v="4.74"/>
    <n v="4.74"/>
    <n v="4.74"/>
    <n v="4.74"/>
    <n v="4.74"/>
    <n v="4.74"/>
  </r>
  <r>
    <s v="new_york"/>
    <x v="1"/>
    <x v="5"/>
    <x v="509"/>
    <n v="0.63449999999999995"/>
    <n v="0.63449999999999995"/>
    <n v="0.63449999999999995"/>
    <n v="0.63449999999999995"/>
    <n v="0.63449999999999995"/>
    <n v="0.63449999999999995"/>
    <n v="0.63449999999999995"/>
    <n v="0.63449999999999995"/>
  </r>
  <r>
    <s v="new_york"/>
    <x v="1"/>
    <x v="3"/>
    <x v="510"/>
    <n v="1.0408999999999999"/>
    <n v="1.0408999999999999"/>
    <n v="1.0408999999999999"/>
    <n v="1.0408999999999999"/>
    <n v="1.0408999999999999"/>
    <n v="1.0408999999999999"/>
    <n v="1.0408999999999999"/>
    <n v="1.0408999999999999"/>
  </r>
  <r>
    <s v="new_york"/>
    <x v="1"/>
    <x v="4"/>
    <x v="511"/>
    <n v="0.2457"/>
    <n v="0.2457"/>
    <n v="0.2457"/>
    <n v="0.2457"/>
    <n v="0.2457"/>
    <n v="0.2457"/>
    <n v="0.2457"/>
    <n v="0.2457"/>
  </r>
  <r>
    <s v="north_carolina"/>
    <x v="1"/>
    <x v="0"/>
    <x v="512"/>
    <n v="2.9413999999999998"/>
    <n v="2.9413999999999998"/>
    <n v="2.9413999999999998"/>
    <n v="2.9413999999999998"/>
    <n v="2.9413999999999998"/>
    <n v="2.9413999999999998"/>
    <n v="2.9413999999999998"/>
    <n v="2.9413999999999998"/>
  </r>
  <r>
    <s v="north_carolina"/>
    <x v="1"/>
    <x v="6"/>
    <x v="385"/>
    <n v="6.9599999999999995E-2"/>
    <n v="6.9599999999999995E-2"/>
    <n v="6.9599999999999995E-2"/>
    <n v="6.9599999999999995E-2"/>
    <n v="6.9599999999999995E-2"/>
    <n v="6.9599999999999995E-2"/>
    <n v="6.9599999999999995E-2"/>
    <n v="6.9599999999999995E-2"/>
  </r>
  <r>
    <s v="north_carolina"/>
    <x v="1"/>
    <x v="4"/>
    <x v="513"/>
    <n v="0.14360000000000001"/>
    <n v="0.14360000000000001"/>
    <n v="0.14360000000000001"/>
    <n v="0.14360000000000001"/>
    <n v="0.14360000000000001"/>
    <n v="0.14360000000000001"/>
    <n v="0.14360000000000001"/>
    <n v="0.14360000000000001"/>
  </r>
  <r>
    <s v="north_carolina"/>
    <x v="1"/>
    <x v="5"/>
    <x v="514"/>
    <n v="0.29020000000000001"/>
    <n v="0.29020000000000001"/>
    <n v="0.29020000000000001"/>
    <n v="0.29020000000000001"/>
    <n v="0.29020000000000001"/>
    <n v="0.29020000000000001"/>
    <n v="0.29020000000000001"/>
    <n v="0.29020000000000001"/>
  </r>
  <r>
    <s v="north_carolina"/>
    <x v="1"/>
    <x v="1"/>
    <x v="515"/>
    <n v="1.956"/>
    <n v="1.956"/>
    <n v="1.956"/>
    <n v="1.956"/>
    <n v="1.956"/>
    <n v="1.956"/>
    <n v="1.956"/>
    <n v="1.956"/>
  </r>
  <r>
    <s v="north_carolina"/>
    <x v="1"/>
    <x v="2"/>
    <x v="48"/>
    <n v="5.8999999999999999E-3"/>
    <n v="5.8999999999999999E-3"/>
    <n v="5.8999999999999999E-3"/>
    <n v="5.8999999999999999E-3"/>
    <n v="5.8999999999999999E-3"/>
    <n v="5.8999999999999999E-3"/>
    <n v="5.8999999999999999E-3"/>
    <n v="5.8999999999999999E-3"/>
  </r>
  <r>
    <s v="north_carolina"/>
    <x v="1"/>
    <x v="3"/>
    <x v="516"/>
    <n v="0.47610000000000002"/>
    <n v="0.47610000000000002"/>
    <n v="0.47610000000000002"/>
    <n v="0.47610000000000002"/>
    <n v="0.47610000000000002"/>
    <n v="0.47610000000000002"/>
    <n v="0.47610000000000002"/>
    <n v="0.47610000000000002"/>
  </r>
  <r>
    <s v="north_dakota"/>
    <x v="1"/>
    <x v="2"/>
    <x v="8"/>
    <n v="4.0000000000000002E-4"/>
    <n v="4.0000000000000002E-4"/>
    <n v="4.0000000000000002E-4"/>
    <n v="4.0000000000000002E-4"/>
    <n v="4.0000000000000002E-4"/>
    <n v="4.0000000000000002E-4"/>
    <n v="4.0000000000000002E-4"/>
    <n v="4.0000000000000002E-4"/>
  </r>
  <r>
    <s v="north_dakota"/>
    <x v="1"/>
    <x v="1"/>
    <x v="274"/>
    <n v="0.161"/>
    <n v="0.161"/>
    <n v="0.161"/>
    <n v="0.161"/>
    <n v="0.161"/>
    <n v="0.161"/>
    <n v="0.161"/>
    <n v="0.161"/>
  </r>
  <r>
    <s v="north_dakota"/>
    <x v="1"/>
    <x v="6"/>
    <x v="517"/>
    <n v="5.0000000000000001E-3"/>
    <n v="5.0000000000000001E-3"/>
    <n v="5.0000000000000001E-3"/>
    <n v="5.0000000000000001E-3"/>
    <n v="5.0000000000000001E-3"/>
    <n v="5.0000000000000001E-3"/>
    <n v="5.0000000000000001E-3"/>
    <n v="5.0000000000000001E-3"/>
  </r>
  <r>
    <s v="north_dakota"/>
    <x v="1"/>
    <x v="4"/>
    <x v="56"/>
    <n v="1.04E-2"/>
    <n v="1.04E-2"/>
    <n v="1.04E-2"/>
    <n v="1.04E-2"/>
    <n v="1.04E-2"/>
    <n v="1.04E-2"/>
    <n v="1.04E-2"/>
    <n v="1.04E-2"/>
  </r>
  <r>
    <s v="north_dakota"/>
    <x v="1"/>
    <x v="0"/>
    <x v="518"/>
    <n v="0.23200000000000001"/>
    <n v="0.23200000000000001"/>
    <n v="0.23200000000000001"/>
    <n v="0.23200000000000001"/>
    <n v="0.23200000000000001"/>
    <n v="0.23200000000000001"/>
    <n v="0.23200000000000001"/>
    <n v="0.23200000000000001"/>
  </r>
  <r>
    <s v="north_dakota"/>
    <x v="1"/>
    <x v="3"/>
    <x v="519"/>
    <n v="3.4299999999999997E-2"/>
    <n v="3.4299999999999997E-2"/>
    <n v="3.4299999999999997E-2"/>
    <n v="3.4299999999999997E-2"/>
    <n v="3.4299999999999997E-2"/>
    <n v="3.4299999999999997E-2"/>
    <n v="3.4299999999999997E-2"/>
    <n v="3.4299999999999997E-2"/>
  </r>
  <r>
    <s v="north_dakota"/>
    <x v="1"/>
    <x v="5"/>
    <x v="520"/>
    <n v="2.0899999999999998E-2"/>
    <n v="2.0899999999999998E-2"/>
    <n v="2.0899999999999998E-2"/>
    <n v="2.0899999999999998E-2"/>
    <n v="2.0899999999999998E-2"/>
    <n v="2.0899999999999998E-2"/>
    <n v="2.0899999999999998E-2"/>
    <n v="2.0899999999999998E-2"/>
  </r>
  <r>
    <s v="ohio"/>
    <x v="1"/>
    <x v="1"/>
    <x v="521"/>
    <n v="2.3325999999999998"/>
    <n v="2.3325999999999998"/>
    <n v="2.3325999999999998"/>
    <n v="2.3325999999999998"/>
    <n v="2.3325999999999998"/>
    <n v="2.3325999999999998"/>
    <n v="2.3325999999999998"/>
    <n v="2.3325999999999998"/>
  </r>
  <r>
    <s v="ohio"/>
    <x v="1"/>
    <x v="3"/>
    <x v="522"/>
    <n v="0.62009999999999998"/>
    <n v="0.62009999999999998"/>
    <n v="0.62009999999999998"/>
    <n v="0.62009999999999998"/>
    <n v="0.62009999999999998"/>
    <n v="0.62009999999999998"/>
    <n v="0.62009999999999998"/>
    <n v="0.62009999999999998"/>
  </r>
  <r>
    <s v="ohio"/>
    <x v="1"/>
    <x v="5"/>
    <x v="523"/>
    <n v="0.378"/>
    <n v="0.378"/>
    <n v="0.378"/>
    <n v="0.378"/>
    <n v="0.378"/>
    <n v="0.378"/>
    <n v="0.378"/>
    <n v="0.378"/>
  </r>
  <r>
    <s v="ohio"/>
    <x v="1"/>
    <x v="6"/>
    <x v="524"/>
    <n v="9.06E-2"/>
    <n v="9.06E-2"/>
    <n v="9.06E-2"/>
    <n v="9.06E-2"/>
    <n v="9.06E-2"/>
    <n v="9.06E-2"/>
    <n v="9.06E-2"/>
    <n v="9.06E-2"/>
  </r>
  <r>
    <s v="ohio"/>
    <x v="1"/>
    <x v="4"/>
    <x v="525"/>
    <n v="0.17749999999999999"/>
    <n v="0.17749999999999999"/>
    <n v="0.17749999999999999"/>
    <n v="0.17749999999999999"/>
    <n v="0.17749999999999999"/>
    <n v="0.17749999999999999"/>
    <n v="0.17749999999999999"/>
    <n v="0.17749999999999999"/>
  </r>
  <r>
    <s v="ohio"/>
    <x v="1"/>
    <x v="2"/>
    <x v="255"/>
    <n v="7.7000000000000002E-3"/>
    <n v="7.7000000000000002E-3"/>
    <n v="7.7000000000000002E-3"/>
    <n v="7.7000000000000002E-3"/>
    <n v="7.7000000000000002E-3"/>
    <n v="7.7000000000000002E-3"/>
    <n v="7.7000000000000002E-3"/>
    <n v="7.7000000000000002E-3"/>
  </r>
  <r>
    <s v="ohio"/>
    <x v="1"/>
    <x v="0"/>
    <x v="526"/>
    <n v="3.6065"/>
    <n v="3.6065"/>
    <n v="3.6065"/>
    <n v="3.6065"/>
    <n v="3.6065"/>
    <n v="3.6065"/>
    <n v="3.6065"/>
    <n v="3.6065"/>
  </r>
  <r>
    <s v="oklahoma"/>
    <x v="1"/>
    <x v="1"/>
    <x v="527"/>
    <n v="0.85409999999999997"/>
    <n v="0.85409999999999997"/>
    <n v="0.85409999999999997"/>
    <n v="0.85409999999999997"/>
    <n v="0.85409999999999997"/>
    <n v="0.85409999999999997"/>
    <n v="0.85409999999999997"/>
    <n v="0.85409999999999997"/>
  </r>
  <r>
    <s v="oklahoma"/>
    <x v="1"/>
    <x v="0"/>
    <x v="528"/>
    <n v="1.2486999999999999"/>
    <n v="1.2486999999999999"/>
    <n v="1.2486999999999999"/>
    <n v="1.2486999999999999"/>
    <n v="1.2486999999999999"/>
    <n v="1.2486999999999999"/>
    <n v="1.2486999999999999"/>
    <n v="1.2486999999999999"/>
  </r>
  <r>
    <s v="oklahoma"/>
    <x v="1"/>
    <x v="2"/>
    <x v="363"/>
    <n v="2.3999999999999998E-3"/>
    <n v="2.3999999999999998E-3"/>
    <n v="2.3999999999999998E-3"/>
    <n v="2.3999999999999998E-3"/>
    <n v="2.3999999999999998E-3"/>
    <n v="2.3999999999999998E-3"/>
    <n v="2.3999999999999998E-3"/>
    <n v="2.3999999999999998E-3"/>
  </r>
  <r>
    <s v="oklahoma"/>
    <x v="1"/>
    <x v="5"/>
    <x v="529"/>
    <n v="0.1162"/>
    <n v="0.1162"/>
    <n v="0.1162"/>
    <n v="0.1162"/>
    <n v="0.1162"/>
    <n v="0.1162"/>
    <n v="0.1162"/>
    <n v="0.1162"/>
  </r>
  <r>
    <s v="oklahoma"/>
    <x v="1"/>
    <x v="3"/>
    <x v="530"/>
    <n v="0.19059999999999999"/>
    <n v="0.19059999999999999"/>
    <n v="0.19059999999999999"/>
    <n v="0.19059999999999999"/>
    <n v="0.19059999999999999"/>
    <n v="0.19059999999999999"/>
    <n v="0.19059999999999999"/>
    <n v="0.19059999999999999"/>
  </r>
  <r>
    <s v="oklahoma"/>
    <x v="1"/>
    <x v="4"/>
    <x v="484"/>
    <n v="5.7500000000000002E-2"/>
    <n v="5.7500000000000002E-2"/>
    <n v="5.7500000000000002E-2"/>
    <n v="5.7500000000000002E-2"/>
    <n v="5.7500000000000002E-2"/>
    <n v="5.7500000000000002E-2"/>
    <n v="5.7500000000000002E-2"/>
    <n v="5.7500000000000002E-2"/>
  </r>
  <r>
    <s v="oklahoma"/>
    <x v="1"/>
    <x v="6"/>
    <x v="531"/>
    <n v="2.7900000000000001E-2"/>
    <n v="2.7900000000000001E-2"/>
    <n v="2.7900000000000001E-2"/>
    <n v="2.7900000000000001E-2"/>
    <n v="2.7900000000000001E-2"/>
    <n v="2.7900000000000001E-2"/>
    <n v="2.7900000000000001E-2"/>
    <n v="2.7900000000000001E-2"/>
  </r>
  <r>
    <s v="oregon"/>
    <x v="1"/>
    <x v="4"/>
    <x v="532"/>
    <n v="4.7699999999999999E-2"/>
    <n v="4.7699999999999999E-2"/>
    <n v="4.7699999999999999E-2"/>
    <n v="4.7699999999999999E-2"/>
    <n v="4.7699999999999999E-2"/>
    <n v="4.7699999999999999E-2"/>
    <n v="4.7699999999999999E-2"/>
    <n v="4.7699999999999999E-2"/>
  </r>
  <r>
    <s v="oregon"/>
    <x v="1"/>
    <x v="0"/>
    <x v="533"/>
    <n v="1.0213000000000001"/>
    <n v="1.0213000000000001"/>
    <n v="1.0213000000000001"/>
    <n v="1.0213000000000001"/>
    <n v="1.0213000000000001"/>
    <n v="1.0213000000000001"/>
    <n v="1.0213000000000001"/>
    <n v="1.0213000000000001"/>
  </r>
  <r>
    <s v="oregon"/>
    <x v="1"/>
    <x v="2"/>
    <x v="363"/>
    <n v="2.3999999999999998E-3"/>
    <n v="2.3999999999999998E-3"/>
    <n v="2.3999999999999998E-3"/>
    <n v="2.3999999999999998E-3"/>
    <n v="2.3999999999999998E-3"/>
    <n v="2.3999999999999998E-3"/>
    <n v="2.3999999999999998E-3"/>
    <n v="2.3999999999999998E-3"/>
  </r>
  <r>
    <s v="oregon"/>
    <x v="1"/>
    <x v="5"/>
    <x v="534"/>
    <n v="0.11940000000000001"/>
    <n v="0.11940000000000001"/>
    <n v="0.11940000000000001"/>
    <n v="0.11940000000000001"/>
    <n v="0.11940000000000001"/>
    <n v="0.11940000000000001"/>
    <n v="0.11940000000000001"/>
    <n v="0.11940000000000001"/>
  </r>
  <r>
    <s v="oregon"/>
    <x v="1"/>
    <x v="3"/>
    <x v="535"/>
    <n v="0.19589999999999999"/>
    <n v="0.19589999999999999"/>
    <n v="0.19589999999999999"/>
    <n v="0.19589999999999999"/>
    <n v="0.19589999999999999"/>
    <n v="0.19589999999999999"/>
    <n v="0.19589999999999999"/>
    <n v="0.19589999999999999"/>
  </r>
  <r>
    <s v="oregon"/>
    <x v="1"/>
    <x v="6"/>
    <x v="536"/>
    <n v="2.86E-2"/>
    <n v="2.86E-2"/>
    <n v="2.86E-2"/>
    <n v="2.86E-2"/>
    <n v="2.86E-2"/>
    <n v="2.86E-2"/>
    <n v="2.86E-2"/>
    <n v="2.86E-2"/>
  </r>
  <r>
    <s v="oregon"/>
    <x v="1"/>
    <x v="1"/>
    <x v="537"/>
    <n v="0.62719999999999998"/>
    <n v="0.62719999999999998"/>
    <n v="0.62719999999999998"/>
    <n v="0.62719999999999998"/>
    <n v="0.62719999999999998"/>
    <n v="0.62719999999999998"/>
    <n v="0.62719999999999998"/>
    <n v="0.62719999999999998"/>
  </r>
  <r>
    <s v="pennsylvania"/>
    <x v="1"/>
    <x v="6"/>
    <x v="97"/>
    <n v="9.8199999999999996E-2"/>
    <n v="9.8199999999999996E-2"/>
    <n v="9.8199999999999996E-2"/>
    <n v="9.8199999999999996E-2"/>
    <n v="9.8199999999999996E-2"/>
    <n v="9.8199999999999996E-2"/>
    <n v="9.8199999999999996E-2"/>
    <n v="9.8199999999999996E-2"/>
  </r>
  <r>
    <s v="pennsylvania"/>
    <x v="1"/>
    <x v="1"/>
    <x v="538"/>
    <n v="1.9607000000000001"/>
    <n v="1.9607000000000001"/>
    <n v="1.9607000000000001"/>
    <n v="1.9607000000000001"/>
    <n v="1.9607000000000001"/>
    <n v="1.9607000000000001"/>
    <n v="1.9607000000000001"/>
    <n v="1.9607000000000001"/>
  </r>
  <r>
    <s v="pennsylvania"/>
    <x v="1"/>
    <x v="3"/>
    <x v="539"/>
    <n v="0.67190000000000005"/>
    <n v="0.67190000000000005"/>
    <n v="0.67190000000000005"/>
    <n v="0.67190000000000005"/>
    <n v="0.67190000000000005"/>
    <n v="0.67190000000000005"/>
    <n v="0.67190000000000005"/>
    <n v="0.67190000000000005"/>
  </r>
  <r>
    <s v="pennsylvania"/>
    <x v="1"/>
    <x v="0"/>
    <x v="540"/>
    <n v="3.3102"/>
    <n v="3.3102"/>
    <n v="3.3102"/>
    <n v="3.3102"/>
    <n v="3.3102"/>
    <n v="3.3102"/>
    <n v="3.3102"/>
    <n v="3.3102"/>
  </r>
  <r>
    <s v="pennsylvania"/>
    <x v="1"/>
    <x v="4"/>
    <x v="541"/>
    <n v="0.16159999999999999"/>
    <n v="0.16159999999999999"/>
    <n v="0.16159999999999999"/>
    <n v="0.16159999999999999"/>
    <n v="0.16159999999999999"/>
    <n v="0.16159999999999999"/>
    <n v="0.16159999999999999"/>
    <n v="0.16159999999999999"/>
  </r>
  <r>
    <s v="pennsylvania"/>
    <x v="1"/>
    <x v="2"/>
    <x v="542"/>
    <n v="8.3000000000000001E-3"/>
    <n v="8.3000000000000001E-3"/>
    <n v="8.3000000000000001E-3"/>
    <n v="8.3000000000000001E-3"/>
    <n v="8.3000000000000001E-3"/>
    <n v="8.3000000000000001E-3"/>
    <n v="8.3000000000000001E-3"/>
    <n v="8.3000000000000001E-3"/>
  </r>
  <r>
    <s v="pennsylvania"/>
    <x v="1"/>
    <x v="5"/>
    <x v="543"/>
    <n v="0.40960000000000002"/>
    <n v="0.40960000000000002"/>
    <n v="0.40960000000000002"/>
    <n v="0.40960000000000002"/>
    <n v="0.40960000000000002"/>
    <n v="0.40960000000000002"/>
    <n v="0.40960000000000002"/>
    <n v="0.40960000000000002"/>
  </r>
  <r>
    <s v="rhode_island"/>
    <x v="1"/>
    <x v="1"/>
    <x v="544"/>
    <n v="0.16500000000000001"/>
    <n v="0.16500000000000001"/>
    <n v="0.16500000000000001"/>
    <n v="0.16500000000000001"/>
    <n v="0.16500000000000001"/>
    <n v="0.16500000000000001"/>
    <n v="0.16500000000000001"/>
    <n v="0.16500000000000001"/>
  </r>
  <r>
    <s v="rhode_island"/>
    <x v="1"/>
    <x v="3"/>
    <x v="545"/>
    <n v="5.8900000000000001E-2"/>
    <n v="5.8900000000000001E-2"/>
    <n v="5.8900000000000001E-2"/>
    <n v="5.8900000000000001E-2"/>
    <n v="5.8900000000000001E-2"/>
    <n v="5.8900000000000001E-2"/>
    <n v="5.8900000000000001E-2"/>
    <n v="5.8900000000000001E-2"/>
  </r>
  <r>
    <s v="rhode_island"/>
    <x v="1"/>
    <x v="4"/>
    <x v="546"/>
    <n v="1.3899999999999999E-2"/>
    <n v="1.3899999999999999E-2"/>
    <n v="1.3899999999999999E-2"/>
    <n v="1.3899999999999999E-2"/>
    <n v="1.3899999999999999E-2"/>
    <n v="1.3899999999999999E-2"/>
    <n v="1.3899999999999999E-2"/>
    <n v="1.3899999999999999E-2"/>
  </r>
  <r>
    <s v="rhode_island"/>
    <x v="1"/>
    <x v="2"/>
    <x v="547"/>
    <n v="6.9999999999999999E-4"/>
    <n v="6.9999999999999999E-4"/>
    <n v="6.9999999999999999E-4"/>
    <n v="6.9999999999999999E-4"/>
    <n v="6.9999999999999999E-4"/>
    <n v="6.9999999999999999E-4"/>
    <n v="6.9999999999999999E-4"/>
    <n v="6.9999999999999999E-4"/>
  </r>
  <r>
    <s v="rhode_island"/>
    <x v="1"/>
    <x v="5"/>
    <x v="251"/>
    <n v="3.5900000000000001E-2"/>
    <n v="3.5900000000000001E-2"/>
    <n v="3.5900000000000001E-2"/>
    <n v="3.5900000000000001E-2"/>
    <n v="3.5900000000000001E-2"/>
    <n v="3.5900000000000001E-2"/>
    <n v="3.5900000000000001E-2"/>
    <n v="3.5900000000000001E-2"/>
  </r>
  <r>
    <s v="rhode_island"/>
    <x v="1"/>
    <x v="6"/>
    <x v="548"/>
    <n v="8.6E-3"/>
    <n v="8.6E-3"/>
    <n v="8.6E-3"/>
    <n v="8.6E-3"/>
    <n v="8.6E-3"/>
    <n v="8.6E-3"/>
    <n v="8.6E-3"/>
    <n v="8.6E-3"/>
  </r>
  <r>
    <s v="rhode_island"/>
    <x v="1"/>
    <x v="0"/>
    <x v="549"/>
    <n v="0.28310000000000002"/>
    <n v="0.28310000000000002"/>
    <n v="0.28310000000000002"/>
    <n v="0.28310000000000002"/>
    <n v="0.28310000000000002"/>
    <n v="0.28310000000000002"/>
    <n v="0.28310000000000002"/>
    <n v="0.28310000000000002"/>
  </r>
  <r>
    <s v="south_carolina"/>
    <x v="1"/>
    <x v="3"/>
    <x v="550"/>
    <n v="0.23089999999999999"/>
    <n v="0.23089999999999999"/>
    <n v="0.23089999999999999"/>
    <n v="0.23089999999999999"/>
    <n v="0.23089999999999999"/>
    <n v="0.23089999999999999"/>
    <n v="0.23089999999999999"/>
    <n v="0.23089999999999999"/>
  </r>
  <r>
    <s v="south_carolina"/>
    <x v="1"/>
    <x v="4"/>
    <x v="551"/>
    <n v="7.0900000000000005E-2"/>
    <n v="7.0900000000000005E-2"/>
    <n v="7.0900000000000005E-2"/>
    <n v="7.0900000000000005E-2"/>
    <n v="7.0900000000000005E-2"/>
    <n v="7.0900000000000005E-2"/>
    <n v="7.0900000000000005E-2"/>
    <n v="7.0900000000000005E-2"/>
  </r>
  <r>
    <s v="south_carolina"/>
    <x v="1"/>
    <x v="5"/>
    <x v="552"/>
    <n v="0.14069999999999999"/>
    <n v="0.14069999999999999"/>
    <n v="0.14069999999999999"/>
    <n v="0.14069999999999999"/>
    <n v="0.14069999999999999"/>
    <n v="0.14069999999999999"/>
    <n v="0.14069999999999999"/>
    <n v="0.14069999999999999"/>
  </r>
  <r>
    <s v="south_carolina"/>
    <x v="1"/>
    <x v="6"/>
    <x v="553"/>
    <n v="3.3700000000000001E-2"/>
    <n v="3.3700000000000001E-2"/>
    <n v="3.3700000000000001E-2"/>
    <n v="3.3700000000000001E-2"/>
    <n v="3.3700000000000001E-2"/>
    <n v="3.3700000000000001E-2"/>
    <n v="3.3700000000000001E-2"/>
    <n v="3.3700000000000001E-2"/>
  </r>
  <r>
    <s v="south_carolina"/>
    <x v="1"/>
    <x v="2"/>
    <x v="554"/>
    <n v="2.8999999999999998E-3"/>
    <n v="2.8999999999999998E-3"/>
    <n v="2.8999999999999998E-3"/>
    <n v="2.8999999999999998E-3"/>
    <n v="2.8999999999999998E-3"/>
    <n v="2.8999999999999998E-3"/>
    <n v="2.8999999999999998E-3"/>
    <n v="2.8999999999999998E-3"/>
  </r>
  <r>
    <s v="south_carolina"/>
    <x v="1"/>
    <x v="0"/>
    <x v="555"/>
    <n v="1.3729"/>
    <n v="1.3729"/>
    <n v="1.3729"/>
    <n v="1.3729"/>
    <n v="1.3729"/>
    <n v="1.3729"/>
    <n v="1.3729"/>
    <n v="1.3729"/>
  </r>
  <r>
    <s v="south_carolina"/>
    <x v="1"/>
    <x v="1"/>
    <x v="556"/>
    <n v="0.89390000000000003"/>
    <n v="0.89390000000000003"/>
    <n v="0.89390000000000003"/>
    <n v="0.89390000000000003"/>
    <n v="0.89390000000000003"/>
    <n v="0.89390000000000003"/>
    <n v="0.89390000000000003"/>
    <n v="0.89390000000000003"/>
  </r>
  <r>
    <s v="south_dakota"/>
    <x v="1"/>
    <x v="5"/>
    <x v="267"/>
    <n v="2.5499999999999998E-2"/>
    <n v="2.5499999999999998E-2"/>
    <n v="2.5499999999999998E-2"/>
    <n v="2.5499999999999998E-2"/>
    <n v="2.5499999999999998E-2"/>
    <n v="2.5499999999999998E-2"/>
    <n v="2.5499999999999998E-2"/>
    <n v="2.5499999999999998E-2"/>
  </r>
  <r>
    <s v="south_dakota"/>
    <x v="1"/>
    <x v="3"/>
    <x v="557"/>
    <n v="4.1799999999999997E-2"/>
    <n v="4.1799999999999997E-2"/>
    <n v="4.1799999999999997E-2"/>
    <n v="4.1799999999999997E-2"/>
    <n v="4.1799999999999997E-2"/>
    <n v="4.1799999999999997E-2"/>
    <n v="4.1799999999999997E-2"/>
    <n v="4.1799999999999997E-2"/>
  </r>
  <r>
    <s v="south_dakota"/>
    <x v="1"/>
    <x v="0"/>
    <x v="558"/>
    <n v="0.24879999999999999"/>
    <n v="0.24879999999999999"/>
    <n v="0.24879999999999999"/>
    <n v="0.24879999999999999"/>
    <n v="0.24879999999999999"/>
    <n v="0.24879999999999999"/>
    <n v="0.24879999999999999"/>
    <n v="0.24879999999999999"/>
  </r>
  <r>
    <s v="south_dakota"/>
    <x v="1"/>
    <x v="2"/>
    <x v="51"/>
    <n v="5.0000000000000001E-4"/>
    <n v="5.0000000000000001E-4"/>
    <n v="5.0000000000000001E-4"/>
    <n v="5.0000000000000001E-4"/>
    <n v="5.0000000000000001E-4"/>
    <n v="5.0000000000000001E-4"/>
    <n v="5.0000000000000001E-4"/>
    <n v="5.0000000000000001E-4"/>
  </r>
  <r>
    <s v="south_dakota"/>
    <x v="1"/>
    <x v="4"/>
    <x v="559"/>
    <n v="1.2200000000000001E-2"/>
    <n v="1.2200000000000001E-2"/>
    <n v="1.2200000000000001E-2"/>
    <n v="1.2200000000000001E-2"/>
    <n v="1.2200000000000001E-2"/>
    <n v="1.2200000000000001E-2"/>
    <n v="1.2200000000000001E-2"/>
    <n v="1.2200000000000001E-2"/>
  </r>
  <r>
    <s v="south_dakota"/>
    <x v="1"/>
    <x v="6"/>
    <x v="143"/>
    <n v="6.1000000000000004E-3"/>
    <n v="6.1000000000000004E-3"/>
    <n v="6.1000000000000004E-3"/>
    <n v="6.1000000000000004E-3"/>
    <n v="6.1000000000000004E-3"/>
    <n v="6.1000000000000004E-3"/>
    <n v="6.1000000000000004E-3"/>
    <n v="6.1000000000000004E-3"/>
  </r>
  <r>
    <s v="south_dakota"/>
    <x v="1"/>
    <x v="1"/>
    <x v="560"/>
    <n v="0.16270000000000001"/>
    <n v="0.16270000000000001"/>
    <n v="0.16270000000000001"/>
    <n v="0.16270000000000001"/>
    <n v="0.16270000000000001"/>
    <n v="0.16270000000000001"/>
    <n v="0.16270000000000001"/>
    <n v="0.16270000000000001"/>
  </r>
  <r>
    <s v="tennessee"/>
    <x v="1"/>
    <x v="0"/>
    <x v="561"/>
    <n v="1.9702"/>
    <n v="1.9702"/>
    <n v="1.9702"/>
    <n v="1.9702"/>
    <n v="1.9702"/>
    <n v="1.9702"/>
    <n v="1.9702"/>
    <n v="1.9702"/>
  </r>
  <r>
    <s v="tennessee"/>
    <x v="1"/>
    <x v="4"/>
    <x v="562"/>
    <n v="9.6799999999999997E-2"/>
    <n v="9.6799999999999997E-2"/>
    <n v="9.6799999999999997E-2"/>
    <n v="9.6799999999999997E-2"/>
    <n v="9.6799999999999997E-2"/>
    <n v="9.6799999999999997E-2"/>
    <n v="9.6799999999999997E-2"/>
    <n v="9.6799999999999997E-2"/>
  </r>
  <r>
    <s v="tennessee"/>
    <x v="1"/>
    <x v="6"/>
    <x v="341"/>
    <n v="4.7399999999999998E-2"/>
    <n v="4.7399999999999998E-2"/>
    <n v="4.7399999999999998E-2"/>
    <n v="4.7399999999999998E-2"/>
    <n v="4.7399999999999998E-2"/>
    <n v="4.7399999999999998E-2"/>
    <n v="4.7399999999999998E-2"/>
    <n v="4.7399999999999998E-2"/>
  </r>
  <r>
    <s v="tennessee"/>
    <x v="1"/>
    <x v="1"/>
    <x v="563"/>
    <n v="1.2996000000000001"/>
    <n v="1.2996000000000001"/>
    <n v="1.2996000000000001"/>
    <n v="1.2996000000000001"/>
    <n v="1.2996000000000001"/>
    <n v="1.2996000000000001"/>
    <n v="1.2996000000000001"/>
    <n v="1.2996000000000001"/>
  </r>
  <r>
    <s v="tennessee"/>
    <x v="1"/>
    <x v="2"/>
    <x v="340"/>
    <n v="4.0000000000000001E-3"/>
    <n v="4.0000000000000001E-3"/>
    <n v="4.0000000000000001E-3"/>
    <n v="4.0000000000000001E-3"/>
    <n v="4.0000000000000001E-3"/>
    <n v="4.0000000000000001E-3"/>
    <n v="4.0000000000000001E-3"/>
    <n v="4.0000000000000001E-3"/>
  </r>
  <r>
    <s v="tennessee"/>
    <x v="1"/>
    <x v="3"/>
    <x v="564"/>
    <n v="0.32450000000000001"/>
    <n v="0.32450000000000001"/>
    <n v="0.32450000000000001"/>
    <n v="0.32450000000000001"/>
    <n v="0.32450000000000001"/>
    <n v="0.32450000000000001"/>
    <n v="0.32450000000000001"/>
    <n v="0.32450000000000001"/>
  </r>
  <r>
    <s v="tennessee"/>
    <x v="1"/>
    <x v="5"/>
    <x v="565"/>
    <n v="0.1978"/>
    <n v="0.1978"/>
    <n v="0.1978"/>
    <n v="0.1978"/>
    <n v="0.1978"/>
    <n v="0.1978"/>
    <n v="0.1978"/>
    <n v="0.1978"/>
  </r>
  <r>
    <s v="texas"/>
    <x v="1"/>
    <x v="4"/>
    <x v="566"/>
    <n v="0.35449999999999998"/>
    <n v="0.35449999999999998"/>
    <n v="0.35449999999999998"/>
    <n v="0.35449999999999998"/>
    <n v="0.35449999999999998"/>
    <n v="0.35449999999999998"/>
    <n v="0.35449999999999998"/>
    <n v="0.35449999999999998"/>
  </r>
  <r>
    <s v="texas"/>
    <x v="1"/>
    <x v="1"/>
    <x v="567"/>
    <n v="4.5324"/>
    <n v="4.5324"/>
    <n v="4.5324"/>
    <n v="4.5324"/>
    <n v="4.5324"/>
    <n v="4.5324"/>
    <n v="4.5324"/>
    <n v="4.5324"/>
  </r>
  <r>
    <s v="texas"/>
    <x v="1"/>
    <x v="5"/>
    <x v="568"/>
    <n v="0.76090000000000002"/>
    <n v="0.76090000000000002"/>
    <n v="0.76090000000000002"/>
    <n v="0.76090000000000002"/>
    <n v="0.76090000000000002"/>
    <n v="0.76090000000000002"/>
    <n v="0.76090000000000002"/>
    <n v="0.76090000000000002"/>
  </r>
  <r>
    <s v="texas"/>
    <x v="1"/>
    <x v="0"/>
    <x v="569"/>
    <n v="7.0938999999999997"/>
    <n v="7.0938999999999997"/>
    <n v="7.0938999999999997"/>
    <n v="7.0938999999999997"/>
    <n v="7.0938999999999997"/>
    <n v="7.0938999999999997"/>
    <n v="7.0938999999999997"/>
    <n v="7.0938999999999997"/>
  </r>
  <r>
    <s v="texas"/>
    <x v="1"/>
    <x v="2"/>
    <x v="570"/>
    <n v="1.55E-2"/>
    <n v="1.55E-2"/>
    <n v="1.55E-2"/>
    <n v="1.55E-2"/>
    <n v="1.55E-2"/>
    <n v="1.55E-2"/>
    <n v="1.55E-2"/>
    <n v="1.55E-2"/>
  </r>
  <r>
    <s v="texas"/>
    <x v="1"/>
    <x v="6"/>
    <x v="571"/>
    <n v="0.1825"/>
    <n v="0.1825"/>
    <n v="0.1825"/>
    <n v="0.1825"/>
    <n v="0.1825"/>
    <n v="0.1825"/>
    <n v="0.1825"/>
    <n v="0.1825"/>
  </r>
  <r>
    <s v="texas"/>
    <x v="1"/>
    <x v="3"/>
    <x v="572"/>
    <n v="1.2481"/>
    <n v="1.2481"/>
    <n v="1.2481"/>
    <n v="1.2481"/>
    <n v="1.2481"/>
    <n v="1.2481"/>
    <n v="1.2481"/>
    <n v="1.2481"/>
  </r>
  <r>
    <s v="utah"/>
    <x v="1"/>
    <x v="5"/>
    <x v="573"/>
    <n v="8.0600000000000005E-2"/>
    <n v="8.0600000000000005E-2"/>
    <n v="8.0600000000000005E-2"/>
    <n v="8.0600000000000005E-2"/>
    <n v="8.0600000000000005E-2"/>
    <n v="8.0600000000000005E-2"/>
    <n v="8.0600000000000005E-2"/>
    <n v="8.0600000000000005E-2"/>
  </r>
  <r>
    <s v="utah"/>
    <x v="1"/>
    <x v="6"/>
    <x v="574"/>
    <n v="1.9300000000000001E-2"/>
    <n v="1.9300000000000001E-2"/>
    <n v="1.9300000000000001E-2"/>
    <n v="1.9300000000000001E-2"/>
    <n v="1.9300000000000001E-2"/>
    <n v="1.9300000000000001E-2"/>
    <n v="1.9300000000000001E-2"/>
    <n v="1.9300000000000001E-2"/>
  </r>
  <r>
    <s v="utah"/>
    <x v="1"/>
    <x v="2"/>
    <x v="104"/>
    <n v="1.6000000000000001E-3"/>
    <n v="1.6000000000000001E-3"/>
    <n v="1.6000000000000001E-3"/>
    <n v="1.6000000000000001E-3"/>
    <n v="1.6000000000000001E-3"/>
    <n v="1.6000000000000001E-3"/>
    <n v="1.6000000000000001E-3"/>
    <n v="1.6000000000000001E-3"/>
  </r>
  <r>
    <s v="utah"/>
    <x v="1"/>
    <x v="0"/>
    <x v="575"/>
    <n v="0.76300000000000001"/>
    <n v="0.76300000000000001"/>
    <n v="0.76300000000000001"/>
    <n v="0.76300000000000001"/>
    <n v="0.76300000000000001"/>
    <n v="0.76300000000000001"/>
    <n v="0.76300000000000001"/>
    <n v="0.76300000000000001"/>
  </r>
  <r>
    <s v="utah"/>
    <x v="1"/>
    <x v="3"/>
    <x v="576"/>
    <n v="0.1323"/>
    <n v="0.1323"/>
    <n v="0.1323"/>
    <n v="0.1323"/>
    <n v="0.1323"/>
    <n v="0.1323"/>
    <n v="0.1323"/>
    <n v="0.1323"/>
  </r>
  <r>
    <s v="utah"/>
    <x v="1"/>
    <x v="4"/>
    <x v="577"/>
    <n v="3.0700000000000002E-2"/>
    <n v="3.0700000000000002E-2"/>
    <n v="3.0700000000000002E-2"/>
    <n v="3.0700000000000002E-2"/>
    <n v="3.0700000000000002E-2"/>
    <n v="3.0700000000000002E-2"/>
    <n v="3.0700000000000002E-2"/>
    <n v="3.0700000000000002E-2"/>
  </r>
  <r>
    <s v="utah"/>
    <x v="1"/>
    <x v="1"/>
    <x v="578"/>
    <n v="0.4985"/>
    <n v="0.4985"/>
    <n v="0.4985"/>
    <n v="0.4985"/>
    <n v="0.4985"/>
    <n v="0.4985"/>
    <n v="0.4985"/>
    <n v="0.4985"/>
  </r>
  <r>
    <s v="vermont"/>
    <x v="1"/>
    <x v="0"/>
    <x v="579"/>
    <n v="0.1993"/>
    <n v="0.1993"/>
    <n v="0.1993"/>
    <n v="0.1993"/>
    <n v="0.1993"/>
    <n v="0.1993"/>
    <n v="0.1993"/>
    <n v="0.1993"/>
  </r>
  <r>
    <s v="vermont"/>
    <x v="1"/>
    <x v="5"/>
    <x v="520"/>
    <n v="2.0899999999999998E-2"/>
    <n v="2.0899999999999998E-2"/>
    <n v="2.0899999999999998E-2"/>
    <n v="2.0899999999999998E-2"/>
    <n v="2.0899999999999998E-2"/>
    <n v="2.0899999999999998E-2"/>
    <n v="2.0899999999999998E-2"/>
    <n v="2.0899999999999998E-2"/>
  </r>
  <r>
    <s v="vermont"/>
    <x v="1"/>
    <x v="3"/>
    <x v="519"/>
    <n v="3.4299999999999997E-2"/>
    <n v="3.4299999999999997E-2"/>
    <n v="3.4299999999999997E-2"/>
    <n v="3.4299999999999997E-2"/>
    <n v="3.4299999999999997E-2"/>
    <n v="3.4299999999999997E-2"/>
    <n v="3.4299999999999997E-2"/>
    <n v="3.4299999999999997E-2"/>
  </r>
  <r>
    <s v="vermont"/>
    <x v="1"/>
    <x v="4"/>
    <x v="548"/>
    <n v="8.6E-3"/>
    <n v="8.6E-3"/>
    <n v="8.6E-3"/>
    <n v="8.6E-3"/>
    <n v="8.6E-3"/>
    <n v="8.6E-3"/>
    <n v="8.6E-3"/>
    <n v="8.6E-3"/>
  </r>
  <r>
    <s v="vermont"/>
    <x v="1"/>
    <x v="1"/>
    <x v="580"/>
    <n v="0.13009999999999999"/>
    <n v="0.13009999999999999"/>
    <n v="0.13009999999999999"/>
    <n v="0.13009999999999999"/>
    <n v="0.13009999999999999"/>
    <n v="0.13009999999999999"/>
    <n v="0.13009999999999999"/>
    <n v="0.13009999999999999"/>
  </r>
  <r>
    <s v="vermont"/>
    <x v="1"/>
    <x v="2"/>
    <x v="8"/>
    <n v="4.0000000000000002E-4"/>
    <n v="4.0000000000000002E-4"/>
    <n v="4.0000000000000002E-4"/>
    <n v="4.0000000000000002E-4"/>
    <n v="4.0000000000000002E-4"/>
    <n v="4.0000000000000002E-4"/>
    <n v="4.0000000000000002E-4"/>
    <n v="4.0000000000000002E-4"/>
  </r>
  <r>
    <s v="vermont"/>
    <x v="1"/>
    <x v="6"/>
    <x v="517"/>
    <n v="5.0000000000000001E-3"/>
    <n v="5.0000000000000001E-3"/>
    <n v="5.0000000000000001E-3"/>
    <n v="5.0000000000000001E-3"/>
    <n v="5.0000000000000001E-3"/>
    <n v="5.0000000000000001E-3"/>
    <n v="5.0000000000000001E-3"/>
    <n v="5.0000000000000001E-3"/>
  </r>
  <r>
    <s v="virginia"/>
    <x v="1"/>
    <x v="5"/>
    <x v="357"/>
    <n v="0.25130000000000002"/>
    <n v="0.25130000000000002"/>
    <n v="0.25130000000000002"/>
    <n v="0.25130000000000002"/>
    <n v="0.25130000000000002"/>
    <n v="0.25130000000000002"/>
    <n v="0.25130000000000002"/>
    <n v="0.25130000000000002"/>
  </r>
  <r>
    <s v="virginia"/>
    <x v="1"/>
    <x v="0"/>
    <x v="581"/>
    <n v="2.3961999999999999"/>
    <n v="2.3961999999999999"/>
    <n v="2.3961999999999999"/>
    <n v="2.3961999999999999"/>
    <n v="2.3961999999999999"/>
    <n v="2.3961999999999999"/>
    <n v="2.3961999999999999"/>
    <n v="2.3961999999999999"/>
  </r>
  <r>
    <s v="virginia"/>
    <x v="1"/>
    <x v="2"/>
    <x v="582"/>
    <n v="5.1000000000000004E-3"/>
    <n v="5.1000000000000004E-3"/>
    <n v="5.1000000000000004E-3"/>
    <n v="5.1000000000000004E-3"/>
    <n v="5.1000000000000004E-3"/>
    <n v="5.1000000000000004E-3"/>
    <n v="5.1000000000000004E-3"/>
    <n v="5.1000000000000004E-3"/>
  </r>
  <r>
    <s v="virginia"/>
    <x v="1"/>
    <x v="1"/>
    <x v="583"/>
    <n v="1.5484"/>
    <n v="1.5484"/>
    <n v="1.5484"/>
    <n v="1.5484"/>
    <n v="1.5484"/>
    <n v="1.5484"/>
    <n v="1.5484"/>
    <n v="1.5484"/>
  </r>
  <r>
    <s v="virginia"/>
    <x v="1"/>
    <x v="3"/>
    <x v="584"/>
    <n v="0.41220000000000001"/>
    <n v="0.41220000000000001"/>
    <n v="0.41220000000000001"/>
    <n v="0.41220000000000001"/>
    <n v="0.41220000000000001"/>
    <n v="0.41220000000000001"/>
    <n v="0.41220000000000001"/>
    <n v="0.41220000000000001"/>
  </r>
  <r>
    <s v="virginia"/>
    <x v="1"/>
    <x v="6"/>
    <x v="585"/>
    <n v="6.0299999999999999E-2"/>
    <n v="6.0299999999999999E-2"/>
    <n v="6.0299999999999999E-2"/>
    <n v="6.0299999999999999E-2"/>
    <n v="6.0299999999999999E-2"/>
    <n v="6.0299999999999999E-2"/>
    <n v="6.0299999999999999E-2"/>
    <n v="6.0299999999999999E-2"/>
  </r>
  <r>
    <s v="virginia"/>
    <x v="1"/>
    <x v="4"/>
    <x v="586"/>
    <n v="0.11899999999999999"/>
    <n v="0.11899999999999999"/>
    <n v="0.11899999999999999"/>
    <n v="0.11899999999999999"/>
    <n v="0.11899999999999999"/>
    <n v="0.11899999999999999"/>
    <n v="0.11899999999999999"/>
    <n v="0.11899999999999999"/>
  </r>
  <r>
    <s v="washington"/>
    <x v="1"/>
    <x v="0"/>
    <x v="587"/>
    <n v="1.7734000000000001"/>
    <n v="1.7734000000000001"/>
    <n v="1.7734000000000001"/>
    <n v="1.7734000000000001"/>
    <n v="1.7734000000000001"/>
    <n v="1.7734000000000001"/>
    <n v="1.7734000000000001"/>
    <n v="1.7734000000000001"/>
  </r>
  <r>
    <s v="washington"/>
    <x v="1"/>
    <x v="3"/>
    <x v="588"/>
    <n v="0.34620000000000001"/>
    <n v="0.34620000000000001"/>
    <n v="0.34620000000000001"/>
    <n v="0.34620000000000001"/>
    <n v="0.34620000000000001"/>
    <n v="0.34620000000000001"/>
    <n v="0.34620000000000001"/>
    <n v="0.34620000000000001"/>
  </r>
  <r>
    <s v="washington"/>
    <x v="1"/>
    <x v="4"/>
    <x v="589"/>
    <n v="6.7599999999999993E-2"/>
    <n v="6.7599999999999993E-2"/>
    <n v="6.7599999999999993E-2"/>
    <n v="6.7599999999999993E-2"/>
    <n v="6.7599999999999993E-2"/>
    <n v="6.7599999999999993E-2"/>
    <n v="6.7599999999999993E-2"/>
    <n v="6.7599999999999993E-2"/>
  </r>
  <r>
    <s v="washington"/>
    <x v="1"/>
    <x v="1"/>
    <x v="590"/>
    <n v="1.0936999999999999"/>
    <n v="1.0936999999999999"/>
    <n v="1.0936999999999999"/>
    <n v="1.0936999999999999"/>
    <n v="1.0936999999999999"/>
    <n v="1.0936999999999999"/>
    <n v="1.0936999999999999"/>
    <n v="1.0936999999999999"/>
  </r>
  <r>
    <s v="washington"/>
    <x v="1"/>
    <x v="2"/>
    <x v="591"/>
    <n v="4.3E-3"/>
    <n v="4.3E-3"/>
    <n v="4.3E-3"/>
    <n v="4.3E-3"/>
    <n v="4.3E-3"/>
    <n v="4.3E-3"/>
    <n v="4.3E-3"/>
    <n v="4.3E-3"/>
  </r>
  <r>
    <s v="washington"/>
    <x v="1"/>
    <x v="6"/>
    <x v="592"/>
    <n v="5.0599999999999999E-2"/>
    <n v="5.0599999999999999E-2"/>
    <n v="5.0599999999999999E-2"/>
    <n v="5.0599999999999999E-2"/>
    <n v="5.0599999999999999E-2"/>
    <n v="5.0599999999999999E-2"/>
    <n v="5.0599999999999999E-2"/>
    <n v="5.0599999999999999E-2"/>
  </r>
  <r>
    <s v="washington"/>
    <x v="1"/>
    <x v="5"/>
    <x v="593"/>
    <n v="0.21099999999999999"/>
    <n v="0.21099999999999999"/>
    <n v="0.21099999999999999"/>
    <n v="0.21099999999999999"/>
    <n v="0.21099999999999999"/>
    <n v="0.21099999999999999"/>
    <n v="0.21099999999999999"/>
    <n v="0.21099999999999999"/>
  </r>
  <r>
    <s v="washington_dc"/>
    <x v="1"/>
    <x v="6"/>
    <x v="591"/>
    <n v="4.3E-3"/>
    <n v="4.3E-3"/>
    <n v="4.3E-3"/>
    <n v="4.3E-3"/>
    <n v="4.3E-3"/>
    <n v="4.3E-3"/>
    <n v="4.3E-3"/>
    <n v="4.3E-3"/>
  </r>
  <r>
    <s v="washington_dc"/>
    <x v="1"/>
    <x v="0"/>
    <x v="513"/>
    <n v="0.14360000000000001"/>
    <n v="0.14360000000000001"/>
    <n v="0.14360000000000001"/>
    <n v="0.14360000000000001"/>
    <n v="0.14360000000000001"/>
    <n v="0.14360000000000001"/>
    <n v="0.14360000000000001"/>
    <n v="0.14360000000000001"/>
  </r>
  <r>
    <s v="washington_dc"/>
    <x v="1"/>
    <x v="5"/>
    <x v="594"/>
    <n v="1.7999999999999999E-2"/>
    <n v="1.7999999999999999E-2"/>
    <n v="1.7999999999999999E-2"/>
    <n v="1.7999999999999999E-2"/>
    <n v="1.7999999999999999E-2"/>
    <n v="1.7999999999999999E-2"/>
    <n v="1.7999999999999999E-2"/>
    <n v="1.7999999999999999E-2"/>
  </r>
  <r>
    <s v="washington_dc"/>
    <x v="1"/>
    <x v="3"/>
    <x v="595"/>
    <n v="2.9499999999999998E-2"/>
    <n v="2.9499999999999998E-2"/>
    <n v="2.9499999999999998E-2"/>
    <n v="2.9499999999999998E-2"/>
    <n v="2.9499999999999998E-2"/>
    <n v="2.9499999999999998E-2"/>
    <n v="2.9499999999999998E-2"/>
    <n v="2.9499999999999998E-2"/>
  </r>
  <r>
    <s v="washington_dc"/>
    <x v="1"/>
    <x v="4"/>
    <x v="596"/>
    <n v="9.7999999999999997E-3"/>
    <n v="9.7999999999999997E-3"/>
    <n v="9.7999999999999997E-3"/>
    <n v="9.7999999999999997E-3"/>
    <n v="9.7999999999999997E-3"/>
    <n v="9.7999999999999997E-3"/>
    <n v="9.7999999999999997E-3"/>
    <n v="9.7999999999999997E-3"/>
  </r>
  <r>
    <s v="washington_dc"/>
    <x v="1"/>
    <x v="1"/>
    <x v="597"/>
    <n v="8.1699999999999995E-2"/>
    <n v="8.1699999999999995E-2"/>
    <n v="8.1699999999999995E-2"/>
    <n v="8.1699999999999995E-2"/>
    <n v="8.1699999999999995E-2"/>
    <n v="8.1699999999999995E-2"/>
    <n v="8.1699999999999995E-2"/>
    <n v="8.1699999999999995E-2"/>
  </r>
  <r>
    <s v="washington_dc"/>
    <x v="1"/>
    <x v="2"/>
    <x v="8"/>
    <n v="4.0000000000000002E-4"/>
    <n v="4.0000000000000002E-4"/>
    <n v="4.0000000000000002E-4"/>
    <n v="4.0000000000000002E-4"/>
    <n v="4.0000000000000002E-4"/>
    <n v="4.0000000000000002E-4"/>
    <n v="4.0000000000000002E-4"/>
    <n v="4.0000000000000002E-4"/>
  </r>
  <r>
    <s v="west_virginia"/>
    <x v="1"/>
    <x v="0"/>
    <x v="598"/>
    <n v="0.53590000000000004"/>
    <n v="0.53590000000000004"/>
    <n v="0.53590000000000004"/>
    <n v="0.53590000000000004"/>
    <n v="0.53590000000000004"/>
    <n v="0.53590000000000004"/>
    <n v="0.53590000000000004"/>
    <n v="0.53590000000000004"/>
  </r>
  <r>
    <s v="west_virginia"/>
    <x v="1"/>
    <x v="1"/>
    <x v="599"/>
    <n v="0.33200000000000002"/>
    <n v="0.33200000000000002"/>
    <n v="0.33200000000000002"/>
    <n v="0.33200000000000002"/>
    <n v="0.33200000000000002"/>
    <n v="0.33200000000000002"/>
    <n v="0.33200000000000002"/>
    <n v="0.33200000000000002"/>
  </r>
  <r>
    <s v="west_virginia"/>
    <x v="1"/>
    <x v="3"/>
    <x v="600"/>
    <n v="9.8299999999999998E-2"/>
    <n v="9.8299999999999998E-2"/>
    <n v="9.8299999999999998E-2"/>
    <n v="9.8299999999999998E-2"/>
    <n v="9.8299999999999998E-2"/>
    <n v="9.8299999999999998E-2"/>
    <n v="9.8299999999999998E-2"/>
    <n v="9.8299999999999998E-2"/>
  </r>
  <r>
    <s v="west_virginia"/>
    <x v="1"/>
    <x v="2"/>
    <x v="482"/>
    <n v="1.1999999999999999E-3"/>
    <n v="1.1999999999999999E-3"/>
    <n v="1.1999999999999999E-3"/>
    <n v="1.1999999999999999E-3"/>
    <n v="1.1999999999999999E-3"/>
    <n v="1.1999999999999999E-3"/>
    <n v="1.1999999999999999E-3"/>
    <n v="1.1999999999999999E-3"/>
  </r>
  <r>
    <s v="west_virginia"/>
    <x v="1"/>
    <x v="4"/>
    <x v="601"/>
    <n v="3.0200000000000001E-2"/>
    <n v="3.0200000000000001E-2"/>
    <n v="3.0200000000000001E-2"/>
    <n v="3.0200000000000001E-2"/>
    <n v="3.0200000000000001E-2"/>
    <n v="3.0200000000000001E-2"/>
    <n v="3.0200000000000001E-2"/>
    <n v="3.0200000000000001E-2"/>
  </r>
  <r>
    <s v="west_virginia"/>
    <x v="1"/>
    <x v="6"/>
    <x v="124"/>
    <n v="1.44E-2"/>
    <n v="1.44E-2"/>
    <n v="1.44E-2"/>
    <n v="1.44E-2"/>
    <n v="1.44E-2"/>
    <n v="1.44E-2"/>
    <n v="1.44E-2"/>
    <n v="1.44E-2"/>
  </r>
  <r>
    <s v="west_virginia"/>
    <x v="1"/>
    <x v="5"/>
    <x v="602"/>
    <n v="5.9900000000000002E-2"/>
    <n v="5.9900000000000002E-2"/>
    <n v="5.9900000000000002E-2"/>
    <n v="5.9900000000000002E-2"/>
    <n v="5.9900000000000002E-2"/>
    <n v="5.9900000000000002E-2"/>
    <n v="5.9900000000000002E-2"/>
    <n v="5.9900000000000002E-2"/>
  </r>
  <r>
    <s v="wisconsin"/>
    <x v="1"/>
    <x v="5"/>
    <x v="286"/>
    <n v="0.1837"/>
    <n v="0.1837"/>
    <n v="0.1837"/>
    <n v="0.1837"/>
    <n v="0.1837"/>
    <n v="0.1837"/>
    <n v="0.1837"/>
    <n v="0.1837"/>
  </r>
  <r>
    <s v="wisconsin"/>
    <x v="1"/>
    <x v="3"/>
    <x v="603"/>
    <n v="0.3014"/>
    <n v="0.3014"/>
    <n v="0.3014"/>
    <n v="0.3014"/>
    <n v="0.3014"/>
    <n v="0.3014"/>
    <n v="0.3014"/>
    <n v="0.3014"/>
  </r>
  <r>
    <s v="wisconsin"/>
    <x v="1"/>
    <x v="1"/>
    <x v="604"/>
    <n v="1.0650999999999999"/>
    <n v="1.0650999999999999"/>
    <n v="1.0650999999999999"/>
    <n v="1.0650999999999999"/>
    <n v="1.0650999999999999"/>
    <n v="1.0650999999999999"/>
    <n v="1.0650999999999999"/>
    <n v="1.0650999999999999"/>
  </r>
  <r>
    <s v="wisconsin"/>
    <x v="1"/>
    <x v="0"/>
    <x v="605"/>
    <n v="1.6856"/>
    <n v="1.6856"/>
    <n v="1.6856"/>
    <n v="1.6856"/>
    <n v="1.6856"/>
    <n v="1.6856"/>
    <n v="1.6856"/>
    <n v="1.6856"/>
  </r>
  <r>
    <s v="wisconsin"/>
    <x v="1"/>
    <x v="4"/>
    <x v="606"/>
    <n v="8.7599999999999997E-2"/>
    <n v="8.7599999999999997E-2"/>
    <n v="8.7599999999999997E-2"/>
    <n v="8.7599999999999997E-2"/>
    <n v="8.7599999999999997E-2"/>
    <n v="8.7599999999999997E-2"/>
    <n v="8.7599999999999997E-2"/>
    <n v="8.7599999999999997E-2"/>
  </r>
  <r>
    <s v="wisconsin"/>
    <x v="1"/>
    <x v="2"/>
    <x v="93"/>
    <n v="3.7000000000000002E-3"/>
    <n v="3.7000000000000002E-3"/>
    <n v="3.7000000000000002E-3"/>
    <n v="3.7000000000000002E-3"/>
    <n v="3.7000000000000002E-3"/>
    <n v="3.7000000000000002E-3"/>
    <n v="3.7000000000000002E-3"/>
    <n v="3.7000000000000002E-3"/>
  </r>
  <r>
    <s v="wisconsin"/>
    <x v="1"/>
    <x v="6"/>
    <x v="607"/>
    <n v="4.41E-2"/>
    <n v="4.41E-2"/>
    <n v="4.41E-2"/>
    <n v="4.41E-2"/>
    <n v="4.41E-2"/>
    <n v="4.41E-2"/>
    <n v="4.41E-2"/>
    <n v="4.41E-2"/>
  </r>
  <r>
    <s v="wyoming"/>
    <x v="1"/>
    <x v="4"/>
    <x v="12"/>
    <n v="7.0000000000000001E-3"/>
    <n v="7.0000000000000001E-3"/>
    <n v="7.0000000000000001E-3"/>
    <n v="7.0000000000000001E-3"/>
    <n v="7.0000000000000001E-3"/>
    <n v="7.0000000000000001E-3"/>
    <n v="7.0000000000000001E-3"/>
    <n v="7.0000000000000001E-3"/>
  </r>
  <r>
    <s v="wyoming"/>
    <x v="1"/>
    <x v="0"/>
    <x v="608"/>
    <n v="0.2137"/>
    <n v="0.2137"/>
    <n v="0.2137"/>
    <n v="0.2137"/>
    <n v="0.2137"/>
    <n v="0.2137"/>
    <n v="0.2137"/>
    <n v="0.2137"/>
  </r>
  <r>
    <s v="wyoming"/>
    <x v="1"/>
    <x v="2"/>
    <x v="304"/>
    <n v="2.9999999999999997E-4"/>
    <n v="2.9999999999999997E-4"/>
    <n v="2.9999999999999997E-4"/>
    <n v="2.9999999999999997E-4"/>
    <n v="2.9999999999999997E-4"/>
    <n v="2.9999999999999997E-4"/>
    <n v="2.9999999999999997E-4"/>
    <n v="2.9999999999999997E-4"/>
  </r>
  <r>
    <s v="wyoming"/>
    <x v="1"/>
    <x v="6"/>
    <x v="340"/>
    <n v="4.0000000000000001E-3"/>
    <n v="4.0000000000000001E-3"/>
    <n v="4.0000000000000001E-3"/>
    <n v="4.0000000000000001E-3"/>
    <n v="4.0000000000000001E-3"/>
    <n v="4.0000000000000001E-3"/>
    <n v="4.0000000000000001E-3"/>
    <n v="4.0000000000000001E-3"/>
  </r>
  <r>
    <s v="wyoming"/>
    <x v="1"/>
    <x v="3"/>
    <x v="609"/>
    <n v="2.75E-2"/>
    <n v="2.75E-2"/>
    <n v="2.75E-2"/>
    <n v="2.75E-2"/>
    <n v="2.75E-2"/>
    <n v="2.75E-2"/>
    <n v="2.75E-2"/>
    <n v="2.75E-2"/>
  </r>
  <r>
    <s v="wyoming"/>
    <x v="1"/>
    <x v="5"/>
    <x v="322"/>
    <n v="1.6799999999999999E-2"/>
    <n v="1.6799999999999999E-2"/>
    <n v="1.6799999999999999E-2"/>
    <n v="1.6799999999999999E-2"/>
    <n v="1.6799999999999999E-2"/>
    <n v="1.6799999999999999E-2"/>
    <n v="1.6799999999999999E-2"/>
    <n v="1.6799999999999999E-2"/>
  </r>
  <r>
    <s v="wyoming"/>
    <x v="1"/>
    <x v="1"/>
    <x v="610"/>
    <n v="0.158"/>
    <n v="0.158"/>
    <n v="0.158"/>
    <n v="0.158"/>
    <n v="0.158"/>
    <n v="0.158"/>
    <n v="0.158"/>
    <n v="0.158"/>
  </r>
  <r>
    <s v="alabama"/>
    <x v="2"/>
    <x v="1"/>
    <x v="611"/>
    <n v="1.2230000000000001"/>
    <n v="1.2230000000000001"/>
    <n v="1.2230000000000001"/>
    <n v="1.2230000000000001"/>
    <n v="1.2230000000000001"/>
    <n v="1.2230000000000001"/>
    <n v="1.2230000000000001"/>
    <n v="1.2230000000000001"/>
  </r>
  <r>
    <s v="alabama"/>
    <x v="2"/>
    <x v="5"/>
    <x v="418"/>
    <n v="0.14899999999999999"/>
    <n v="0.14899999999999999"/>
    <n v="0.14899999999999999"/>
    <n v="0.14899999999999999"/>
    <n v="0.14899999999999999"/>
    <n v="0.14899999999999999"/>
    <n v="0.14899999999999999"/>
    <n v="0.14899999999999999"/>
  </r>
  <r>
    <s v="alabama"/>
    <x v="2"/>
    <x v="2"/>
    <x v="422"/>
    <n v="2.8E-3"/>
    <n v="2.8E-3"/>
    <n v="2.8E-3"/>
    <n v="2.8E-3"/>
    <n v="2.8E-3"/>
    <n v="2.8E-3"/>
    <n v="2.8E-3"/>
    <n v="2.8E-3"/>
  </r>
  <r>
    <s v="alabama"/>
    <x v="2"/>
    <x v="6"/>
    <x v="612"/>
    <n v="3.61E-2"/>
    <n v="3.61E-2"/>
    <n v="3.61E-2"/>
    <n v="3.61E-2"/>
    <n v="3.61E-2"/>
    <n v="3.61E-2"/>
    <n v="3.61E-2"/>
    <n v="3.61E-2"/>
  </r>
  <r>
    <s v="alabama"/>
    <x v="2"/>
    <x v="0"/>
    <x v="613"/>
    <n v="1.7830999999999999"/>
    <n v="1.7830999999999999"/>
    <n v="1.7830999999999999"/>
    <n v="1.7830999999999999"/>
    <n v="1.7830999999999999"/>
    <n v="1.7830999999999999"/>
    <n v="1.7830999999999999"/>
    <n v="1.7830999999999999"/>
  </r>
  <r>
    <s v="alabama"/>
    <x v="2"/>
    <x v="3"/>
    <x v="614"/>
    <n v="0.28089999999999998"/>
    <n v="0.28089999999999998"/>
    <n v="0.28089999999999998"/>
    <n v="0.28089999999999998"/>
    <n v="0.28089999999999998"/>
    <n v="0.28089999999999998"/>
    <n v="0.28089999999999998"/>
    <n v="0.28089999999999998"/>
  </r>
  <r>
    <s v="alabama"/>
    <x v="2"/>
    <x v="4"/>
    <x v="615"/>
    <n v="9.1300000000000006E-2"/>
    <n v="9.1300000000000006E-2"/>
    <n v="9.1300000000000006E-2"/>
    <n v="9.1300000000000006E-2"/>
    <n v="9.1300000000000006E-2"/>
    <n v="9.1300000000000006E-2"/>
    <n v="9.1300000000000006E-2"/>
    <n v="9.1300000000000006E-2"/>
  </r>
  <r>
    <s v="alaska"/>
    <x v="2"/>
    <x v="3"/>
    <x v="17"/>
    <n v="4.1500000000000002E-2"/>
    <n v="4.1500000000000002E-2"/>
    <n v="4.1500000000000002E-2"/>
    <n v="4.1500000000000002E-2"/>
    <n v="4.1500000000000002E-2"/>
    <n v="4.1500000000000002E-2"/>
    <n v="4.1500000000000002E-2"/>
    <n v="4.1500000000000002E-2"/>
  </r>
  <r>
    <s v="alaska"/>
    <x v="2"/>
    <x v="6"/>
    <x v="63"/>
    <n v="5.3E-3"/>
    <n v="5.3E-3"/>
    <n v="5.3E-3"/>
    <n v="5.3E-3"/>
    <n v="5.3E-3"/>
    <n v="5.3E-3"/>
    <n v="5.3E-3"/>
    <n v="5.3E-3"/>
  </r>
  <r>
    <s v="alaska"/>
    <x v="2"/>
    <x v="5"/>
    <x v="349"/>
    <n v="2.1999999999999999E-2"/>
    <n v="2.1999999999999999E-2"/>
    <n v="2.1999999999999999E-2"/>
    <n v="2.1999999999999999E-2"/>
    <n v="2.1999999999999999E-2"/>
    <n v="2.1999999999999999E-2"/>
    <n v="2.1999999999999999E-2"/>
    <n v="2.1999999999999999E-2"/>
  </r>
  <r>
    <s v="alaska"/>
    <x v="2"/>
    <x v="0"/>
    <x v="571"/>
    <n v="0.1825"/>
    <n v="0.1825"/>
    <n v="0.1825"/>
    <n v="0.1825"/>
    <n v="0.1825"/>
    <n v="0.1825"/>
    <n v="0.1825"/>
    <n v="0.1825"/>
  </r>
  <r>
    <s v="alaska"/>
    <x v="2"/>
    <x v="4"/>
    <x v="50"/>
    <n v="1.0699999999999999E-2"/>
    <n v="1.0699999999999999E-2"/>
    <n v="1.0699999999999999E-2"/>
    <n v="1.0699999999999999E-2"/>
    <n v="1.0699999999999999E-2"/>
    <n v="1.0699999999999999E-2"/>
    <n v="1.0699999999999999E-2"/>
    <n v="1.0699999999999999E-2"/>
  </r>
  <r>
    <s v="alaska"/>
    <x v="2"/>
    <x v="2"/>
    <x v="8"/>
    <n v="4.0000000000000002E-4"/>
    <n v="4.0000000000000002E-4"/>
    <n v="4.0000000000000002E-4"/>
    <n v="4.0000000000000002E-4"/>
    <n v="4.0000000000000002E-4"/>
    <n v="4.0000000000000002E-4"/>
    <n v="4.0000000000000002E-4"/>
    <n v="4.0000000000000002E-4"/>
  </r>
  <r>
    <s v="alaska"/>
    <x v="2"/>
    <x v="1"/>
    <x v="616"/>
    <n v="0.10249999999999999"/>
    <n v="0.10249999999999999"/>
    <n v="0.10249999999999999"/>
    <n v="0.10249999999999999"/>
    <n v="0.10249999999999999"/>
    <n v="0.10249999999999999"/>
    <n v="0.10249999999999999"/>
    <n v="0.10249999999999999"/>
  </r>
  <r>
    <s v="arizona"/>
    <x v="2"/>
    <x v="1"/>
    <x v="617"/>
    <n v="1.1903999999999999"/>
    <n v="1.1903999999999999"/>
    <n v="1.1903999999999999"/>
    <n v="1.1903999999999999"/>
    <n v="1.1903999999999999"/>
    <n v="1.1903999999999999"/>
    <n v="1.1903999999999999"/>
    <n v="1.1903999999999999"/>
  </r>
  <r>
    <s v="arizona"/>
    <x v="2"/>
    <x v="0"/>
    <x v="618"/>
    <n v="1.9218"/>
    <n v="1.9218"/>
    <n v="1.9218"/>
    <n v="1.9218"/>
    <n v="1.9218"/>
    <n v="1.9218"/>
    <n v="1.9218"/>
    <n v="1.9218"/>
  </r>
  <r>
    <s v="arizona"/>
    <x v="2"/>
    <x v="6"/>
    <x v="619"/>
    <n v="4.8899999999999999E-2"/>
    <n v="4.8899999999999999E-2"/>
    <n v="4.8899999999999999E-2"/>
    <n v="4.8899999999999999E-2"/>
    <n v="4.8899999999999999E-2"/>
    <n v="4.8899999999999999E-2"/>
    <n v="4.8899999999999999E-2"/>
    <n v="4.8899999999999999E-2"/>
  </r>
  <r>
    <s v="arizona"/>
    <x v="2"/>
    <x v="3"/>
    <x v="620"/>
    <n v="0.38030000000000003"/>
    <n v="0.38030000000000003"/>
    <n v="0.38030000000000003"/>
    <n v="0.38030000000000003"/>
    <n v="0.38030000000000003"/>
    <n v="0.38030000000000003"/>
    <n v="0.38030000000000003"/>
    <n v="0.38030000000000003"/>
  </r>
  <r>
    <s v="arizona"/>
    <x v="2"/>
    <x v="2"/>
    <x v="440"/>
    <n v="3.8E-3"/>
    <n v="3.8E-3"/>
    <n v="3.8E-3"/>
    <n v="3.8E-3"/>
    <n v="3.8E-3"/>
    <n v="3.8E-3"/>
    <n v="3.8E-3"/>
    <n v="3.8E-3"/>
  </r>
  <r>
    <s v="arizona"/>
    <x v="2"/>
    <x v="5"/>
    <x v="621"/>
    <n v="0.20169999999999999"/>
    <n v="0.20169999999999999"/>
    <n v="0.20169999999999999"/>
    <n v="0.20169999999999999"/>
    <n v="0.20169999999999999"/>
    <n v="0.20169999999999999"/>
    <n v="0.20169999999999999"/>
    <n v="0.20169999999999999"/>
  </r>
  <r>
    <s v="arizona"/>
    <x v="2"/>
    <x v="4"/>
    <x v="622"/>
    <n v="9.6699999999999994E-2"/>
    <n v="9.6699999999999994E-2"/>
    <n v="9.6699999999999994E-2"/>
    <n v="9.6699999999999994E-2"/>
    <n v="9.6699999999999994E-2"/>
    <n v="9.6699999999999994E-2"/>
    <n v="9.6699999999999994E-2"/>
    <n v="9.6699999999999994E-2"/>
  </r>
  <r>
    <s v="arkansas"/>
    <x v="2"/>
    <x v="4"/>
    <x v="623"/>
    <n v="5.5500000000000001E-2"/>
    <n v="5.5500000000000001E-2"/>
    <n v="5.5500000000000001E-2"/>
    <n v="5.5500000000000001E-2"/>
    <n v="5.5500000000000001E-2"/>
    <n v="5.5500000000000001E-2"/>
    <n v="5.5500000000000001E-2"/>
    <n v="5.5500000000000001E-2"/>
  </r>
  <r>
    <s v="arkansas"/>
    <x v="2"/>
    <x v="5"/>
    <x v="624"/>
    <n v="9.2100000000000001E-2"/>
    <n v="9.2100000000000001E-2"/>
    <n v="9.2100000000000001E-2"/>
    <n v="9.2100000000000001E-2"/>
    <n v="9.2100000000000001E-2"/>
    <n v="9.2100000000000001E-2"/>
    <n v="9.2100000000000001E-2"/>
    <n v="9.2100000000000001E-2"/>
  </r>
  <r>
    <s v="arkansas"/>
    <x v="2"/>
    <x v="1"/>
    <x v="625"/>
    <n v="0.63200000000000001"/>
    <n v="0.63200000000000001"/>
    <n v="0.63200000000000001"/>
    <n v="0.63200000000000001"/>
    <n v="0.63200000000000001"/>
    <n v="0.63200000000000001"/>
    <n v="0.63200000000000001"/>
    <n v="0.63200000000000001"/>
  </r>
  <r>
    <s v="arkansas"/>
    <x v="2"/>
    <x v="3"/>
    <x v="626"/>
    <n v="0.17369999999999999"/>
    <n v="0.17369999999999999"/>
    <n v="0.17369999999999999"/>
    <n v="0.17369999999999999"/>
    <n v="0.17369999999999999"/>
    <n v="0.17369999999999999"/>
    <n v="0.17369999999999999"/>
    <n v="0.17369999999999999"/>
  </r>
  <r>
    <s v="arkansas"/>
    <x v="2"/>
    <x v="2"/>
    <x v="22"/>
    <n v="1.6999999999999999E-3"/>
    <n v="1.6999999999999999E-3"/>
    <n v="1.6999999999999999E-3"/>
    <n v="1.6999999999999999E-3"/>
    <n v="1.6999999999999999E-3"/>
    <n v="1.6999999999999999E-3"/>
    <n v="1.6999999999999999E-3"/>
    <n v="1.6999999999999999E-3"/>
  </r>
  <r>
    <s v="arkansas"/>
    <x v="2"/>
    <x v="6"/>
    <x v="627"/>
    <n v="2.23E-2"/>
    <n v="2.23E-2"/>
    <n v="2.23E-2"/>
    <n v="2.23E-2"/>
    <n v="2.23E-2"/>
    <n v="2.23E-2"/>
    <n v="2.23E-2"/>
    <n v="2.23E-2"/>
  </r>
  <r>
    <s v="arkansas"/>
    <x v="2"/>
    <x v="0"/>
    <x v="628"/>
    <n v="0.97740000000000005"/>
    <n v="0.97740000000000005"/>
    <n v="0.97740000000000005"/>
    <n v="0.97740000000000005"/>
    <n v="0.97740000000000005"/>
    <n v="0.97740000000000005"/>
    <n v="0.97740000000000005"/>
    <n v="0.97740000000000005"/>
  </r>
  <r>
    <s v="california"/>
    <x v="2"/>
    <x v="5"/>
    <x v="629"/>
    <n v="1.2056"/>
    <n v="1.2056"/>
    <n v="1.2056"/>
    <n v="1.2056"/>
    <n v="1.2056"/>
    <n v="1.2056"/>
    <n v="1.2056"/>
    <n v="1.2056"/>
  </r>
  <r>
    <s v="california"/>
    <x v="2"/>
    <x v="3"/>
    <x v="630"/>
    <n v="2.2728999999999999"/>
    <n v="2.2728999999999999"/>
    <n v="2.2728999999999999"/>
    <n v="2.2728999999999999"/>
    <n v="2.2728999999999999"/>
    <n v="2.2728999999999999"/>
    <n v="2.2728999999999999"/>
    <n v="2.2728999999999999"/>
  </r>
  <r>
    <s v="california"/>
    <x v="2"/>
    <x v="6"/>
    <x v="631"/>
    <n v="0.29210000000000003"/>
    <n v="0.29210000000000003"/>
    <n v="0.29210000000000003"/>
    <n v="0.29210000000000003"/>
    <n v="0.29210000000000003"/>
    <n v="0.29210000000000003"/>
    <n v="0.29210000000000003"/>
    <n v="0.29210000000000003"/>
  </r>
  <r>
    <s v="california"/>
    <x v="2"/>
    <x v="4"/>
    <x v="632"/>
    <n v="0.54620000000000002"/>
    <n v="0.54620000000000002"/>
    <n v="0.54620000000000002"/>
    <n v="0.54620000000000002"/>
    <n v="0.54620000000000002"/>
    <n v="0.54620000000000002"/>
    <n v="0.54620000000000002"/>
    <n v="0.54620000000000002"/>
  </r>
  <r>
    <s v="california"/>
    <x v="2"/>
    <x v="2"/>
    <x v="633"/>
    <n v="2.2700000000000001E-2"/>
    <n v="2.2700000000000001E-2"/>
    <n v="2.2700000000000001E-2"/>
    <n v="2.2700000000000001E-2"/>
    <n v="2.2700000000000001E-2"/>
    <n v="2.2700000000000001E-2"/>
    <n v="2.2700000000000001E-2"/>
    <n v="2.2700000000000001E-2"/>
  </r>
  <r>
    <s v="california"/>
    <x v="2"/>
    <x v="1"/>
    <x v="634"/>
    <n v="5.5617000000000001"/>
    <n v="5.5617000000000001"/>
    <n v="5.5617000000000001"/>
    <n v="5.5617000000000001"/>
    <n v="5.5617000000000001"/>
    <n v="5.5617000000000001"/>
    <n v="5.5617000000000001"/>
    <n v="5.5617000000000001"/>
  </r>
  <r>
    <s v="california"/>
    <x v="2"/>
    <x v="0"/>
    <x v="635"/>
    <n v="9.9011999999999993"/>
    <n v="9.9011999999999993"/>
    <n v="9.9011999999999993"/>
    <n v="9.9011999999999993"/>
    <n v="9.9011999999999993"/>
    <n v="9.9011999999999993"/>
    <n v="9.9011999999999993"/>
    <n v="9.9011999999999993"/>
  </r>
  <r>
    <s v="colorado"/>
    <x v="2"/>
    <x v="6"/>
    <x v="636"/>
    <n v="3.73E-2"/>
    <n v="3.73E-2"/>
    <n v="3.73E-2"/>
    <n v="3.73E-2"/>
    <n v="3.73E-2"/>
    <n v="3.73E-2"/>
    <n v="3.73E-2"/>
    <n v="3.73E-2"/>
  </r>
  <r>
    <s v="colorado"/>
    <x v="2"/>
    <x v="5"/>
    <x v="637"/>
    <n v="0.15390000000000001"/>
    <n v="0.15390000000000001"/>
    <n v="0.15390000000000001"/>
    <n v="0.15390000000000001"/>
    <n v="0.15390000000000001"/>
    <n v="0.15390000000000001"/>
    <n v="0.15390000000000001"/>
    <n v="0.15390000000000001"/>
  </r>
  <r>
    <s v="colorado"/>
    <x v="2"/>
    <x v="2"/>
    <x v="554"/>
    <n v="2.8999999999999998E-3"/>
    <n v="2.8999999999999998E-3"/>
    <n v="2.8999999999999998E-3"/>
    <n v="2.8999999999999998E-3"/>
    <n v="2.8999999999999998E-3"/>
    <n v="2.8999999999999998E-3"/>
    <n v="2.8999999999999998E-3"/>
    <n v="2.8999999999999998E-3"/>
  </r>
  <r>
    <s v="colorado"/>
    <x v="2"/>
    <x v="1"/>
    <x v="638"/>
    <n v="0.92469999999999997"/>
    <n v="0.92469999999999997"/>
    <n v="0.92469999999999997"/>
    <n v="0.92469999999999997"/>
    <n v="0.92469999999999997"/>
    <n v="0.92469999999999997"/>
    <n v="0.92469999999999997"/>
    <n v="0.92469999999999997"/>
  </r>
  <r>
    <s v="colorado"/>
    <x v="2"/>
    <x v="0"/>
    <x v="639"/>
    <n v="1.4843999999999999"/>
    <n v="1.4843999999999999"/>
    <n v="1.4843999999999999"/>
    <n v="1.4843999999999999"/>
    <n v="1.4843999999999999"/>
    <n v="1.4843999999999999"/>
    <n v="1.4843999999999999"/>
    <n v="1.4843999999999999"/>
  </r>
  <r>
    <s v="colorado"/>
    <x v="2"/>
    <x v="3"/>
    <x v="640"/>
    <n v="0.29010000000000002"/>
    <n v="0.29010000000000002"/>
    <n v="0.29010000000000002"/>
    <n v="0.29010000000000002"/>
    <n v="0.29010000000000002"/>
    <n v="0.29010000000000002"/>
    <n v="0.29010000000000002"/>
    <n v="0.29010000000000002"/>
  </r>
  <r>
    <s v="colorado"/>
    <x v="2"/>
    <x v="4"/>
    <x v="641"/>
    <n v="7.5700000000000003E-2"/>
    <n v="7.5700000000000003E-2"/>
    <n v="7.5700000000000003E-2"/>
    <n v="7.5700000000000003E-2"/>
    <n v="7.5700000000000003E-2"/>
    <n v="7.5700000000000003E-2"/>
    <n v="7.5700000000000003E-2"/>
    <n v="7.5700000000000003E-2"/>
  </r>
  <r>
    <s v="connecticut"/>
    <x v="2"/>
    <x v="4"/>
    <x v="642"/>
    <n v="5.4899999999999997E-2"/>
    <n v="5.4899999999999997E-2"/>
    <n v="5.4899999999999997E-2"/>
    <n v="5.4899999999999997E-2"/>
    <n v="5.4899999999999997E-2"/>
    <n v="5.4899999999999997E-2"/>
    <n v="5.4899999999999997E-2"/>
    <n v="5.4899999999999997E-2"/>
  </r>
  <r>
    <s v="connecticut"/>
    <x v="2"/>
    <x v="5"/>
    <x v="44"/>
    <n v="0.1157"/>
    <n v="0.1157"/>
    <n v="0.1157"/>
    <n v="0.1157"/>
    <n v="0.1157"/>
    <n v="0.1157"/>
    <n v="0.1157"/>
    <n v="0.1157"/>
  </r>
  <r>
    <s v="connecticut"/>
    <x v="2"/>
    <x v="2"/>
    <x v="643"/>
    <n v="2.2000000000000001E-3"/>
    <n v="2.2000000000000001E-3"/>
    <n v="2.2000000000000001E-3"/>
    <n v="2.2000000000000001E-3"/>
    <n v="2.2000000000000001E-3"/>
    <n v="2.2000000000000001E-3"/>
    <n v="2.2000000000000001E-3"/>
    <n v="2.2000000000000001E-3"/>
  </r>
  <r>
    <s v="connecticut"/>
    <x v="2"/>
    <x v="0"/>
    <x v="644"/>
    <n v="1.0337000000000001"/>
    <n v="1.0337000000000001"/>
    <n v="1.0337000000000001"/>
    <n v="1.0337000000000001"/>
    <n v="1.0337000000000001"/>
    <n v="1.0337000000000001"/>
    <n v="1.0337000000000001"/>
    <n v="1.0337000000000001"/>
  </r>
  <r>
    <s v="connecticut"/>
    <x v="2"/>
    <x v="3"/>
    <x v="645"/>
    <n v="0.218"/>
    <n v="0.218"/>
    <n v="0.218"/>
    <n v="0.218"/>
    <n v="0.218"/>
    <n v="0.218"/>
    <n v="0.218"/>
    <n v="0.218"/>
  </r>
  <r>
    <s v="connecticut"/>
    <x v="2"/>
    <x v="1"/>
    <x v="646"/>
    <n v="0.6149"/>
    <n v="0.6149"/>
    <n v="0.6149"/>
    <n v="0.6149"/>
    <n v="0.6149"/>
    <n v="0.6149"/>
    <n v="0.6149"/>
    <n v="0.6149"/>
  </r>
  <r>
    <s v="connecticut"/>
    <x v="2"/>
    <x v="6"/>
    <x v="647"/>
    <n v="2.8000000000000001E-2"/>
    <n v="2.8000000000000001E-2"/>
    <n v="2.8000000000000001E-2"/>
    <n v="2.8000000000000001E-2"/>
    <n v="2.8000000000000001E-2"/>
    <n v="2.8000000000000001E-2"/>
    <n v="2.8000000000000001E-2"/>
    <n v="2.8000000000000001E-2"/>
  </r>
  <r>
    <s v="delaware"/>
    <x v="2"/>
    <x v="4"/>
    <x v="648"/>
    <n v="1.6899999999999998E-2"/>
    <n v="1.6899999999999998E-2"/>
    <n v="1.6899999999999998E-2"/>
    <n v="1.6899999999999998E-2"/>
    <n v="1.6899999999999998E-2"/>
    <n v="1.6899999999999998E-2"/>
    <n v="1.6899999999999998E-2"/>
    <n v="1.6899999999999998E-2"/>
  </r>
  <r>
    <s v="delaware"/>
    <x v="2"/>
    <x v="3"/>
    <x v="649"/>
    <n v="5.28E-2"/>
    <n v="5.28E-2"/>
    <n v="5.28E-2"/>
    <n v="5.28E-2"/>
    <n v="5.28E-2"/>
    <n v="5.28E-2"/>
    <n v="5.28E-2"/>
    <n v="5.28E-2"/>
  </r>
  <r>
    <s v="delaware"/>
    <x v="2"/>
    <x v="2"/>
    <x v="51"/>
    <n v="5.0000000000000001E-4"/>
    <n v="5.0000000000000001E-4"/>
    <n v="5.0000000000000001E-4"/>
    <n v="5.0000000000000001E-4"/>
    <n v="5.0000000000000001E-4"/>
    <n v="5.0000000000000001E-4"/>
    <n v="5.0000000000000001E-4"/>
    <n v="5.0000000000000001E-4"/>
  </r>
  <r>
    <s v="delaware"/>
    <x v="2"/>
    <x v="6"/>
    <x v="231"/>
    <n v="6.7999999999999996E-3"/>
    <n v="6.7999999999999996E-3"/>
    <n v="6.7999999999999996E-3"/>
    <n v="6.7999999999999996E-3"/>
    <n v="6.7999999999999996E-3"/>
    <n v="6.7999999999999996E-3"/>
    <n v="6.7999999999999996E-3"/>
    <n v="6.7999999999999996E-3"/>
  </r>
  <r>
    <s v="delaware"/>
    <x v="2"/>
    <x v="1"/>
    <x v="650"/>
    <n v="0.1789"/>
    <n v="0.1789"/>
    <n v="0.1789"/>
    <n v="0.1789"/>
    <n v="0.1789"/>
    <n v="0.1789"/>
    <n v="0.1789"/>
    <n v="0.1789"/>
  </r>
  <r>
    <s v="delaware"/>
    <x v="2"/>
    <x v="0"/>
    <x v="651"/>
    <n v="0.28389999999999999"/>
    <n v="0.28389999999999999"/>
    <n v="0.28389999999999999"/>
    <n v="0.28389999999999999"/>
    <n v="0.28389999999999999"/>
    <n v="0.28389999999999999"/>
    <n v="0.28389999999999999"/>
    <n v="0.28389999999999999"/>
  </r>
  <r>
    <s v="delaware"/>
    <x v="2"/>
    <x v="5"/>
    <x v="647"/>
    <n v="2.8000000000000001E-2"/>
    <n v="2.8000000000000001E-2"/>
    <n v="2.8000000000000001E-2"/>
    <n v="2.8000000000000001E-2"/>
    <n v="2.8000000000000001E-2"/>
    <n v="2.8000000000000001E-2"/>
    <n v="2.8000000000000001E-2"/>
    <n v="2.8000000000000001E-2"/>
  </r>
  <r>
    <s v="florida"/>
    <x v="2"/>
    <x v="3"/>
    <x v="652"/>
    <n v="1.1214999999999999"/>
    <n v="1.1214999999999999"/>
    <n v="1.1214999999999999"/>
    <n v="1.1214999999999999"/>
    <n v="1.1214999999999999"/>
    <n v="1.1214999999999999"/>
    <n v="1.1214999999999999"/>
    <n v="1.1214999999999999"/>
  </r>
  <r>
    <s v="florida"/>
    <x v="2"/>
    <x v="5"/>
    <x v="653"/>
    <n v="0.59489999999999998"/>
    <n v="0.59489999999999998"/>
    <n v="0.59489999999999998"/>
    <n v="0.59489999999999998"/>
    <n v="0.59489999999999998"/>
    <n v="0.59489999999999998"/>
    <n v="0.59489999999999998"/>
    <n v="0.59489999999999998"/>
  </r>
  <r>
    <s v="florida"/>
    <x v="2"/>
    <x v="4"/>
    <x v="654"/>
    <n v="0.3619"/>
    <n v="0.3619"/>
    <n v="0.3619"/>
    <n v="0.3619"/>
    <n v="0.3619"/>
    <n v="0.3619"/>
    <n v="0.3619"/>
    <n v="0.3619"/>
  </r>
  <r>
    <s v="florida"/>
    <x v="2"/>
    <x v="6"/>
    <x v="655"/>
    <n v="0.14410000000000001"/>
    <n v="0.14410000000000001"/>
    <n v="0.14410000000000001"/>
    <n v="0.14410000000000001"/>
    <n v="0.14410000000000001"/>
    <n v="0.14410000000000001"/>
    <n v="0.14410000000000001"/>
    <n v="0.14410000000000001"/>
  </r>
  <r>
    <s v="florida"/>
    <x v="2"/>
    <x v="1"/>
    <x v="656"/>
    <n v="3.8029999999999999"/>
    <n v="3.8029999999999999"/>
    <n v="3.8029999999999999"/>
    <n v="3.8029999999999999"/>
    <n v="3.8029999999999999"/>
    <n v="3.8029999999999999"/>
    <n v="3.8029999999999999"/>
    <n v="3.8029999999999999"/>
  </r>
  <r>
    <s v="florida"/>
    <x v="2"/>
    <x v="2"/>
    <x v="657"/>
    <n v="1.12E-2"/>
    <n v="1.12E-2"/>
    <n v="1.12E-2"/>
    <n v="1.12E-2"/>
    <n v="1.12E-2"/>
    <n v="1.12E-2"/>
    <n v="1.12E-2"/>
    <n v="1.12E-2"/>
  </r>
  <r>
    <s v="florida"/>
    <x v="2"/>
    <x v="0"/>
    <x v="658"/>
    <n v="6.0365000000000002"/>
    <n v="6.0365000000000002"/>
    <n v="6.0365000000000002"/>
    <n v="6.0365000000000002"/>
    <n v="6.0365000000000002"/>
    <n v="6.0365000000000002"/>
    <n v="6.0365000000000002"/>
    <n v="6.0365000000000002"/>
  </r>
  <r>
    <s v="georgia"/>
    <x v="2"/>
    <x v="3"/>
    <x v="659"/>
    <n v="0.56689999999999996"/>
    <n v="0.56689999999999996"/>
    <n v="0.56689999999999996"/>
    <n v="0.56689999999999996"/>
    <n v="0.56689999999999996"/>
    <n v="0.56689999999999996"/>
    <n v="0.56689999999999996"/>
    <n v="0.56689999999999996"/>
  </r>
  <r>
    <s v="georgia"/>
    <x v="2"/>
    <x v="4"/>
    <x v="660"/>
    <n v="0.17499999999999999"/>
    <n v="0.17499999999999999"/>
    <n v="0.17499999999999999"/>
    <n v="0.17499999999999999"/>
    <n v="0.17499999999999999"/>
    <n v="0.17499999999999999"/>
    <n v="0.17499999999999999"/>
    <n v="0.17499999999999999"/>
  </r>
  <r>
    <s v="georgia"/>
    <x v="2"/>
    <x v="5"/>
    <x v="661"/>
    <n v="0.30070000000000002"/>
    <n v="0.30070000000000002"/>
    <n v="0.30070000000000002"/>
    <n v="0.30070000000000002"/>
    <n v="0.30070000000000002"/>
    <n v="0.30070000000000002"/>
    <n v="0.30070000000000002"/>
    <n v="0.30070000000000002"/>
  </r>
  <r>
    <s v="georgia"/>
    <x v="2"/>
    <x v="2"/>
    <x v="662"/>
    <n v="5.7000000000000002E-3"/>
    <n v="5.7000000000000002E-3"/>
    <n v="5.7000000000000002E-3"/>
    <n v="5.7000000000000002E-3"/>
    <n v="5.7000000000000002E-3"/>
    <n v="5.7000000000000002E-3"/>
    <n v="5.7000000000000002E-3"/>
    <n v="5.7000000000000002E-3"/>
  </r>
  <r>
    <s v="georgia"/>
    <x v="2"/>
    <x v="0"/>
    <x v="663"/>
    <n v="3.2052999999999998"/>
    <n v="3.2052999999999998"/>
    <n v="3.2052999999999998"/>
    <n v="3.2052999999999998"/>
    <n v="3.2052999999999998"/>
    <n v="3.2052999999999998"/>
    <n v="3.2052999999999998"/>
    <n v="3.2052999999999998"/>
  </r>
  <r>
    <s v="georgia"/>
    <x v="2"/>
    <x v="1"/>
    <x v="664"/>
    <n v="2.0842000000000001"/>
    <n v="2.0842000000000001"/>
    <n v="2.0842000000000001"/>
    <n v="2.0842000000000001"/>
    <n v="2.0842000000000001"/>
    <n v="2.0842000000000001"/>
    <n v="2.0842000000000001"/>
    <n v="2.0842000000000001"/>
  </r>
  <r>
    <s v="georgia"/>
    <x v="2"/>
    <x v="6"/>
    <x v="665"/>
    <n v="7.2900000000000006E-2"/>
    <n v="7.2900000000000006E-2"/>
    <n v="7.2900000000000006E-2"/>
    <n v="7.2900000000000006E-2"/>
    <n v="7.2900000000000006E-2"/>
    <n v="7.2900000000000006E-2"/>
    <n v="7.2900000000000006E-2"/>
    <n v="7.2900000000000006E-2"/>
  </r>
  <r>
    <s v="hawaii"/>
    <x v="2"/>
    <x v="1"/>
    <x v="666"/>
    <n v="0.2109"/>
    <n v="0.2109"/>
    <n v="0.2109"/>
    <n v="0.2109"/>
    <n v="0.2109"/>
    <n v="0.2109"/>
    <n v="0.2109"/>
    <n v="0.2109"/>
  </r>
  <r>
    <s v="hawaii"/>
    <x v="2"/>
    <x v="3"/>
    <x v="667"/>
    <n v="8.0500000000000002E-2"/>
    <n v="8.0500000000000002E-2"/>
    <n v="8.0500000000000002E-2"/>
    <n v="8.0500000000000002E-2"/>
    <n v="8.0500000000000002E-2"/>
    <n v="8.0500000000000002E-2"/>
    <n v="8.0500000000000002E-2"/>
    <n v="8.0500000000000002E-2"/>
  </r>
  <r>
    <s v="hawaii"/>
    <x v="2"/>
    <x v="5"/>
    <x v="668"/>
    <n v="4.2700000000000002E-2"/>
    <n v="4.2700000000000002E-2"/>
    <n v="4.2700000000000002E-2"/>
    <n v="4.2700000000000002E-2"/>
    <n v="4.2700000000000002E-2"/>
    <n v="4.2700000000000002E-2"/>
    <n v="4.2700000000000002E-2"/>
    <n v="4.2700000000000002E-2"/>
  </r>
  <r>
    <s v="hawaii"/>
    <x v="2"/>
    <x v="0"/>
    <x v="669"/>
    <n v="0.3649"/>
    <n v="0.3649"/>
    <n v="0.3649"/>
    <n v="0.3649"/>
    <n v="0.3649"/>
    <n v="0.3649"/>
    <n v="0.3649"/>
    <n v="0.3649"/>
  </r>
  <r>
    <s v="hawaii"/>
    <x v="2"/>
    <x v="2"/>
    <x v="69"/>
    <n v="8.0000000000000004E-4"/>
    <n v="8.0000000000000004E-4"/>
    <n v="8.0000000000000004E-4"/>
    <n v="8.0000000000000004E-4"/>
    <n v="8.0000000000000004E-4"/>
    <n v="8.0000000000000004E-4"/>
    <n v="8.0000000000000004E-4"/>
    <n v="8.0000000000000004E-4"/>
  </r>
  <r>
    <s v="hawaii"/>
    <x v="2"/>
    <x v="6"/>
    <x v="670"/>
    <n v="1.03E-2"/>
    <n v="1.03E-2"/>
    <n v="1.03E-2"/>
    <n v="1.03E-2"/>
    <n v="1.03E-2"/>
    <n v="1.03E-2"/>
    <n v="1.03E-2"/>
    <n v="1.03E-2"/>
  </r>
  <r>
    <s v="hawaii"/>
    <x v="2"/>
    <x v="4"/>
    <x v="671"/>
    <n v="1.9699999999999999E-2"/>
    <n v="1.9699999999999999E-2"/>
    <n v="1.9699999999999999E-2"/>
    <n v="1.9699999999999999E-2"/>
    <n v="1.9699999999999999E-2"/>
    <n v="1.9699999999999999E-2"/>
    <n v="1.9699999999999999E-2"/>
    <n v="1.9699999999999999E-2"/>
  </r>
  <r>
    <s v="idaho"/>
    <x v="2"/>
    <x v="3"/>
    <x v="203"/>
    <n v="8.9399999999999993E-2"/>
    <n v="8.9399999999999993E-2"/>
    <n v="8.9399999999999993E-2"/>
    <n v="8.9399999999999993E-2"/>
    <n v="8.9399999999999993E-2"/>
    <n v="8.9399999999999993E-2"/>
    <n v="8.9399999999999993E-2"/>
    <n v="8.9399999999999993E-2"/>
  </r>
  <r>
    <s v="idaho"/>
    <x v="2"/>
    <x v="4"/>
    <x v="672"/>
    <n v="2.3E-2"/>
    <n v="2.3E-2"/>
    <n v="2.3E-2"/>
    <n v="2.3E-2"/>
    <n v="2.3E-2"/>
    <n v="2.3E-2"/>
    <n v="2.3E-2"/>
    <n v="2.3E-2"/>
  </r>
  <r>
    <s v="idaho"/>
    <x v="2"/>
    <x v="2"/>
    <x v="388"/>
    <n v="8.9999999999999998E-4"/>
    <n v="8.9999999999999998E-4"/>
    <n v="8.9999999999999998E-4"/>
    <n v="8.9999999999999998E-4"/>
    <n v="8.9999999999999998E-4"/>
    <n v="8.9999999999999998E-4"/>
    <n v="8.9999999999999998E-4"/>
    <n v="8.9999999999999998E-4"/>
  </r>
  <r>
    <s v="idaho"/>
    <x v="2"/>
    <x v="6"/>
    <x v="211"/>
    <n v="1.15E-2"/>
    <n v="1.15E-2"/>
    <n v="1.15E-2"/>
    <n v="1.15E-2"/>
    <n v="1.15E-2"/>
    <n v="1.15E-2"/>
    <n v="1.15E-2"/>
    <n v="1.15E-2"/>
  </r>
  <r>
    <s v="idaho"/>
    <x v="2"/>
    <x v="1"/>
    <x v="673"/>
    <n v="0.30049999999999999"/>
    <n v="0.30049999999999999"/>
    <n v="0.30049999999999999"/>
    <n v="0.30049999999999999"/>
    <n v="0.30049999999999999"/>
    <n v="0.30049999999999999"/>
    <n v="0.30049999999999999"/>
    <n v="0.30049999999999999"/>
  </r>
  <r>
    <s v="idaho"/>
    <x v="2"/>
    <x v="0"/>
    <x v="674"/>
    <n v="0.4728"/>
    <n v="0.4728"/>
    <n v="0.4728"/>
    <n v="0.4728"/>
    <n v="0.4728"/>
    <n v="0.4728"/>
    <n v="0.4728"/>
    <n v="0.4728"/>
  </r>
  <r>
    <s v="idaho"/>
    <x v="2"/>
    <x v="5"/>
    <x v="341"/>
    <n v="4.7399999999999998E-2"/>
    <n v="4.7399999999999998E-2"/>
    <n v="4.7399999999999998E-2"/>
    <n v="4.7399999999999998E-2"/>
    <n v="4.7399999999999998E-2"/>
    <n v="4.7399999999999998E-2"/>
    <n v="4.7399999999999998E-2"/>
    <n v="4.7399999999999998E-2"/>
  </r>
  <r>
    <s v="illinois"/>
    <x v="2"/>
    <x v="3"/>
    <x v="675"/>
    <n v="0.78890000000000005"/>
    <n v="0.78890000000000005"/>
    <n v="0.78890000000000005"/>
    <n v="0.78890000000000005"/>
    <n v="0.78890000000000005"/>
    <n v="0.78890000000000005"/>
    <n v="0.78890000000000005"/>
    <n v="0.78890000000000005"/>
  </r>
  <r>
    <s v="illinois"/>
    <x v="2"/>
    <x v="5"/>
    <x v="676"/>
    <n v="0.41849999999999998"/>
    <n v="0.41849999999999998"/>
    <n v="0.41849999999999998"/>
    <n v="0.41849999999999998"/>
    <n v="0.41849999999999998"/>
    <n v="0.41849999999999998"/>
    <n v="0.41849999999999998"/>
    <n v="0.41849999999999998"/>
  </r>
  <r>
    <s v="illinois"/>
    <x v="2"/>
    <x v="0"/>
    <x v="677"/>
    <n v="3.6989000000000001"/>
    <n v="3.6989000000000001"/>
    <n v="3.6989000000000001"/>
    <n v="3.6989000000000001"/>
    <n v="3.6989000000000001"/>
    <n v="3.6989000000000001"/>
    <n v="3.6989000000000001"/>
    <n v="3.6989000000000001"/>
  </r>
  <r>
    <s v="illinois"/>
    <x v="2"/>
    <x v="6"/>
    <x v="678"/>
    <n v="0.1014"/>
    <n v="0.1014"/>
    <n v="0.1014"/>
    <n v="0.1014"/>
    <n v="0.1014"/>
    <n v="0.1014"/>
    <n v="0.1014"/>
    <n v="0.1014"/>
  </r>
  <r>
    <s v="illinois"/>
    <x v="2"/>
    <x v="4"/>
    <x v="679"/>
    <n v="0.22969999999999999"/>
    <n v="0.22969999999999999"/>
    <n v="0.22969999999999999"/>
    <n v="0.22969999999999999"/>
    <n v="0.22969999999999999"/>
    <n v="0.22969999999999999"/>
    <n v="0.22969999999999999"/>
    <n v="0.22969999999999999"/>
  </r>
  <r>
    <s v="illinois"/>
    <x v="2"/>
    <x v="1"/>
    <x v="680"/>
    <n v="2.1526000000000001"/>
    <n v="2.1526000000000001"/>
    <n v="2.1526000000000001"/>
    <n v="2.1526000000000001"/>
    <n v="2.1526000000000001"/>
    <n v="2.1526000000000001"/>
    <n v="2.1526000000000001"/>
    <n v="2.1526000000000001"/>
  </r>
  <r>
    <s v="illinois"/>
    <x v="2"/>
    <x v="2"/>
    <x v="681"/>
    <n v="7.9000000000000008E-3"/>
    <n v="7.9000000000000008E-3"/>
    <n v="7.9000000000000008E-3"/>
    <n v="7.9000000000000008E-3"/>
    <n v="7.9000000000000008E-3"/>
    <n v="7.9000000000000008E-3"/>
    <n v="7.9000000000000008E-3"/>
    <n v="7.9000000000000008E-3"/>
  </r>
  <r>
    <s v="indiana"/>
    <x v="2"/>
    <x v="4"/>
    <x v="682"/>
    <n v="0.1167"/>
    <n v="0.1167"/>
    <n v="0.1167"/>
    <n v="0.1167"/>
    <n v="0.1167"/>
    <n v="0.1167"/>
    <n v="0.1167"/>
    <n v="0.1167"/>
  </r>
  <r>
    <s v="indiana"/>
    <x v="2"/>
    <x v="5"/>
    <x v="405"/>
    <n v="0.2064"/>
    <n v="0.2064"/>
    <n v="0.2064"/>
    <n v="0.2064"/>
    <n v="0.2064"/>
    <n v="0.2064"/>
    <n v="0.2064"/>
    <n v="0.2064"/>
  </r>
  <r>
    <s v="indiana"/>
    <x v="2"/>
    <x v="0"/>
    <x v="683"/>
    <n v="2.2404999999999999"/>
    <n v="2.2404999999999999"/>
    <n v="2.2404999999999999"/>
    <n v="2.2404999999999999"/>
    <n v="2.2404999999999999"/>
    <n v="2.2404999999999999"/>
    <n v="2.2404999999999999"/>
    <n v="2.2404999999999999"/>
  </r>
  <r>
    <s v="indiana"/>
    <x v="2"/>
    <x v="1"/>
    <x v="684"/>
    <n v="1.4744999999999999"/>
    <n v="1.4744999999999999"/>
    <n v="1.4744999999999999"/>
    <n v="1.4744999999999999"/>
    <n v="1.4744999999999999"/>
    <n v="1.4744999999999999"/>
    <n v="1.4744999999999999"/>
    <n v="1.4744999999999999"/>
  </r>
  <r>
    <s v="indiana"/>
    <x v="2"/>
    <x v="6"/>
    <x v="685"/>
    <n v="0.05"/>
    <n v="0.05"/>
    <n v="0.05"/>
    <n v="0.05"/>
    <n v="0.05"/>
    <n v="0.05"/>
    <n v="0.05"/>
    <n v="0.05"/>
  </r>
  <r>
    <s v="indiana"/>
    <x v="2"/>
    <x v="3"/>
    <x v="686"/>
    <n v="0.3891"/>
    <n v="0.3891"/>
    <n v="0.3891"/>
    <n v="0.3891"/>
    <n v="0.3891"/>
    <n v="0.3891"/>
    <n v="0.3891"/>
    <n v="0.3891"/>
  </r>
  <r>
    <s v="indiana"/>
    <x v="2"/>
    <x v="2"/>
    <x v="140"/>
    <n v="3.8999999999999998E-3"/>
    <n v="3.8999999999999998E-3"/>
    <n v="3.8999999999999998E-3"/>
    <n v="3.8999999999999998E-3"/>
    <n v="3.8999999999999998E-3"/>
    <n v="3.8999999999999998E-3"/>
    <n v="3.8999999999999998E-3"/>
    <n v="3.8999999999999998E-3"/>
  </r>
  <r>
    <s v="iowa"/>
    <x v="2"/>
    <x v="3"/>
    <x v="687"/>
    <n v="0.18440000000000001"/>
    <n v="0.18440000000000001"/>
    <n v="0.18440000000000001"/>
    <n v="0.18440000000000001"/>
    <n v="0.18440000000000001"/>
    <n v="0.18440000000000001"/>
    <n v="0.18440000000000001"/>
    <n v="0.18440000000000001"/>
  </r>
  <r>
    <s v="iowa"/>
    <x v="2"/>
    <x v="6"/>
    <x v="688"/>
    <n v="2.3699999999999999E-2"/>
    <n v="2.3699999999999999E-2"/>
    <n v="2.3699999999999999E-2"/>
    <n v="2.3699999999999999E-2"/>
    <n v="2.3699999999999999E-2"/>
    <n v="2.3699999999999999E-2"/>
    <n v="2.3699999999999999E-2"/>
    <n v="2.3699999999999999E-2"/>
  </r>
  <r>
    <s v="iowa"/>
    <x v="2"/>
    <x v="4"/>
    <x v="689"/>
    <n v="5.57E-2"/>
    <n v="5.57E-2"/>
    <n v="5.57E-2"/>
    <n v="5.57E-2"/>
    <n v="5.57E-2"/>
    <n v="5.57E-2"/>
    <n v="5.57E-2"/>
    <n v="5.57E-2"/>
  </r>
  <r>
    <s v="iowa"/>
    <x v="2"/>
    <x v="2"/>
    <x v="96"/>
    <n v="1.8E-3"/>
    <n v="1.8E-3"/>
    <n v="1.8E-3"/>
    <n v="1.8E-3"/>
    <n v="1.8E-3"/>
    <n v="1.8E-3"/>
    <n v="1.8E-3"/>
    <n v="1.8E-3"/>
  </r>
  <r>
    <s v="iowa"/>
    <x v="2"/>
    <x v="0"/>
    <x v="690"/>
    <n v="0.97350000000000003"/>
    <n v="0.97350000000000003"/>
    <n v="0.97350000000000003"/>
    <n v="0.97350000000000003"/>
    <n v="0.97350000000000003"/>
    <n v="0.97350000000000003"/>
    <n v="0.97350000000000003"/>
    <n v="0.97350000000000003"/>
  </r>
  <r>
    <s v="iowa"/>
    <x v="2"/>
    <x v="1"/>
    <x v="691"/>
    <n v="0.61"/>
    <n v="0.61"/>
    <n v="0.61"/>
    <n v="0.61"/>
    <n v="0.61"/>
    <n v="0.61"/>
    <n v="0.61"/>
    <n v="0.61"/>
  </r>
  <r>
    <s v="iowa"/>
    <x v="2"/>
    <x v="5"/>
    <x v="692"/>
    <n v="9.7799999999999998E-2"/>
    <n v="9.7799999999999998E-2"/>
    <n v="9.7799999999999998E-2"/>
    <n v="9.7799999999999998E-2"/>
    <n v="9.7799999999999998E-2"/>
    <n v="9.7799999999999998E-2"/>
    <n v="9.7799999999999998E-2"/>
    <n v="9.7799999999999998E-2"/>
  </r>
  <r>
    <s v="kansas"/>
    <x v="2"/>
    <x v="5"/>
    <x v="693"/>
    <n v="9.0700000000000003E-2"/>
    <n v="9.0700000000000003E-2"/>
    <n v="9.0700000000000003E-2"/>
    <n v="9.0700000000000003E-2"/>
    <n v="9.0700000000000003E-2"/>
    <n v="9.0700000000000003E-2"/>
    <n v="9.0700000000000003E-2"/>
    <n v="9.0700000000000003E-2"/>
  </r>
  <r>
    <s v="kansas"/>
    <x v="2"/>
    <x v="0"/>
    <x v="694"/>
    <n v="0.92200000000000004"/>
    <n v="0.92200000000000004"/>
    <n v="0.92200000000000004"/>
    <n v="0.92200000000000004"/>
    <n v="0.92200000000000004"/>
    <n v="0.92200000000000004"/>
    <n v="0.92200000000000004"/>
    <n v="0.92200000000000004"/>
  </r>
  <r>
    <s v="kansas"/>
    <x v="2"/>
    <x v="2"/>
    <x v="22"/>
    <n v="1.6999999999999999E-3"/>
    <n v="1.6999999999999999E-3"/>
    <n v="1.6999999999999999E-3"/>
    <n v="1.6999999999999999E-3"/>
    <n v="1.6999999999999999E-3"/>
    <n v="1.6999999999999999E-3"/>
    <n v="1.6999999999999999E-3"/>
    <n v="1.6999999999999999E-3"/>
  </r>
  <r>
    <s v="kansas"/>
    <x v="2"/>
    <x v="1"/>
    <x v="695"/>
    <n v="0.58509999999999995"/>
    <n v="0.58509999999999995"/>
    <n v="0.58509999999999995"/>
    <n v="0.58509999999999995"/>
    <n v="0.58509999999999995"/>
    <n v="0.58509999999999995"/>
    <n v="0.58509999999999995"/>
    <n v="0.58509999999999995"/>
  </r>
  <r>
    <s v="kansas"/>
    <x v="2"/>
    <x v="4"/>
    <x v="696"/>
    <n v="5.1400000000000001E-2"/>
    <n v="5.1400000000000001E-2"/>
    <n v="5.1400000000000001E-2"/>
    <n v="5.1400000000000001E-2"/>
    <n v="5.1400000000000001E-2"/>
    <n v="5.1400000000000001E-2"/>
    <n v="5.1400000000000001E-2"/>
    <n v="5.1400000000000001E-2"/>
  </r>
  <r>
    <s v="kansas"/>
    <x v="2"/>
    <x v="6"/>
    <x v="349"/>
    <n v="2.1999999999999999E-2"/>
    <n v="2.1999999999999999E-2"/>
    <n v="2.1999999999999999E-2"/>
    <n v="2.1999999999999999E-2"/>
    <n v="2.1999999999999999E-2"/>
    <n v="2.1999999999999999E-2"/>
    <n v="2.1999999999999999E-2"/>
    <n v="2.1999999999999999E-2"/>
  </r>
  <r>
    <s v="kansas"/>
    <x v="2"/>
    <x v="3"/>
    <x v="697"/>
    <n v="0.1711"/>
    <n v="0.1711"/>
    <n v="0.1711"/>
    <n v="0.1711"/>
    <n v="0.1711"/>
    <n v="0.1711"/>
    <n v="0.1711"/>
    <n v="0.1711"/>
  </r>
  <r>
    <s v="kentucky"/>
    <x v="2"/>
    <x v="1"/>
    <x v="698"/>
    <n v="0.9415"/>
    <n v="0.9415"/>
    <n v="0.9415"/>
    <n v="0.9415"/>
    <n v="0.9415"/>
    <n v="0.9415"/>
    <n v="0.9415"/>
    <n v="0.9415"/>
  </r>
  <r>
    <s v="kentucky"/>
    <x v="2"/>
    <x v="3"/>
    <x v="699"/>
    <n v="0.25940000000000002"/>
    <n v="0.25940000000000002"/>
    <n v="0.25940000000000002"/>
    <n v="0.25940000000000002"/>
    <n v="0.25940000000000002"/>
    <n v="0.25940000000000002"/>
    <n v="0.25940000000000002"/>
    <n v="0.25940000000000002"/>
  </r>
  <r>
    <s v="kentucky"/>
    <x v="2"/>
    <x v="0"/>
    <x v="700"/>
    <n v="1.4568000000000001"/>
    <n v="1.4568000000000001"/>
    <n v="1.4568000000000001"/>
    <n v="1.4568000000000001"/>
    <n v="1.4568000000000001"/>
    <n v="1.4568000000000001"/>
    <n v="1.4568000000000001"/>
    <n v="1.4568000000000001"/>
  </r>
  <r>
    <s v="kentucky"/>
    <x v="2"/>
    <x v="4"/>
    <x v="701"/>
    <n v="8.2400000000000001E-2"/>
    <n v="8.2400000000000001E-2"/>
    <n v="8.2400000000000001E-2"/>
    <n v="8.2400000000000001E-2"/>
    <n v="8.2400000000000001E-2"/>
    <n v="8.2400000000000001E-2"/>
    <n v="8.2400000000000001E-2"/>
    <n v="8.2400000000000001E-2"/>
  </r>
  <r>
    <s v="kentucky"/>
    <x v="2"/>
    <x v="5"/>
    <x v="426"/>
    <n v="0.1376"/>
    <n v="0.1376"/>
    <n v="0.1376"/>
    <n v="0.1376"/>
    <n v="0.1376"/>
    <n v="0.1376"/>
    <n v="0.1376"/>
    <n v="0.1376"/>
  </r>
  <r>
    <s v="kentucky"/>
    <x v="2"/>
    <x v="2"/>
    <x v="702"/>
    <n v="2.5999999999999999E-3"/>
    <n v="2.5999999999999999E-3"/>
    <n v="2.5999999999999999E-3"/>
    <n v="2.5999999999999999E-3"/>
    <n v="2.5999999999999999E-3"/>
    <n v="2.5999999999999999E-3"/>
    <n v="2.5999999999999999E-3"/>
    <n v="2.5999999999999999E-3"/>
  </r>
  <r>
    <s v="kentucky"/>
    <x v="2"/>
    <x v="6"/>
    <x v="703"/>
    <n v="3.3300000000000003E-2"/>
    <n v="3.3300000000000003E-2"/>
    <n v="3.3300000000000003E-2"/>
    <n v="3.3300000000000003E-2"/>
    <n v="3.3300000000000003E-2"/>
    <n v="3.3300000000000003E-2"/>
    <n v="3.3300000000000003E-2"/>
    <n v="3.3300000000000003E-2"/>
  </r>
  <r>
    <s v="louisiana"/>
    <x v="2"/>
    <x v="2"/>
    <x v="422"/>
    <n v="2.8E-3"/>
    <n v="2.8E-3"/>
    <n v="2.8E-3"/>
    <n v="2.8E-3"/>
    <n v="2.8E-3"/>
    <n v="2.8E-3"/>
    <n v="2.8E-3"/>
    <n v="2.8E-3"/>
  </r>
  <r>
    <s v="louisiana"/>
    <x v="2"/>
    <x v="1"/>
    <x v="704"/>
    <n v="0.91659999999999997"/>
    <n v="0.91659999999999997"/>
    <n v="0.91659999999999997"/>
    <n v="0.91659999999999997"/>
    <n v="0.91659999999999997"/>
    <n v="0.91659999999999997"/>
    <n v="0.91659999999999997"/>
    <n v="0.91659999999999997"/>
  </r>
  <r>
    <s v="louisiana"/>
    <x v="2"/>
    <x v="5"/>
    <x v="705"/>
    <n v="0.14940000000000001"/>
    <n v="0.14940000000000001"/>
    <n v="0.14940000000000001"/>
    <n v="0.14940000000000001"/>
    <n v="0.14940000000000001"/>
    <n v="0.14940000000000001"/>
    <n v="0.14940000000000001"/>
    <n v="0.14940000000000001"/>
  </r>
  <r>
    <s v="louisiana"/>
    <x v="2"/>
    <x v="6"/>
    <x v="706"/>
    <n v="3.6200000000000003E-2"/>
    <n v="3.6200000000000003E-2"/>
    <n v="3.6200000000000003E-2"/>
    <n v="3.6200000000000003E-2"/>
    <n v="3.6200000000000003E-2"/>
    <n v="3.6200000000000003E-2"/>
    <n v="3.6200000000000003E-2"/>
    <n v="3.6200000000000003E-2"/>
  </r>
  <r>
    <s v="louisiana"/>
    <x v="2"/>
    <x v="0"/>
    <x v="707"/>
    <n v="1.4737"/>
    <n v="1.4737"/>
    <n v="1.4737"/>
    <n v="1.4737"/>
    <n v="1.4737"/>
    <n v="1.4737"/>
    <n v="1.4737"/>
    <n v="1.4737"/>
  </r>
  <r>
    <s v="louisiana"/>
    <x v="2"/>
    <x v="3"/>
    <x v="708"/>
    <n v="0.28170000000000001"/>
    <n v="0.28170000000000001"/>
    <n v="0.28170000000000001"/>
    <n v="0.28170000000000001"/>
    <n v="0.28170000000000001"/>
    <n v="0.28170000000000001"/>
    <n v="0.28170000000000001"/>
    <n v="0.28170000000000001"/>
  </r>
  <r>
    <s v="louisiana"/>
    <x v="2"/>
    <x v="4"/>
    <x v="709"/>
    <n v="8.6999999999999994E-2"/>
    <n v="8.6999999999999994E-2"/>
    <n v="8.6999999999999994E-2"/>
    <n v="8.6999999999999994E-2"/>
    <n v="8.6999999999999994E-2"/>
    <n v="8.6999999999999994E-2"/>
    <n v="8.6999999999999994E-2"/>
    <n v="8.6999999999999994E-2"/>
  </r>
  <r>
    <s v="maine"/>
    <x v="2"/>
    <x v="2"/>
    <x v="69"/>
    <n v="8.0000000000000004E-4"/>
    <n v="8.0000000000000004E-4"/>
    <n v="8.0000000000000004E-4"/>
    <n v="8.0000000000000004E-4"/>
    <n v="8.0000000000000004E-4"/>
    <n v="8.0000000000000004E-4"/>
    <n v="8.0000000000000004E-4"/>
    <n v="8.0000000000000004E-4"/>
  </r>
  <r>
    <s v="maine"/>
    <x v="2"/>
    <x v="6"/>
    <x v="710"/>
    <n v="1.06E-2"/>
    <n v="1.06E-2"/>
    <n v="1.06E-2"/>
    <n v="1.06E-2"/>
    <n v="1.06E-2"/>
    <n v="1.06E-2"/>
    <n v="1.06E-2"/>
    <n v="1.06E-2"/>
  </r>
  <r>
    <s v="maine"/>
    <x v="2"/>
    <x v="3"/>
    <x v="711"/>
    <n v="8.2299999999999998E-2"/>
    <n v="8.2299999999999998E-2"/>
    <n v="8.2299999999999998E-2"/>
    <n v="8.2299999999999998E-2"/>
    <n v="8.2299999999999998E-2"/>
    <n v="8.2299999999999998E-2"/>
    <n v="8.2299999999999998E-2"/>
    <n v="8.2299999999999998E-2"/>
  </r>
  <r>
    <s v="maine"/>
    <x v="2"/>
    <x v="4"/>
    <x v="712"/>
    <n v="2.2800000000000001E-2"/>
    <n v="2.2800000000000001E-2"/>
    <n v="2.2800000000000001E-2"/>
    <n v="2.2800000000000001E-2"/>
    <n v="2.2800000000000001E-2"/>
    <n v="2.2800000000000001E-2"/>
    <n v="2.2800000000000001E-2"/>
    <n v="2.2800000000000001E-2"/>
  </r>
  <r>
    <s v="maine"/>
    <x v="2"/>
    <x v="1"/>
    <x v="713"/>
    <n v="0.27650000000000002"/>
    <n v="0.27650000000000002"/>
    <n v="0.27650000000000002"/>
    <n v="0.27650000000000002"/>
    <n v="0.27650000000000002"/>
    <n v="0.27650000000000002"/>
    <n v="0.27650000000000002"/>
    <n v="0.27650000000000002"/>
  </r>
  <r>
    <s v="maine"/>
    <x v="2"/>
    <x v="0"/>
    <x v="714"/>
    <n v="0.43669999999999998"/>
    <n v="0.43669999999999998"/>
    <n v="0.43669999999999998"/>
    <n v="0.43669999999999998"/>
    <n v="0.43669999999999998"/>
    <n v="0.43669999999999998"/>
    <n v="0.43669999999999998"/>
    <n v="0.43669999999999998"/>
  </r>
  <r>
    <s v="maine"/>
    <x v="2"/>
    <x v="5"/>
    <x v="491"/>
    <n v="4.3700000000000003E-2"/>
    <n v="4.3700000000000003E-2"/>
    <n v="4.3700000000000003E-2"/>
    <n v="4.3700000000000003E-2"/>
    <n v="4.3700000000000003E-2"/>
    <n v="4.3700000000000003E-2"/>
    <n v="4.3700000000000003E-2"/>
    <n v="4.3700000000000003E-2"/>
  </r>
  <r>
    <s v="maryland"/>
    <x v="2"/>
    <x v="5"/>
    <x v="715"/>
    <n v="0.18720000000000001"/>
    <n v="0.18720000000000001"/>
    <n v="0.18720000000000001"/>
    <n v="0.18720000000000001"/>
    <n v="0.18720000000000001"/>
    <n v="0.18720000000000001"/>
    <n v="0.18720000000000001"/>
    <n v="0.18720000000000001"/>
  </r>
  <r>
    <s v="maryland"/>
    <x v="2"/>
    <x v="4"/>
    <x v="716"/>
    <n v="0.1061"/>
    <n v="0.1061"/>
    <n v="0.1061"/>
    <n v="0.1061"/>
    <n v="0.1061"/>
    <n v="0.1061"/>
    <n v="0.1061"/>
    <n v="0.1061"/>
  </r>
  <r>
    <s v="maryland"/>
    <x v="2"/>
    <x v="0"/>
    <x v="717"/>
    <n v="1.8120000000000001"/>
    <n v="1.8120000000000001"/>
    <n v="1.8120000000000001"/>
    <n v="1.8120000000000001"/>
    <n v="1.8120000000000001"/>
    <n v="1.8120000000000001"/>
    <n v="1.8120000000000001"/>
    <n v="1.8120000000000001"/>
  </r>
  <r>
    <s v="maryland"/>
    <x v="2"/>
    <x v="2"/>
    <x v="19"/>
    <n v="3.5000000000000001E-3"/>
    <n v="3.5000000000000001E-3"/>
    <n v="3.5000000000000001E-3"/>
    <n v="3.5000000000000001E-3"/>
    <n v="3.5000000000000001E-3"/>
    <n v="3.5000000000000001E-3"/>
    <n v="3.5000000000000001E-3"/>
    <n v="3.5000000000000001E-3"/>
  </r>
  <r>
    <s v="maryland"/>
    <x v="2"/>
    <x v="6"/>
    <x v="347"/>
    <n v="4.53E-2"/>
    <n v="4.53E-2"/>
    <n v="4.53E-2"/>
    <n v="4.53E-2"/>
    <n v="4.53E-2"/>
    <n v="4.53E-2"/>
    <n v="4.53E-2"/>
    <n v="4.53E-2"/>
  </r>
  <r>
    <s v="maryland"/>
    <x v="2"/>
    <x v="3"/>
    <x v="718"/>
    <n v="0.35289999999999999"/>
    <n v="0.35289999999999999"/>
    <n v="0.35289999999999999"/>
    <n v="0.35289999999999999"/>
    <n v="0.35289999999999999"/>
    <n v="0.35289999999999999"/>
    <n v="0.35289999999999999"/>
    <n v="0.35289999999999999"/>
  </r>
  <r>
    <s v="maryland"/>
    <x v="2"/>
    <x v="1"/>
    <x v="719"/>
    <n v="1.1169"/>
    <n v="1.1169"/>
    <n v="1.1169"/>
    <n v="1.1169"/>
    <n v="1.1169"/>
    <n v="1.1169"/>
    <n v="1.1169"/>
    <n v="1.1169"/>
  </r>
  <r>
    <s v="massachusetts"/>
    <x v="2"/>
    <x v="5"/>
    <x v="720"/>
    <n v="0.21510000000000001"/>
    <n v="0.21510000000000001"/>
    <n v="0.21510000000000001"/>
    <n v="0.21510000000000001"/>
    <n v="0.21510000000000001"/>
    <n v="0.21510000000000001"/>
    <n v="0.21510000000000001"/>
    <n v="0.21510000000000001"/>
  </r>
  <r>
    <s v="massachusetts"/>
    <x v="2"/>
    <x v="6"/>
    <x v="721"/>
    <n v="5.21E-2"/>
    <n v="5.21E-2"/>
    <n v="5.21E-2"/>
    <n v="5.21E-2"/>
    <n v="5.21E-2"/>
    <n v="5.21E-2"/>
    <n v="5.21E-2"/>
    <n v="5.21E-2"/>
  </r>
  <r>
    <s v="massachusetts"/>
    <x v="2"/>
    <x v="2"/>
    <x v="340"/>
    <n v="4.0000000000000001E-3"/>
    <n v="4.0000000000000001E-3"/>
    <n v="4.0000000000000001E-3"/>
    <n v="4.0000000000000001E-3"/>
    <n v="4.0000000000000001E-3"/>
    <n v="4.0000000000000001E-3"/>
    <n v="4.0000000000000001E-3"/>
    <n v="4.0000000000000001E-3"/>
  </r>
  <r>
    <s v="massachusetts"/>
    <x v="2"/>
    <x v="0"/>
    <x v="722"/>
    <n v="1.8884000000000001"/>
    <n v="1.8884000000000001"/>
    <n v="1.8884000000000001"/>
    <n v="1.8884000000000001"/>
    <n v="1.8884000000000001"/>
    <n v="1.8884000000000001"/>
    <n v="1.8884000000000001"/>
    <n v="1.8884000000000001"/>
  </r>
  <r>
    <s v="massachusetts"/>
    <x v="2"/>
    <x v="4"/>
    <x v="723"/>
    <n v="0.1026"/>
    <n v="0.1026"/>
    <n v="0.1026"/>
    <n v="0.1026"/>
    <n v="0.1026"/>
    <n v="0.1026"/>
    <n v="0.1026"/>
    <n v="0.1026"/>
  </r>
  <r>
    <s v="massachusetts"/>
    <x v="2"/>
    <x v="3"/>
    <x v="724"/>
    <n v="0.40550000000000003"/>
    <n v="0.40550000000000003"/>
    <n v="0.40550000000000003"/>
    <n v="0.40550000000000003"/>
    <n v="0.40550000000000003"/>
    <n v="0.40550000000000003"/>
    <n v="0.40550000000000003"/>
    <n v="0.40550000000000003"/>
  </r>
  <r>
    <s v="massachusetts"/>
    <x v="2"/>
    <x v="1"/>
    <x v="725"/>
    <n v="1.1091"/>
    <n v="1.1091"/>
    <n v="1.1091"/>
    <n v="1.1091"/>
    <n v="1.1091"/>
    <n v="1.1091"/>
    <n v="1.1091"/>
    <n v="1.1091"/>
  </r>
  <r>
    <s v="michigan"/>
    <x v="2"/>
    <x v="6"/>
    <x v="726"/>
    <n v="8.1600000000000006E-2"/>
    <n v="8.1600000000000006E-2"/>
    <n v="8.1600000000000006E-2"/>
    <n v="8.1600000000000006E-2"/>
    <n v="8.1600000000000006E-2"/>
    <n v="8.1600000000000006E-2"/>
    <n v="8.1600000000000006E-2"/>
    <n v="8.1600000000000006E-2"/>
  </r>
  <r>
    <s v="michigan"/>
    <x v="2"/>
    <x v="5"/>
    <x v="727"/>
    <n v="0.33689999999999998"/>
    <n v="0.33689999999999998"/>
    <n v="0.33689999999999998"/>
    <n v="0.33689999999999998"/>
    <n v="0.33689999999999998"/>
    <n v="0.33689999999999998"/>
    <n v="0.33689999999999998"/>
    <n v="0.33689999999999998"/>
  </r>
  <r>
    <s v="michigan"/>
    <x v="2"/>
    <x v="0"/>
    <x v="728"/>
    <n v="3.2069000000000001"/>
    <n v="3.2069000000000001"/>
    <n v="3.2069000000000001"/>
    <n v="3.2069000000000001"/>
    <n v="3.2069000000000001"/>
    <n v="3.2069000000000001"/>
    <n v="3.2069000000000001"/>
    <n v="3.2069000000000001"/>
  </r>
  <r>
    <s v="michigan"/>
    <x v="2"/>
    <x v="1"/>
    <x v="729"/>
    <n v="1.9569000000000001"/>
    <n v="1.9569000000000001"/>
    <n v="1.9569000000000001"/>
    <n v="1.9569000000000001"/>
    <n v="1.9569000000000001"/>
    <n v="1.9569000000000001"/>
    <n v="1.9569000000000001"/>
    <n v="1.9569000000000001"/>
  </r>
  <r>
    <s v="michigan"/>
    <x v="2"/>
    <x v="3"/>
    <x v="730"/>
    <n v="0.63519999999999999"/>
    <n v="0.63519999999999999"/>
    <n v="0.63519999999999999"/>
    <n v="0.63519999999999999"/>
    <n v="0.63519999999999999"/>
    <n v="0.63519999999999999"/>
    <n v="0.63519999999999999"/>
    <n v="0.63519999999999999"/>
  </r>
  <r>
    <s v="michigan"/>
    <x v="2"/>
    <x v="4"/>
    <x v="731"/>
    <n v="0.18990000000000001"/>
    <n v="0.18990000000000001"/>
    <n v="0.18990000000000001"/>
    <n v="0.18990000000000001"/>
    <n v="0.18990000000000001"/>
    <n v="0.18990000000000001"/>
    <n v="0.18990000000000001"/>
    <n v="0.18990000000000001"/>
  </r>
  <r>
    <s v="michigan"/>
    <x v="2"/>
    <x v="2"/>
    <x v="732"/>
    <n v="6.3E-3"/>
    <n v="6.3E-3"/>
    <n v="6.3E-3"/>
    <n v="6.3E-3"/>
    <n v="6.3E-3"/>
    <n v="6.3E-3"/>
    <n v="6.3E-3"/>
    <n v="6.3E-3"/>
  </r>
  <r>
    <s v="minnesota"/>
    <x v="2"/>
    <x v="0"/>
    <x v="733"/>
    <n v="1.7486999999999999"/>
    <n v="1.7486999999999999"/>
    <n v="1.7486999999999999"/>
    <n v="1.7486999999999999"/>
    <n v="1.7486999999999999"/>
    <n v="1.7486999999999999"/>
    <n v="1.7486999999999999"/>
    <n v="1.7486999999999999"/>
  </r>
  <r>
    <s v="minnesota"/>
    <x v="2"/>
    <x v="1"/>
    <x v="734"/>
    <n v="1.109"/>
    <n v="1.109"/>
    <n v="1.109"/>
    <n v="1.109"/>
    <n v="1.109"/>
    <n v="1.109"/>
    <n v="1.109"/>
    <n v="1.109"/>
  </r>
  <r>
    <s v="minnesota"/>
    <x v="2"/>
    <x v="4"/>
    <x v="735"/>
    <n v="9.7100000000000006E-2"/>
    <n v="9.7100000000000006E-2"/>
    <n v="9.7100000000000006E-2"/>
    <n v="9.7100000000000006E-2"/>
    <n v="9.7100000000000006E-2"/>
    <n v="9.7100000000000006E-2"/>
    <n v="9.7100000000000006E-2"/>
    <n v="9.7100000000000006E-2"/>
  </r>
  <r>
    <s v="minnesota"/>
    <x v="2"/>
    <x v="6"/>
    <x v="557"/>
    <n v="4.1799999999999997E-2"/>
    <n v="4.1799999999999997E-2"/>
    <n v="4.1799999999999997E-2"/>
    <n v="4.1799999999999997E-2"/>
    <n v="4.1799999999999997E-2"/>
    <n v="4.1799999999999997E-2"/>
    <n v="4.1799999999999997E-2"/>
    <n v="4.1799999999999997E-2"/>
  </r>
  <r>
    <s v="minnesota"/>
    <x v="2"/>
    <x v="2"/>
    <x v="736"/>
    <n v="3.2000000000000002E-3"/>
    <n v="3.2000000000000002E-3"/>
    <n v="3.2000000000000002E-3"/>
    <n v="3.2000000000000002E-3"/>
    <n v="3.2000000000000002E-3"/>
    <n v="3.2000000000000002E-3"/>
    <n v="3.2000000000000002E-3"/>
    <n v="3.2000000000000002E-3"/>
  </r>
  <r>
    <s v="minnesota"/>
    <x v="2"/>
    <x v="5"/>
    <x v="737"/>
    <n v="0.17249999999999999"/>
    <n v="0.17249999999999999"/>
    <n v="0.17249999999999999"/>
    <n v="0.17249999999999999"/>
    <n v="0.17249999999999999"/>
    <n v="0.17249999999999999"/>
    <n v="0.17249999999999999"/>
    <n v="0.17249999999999999"/>
  </r>
  <r>
    <s v="minnesota"/>
    <x v="2"/>
    <x v="3"/>
    <x v="738"/>
    <n v="0.3251"/>
    <n v="0.3251"/>
    <n v="0.3251"/>
    <n v="0.3251"/>
    <n v="0.3251"/>
    <n v="0.3251"/>
    <n v="0.3251"/>
    <n v="0.3251"/>
  </r>
  <r>
    <s v="mississippi"/>
    <x v="2"/>
    <x v="1"/>
    <x v="739"/>
    <n v="0.73599999999999999"/>
    <n v="0.73599999999999999"/>
    <n v="0.73599999999999999"/>
    <n v="0.73599999999999999"/>
    <n v="0.73599999999999999"/>
    <n v="0.73599999999999999"/>
    <n v="0.73599999999999999"/>
    <n v="0.73599999999999999"/>
  </r>
  <r>
    <s v="mississippi"/>
    <x v="2"/>
    <x v="4"/>
    <x v="740"/>
    <n v="5.62E-2"/>
    <n v="5.62E-2"/>
    <n v="5.62E-2"/>
    <n v="5.62E-2"/>
    <n v="5.62E-2"/>
    <n v="5.62E-2"/>
    <n v="5.62E-2"/>
    <n v="5.62E-2"/>
  </r>
  <r>
    <s v="mississippi"/>
    <x v="2"/>
    <x v="2"/>
    <x v="96"/>
    <n v="1.8E-3"/>
    <n v="1.8E-3"/>
    <n v="1.8E-3"/>
    <n v="1.8E-3"/>
    <n v="1.8E-3"/>
    <n v="1.8E-3"/>
    <n v="1.8E-3"/>
    <n v="1.8E-3"/>
  </r>
  <r>
    <s v="mississippi"/>
    <x v="2"/>
    <x v="6"/>
    <x v="741"/>
    <n v="2.3300000000000001E-2"/>
    <n v="2.3300000000000001E-2"/>
    <n v="2.3300000000000001E-2"/>
    <n v="2.3300000000000001E-2"/>
    <n v="2.3300000000000001E-2"/>
    <n v="2.3300000000000001E-2"/>
    <n v="2.3300000000000001E-2"/>
    <n v="2.3300000000000001E-2"/>
  </r>
  <r>
    <s v="mississippi"/>
    <x v="2"/>
    <x v="0"/>
    <x v="742"/>
    <n v="1.0947"/>
    <n v="1.0947"/>
    <n v="1.0947"/>
    <n v="1.0947"/>
    <n v="1.0947"/>
    <n v="1.0947"/>
    <n v="1.0947"/>
    <n v="1.0947"/>
  </r>
  <r>
    <s v="mississippi"/>
    <x v="2"/>
    <x v="5"/>
    <x v="468"/>
    <n v="9.6199999999999994E-2"/>
    <n v="9.6199999999999994E-2"/>
    <n v="9.6199999999999994E-2"/>
    <n v="9.6199999999999994E-2"/>
    <n v="9.6199999999999994E-2"/>
    <n v="9.6199999999999994E-2"/>
    <n v="9.6199999999999994E-2"/>
    <n v="9.6199999999999994E-2"/>
  </r>
  <r>
    <s v="mississippi"/>
    <x v="2"/>
    <x v="3"/>
    <x v="743"/>
    <n v="0.18129999999999999"/>
    <n v="0.18129999999999999"/>
    <n v="0.18129999999999999"/>
    <n v="0.18129999999999999"/>
    <n v="0.18129999999999999"/>
    <n v="0.18129999999999999"/>
    <n v="0.18129999999999999"/>
    <n v="0.18129999999999999"/>
  </r>
  <r>
    <s v="missouri"/>
    <x v="2"/>
    <x v="6"/>
    <x v="744"/>
    <n v="4.6199999999999998E-2"/>
    <n v="4.6199999999999998E-2"/>
    <n v="4.6199999999999998E-2"/>
    <n v="4.6199999999999998E-2"/>
    <n v="4.6199999999999998E-2"/>
    <n v="4.6199999999999998E-2"/>
    <n v="4.6199999999999998E-2"/>
    <n v="4.6199999999999998E-2"/>
  </r>
  <r>
    <s v="missouri"/>
    <x v="2"/>
    <x v="2"/>
    <x v="319"/>
    <n v="3.5999999999999999E-3"/>
    <n v="3.5999999999999999E-3"/>
    <n v="3.5999999999999999E-3"/>
    <n v="3.5999999999999999E-3"/>
    <n v="3.5999999999999999E-3"/>
    <n v="3.5999999999999999E-3"/>
    <n v="3.5999999999999999E-3"/>
    <n v="3.5999999999999999E-3"/>
  </r>
  <r>
    <s v="missouri"/>
    <x v="2"/>
    <x v="3"/>
    <x v="745"/>
    <n v="0.35949999999999999"/>
    <n v="0.35949999999999999"/>
    <n v="0.35949999999999999"/>
    <n v="0.35949999999999999"/>
    <n v="0.35949999999999999"/>
    <n v="0.35949999999999999"/>
    <n v="0.35949999999999999"/>
    <n v="0.35949999999999999"/>
  </r>
  <r>
    <s v="missouri"/>
    <x v="2"/>
    <x v="0"/>
    <x v="746"/>
    <n v="1.9157"/>
    <n v="1.9157"/>
    <n v="1.9157"/>
    <n v="1.9157"/>
    <n v="1.9157"/>
    <n v="1.9157"/>
    <n v="1.9157"/>
    <n v="1.9157"/>
  </r>
  <r>
    <s v="missouri"/>
    <x v="2"/>
    <x v="5"/>
    <x v="747"/>
    <n v="0.19070000000000001"/>
    <n v="0.19070000000000001"/>
    <n v="0.19070000000000001"/>
    <n v="0.19070000000000001"/>
    <n v="0.19070000000000001"/>
    <n v="0.19070000000000001"/>
    <n v="0.19070000000000001"/>
    <n v="0.19070000000000001"/>
  </r>
  <r>
    <s v="missouri"/>
    <x v="2"/>
    <x v="4"/>
    <x v="748"/>
    <n v="0.11020000000000001"/>
    <n v="0.11020000000000001"/>
    <n v="0.11020000000000001"/>
    <n v="0.11020000000000001"/>
    <n v="0.11020000000000001"/>
    <n v="0.11020000000000001"/>
    <n v="0.11020000000000001"/>
    <n v="0.11020000000000001"/>
  </r>
  <r>
    <s v="missouri"/>
    <x v="2"/>
    <x v="1"/>
    <x v="629"/>
    <n v="1.2056"/>
    <n v="1.2056"/>
    <n v="1.2056"/>
    <n v="1.2056"/>
    <n v="1.2056"/>
    <n v="1.2056"/>
    <n v="1.2056"/>
    <n v="1.2056"/>
  </r>
  <r>
    <s v="montana"/>
    <x v="2"/>
    <x v="3"/>
    <x v="749"/>
    <n v="5.8400000000000001E-2"/>
    <n v="5.8400000000000001E-2"/>
    <n v="5.8400000000000001E-2"/>
    <n v="5.8400000000000001E-2"/>
    <n v="5.8400000000000001E-2"/>
    <n v="5.8400000000000001E-2"/>
    <n v="5.8400000000000001E-2"/>
    <n v="5.8400000000000001E-2"/>
  </r>
  <r>
    <s v="montana"/>
    <x v="2"/>
    <x v="2"/>
    <x v="173"/>
    <n v="5.9999999999999995E-4"/>
    <n v="5.9999999999999995E-4"/>
    <n v="5.9999999999999995E-4"/>
    <n v="5.9999999999999995E-4"/>
    <n v="5.9999999999999995E-4"/>
    <n v="5.9999999999999995E-4"/>
    <n v="5.9999999999999995E-4"/>
    <n v="5.9999999999999995E-4"/>
  </r>
  <r>
    <s v="montana"/>
    <x v="2"/>
    <x v="0"/>
    <x v="750"/>
    <n v="0.33360000000000001"/>
    <n v="0.33360000000000001"/>
    <n v="0.33360000000000001"/>
    <n v="0.33360000000000001"/>
    <n v="0.33360000000000001"/>
    <n v="0.33360000000000001"/>
    <n v="0.33360000000000001"/>
    <n v="0.33360000000000001"/>
  </r>
  <r>
    <s v="montana"/>
    <x v="2"/>
    <x v="4"/>
    <x v="751"/>
    <n v="1.5800000000000002E-2"/>
    <n v="1.5800000000000002E-2"/>
    <n v="1.5800000000000002E-2"/>
    <n v="1.5800000000000002E-2"/>
    <n v="1.5800000000000002E-2"/>
    <n v="1.5800000000000002E-2"/>
    <n v="1.5800000000000002E-2"/>
    <n v="1.5800000000000002E-2"/>
  </r>
  <r>
    <s v="montana"/>
    <x v="2"/>
    <x v="5"/>
    <x v="752"/>
    <n v="3.1E-2"/>
    <n v="3.1E-2"/>
    <n v="3.1E-2"/>
    <n v="3.1E-2"/>
    <n v="3.1E-2"/>
    <n v="3.1E-2"/>
    <n v="3.1E-2"/>
    <n v="3.1E-2"/>
  </r>
  <r>
    <s v="montana"/>
    <x v="2"/>
    <x v="6"/>
    <x v="753"/>
    <n v="7.4999999999999997E-3"/>
    <n v="7.4999999999999997E-3"/>
    <n v="7.4999999999999997E-3"/>
    <n v="7.4999999999999997E-3"/>
    <n v="7.4999999999999997E-3"/>
    <n v="7.4999999999999997E-3"/>
    <n v="7.4999999999999997E-3"/>
    <n v="7.4999999999999997E-3"/>
  </r>
  <r>
    <s v="montana"/>
    <x v="2"/>
    <x v="1"/>
    <x v="754"/>
    <n v="0.2203"/>
    <n v="0.2203"/>
    <n v="0.2203"/>
    <n v="0.2203"/>
    <n v="0.2203"/>
    <n v="0.2203"/>
    <n v="0.2203"/>
    <n v="0.2203"/>
  </r>
  <r>
    <s v="nebraska"/>
    <x v="2"/>
    <x v="0"/>
    <x v="755"/>
    <n v="0.58260000000000001"/>
    <n v="0.58260000000000001"/>
    <n v="0.58260000000000001"/>
    <n v="0.58260000000000001"/>
    <n v="0.58260000000000001"/>
    <n v="0.58260000000000001"/>
    <n v="0.58260000000000001"/>
    <n v="0.58260000000000001"/>
  </r>
  <r>
    <s v="nebraska"/>
    <x v="2"/>
    <x v="2"/>
    <x v="202"/>
    <n v="1.1000000000000001E-3"/>
    <n v="1.1000000000000001E-3"/>
    <n v="1.1000000000000001E-3"/>
    <n v="1.1000000000000001E-3"/>
    <n v="1.1000000000000001E-3"/>
    <n v="1.1000000000000001E-3"/>
    <n v="1.1000000000000001E-3"/>
    <n v="1.1000000000000001E-3"/>
  </r>
  <r>
    <s v="nebraska"/>
    <x v="2"/>
    <x v="1"/>
    <x v="756"/>
    <n v="0.36909999999999998"/>
    <n v="0.36909999999999998"/>
    <n v="0.36909999999999998"/>
    <n v="0.36909999999999998"/>
    <n v="0.36909999999999998"/>
    <n v="0.36909999999999998"/>
    <n v="0.36909999999999998"/>
    <n v="0.36909999999999998"/>
  </r>
  <r>
    <s v="nebraska"/>
    <x v="2"/>
    <x v="6"/>
    <x v="546"/>
    <n v="1.3899999999999999E-2"/>
    <n v="1.3899999999999999E-2"/>
    <n v="1.3899999999999999E-2"/>
    <n v="1.3899999999999999E-2"/>
    <n v="1.3899999999999999E-2"/>
    <n v="1.3899999999999999E-2"/>
    <n v="1.3899999999999999E-2"/>
    <n v="1.3899999999999999E-2"/>
  </r>
  <r>
    <s v="nebraska"/>
    <x v="2"/>
    <x v="4"/>
    <x v="757"/>
    <n v="3.2899999999999999E-2"/>
    <n v="3.2899999999999999E-2"/>
    <n v="3.2899999999999999E-2"/>
    <n v="3.2899999999999999E-2"/>
    <n v="3.2899999999999999E-2"/>
    <n v="3.2899999999999999E-2"/>
    <n v="3.2899999999999999E-2"/>
    <n v="3.2899999999999999E-2"/>
  </r>
  <r>
    <s v="nebraska"/>
    <x v="2"/>
    <x v="3"/>
    <x v="758"/>
    <n v="0.1082"/>
    <n v="0.1082"/>
    <n v="0.1082"/>
    <n v="0.1082"/>
    <n v="0.1082"/>
    <n v="0.1082"/>
    <n v="0.1082"/>
    <n v="0.1082"/>
  </r>
  <r>
    <s v="nebraska"/>
    <x v="2"/>
    <x v="5"/>
    <x v="759"/>
    <n v="5.74E-2"/>
    <n v="5.74E-2"/>
    <n v="5.74E-2"/>
    <n v="5.74E-2"/>
    <n v="5.74E-2"/>
    <n v="5.74E-2"/>
    <n v="5.74E-2"/>
    <n v="5.74E-2"/>
  </r>
  <r>
    <s v="nevada"/>
    <x v="2"/>
    <x v="1"/>
    <x v="311"/>
    <n v="0.49399999999999999"/>
    <n v="0.49399999999999999"/>
    <n v="0.49399999999999999"/>
    <n v="0.49399999999999999"/>
    <n v="0.49399999999999999"/>
    <n v="0.49399999999999999"/>
    <n v="0.49399999999999999"/>
    <n v="0.49399999999999999"/>
  </r>
  <r>
    <s v="nevada"/>
    <x v="2"/>
    <x v="0"/>
    <x v="675"/>
    <n v="0.78890000000000005"/>
    <n v="0.78890000000000005"/>
    <n v="0.78890000000000005"/>
    <n v="0.78890000000000005"/>
    <n v="0.78890000000000005"/>
    <n v="0.78890000000000005"/>
    <n v="0.78890000000000005"/>
    <n v="0.78890000000000005"/>
  </r>
  <r>
    <s v="nevada"/>
    <x v="2"/>
    <x v="6"/>
    <x v="671"/>
    <n v="1.9699999999999999E-2"/>
    <n v="1.9699999999999999E-2"/>
    <n v="1.9699999999999999E-2"/>
    <n v="1.9699999999999999E-2"/>
    <n v="1.9699999999999999E-2"/>
    <n v="1.9699999999999999E-2"/>
    <n v="1.9699999999999999E-2"/>
    <n v="1.9699999999999999E-2"/>
  </r>
  <r>
    <s v="nevada"/>
    <x v="2"/>
    <x v="4"/>
    <x v="760"/>
    <n v="3.9199999999999999E-2"/>
    <n v="3.9199999999999999E-2"/>
    <n v="3.9199999999999999E-2"/>
    <n v="3.9199999999999999E-2"/>
    <n v="3.9199999999999999E-2"/>
    <n v="3.9199999999999999E-2"/>
    <n v="3.9199999999999999E-2"/>
    <n v="3.9199999999999999E-2"/>
  </r>
  <r>
    <s v="nevada"/>
    <x v="2"/>
    <x v="3"/>
    <x v="359"/>
    <n v="0.1532"/>
    <n v="0.1532"/>
    <n v="0.1532"/>
    <n v="0.1532"/>
    <n v="0.1532"/>
    <n v="0.1532"/>
    <n v="0.1532"/>
    <n v="0.1532"/>
  </r>
  <r>
    <s v="nevada"/>
    <x v="2"/>
    <x v="5"/>
    <x v="761"/>
    <n v="8.1299999999999997E-2"/>
    <n v="8.1299999999999997E-2"/>
    <n v="8.1299999999999997E-2"/>
    <n v="8.1299999999999997E-2"/>
    <n v="8.1299999999999997E-2"/>
    <n v="8.1299999999999997E-2"/>
    <n v="8.1299999999999997E-2"/>
    <n v="8.1299999999999997E-2"/>
  </r>
  <r>
    <s v="nevada"/>
    <x v="2"/>
    <x v="2"/>
    <x v="762"/>
    <n v="1.5E-3"/>
    <n v="1.5E-3"/>
    <n v="1.5E-3"/>
    <n v="1.5E-3"/>
    <n v="1.5E-3"/>
    <n v="1.5E-3"/>
    <n v="1.5E-3"/>
    <n v="1.5E-3"/>
  </r>
  <r>
    <s v="new_hampshire"/>
    <x v="2"/>
    <x v="6"/>
    <x v="710"/>
    <n v="1.06E-2"/>
    <n v="1.06E-2"/>
    <n v="1.06E-2"/>
    <n v="1.06E-2"/>
    <n v="1.06E-2"/>
    <n v="1.06E-2"/>
    <n v="1.06E-2"/>
    <n v="1.06E-2"/>
  </r>
  <r>
    <s v="new_hampshire"/>
    <x v="2"/>
    <x v="5"/>
    <x v="171"/>
    <n v="4.3900000000000002E-2"/>
    <n v="4.3900000000000002E-2"/>
    <n v="4.3900000000000002E-2"/>
    <n v="4.3900000000000002E-2"/>
    <n v="4.3900000000000002E-2"/>
    <n v="4.3900000000000002E-2"/>
    <n v="4.3900000000000002E-2"/>
    <n v="4.3900000000000002E-2"/>
  </r>
  <r>
    <s v="new_hampshire"/>
    <x v="2"/>
    <x v="2"/>
    <x v="69"/>
    <n v="8.0000000000000004E-4"/>
    <n v="8.0000000000000004E-4"/>
    <n v="8.0000000000000004E-4"/>
    <n v="8.0000000000000004E-4"/>
    <n v="8.0000000000000004E-4"/>
    <n v="8.0000000000000004E-4"/>
    <n v="8.0000000000000004E-4"/>
    <n v="8.0000000000000004E-4"/>
  </r>
  <r>
    <s v="new_hampshire"/>
    <x v="2"/>
    <x v="1"/>
    <x v="763"/>
    <n v="0.25819999999999999"/>
    <n v="0.25819999999999999"/>
    <n v="0.25819999999999999"/>
    <n v="0.25819999999999999"/>
    <n v="0.25819999999999999"/>
    <n v="0.25819999999999999"/>
    <n v="0.25819999999999999"/>
    <n v="0.25819999999999999"/>
  </r>
  <r>
    <s v="new_hampshire"/>
    <x v="2"/>
    <x v="3"/>
    <x v="764"/>
    <n v="8.2799999999999999E-2"/>
    <n v="8.2799999999999999E-2"/>
    <n v="8.2799999999999999E-2"/>
    <n v="8.2799999999999999E-2"/>
    <n v="8.2799999999999999E-2"/>
    <n v="8.2799999999999999E-2"/>
    <n v="8.2799999999999999E-2"/>
    <n v="8.2799999999999999E-2"/>
  </r>
  <r>
    <s v="new_hampshire"/>
    <x v="2"/>
    <x v="0"/>
    <x v="765"/>
    <n v="0.41770000000000002"/>
    <n v="0.41770000000000002"/>
    <n v="0.41770000000000002"/>
    <n v="0.41770000000000002"/>
    <n v="0.41770000000000002"/>
    <n v="0.41770000000000002"/>
    <n v="0.41770000000000002"/>
    <n v="0.41770000000000002"/>
  </r>
  <r>
    <s v="new_hampshire"/>
    <x v="2"/>
    <x v="4"/>
    <x v="766"/>
    <n v="2.1299999999999999E-2"/>
    <n v="2.1299999999999999E-2"/>
    <n v="2.1299999999999999E-2"/>
    <n v="2.1299999999999999E-2"/>
    <n v="2.1299999999999999E-2"/>
    <n v="2.1299999999999999E-2"/>
    <n v="2.1299999999999999E-2"/>
    <n v="2.1299999999999999E-2"/>
  </r>
  <r>
    <s v="new_jersey"/>
    <x v="2"/>
    <x v="2"/>
    <x v="263"/>
    <n v="5.4999999999999997E-3"/>
    <n v="5.4999999999999997E-3"/>
    <n v="5.4999999999999997E-3"/>
    <n v="5.4999999999999997E-3"/>
    <n v="5.4999999999999997E-3"/>
    <n v="5.4999999999999997E-3"/>
    <n v="5.4999999999999997E-3"/>
    <n v="5.4999999999999997E-3"/>
  </r>
  <r>
    <s v="new_jersey"/>
    <x v="2"/>
    <x v="6"/>
    <x v="767"/>
    <n v="7.0199999999999999E-2"/>
    <n v="7.0199999999999999E-2"/>
    <n v="7.0199999999999999E-2"/>
    <n v="7.0199999999999999E-2"/>
    <n v="7.0199999999999999E-2"/>
    <n v="7.0199999999999999E-2"/>
    <n v="7.0199999999999999E-2"/>
    <n v="7.0199999999999999E-2"/>
  </r>
  <r>
    <s v="new_jersey"/>
    <x v="2"/>
    <x v="5"/>
    <x v="768"/>
    <n v="0.28989999999999999"/>
    <n v="0.28989999999999999"/>
    <n v="0.28989999999999999"/>
    <n v="0.28989999999999999"/>
    <n v="0.28989999999999999"/>
    <n v="0.28989999999999999"/>
    <n v="0.28989999999999999"/>
    <n v="0.28989999999999999"/>
  </r>
  <r>
    <s v="new_jersey"/>
    <x v="2"/>
    <x v="1"/>
    <x v="769"/>
    <n v="1.4723999999999999"/>
    <n v="1.4723999999999999"/>
    <n v="1.4723999999999999"/>
    <n v="1.4723999999999999"/>
    <n v="1.4723999999999999"/>
    <n v="1.4723999999999999"/>
    <n v="1.4723999999999999"/>
    <n v="1.4723999999999999"/>
  </r>
  <r>
    <s v="new_jersey"/>
    <x v="2"/>
    <x v="0"/>
    <x v="770"/>
    <n v="2.5192999999999999"/>
    <n v="2.5192999999999999"/>
    <n v="2.5192999999999999"/>
    <n v="2.5192999999999999"/>
    <n v="2.5192999999999999"/>
    <n v="2.5192999999999999"/>
    <n v="2.5192999999999999"/>
    <n v="2.5192999999999999"/>
  </r>
  <r>
    <s v="new_jersey"/>
    <x v="2"/>
    <x v="4"/>
    <x v="771"/>
    <n v="0.13500000000000001"/>
    <n v="0.13500000000000001"/>
    <n v="0.13500000000000001"/>
    <n v="0.13500000000000001"/>
    <n v="0.13500000000000001"/>
    <n v="0.13500000000000001"/>
    <n v="0.13500000000000001"/>
    <n v="0.13500000000000001"/>
  </r>
  <r>
    <s v="new_jersey"/>
    <x v="2"/>
    <x v="3"/>
    <x v="772"/>
    <n v="0.5464"/>
    <n v="0.5464"/>
    <n v="0.5464"/>
    <n v="0.5464"/>
    <n v="0.5464"/>
    <n v="0.5464"/>
    <n v="0.5464"/>
    <n v="0.5464"/>
  </r>
  <r>
    <s v="new_mexico"/>
    <x v="2"/>
    <x v="3"/>
    <x v="534"/>
    <n v="0.11940000000000001"/>
    <n v="0.11940000000000001"/>
    <n v="0.11940000000000001"/>
    <n v="0.11940000000000001"/>
    <n v="0.11940000000000001"/>
    <n v="0.11940000000000001"/>
    <n v="0.11940000000000001"/>
    <n v="0.11940000000000001"/>
  </r>
  <r>
    <s v="new_mexico"/>
    <x v="2"/>
    <x v="6"/>
    <x v="773"/>
    <n v="1.5299999999999999E-2"/>
    <n v="1.5299999999999999E-2"/>
    <n v="1.5299999999999999E-2"/>
    <n v="1.5299999999999999E-2"/>
    <n v="1.5299999999999999E-2"/>
    <n v="1.5299999999999999E-2"/>
    <n v="1.5299999999999999E-2"/>
    <n v="1.5299999999999999E-2"/>
  </r>
  <r>
    <s v="new_mexico"/>
    <x v="2"/>
    <x v="5"/>
    <x v="774"/>
    <n v="6.3299999999999995E-2"/>
    <n v="6.3299999999999995E-2"/>
    <n v="6.3299999999999995E-2"/>
    <n v="6.3299999999999995E-2"/>
    <n v="6.3299999999999995E-2"/>
    <n v="6.3299999999999995E-2"/>
    <n v="6.3299999999999995E-2"/>
    <n v="6.3299999999999995E-2"/>
  </r>
  <r>
    <s v="new_mexico"/>
    <x v="2"/>
    <x v="2"/>
    <x v="482"/>
    <n v="1.1999999999999999E-3"/>
    <n v="1.1999999999999999E-3"/>
    <n v="1.1999999999999999E-3"/>
    <n v="1.1999999999999999E-3"/>
    <n v="1.1999999999999999E-3"/>
    <n v="1.1999999999999999E-3"/>
    <n v="1.1999999999999999E-3"/>
    <n v="1.1999999999999999E-3"/>
  </r>
  <r>
    <s v="new_mexico"/>
    <x v="2"/>
    <x v="1"/>
    <x v="775"/>
    <n v="0.48180000000000001"/>
    <n v="0.48180000000000001"/>
    <n v="0.48180000000000001"/>
    <n v="0.48180000000000001"/>
    <n v="0.48180000000000001"/>
    <n v="0.48180000000000001"/>
    <n v="0.48180000000000001"/>
    <n v="0.48180000000000001"/>
  </r>
  <r>
    <s v="new_mexico"/>
    <x v="2"/>
    <x v="4"/>
    <x v="7"/>
    <n v="3.1099999999999999E-2"/>
    <n v="3.1099999999999999E-2"/>
    <n v="3.1099999999999999E-2"/>
    <n v="3.1099999999999999E-2"/>
    <n v="3.1099999999999999E-2"/>
    <n v="3.1099999999999999E-2"/>
    <n v="3.1099999999999999E-2"/>
    <n v="3.1099999999999999E-2"/>
  </r>
  <r>
    <s v="new_mexico"/>
    <x v="2"/>
    <x v="0"/>
    <x v="776"/>
    <n v="0.71209999999999996"/>
    <n v="0.71209999999999996"/>
    <n v="0.71209999999999996"/>
    <n v="0.71209999999999996"/>
    <n v="0.71209999999999996"/>
    <n v="0.71209999999999996"/>
    <n v="0.71209999999999996"/>
    <n v="0.71209999999999996"/>
  </r>
  <r>
    <s v="new_york"/>
    <x v="2"/>
    <x v="5"/>
    <x v="777"/>
    <n v="0.63280000000000003"/>
    <n v="0.63280000000000003"/>
    <n v="0.63280000000000003"/>
    <n v="0.63280000000000003"/>
    <n v="0.63280000000000003"/>
    <n v="0.63280000000000003"/>
    <n v="0.63280000000000003"/>
    <n v="0.63280000000000003"/>
  </r>
  <r>
    <s v="new_york"/>
    <x v="2"/>
    <x v="2"/>
    <x v="375"/>
    <n v="1.1900000000000001E-2"/>
    <n v="1.1900000000000001E-2"/>
    <n v="1.1900000000000001E-2"/>
    <n v="1.1900000000000001E-2"/>
    <n v="1.1900000000000001E-2"/>
    <n v="1.1900000000000001E-2"/>
    <n v="1.1900000000000001E-2"/>
    <n v="1.1900000000000001E-2"/>
  </r>
  <r>
    <s v="new_york"/>
    <x v="2"/>
    <x v="6"/>
    <x v="778"/>
    <n v="0.15329999999999999"/>
    <n v="0.15329999999999999"/>
    <n v="0.15329999999999999"/>
    <n v="0.15329999999999999"/>
    <n v="0.15329999999999999"/>
    <n v="0.15329999999999999"/>
    <n v="0.15329999999999999"/>
    <n v="0.15329999999999999"/>
  </r>
  <r>
    <s v="new_york"/>
    <x v="2"/>
    <x v="4"/>
    <x v="779"/>
    <n v="0.30059999999999998"/>
    <n v="0.30059999999999998"/>
    <n v="0.30059999999999998"/>
    <n v="0.30059999999999998"/>
    <n v="0.30059999999999998"/>
    <n v="0.30059999999999998"/>
    <n v="0.30059999999999998"/>
    <n v="0.30059999999999998"/>
  </r>
  <r>
    <s v="new_york"/>
    <x v="2"/>
    <x v="0"/>
    <x v="780"/>
    <n v="5.0834999999999999"/>
    <n v="5.0834999999999999"/>
    <n v="5.0834999999999999"/>
    <n v="5.0834999999999999"/>
    <n v="5.0834999999999999"/>
    <n v="5.0834999999999999"/>
    <n v="5.0834999999999999"/>
    <n v="5.0834999999999999"/>
  </r>
  <r>
    <s v="new_york"/>
    <x v="2"/>
    <x v="3"/>
    <x v="781"/>
    <n v="1.1930000000000001"/>
    <n v="1.1930000000000001"/>
    <n v="1.1930000000000001"/>
    <n v="1.1930000000000001"/>
    <n v="1.1930000000000001"/>
    <n v="1.1930000000000001"/>
    <n v="1.1930000000000001"/>
    <n v="1.1930000000000001"/>
  </r>
  <r>
    <s v="new_york"/>
    <x v="2"/>
    <x v="1"/>
    <x v="782"/>
    <n v="2.7917999999999998"/>
    <n v="2.7917999999999998"/>
    <n v="2.7917999999999998"/>
    <n v="2.7917999999999998"/>
    <n v="2.7917999999999998"/>
    <n v="2.7917999999999998"/>
    <n v="2.7917999999999998"/>
    <n v="2.7917999999999998"/>
  </r>
  <r>
    <s v="north_carolina"/>
    <x v="2"/>
    <x v="1"/>
    <x v="783"/>
    <n v="2.0634000000000001"/>
    <n v="2.0634000000000001"/>
    <n v="2.0634000000000001"/>
    <n v="2.0634000000000001"/>
    <n v="2.0634000000000001"/>
    <n v="2.0634000000000001"/>
    <n v="2.0634000000000001"/>
    <n v="2.0634000000000001"/>
  </r>
  <r>
    <s v="north_carolina"/>
    <x v="2"/>
    <x v="0"/>
    <x v="784"/>
    <n v="3.1629"/>
    <n v="3.1629"/>
    <n v="3.1629"/>
    <n v="3.1629"/>
    <n v="3.1629"/>
    <n v="3.1629"/>
    <n v="3.1629"/>
    <n v="3.1629"/>
  </r>
  <r>
    <s v="north_carolina"/>
    <x v="2"/>
    <x v="6"/>
    <x v="785"/>
    <n v="7.0999999999999994E-2"/>
    <n v="7.0999999999999994E-2"/>
    <n v="7.0999999999999994E-2"/>
    <n v="7.0999999999999994E-2"/>
    <n v="7.0999999999999994E-2"/>
    <n v="7.0999999999999994E-2"/>
    <n v="7.0999999999999994E-2"/>
    <n v="7.0999999999999994E-2"/>
  </r>
  <r>
    <s v="north_carolina"/>
    <x v="2"/>
    <x v="5"/>
    <x v="786"/>
    <n v="0.29299999999999998"/>
    <n v="0.29299999999999998"/>
    <n v="0.29299999999999998"/>
    <n v="0.29299999999999998"/>
    <n v="0.29299999999999998"/>
    <n v="0.29299999999999998"/>
    <n v="0.29299999999999998"/>
    <n v="0.29299999999999998"/>
  </r>
  <r>
    <s v="north_carolina"/>
    <x v="2"/>
    <x v="3"/>
    <x v="787"/>
    <n v="0.5524"/>
    <n v="0.5524"/>
    <n v="0.5524"/>
    <n v="0.5524"/>
    <n v="0.5524"/>
    <n v="0.5524"/>
    <n v="0.5524"/>
    <n v="0.5524"/>
  </r>
  <r>
    <s v="north_carolina"/>
    <x v="2"/>
    <x v="2"/>
    <x v="263"/>
    <n v="5.4999999999999997E-3"/>
    <n v="5.4999999999999997E-3"/>
    <n v="5.4999999999999997E-3"/>
    <n v="5.4999999999999997E-3"/>
    <n v="5.4999999999999997E-3"/>
    <n v="5.4999999999999997E-3"/>
    <n v="5.4999999999999997E-3"/>
    <n v="5.4999999999999997E-3"/>
  </r>
  <r>
    <s v="north_carolina"/>
    <x v="2"/>
    <x v="4"/>
    <x v="788"/>
    <n v="0.17760000000000001"/>
    <n v="0.17760000000000001"/>
    <n v="0.17760000000000001"/>
    <n v="0.17760000000000001"/>
    <n v="0.17760000000000001"/>
    <n v="0.17760000000000001"/>
    <n v="0.17760000000000001"/>
    <n v="0.17760000000000001"/>
  </r>
  <r>
    <s v="north_dakota"/>
    <x v="2"/>
    <x v="6"/>
    <x v="517"/>
    <n v="5.0000000000000001E-3"/>
    <n v="5.0000000000000001E-3"/>
    <n v="5.0000000000000001E-3"/>
    <n v="5.0000000000000001E-3"/>
    <n v="5.0000000000000001E-3"/>
    <n v="5.0000000000000001E-3"/>
    <n v="5.0000000000000001E-3"/>
    <n v="5.0000000000000001E-3"/>
  </r>
  <r>
    <s v="north_dakota"/>
    <x v="2"/>
    <x v="2"/>
    <x v="8"/>
    <n v="4.0000000000000002E-4"/>
    <n v="4.0000000000000002E-4"/>
    <n v="4.0000000000000002E-4"/>
    <n v="4.0000000000000002E-4"/>
    <n v="4.0000000000000002E-4"/>
    <n v="4.0000000000000002E-4"/>
    <n v="4.0000000000000002E-4"/>
    <n v="4.0000000000000002E-4"/>
  </r>
  <r>
    <s v="north_dakota"/>
    <x v="2"/>
    <x v="5"/>
    <x v="290"/>
    <n v="2.0799999999999999E-2"/>
    <n v="2.0799999999999999E-2"/>
    <n v="2.0799999999999999E-2"/>
    <n v="2.0799999999999999E-2"/>
    <n v="2.0799999999999999E-2"/>
    <n v="2.0799999999999999E-2"/>
    <n v="2.0799999999999999E-2"/>
    <n v="2.0799999999999999E-2"/>
  </r>
  <r>
    <s v="north_dakota"/>
    <x v="2"/>
    <x v="1"/>
    <x v="789"/>
    <n v="0.1696"/>
    <n v="0.1696"/>
    <n v="0.1696"/>
    <n v="0.1696"/>
    <n v="0.1696"/>
    <n v="0.1696"/>
    <n v="0.1696"/>
    <n v="0.1696"/>
  </r>
  <r>
    <s v="north_dakota"/>
    <x v="2"/>
    <x v="0"/>
    <x v="790"/>
    <n v="0.24759999999999999"/>
    <n v="0.24759999999999999"/>
    <n v="0.24759999999999999"/>
    <n v="0.24759999999999999"/>
    <n v="0.24759999999999999"/>
    <n v="0.24759999999999999"/>
    <n v="0.24759999999999999"/>
    <n v="0.24759999999999999"/>
  </r>
  <r>
    <s v="north_dakota"/>
    <x v="2"/>
    <x v="3"/>
    <x v="760"/>
    <n v="3.9199999999999999E-2"/>
    <n v="3.9199999999999999E-2"/>
    <n v="3.9199999999999999E-2"/>
    <n v="3.9199999999999999E-2"/>
    <n v="3.9199999999999999E-2"/>
    <n v="3.9199999999999999E-2"/>
    <n v="3.9199999999999999E-2"/>
    <n v="3.9199999999999999E-2"/>
  </r>
  <r>
    <s v="north_dakota"/>
    <x v="2"/>
    <x v="4"/>
    <x v="791"/>
    <n v="1.2500000000000001E-2"/>
    <n v="1.2500000000000001E-2"/>
    <n v="1.2500000000000001E-2"/>
    <n v="1.2500000000000001E-2"/>
    <n v="1.2500000000000001E-2"/>
    <n v="1.2500000000000001E-2"/>
    <n v="1.2500000000000001E-2"/>
    <n v="1.2500000000000001E-2"/>
  </r>
  <r>
    <s v="ohio"/>
    <x v="2"/>
    <x v="6"/>
    <x v="615"/>
    <n v="9.1300000000000006E-2"/>
    <n v="9.1300000000000006E-2"/>
    <n v="9.1300000000000006E-2"/>
    <n v="9.1300000000000006E-2"/>
    <n v="9.1300000000000006E-2"/>
    <n v="9.1300000000000006E-2"/>
    <n v="9.1300000000000006E-2"/>
    <n v="9.1300000000000006E-2"/>
  </r>
  <r>
    <s v="ohio"/>
    <x v="2"/>
    <x v="5"/>
    <x v="792"/>
    <n v="0.37690000000000001"/>
    <n v="0.37690000000000001"/>
    <n v="0.37690000000000001"/>
    <n v="0.37690000000000001"/>
    <n v="0.37690000000000001"/>
    <n v="0.37690000000000001"/>
    <n v="0.37690000000000001"/>
    <n v="0.37690000000000001"/>
  </r>
  <r>
    <s v="ohio"/>
    <x v="2"/>
    <x v="3"/>
    <x v="793"/>
    <n v="0.71050000000000002"/>
    <n v="0.71050000000000002"/>
    <n v="0.71050000000000002"/>
    <n v="0.71050000000000002"/>
    <n v="0.71050000000000002"/>
    <n v="0.71050000000000002"/>
    <n v="0.71050000000000002"/>
    <n v="0.71050000000000002"/>
  </r>
  <r>
    <s v="ohio"/>
    <x v="2"/>
    <x v="1"/>
    <x v="794"/>
    <n v="2.4559000000000002"/>
    <n v="2.4559000000000002"/>
    <n v="2.4559000000000002"/>
    <n v="2.4559000000000002"/>
    <n v="2.4559000000000002"/>
    <n v="2.4559000000000002"/>
    <n v="2.4559000000000002"/>
    <n v="2.4559000000000002"/>
  </r>
  <r>
    <s v="ohio"/>
    <x v="2"/>
    <x v="0"/>
    <x v="795"/>
    <n v="3.8559999999999999"/>
    <n v="3.8559999999999999"/>
    <n v="3.8559999999999999"/>
    <n v="3.8559999999999999"/>
    <n v="3.8559999999999999"/>
    <n v="3.8559999999999999"/>
    <n v="3.8559999999999999"/>
    <n v="3.8559999999999999"/>
  </r>
  <r>
    <s v="ohio"/>
    <x v="2"/>
    <x v="4"/>
    <x v="796"/>
    <n v="0.21429999999999999"/>
    <n v="0.21429999999999999"/>
    <n v="0.21429999999999999"/>
    <n v="0.21429999999999999"/>
    <n v="0.21429999999999999"/>
    <n v="0.21429999999999999"/>
    <n v="0.21429999999999999"/>
    <n v="0.21429999999999999"/>
  </r>
  <r>
    <s v="ohio"/>
    <x v="2"/>
    <x v="2"/>
    <x v="797"/>
    <n v="7.1000000000000004E-3"/>
    <n v="7.1000000000000004E-3"/>
    <n v="7.1000000000000004E-3"/>
    <n v="7.1000000000000004E-3"/>
    <n v="7.1000000000000004E-3"/>
    <n v="7.1000000000000004E-3"/>
    <n v="7.1000000000000004E-3"/>
    <n v="7.1000000000000004E-3"/>
  </r>
  <r>
    <s v="oklahoma"/>
    <x v="2"/>
    <x v="2"/>
    <x v="643"/>
    <n v="2.2000000000000001E-3"/>
    <n v="2.2000000000000001E-3"/>
    <n v="2.2000000000000001E-3"/>
    <n v="2.2000000000000001E-3"/>
    <n v="2.2000000000000001E-3"/>
    <n v="2.2000000000000001E-3"/>
    <n v="2.2000000000000001E-3"/>
    <n v="2.2000000000000001E-3"/>
  </r>
  <r>
    <s v="oklahoma"/>
    <x v="2"/>
    <x v="3"/>
    <x v="798"/>
    <n v="0.21890000000000001"/>
    <n v="0.21890000000000001"/>
    <n v="0.21890000000000001"/>
    <n v="0.21890000000000001"/>
    <n v="0.21890000000000001"/>
    <n v="0.21890000000000001"/>
    <n v="0.21890000000000001"/>
    <n v="0.21890000000000001"/>
  </r>
  <r>
    <s v="oklahoma"/>
    <x v="2"/>
    <x v="5"/>
    <x v="799"/>
    <n v="0.11609999999999999"/>
    <n v="0.11609999999999999"/>
    <n v="0.11609999999999999"/>
    <n v="0.11609999999999999"/>
    <n v="0.11609999999999999"/>
    <n v="0.11609999999999999"/>
    <n v="0.11609999999999999"/>
    <n v="0.11609999999999999"/>
  </r>
  <r>
    <s v="oklahoma"/>
    <x v="2"/>
    <x v="1"/>
    <x v="800"/>
    <n v="0.89980000000000004"/>
    <n v="0.89980000000000004"/>
    <n v="0.89980000000000004"/>
    <n v="0.89980000000000004"/>
    <n v="0.89980000000000004"/>
    <n v="0.89980000000000004"/>
    <n v="0.89980000000000004"/>
    <n v="0.89980000000000004"/>
  </r>
  <r>
    <s v="oklahoma"/>
    <x v="2"/>
    <x v="0"/>
    <x v="801"/>
    <n v="1.3355999999999999"/>
    <n v="1.3355999999999999"/>
    <n v="1.3355999999999999"/>
    <n v="1.3355999999999999"/>
    <n v="1.3355999999999999"/>
    <n v="1.3355999999999999"/>
    <n v="1.3355999999999999"/>
    <n v="1.3355999999999999"/>
  </r>
  <r>
    <s v="oklahoma"/>
    <x v="2"/>
    <x v="6"/>
    <x v="802"/>
    <n v="2.81E-2"/>
    <n v="2.81E-2"/>
    <n v="2.81E-2"/>
    <n v="2.81E-2"/>
    <n v="2.81E-2"/>
    <n v="2.81E-2"/>
    <n v="2.81E-2"/>
    <n v="2.81E-2"/>
  </r>
  <r>
    <s v="oklahoma"/>
    <x v="2"/>
    <x v="4"/>
    <x v="803"/>
    <n v="7.0400000000000004E-2"/>
    <n v="7.0400000000000004E-2"/>
    <n v="7.0400000000000004E-2"/>
    <n v="7.0400000000000004E-2"/>
    <n v="7.0400000000000004E-2"/>
    <n v="7.0400000000000004E-2"/>
    <n v="7.0400000000000004E-2"/>
    <n v="7.0400000000000004E-2"/>
  </r>
  <r>
    <s v="oregon"/>
    <x v="2"/>
    <x v="2"/>
    <x v="804"/>
    <n v="2.3E-3"/>
    <n v="2.3E-3"/>
    <n v="2.3E-3"/>
    <n v="2.3E-3"/>
    <n v="2.3E-3"/>
    <n v="2.3E-3"/>
    <n v="2.3E-3"/>
    <n v="2.3E-3"/>
  </r>
  <r>
    <s v="oregon"/>
    <x v="2"/>
    <x v="4"/>
    <x v="805"/>
    <n v="5.8299999999999998E-2"/>
    <n v="5.8299999999999998E-2"/>
    <n v="5.8299999999999998E-2"/>
    <n v="5.8299999999999998E-2"/>
    <n v="5.8299999999999998E-2"/>
    <n v="5.8299999999999998E-2"/>
    <n v="5.8299999999999998E-2"/>
    <n v="5.8299999999999998E-2"/>
  </r>
  <r>
    <s v="oregon"/>
    <x v="2"/>
    <x v="0"/>
    <x v="806"/>
    <n v="1.0972999999999999"/>
    <n v="1.0972999999999999"/>
    <n v="1.0972999999999999"/>
    <n v="1.0972999999999999"/>
    <n v="1.0972999999999999"/>
    <n v="1.0972999999999999"/>
    <n v="1.0972999999999999"/>
    <n v="1.0972999999999999"/>
  </r>
  <r>
    <s v="oregon"/>
    <x v="2"/>
    <x v="5"/>
    <x v="807"/>
    <n v="0.1201"/>
    <n v="0.1201"/>
    <n v="0.1201"/>
    <n v="0.1201"/>
    <n v="0.1201"/>
    <n v="0.1201"/>
    <n v="0.1201"/>
    <n v="0.1201"/>
  </r>
  <r>
    <s v="oregon"/>
    <x v="2"/>
    <x v="6"/>
    <x v="808"/>
    <n v="2.9100000000000001E-2"/>
    <n v="2.9100000000000001E-2"/>
    <n v="2.9100000000000001E-2"/>
    <n v="2.9100000000000001E-2"/>
    <n v="2.9100000000000001E-2"/>
    <n v="2.9100000000000001E-2"/>
    <n v="2.9100000000000001E-2"/>
    <n v="2.9100000000000001E-2"/>
  </r>
  <r>
    <s v="oregon"/>
    <x v="2"/>
    <x v="3"/>
    <x v="809"/>
    <n v="0.22639999999999999"/>
    <n v="0.22639999999999999"/>
    <n v="0.22639999999999999"/>
    <n v="0.22639999999999999"/>
    <n v="0.22639999999999999"/>
    <n v="0.22639999999999999"/>
    <n v="0.22639999999999999"/>
    <n v="0.22639999999999999"/>
  </r>
  <r>
    <s v="oregon"/>
    <x v="2"/>
    <x v="1"/>
    <x v="810"/>
    <n v="0.66120000000000001"/>
    <n v="0.66120000000000001"/>
    <n v="0.66120000000000001"/>
    <n v="0.66120000000000001"/>
    <n v="0.66120000000000001"/>
    <n v="0.66120000000000001"/>
    <n v="0.66120000000000001"/>
    <n v="0.66120000000000001"/>
  </r>
  <r>
    <s v="pennsylvania"/>
    <x v="2"/>
    <x v="4"/>
    <x v="811"/>
    <n v="0.19839999999999999"/>
    <n v="0.19839999999999999"/>
    <n v="0.19839999999999999"/>
    <n v="0.19839999999999999"/>
    <n v="0.19839999999999999"/>
    <n v="0.19839999999999999"/>
    <n v="0.19839999999999999"/>
    <n v="0.19839999999999999"/>
  </r>
  <r>
    <s v="pennsylvania"/>
    <x v="2"/>
    <x v="3"/>
    <x v="812"/>
    <n v="0.77039999999999997"/>
    <n v="0.77039999999999997"/>
    <n v="0.77039999999999997"/>
    <n v="0.77039999999999997"/>
    <n v="0.77039999999999997"/>
    <n v="0.77039999999999997"/>
    <n v="0.77039999999999997"/>
    <n v="0.77039999999999997"/>
  </r>
  <r>
    <s v="pennsylvania"/>
    <x v="2"/>
    <x v="1"/>
    <x v="813"/>
    <n v="2.0634999999999999"/>
    <n v="2.0634999999999999"/>
    <n v="2.0634999999999999"/>
    <n v="2.0634999999999999"/>
    <n v="2.0634999999999999"/>
    <n v="2.0634999999999999"/>
    <n v="2.0634999999999999"/>
    <n v="2.0634999999999999"/>
  </r>
  <r>
    <s v="pennsylvania"/>
    <x v="2"/>
    <x v="0"/>
    <x v="814"/>
    <n v="3.5476999999999999"/>
    <n v="3.5476999999999999"/>
    <n v="3.5476999999999999"/>
    <n v="3.5476999999999999"/>
    <n v="3.5476999999999999"/>
    <n v="3.5476999999999999"/>
    <n v="3.5476999999999999"/>
    <n v="3.5476999999999999"/>
  </r>
  <r>
    <s v="pennsylvania"/>
    <x v="2"/>
    <x v="2"/>
    <x v="255"/>
    <n v="7.7000000000000002E-3"/>
    <n v="7.7000000000000002E-3"/>
    <n v="7.7000000000000002E-3"/>
    <n v="7.7000000000000002E-3"/>
    <n v="7.7000000000000002E-3"/>
    <n v="7.7000000000000002E-3"/>
    <n v="7.7000000000000002E-3"/>
    <n v="7.7000000000000002E-3"/>
  </r>
  <r>
    <s v="pennsylvania"/>
    <x v="2"/>
    <x v="6"/>
    <x v="815"/>
    <n v="9.9000000000000005E-2"/>
    <n v="9.9000000000000005E-2"/>
    <n v="9.9000000000000005E-2"/>
    <n v="9.9000000000000005E-2"/>
    <n v="9.9000000000000005E-2"/>
    <n v="9.9000000000000005E-2"/>
    <n v="9.9000000000000005E-2"/>
    <n v="9.9000000000000005E-2"/>
  </r>
  <r>
    <s v="pennsylvania"/>
    <x v="2"/>
    <x v="5"/>
    <x v="816"/>
    <n v="0.40870000000000001"/>
    <n v="0.40870000000000001"/>
    <n v="0.40870000000000001"/>
    <n v="0.40870000000000001"/>
    <n v="0.40870000000000001"/>
    <n v="0.40870000000000001"/>
    <n v="0.40870000000000001"/>
    <n v="0.40870000000000001"/>
  </r>
  <r>
    <s v="rhode_island"/>
    <x v="2"/>
    <x v="2"/>
    <x v="547"/>
    <n v="6.9999999999999999E-4"/>
    <n v="6.9999999999999999E-4"/>
    <n v="6.9999999999999999E-4"/>
    <n v="6.9999999999999999E-4"/>
    <n v="6.9999999999999999E-4"/>
    <n v="6.9999999999999999E-4"/>
    <n v="6.9999999999999999E-4"/>
    <n v="6.9999999999999999E-4"/>
  </r>
  <r>
    <s v="rhode_island"/>
    <x v="2"/>
    <x v="6"/>
    <x v="817"/>
    <n v="8.6999999999999994E-3"/>
    <n v="8.6999999999999994E-3"/>
    <n v="8.6999999999999994E-3"/>
    <n v="8.6999999999999994E-3"/>
    <n v="8.6999999999999994E-3"/>
    <n v="8.6999999999999994E-3"/>
    <n v="8.6999999999999994E-3"/>
    <n v="8.6999999999999994E-3"/>
  </r>
  <r>
    <s v="rhode_island"/>
    <x v="2"/>
    <x v="1"/>
    <x v="626"/>
    <n v="0.17369999999999999"/>
    <n v="0.17369999999999999"/>
    <n v="0.17369999999999999"/>
    <n v="0.17369999999999999"/>
    <n v="0.17369999999999999"/>
    <n v="0.17369999999999999"/>
    <n v="0.17369999999999999"/>
    <n v="0.17369999999999999"/>
  </r>
  <r>
    <s v="rhode_island"/>
    <x v="2"/>
    <x v="5"/>
    <x v="335"/>
    <n v="3.5999999999999997E-2"/>
    <n v="3.5999999999999997E-2"/>
    <n v="3.5999999999999997E-2"/>
    <n v="3.5999999999999997E-2"/>
    <n v="3.5999999999999997E-2"/>
    <n v="3.5999999999999997E-2"/>
    <n v="3.5999999999999997E-2"/>
    <n v="3.5999999999999997E-2"/>
  </r>
  <r>
    <s v="rhode_island"/>
    <x v="2"/>
    <x v="0"/>
    <x v="818"/>
    <n v="0.3039"/>
    <n v="0.3039"/>
    <n v="0.3039"/>
    <n v="0.3039"/>
    <n v="0.3039"/>
    <n v="0.3039"/>
    <n v="0.3039"/>
    <n v="0.3039"/>
  </r>
  <r>
    <s v="rhode_island"/>
    <x v="2"/>
    <x v="4"/>
    <x v="819"/>
    <n v="1.7000000000000001E-2"/>
    <n v="1.7000000000000001E-2"/>
    <n v="1.7000000000000001E-2"/>
    <n v="1.7000000000000001E-2"/>
    <n v="1.7000000000000001E-2"/>
    <n v="1.7000000000000001E-2"/>
    <n v="1.7000000000000001E-2"/>
    <n v="1.7000000000000001E-2"/>
  </r>
  <r>
    <s v="rhode_island"/>
    <x v="2"/>
    <x v="3"/>
    <x v="820"/>
    <n v="6.7799999999999999E-2"/>
    <n v="6.7799999999999999E-2"/>
    <n v="6.7799999999999999E-2"/>
    <n v="6.7799999999999999E-2"/>
    <n v="6.7799999999999999E-2"/>
    <n v="6.7799999999999999E-2"/>
    <n v="6.7799999999999999E-2"/>
    <n v="6.7799999999999999E-2"/>
  </r>
  <r>
    <s v="south_carolina"/>
    <x v="2"/>
    <x v="6"/>
    <x v="519"/>
    <n v="3.4299999999999997E-2"/>
    <n v="3.4299999999999997E-2"/>
    <n v="3.4299999999999997E-2"/>
    <n v="3.4299999999999997E-2"/>
    <n v="3.4299999999999997E-2"/>
    <n v="3.4299999999999997E-2"/>
    <n v="3.4299999999999997E-2"/>
    <n v="3.4299999999999997E-2"/>
  </r>
  <r>
    <s v="south_carolina"/>
    <x v="2"/>
    <x v="0"/>
    <x v="821"/>
    <n v="1.4745999999999999"/>
    <n v="1.4745999999999999"/>
    <n v="1.4745999999999999"/>
    <n v="1.4745999999999999"/>
    <n v="1.4745999999999999"/>
    <n v="1.4745999999999999"/>
    <n v="1.4745999999999999"/>
    <n v="1.4745999999999999"/>
  </r>
  <r>
    <s v="south_carolina"/>
    <x v="2"/>
    <x v="5"/>
    <x v="822"/>
    <n v="0.1414"/>
    <n v="0.1414"/>
    <n v="0.1414"/>
    <n v="0.1414"/>
    <n v="0.1414"/>
    <n v="0.1414"/>
    <n v="0.1414"/>
    <n v="0.1414"/>
  </r>
  <r>
    <s v="south_carolina"/>
    <x v="2"/>
    <x v="3"/>
    <x v="823"/>
    <n v="0.2666"/>
    <n v="0.2666"/>
    <n v="0.2666"/>
    <n v="0.2666"/>
    <n v="0.2666"/>
    <n v="0.2666"/>
    <n v="0.2666"/>
    <n v="0.2666"/>
  </r>
  <r>
    <s v="south_carolina"/>
    <x v="2"/>
    <x v="1"/>
    <x v="824"/>
    <n v="0.94230000000000003"/>
    <n v="0.94230000000000003"/>
    <n v="0.94230000000000003"/>
    <n v="0.94230000000000003"/>
    <n v="0.94230000000000003"/>
    <n v="0.94230000000000003"/>
    <n v="0.94230000000000003"/>
    <n v="0.94230000000000003"/>
  </r>
  <r>
    <s v="south_carolina"/>
    <x v="2"/>
    <x v="2"/>
    <x v="2"/>
    <n v="2.7000000000000001E-3"/>
    <n v="2.7000000000000001E-3"/>
    <n v="2.7000000000000001E-3"/>
    <n v="2.7000000000000001E-3"/>
    <n v="2.7000000000000001E-3"/>
    <n v="2.7000000000000001E-3"/>
    <n v="2.7000000000000001E-3"/>
    <n v="2.7000000000000001E-3"/>
  </r>
  <r>
    <s v="south_carolina"/>
    <x v="2"/>
    <x v="4"/>
    <x v="825"/>
    <n v="8.7300000000000003E-2"/>
    <n v="8.7300000000000003E-2"/>
    <n v="8.7300000000000003E-2"/>
    <n v="8.7300000000000003E-2"/>
    <n v="8.7300000000000003E-2"/>
    <n v="8.7300000000000003E-2"/>
    <n v="8.7300000000000003E-2"/>
    <n v="8.7300000000000003E-2"/>
  </r>
  <r>
    <s v="south_dakota"/>
    <x v="2"/>
    <x v="5"/>
    <x v="240"/>
    <n v="2.5399999999999999E-2"/>
    <n v="2.5399999999999999E-2"/>
    <n v="2.5399999999999999E-2"/>
    <n v="2.5399999999999999E-2"/>
    <n v="2.5399999999999999E-2"/>
    <n v="2.5399999999999999E-2"/>
    <n v="2.5399999999999999E-2"/>
    <n v="2.5399999999999999E-2"/>
  </r>
  <r>
    <s v="south_dakota"/>
    <x v="2"/>
    <x v="3"/>
    <x v="826"/>
    <n v="4.8000000000000001E-2"/>
    <n v="4.8000000000000001E-2"/>
    <n v="4.8000000000000001E-2"/>
    <n v="4.8000000000000001E-2"/>
    <n v="4.8000000000000001E-2"/>
    <n v="4.8000000000000001E-2"/>
    <n v="4.8000000000000001E-2"/>
    <n v="4.8000000000000001E-2"/>
  </r>
  <r>
    <s v="south_dakota"/>
    <x v="2"/>
    <x v="4"/>
    <x v="827"/>
    <n v="1.4800000000000001E-2"/>
    <n v="1.4800000000000001E-2"/>
    <n v="1.4800000000000001E-2"/>
    <n v="1.4800000000000001E-2"/>
    <n v="1.4800000000000001E-2"/>
    <n v="1.4800000000000001E-2"/>
    <n v="1.4800000000000001E-2"/>
    <n v="1.4800000000000001E-2"/>
  </r>
  <r>
    <s v="south_dakota"/>
    <x v="2"/>
    <x v="2"/>
    <x v="51"/>
    <n v="5.0000000000000001E-4"/>
    <n v="5.0000000000000001E-4"/>
    <n v="5.0000000000000001E-4"/>
    <n v="5.0000000000000001E-4"/>
    <n v="5.0000000000000001E-4"/>
    <n v="5.0000000000000001E-4"/>
    <n v="5.0000000000000001E-4"/>
    <n v="5.0000000000000001E-4"/>
  </r>
  <r>
    <s v="south_dakota"/>
    <x v="2"/>
    <x v="0"/>
    <x v="828"/>
    <n v="0.26629999999999998"/>
    <n v="0.26629999999999998"/>
    <n v="0.26629999999999998"/>
    <n v="0.26629999999999998"/>
    <n v="0.26629999999999998"/>
    <n v="0.26629999999999998"/>
    <n v="0.26629999999999998"/>
    <n v="0.26629999999999998"/>
  </r>
  <r>
    <s v="south_dakota"/>
    <x v="2"/>
    <x v="1"/>
    <x v="829"/>
    <n v="0.1714"/>
    <n v="0.1714"/>
    <n v="0.1714"/>
    <n v="0.1714"/>
    <n v="0.1714"/>
    <n v="0.1714"/>
    <n v="0.1714"/>
    <n v="0.1714"/>
  </r>
  <r>
    <s v="south_dakota"/>
    <x v="2"/>
    <x v="6"/>
    <x v="830"/>
    <n v="6.1999999999999998E-3"/>
    <n v="6.1999999999999998E-3"/>
    <n v="6.1999999999999998E-3"/>
    <n v="6.1999999999999998E-3"/>
    <n v="6.1999999999999998E-3"/>
    <n v="6.1999999999999998E-3"/>
    <n v="6.1999999999999998E-3"/>
    <n v="6.1999999999999998E-3"/>
  </r>
  <r>
    <s v="tennessee"/>
    <x v="2"/>
    <x v="6"/>
    <x v="831"/>
    <n v="4.8099999999999997E-2"/>
    <n v="4.8099999999999997E-2"/>
    <n v="4.8099999999999997E-2"/>
    <n v="4.8099999999999997E-2"/>
    <n v="4.8099999999999997E-2"/>
    <n v="4.8099999999999997E-2"/>
    <n v="4.8099999999999997E-2"/>
    <n v="4.8099999999999997E-2"/>
  </r>
  <r>
    <s v="tennessee"/>
    <x v="2"/>
    <x v="2"/>
    <x v="93"/>
    <n v="3.7000000000000002E-3"/>
    <n v="3.7000000000000002E-3"/>
    <n v="3.7000000000000002E-3"/>
    <n v="3.7000000000000002E-3"/>
    <n v="3.7000000000000002E-3"/>
    <n v="3.7000000000000002E-3"/>
    <n v="3.7000000000000002E-3"/>
    <n v="3.7000000000000002E-3"/>
  </r>
  <r>
    <s v="tennessee"/>
    <x v="2"/>
    <x v="5"/>
    <x v="832"/>
    <n v="0.1986"/>
    <n v="0.1986"/>
    <n v="0.1986"/>
    <n v="0.1986"/>
    <n v="0.1986"/>
    <n v="0.1986"/>
    <n v="0.1986"/>
    <n v="0.1986"/>
  </r>
  <r>
    <s v="tennessee"/>
    <x v="2"/>
    <x v="0"/>
    <x v="833"/>
    <n v="2.1135999999999999"/>
    <n v="2.1135999999999999"/>
    <n v="2.1135999999999999"/>
    <n v="2.1135999999999999"/>
    <n v="2.1135999999999999"/>
    <n v="2.1135999999999999"/>
    <n v="2.1135999999999999"/>
    <n v="2.1135999999999999"/>
  </r>
  <r>
    <s v="tennessee"/>
    <x v="2"/>
    <x v="1"/>
    <x v="834"/>
    <n v="1.3698999999999999"/>
    <n v="1.3698999999999999"/>
    <n v="1.3698999999999999"/>
    <n v="1.3698999999999999"/>
    <n v="1.3698999999999999"/>
    <n v="1.3698999999999999"/>
    <n v="1.3698999999999999"/>
    <n v="1.3698999999999999"/>
  </r>
  <r>
    <s v="tennessee"/>
    <x v="2"/>
    <x v="3"/>
    <x v="835"/>
    <n v="0.37440000000000001"/>
    <n v="0.37440000000000001"/>
    <n v="0.37440000000000001"/>
    <n v="0.37440000000000001"/>
    <n v="0.37440000000000001"/>
    <n v="0.37440000000000001"/>
    <n v="0.37440000000000001"/>
    <n v="0.37440000000000001"/>
  </r>
  <r>
    <s v="tennessee"/>
    <x v="2"/>
    <x v="4"/>
    <x v="836"/>
    <n v="0.11890000000000001"/>
    <n v="0.11890000000000001"/>
    <n v="0.11890000000000001"/>
    <n v="0.11890000000000001"/>
    <n v="0.11890000000000001"/>
    <n v="0.11890000000000001"/>
    <n v="0.11890000000000001"/>
    <n v="0.11890000000000001"/>
  </r>
  <r>
    <s v="texas"/>
    <x v="2"/>
    <x v="0"/>
    <x v="837"/>
    <n v="7.6405000000000003"/>
    <n v="7.6405000000000003"/>
    <n v="7.6405000000000003"/>
    <n v="7.6405000000000003"/>
    <n v="7.6405000000000003"/>
    <n v="7.6405000000000003"/>
    <n v="7.6405000000000003"/>
    <n v="7.6405000000000003"/>
  </r>
  <r>
    <s v="texas"/>
    <x v="2"/>
    <x v="4"/>
    <x v="838"/>
    <n v="0.43719999999999998"/>
    <n v="0.43719999999999998"/>
    <n v="0.43719999999999998"/>
    <n v="0.43719999999999998"/>
    <n v="0.43719999999999998"/>
    <n v="0.43719999999999998"/>
    <n v="0.43719999999999998"/>
    <n v="0.43719999999999998"/>
  </r>
  <r>
    <s v="texas"/>
    <x v="2"/>
    <x v="3"/>
    <x v="839"/>
    <n v="1.4505999999999999"/>
    <n v="1.4505999999999999"/>
    <n v="1.4505999999999999"/>
    <n v="1.4505999999999999"/>
    <n v="1.4505999999999999"/>
    <n v="1.4505999999999999"/>
    <n v="1.4505999999999999"/>
    <n v="1.4505999999999999"/>
  </r>
  <r>
    <s v="texas"/>
    <x v="2"/>
    <x v="1"/>
    <x v="840"/>
    <n v="4.7821999999999996"/>
    <n v="4.7821999999999996"/>
    <n v="4.7821999999999996"/>
    <n v="4.7821999999999996"/>
    <n v="4.7821999999999996"/>
    <n v="4.7821999999999996"/>
    <n v="4.7821999999999996"/>
    <n v="4.7821999999999996"/>
  </r>
  <r>
    <s v="texas"/>
    <x v="2"/>
    <x v="6"/>
    <x v="841"/>
    <n v="0.18640000000000001"/>
    <n v="0.18640000000000001"/>
    <n v="0.18640000000000001"/>
    <n v="0.18640000000000001"/>
    <n v="0.18640000000000001"/>
    <n v="0.18640000000000001"/>
    <n v="0.18640000000000001"/>
    <n v="0.18640000000000001"/>
  </r>
  <r>
    <s v="texas"/>
    <x v="2"/>
    <x v="2"/>
    <x v="842"/>
    <n v="1.4500000000000001E-2"/>
    <n v="1.4500000000000001E-2"/>
    <n v="1.4500000000000001E-2"/>
    <n v="1.4500000000000001E-2"/>
    <n v="1.4500000000000001E-2"/>
    <n v="1.4500000000000001E-2"/>
    <n v="1.4500000000000001E-2"/>
    <n v="1.4500000000000001E-2"/>
  </r>
  <r>
    <s v="texas"/>
    <x v="2"/>
    <x v="5"/>
    <x v="843"/>
    <n v="0.76949999999999996"/>
    <n v="0.76949999999999996"/>
    <n v="0.76949999999999996"/>
    <n v="0.76949999999999996"/>
    <n v="0.76949999999999996"/>
    <n v="0.76949999999999996"/>
    <n v="0.76949999999999996"/>
    <n v="0.76949999999999996"/>
  </r>
  <r>
    <s v="utah"/>
    <x v="2"/>
    <x v="3"/>
    <x v="844"/>
    <n v="0.15340000000000001"/>
    <n v="0.15340000000000001"/>
    <n v="0.15340000000000001"/>
    <n v="0.15340000000000001"/>
    <n v="0.15340000000000001"/>
    <n v="0.15340000000000001"/>
    <n v="0.15340000000000001"/>
    <n v="0.15340000000000001"/>
  </r>
  <r>
    <s v="utah"/>
    <x v="2"/>
    <x v="0"/>
    <x v="845"/>
    <n v="0.81920000000000004"/>
    <n v="0.81920000000000004"/>
    <n v="0.81920000000000004"/>
    <n v="0.81920000000000004"/>
    <n v="0.81920000000000004"/>
    <n v="0.81920000000000004"/>
    <n v="0.81920000000000004"/>
    <n v="0.81920000000000004"/>
  </r>
  <r>
    <s v="utah"/>
    <x v="2"/>
    <x v="6"/>
    <x v="671"/>
    <n v="1.9699999999999999E-2"/>
    <n v="1.9699999999999999E-2"/>
    <n v="1.9699999999999999E-2"/>
    <n v="1.9699999999999999E-2"/>
    <n v="1.9699999999999999E-2"/>
    <n v="1.9699999999999999E-2"/>
    <n v="1.9699999999999999E-2"/>
    <n v="1.9699999999999999E-2"/>
  </r>
  <r>
    <s v="utah"/>
    <x v="2"/>
    <x v="5"/>
    <x v="846"/>
    <n v="8.14E-2"/>
    <n v="8.14E-2"/>
    <n v="8.14E-2"/>
    <n v="8.14E-2"/>
    <n v="8.14E-2"/>
    <n v="8.14E-2"/>
    <n v="8.14E-2"/>
    <n v="8.14E-2"/>
  </r>
  <r>
    <s v="utah"/>
    <x v="2"/>
    <x v="2"/>
    <x v="762"/>
    <n v="1.5E-3"/>
    <n v="1.5E-3"/>
    <n v="1.5E-3"/>
    <n v="1.5E-3"/>
    <n v="1.5E-3"/>
    <n v="1.5E-3"/>
    <n v="1.5E-3"/>
    <n v="1.5E-3"/>
  </r>
  <r>
    <s v="utah"/>
    <x v="2"/>
    <x v="1"/>
    <x v="847"/>
    <n v="0.52580000000000005"/>
    <n v="0.52580000000000005"/>
    <n v="0.52580000000000005"/>
    <n v="0.52580000000000005"/>
    <n v="0.52580000000000005"/>
    <n v="0.52580000000000005"/>
    <n v="0.52580000000000005"/>
    <n v="0.52580000000000005"/>
  </r>
  <r>
    <s v="utah"/>
    <x v="2"/>
    <x v="4"/>
    <x v="848"/>
    <n v="3.7400000000000003E-2"/>
    <n v="3.7400000000000003E-2"/>
    <n v="3.7400000000000003E-2"/>
    <n v="3.7400000000000003E-2"/>
    <n v="3.7400000000000003E-2"/>
    <n v="3.7400000000000003E-2"/>
    <n v="3.7400000000000003E-2"/>
    <n v="3.7400000000000003E-2"/>
  </r>
  <r>
    <s v="vermont"/>
    <x v="2"/>
    <x v="1"/>
    <x v="849"/>
    <n v="0.13719999999999999"/>
    <n v="0.13719999999999999"/>
    <n v="0.13719999999999999"/>
    <n v="0.13719999999999999"/>
    <n v="0.13719999999999999"/>
    <n v="0.13719999999999999"/>
    <n v="0.13719999999999999"/>
    <n v="0.13719999999999999"/>
  </r>
  <r>
    <s v="vermont"/>
    <x v="2"/>
    <x v="6"/>
    <x v="582"/>
    <n v="5.1000000000000004E-3"/>
    <n v="5.1000000000000004E-3"/>
    <n v="5.1000000000000004E-3"/>
    <n v="5.1000000000000004E-3"/>
    <n v="5.1000000000000004E-3"/>
    <n v="5.1000000000000004E-3"/>
    <n v="5.1000000000000004E-3"/>
    <n v="5.1000000000000004E-3"/>
  </r>
  <r>
    <s v="vermont"/>
    <x v="2"/>
    <x v="0"/>
    <x v="850"/>
    <n v="0.21360000000000001"/>
    <n v="0.21360000000000001"/>
    <n v="0.21360000000000001"/>
    <n v="0.21360000000000001"/>
    <n v="0.21360000000000001"/>
    <n v="0.21360000000000001"/>
    <n v="0.21360000000000001"/>
    <n v="0.21360000000000001"/>
  </r>
  <r>
    <s v="vermont"/>
    <x v="2"/>
    <x v="4"/>
    <x v="710"/>
    <n v="1.06E-2"/>
    <n v="1.06E-2"/>
    <n v="1.06E-2"/>
    <n v="1.06E-2"/>
    <n v="1.06E-2"/>
    <n v="1.06E-2"/>
    <n v="1.06E-2"/>
    <n v="1.06E-2"/>
  </r>
  <r>
    <s v="vermont"/>
    <x v="2"/>
    <x v="3"/>
    <x v="851"/>
    <n v="3.9399999999999998E-2"/>
    <n v="3.9399999999999998E-2"/>
    <n v="3.9399999999999998E-2"/>
    <n v="3.9399999999999998E-2"/>
    <n v="3.9399999999999998E-2"/>
    <n v="3.9399999999999998E-2"/>
    <n v="3.9399999999999998E-2"/>
    <n v="3.9399999999999998E-2"/>
  </r>
  <r>
    <s v="vermont"/>
    <x v="2"/>
    <x v="5"/>
    <x v="520"/>
    <n v="2.0899999999999998E-2"/>
    <n v="2.0899999999999998E-2"/>
    <n v="2.0899999999999998E-2"/>
    <n v="2.0899999999999998E-2"/>
    <n v="2.0899999999999998E-2"/>
    <n v="2.0899999999999998E-2"/>
    <n v="2.0899999999999998E-2"/>
    <n v="2.0899999999999998E-2"/>
  </r>
  <r>
    <s v="vermont"/>
    <x v="2"/>
    <x v="2"/>
    <x v="8"/>
    <n v="4.0000000000000002E-4"/>
    <n v="4.0000000000000002E-4"/>
    <n v="4.0000000000000002E-4"/>
    <n v="4.0000000000000002E-4"/>
    <n v="4.0000000000000002E-4"/>
    <n v="4.0000000000000002E-4"/>
    <n v="4.0000000000000002E-4"/>
    <n v="4.0000000000000002E-4"/>
  </r>
  <r>
    <s v="virginia"/>
    <x v="2"/>
    <x v="0"/>
    <x v="852"/>
    <n v="2.5752000000000002"/>
    <n v="2.5752000000000002"/>
    <n v="2.5752000000000002"/>
    <n v="2.5752000000000002"/>
    <n v="2.5752000000000002"/>
    <n v="2.5752000000000002"/>
    <n v="2.5752000000000002"/>
    <n v="2.5752000000000002"/>
  </r>
  <r>
    <s v="virginia"/>
    <x v="2"/>
    <x v="6"/>
    <x v="853"/>
    <n v="6.13E-2"/>
    <n v="6.13E-2"/>
    <n v="6.13E-2"/>
    <n v="6.13E-2"/>
    <n v="6.13E-2"/>
    <n v="6.13E-2"/>
    <n v="6.13E-2"/>
    <n v="6.13E-2"/>
  </r>
  <r>
    <s v="virginia"/>
    <x v="2"/>
    <x v="3"/>
    <x v="854"/>
    <n v="0.47710000000000002"/>
    <n v="0.47710000000000002"/>
    <n v="0.47710000000000002"/>
    <n v="0.47710000000000002"/>
    <n v="0.47710000000000002"/>
    <n v="0.47710000000000002"/>
    <n v="0.47710000000000002"/>
    <n v="0.47710000000000002"/>
  </r>
  <r>
    <s v="virginia"/>
    <x v="2"/>
    <x v="2"/>
    <x v="855"/>
    <n v="4.7999999999999996E-3"/>
    <n v="4.7999999999999996E-3"/>
    <n v="4.7999999999999996E-3"/>
    <n v="4.7999999999999996E-3"/>
    <n v="4.7999999999999996E-3"/>
    <n v="4.7999999999999996E-3"/>
    <n v="4.7999999999999996E-3"/>
    <n v="4.7999999999999996E-3"/>
  </r>
  <r>
    <s v="virginia"/>
    <x v="2"/>
    <x v="1"/>
    <x v="856"/>
    <n v="1.6328"/>
    <n v="1.6328"/>
    <n v="1.6328"/>
    <n v="1.6328"/>
    <n v="1.6328"/>
    <n v="1.6328"/>
    <n v="1.6328"/>
    <n v="1.6328"/>
  </r>
  <r>
    <s v="virginia"/>
    <x v="2"/>
    <x v="5"/>
    <x v="857"/>
    <n v="0.25309999999999999"/>
    <n v="0.25309999999999999"/>
    <n v="0.25309999999999999"/>
    <n v="0.25309999999999999"/>
    <n v="0.25309999999999999"/>
    <n v="0.25309999999999999"/>
    <n v="0.25309999999999999"/>
    <n v="0.25309999999999999"/>
  </r>
  <r>
    <s v="virginia"/>
    <x v="2"/>
    <x v="4"/>
    <x v="858"/>
    <n v="0.14630000000000001"/>
    <n v="0.14630000000000001"/>
    <n v="0.14630000000000001"/>
    <n v="0.14630000000000001"/>
    <n v="0.14630000000000001"/>
    <n v="0.14630000000000001"/>
    <n v="0.14630000000000001"/>
    <n v="0.14630000000000001"/>
  </r>
  <r>
    <s v="washington"/>
    <x v="2"/>
    <x v="6"/>
    <x v="859"/>
    <n v="5.1700000000000003E-2"/>
    <n v="5.1700000000000003E-2"/>
    <n v="5.1700000000000003E-2"/>
    <n v="5.1700000000000003E-2"/>
    <n v="5.1700000000000003E-2"/>
    <n v="5.1700000000000003E-2"/>
    <n v="5.1700000000000003E-2"/>
    <n v="5.1700000000000003E-2"/>
  </r>
  <r>
    <s v="washington"/>
    <x v="2"/>
    <x v="1"/>
    <x v="860"/>
    <n v="1.1539999999999999"/>
    <n v="1.1539999999999999"/>
    <n v="1.1539999999999999"/>
    <n v="1.1539999999999999"/>
    <n v="1.1539999999999999"/>
    <n v="1.1539999999999999"/>
    <n v="1.1539999999999999"/>
    <n v="1.1539999999999999"/>
  </r>
  <r>
    <s v="washington"/>
    <x v="2"/>
    <x v="3"/>
    <x v="861"/>
    <n v="0.40239999999999998"/>
    <n v="0.40239999999999998"/>
    <n v="0.40239999999999998"/>
    <n v="0.40239999999999998"/>
    <n v="0.40239999999999998"/>
    <n v="0.40239999999999998"/>
    <n v="0.40239999999999998"/>
    <n v="0.40239999999999998"/>
  </r>
  <r>
    <s v="washington"/>
    <x v="2"/>
    <x v="2"/>
    <x v="340"/>
    <n v="4.0000000000000001E-3"/>
    <n v="4.0000000000000001E-3"/>
    <n v="4.0000000000000001E-3"/>
    <n v="4.0000000000000001E-3"/>
    <n v="4.0000000000000001E-3"/>
    <n v="4.0000000000000001E-3"/>
    <n v="4.0000000000000001E-3"/>
    <n v="4.0000000000000001E-3"/>
  </r>
  <r>
    <s v="washington"/>
    <x v="2"/>
    <x v="0"/>
    <x v="862"/>
    <n v="1.9067000000000001"/>
    <n v="1.9067000000000001"/>
    <n v="1.9067000000000001"/>
    <n v="1.9067000000000001"/>
    <n v="1.9067000000000001"/>
    <n v="1.9067000000000001"/>
    <n v="1.9067000000000001"/>
    <n v="1.9067000000000001"/>
  </r>
  <r>
    <s v="washington"/>
    <x v="2"/>
    <x v="4"/>
    <x v="226"/>
    <n v="8.1100000000000005E-2"/>
    <n v="8.1100000000000005E-2"/>
    <n v="8.1100000000000005E-2"/>
    <n v="8.1100000000000005E-2"/>
    <n v="8.1100000000000005E-2"/>
    <n v="8.1100000000000005E-2"/>
    <n v="8.1100000000000005E-2"/>
    <n v="8.1100000000000005E-2"/>
  </r>
  <r>
    <s v="washington"/>
    <x v="2"/>
    <x v="5"/>
    <x v="863"/>
    <n v="0.21340000000000001"/>
    <n v="0.21340000000000001"/>
    <n v="0.21340000000000001"/>
    <n v="0.21340000000000001"/>
    <n v="0.21340000000000001"/>
    <n v="0.21340000000000001"/>
    <n v="0.21340000000000001"/>
    <n v="0.21340000000000001"/>
  </r>
  <r>
    <s v="washington_dc"/>
    <x v="2"/>
    <x v="6"/>
    <x v="591"/>
    <n v="4.3E-3"/>
    <n v="4.3E-3"/>
    <n v="4.3E-3"/>
    <n v="4.3E-3"/>
    <n v="4.3E-3"/>
    <n v="4.3E-3"/>
    <n v="4.3E-3"/>
    <n v="4.3E-3"/>
  </r>
  <r>
    <s v="washington_dc"/>
    <x v="2"/>
    <x v="4"/>
    <x v="375"/>
    <n v="1.1900000000000001E-2"/>
    <n v="1.1900000000000001E-2"/>
    <n v="1.1900000000000001E-2"/>
    <n v="1.1900000000000001E-2"/>
    <n v="1.1900000000000001E-2"/>
    <n v="1.1900000000000001E-2"/>
    <n v="1.1900000000000001E-2"/>
    <n v="1.1900000000000001E-2"/>
  </r>
  <r>
    <s v="washington_dc"/>
    <x v="2"/>
    <x v="0"/>
    <x v="864"/>
    <n v="0.1535"/>
    <n v="0.1535"/>
    <n v="0.1535"/>
    <n v="0.1535"/>
    <n v="0.1535"/>
    <n v="0.1535"/>
    <n v="0.1535"/>
    <n v="0.1535"/>
  </r>
  <r>
    <s v="washington_dc"/>
    <x v="2"/>
    <x v="5"/>
    <x v="865"/>
    <n v="1.78E-2"/>
    <n v="1.78E-2"/>
    <n v="1.78E-2"/>
    <n v="1.78E-2"/>
    <n v="1.78E-2"/>
    <n v="1.78E-2"/>
    <n v="1.78E-2"/>
    <n v="1.78E-2"/>
  </r>
  <r>
    <s v="washington_dc"/>
    <x v="2"/>
    <x v="1"/>
    <x v="866"/>
    <n v="8.5800000000000001E-2"/>
    <n v="8.5800000000000001E-2"/>
    <n v="8.5800000000000001E-2"/>
    <n v="8.5800000000000001E-2"/>
    <n v="8.5800000000000001E-2"/>
    <n v="8.5800000000000001E-2"/>
    <n v="8.5800000000000001E-2"/>
    <n v="8.5800000000000001E-2"/>
  </r>
  <r>
    <s v="washington_dc"/>
    <x v="2"/>
    <x v="3"/>
    <x v="867"/>
    <n v="3.3500000000000002E-2"/>
    <n v="3.3500000000000002E-2"/>
    <n v="3.3500000000000002E-2"/>
    <n v="3.3500000000000002E-2"/>
    <n v="3.3500000000000002E-2"/>
    <n v="3.3500000000000002E-2"/>
    <n v="3.3500000000000002E-2"/>
    <n v="3.3500000000000002E-2"/>
  </r>
  <r>
    <s v="washington_dc"/>
    <x v="2"/>
    <x v="2"/>
    <x v="304"/>
    <n v="2.9999999999999997E-4"/>
    <n v="2.9999999999999997E-4"/>
    <n v="2.9999999999999997E-4"/>
    <n v="2.9999999999999997E-4"/>
    <n v="2.9999999999999997E-4"/>
    <n v="2.9999999999999997E-4"/>
    <n v="2.9999999999999997E-4"/>
    <n v="2.9999999999999997E-4"/>
  </r>
  <r>
    <s v="west_virginia"/>
    <x v="2"/>
    <x v="5"/>
    <x v="868"/>
    <n v="5.9700000000000003E-2"/>
    <n v="5.9700000000000003E-2"/>
    <n v="5.9700000000000003E-2"/>
    <n v="5.9700000000000003E-2"/>
    <n v="5.9700000000000003E-2"/>
    <n v="5.9700000000000003E-2"/>
    <n v="5.9700000000000003E-2"/>
    <n v="5.9700000000000003E-2"/>
  </r>
  <r>
    <s v="west_virginia"/>
    <x v="2"/>
    <x v="3"/>
    <x v="869"/>
    <n v="0.11260000000000001"/>
    <n v="0.11260000000000001"/>
    <n v="0.11260000000000001"/>
    <n v="0.11260000000000001"/>
    <n v="0.11260000000000001"/>
    <n v="0.11260000000000001"/>
    <n v="0.11260000000000001"/>
    <n v="0.11260000000000001"/>
  </r>
  <r>
    <s v="west_virginia"/>
    <x v="2"/>
    <x v="4"/>
    <x v="870"/>
    <n v="3.6900000000000002E-2"/>
    <n v="3.6900000000000002E-2"/>
    <n v="3.6900000000000002E-2"/>
    <n v="3.6900000000000002E-2"/>
    <n v="3.6900000000000002E-2"/>
    <n v="3.6900000000000002E-2"/>
    <n v="3.6900000000000002E-2"/>
    <n v="3.6900000000000002E-2"/>
  </r>
  <r>
    <s v="west_virginia"/>
    <x v="2"/>
    <x v="6"/>
    <x v="842"/>
    <n v="1.4500000000000001E-2"/>
    <n v="1.4500000000000001E-2"/>
    <n v="1.4500000000000001E-2"/>
    <n v="1.4500000000000001E-2"/>
    <n v="1.4500000000000001E-2"/>
    <n v="1.4500000000000001E-2"/>
    <n v="1.4500000000000001E-2"/>
    <n v="1.4500000000000001E-2"/>
  </r>
  <r>
    <s v="west_virginia"/>
    <x v="2"/>
    <x v="0"/>
    <x v="871"/>
    <n v="0.57430000000000003"/>
    <n v="0.57430000000000003"/>
    <n v="0.57430000000000003"/>
    <n v="0.57430000000000003"/>
    <n v="0.57430000000000003"/>
    <n v="0.57430000000000003"/>
    <n v="0.57430000000000003"/>
    <n v="0.57430000000000003"/>
  </r>
  <r>
    <s v="west_virginia"/>
    <x v="2"/>
    <x v="1"/>
    <x v="872"/>
    <n v="0.34949999999999998"/>
    <n v="0.34949999999999998"/>
    <n v="0.34949999999999998"/>
    <n v="0.34949999999999998"/>
    <n v="0.34949999999999998"/>
    <n v="0.34949999999999998"/>
    <n v="0.34949999999999998"/>
    <n v="0.34949999999999998"/>
  </r>
  <r>
    <s v="west_virginia"/>
    <x v="2"/>
    <x v="2"/>
    <x v="202"/>
    <n v="1.1000000000000001E-3"/>
    <n v="1.1000000000000001E-3"/>
    <n v="1.1000000000000001E-3"/>
    <n v="1.1000000000000001E-3"/>
    <n v="1.1000000000000001E-3"/>
    <n v="1.1000000000000001E-3"/>
    <n v="1.1000000000000001E-3"/>
    <n v="1.1000000000000001E-3"/>
  </r>
  <r>
    <s v="wisconsin"/>
    <x v="2"/>
    <x v="6"/>
    <x v="439"/>
    <n v="4.4600000000000001E-2"/>
    <n v="4.4600000000000001E-2"/>
    <n v="4.4600000000000001E-2"/>
    <n v="4.4600000000000001E-2"/>
    <n v="4.4600000000000001E-2"/>
    <n v="4.4600000000000001E-2"/>
    <n v="4.4600000000000001E-2"/>
    <n v="4.4600000000000001E-2"/>
  </r>
  <r>
    <s v="wisconsin"/>
    <x v="2"/>
    <x v="2"/>
    <x v="19"/>
    <n v="3.5000000000000001E-3"/>
    <n v="3.5000000000000001E-3"/>
    <n v="3.5000000000000001E-3"/>
    <n v="3.5000000000000001E-3"/>
    <n v="3.5000000000000001E-3"/>
    <n v="3.5000000000000001E-3"/>
    <n v="3.5000000000000001E-3"/>
    <n v="3.5000000000000001E-3"/>
  </r>
  <r>
    <s v="wisconsin"/>
    <x v="2"/>
    <x v="0"/>
    <x v="873"/>
    <n v="1.8073999999999999"/>
    <n v="1.8073999999999999"/>
    <n v="1.8073999999999999"/>
    <n v="1.8073999999999999"/>
    <n v="1.8073999999999999"/>
    <n v="1.8073999999999999"/>
    <n v="1.8073999999999999"/>
    <n v="1.8073999999999999"/>
  </r>
  <r>
    <s v="wisconsin"/>
    <x v="2"/>
    <x v="4"/>
    <x v="874"/>
    <n v="0.10630000000000001"/>
    <n v="0.10630000000000001"/>
    <n v="0.10630000000000001"/>
    <n v="0.10630000000000001"/>
    <n v="0.10630000000000001"/>
    <n v="0.10630000000000001"/>
    <n v="0.10630000000000001"/>
    <n v="0.10630000000000001"/>
  </r>
  <r>
    <s v="wisconsin"/>
    <x v="2"/>
    <x v="1"/>
    <x v="875"/>
    <n v="1.1222000000000001"/>
    <n v="1.1222000000000001"/>
    <n v="1.1222000000000001"/>
    <n v="1.1222000000000001"/>
    <n v="1.1222000000000001"/>
    <n v="1.1222000000000001"/>
    <n v="1.1222000000000001"/>
    <n v="1.1222000000000001"/>
  </r>
  <r>
    <s v="wisconsin"/>
    <x v="2"/>
    <x v="5"/>
    <x v="876"/>
    <n v="0.184"/>
    <n v="0.184"/>
    <n v="0.184"/>
    <n v="0.184"/>
    <n v="0.184"/>
    <n v="0.184"/>
    <n v="0.184"/>
    <n v="0.184"/>
  </r>
  <r>
    <s v="wisconsin"/>
    <x v="2"/>
    <x v="3"/>
    <x v="877"/>
    <n v="0.34689999999999999"/>
    <n v="0.34689999999999999"/>
    <n v="0.34689999999999999"/>
    <n v="0.34689999999999999"/>
    <n v="0.34689999999999999"/>
    <n v="0.34689999999999999"/>
    <n v="0.34689999999999999"/>
    <n v="0.34689999999999999"/>
  </r>
  <r>
    <s v="wyoming"/>
    <x v="2"/>
    <x v="0"/>
    <x v="878"/>
    <n v="0.22789999999999999"/>
    <n v="0.22789999999999999"/>
    <n v="0.22789999999999999"/>
    <n v="0.22789999999999999"/>
    <n v="0.22789999999999999"/>
    <n v="0.22789999999999999"/>
    <n v="0.22789999999999999"/>
    <n v="0.22789999999999999"/>
  </r>
  <r>
    <s v="wyoming"/>
    <x v="2"/>
    <x v="6"/>
    <x v="879"/>
    <n v="4.1000000000000003E-3"/>
    <n v="4.1000000000000003E-3"/>
    <n v="4.1000000000000003E-3"/>
    <n v="4.1000000000000003E-3"/>
    <n v="4.1000000000000003E-3"/>
    <n v="4.1000000000000003E-3"/>
    <n v="4.1000000000000003E-3"/>
    <n v="4.1000000000000003E-3"/>
  </r>
  <r>
    <s v="wyoming"/>
    <x v="2"/>
    <x v="4"/>
    <x v="548"/>
    <n v="8.6E-3"/>
    <n v="8.6E-3"/>
    <n v="8.6E-3"/>
    <n v="8.6E-3"/>
    <n v="8.6E-3"/>
    <n v="8.6E-3"/>
    <n v="8.6E-3"/>
    <n v="8.6E-3"/>
  </r>
  <r>
    <s v="wyoming"/>
    <x v="2"/>
    <x v="5"/>
    <x v="322"/>
    <n v="1.6799999999999999E-2"/>
    <n v="1.6799999999999999E-2"/>
    <n v="1.6799999999999999E-2"/>
    <n v="1.6799999999999999E-2"/>
    <n v="1.6799999999999999E-2"/>
    <n v="1.6799999999999999E-2"/>
    <n v="1.6799999999999999E-2"/>
    <n v="1.6799999999999999E-2"/>
  </r>
  <r>
    <s v="wyoming"/>
    <x v="2"/>
    <x v="2"/>
    <x v="304"/>
    <n v="2.9999999999999997E-4"/>
    <n v="2.9999999999999997E-4"/>
    <n v="2.9999999999999997E-4"/>
    <n v="2.9999999999999997E-4"/>
    <n v="2.9999999999999997E-4"/>
    <n v="2.9999999999999997E-4"/>
    <n v="2.9999999999999997E-4"/>
    <n v="2.9999999999999997E-4"/>
  </r>
  <r>
    <s v="wyoming"/>
    <x v="2"/>
    <x v="3"/>
    <x v="488"/>
    <n v="3.1600000000000003E-2"/>
    <n v="3.1600000000000003E-2"/>
    <n v="3.1600000000000003E-2"/>
    <n v="3.1600000000000003E-2"/>
    <n v="3.1600000000000003E-2"/>
    <n v="3.1600000000000003E-2"/>
    <n v="3.1600000000000003E-2"/>
    <n v="3.1600000000000003E-2"/>
  </r>
  <r>
    <s v="wyoming"/>
    <x v="2"/>
    <x v="1"/>
    <x v="880"/>
    <n v="0.1666"/>
    <n v="0.1666"/>
    <n v="0.1666"/>
    <n v="0.1666"/>
    <n v="0.1666"/>
    <n v="0.1666"/>
    <n v="0.1666"/>
    <n v="0.1666"/>
  </r>
  <r>
    <s v="alabama"/>
    <x v="3"/>
    <x v="4"/>
    <x v="881"/>
    <n v="0.1104"/>
    <n v="0.1104"/>
    <n v="0.1104"/>
    <n v="0.1104"/>
    <n v="0.1104"/>
    <n v="0.1104"/>
    <n v="0.1104"/>
    <n v="0.1104"/>
  </r>
  <r>
    <s v="alabama"/>
    <x v="3"/>
    <x v="5"/>
    <x v="882"/>
    <n v="0.16339999999999999"/>
    <n v="0.16339999999999999"/>
    <n v="0.16339999999999999"/>
    <n v="0.16339999999999999"/>
    <n v="0.16339999999999999"/>
    <n v="0.16339999999999999"/>
    <n v="0.16339999999999999"/>
    <n v="0.16339999999999999"/>
  </r>
  <r>
    <s v="alabama"/>
    <x v="3"/>
    <x v="6"/>
    <x v="160"/>
    <n v="3.6400000000000002E-2"/>
    <n v="3.6400000000000002E-2"/>
    <n v="3.6400000000000002E-2"/>
    <n v="3.6400000000000002E-2"/>
    <n v="3.6400000000000002E-2"/>
    <n v="3.6400000000000002E-2"/>
    <n v="3.6400000000000002E-2"/>
    <n v="3.6400000000000002E-2"/>
  </r>
  <r>
    <s v="alabama"/>
    <x v="3"/>
    <x v="2"/>
    <x v="440"/>
    <n v="3.8E-3"/>
    <n v="3.8E-3"/>
    <n v="3.8E-3"/>
    <n v="3.8E-3"/>
    <n v="3.8E-3"/>
    <n v="3.8E-3"/>
    <n v="3.8E-3"/>
    <n v="3.8E-3"/>
  </r>
  <r>
    <s v="alabama"/>
    <x v="3"/>
    <x v="3"/>
    <x v="883"/>
    <n v="0.31950000000000001"/>
    <n v="0.31950000000000001"/>
    <n v="0.31950000000000001"/>
    <n v="0.31950000000000001"/>
    <n v="0.31950000000000001"/>
    <n v="0.31950000000000001"/>
    <n v="0.31950000000000001"/>
    <n v="0.31950000000000001"/>
  </r>
  <r>
    <s v="alabama"/>
    <x v="3"/>
    <x v="0"/>
    <x v="884"/>
    <n v="1.8825000000000001"/>
    <n v="1.8825000000000001"/>
    <n v="1.8825000000000001"/>
    <n v="1.8825000000000001"/>
    <n v="1.8825000000000001"/>
    <n v="1.8825000000000001"/>
    <n v="1.8825000000000001"/>
    <n v="1.8825000000000001"/>
  </r>
  <r>
    <s v="alabama"/>
    <x v="3"/>
    <x v="1"/>
    <x v="885"/>
    <n v="1.2491000000000001"/>
    <n v="1.2491000000000001"/>
    <n v="1.2491000000000001"/>
    <n v="1.2491000000000001"/>
    <n v="1.2491000000000001"/>
    <n v="1.2491000000000001"/>
    <n v="1.2491000000000001"/>
    <n v="1.2491000000000001"/>
  </r>
  <r>
    <s v="alaska"/>
    <x v="3"/>
    <x v="0"/>
    <x v="886"/>
    <n v="0.1961"/>
    <n v="0.1961"/>
    <n v="0.1961"/>
    <n v="0.1961"/>
    <n v="0.1961"/>
    <n v="0.1961"/>
    <n v="0.1961"/>
    <n v="0.1961"/>
  </r>
  <r>
    <s v="alaska"/>
    <x v="3"/>
    <x v="1"/>
    <x v="887"/>
    <n v="0.1053"/>
    <n v="0.1053"/>
    <n v="0.1053"/>
    <n v="0.1053"/>
    <n v="0.1053"/>
    <n v="0.1053"/>
    <n v="0.1053"/>
    <n v="0.1053"/>
  </r>
  <r>
    <s v="alaska"/>
    <x v="3"/>
    <x v="2"/>
    <x v="173"/>
    <n v="5.9999999999999995E-4"/>
    <n v="5.9999999999999995E-4"/>
    <n v="5.9999999999999995E-4"/>
    <n v="5.9999999999999995E-4"/>
    <n v="5.9999999999999995E-4"/>
    <n v="5.9999999999999995E-4"/>
    <n v="5.9999999999999995E-4"/>
    <n v="5.9999999999999995E-4"/>
  </r>
  <r>
    <s v="alaska"/>
    <x v="3"/>
    <x v="6"/>
    <x v="888"/>
    <n v="5.4000000000000003E-3"/>
    <n v="5.4000000000000003E-3"/>
    <n v="5.4000000000000003E-3"/>
    <n v="5.4000000000000003E-3"/>
    <n v="5.4000000000000003E-3"/>
    <n v="5.4000000000000003E-3"/>
    <n v="5.4000000000000003E-3"/>
    <n v="5.4000000000000003E-3"/>
  </r>
  <r>
    <s v="alaska"/>
    <x v="3"/>
    <x v="3"/>
    <x v="889"/>
    <n v="4.7500000000000001E-2"/>
    <n v="4.7500000000000001E-2"/>
    <n v="4.7500000000000001E-2"/>
    <n v="4.7500000000000001E-2"/>
    <n v="4.7500000000000001E-2"/>
    <n v="4.7500000000000001E-2"/>
    <n v="4.7500000000000001E-2"/>
    <n v="4.7500000000000001E-2"/>
  </r>
  <r>
    <s v="alaska"/>
    <x v="3"/>
    <x v="4"/>
    <x v="71"/>
    <n v="1.2999999999999999E-2"/>
    <n v="1.2999999999999999E-2"/>
    <n v="1.2999999999999999E-2"/>
    <n v="1.2999999999999999E-2"/>
    <n v="1.2999999999999999E-2"/>
    <n v="1.2999999999999999E-2"/>
    <n v="1.2999999999999999E-2"/>
    <n v="1.2999999999999999E-2"/>
  </r>
  <r>
    <s v="alaska"/>
    <x v="3"/>
    <x v="5"/>
    <x v="350"/>
    <n v="2.4299999999999999E-2"/>
    <n v="2.4299999999999999E-2"/>
    <n v="2.4299999999999999E-2"/>
    <n v="2.4299999999999999E-2"/>
    <n v="2.4299999999999999E-2"/>
    <n v="2.4299999999999999E-2"/>
    <n v="2.4299999999999999E-2"/>
    <n v="2.4299999999999999E-2"/>
  </r>
  <r>
    <s v="arizona"/>
    <x v="3"/>
    <x v="3"/>
    <x v="890"/>
    <n v="0.44190000000000002"/>
    <n v="0.44190000000000002"/>
    <n v="0.44190000000000002"/>
    <n v="0.44190000000000002"/>
    <n v="0.44190000000000002"/>
    <n v="0.44190000000000002"/>
    <n v="0.44190000000000002"/>
    <n v="0.44190000000000002"/>
  </r>
  <r>
    <s v="arizona"/>
    <x v="3"/>
    <x v="0"/>
    <x v="891"/>
    <n v="2.0657999999999999"/>
    <n v="2.0657999999999999"/>
    <n v="2.0657999999999999"/>
    <n v="2.0657999999999999"/>
    <n v="2.0657999999999999"/>
    <n v="2.0657999999999999"/>
    <n v="2.0657999999999999"/>
    <n v="2.0657999999999999"/>
  </r>
  <r>
    <s v="arizona"/>
    <x v="3"/>
    <x v="2"/>
    <x v="195"/>
    <n v="5.1999999999999998E-3"/>
    <n v="5.1999999999999998E-3"/>
    <n v="5.1999999999999998E-3"/>
    <n v="5.1999999999999998E-3"/>
    <n v="5.1999999999999998E-3"/>
    <n v="5.1999999999999998E-3"/>
    <n v="5.1999999999999998E-3"/>
    <n v="5.1999999999999998E-3"/>
  </r>
  <r>
    <s v="arizona"/>
    <x v="3"/>
    <x v="4"/>
    <x v="892"/>
    <n v="0.1192"/>
    <n v="0.1192"/>
    <n v="0.1192"/>
    <n v="0.1192"/>
    <n v="0.1192"/>
    <n v="0.1192"/>
    <n v="0.1192"/>
    <n v="0.1192"/>
  </r>
  <r>
    <s v="arizona"/>
    <x v="3"/>
    <x v="6"/>
    <x v="893"/>
    <n v="5.0299999999999997E-2"/>
    <n v="5.0299999999999997E-2"/>
    <n v="5.0299999999999997E-2"/>
    <n v="5.0299999999999997E-2"/>
    <n v="5.0299999999999997E-2"/>
    <n v="5.0299999999999997E-2"/>
    <n v="5.0299999999999997E-2"/>
    <n v="5.0299999999999997E-2"/>
  </r>
  <r>
    <s v="arizona"/>
    <x v="3"/>
    <x v="5"/>
    <x v="894"/>
    <n v="0.22600000000000001"/>
    <n v="0.22600000000000001"/>
    <n v="0.22600000000000001"/>
    <n v="0.22600000000000001"/>
    <n v="0.22600000000000001"/>
    <n v="0.22600000000000001"/>
    <n v="0.22600000000000001"/>
    <n v="0.22600000000000001"/>
  </r>
  <r>
    <s v="arizona"/>
    <x v="3"/>
    <x v="1"/>
    <x v="895"/>
    <n v="1.2231000000000001"/>
    <n v="1.2231000000000001"/>
    <n v="1.2231000000000001"/>
    <n v="1.2231000000000001"/>
    <n v="1.2231000000000001"/>
    <n v="1.2231000000000001"/>
    <n v="1.2231000000000001"/>
    <n v="1.2231000000000001"/>
  </r>
  <r>
    <s v="arkansas"/>
    <x v="3"/>
    <x v="4"/>
    <x v="896"/>
    <n v="6.7400000000000002E-2"/>
    <n v="6.7400000000000002E-2"/>
    <n v="6.7400000000000002E-2"/>
    <n v="6.7400000000000002E-2"/>
    <n v="6.7400000000000002E-2"/>
    <n v="6.7400000000000002E-2"/>
    <n v="6.7400000000000002E-2"/>
    <n v="6.7400000000000002E-2"/>
  </r>
  <r>
    <s v="arkansas"/>
    <x v="3"/>
    <x v="6"/>
    <x v="897"/>
    <n v="2.2599999999999999E-2"/>
    <n v="2.2599999999999999E-2"/>
    <n v="2.2599999999999999E-2"/>
    <n v="2.2599999999999999E-2"/>
    <n v="2.2599999999999999E-2"/>
    <n v="2.2599999999999999E-2"/>
    <n v="2.2599999999999999E-2"/>
    <n v="2.2599999999999999E-2"/>
  </r>
  <r>
    <s v="arkansas"/>
    <x v="3"/>
    <x v="5"/>
    <x v="678"/>
    <n v="0.1014"/>
    <n v="0.1014"/>
    <n v="0.1014"/>
    <n v="0.1014"/>
    <n v="0.1014"/>
    <n v="0.1014"/>
    <n v="0.1014"/>
    <n v="0.1014"/>
  </r>
  <r>
    <s v="arkansas"/>
    <x v="3"/>
    <x v="1"/>
    <x v="898"/>
    <n v="0.64649999999999996"/>
    <n v="0.64649999999999996"/>
    <n v="0.64649999999999996"/>
    <n v="0.64649999999999996"/>
    <n v="0.64649999999999996"/>
    <n v="0.64649999999999996"/>
    <n v="0.64649999999999996"/>
    <n v="0.64649999999999996"/>
  </r>
  <r>
    <s v="arkansas"/>
    <x v="3"/>
    <x v="2"/>
    <x v="804"/>
    <n v="2.3E-3"/>
    <n v="2.3E-3"/>
    <n v="2.3E-3"/>
    <n v="2.3E-3"/>
    <n v="2.3E-3"/>
    <n v="2.3E-3"/>
    <n v="2.3E-3"/>
    <n v="2.3E-3"/>
  </r>
  <r>
    <s v="arkansas"/>
    <x v="3"/>
    <x v="0"/>
    <x v="899"/>
    <n v="1.0386"/>
    <n v="1.0386"/>
    <n v="1.0386"/>
    <n v="1.0386"/>
    <n v="1.0386"/>
    <n v="1.0386"/>
    <n v="1.0386"/>
    <n v="1.0386"/>
  </r>
  <r>
    <s v="arkansas"/>
    <x v="3"/>
    <x v="3"/>
    <x v="900"/>
    <n v="0.1983"/>
    <n v="0.1983"/>
    <n v="0.1983"/>
    <n v="0.1983"/>
    <n v="0.1983"/>
    <n v="0.1983"/>
    <n v="0.1983"/>
    <n v="0.1983"/>
  </r>
  <r>
    <s v="california"/>
    <x v="3"/>
    <x v="1"/>
    <x v="901"/>
    <n v="5.7335000000000003"/>
    <n v="5.7335000000000003"/>
    <n v="5.7335000000000003"/>
    <n v="5.7335000000000003"/>
    <n v="5.7335000000000003"/>
    <n v="5.7335000000000003"/>
    <n v="5.7335000000000003"/>
    <n v="5.7335000000000003"/>
  </r>
  <r>
    <s v="california"/>
    <x v="3"/>
    <x v="6"/>
    <x v="902"/>
    <n v="0.29680000000000001"/>
    <n v="0.29680000000000001"/>
    <n v="0.29680000000000001"/>
    <n v="0.29680000000000001"/>
    <n v="0.29680000000000001"/>
    <n v="0.29680000000000001"/>
    <n v="0.29680000000000001"/>
    <n v="0.29680000000000001"/>
  </r>
  <r>
    <s v="california"/>
    <x v="3"/>
    <x v="4"/>
    <x v="903"/>
    <n v="0.65980000000000005"/>
    <n v="0.65980000000000005"/>
    <n v="0.65980000000000005"/>
    <n v="0.65980000000000005"/>
    <n v="0.65980000000000005"/>
    <n v="0.65980000000000005"/>
    <n v="0.65980000000000005"/>
    <n v="0.65980000000000005"/>
  </r>
  <r>
    <s v="california"/>
    <x v="3"/>
    <x v="0"/>
    <x v="904"/>
    <n v="10.6585"/>
    <n v="10.6585"/>
    <n v="10.6585"/>
    <n v="10.6585"/>
    <n v="10.6585"/>
    <n v="10.6585"/>
    <n v="10.6585"/>
    <n v="10.6585"/>
  </r>
  <r>
    <s v="california"/>
    <x v="3"/>
    <x v="2"/>
    <x v="905"/>
    <n v="3.0599999999999999E-2"/>
    <n v="3.0599999999999999E-2"/>
    <n v="3.0599999999999999E-2"/>
    <n v="3.0599999999999999E-2"/>
    <n v="3.0599999999999999E-2"/>
    <n v="3.0599999999999999E-2"/>
    <n v="3.0599999999999999E-2"/>
    <n v="3.0599999999999999E-2"/>
  </r>
  <r>
    <s v="california"/>
    <x v="3"/>
    <x v="3"/>
    <x v="906"/>
    <n v="2.6053000000000002"/>
    <n v="2.6053000000000002"/>
    <n v="2.6053000000000002"/>
    <n v="2.6053000000000002"/>
    <n v="2.6053000000000002"/>
    <n v="2.6053000000000002"/>
    <n v="2.6053000000000002"/>
    <n v="2.6053000000000002"/>
  </r>
  <r>
    <s v="california"/>
    <x v="3"/>
    <x v="5"/>
    <x v="907"/>
    <n v="1.3324"/>
    <n v="1.3324"/>
    <n v="1.3324"/>
    <n v="1.3324"/>
    <n v="1.3324"/>
    <n v="1.3324"/>
    <n v="1.3324"/>
    <n v="1.3324"/>
  </r>
  <r>
    <s v="colorado"/>
    <x v="3"/>
    <x v="0"/>
    <x v="908"/>
    <n v="1.5826"/>
    <n v="1.5826"/>
    <n v="1.5826"/>
    <n v="1.5826"/>
    <n v="1.5826"/>
    <n v="1.5826"/>
    <n v="1.5826"/>
    <n v="1.5826"/>
  </r>
  <r>
    <s v="colorado"/>
    <x v="3"/>
    <x v="2"/>
    <x v="140"/>
    <n v="3.8999999999999998E-3"/>
    <n v="3.8999999999999998E-3"/>
    <n v="3.8999999999999998E-3"/>
    <n v="3.8999999999999998E-3"/>
    <n v="3.8999999999999998E-3"/>
    <n v="3.8999999999999998E-3"/>
    <n v="3.8999999999999998E-3"/>
    <n v="3.8999999999999998E-3"/>
  </r>
  <r>
    <s v="colorado"/>
    <x v="3"/>
    <x v="6"/>
    <x v="909"/>
    <n v="3.78E-2"/>
    <n v="3.78E-2"/>
    <n v="3.78E-2"/>
    <n v="3.78E-2"/>
    <n v="3.78E-2"/>
    <n v="3.78E-2"/>
    <n v="3.78E-2"/>
    <n v="3.78E-2"/>
  </r>
  <r>
    <s v="colorado"/>
    <x v="3"/>
    <x v="4"/>
    <x v="910"/>
    <n v="9.1999999999999998E-2"/>
    <n v="9.1999999999999998E-2"/>
    <n v="9.1999999999999998E-2"/>
    <n v="9.1999999999999998E-2"/>
    <n v="9.1999999999999998E-2"/>
    <n v="9.1999999999999998E-2"/>
    <n v="9.1999999999999998E-2"/>
    <n v="9.1999999999999998E-2"/>
  </r>
  <r>
    <s v="colorado"/>
    <x v="3"/>
    <x v="1"/>
    <x v="911"/>
    <n v="0.94730000000000003"/>
    <n v="0.94730000000000003"/>
    <n v="0.94730000000000003"/>
    <n v="0.94730000000000003"/>
    <n v="0.94730000000000003"/>
    <n v="0.94730000000000003"/>
    <n v="0.94730000000000003"/>
    <n v="0.94730000000000003"/>
  </r>
  <r>
    <s v="colorado"/>
    <x v="3"/>
    <x v="3"/>
    <x v="912"/>
    <n v="0.33189999999999997"/>
    <n v="0.33189999999999997"/>
    <n v="0.33189999999999997"/>
    <n v="0.33189999999999997"/>
    <n v="0.33189999999999997"/>
    <n v="0.33189999999999997"/>
    <n v="0.33189999999999997"/>
    <n v="0.33189999999999997"/>
  </r>
  <r>
    <s v="colorado"/>
    <x v="3"/>
    <x v="5"/>
    <x v="333"/>
    <n v="0.16969999999999999"/>
    <n v="0.16969999999999999"/>
    <n v="0.16969999999999999"/>
    <n v="0.16969999999999999"/>
    <n v="0.16969999999999999"/>
    <n v="0.16969999999999999"/>
    <n v="0.16969999999999999"/>
    <n v="0.16969999999999999"/>
  </r>
  <r>
    <s v="connecticut"/>
    <x v="3"/>
    <x v="4"/>
    <x v="913"/>
    <n v="6.7199999999999996E-2"/>
    <n v="6.7199999999999996E-2"/>
    <n v="6.7199999999999996E-2"/>
    <n v="6.7199999999999996E-2"/>
    <n v="6.7199999999999996E-2"/>
    <n v="6.7199999999999996E-2"/>
    <n v="6.7199999999999996E-2"/>
    <n v="6.7199999999999996E-2"/>
  </r>
  <r>
    <s v="connecticut"/>
    <x v="3"/>
    <x v="0"/>
    <x v="914"/>
    <n v="1.1036999999999999"/>
    <n v="1.1036999999999999"/>
    <n v="1.1036999999999999"/>
    <n v="1.1036999999999999"/>
    <n v="1.1036999999999999"/>
    <n v="1.1036999999999999"/>
    <n v="1.1036999999999999"/>
    <n v="1.1036999999999999"/>
  </r>
  <r>
    <s v="connecticut"/>
    <x v="3"/>
    <x v="2"/>
    <x v="554"/>
    <n v="2.8999999999999998E-3"/>
    <n v="2.8999999999999998E-3"/>
    <n v="2.8999999999999998E-3"/>
    <n v="2.8999999999999998E-3"/>
    <n v="2.8999999999999998E-3"/>
    <n v="2.8999999999999998E-3"/>
    <n v="2.8999999999999998E-3"/>
    <n v="2.8999999999999998E-3"/>
  </r>
  <r>
    <s v="connecticut"/>
    <x v="3"/>
    <x v="5"/>
    <x v="915"/>
    <n v="0.127"/>
    <n v="0.127"/>
    <n v="0.127"/>
    <n v="0.127"/>
    <n v="0.127"/>
    <n v="0.127"/>
    <n v="0.127"/>
    <n v="0.127"/>
  </r>
  <r>
    <s v="connecticut"/>
    <x v="3"/>
    <x v="6"/>
    <x v="916"/>
    <n v="2.8299999999999999E-2"/>
    <n v="2.8299999999999999E-2"/>
    <n v="2.8299999999999999E-2"/>
    <n v="2.8299999999999999E-2"/>
    <n v="2.8299999999999999E-2"/>
    <n v="2.8299999999999999E-2"/>
    <n v="2.8299999999999999E-2"/>
    <n v="2.8299999999999999E-2"/>
  </r>
  <r>
    <s v="connecticut"/>
    <x v="3"/>
    <x v="3"/>
    <x v="917"/>
    <n v="0.2482"/>
    <n v="0.2482"/>
    <n v="0.2482"/>
    <n v="0.2482"/>
    <n v="0.2482"/>
    <n v="0.2482"/>
    <n v="0.2482"/>
    <n v="0.2482"/>
  </r>
  <r>
    <s v="connecticut"/>
    <x v="3"/>
    <x v="1"/>
    <x v="918"/>
    <n v="0.63019999999999998"/>
    <n v="0.63019999999999998"/>
    <n v="0.63019999999999998"/>
    <n v="0.63019999999999998"/>
    <n v="0.63019999999999998"/>
    <n v="0.63019999999999998"/>
    <n v="0.63019999999999998"/>
    <n v="0.63019999999999998"/>
  </r>
  <r>
    <s v="delaware"/>
    <x v="3"/>
    <x v="5"/>
    <x v="752"/>
    <n v="3.1E-2"/>
    <n v="3.1E-2"/>
    <n v="3.1E-2"/>
    <n v="3.1E-2"/>
    <n v="3.1E-2"/>
    <n v="3.1E-2"/>
    <n v="3.1E-2"/>
    <n v="3.1E-2"/>
  </r>
  <r>
    <s v="delaware"/>
    <x v="3"/>
    <x v="3"/>
    <x v="919"/>
    <n v="6.0499999999999998E-2"/>
    <n v="6.0499999999999998E-2"/>
    <n v="6.0499999999999998E-2"/>
    <n v="6.0499999999999998E-2"/>
    <n v="6.0499999999999998E-2"/>
    <n v="6.0499999999999998E-2"/>
    <n v="6.0499999999999998E-2"/>
    <n v="6.0499999999999998E-2"/>
  </r>
  <r>
    <s v="delaware"/>
    <x v="3"/>
    <x v="1"/>
    <x v="920"/>
    <n v="0.18329999999999999"/>
    <n v="0.18329999999999999"/>
    <n v="0.18329999999999999"/>
    <n v="0.18329999999999999"/>
    <n v="0.18329999999999999"/>
    <n v="0.18329999999999999"/>
    <n v="0.18329999999999999"/>
    <n v="0.18329999999999999"/>
  </r>
  <r>
    <s v="delaware"/>
    <x v="3"/>
    <x v="2"/>
    <x v="547"/>
    <n v="6.9999999999999999E-4"/>
    <n v="6.9999999999999999E-4"/>
    <n v="6.9999999999999999E-4"/>
    <n v="6.9999999999999999E-4"/>
    <n v="6.9999999999999999E-4"/>
    <n v="6.9999999999999999E-4"/>
    <n v="6.9999999999999999E-4"/>
    <n v="6.9999999999999999E-4"/>
  </r>
  <r>
    <s v="delaware"/>
    <x v="3"/>
    <x v="0"/>
    <x v="921"/>
    <n v="0.30299999999999999"/>
    <n v="0.30299999999999999"/>
    <n v="0.30299999999999999"/>
    <n v="0.30299999999999999"/>
    <n v="0.30299999999999999"/>
    <n v="0.30299999999999999"/>
    <n v="0.30299999999999999"/>
    <n v="0.30299999999999999"/>
  </r>
  <r>
    <s v="delaware"/>
    <x v="3"/>
    <x v="4"/>
    <x v="161"/>
    <n v="2.06E-2"/>
    <n v="2.06E-2"/>
    <n v="2.06E-2"/>
    <n v="2.06E-2"/>
    <n v="2.06E-2"/>
    <n v="2.06E-2"/>
    <n v="2.06E-2"/>
    <n v="2.06E-2"/>
  </r>
  <r>
    <s v="delaware"/>
    <x v="3"/>
    <x v="6"/>
    <x v="922"/>
    <n v="6.8999999999999999E-3"/>
    <n v="6.8999999999999999E-3"/>
    <n v="6.8999999999999999E-3"/>
    <n v="6.8999999999999999E-3"/>
    <n v="6.8999999999999999E-3"/>
    <n v="6.8999999999999999E-3"/>
    <n v="6.8999999999999999E-3"/>
    <n v="6.8999999999999999E-3"/>
  </r>
  <r>
    <s v="florida"/>
    <x v="3"/>
    <x v="0"/>
    <x v="923"/>
    <n v="6.4668999999999999"/>
    <n v="6.4668999999999999"/>
    <n v="6.4668999999999999"/>
    <n v="6.4668999999999999"/>
    <n v="6.4668999999999999"/>
    <n v="6.4668999999999999"/>
    <n v="6.4668999999999999"/>
    <n v="6.4668999999999999"/>
  </r>
  <r>
    <s v="florida"/>
    <x v="3"/>
    <x v="3"/>
    <x v="924"/>
    <n v="1.2958000000000001"/>
    <n v="1.2958000000000001"/>
    <n v="1.2958000000000001"/>
    <n v="1.2958000000000001"/>
    <n v="1.2958000000000001"/>
    <n v="1.2958000000000001"/>
    <n v="1.2958000000000001"/>
    <n v="1.2958000000000001"/>
  </r>
  <r>
    <s v="florida"/>
    <x v="3"/>
    <x v="2"/>
    <x v="925"/>
    <n v="1.52E-2"/>
    <n v="1.52E-2"/>
    <n v="1.52E-2"/>
    <n v="1.52E-2"/>
    <n v="1.52E-2"/>
    <n v="1.52E-2"/>
    <n v="1.52E-2"/>
    <n v="1.52E-2"/>
  </r>
  <r>
    <s v="florida"/>
    <x v="3"/>
    <x v="1"/>
    <x v="926"/>
    <n v="3.9005999999999998"/>
    <n v="3.9005999999999998"/>
    <n v="3.9005999999999998"/>
    <n v="3.9005999999999998"/>
    <n v="3.9005999999999998"/>
    <n v="3.9005999999999998"/>
    <n v="3.9005999999999998"/>
    <n v="3.9005999999999998"/>
  </r>
  <r>
    <s v="florida"/>
    <x v="3"/>
    <x v="6"/>
    <x v="318"/>
    <n v="0.14760000000000001"/>
    <n v="0.14760000000000001"/>
    <n v="0.14760000000000001"/>
    <n v="0.14760000000000001"/>
    <n v="0.14760000000000001"/>
    <n v="0.14760000000000001"/>
    <n v="0.14760000000000001"/>
    <n v="0.14760000000000001"/>
  </r>
  <r>
    <s v="florida"/>
    <x v="3"/>
    <x v="5"/>
    <x v="927"/>
    <n v="0.66269999999999996"/>
    <n v="0.66269999999999996"/>
    <n v="0.66269999999999996"/>
    <n v="0.66269999999999996"/>
    <n v="0.66269999999999996"/>
    <n v="0.66269999999999996"/>
    <n v="0.66269999999999996"/>
    <n v="0.66269999999999996"/>
  </r>
  <r>
    <s v="florida"/>
    <x v="3"/>
    <x v="4"/>
    <x v="928"/>
    <n v="0.44479999999999997"/>
    <n v="0.44479999999999997"/>
    <n v="0.44479999999999997"/>
    <n v="0.44479999999999997"/>
    <n v="0.44479999999999997"/>
    <n v="0.44479999999999997"/>
    <n v="0.44479999999999997"/>
    <n v="0.44479999999999997"/>
  </r>
  <r>
    <s v="georgia"/>
    <x v="3"/>
    <x v="3"/>
    <x v="929"/>
    <n v="0.65200000000000002"/>
    <n v="0.65200000000000002"/>
    <n v="0.65200000000000002"/>
    <n v="0.65200000000000002"/>
    <n v="0.65200000000000002"/>
    <n v="0.65200000000000002"/>
    <n v="0.65200000000000002"/>
    <n v="0.65200000000000002"/>
  </r>
  <r>
    <s v="georgia"/>
    <x v="3"/>
    <x v="4"/>
    <x v="608"/>
    <n v="0.2137"/>
    <n v="0.2137"/>
    <n v="0.2137"/>
    <n v="0.2137"/>
    <n v="0.2137"/>
    <n v="0.2137"/>
    <n v="0.2137"/>
    <n v="0.2137"/>
  </r>
  <r>
    <s v="georgia"/>
    <x v="3"/>
    <x v="5"/>
    <x v="930"/>
    <n v="0.33350000000000002"/>
    <n v="0.33350000000000002"/>
    <n v="0.33350000000000002"/>
    <n v="0.33350000000000002"/>
    <n v="0.33350000000000002"/>
    <n v="0.33350000000000002"/>
    <n v="0.33350000000000002"/>
    <n v="0.33350000000000002"/>
  </r>
  <r>
    <s v="georgia"/>
    <x v="3"/>
    <x v="1"/>
    <x v="931"/>
    <n v="2.1343000000000001"/>
    <n v="2.1343000000000001"/>
    <n v="2.1343000000000001"/>
    <n v="2.1343000000000001"/>
    <n v="2.1343000000000001"/>
    <n v="2.1343000000000001"/>
    <n v="2.1343000000000001"/>
    <n v="2.1343000000000001"/>
  </r>
  <r>
    <s v="georgia"/>
    <x v="3"/>
    <x v="6"/>
    <x v="932"/>
    <n v="7.4300000000000005E-2"/>
    <n v="7.4300000000000005E-2"/>
    <n v="7.4300000000000005E-2"/>
    <n v="7.4300000000000005E-2"/>
    <n v="7.4300000000000005E-2"/>
    <n v="7.4300000000000005E-2"/>
    <n v="7.4300000000000005E-2"/>
    <n v="7.4300000000000005E-2"/>
  </r>
  <r>
    <s v="georgia"/>
    <x v="3"/>
    <x v="2"/>
    <x v="255"/>
    <n v="7.7000000000000002E-3"/>
    <n v="7.7000000000000002E-3"/>
    <n v="7.7000000000000002E-3"/>
    <n v="7.7000000000000002E-3"/>
    <n v="7.7000000000000002E-3"/>
    <n v="7.7000000000000002E-3"/>
    <n v="7.7000000000000002E-3"/>
    <n v="7.7000000000000002E-3"/>
  </r>
  <r>
    <s v="georgia"/>
    <x v="3"/>
    <x v="0"/>
    <x v="933"/>
    <n v="3.4155000000000002"/>
    <n v="3.4155000000000002"/>
    <n v="3.4155000000000002"/>
    <n v="3.4155000000000002"/>
    <n v="3.4155000000000002"/>
    <n v="3.4155000000000002"/>
    <n v="3.4155000000000002"/>
    <n v="3.4155000000000002"/>
  </r>
  <r>
    <s v="hawaii"/>
    <x v="3"/>
    <x v="0"/>
    <x v="934"/>
    <n v="0.39119999999999999"/>
    <n v="0.39119999999999999"/>
    <n v="0.39119999999999999"/>
    <n v="0.39119999999999999"/>
    <n v="0.39119999999999999"/>
    <n v="0.39119999999999999"/>
    <n v="0.39119999999999999"/>
    <n v="0.39119999999999999"/>
  </r>
  <r>
    <s v="hawaii"/>
    <x v="3"/>
    <x v="1"/>
    <x v="935"/>
    <n v="0.2165"/>
    <n v="0.2165"/>
    <n v="0.2165"/>
    <n v="0.2165"/>
    <n v="0.2165"/>
    <n v="0.2165"/>
    <n v="0.2165"/>
    <n v="0.2165"/>
  </r>
  <r>
    <s v="hawaii"/>
    <x v="3"/>
    <x v="3"/>
    <x v="624"/>
    <n v="9.2100000000000001E-2"/>
    <n v="9.2100000000000001E-2"/>
    <n v="9.2100000000000001E-2"/>
    <n v="9.2100000000000001E-2"/>
    <n v="9.2100000000000001E-2"/>
    <n v="9.2100000000000001E-2"/>
    <n v="9.2100000000000001E-2"/>
    <n v="9.2100000000000001E-2"/>
  </r>
  <r>
    <s v="hawaii"/>
    <x v="3"/>
    <x v="2"/>
    <x v="202"/>
    <n v="1.1000000000000001E-3"/>
    <n v="1.1000000000000001E-3"/>
    <n v="1.1000000000000001E-3"/>
    <n v="1.1000000000000001E-3"/>
    <n v="1.1000000000000001E-3"/>
    <n v="1.1000000000000001E-3"/>
    <n v="1.1000000000000001E-3"/>
    <n v="1.1000000000000001E-3"/>
  </r>
  <r>
    <s v="hawaii"/>
    <x v="3"/>
    <x v="4"/>
    <x v="320"/>
    <n v="2.3900000000000001E-2"/>
    <n v="2.3900000000000001E-2"/>
    <n v="2.3900000000000001E-2"/>
    <n v="2.3900000000000001E-2"/>
    <n v="2.3900000000000001E-2"/>
    <n v="2.3900000000000001E-2"/>
    <n v="2.3900000000000001E-2"/>
    <n v="2.3900000000000001E-2"/>
  </r>
  <r>
    <s v="hawaii"/>
    <x v="3"/>
    <x v="5"/>
    <x v="936"/>
    <n v="4.7100000000000003E-2"/>
    <n v="4.7100000000000003E-2"/>
    <n v="4.7100000000000003E-2"/>
    <n v="4.7100000000000003E-2"/>
    <n v="4.7100000000000003E-2"/>
    <n v="4.7100000000000003E-2"/>
    <n v="4.7100000000000003E-2"/>
    <n v="4.7100000000000003E-2"/>
  </r>
  <r>
    <s v="hawaii"/>
    <x v="3"/>
    <x v="6"/>
    <x v="433"/>
    <n v="1.0500000000000001E-2"/>
    <n v="1.0500000000000001E-2"/>
    <n v="1.0500000000000001E-2"/>
    <n v="1.0500000000000001E-2"/>
    <n v="1.0500000000000001E-2"/>
    <n v="1.0500000000000001E-2"/>
    <n v="1.0500000000000001E-2"/>
    <n v="1.0500000000000001E-2"/>
  </r>
  <r>
    <s v="idaho"/>
    <x v="3"/>
    <x v="6"/>
    <x v="937"/>
    <n v="1.17E-2"/>
    <n v="1.17E-2"/>
    <n v="1.17E-2"/>
    <n v="1.17E-2"/>
    <n v="1.17E-2"/>
    <n v="1.17E-2"/>
    <n v="1.17E-2"/>
    <n v="1.17E-2"/>
  </r>
  <r>
    <s v="idaho"/>
    <x v="3"/>
    <x v="1"/>
    <x v="938"/>
    <n v="0.308"/>
    <n v="0.308"/>
    <n v="0.308"/>
    <n v="0.308"/>
    <n v="0.308"/>
    <n v="0.308"/>
    <n v="0.308"/>
    <n v="0.308"/>
  </r>
  <r>
    <s v="idaho"/>
    <x v="3"/>
    <x v="2"/>
    <x v="482"/>
    <n v="1.1999999999999999E-3"/>
    <n v="1.1999999999999999E-3"/>
    <n v="1.1999999999999999E-3"/>
    <n v="1.1999999999999999E-3"/>
    <n v="1.1999999999999999E-3"/>
    <n v="1.1999999999999999E-3"/>
    <n v="1.1999999999999999E-3"/>
    <n v="1.1999999999999999E-3"/>
  </r>
  <r>
    <s v="idaho"/>
    <x v="3"/>
    <x v="3"/>
    <x v="939"/>
    <n v="0.10299999999999999"/>
    <n v="0.10299999999999999"/>
    <n v="0.10299999999999999"/>
    <n v="0.10299999999999999"/>
    <n v="0.10299999999999999"/>
    <n v="0.10299999999999999"/>
    <n v="0.10299999999999999"/>
    <n v="0.10299999999999999"/>
  </r>
  <r>
    <s v="idaho"/>
    <x v="3"/>
    <x v="0"/>
    <x v="940"/>
    <n v="0.50460000000000005"/>
    <n v="0.50460000000000005"/>
    <n v="0.50460000000000005"/>
    <n v="0.50460000000000005"/>
    <n v="0.50460000000000005"/>
    <n v="0.50460000000000005"/>
    <n v="0.50460000000000005"/>
    <n v="0.50460000000000005"/>
  </r>
  <r>
    <s v="idaho"/>
    <x v="3"/>
    <x v="4"/>
    <x v="802"/>
    <n v="2.81E-2"/>
    <n v="2.81E-2"/>
    <n v="2.81E-2"/>
    <n v="2.81E-2"/>
    <n v="2.81E-2"/>
    <n v="2.81E-2"/>
    <n v="2.81E-2"/>
    <n v="2.81E-2"/>
  </r>
  <r>
    <s v="idaho"/>
    <x v="3"/>
    <x v="5"/>
    <x v="941"/>
    <n v="5.2699999999999997E-2"/>
    <n v="5.2699999999999997E-2"/>
    <n v="5.2699999999999997E-2"/>
    <n v="5.2699999999999997E-2"/>
    <n v="5.2699999999999997E-2"/>
    <n v="5.2699999999999997E-2"/>
    <n v="5.2699999999999997E-2"/>
    <n v="5.2699999999999997E-2"/>
  </r>
  <r>
    <s v="illinois"/>
    <x v="3"/>
    <x v="5"/>
    <x v="942"/>
    <n v="0.45900000000000002"/>
    <n v="0.45900000000000002"/>
    <n v="0.45900000000000002"/>
    <n v="0.45900000000000002"/>
    <n v="0.45900000000000002"/>
    <n v="0.45900000000000002"/>
    <n v="0.45900000000000002"/>
    <n v="0.45900000000000002"/>
  </r>
  <r>
    <s v="illinois"/>
    <x v="3"/>
    <x v="1"/>
    <x v="943"/>
    <n v="2.2061999999999999"/>
    <n v="2.2061999999999999"/>
    <n v="2.2061999999999999"/>
    <n v="2.2061999999999999"/>
    <n v="2.2061999999999999"/>
    <n v="2.2061999999999999"/>
    <n v="2.2061999999999999"/>
    <n v="2.2061999999999999"/>
  </r>
  <r>
    <s v="illinois"/>
    <x v="3"/>
    <x v="2"/>
    <x v="710"/>
    <n v="1.06E-2"/>
    <n v="1.06E-2"/>
    <n v="1.06E-2"/>
    <n v="1.06E-2"/>
    <n v="1.06E-2"/>
    <n v="1.06E-2"/>
    <n v="1.06E-2"/>
    <n v="1.06E-2"/>
  </r>
  <r>
    <s v="illinois"/>
    <x v="3"/>
    <x v="4"/>
    <x v="944"/>
    <n v="0.27539999999999998"/>
    <n v="0.27539999999999998"/>
    <n v="0.27539999999999998"/>
    <n v="0.27539999999999998"/>
    <n v="0.27539999999999998"/>
    <n v="0.27539999999999998"/>
    <n v="0.27539999999999998"/>
    <n v="0.27539999999999998"/>
  </r>
  <r>
    <s v="illinois"/>
    <x v="3"/>
    <x v="6"/>
    <x v="945"/>
    <n v="0.1022"/>
    <n v="0.1022"/>
    <n v="0.1022"/>
    <n v="0.1022"/>
    <n v="0.1022"/>
    <n v="0.1022"/>
    <n v="0.1022"/>
    <n v="0.1022"/>
  </r>
  <r>
    <s v="illinois"/>
    <x v="3"/>
    <x v="0"/>
    <x v="946"/>
    <n v="3.9508000000000001"/>
    <n v="3.9508000000000001"/>
    <n v="3.9508000000000001"/>
    <n v="3.9508000000000001"/>
    <n v="3.9508000000000001"/>
    <n v="3.9508000000000001"/>
    <n v="3.9508000000000001"/>
    <n v="3.9508000000000001"/>
  </r>
  <r>
    <s v="illinois"/>
    <x v="3"/>
    <x v="3"/>
    <x v="947"/>
    <n v="0.89739999999999998"/>
    <n v="0.89739999999999998"/>
    <n v="0.89739999999999998"/>
    <n v="0.89739999999999998"/>
    <n v="0.89739999999999998"/>
    <n v="0.89739999999999998"/>
    <n v="0.89739999999999998"/>
    <n v="0.89739999999999998"/>
  </r>
  <r>
    <s v="indiana"/>
    <x v="3"/>
    <x v="2"/>
    <x v="195"/>
    <n v="5.1999999999999998E-3"/>
    <n v="5.1999999999999998E-3"/>
    <n v="5.1999999999999998E-3"/>
    <n v="5.1999999999999998E-3"/>
    <n v="5.1999999999999998E-3"/>
    <n v="5.1999999999999998E-3"/>
    <n v="5.1999999999999998E-3"/>
    <n v="5.1999999999999998E-3"/>
  </r>
  <r>
    <s v="indiana"/>
    <x v="3"/>
    <x v="6"/>
    <x v="948"/>
    <n v="5.0500000000000003E-2"/>
    <n v="5.0500000000000003E-2"/>
    <n v="5.0500000000000003E-2"/>
    <n v="5.0500000000000003E-2"/>
    <n v="5.0500000000000003E-2"/>
    <n v="5.0500000000000003E-2"/>
    <n v="5.0500000000000003E-2"/>
    <n v="5.0500000000000003E-2"/>
  </r>
  <r>
    <s v="indiana"/>
    <x v="3"/>
    <x v="5"/>
    <x v="949"/>
    <n v="0.2266"/>
    <n v="0.2266"/>
    <n v="0.2266"/>
    <n v="0.2266"/>
    <n v="0.2266"/>
    <n v="0.2266"/>
    <n v="0.2266"/>
    <n v="0.2266"/>
  </r>
  <r>
    <s v="indiana"/>
    <x v="3"/>
    <x v="4"/>
    <x v="950"/>
    <n v="0.14019999999999999"/>
    <n v="0.14019999999999999"/>
    <n v="0.14019999999999999"/>
    <n v="0.14019999999999999"/>
    <n v="0.14019999999999999"/>
    <n v="0.14019999999999999"/>
    <n v="0.14019999999999999"/>
    <n v="0.14019999999999999"/>
  </r>
  <r>
    <s v="indiana"/>
    <x v="3"/>
    <x v="0"/>
    <x v="951"/>
    <n v="2.3732000000000002"/>
    <n v="2.3732000000000002"/>
    <n v="2.3732000000000002"/>
    <n v="2.3732000000000002"/>
    <n v="2.3732000000000002"/>
    <n v="2.3732000000000002"/>
    <n v="2.3732000000000002"/>
    <n v="2.3732000000000002"/>
  </r>
  <r>
    <s v="indiana"/>
    <x v="3"/>
    <x v="3"/>
    <x v="952"/>
    <n v="0.44309999999999999"/>
    <n v="0.44309999999999999"/>
    <n v="0.44309999999999999"/>
    <n v="0.44309999999999999"/>
    <n v="0.44309999999999999"/>
    <n v="0.44309999999999999"/>
    <n v="0.44309999999999999"/>
    <n v="0.44309999999999999"/>
  </r>
  <r>
    <s v="indiana"/>
    <x v="3"/>
    <x v="1"/>
    <x v="953"/>
    <n v="1.5076000000000001"/>
    <n v="1.5076000000000001"/>
    <n v="1.5076000000000001"/>
    <n v="1.5076000000000001"/>
    <n v="1.5076000000000001"/>
    <n v="1.5076000000000001"/>
    <n v="1.5076000000000001"/>
    <n v="1.5076000000000001"/>
  </r>
  <r>
    <s v="iowa"/>
    <x v="3"/>
    <x v="3"/>
    <x v="954"/>
    <n v="0.20960000000000001"/>
    <n v="0.20960000000000001"/>
    <n v="0.20960000000000001"/>
    <n v="0.20960000000000001"/>
    <n v="0.20960000000000001"/>
    <n v="0.20960000000000001"/>
    <n v="0.20960000000000001"/>
    <n v="0.20960000000000001"/>
  </r>
  <r>
    <s v="iowa"/>
    <x v="3"/>
    <x v="2"/>
    <x v="113"/>
    <n v="2.5000000000000001E-3"/>
    <n v="2.5000000000000001E-3"/>
    <n v="2.5000000000000001E-3"/>
    <n v="2.5000000000000001E-3"/>
    <n v="2.5000000000000001E-3"/>
    <n v="2.5000000000000001E-3"/>
    <n v="2.5000000000000001E-3"/>
    <n v="2.5000000000000001E-3"/>
  </r>
  <r>
    <s v="iowa"/>
    <x v="3"/>
    <x v="4"/>
    <x v="955"/>
    <n v="6.6799999999999998E-2"/>
    <n v="6.6799999999999998E-2"/>
    <n v="6.6799999999999998E-2"/>
    <n v="6.6799999999999998E-2"/>
    <n v="6.6799999999999998E-2"/>
    <n v="6.6799999999999998E-2"/>
    <n v="6.6799999999999998E-2"/>
    <n v="6.6799999999999998E-2"/>
  </r>
  <r>
    <s v="iowa"/>
    <x v="3"/>
    <x v="1"/>
    <x v="956"/>
    <n v="0.624"/>
    <n v="0.624"/>
    <n v="0.624"/>
    <n v="0.624"/>
    <n v="0.624"/>
    <n v="0.624"/>
    <n v="0.624"/>
    <n v="0.624"/>
  </r>
  <r>
    <s v="iowa"/>
    <x v="3"/>
    <x v="6"/>
    <x v="320"/>
    <n v="2.3900000000000001E-2"/>
    <n v="2.3900000000000001E-2"/>
    <n v="2.3900000000000001E-2"/>
    <n v="2.3900000000000001E-2"/>
    <n v="2.3900000000000001E-2"/>
    <n v="2.3900000000000001E-2"/>
    <n v="2.3900000000000001E-2"/>
    <n v="2.3900000000000001E-2"/>
  </r>
  <r>
    <s v="iowa"/>
    <x v="3"/>
    <x v="0"/>
    <x v="957"/>
    <n v="1.0339"/>
    <n v="1.0339"/>
    <n v="1.0339"/>
    <n v="1.0339"/>
    <n v="1.0339"/>
    <n v="1.0339"/>
    <n v="1.0339"/>
    <n v="1.0339"/>
  </r>
  <r>
    <s v="iowa"/>
    <x v="3"/>
    <x v="5"/>
    <x v="958"/>
    <n v="0.1072"/>
    <n v="0.1072"/>
    <n v="0.1072"/>
    <n v="0.1072"/>
    <n v="0.1072"/>
    <n v="0.1072"/>
    <n v="0.1072"/>
    <n v="0.1072"/>
  </r>
  <r>
    <s v="kansas"/>
    <x v="3"/>
    <x v="3"/>
    <x v="959"/>
    <n v="0.19470000000000001"/>
    <n v="0.19470000000000001"/>
    <n v="0.19470000000000001"/>
    <n v="0.19470000000000001"/>
    <n v="0.19470000000000001"/>
    <n v="0.19470000000000001"/>
    <n v="0.19470000000000001"/>
    <n v="0.19470000000000001"/>
  </r>
  <r>
    <s v="kansas"/>
    <x v="3"/>
    <x v="6"/>
    <x v="960"/>
    <n v="2.2200000000000001E-2"/>
    <n v="2.2200000000000001E-2"/>
    <n v="2.2200000000000001E-2"/>
    <n v="2.2200000000000001E-2"/>
    <n v="2.2200000000000001E-2"/>
    <n v="2.2200000000000001E-2"/>
    <n v="2.2200000000000001E-2"/>
    <n v="2.2200000000000001E-2"/>
  </r>
  <r>
    <s v="kansas"/>
    <x v="3"/>
    <x v="5"/>
    <x v="961"/>
    <n v="9.9599999999999994E-2"/>
    <n v="9.9599999999999994E-2"/>
    <n v="9.9599999999999994E-2"/>
    <n v="9.9599999999999994E-2"/>
    <n v="9.9599999999999994E-2"/>
    <n v="9.9599999999999994E-2"/>
    <n v="9.9599999999999994E-2"/>
    <n v="9.9599999999999994E-2"/>
  </r>
  <r>
    <s v="kansas"/>
    <x v="3"/>
    <x v="2"/>
    <x v="804"/>
    <n v="2.3E-3"/>
    <n v="2.3E-3"/>
    <n v="2.3E-3"/>
    <n v="2.3E-3"/>
    <n v="2.3E-3"/>
    <n v="2.3E-3"/>
    <n v="2.3E-3"/>
    <n v="2.3E-3"/>
  </r>
  <r>
    <s v="kansas"/>
    <x v="3"/>
    <x v="4"/>
    <x v="192"/>
    <n v="6.1800000000000001E-2"/>
    <n v="6.1800000000000001E-2"/>
    <n v="6.1800000000000001E-2"/>
    <n v="6.1800000000000001E-2"/>
    <n v="6.1800000000000001E-2"/>
    <n v="6.1800000000000001E-2"/>
    <n v="6.1800000000000001E-2"/>
    <n v="6.1800000000000001E-2"/>
  </r>
  <r>
    <s v="kansas"/>
    <x v="3"/>
    <x v="0"/>
    <x v="962"/>
    <n v="0.97909999999999997"/>
    <n v="0.97909999999999997"/>
    <n v="0.97909999999999997"/>
    <n v="0.97909999999999997"/>
    <n v="0.97909999999999997"/>
    <n v="0.97909999999999997"/>
    <n v="0.97909999999999997"/>
    <n v="0.97909999999999997"/>
  </r>
  <r>
    <s v="kansas"/>
    <x v="3"/>
    <x v="1"/>
    <x v="963"/>
    <n v="0.59860000000000002"/>
    <n v="0.59860000000000002"/>
    <n v="0.59860000000000002"/>
    <n v="0.59860000000000002"/>
    <n v="0.59860000000000002"/>
    <n v="0.59860000000000002"/>
    <n v="0.59860000000000002"/>
    <n v="0.59860000000000002"/>
  </r>
  <r>
    <s v="kentucky"/>
    <x v="3"/>
    <x v="4"/>
    <x v="964"/>
    <n v="9.9699999999999997E-2"/>
    <n v="9.9699999999999997E-2"/>
    <n v="9.9699999999999997E-2"/>
    <n v="9.9699999999999997E-2"/>
    <n v="9.9699999999999997E-2"/>
    <n v="9.9699999999999997E-2"/>
    <n v="9.9699999999999997E-2"/>
    <n v="9.9699999999999997E-2"/>
  </r>
  <r>
    <s v="kentucky"/>
    <x v="3"/>
    <x v="2"/>
    <x v="19"/>
    <n v="3.5000000000000001E-3"/>
    <n v="3.5000000000000001E-3"/>
    <n v="3.5000000000000001E-3"/>
    <n v="3.5000000000000001E-3"/>
    <n v="3.5000000000000001E-3"/>
    <n v="3.5000000000000001E-3"/>
    <n v="3.5000000000000001E-3"/>
    <n v="3.5000000000000001E-3"/>
  </r>
  <r>
    <s v="kentucky"/>
    <x v="3"/>
    <x v="3"/>
    <x v="965"/>
    <n v="0.29549999999999998"/>
    <n v="0.29549999999999998"/>
    <n v="0.29549999999999998"/>
    <n v="0.29549999999999998"/>
    <n v="0.29549999999999998"/>
    <n v="0.29549999999999998"/>
    <n v="0.29549999999999998"/>
    <n v="0.29549999999999998"/>
  </r>
  <r>
    <s v="kentucky"/>
    <x v="3"/>
    <x v="6"/>
    <x v="553"/>
    <n v="3.3700000000000001E-2"/>
    <n v="3.3700000000000001E-2"/>
    <n v="3.3700000000000001E-2"/>
    <n v="3.3700000000000001E-2"/>
    <n v="3.3700000000000001E-2"/>
    <n v="3.3700000000000001E-2"/>
    <n v="3.3700000000000001E-2"/>
    <n v="3.3700000000000001E-2"/>
  </r>
  <r>
    <s v="kentucky"/>
    <x v="3"/>
    <x v="0"/>
    <x v="966"/>
    <n v="1.5464"/>
    <n v="1.5464"/>
    <n v="1.5464"/>
    <n v="1.5464"/>
    <n v="1.5464"/>
    <n v="1.5464"/>
    <n v="1.5464"/>
    <n v="1.5464"/>
  </r>
  <r>
    <s v="kentucky"/>
    <x v="3"/>
    <x v="5"/>
    <x v="967"/>
    <n v="0.15110000000000001"/>
    <n v="0.15110000000000001"/>
    <n v="0.15110000000000001"/>
    <n v="0.15110000000000001"/>
    <n v="0.15110000000000001"/>
    <n v="0.15110000000000001"/>
    <n v="0.15110000000000001"/>
    <n v="0.15110000000000001"/>
  </r>
  <r>
    <s v="kentucky"/>
    <x v="3"/>
    <x v="1"/>
    <x v="968"/>
    <n v="0.96289999999999998"/>
    <n v="0.96289999999999998"/>
    <n v="0.96289999999999998"/>
    <n v="0.96289999999999998"/>
    <n v="0.96289999999999998"/>
    <n v="0.96289999999999998"/>
    <n v="0.96289999999999998"/>
    <n v="0.96289999999999998"/>
  </r>
  <r>
    <s v="louisiana"/>
    <x v="3"/>
    <x v="5"/>
    <x v="969"/>
    <n v="0.16389999999999999"/>
    <n v="0.16389999999999999"/>
    <n v="0.16389999999999999"/>
    <n v="0.16389999999999999"/>
    <n v="0.16389999999999999"/>
    <n v="0.16389999999999999"/>
    <n v="0.16389999999999999"/>
    <n v="0.16389999999999999"/>
  </r>
  <r>
    <s v="louisiana"/>
    <x v="3"/>
    <x v="1"/>
    <x v="970"/>
    <n v="0.93789999999999996"/>
    <n v="0.93789999999999996"/>
    <n v="0.93789999999999996"/>
    <n v="0.93789999999999996"/>
    <n v="0.93789999999999996"/>
    <n v="0.93789999999999996"/>
    <n v="0.93789999999999996"/>
    <n v="0.93789999999999996"/>
  </r>
  <r>
    <s v="louisiana"/>
    <x v="3"/>
    <x v="6"/>
    <x v="971"/>
    <n v="3.6499999999999998E-2"/>
    <n v="3.6499999999999998E-2"/>
    <n v="3.6499999999999998E-2"/>
    <n v="3.6499999999999998E-2"/>
    <n v="3.6499999999999998E-2"/>
    <n v="3.6499999999999998E-2"/>
    <n v="3.6499999999999998E-2"/>
    <n v="3.6499999999999998E-2"/>
  </r>
  <r>
    <s v="louisiana"/>
    <x v="3"/>
    <x v="2"/>
    <x v="440"/>
    <n v="3.8E-3"/>
    <n v="3.8E-3"/>
    <n v="3.8E-3"/>
    <n v="3.8E-3"/>
    <n v="3.8E-3"/>
    <n v="3.8E-3"/>
    <n v="3.8E-3"/>
    <n v="3.8E-3"/>
  </r>
  <r>
    <s v="louisiana"/>
    <x v="3"/>
    <x v="4"/>
    <x v="972"/>
    <n v="0.105"/>
    <n v="0.105"/>
    <n v="0.105"/>
    <n v="0.105"/>
    <n v="0.105"/>
    <n v="0.105"/>
    <n v="0.105"/>
    <n v="0.105"/>
  </r>
  <r>
    <s v="louisiana"/>
    <x v="3"/>
    <x v="3"/>
    <x v="973"/>
    <n v="0.32050000000000001"/>
    <n v="0.32050000000000001"/>
    <n v="0.32050000000000001"/>
    <n v="0.32050000000000001"/>
    <n v="0.32050000000000001"/>
    <n v="0.32050000000000001"/>
    <n v="0.32050000000000001"/>
    <n v="0.32050000000000001"/>
  </r>
  <r>
    <s v="louisiana"/>
    <x v="3"/>
    <x v="0"/>
    <x v="974"/>
    <n v="1.5676000000000001"/>
    <n v="1.5676000000000001"/>
    <n v="1.5676000000000001"/>
    <n v="1.5676000000000001"/>
    <n v="1.5676000000000001"/>
    <n v="1.5676000000000001"/>
    <n v="1.5676000000000001"/>
    <n v="1.5676000000000001"/>
  </r>
  <r>
    <s v="maine"/>
    <x v="3"/>
    <x v="2"/>
    <x v="202"/>
    <n v="1.1000000000000001E-3"/>
    <n v="1.1000000000000001E-3"/>
    <n v="1.1000000000000001E-3"/>
    <n v="1.1000000000000001E-3"/>
    <n v="1.1000000000000001E-3"/>
    <n v="1.1000000000000001E-3"/>
    <n v="1.1000000000000001E-3"/>
    <n v="1.1000000000000001E-3"/>
  </r>
  <r>
    <s v="maine"/>
    <x v="3"/>
    <x v="0"/>
    <x v="975"/>
    <n v="0.46479999999999999"/>
    <n v="0.46479999999999999"/>
    <n v="0.46479999999999999"/>
    <n v="0.46479999999999999"/>
    <n v="0.46479999999999999"/>
    <n v="0.46479999999999999"/>
    <n v="0.46479999999999999"/>
    <n v="0.46479999999999999"/>
  </r>
  <r>
    <s v="maine"/>
    <x v="3"/>
    <x v="4"/>
    <x v="976"/>
    <n v="2.8199999999999999E-2"/>
    <n v="2.8199999999999999E-2"/>
    <n v="2.8199999999999999E-2"/>
    <n v="2.8199999999999999E-2"/>
    <n v="2.8199999999999999E-2"/>
    <n v="2.8199999999999999E-2"/>
    <n v="2.8199999999999999E-2"/>
    <n v="2.8199999999999999E-2"/>
  </r>
  <r>
    <s v="maine"/>
    <x v="3"/>
    <x v="6"/>
    <x v="50"/>
    <n v="1.0699999999999999E-2"/>
    <n v="1.0699999999999999E-2"/>
    <n v="1.0699999999999999E-2"/>
    <n v="1.0699999999999999E-2"/>
    <n v="1.0699999999999999E-2"/>
    <n v="1.0699999999999999E-2"/>
    <n v="1.0699999999999999E-2"/>
    <n v="1.0699999999999999E-2"/>
  </r>
  <r>
    <s v="maine"/>
    <x v="3"/>
    <x v="1"/>
    <x v="977"/>
    <n v="0.28299999999999997"/>
    <n v="0.28299999999999997"/>
    <n v="0.28299999999999997"/>
    <n v="0.28299999999999997"/>
    <n v="0.28299999999999997"/>
    <n v="0.28299999999999997"/>
    <n v="0.28299999999999997"/>
    <n v="0.28299999999999997"/>
  </r>
  <r>
    <s v="maine"/>
    <x v="3"/>
    <x v="3"/>
    <x v="978"/>
    <n v="9.3799999999999994E-2"/>
    <n v="9.3799999999999994E-2"/>
    <n v="9.3799999999999994E-2"/>
    <n v="9.3799999999999994E-2"/>
    <n v="9.3799999999999994E-2"/>
    <n v="9.3799999999999994E-2"/>
    <n v="9.3799999999999994E-2"/>
    <n v="9.3799999999999994E-2"/>
  </r>
  <r>
    <s v="maine"/>
    <x v="3"/>
    <x v="5"/>
    <x v="826"/>
    <n v="4.8000000000000001E-2"/>
    <n v="4.8000000000000001E-2"/>
    <n v="4.8000000000000001E-2"/>
    <n v="4.8000000000000001E-2"/>
    <n v="4.8000000000000001E-2"/>
    <n v="4.8000000000000001E-2"/>
    <n v="4.8000000000000001E-2"/>
    <n v="4.8000000000000001E-2"/>
  </r>
  <r>
    <s v="maryland"/>
    <x v="3"/>
    <x v="4"/>
    <x v="979"/>
    <n v="0.12889999999999999"/>
    <n v="0.12889999999999999"/>
    <n v="0.12889999999999999"/>
    <n v="0.12889999999999999"/>
    <n v="0.12889999999999999"/>
    <n v="0.12889999999999999"/>
    <n v="0.12889999999999999"/>
    <n v="0.12889999999999999"/>
  </r>
  <r>
    <s v="maryland"/>
    <x v="3"/>
    <x v="0"/>
    <x v="980"/>
    <n v="1.9355"/>
    <n v="1.9355"/>
    <n v="1.9355"/>
    <n v="1.9355"/>
    <n v="1.9355"/>
    <n v="1.9355"/>
    <n v="1.9355"/>
    <n v="1.9355"/>
  </r>
  <r>
    <s v="maryland"/>
    <x v="3"/>
    <x v="6"/>
    <x v="137"/>
    <n v="4.6100000000000002E-2"/>
    <n v="4.6100000000000002E-2"/>
    <n v="4.6100000000000002E-2"/>
    <n v="4.6100000000000002E-2"/>
    <n v="4.6100000000000002E-2"/>
    <n v="4.6100000000000002E-2"/>
    <n v="4.6100000000000002E-2"/>
    <n v="4.6100000000000002E-2"/>
  </r>
  <r>
    <s v="maryland"/>
    <x v="3"/>
    <x v="3"/>
    <x v="981"/>
    <n v="0.40439999999999998"/>
    <n v="0.40439999999999998"/>
    <n v="0.40439999999999998"/>
    <n v="0.40439999999999998"/>
    <n v="0.40439999999999998"/>
    <n v="0.40439999999999998"/>
    <n v="0.40439999999999998"/>
    <n v="0.40439999999999998"/>
  </r>
  <r>
    <s v="maryland"/>
    <x v="3"/>
    <x v="2"/>
    <x v="855"/>
    <n v="4.7999999999999996E-3"/>
    <n v="4.7999999999999996E-3"/>
    <n v="4.7999999999999996E-3"/>
    <n v="4.7999999999999996E-3"/>
    <n v="4.7999999999999996E-3"/>
    <n v="4.7999999999999996E-3"/>
    <n v="4.7999999999999996E-3"/>
    <n v="4.7999999999999996E-3"/>
  </r>
  <r>
    <s v="maryland"/>
    <x v="3"/>
    <x v="1"/>
    <x v="982"/>
    <n v="1.1447000000000001"/>
    <n v="1.1447000000000001"/>
    <n v="1.1447000000000001"/>
    <n v="1.1447000000000001"/>
    <n v="1.1447000000000001"/>
    <n v="1.1447000000000001"/>
    <n v="1.1447000000000001"/>
    <n v="1.1447000000000001"/>
  </r>
  <r>
    <s v="maryland"/>
    <x v="3"/>
    <x v="5"/>
    <x v="983"/>
    <n v="0.20680000000000001"/>
    <n v="0.20680000000000001"/>
    <n v="0.20680000000000001"/>
    <n v="0.20680000000000001"/>
    <n v="0.20680000000000001"/>
    <n v="0.20680000000000001"/>
    <n v="0.20680000000000001"/>
    <n v="0.20680000000000001"/>
  </r>
  <r>
    <s v="massachusetts"/>
    <x v="3"/>
    <x v="5"/>
    <x v="984"/>
    <n v="0.23599999999999999"/>
    <n v="0.23599999999999999"/>
    <n v="0.23599999999999999"/>
    <n v="0.23599999999999999"/>
    <n v="0.23599999999999999"/>
    <n v="0.23599999999999999"/>
    <n v="0.23599999999999999"/>
    <n v="0.23599999999999999"/>
  </r>
  <r>
    <s v="massachusetts"/>
    <x v="3"/>
    <x v="6"/>
    <x v="985"/>
    <n v="5.2600000000000001E-2"/>
    <n v="5.2600000000000001E-2"/>
    <n v="5.2600000000000001E-2"/>
    <n v="5.2600000000000001E-2"/>
    <n v="5.2600000000000001E-2"/>
    <n v="5.2600000000000001E-2"/>
    <n v="5.2600000000000001E-2"/>
    <n v="5.2600000000000001E-2"/>
  </r>
  <r>
    <s v="massachusetts"/>
    <x v="3"/>
    <x v="0"/>
    <x v="986"/>
    <n v="2.0179"/>
    <n v="2.0179"/>
    <n v="2.0179"/>
    <n v="2.0179"/>
    <n v="2.0179"/>
    <n v="2.0179"/>
    <n v="2.0179"/>
    <n v="2.0179"/>
  </r>
  <r>
    <s v="massachusetts"/>
    <x v="3"/>
    <x v="3"/>
    <x v="987"/>
    <n v="0.46150000000000002"/>
    <n v="0.46150000000000002"/>
    <n v="0.46150000000000002"/>
    <n v="0.46150000000000002"/>
    <n v="0.46150000000000002"/>
    <n v="0.46150000000000002"/>
    <n v="0.46150000000000002"/>
    <n v="0.46150000000000002"/>
  </r>
  <r>
    <s v="massachusetts"/>
    <x v="3"/>
    <x v="4"/>
    <x v="988"/>
    <n v="0.12559999999999999"/>
    <n v="0.12559999999999999"/>
    <n v="0.12559999999999999"/>
    <n v="0.12559999999999999"/>
    <n v="0.12559999999999999"/>
    <n v="0.12559999999999999"/>
    <n v="0.12559999999999999"/>
    <n v="0.12559999999999999"/>
  </r>
  <r>
    <s v="massachusetts"/>
    <x v="3"/>
    <x v="1"/>
    <x v="989"/>
    <n v="1.1367"/>
    <n v="1.1367"/>
    <n v="1.1367"/>
    <n v="1.1367"/>
    <n v="1.1367"/>
    <n v="1.1367"/>
    <n v="1.1367"/>
    <n v="1.1367"/>
  </r>
  <r>
    <s v="massachusetts"/>
    <x v="3"/>
    <x v="2"/>
    <x v="888"/>
    <n v="5.4000000000000003E-3"/>
    <n v="5.4000000000000003E-3"/>
    <n v="5.4000000000000003E-3"/>
    <n v="5.4000000000000003E-3"/>
    <n v="5.4000000000000003E-3"/>
    <n v="5.4000000000000003E-3"/>
    <n v="5.4000000000000003E-3"/>
    <n v="5.4000000000000003E-3"/>
  </r>
  <r>
    <s v="michigan"/>
    <x v="3"/>
    <x v="0"/>
    <x v="990"/>
    <n v="3.4159000000000002"/>
    <n v="3.4159000000000002"/>
    <n v="3.4159000000000002"/>
    <n v="3.4159000000000002"/>
    <n v="3.4159000000000002"/>
    <n v="3.4159000000000002"/>
    <n v="3.4159000000000002"/>
    <n v="3.4159000000000002"/>
  </r>
  <r>
    <s v="michigan"/>
    <x v="3"/>
    <x v="4"/>
    <x v="991"/>
    <n v="0.2281"/>
    <n v="0.2281"/>
    <n v="0.2281"/>
    <n v="0.2281"/>
    <n v="0.2281"/>
    <n v="0.2281"/>
    <n v="0.2281"/>
    <n v="0.2281"/>
  </r>
  <r>
    <s v="michigan"/>
    <x v="3"/>
    <x v="3"/>
    <x v="992"/>
    <n v="0.72330000000000005"/>
    <n v="0.72330000000000005"/>
    <n v="0.72330000000000005"/>
    <n v="0.72330000000000005"/>
    <n v="0.72330000000000005"/>
    <n v="0.72330000000000005"/>
    <n v="0.72330000000000005"/>
    <n v="0.72330000000000005"/>
  </r>
  <r>
    <s v="michigan"/>
    <x v="3"/>
    <x v="1"/>
    <x v="993"/>
    <n v="2.0036999999999998"/>
    <n v="2.0036999999999998"/>
    <n v="2.0036999999999998"/>
    <n v="2.0036999999999998"/>
    <n v="2.0036999999999998"/>
    <n v="2.0036999999999998"/>
    <n v="2.0036999999999998"/>
    <n v="2.0036999999999998"/>
  </r>
  <r>
    <s v="michigan"/>
    <x v="3"/>
    <x v="2"/>
    <x v="400"/>
    <n v="8.5000000000000006E-3"/>
    <n v="8.5000000000000006E-3"/>
    <n v="8.5000000000000006E-3"/>
    <n v="8.5000000000000006E-3"/>
    <n v="8.5000000000000006E-3"/>
    <n v="8.5000000000000006E-3"/>
    <n v="8.5000000000000006E-3"/>
    <n v="8.5000000000000006E-3"/>
  </r>
  <r>
    <s v="michigan"/>
    <x v="3"/>
    <x v="6"/>
    <x v="701"/>
    <n v="8.2400000000000001E-2"/>
    <n v="8.2400000000000001E-2"/>
    <n v="8.2400000000000001E-2"/>
    <n v="8.2400000000000001E-2"/>
    <n v="8.2400000000000001E-2"/>
    <n v="8.2400000000000001E-2"/>
    <n v="8.2400000000000001E-2"/>
    <n v="8.2400000000000001E-2"/>
  </r>
  <r>
    <s v="michigan"/>
    <x v="3"/>
    <x v="5"/>
    <x v="994"/>
    <n v="0.36990000000000001"/>
    <n v="0.36990000000000001"/>
    <n v="0.36990000000000001"/>
    <n v="0.36990000000000001"/>
    <n v="0.36990000000000001"/>
    <n v="0.36990000000000001"/>
    <n v="0.36990000000000001"/>
    <n v="0.36990000000000001"/>
  </r>
  <r>
    <s v="minnesota"/>
    <x v="3"/>
    <x v="5"/>
    <x v="403"/>
    <n v="0.1903"/>
    <n v="0.1903"/>
    <n v="0.1903"/>
    <n v="0.1903"/>
    <n v="0.1903"/>
    <n v="0.1903"/>
    <n v="0.1903"/>
    <n v="0.1903"/>
  </r>
  <r>
    <s v="minnesota"/>
    <x v="3"/>
    <x v="3"/>
    <x v="995"/>
    <n v="0.37209999999999999"/>
    <n v="0.37209999999999999"/>
    <n v="0.37209999999999999"/>
    <n v="0.37209999999999999"/>
    <n v="0.37209999999999999"/>
    <n v="0.37209999999999999"/>
    <n v="0.37209999999999999"/>
    <n v="0.37209999999999999"/>
  </r>
  <r>
    <s v="minnesota"/>
    <x v="3"/>
    <x v="2"/>
    <x v="448"/>
    <n v="4.4000000000000003E-3"/>
    <n v="4.4000000000000003E-3"/>
    <n v="4.4000000000000003E-3"/>
    <n v="4.4000000000000003E-3"/>
    <n v="4.4000000000000003E-3"/>
    <n v="4.4000000000000003E-3"/>
    <n v="4.4000000000000003E-3"/>
    <n v="4.4000000000000003E-3"/>
  </r>
  <r>
    <s v="minnesota"/>
    <x v="3"/>
    <x v="4"/>
    <x v="996"/>
    <n v="0.1172"/>
    <n v="0.1172"/>
    <n v="0.1172"/>
    <n v="0.1172"/>
    <n v="0.1172"/>
    <n v="0.1172"/>
    <n v="0.1172"/>
    <n v="0.1172"/>
  </r>
  <r>
    <s v="minnesota"/>
    <x v="3"/>
    <x v="6"/>
    <x v="386"/>
    <n v="4.24E-2"/>
    <n v="4.24E-2"/>
    <n v="4.24E-2"/>
    <n v="4.24E-2"/>
    <n v="4.24E-2"/>
    <n v="4.24E-2"/>
    <n v="4.24E-2"/>
    <n v="4.24E-2"/>
  </r>
  <r>
    <s v="minnesota"/>
    <x v="3"/>
    <x v="1"/>
    <x v="997"/>
    <n v="1.1355"/>
    <n v="1.1355"/>
    <n v="1.1355"/>
    <n v="1.1355"/>
    <n v="1.1355"/>
    <n v="1.1355"/>
    <n v="1.1355"/>
    <n v="1.1355"/>
  </r>
  <r>
    <s v="minnesota"/>
    <x v="3"/>
    <x v="0"/>
    <x v="998"/>
    <n v="1.8617999999999999"/>
    <n v="1.8617999999999999"/>
    <n v="1.8617999999999999"/>
    <n v="1.8617999999999999"/>
    <n v="1.8617999999999999"/>
    <n v="1.8617999999999999"/>
    <n v="1.8617999999999999"/>
    <n v="1.8617999999999999"/>
  </r>
  <r>
    <s v="mississippi"/>
    <x v="3"/>
    <x v="0"/>
    <x v="999"/>
    <n v="1.1576"/>
    <n v="1.1576"/>
    <n v="1.1576"/>
    <n v="1.1576"/>
    <n v="1.1576"/>
    <n v="1.1576"/>
    <n v="1.1576"/>
    <n v="1.1576"/>
  </r>
  <r>
    <s v="mississippi"/>
    <x v="3"/>
    <x v="4"/>
    <x v="820"/>
    <n v="6.7799999999999999E-2"/>
    <n v="6.7799999999999999E-2"/>
    <n v="6.7799999999999999E-2"/>
    <n v="6.7799999999999999E-2"/>
    <n v="6.7799999999999999E-2"/>
    <n v="6.7799999999999999E-2"/>
    <n v="6.7799999999999999E-2"/>
    <n v="6.7799999999999999E-2"/>
  </r>
  <r>
    <s v="mississippi"/>
    <x v="3"/>
    <x v="1"/>
    <x v="1000"/>
    <n v="0.752"/>
    <n v="0.752"/>
    <n v="0.752"/>
    <n v="0.752"/>
    <n v="0.752"/>
    <n v="0.752"/>
    <n v="0.752"/>
    <n v="0.752"/>
  </r>
  <r>
    <s v="mississippi"/>
    <x v="3"/>
    <x v="3"/>
    <x v="1001"/>
    <n v="0.20630000000000001"/>
    <n v="0.20630000000000001"/>
    <n v="0.20630000000000001"/>
    <n v="0.20630000000000001"/>
    <n v="0.20630000000000001"/>
    <n v="0.20630000000000001"/>
    <n v="0.20630000000000001"/>
    <n v="0.20630000000000001"/>
  </r>
  <r>
    <s v="mississippi"/>
    <x v="3"/>
    <x v="2"/>
    <x v="363"/>
    <n v="2.3999999999999998E-3"/>
    <n v="2.3999999999999998E-3"/>
    <n v="2.3999999999999998E-3"/>
    <n v="2.3999999999999998E-3"/>
    <n v="2.3999999999999998E-3"/>
    <n v="2.3999999999999998E-3"/>
    <n v="2.3999999999999998E-3"/>
    <n v="2.3999999999999998E-3"/>
  </r>
  <r>
    <s v="mississippi"/>
    <x v="3"/>
    <x v="5"/>
    <x v="1002"/>
    <n v="0.1055"/>
    <n v="0.1055"/>
    <n v="0.1055"/>
    <n v="0.1055"/>
    <n v="0.1055"/>
    <n v="0.1055"/>
    <n v="0.1055"/>
    <n v="0.1055"/>
  </r>
  <r>
    <s v="mississippi"/>
    <x v="3"/>
    <x v="6"/>
    <x v="414"/>
    <n v="2.35E-2"/>
    <n v="2.35E-2"/>
    <n v="2.35E-2"/>
    <n v="2.35E-2"/>
    <n v="2.35E-2"/>
    <n v="2.35E-2"/>
    <n v="2.35E-2"/>
    <n v="2.35E-2"/>
  </r>
  <r>
    <s v="missouri"/>
    <x v="3"/>
    <x v="2"/>
    <x v="855"/>
    <n v="4.7999999999999996E-3"/>
    <n v="4.7999999999999996E-3"/>
    <n v="4.7999999999999996E-3"/>
    <n v="4.7999999999999996E-3"/>
    <n v="4.7999999999999996E-3"/>
    <n v="4.7999999999999996E-3"/>
    <n v="4.7999999999999996E-3"/>
    <n v="4.7999999999999996E-3"/>
  </r>
  <r>
    <s v="missouri"/>
    <x v="3"/>
    <x v="0"/>
    <x v="1003"/>
    <n v="2.0371999999999999"/>
    <n v="2.0371999999999999"/>
    <n v="2.0371999999999999"/>
    <n v="2.0371999999999999"/>
    <n v="2.0371999999999999"/>
    <n v="2.0371999999999999"/>
    <n v="2.0371999999999999"/>
    <n v="2.0371999999999999"/>
  </r>
  <r>
    <s v="missouri"/>
    <x v="3"/>
    <x v="4"/>
    <x v="1004"/>
    <n v="0.1326"/>
    <n v="0.1326"/>
    <n v="0.1326"/>
    <n v="0.1326"/>
    <n v="0.1326"/>
    <n v="0.1326"/>
    <n v="0.1326"/>
    <n v="0.1326"/>
  </r>
  <r>
    <s v="missouri"/>
    <x v="3"/>
    <x v="6"/>
    <x v="1005"/>
    <n v="4.6699999999999998E-2"/>
    <n v="4.6699999999999998E-2"/>
    <n v="4.6699999999999998E-2"/>
    <n v="4.6699999999999998E-2"/>
    <n v="4.6699999999999998E-2"/>
    <n v="4.6699999999999998E-2"/>
    <n v="4.6699999999999998E-2"/>
    <n v="4.6699999999999998E-2"/>
  </r>
  <r>
    <s v="missouri"/>
    <x v="3"/>
    <x v="5"/>
    <x v="954"/>
    <n v="0.20960000000000001"/>
    <n v="0.20960000000000001"/>
    <n v="0.20960000000000001"/>
    <n v="0.20960000000000001"/>
    <n v="0.20960000000000001"/>
    <n v="0.20960000000000001"/>
    <n v="0.20960000000000001"/>
    <n v="0.20960000000000001"/>
  </r>
  <r>
    <s v="missouri"/>
    <x v="3"/>
    <x v="3"/>
    <x v="1006"/>
    <n v="0.40970000000000001"/>
    <n v="0.40970000000000001"/>
    <n v="0.40970000000000001"/>
    <n v="0.40970000000000001"/>
    <n v="0.40970000000000001"/>
    <n v="0.40970000000000001"/>
    <n v="0.40970000000000001"/>
    <n v="0.40970000000000001"/>
  </r>
  <r>
    <s v="missouri"/>
    <x v="3"/>
    <x v="1"/>
    <x v="1007"/>
    <n v="1.2338"/>
    <n v="1.2338"/>
    <n v="1.2338"/>
    <n v="1.2338"/>
    <n v="1.2338"/>
    <n v="1.2338"/>
    <n v="1.2338"/>
    <n v="1.2338"/>
  </r>
  <r>
    <s v="montana"/>
    <x v="3"/>
    <x v="1"/>
    <x v="1008"/>
    <n v="0.22539999999999999"/>
    <n v="0.22539999999999999"/>
    <n v="0.22539999999999999"/>
    <n v="0.22539999999999999"/>
    <n v="0.22539999999999999"/>
    <n v="0.22539999999999999"/>
    <n v="0.22539999999999999"/>
    <n v="0.22539999999999999"/>
  </r>
  <r>
    <s v="montana"/>
    <x v="3"/>
    <x v="0"/>
    <x v="1009"/>
    <n v="0.3538"/>
    <n v="0.3538"/>
    <n v="0.3538"/>
    <n v="0.3538"/>
    <n v="0.3538"/>
    <n v="0.3538"/>
    <n v="0.3538"/>
    <n v="0.3538"/>
  </r>
  <r>
    <s v="montana"/>
    <x v="3"/>
    <x v="3"/>
    <x v="142"/>
    <n v="6.6699999999999995E-2"/>
    <n v="6.6699999999999995E-2"/>
    <n v="6.6699999999999995E-2"/>
    <n v="6.6699999999999995E-2"/>
    <n v="6.6699999999999995E-2"/>
    <n v="6.6699999999999995E-2"/>
    <n v="6.6699999999999995E-2"/>
    <n v="6.6699999999999995E-2"/>
  </r>
  <r>
    <s v="montana"/>
    <x v="3"/>
    <x v="6"/>
    <x v="86"/>
    <n v="7.6E-3"/>
    <n v="7.6E-3"/>
    <n v="7.6E-3"/>
    <n v="7.6E-3"/>
    <n v="7.6E-3"/>
    <n v="7.6E-3"/>
    <n v="7.6E-3"/>
    <n v="7.6E-3"/>
  </r>
  <r>
    <s v="montana"/>
    <x v="3"/>
    <x v="4"/>
    <x v="1010"/>
    <n v="1.9199999999999998E-2"/>
    <n v="1.9199999999999998E-2"/>
    <n v="1.9199999999999998E-2"/>
    <n v="1.9199999999999998E-2"/>
    <n v="1.9199999999999998E-2"/>
    <n v="1.9199999999999998E-2"/>
    <n v="1.9199999999999998E-2"/>
    <n v="1.9199999999999998E-2"/>
  </r>
  <r>
    <s v="montana"/>
    <x v="3"/>
    <x v="2"/>
    <x v="69"/>
    <n v="8.0000000000000004E-4"/>
    <n v="8.0000000000000004E-4"/>
    <n v="8.0000000000000004E-4"/>
    <n v="8.0000000000000004E-4"/>
    <n v="8.0000000000000004E-4"/>
    <n v="8.0000000000000004E-4"/>
    <n v="8.0000000000000004E-4"/>
    <n v="8.0000000000000004E-4"/>
  </r>
  <r>
    <s v="montana"/>
    <x v="3"/>
    <x v="5"/>
    <x v="1011"/>
    <n v="3.4099999999999998E-2"/>
    <n v="3.4099999999999998E-2"/>
    <n v="3.4099999999999998E-2"/>
    <n v="3.4099999999999998E-2"/>
    <n v="3.4099999999999998E-2"/>
    <n v="3.4099999999999998E-2"/>
    <n v="3.4099999999999998E-2"/>
    <n v="3.4099999999999998E-2"/>
  </r>
  <r>
    <s v="nebraska"/>
    <x v="3"/>
    <x v="0"/>
    <x v="1012"/>
    <n v="0.61839999999999995"/>
    <n v="0.61839999999999995"/>
    <n v="0.61839999999999995"/>
    <n v="0.61839999999999995"/>
    <n v="0.61839999999999995"/>
    <n v="0.61839999999999995"/>
    <n v="0.61839999999999995"/>
    <n v="0.61839999999999995"/>
  </r>
  <r>
    <s v="nebraska"/>
    <x v="3"/>
    <x v="4"/>
    <x v="1013"/>
    <n v="3.95E-2"/>
    <n v="3.95E-2"/>
    <n v="3.95E-2"/>
    <n v="3.95E-2"/>
    <n v="3.95E-2"/>
    <n v="3.95E-2"/>
    <n v="3.95E-2"/>
    <n v="3.95E-2"/>
  </r>
  <r>
    <s v="nebraska"/>
    <x v="3"/>
    <x v="2"/>
    <x v="186"/>
    <n v="1.4E-3"/>
    <n v="1.4E-3"/>
    <n v="1.4E-3"/>
    <n v="1.4E-3"/>
    <n v="1.4E-3"/>
    <n v="1.4E-3"/>
    <n v="1.4E-3"/>
    <n v="1.4E-3"/>
  </r>
  <r>
    <s v="nebraska"/>
    <x v="3"/>
    <x v="5"/>
    <x v="1014"/>
    <n v="6.2899999999999998E-2"/>
    <n v="6.2899999999999998E-2"/>
    <n v="6.2899999999999998E-2"/>
    <n v="6.2899999999999998E-2"/>
    <n v="6.2899999999999998E-2"/>
    <n v="6.2899999999999998E-2"/>
    <n v="6.2899999999999998E-2"/>
    <n v="6.2899999999999998E-2"/>
  </r>
  <r>
    <s v="nebraska"/>
    <x v="3"/>
    <x v="6"/>
    <x v="1015"/>
    <n v="1.4E-2"/>
    <n v="1.4E-2"/>
    <n v="1.4E-2"/>
    <n v="1.4E-2"/>
    <n v="1.4E-2"/>
    <n v="1.4E-2"/>
    <n v="1.4E-2"/>
    <n v="1.4E-2"/>
  </r>
  <r>
    <s v="nebraska"/>
    <x v="3"/>
    <x v="1"/>
    <x v="1016"/>
    <n v="0.3775"/>
    <n v="0.3775"/>
    <n v="0.3775"/>
    <n v="0.3775"/>
    <n v="0.3775"/>
    <n v="0.3775"/>
    <n v="0.3775"/>
    <n v="0.3775"/>
  </r>
  <r>
    <s v="nebraska"/>
    <x v="3"/>
    <x v="3"/>
    <x v="1017"/>
    <n v="0.123"/>
    <n v="0.123"/>
    <n v="0.123"/>
    <n v="0.123"/>
    <n v="0.123"/>
    <n v="0.123"/>
    <n v="0.123"/>
    <n v="0.123"/>
  </r>
  <r>
    <s v="nevada"/>
    <x v="3"/>
    <x v="1"/>
    <x v="1018"/>
    <n v="0.50760000000000005"/>
    <n v="0.50760000000000005"/>
    <n v="0.50760000000000005"/>
    <n v="0.50760000000000005"/>
    <n v="0.50760000000000005"/>
    <n v="0.50760000000000005"/>
    <n v="0.50760000000000005"/>
    <n v="0.50760000000000005"/>
  </r>
  <r>
    <s v="nevada"/>
    <x v="3"/>
    <x v="6"/>
    <x v="200"/>
    <n v="2.0299999999999999E-2"/>
    <n v="2.0299999999999999E-2"/>
    <n v="2.0299999999999999E-2"/>
    <n v="2.0299999999999999E-2"/>
    <n v="2.0299999999999999E-2"/>
    <n v="2.0299999999999999E-2"/>
    <n v="2.0299999999999999E-2"/>
    <n v="2.0299999999999999E-2"/>
  </r>
  <r>
    <s v="nevada"/>
    <x v="3"/>
    <x v="3"/>
    <x v="1019"/>
    <n v="0.1784"/>
    <n v="0.1784"/>
    <n v="0.1784"/>
    <n v="0.1784"/>
    <n v="0.1784"/>
    <n v="0.1784"/>
    <n v="0.1784"/>
    <n v="0.1784"/>
  </r>
  <r>
    <s v="nevada"/>
    <x v="3"/>
    <x v="0"/>
    <x v="1020"/>
    <n v="0.84809999999999997"/>
    <n v="0.84809999999999997"/>
    <n v="0.84809999999999997"/>
    <n v="0.84809999999999997"/>
    <n v="0.84809999999999997"/>
    <n v="0.84809999999999997"/>
    <n v="0.84809999999999997"/>
    <n v="0.84809999999999997"/>
  </r>
  <r>
    <s v="nevada"/>
    <x v="3"/>
    <x v="2"/>
    <x v="47"/>
    <n v="2.0999999999999999E-3"/>
    <n v="2.0999999999999999E-3"/>
    <n v="2.0999999999999999E-3"/>
    <n v="2.0999999999999999E-3"/>
    <n v="2.0999999999999999E-3"/>
    <n v="2.0999999999999999E-3"/>
    <n v="2.0999999999999999E-3"/>
    <n v="2.0999999999999999E-3"/>
  </r>
  <r>
    <s v="nevada"/>
    <x v="3"/>
    <x v="5"/>
    <x v="615"/>
    <n v="9.1300000000000006E-2"/>
    <n v="9.1300000000000006E-2"/>
    <n v="9.1300000000000006E-2"/>
    <n v="9.1300000000000006E-2"/>
    <n v="9.1300000000000006E-2"/>
    <n v="9.1300000000000006E-2"/>
    <n v="9.1300000000000006E-2"/>
    <n v="9.1300000000000006E-2"/>
  </r>
  <r>
    <s v="nevada"/>
    <x v="3"/>
    <x v="4"/>
    <x v="1021"/>
    <n v="4.8500000000000001E-2"/>
    <n v="4.8500000000000001E-2"/>
    <n v="4.8500000000000001E-2"/>
    <n v="4.8500000000000001E-2"/>
    <n v="4.8500000000000001E-2"/>
    <n v="4.8500000000000001E-2"/>
    <n v="4.8500000000000001E-2"/>
    <n v="4.8500000000000001E-2"/>
  </r>
  <r>
    <s v="new_hampshire"/>
    <x v="3"/>
    <x v="6"/>
    <x v="1022"/>
    <n v="1.0800000000000001E-2"/>
    <n v="1.0800000000000001E-2"/>
    <n v="1.0800000000000001E-2"/>
    <n v="1.0800000000000001E-2"/>
    <n v="1.0800000000000001E-2"/>
    <n v="1.0800000000000001E-2"/>
    <n v="1.0800000000000001E-2"/>
    <n v="1.0800000000000001E-2"/>
  </r>
  <r>
    <s v="new_hampshire"/>
    <x v="3"/>
    <x v="1"/>
    <x v="1023"/>
    <n v="0.2646"/>
    <n v="0.2646"/>
    <n v="0.2646"/>
    <n v="0.2646"/>
    <n v="0.2646"/>
    <n v="0.2646"/>
    <n v="0.2646"/>
    <n v="0.2646"/>
  </r>
  <r>
    <s v="new_hampshire"/>
    <x v="3"/>
    <x v="2"/>
    <x v="202"/>
    <n v="1.1000000000000001E-3"/>
    <n v="1.1000000000000001E-3"/>
    <n v="1.1000000000000001E-3"/>
    <n v="1.1000000000000001E-3"/>
    <n v="1.1000000000000001E-3"/>
    <n v="1.1000000000000001E-3"/>
    <n v="1.1000000000000001E-3"/>
    <n v="1.1000000000000001E-3"/>
  </r>
  <r>
    <s v="new_hampshire"/>
    <x v="3"/>
    <x v="3"/>
    <x v="1024"/>
    <n v="9.4899999999999998E-2"/>
    <n v="9.4899999999999998E-2"/>
    <n v="9.4899999999999998E-2"/>
    <n v="9.4899999999999998E-2"/>
    <n v="9.4899999999999998E-2"/>
    <n v="9.4899999999999998E-2"/>
    <n v="9.4899999999999998E-2"/>
    <n v="9.4899999999999998E-2"/>
  </r>
  <r>
    <s v="new_hampshire"/>
    <x v="3"/>
    <x v="5"/>
    <x v="1021"/>
    <n v="4.8500000000000001E-2"/>
    <n v="4.8500000000000001E-2"/>
    <n v="4.8500000000000001E-2"/>
    <n v="4.8500000000000001E-2"/>
    <n v="4.8500000000000001E-2"/>
    <n v="4.8500000000000001E-2"/>
    <n v="4.8500000000000001E-2"/>
    <n v="4.8500000000000001E-2"/>
  </r>
  <r>
    <s v="new_hampshire"/>
    <x v="3"/>
    <x v="4"/>
    <x v="1025"/>
    <n v="2.64E-2"/>
    <n v="2.64E-2"/>
    <n v="2.64E-2"/>
    <n v="2.64E-2"/>
    <n v="2.64E-2"/>
    <n v="2.64E-2"/>
    <n v="2.64E-2"/>
    <n v="2.64E-2"/>
  </r>
  <r>
    <s v="new_hampshire"/>
    <x v="3"/>
    <x v="0"/>
    <x v="1026"/>
    <n v="0.44629999999999997"/>
    <n v="0.44629999999999997"/>
    <n v="0.44629999999999997"/>
    <n v="0.44629999999999997"/>
    <n v="0.44629999999999997"/>
    <n v="0.44629999999999997"/>
    <n v="0.44629999999999997"/>
    <n v="0.44629999999999997"/>
  </r>
  <r>
    <s v="new_jersey"/>
    <x v="3"/>
    <x v="3"/>
    <x v="1027"/>
    <n v="0.62329999999999997"/>
    <n v="0.62329999999999997"/>
    <n v="0.62329999999999997"/>
    <n v="0.62329999999999997"/>
    <n v="0.62329999999999997"/>
    <n v="0.62329999999999997"/>
    <n v="0.62329999999999997"/>
    <n v="0.62329999999999997"/>
  </r>
  <r>
    <s v="new_jersey"/>
    <x v="3"/>
    <x v="2"/>
    <x v="1028"/>
    <n v="7.3000000000000001E-3"/>
    <n v="7.3000000000000001E-3"/>
    <n v="7.3000000000000001E-3"/>
    <n v="7.3000000000000001E-3"/>
    <n v="7.3000000000000001E-3"/>
    <n v="7.3000000000000001E-3"/>
    <n v="7.3000000000000001E-3"/>
    <n v="7.3000000000000001E-3"/>
  </r>
  <r>
    <s v="new_jersey"/>
    <x v="3"/>
    <x v="6"/>
    <x v="785"/>
    <n v="7.0999999999999994E-2"/>
    <n v="7.0999999999999994E-2"/>
    <n v="7.0999999999999994E-2"/>
    <n v="7.0999999999999994E-2"/>
    <n v="7.0999999999999994E-2"/>
    <n v="7.0999999999999994E-2"/>
    <n v="7.0999999999999994E-2"/>
    <n v="7.0999999999999994E-2"/>
  </r>
  <r>
    <s v="new_jersey"/>
    <x v="3"/>
    <x v="0"/>
    <x v="1029"/>
    <n v="2.6953"/>
    <n v="2.6953"/>
    <n v="2.6953"/>
    <n v="2.6953"/>
    <n v="2.6953"/>
    <n v="2.6953"/>
    <n v="2.6953"/>
    <n v="2.6953"/>
  </r>
  <r>
    <s v="new_jersey"/>
    <x v="3"/>
    <x v="5"/>
    <x v="1030"/>
    <n v="0.31879999999999997"/>
    <n v="0.31879999999999997"/>
    <n v="0.31879999999999997"/>
    <n v="0.31879999999999997"/>
    <n v="0.31879999999999997"/>
    <n v="0.31879999999999997"/>
    <n v="0.31879999999999997"/>
    <n v="0.31879999999999997"/>
  </r>
  <r>
    <s v="new_jersey"/>
    <x v="3"/>
    <x v="1"/>
    <x v="1031"/>
    <n v="1.5097"/>
    <n v="1.5097"/>
    <n v="1.5097"/>
    <n v="1.5097"/>
    <n v="1.5097"/>
    <n v="1.5097"/>
    <n v="1.5097"/>
    <n v="1.5097"/>
  </r>
  <r>
    <s v="new_jersey"/>
    <x v="3"/>
    <x v="4"/>
    <x v="1032"/>
    <n v="0.16520000000000001"/>
    <n v="0.16520000000000001"/>
    <n v="0.16520000000000001"/>
    <n v="0.16520000000000001"/>
    <n v="0.16520000000000001"/>
    <n v="0.16520000000000001"/>
    <n v="0.16520000000000001"/>
    <n v="0.16520000000000001"/>
  </r>
  <r>
    <s v="new_mexico"/>
    <x v="3"/>
    <x v="5"/>
    <x v="1033"/>
    <n v="6.9800000000000001E-2"/>
    <n v="6.9800000000000001E-2"/>
    <n v="6.9800000000000001E-2"/>
    <n v="6.9800000000000001E-2"/>
    <n v="6.9800000000000001E-2"/>
    <n v="6.9800000000000001E-2"/>
    <n v="6.9800000000000001E-2"/>
    <n v="6.9800000000000001E-2"/>
  </r>
  <r>
    <s v="new_mexico"/>
    <x v="3"/>
    <x v="2"/>
    <x v="104"/>
    <n v="1.6000000000000001E-3"/>
    <n v="1.6000000000000001E-3"/>
    <n v="1.6000000000000001E-3"/>
    <n v="1.6000000000000001E-3"/>
    <n v="1.6000000000000001E-3"/>
    <n v="1.6000000000000001E-3"/>
    <n v="1.6000000000000001E-3"/>
    <n v="1.6000000000000001E-3"/>
  </r>
  <r>
    <s v="new_mexico"/>
    <x v="3"/>
    <x v="4"/>
    <x v="1034"/>
    <n v="3.7699999999999997E-2"/>
    <n v="3.7699999999999997E-2"/>
    <n v="3.7699999999999997E-2"/>
    <n v="3.7699999999999997E-2"/>
    <n v="3.7699999999999997E-2"/>
    <n v="3.7699999999999997E-2"/>
    <n v="3.7699999999999997E-2"/>
    <n v="3.7699999999999997E-2"/>
  </r>
  <r>
    <s v="new_mexico"/>
    <x v="3"/>
    <x v="3"/>
    <x v="1035"/>
    <n v="0.13639999999999999"/>
    <n v="0.13639999999999999"/>
    <n v="0.13639999999999999"/>
    <n v="0.13639999999999999"/>
    <n v="0.13639999999999999"/>
    <n v="0.13639999999999999"/>
    <n v="0.13639999999999999"/>
    <n v="0.13639999999999999"/>
  </r>
  <r>
    <s v="new_mexico"/>
    <x v="3"/>
    <x v="6"/>
    <x v="570"/>
    <n v="1.55E-2"/>
    <n v="1.55E-2"/>
    <n v="1.55E-2"/>
    <n v="1.55E-2"/>
    <n v="1.55E-2"/>
    <n v="1.55E-2"/>
    <n v="1.55E-2"/>
    <n v="1.55E-2"/>
  </r>
  <r>
    <s v="new_mexico"/>
    <x v="3"/>
    <x v="1"/>
    <x v="1036"/>
    <n v="0.49259999999999998"/>
    <n v="0.49259999999999998"/>
    <n v="0.49259999999999998"/>
    <n v="0.49259999999999998"/>
    <n v="0.49259999999999998"/>
    <n v="0.49259999999999998"/>
    <n v="0.49259999999999998"/>
    <n v="0.49259999999999998"/>
  </r>
  <r>
    <s v="new_mexico"/>
    <x v="3"/>
    <x v="0"/>
    <x v="1037"/>
    <n v="0.75370000000000004"/>
    <n v="0.75370000000000004"/>
    <n v="0.75370000000000004"/>
    <n v="0.75370000000000004"/>
    <n v="0.75370000000000004"/>
    <n v="0.75370000000000004"/>
    <n v="0.75370000000000004"/>
    <n v="0.75370000000000004"/>
  </r>
  <r>
    <s v="new_york"/>
    <x v="3"/>
    <x v="5"/>
    <x v="1038"/>
    <n v="0.69310000000000005"/>
    <n v="0.69310000000000005"/>
    <n v="0.69310000000000005"/>
    <n v="0.69310000000000005"/>
    <n v="0.69310000000000005"/>
    <n v="0.69310000000000005"/>
    <n v="0.69310000000000005"/>
    <n v="0.69310000000000005"/>
  </r>
  <r>
    <s v="new_york"/>
    <x v="3"/>
    <x v="1"/>
    <x v="1039"/>
    <n v="2.8641000000000001"/>
    <n v="2.8641000000000001"/>
    <n v="2.8641000000000001"/>
    <n v="2.8641000000000001"/>
    <n v="2.8641000000000001"/>
    <n v="2.8641000000000001"/>
    <n v="2.8641000000000001"/>
    <n v="2.8641000000000001"/>
  </r>
  <r>
    <s v="new_york"/>
    <x v="3"/>
    <x v="0"/>
    <x v="1040"/>
    <n v="5.4497999999999998"/>
    <n v="5.4497999999999998"/>
    <n v="5.4497999999999998"/>
    <n v="5.4497999999999998"/>
    <n v="5.4497999999999998"/>
    <n v="5.4497999999999998"/>
    <n v="5.4497999999999998"/>
    <n v="5.4497999999999998"/>
  </r>
  <r>
    <s v="new_york"/>
    <x v="3"/>
    <x v="6"/>
    <x v="1041"/>
    <n v="0.15440000000000001"/>
    <n v="0.15440000000000001"/>
    <n v="0.15440000000000001"/>
    <n v="0.15440000000000001"/>
    <n v="0.15440000000000001"/>
    <n v="0.15440000000000001"/>
    <n v="0.15440000000000001"/>
    <n v="0.15440000000000001"/>
  </r>
  <r>
    <s v="new_york"/>
    <x v="3"/>
    <x v="3"/>
    <x v="1042"/>
    <n v="1.3552"/>
    <n v="1.3552"/>
    <n v="1.3552"/>
    <n v="1.3552"/>
    <n v="1.3552"/>
    <n v="1.3552"/>
    <n v="1.3552"/>
    <n v="1.3552"/>
  </r>
  <r>
    <s v="new_york"/>
    <x v="3"/>
    <x v="2"/>
    <x v="1043"/>
    <n v="1.5900000000000001E-2"/>
    <n v="1.5900000000000001E-2"/>
    <n v="1.5900000000000001E-2"/>
    <n v="1.5900000000000001E-2"/>
    <n v="1.5900000000000001E-2"/>
    <n v="1.5900000000000001E-2"/>
    <n v="1.5900000000000001E-2"/>
    <n v="1.5900000000000001E-2"/>
  </r>
  <r>
    <s v="new_york"/>
    <x v="3"/>
    <x v="4"/>
    <x v="1044"/>
    <n v="0.36709999999999998"/>
    <n v="0.36709999999999998"/>
    <n v="0.36709999999999998"/>
    <n v="0.36709999999999998"/>
    <n v="0.36709999999999998"/>
    <n v="0.36709999999999998"/>
    <n v="0.36709999999999998"/>
    <n v="0.36709999999999998"/>
  </r>
  <r>
    <s v="north_carolina"/>
    <x v="3"/>
    <x v="3"/>
    <x v="1045"/>
    <n v="0.63529999999999998"/>
    <n v="0.63529999999999998"/>
    <n v="0.63529999999999998"/>
    <n v="0.63529999999999998"/>
    <n v="0.63529999999999998"/>
    <n v="0.63529999999999998"/>
    <n v="0.63529999999999998"/>
    <n v="0.63529999999999998"/>
  </r>
  <r>
    <s v="north_carolina"/>
    <x v="3"/>
    <x v="2"/>
    <x v="753"/>
    <n v="7.4999999999999997E-3"/>
    <n v="7.4999999999999997E-3"/>
    <n v="7.4999999999999997E-3"/>
    <n v="7.4999999999999997E-3"/>
    <n v="7.4999999999999997E-3"/>
    <n v="7.4999999999999997E-3"/>
    <n v="7.4999999999999997E-3"/>
    <n v="7.4999999999999997E-3"/>
  </r>
  <r>
    <s v="north_carolina"/>
    <x v="3"/>
    <x v="6"/>
    <x v="1046"/>
    <n v="7.2400000000000006E-2"/>
    <n v="7.2400000000000006E-2"/>
    <n v="7.2400000000000006E-2"/>
    <n v="7.2400000000000006E-2"/>
    <n v="7.2400000000000006E-2"/>
    <n v="7.2400000000000006E-2"/>
    <n v="7.2400000000000006E-2"/>
    <n v="7.2400000000000006E-2"/>
  </r>
  <r>
    <s v="north_carolina"/>
    <x v="3"/>
    <x v="5"/>
    <x v="1047"/>
    <n v="0.32490000000000002"/>
    <n v="0.32490000000000002"/>
    <n v="0.32490000000000002"/>
    <n v="0.32490000000000002"/>
    <n v="0.32490000000000002"/>
    <n v="0.32490000000000002"/>
    <n v="0.32490000000000002"/>
    <n v="0.32490000000000002"/>
  </r>
  <r>
    <s v="north_carolina"/>
    <x v="3"/>
    <x v="4"/>
    <x v="37"/>
    <n v="0.2172"/>
    <n v="0.2172"/>
    <n v="0.2172"/>
    <n v="0.2172"/>
    <n v="0.2172"/>
    <n v="0.2172"/>
    <n v="0.2172"/>
    <n v="0.2172"/>
  </r>
  <r>
    <s v="north_carolina"/>
    <x v="3"/>
    <x v="0"/>
    <x v="1048"/>
    <n v="3.3700999999999999"/>
    <n v="3.3700999999999999"/>
    <n v="3.3700999999999999"/>
    <n v="3.3700999999999999"/>
    <n v="3.3700999999999999"/>
    <n v="3.3700999999999999"/>
    <n v="3.3700999999999999"/>
    <n v="3.3700999999999999"/>
  </r>
  <r>
    <s v="north_carolina"/>
    <x v="3"/>
    <x v="1"/>
    <x v="1049"/>
    <n v="2.1128"/>
    <n v="2.1128"/>
    <n v="2.1128"/>
    <n v="2.1128"/>
    <n v="2.1128"/>
    <n v="2.1128"/>
    <n v="2.1128"/>
    <n v="2.1128"/>
  </r>
  <r>
    <s v="north_dakota"/>
    <x v="3"/>
    <x v="6"/>
    <x v="582"/>
    <n v="5.1000000000000004E-3"/>
    <n v="5.1000000000000004E-3"/>
    <n v="5.1000000000000004E-3"/>
    <n v="5.1000000000000004E-3"/>
    <n v="5.1000000000000004E-3"/>
    <n v="5.1000000000000004E-3"/>
    <n v="5.1000000000000004E-3"/>
    <n v="5.1000000000000004E-3"/>
  </r>
  <r>
    <s v="north_dakota"/>
    <x v="3"/>
    <x v="0"/>
    <x v="1050"/>
    <n v="0.2611"/>
    <n v="0.2611"/>
    <n v="0.2611"/>
    <n v="0.2611"/>
    <n v="0.2611"/>
    <n v="0.2611"/>
    <n v="0.2611"/>
    <n v="0.2611"/>
  </r>
  <r>
    <s v="north_dakota"/>
    <x v="3"/>
    <x v="3"/>
    <x v="299"/>
    <n v="4.4499999999999998E-2"/>
    <n v="4.4499999999999998E-2"/>
    <n v="4.4499999999999998E-2"/>
    <n v="4.4499999999999998E-2"/>
    <n v="4.4499999999999998E-2"/>
    <n v="4.4499999999999998E-2"/>
    <n v="4.4499999999999998E-2"/>
    <n v="4.4499999999999998E-2"/>
  </r>
  <r>
    <s v="north_dakota"/>
    <x v="3"/>
    <x v="4"/>
    <x v="1051"/>
    <n v="1.4999999999999999E-2"/>
    <n v="1.4999999999999999E-2"/>
    <n v="1.4999999999999999E-2"/>
    <n v="1.4999999999999999E-2"/>
    <n v="1.4999999999999999E-2"/>
    <n v="1.4999999999999999E-2"/>
    <n v="1.4999999999999999E-2"/>
    <n v="1.4999999999999999E-2"/>
  </r>
  <r>
    <s v="north_dakota"/>
    <x v="3"/>
    <x v="1"/>
    <x v="1052"/>
    <n v="0.17319999999999999"/>
    <n v="0.17319999999999999"/>
    <n v="0.17319999999999999"/>
    <n v="0.17319999999999999"/>
    <n v="0.17319999999999999"/>
    <n v="0.17319999999999999"/>
    <n v="0.17319999999999999"/>
    <n v="0.17319999999999999"/>
  </r>
  <r>
    <s v="north_dakota"/>
    <x v="3"/>
    <x v="2"/>
    <x v="51"/>
    <n v="5.0000000000000001E-4"/>
    <n v="5.0000000000000001E-4"/>
    <n v="5.0000000000000001E-4"/>
    <n v="5.0000000000000001E-4"/>
    <n v="5.0000000000000001E-4"/>
    <n v="5.0000000000000001E-4"/>
    <n v="5.0000000000000001E-4"/>
    <n v="5.0000000000000001E-4"/>
  </r>
  <r>
    <s v="north_dakota"/>
    <x v="3"/>
    <x v="5"/>
    <x v="712"/>
    <n v="2.2800000000000001E-2"/>
    <n v="2.2800000000000001E-2"/>
    <n v="2.2800000000000001E-2"/>
    <n v="2.2800000000000001E-2"/>
    <n v="2.2800000000000001E-2"/>
    <n v="2.2800000000000001E-2"/>
    <n v="2.2800000000000001E-2"/>
    <n v="2.2800000000000001E-2"/>
  </r>
  <r>
    <s v="ohio"/>
    <x v="3"/>
    <x v="6"/>
    <x v="345"/>
    <n v="9.1899999999999996E-2"/>
    <n v="9.1899999999999996E-2"/>
    <n v="9.1899999999999996E-2"/>
    <n v="9.1899999999999996E-2"/>
    <n v="9.1899999999999996E-2"/>
    <n v="9.1899999999999996E-2"/>
    <n v="9.1899999999999996E-2"/>
    <n v="9.1899999999999996E-2"/>
  </r>
  <r>
    <s v="ohio"/>
    <x v="3"/>
    <x v="5"/>
    <x v="1053"/>
    <n v="0.41270000000000001"/>
    <n v="0.41270000000000001"/>
    <n v="0.41270000000000001"/>
    <n v="0.41270000000000001"/>
    <n v="0.41270000000000001"/>
    <n v="0.41270000000000001"/>
    <n v="0.41270000000000001"/>
    <n v="0.41270000000000001"/>
  </r>
  <r>
    <s v="ohio"/>
    <x v="3"/>
    <x v="4"/>
    <x v="1054"/>
    <n v="0.25690000000000002"/>
    <n v="0.25690000000000002"/>
    <n v="0.25690000000000002"/>
    <n v="0.25690000000000002"/>
    <n v="0.25690000000000002"/>
    <n v="0.25690000000000002"/>
    <n v="0.25690000000000002"/>
    <n v="0.25690000000000002"/>
  </r>
  <r>
    <s v="ohio"/>
    <x v="3"/>
    <x v="0"/>
    <x v="1055"/>
    <n v="4.0894000000000004"/>
    <n v="4.0894000000000004"/>
    <n v="4.0894000000000004"/>
    <n v="4.0894000000000004"/>
    <n v="4.0894000000000004"/>
    <n v="4.0894000000000004"/>
    <n v="4.0894000000000004"/>
    <n v="4.0894000000000004"/>
  </r>
  <r>
    <s v="ohio"/>
    <x v="3"/>
    <x v="3"/>
    <x v="1056"/>
    <n v="0.80689999999999995"/>
    <n v="0.80689999999999995"/>
    <n v="0.80689999999999995"/>
    <n v="0.80689999999999995"/>
    <n v="0.80689999999999995"/>
    <n v="0.80689999999999995"/>
    <n v="0.80689999999999995"/>
    <n v="0.80689999999999995"/>
  </r>
  <r>
    <s v="ohio"/>
    <x v="3"/>
    <x v="1"/>
    <x v="1057"/>
    <n v="2.5114999999999998"/>
    <n v="2.5114999999999998"/>
    <n v="2.5114999999999998"/>
    <n v="2.5114999999999998"/>
    <n v="2.5114999999999998"/>
    <n v="2.5114999999999998"/>
    <n v="2.5114999999999998"/>
    <n v="2.5114999999999998"/>
  </r>
  <r>
    <s v="ohio"/>
    <x v="3"/>
    <x v="2"/>
    <x v="1058"/>
    <n v="9.4999999999999998E-3"/>
    <n v="9.4999999999999998E-3"/>
    <n v="9.4999999999999998E-3"/>
    <n v="9.4999999999999998E-3"/>
    <n v="9.4999999999999998E-3"/>
    <n v="9.4999999999999998E-3"/>
    <n v="9.4999999999999998E-3"/>
    <n v="9.4999999999999998E-3"/>
  </r>
  <r>
    <s v="oklahoma"/>
    <x v="3"/>
    <x v="1"/>
    <x v="1059"/>
    <n v="0.9194"/>
    <n v="0.9194"/>
    <n v="0.9194"/>
    <n v="0.9194"/>
    <n v="0.9194"/>
    <n v="0.9194"/>
    <n v="0.9194"/>
    <n v="0.9194"/>
  </r>
  <r>
    <s v="oklahoma"/>
    <x v="3"/>
    <x v="0"/>
    <x v="1060"/>
    <n v="1.4126000000000001"/>
    <n v="1.4126000000000001"/>
    <n v="1.4126000000000001"/>
    <n v="1.4126000000000001"/>
    <n v="1.4126000000000001"/>
    <n v="1.4126000000000001"/>
    <n v="1.4126000000000001"/>
    <n v="1.4126000000000001"/>
  </r>
  <r>
    <s v="oklahoma"/>
    <x v="3"/>
    <x v="3"/>
    <x v="1061"/>
    <n v="0.2492"/>
    <n v="0.2492"/>
    <n v="0.2492"/>
    <n v="0.2492"/>
    <n v="0.2492"/>
    <n v="0.2492"/>
    <n v="0.2492"/>
    <n v="0.2492"/>
  </r>
  <r>
    <s v="oklahoma"/>
    <x v="3"/>
    <x v="5"/>
    <x v="1062"/>
    <n v="0.12740000000000001"/>
    <n v="0.12740000000000001"/>
    <n v="0.12740000000000001"/>
    <n v="0.12740000000000001"/>
    <n v="0.12740000000000001"/>
    <n v="0.12740000000000001"/>
    <n v="0.12740000000000001"/>
    <n v="0.12740000000000001"/>
  </r>
  <r>
    <s v="oklahoma"/>
    <x v="3"/>
    <x v="4"/>
    <x v="1063"/>
    <n v="8.5199999999999998E-2"/>
    <n v="8.5199999999999998E-2"/>
    <n v="8.5199999999999998E-2"/>
    <n v="8.5199999999999998E-2"/>
    <n v="8.5199999999999998E-2"/>
    <n v="8.5199999999999998E-2"/>
    <n v="8.5199999999999998E-2"/>
    <n v="8.5199999999999998E-2"/>
  </r>
  <r>
    <s v="oklahoma"/>
    <x v="3"/>
    <x v="6"/>
    <x v="1064"/>
    <n v="2.8400000000000002E-2"/>
    <n v="2.8400000000000002E-2"/>
    <n v="2.8400000000000002E-2"/>
    <n v="2.8400000000000002E-2"/>
    <n v="2.8400000000000002E-2"/>
    <n v="2.8400000000000002E-2"/>
    <n v="2.8400000000000002E-2"/>
    <n v="2.8400000000000002E-2"/>
  </r>
  <r>
    <s v="oklahoma"/>
    <x v="3"/>
    <x v="2"/>
    <x v="554"/>
    <n v="2.8999999999999998E-3"/>
    <n v="2.8999999999999998E-3"/>
    <n v="2.8999999999999998E-3"/>
    <n v="2.8999999999999998E-3"/>
    <n v="2.8999999999999998E-3"/>
    <n v="2.8999999999999998E-3"/>
    <n v="2.8999999999999998E-3"/>
    <n v="2.8999999999999998E-3"/>
  </r>
  <r>
    <s v="oregon"/>
    <x v="3"/>
    <x v="2"/>
    <x v="155"/>
    <n v="3.0999999999999999E-3"/>
    <n v="3.0999999999999999E-3"/>
    <n v="3.0999999999999999E-3"/>
    <n v="3.0999999999999999E-3"/>
    <n v="3.0999999999999999E-3"/>
    <n v="3.0999999999999999E-3"/>
    <n v="3.0999999999999999E-3"/>
    <n v="3.0999999999999999E-3"/>
  </r>
  <r>
    <s v="oregon"/>
    <x v="3"/>
    <x v="4"/>
    <x v="551"/>
    <n v="7.0900000000000005E-2"/>
    <n v="7.0900000000000005E-2"/>
    <n v="7.0900000000000005E-2"/>
    <n v="7.0900000000000005E-2"/>
    <n v="7.0900000000000005E-2"/>
    <n v="7.0900000000000005E-2"/>
    <n v="7.0900000000000005E-2"/>
    <n v="7.0900000000000005E-2"/>
  </r>
  <r>
    <s v="oregon"/>
    <x v="3"/>
    <x v="6"/>
    <x v="595"/>
    <n v="2.9499999999999998E-2"/>
    <n v="2.9499999999999998E-2"/>
    <n v="2.9499999999999998E-2"/>
    <n v="2.9499999999999998E-2"/>
    <n v="2.9499999999999998E-2"/>
    <n v="2.9499999999999998E-2"/>
    <n v="2.9499999999999998E-2"/>
    <n v="2.9499999999999998E-2"/>
  </r>
  <r>
    <s v="oregon"/>
    <x v="3"/>
    <x v="5"/>
    <x v="1065"/>
    <n v="0.13270000000000001"/>
    <n v="0.13270000000000001"/>
    <n v="0.13270000000000001"/>
    <n v="0.13270000000000001"/>
    <n v="0.13270000000000001"/>
    <n v="0.13270000000000001"/>
    <n v="0.13270000000000001"/>
    <n v="0.13270000000000001"/>
  </r>
  <r>
    <s v="oregon"/>
    <x v="3"/>
    <x v="3"/>
    <x v="699"/>
    <n v="0.25940000000000002"/>
    <n v="0.25940000000000002"/>
    <n v="0.25940000000000002"/>
    <n v="0.25940000000000002"/>
    <n v="0.25940000000000002"/>
    <n v="0.25940000000000002"/>
    <n v="0.25940000000000002"/>
    <n v="0.25940000000000002"/>
  </r>
  <r>
    <s v="oregon"/>
    <x v="3"/>
    <x v="0"/>
    <x v="1066"/>
    <n v="1.1736"/>
    <n v="1.1736"/>
    <n v="1.1736"/>
    <n v="1.1736"/>
    <n v="1.1736"/>
    <n v="1.1736"/>
    <n v="1.1736"/>
    <n v="1.1736"/>
  </r>
  <r>
    <s v="oregon"/>
    <x v="3"/>
    <x v="1"/>
    <x v="1067"/>
    <n v="0.67810000000000004"/>
    <n v="0.67810000000000004"/>
    <n v="0.67810000000000004"/>
    <n v="0.67810000000000004"/>
    <n v="0.67810000000000004"/>
    <n v="0.67810000000000004"/>
    <n v="0.67810000000000004"/>
    <n v="0.67810000000000004"/>
  </r>
  <r>
    <s v="pennsylvania"/>
    <x v="3"/>
    <x v="6"/>
    <x v="1068"/>
    <n v="9.98E-2"/>
    <n v="9.98E-2"/>
    <n v="9.98E-2"/>
    <n v="9.98E-2"/>
    <n v="9.98E-2"/>
    <n v="9.98E-2"/>
    <n v="9.98E-2"/>
    <n v="9.98E-2"/>
  </r>
  <r>
    <s v="pennsylvania"/>
    <x v="3"/>
    <x v="3"/>
    <x v="1069"/>
    <n v="0.87570000000000003"/>
    <n v="0.87570000000000003"/>
    <n v="0.87570000000000003"/>
    <n v="0.87570000000000003"/>
    <n v="0.87570000000000003"/>
    <n v="0.87570000000000003"/>
    <n v="0.87570000000000003"/>
    <n v="0.87570000000000003"/>
  </r>
  <r>
    <s v="pennsylvania"/>
    <x v="3"/>
    <x v="4"/>
    <x v="1070"/>
    <n v="0.2429"/>
    <n v="0.2429"/>
    <n v="0.2429"/>
    <n v="0.2429"/>
    <n v="0.2429"/>
    <n v="0.2429"/>
    <n v="0.2429"/>
    <n v="0.2429"/>
  </r>
  <r>
    <s v="pennsylvania"/>
    <x v="3"/>
    <x v="1"/>
    <x v="1071"/>
    <n v="2.1145999999999998"/>
    <n v="2.1145999999999998"/>
    <n v="2.1145999999999998"/>
    <n v="2.1145999999999998"/>
    <n v="2.1145999999999998"/>
    <n v="2.1145999999999998"/>
    <n v="2.1145999999999998"/>
    <n v="2.1145999999999998"/>
  </r>
  <r>
    <s v="pennsylvania"/>
    <x v="3"/>
    <x v="5"/>
    <x v="1072"/>
    <n v="0.44790000000000002"/>
    <n v="0.44790000000000002"/>
    <n v="0.44790000000000002"/>
    <n v="0.44790000000000002"/>
    <n v="0.44790000000000002"/>
    <n v="0.44790000000000002"/>
    <n v="0.44790000000000002"/>
    <n v="0.44790000000000002"/>
  </r>
  <r>
    <s v="pennsylvania"/>
    <x v="3"/>
    <x v="0"/>
    <x v="1073"/>
    <n v="3.7911000000000001"/>
    <n v="3.7911000000000001"/>
    <n v="3.7911000000000001"/>
    <n v="3.7911000000000001"/>
    <n v="3.7911000000000001"/>
    <n v="3.7911000000000001"/>
    <n v="3.7911000000000001"/>
    <n v="3.7911000000000001"/>
  </r>
  <r>
    <s v="pennsylvania"/>
    <x v="3"/>
    <x v="2"/>
    <x v="670"/>
    <n v="1.03E-2"/>
    <n v="1.03E-2"/>
    <n v="1.03E-2"/>
    <n v="1.03E-2"/>
    <n v="1.03E-2"/>
    <n v="1.03E-2"/>
    <n v="1.03E-2"/>
    <n v="1.03E-2"/>
  </r>
  <r>
    <s v="rhode_island"/>
    <x v="3"/>
    <x v="4"/>
    <x v="520"/>
    <n v="2.0899999999999998E-2"/>
    <n v="2.0899999999999998E-2"/>
    <n v="2.0899999999999998E-2"/>
    <n v="2.0899999999999998E-2"/>
    <n v="2.0899999999999998E-2"/>
    <n v="2.0899999999999998E-2"/>
    <n v="2.0899999999999998E-2"/>
    <n v="2.0899999999999998E-2"/>
  </r>
  <r>
    <s v="rhode_island"/>
    <x v="3"/>
    <x v="3"/>
    <x v="1074"/>
    <n v="7.7299999999999994E-2"/>
    <n v="7.7299999999999994E-2"/>
    <n v="7.7299999999999994E-2"/>
    <n v="7.7299999999999994E-2"/>
    <n v="7.7299999999999994E-2"/>
    <n v="7.7299999999999994E-2"/>
    <n v="7.7299999999999994E-2"/>
    <n v="7.7299999999999994E-2"/>
  </r>
  <r>
    <s v="rhode_island"/>
    <x v="3"/>
    <x v="2"/>
    <x v="388"/>
    <n v="8.9999999999999998E-4"/>
    <n v="8.9999999999999998E-4"/>
    <n v="8.9999999999999998E-4"/>
    <n v="8.9999999999999998E-4"/>
    <n v="8.9999999999999998E-4"/>
    <n v="8.9999999999999998E-4"/>
    <n v="8.9999999999999998E-4"/>
    <n v="8.9999999999999998E-4"/>
  </r>
  <r>
    <s v="rhode_island"/>
    <x v="3"/>
    <x v="0"/>
    <x v="1075"/>
    <n v="0.3256"/>
    <n v="0.3256"/>
    <n v="0.3256"/>
    <n v="0.3256"/>
    <n v="0.3256"/>
    <n v="0.3256"/>
    <n v="0.3256"/>
    <n v="0.3256"/>
  </r>
  <r>
    <s v="rhode_island"/>
    <x v="3"/>
    <x v="6"/>
    <x v="332"/>
    <n v="8.8000000000000005E-3"/>
    <n v="8.8000000000000005E-3"/>
    <n v="8.8000000000000005E-3"/>
    <n v="8.8000000000000005E-3"/>
    <n v="8.8000000000000005E-3"/>
    <n v="8.8000000000000005E-3"/>
    <n v="8.8000000000000005E-3"/>
    <n v="8.8000000000000005E-3"/>
  </r>
  <r>
    <s v="rhode_island"/>
    <x v="3"/>
    <x v="5"/>
    <x v="1013"/>
    <n v="3.95E-2"/>
    <n v="3.95E-2"/>
    <n v="3.95E-2"/>
    <n v="3.95E-2"/>
    <n v="3.95E-2"/>
    <n v="3.95E-2"/>
    <n v="3.95E-2"/>
    <n v="3.95E-2"/>
  </r>
  <r>
    <s v="rhode_island"/>
    <x v="3"/>
    <x v="1"/>
    <x v="1076"/>
    <n v="0.1782"/>
    <n v="0.1782"/>
    <n v="0.1782"/>
    <n v="0.1782"/>
    <n v="0.1782"/>
    <n v="0.1782"/>
    <n v="0.1782"/>
    <n v="0.1782"/>
  </r>
  <r>
    <s v="south_carolina"/>
    <x v="3"/>
    <x v="6"/>
    <x v="1077"/>
    <n v="3.4799999999999998E-2"/>
    <n v="3.4799999999999998E-2"/>
    <n v="3.4799999999999998E-2"/>
    <n v="3.4799999999999998E-2"/>
    <n v="3.4799999999999998E-2"/>
    <n v="3.4799999999999998E-2"/>
    <n v="3.4799999999999998E-2"/>
    <n v="3.4799999999999998E-2"/>
  </r>
  <r>
    <s v="south_carolina"/>
    <x v="3"/>
    <x v="1"/>
    <x v="1078"/>
    <n v="0.96460000000000001"/>
    <n v="0.96460000000000001"/>
    <n v="0.96460000000000001"/>
    <n v="0.96460000000000001"/>
    <n v="0.96460000000000001"/>
    <n v="0.96460000000000001"/>
    <n v="0.96460000000000001"/>
    <n v="0.96460000000000001"/>
  </r>
  <r>
    <s v="south_carolina"/>
    <x v="3"/>
    <x v="4"/>
    <x v="1079"/>
    <n v="0.10639999999999999"/>
    <n v="0.10639999999999999"/>
    <n v="0.10639999999999999"/>
    <n v="0.10639999999999999"/>
    <n v="0.10639999999999999"/>
    <n v="0.10639999999999999"/>
    <n v="0.10639999999999999"/>
    <n v="0.10639999999999999"/>
  </r>
  <r>
    <s v="south_carolina"/>
    <x v="3"/>
    <x v="2"/>
    <x v="319"/>
    <n v="3.5999999999999999E-3"/>
    <n v="3.5999999999999999E-3"/>
    <n v="3.5999999999999999E-3"/>
    <n v="3.5999999999999999E-3"/>
    <n v="3.5999999999999999E-3"/>
    <n v="3.5999999999999999E-3"/>
    <n v="3.5999999999999999E-3"/>
    <n v="3.5999999999999999E-3"/>
  </r>
  <r>
    <s v="south_carolina"/>
    <x v="3"/>
    <x v="5"/>
    <x v="1080"/>
    <n v="0.15609999999999999"/>
    <n v="0.15609999999999999"/>
    <n v="0.15609999999999999"/>
    <n v="0.15609999999999999"/>
    <n v="0.15609999999999999"/>
    <n v="0.15609999999999999"/>
    <n v="0.15609999999999999"/>
    <n v="0.15609999999999999"/>
  </r>
  <r>
    <s v="south_carolina"/>
    <x v="3"/>
    <x v="0"/>
    <x v="1081"/>
    <n v="1.5707"/>
    <n v="1.5707"/>
    <n v="1.5707"/>
    <n v="1.5707"/>
    <n v="1.5707"/>
    <n v="1.5707"/>
    <n v="1.5707"/>
    <n v="1.5707"/>
  </r>
  <r>
    <s v="south_carolina"/>
    <x v="3"/>
    <x v="3"/>
    <x v="1082"/>
    <n v="0.30520000000000003"/>
    <n v="0.30520000000000003"/>
    <n v="0.30520000000000003"/>
    <n v="0.30520000000000003"/>
    <n v="0.30520000000000003"/>
    <n v="0.30520000000000003"/>
    <n v="0.30520000000000003"/>
    <n v="0.30520000000000003"/>
  </r>
  <r>
    <s v="south_dakota"/>
    <x v="3"/>
    <x v="0"/>
    <x v="1083"/>
    <n v="0.28239999999999998"/>
    <n v="0.28239999999999998"/>
    <n v="0.28239999999999998"/>
    <n v="0.28239999999999998"/>
    <n v="0.28239999999999998"/>
    <n v="0.28239999999999998"/>
    <n v="0.28239999999999998"/>
    <n v="0.28239999999999998"/>
  </r>
  <r>
    <s v="south_dakota"/>
    <x v="3"/>
    <x v="2"/>
    <x v="173"/>
    <n v="5.9999999999999995E-4"/>
    <n v="5.9999999999999995E-4"/>
    <n v="5.9999999999999995E-4"/>
    <n v="5.9999999999999995E-4"/>
    <n v="5.9999999999999995E-4"/>
    <n v="5.9999999999999995E-4"/>
    <n v="5.9999999999999995E-4"/>
    <n v="5.9999999999999995E-4"/>
  </r>
  <r>
    <s v="south_dakota"/>
    <x v="3"/>
    <x v="6"/>
    <x v="830"/>
    <n v="6.1999999999999998E-3"/>
    <n v="6.1999999999999998E-3"/>
    <n v="6.1999999999999998E-3"/>
    <n v="6.1999999999999998E-3"/>
    <n v="6.1999999999999998E-3"/>
    <n v="6.1999999999999998E-3"/>
    <n v="6.1999999999999998E-3"/>
    <n v="6.1999999999999998E-3"/>
  </r>
  <r>
    <s v="south_dakota"/>
    <x v="3"/>
    <x v="1"/>
    <x v="1084"/>
    <n v="0.17530000000000001"/>
    <n v="0.17530000000000001"/>
    <n v="0.17530000000000001"/>
    <n v="0.17530000000000001"/>
    <n v="0.17530000000000001"/>
    <n v="0.17530000000000001"/>
    <n v="0.17530000000000001"/>
    <n v="0.17530000000000001"/>
  </r>
  <r>
    <s v="south_dakota"/>
    <x v="3"/>
    <x v="3"/>
    <x v="1085"/>
    <n v="5.4600000000000003E-2"/>
    <n v="5.4600000000000003E-2"/>
    <n v="5.4600000000000003E-2"/>
    <n v="5.4600000000000003E-2"/>
    <n v="5.4600000000000003E-2"/>
    <n v="5.4600000000000003E-2"/>
    <n v="5.4600000000000003E-2"/>
    <n v="5.4600000000000003E-2"/>
  </r>
  <r>
    <s v="south_dakota"/>
    <x v="3"/>
    <x v="5"/>
    <x v="531"/>
    <n v="2.7900000000000001E-2"/>
    <n v="2.7900000000000001E-2"/>
    <n v="2.7900000000000001E-2"/>
    <n v="2.7900000000000001E-2"/>
    <n v="2.7900000000000001E-2"/>
    <n v="2.7900000000000001E-2"/>
    <n v="2.7900000000000001E-2"/>
    <n v="2.7900000000000001E-2"/>
  </r>
  <r>
    <s v="south_dakota"/>
    <x v="3"/>
    <x v="4"/>
    <x v="865"/>
    <n v="1.78E-2"/>
    <n v="1.78E-2"/>
    <n v="1.78E-2"/>
    <n v="1.78E-2"/>
    <n v="1.78E-2"/>
    <n v="1.78E-2"/>
    <n v="1.78E-2"/>
    <n v="1.78E-2"/>
  </r>
  <r>
    <s v="tennessee"/>
    <x v="3"/>
    <x v="2"/>
    <x v="517"/>
    <n v="5.0000000000000001E-3"/>
    <n v="5.0000000000000001E-3"/>
    <n v="5.0000000000000001E-3"/>
    <n v="5.0000000000000001E-3"/>
    <n v="5.0000000000000001E-3"/>
    <n v="5.0000000000000001E-3"/>
    <n v="5.0000000000000001E-3"/>
    <n v="5.0000000000000001E-3"/>
  </r>
  <r>
    <s v="tennessee"/>
    <x v="3"/>
    <x v="3"/>
    <x v="1086"/>
    <n v="0.42820000000000003"/>
    <n v="0.42820000000000003"/>
    <n v="0.42820000000000003"/>
    <n v="0.42820000000000003"/>
    <n v="0.42820000000000003"/>
    <n v="0.42820000000000003"/>
    <n v="0.42820000000000003"/>
    <n v="0.42820000000000003"/>
  </r>
  <r>
    <s v="tennessee"/>
    <x v="3"/>
    <x v="1"/>
    <x v="1087"/>
    <n v="1.4017999999999999"/>
    <n v="1.4017999999999999"/>
    <n v="1.4017999999999999"/>
    <n v="1.4017999999999999"/>
    <n v="1.4017999999999999"/>
    <n v="1.4017999999999999"/>
    <n v="1.4017999999999999"/>
    <n v="1.4017999999999999"/>
  </r>
  <r>
    <s v="tennessee"/>
    <x v="3"/>
    <x v="5"/>
    <x v="1088"/>
    <n v="0.219"/>
    <n v="0.219"/>
    <n v="0.219"/>
    <n v="0.219"/>
    <n v="0.219"/>
    <n v="0.219"/>
    <n v="0.219"/>
    <n v="0.219"/>
  </r>
  <r>
    <s v="tennessee"/>
    <x v="3"/>
    <x v="4"/>
    <x v="1089"/>
    <n v="0.14449999999999999"/>
    <n v="0.14449999999999999"/>
    <n v="0.14449999999999999"/>
    <n v="0.14449999999999999"/>
    <n v="0.14449999999999999"/>
    <n v="0.14449999999999999"/>
    <n v="0.14449999999999999"/>
    <n v="0.14449999999999999"/>
  </r>
  <r>
    <s v="tennessee"/>
    <x v="3"/>
    <x v="6"/>
    <x v="1090"/>
    <n v="4.8800000000000003E-2"/>
    <n v="4.8800000000000003E-2"/>
    <n v="4.8800000000000003E-2"/>
    <n v="4.8800000000000003E-2"/>
    <n v="4.8800000000000003E-2"/>
    <n v="4.8800000000000003E-2"/>
    <n v="4.8800000000000003E-2"/>
    <n v="4.8800000000000003E-2"/>
  </r>
  <r>
    <s v="tennessee"/>
    <x v="3"/>
    <x v="0"/>
    <x v="1091"/>
    <n v="2.2473000000000001"/>
    <n v="2.2473000000000001"/>
    <n v="2.2473000000000001"/>
    <n v="2.2473000000000001"/>
    <n v="2.2473000000000001"/>
    <n v="2.2473000000000001"/>
    <n v="2.2473000000000001"/>
    <n v="2.2473000000000001"/>
  </r>
  <r>
    <s v="texas"/>
    <x v="3"/>
    <x v="0"/>
    <x v="1092"/>
    <n v="8.1729000000000003"/>
    <n v="8.1729000000000003"/>
    <n v="8.1729000000000003"/>
    <n v="8.1729000000000003"/>
    <n v="8.1729000000000003"/>
    <n v="8.1729000000000003"/>
    <n v="8.1729000000000003"/>
    <n v="8.1729000000000003"/>
  </r>
  <r>
    <s v="texas"/>
    <x v="3"/>
    <x v="1"/>
    <x v="1093"/>
    <n v="4.9035000000000002"/>
    <n v="4.9035000000000002"/>
    <n v="4.9035000000000002"/>
    <n v="4.9035000000000002"/>
    <n v="4.9035000000000002"/>
    <n v="4.9035000000000002"/>
    <n v="4.9035000000000002"/>
    <n v="4.9035000000000002"/>
  </r>
  <r>
    <s v="texas"/>
    <x v="3"/>
    <x v="2"/>
    <x v="671"/>
    <n v="1.9699999999999999E-2"/>
    <n v="1.9699999999999999E-2"/>
    <n v="1.9699999999999999E-2"/>
    <n v="1.9699999999999999E-2"/>
    <n v="1.9699999999999999E-2"/>
    <n v="1.9699999999999999E-2"/>
    <n v="1.9699999999999999E-2"/>
    <n v="1.9699999999999999E-2"/>
  </r>
  <r>
    <s v="texas"/>
    <x v="3"/>
    <x v="5"/>
    <x v="1094"/>
    <n v="0.85460000000000003"/>
    <n v="0.85460000000000003"/>
    <n v="0.85460000000000003"/>
    <n v="0.85460000000000003"/>
    <n v="0.85460000000000003"/>
    <n v="0.85460000000000003"/>
    <n v="0.85460000000000003"/>
    <n v="0.85460000000000003"/>
  </r>
  <r>
    <s v="texas"/>
    <x v="3"/>
    <x v="4"/>
    <x v="1095"/>
    <n v="0.53390000000000004"/>
    <n v="0.53390000000000004"/>
    <n v="0.53390000000000004"/>
    <n v="0.53390000000000004"/>
    <n v="0.53390000000000004"/>
    <n v="0.53390000000000004"/>
    <n v="0.53390000000000004"/>
    <n v="0.53390000000000004"/>
  </r>
  <r>
    <s v="texas"/>
    <x v="3"/>
    <x v="6"/>
    <x v="1096"/>
    <n v="0.19040000000000001"/>
    <n v="0.19040000000000001"/>
    <n v="0.19040000000000001"/>
    <n v="0.19040000000000001"/>
    <n v="0.19040000000000001"/>
    <n v="0.19040000000000001"/>
    <n v="0.19040000000000001"/>
    <n v="0.19040000000000001"/>
  </r>
  <r>
    <s v="texas"/>
    <x v="3"/>
    <x v="3"/>
    <x v="1097"/>
    <n v="1.6709000000000001"/>
    <n v="1.6709000000000001"/>
    <n v="1.6709000000000001"/>
    <n v="1.6709000000000001"/>
    <n v="1.6709000000000001"/>
    <n v="1.6709000000000001"/>
    <n v="1.6709000000000001"/>
    <n v="1.6709000000000001"/>
  </r>
  <r>
    <s v="utah"/>
    <x v="3"/>
    <x v="3"/>
    <x v="1098"/>
    <n v="0.1764"/>
    <n v="0.1764"/>
    <n v="0.1764"/>
    <n v="0.1764"/>
    <n v="0.1764"/>
    <n v="0.1764"/>
    <n v="0.1764"/>
    <n v="0.1764"/>
  </r>
  <r>
    <s v="utah"/>
    <x v="3"/>
    <x v="5"/>
    <x v="1099"/>
    <n v="9.0200000000000002E-2"/>
    <n v="9.0200000000000002E-2"/>
    <n v="9.0200000000000002E-2"/>
    <n v="9.0200000000000002E-2"/>
    <n v="9.0200000000000002E-2"/>
    <n v="9.0200000000000002E-2"/>
    <n v="9.0200000000000002E-2"/>
    <n v="9.0200000000000002E-2"/>
  </r>
  <r>
    <s v="utah"/>
    <x v="3"/>
    <x v="4"/>
    <x v="236"/>
    <n v="4.5400000000000003E-2"/>
    <n v="4.5400000000000003E-2"/>
    <n v="4.5400000000000003E-2"/>
    <n v="4.5400000000000003E-2"/>
    <n v="4.5400000000000003E-2"/>
    <n v="4.5400000000000003E-2"/>
    <n v="4.5400000000000003E-2"/>
    <n v="4.5400000000000003E-2"/>
  </r>
  <r>
    <s v="utah"/>
    <x v="3"/>
    <x v="6"/>
    <x v="1100"/>
    <n v="2.01E-2"/>
    <n v="2.01E-2"/>
    <n v="2.01E-2"/>
    <n v="2.01E-2"/>
    <n v="2.01E-2"/>
    <n v="2.01E-2"/>
    <n v="2.01E-2"/>
    <n v="2.01E-2"/>
  </r>
  <r>
    <s v="utah"/>
    <x v="3"/>
    <x v="2"/>
    <x v="47"/>
    <n v="2.0999999999999999E-3"/>
    <n v="2.0999999999999999E-3"/>
    <n v="2.0999999999999999E-3"/>
    <n v="2.0999999999999999E-3"/>
    <n v="2.0999999999999999E-3"/>
    <n v="2.0999999999999999E-3"/>
    <n v="2.0999999999999999E-3"/>
    <n v="2.0999999999999999E-3"/>
  </r>
  <r>
    <s v="utah"/>
    <x v="3"/>
    <x v="0"/>
    <x v="1101"/>
    <n v="0.873"/>
    <n v="0.873"/>
    <n v="0.873"/>
    <n v="0.873"/>
    <n v="0.873"/>
    <n v="0.873"/>
    <n v="0.873"/>
    <n v="0.873"/>
  </r>
  <r>
    <s v="utah"/>
    <x v="3"/>
    <x v="1"/>
    <x v="1102"/>
    <n v="0.53879999999999995"/>
    <n v="0.53879999999999995"/>
    <n v="0.53879999999999995"/>
    <n v="0.53879999999999995"/>
    <n v="0.53879999999999995"/>
    <n v="0.53879999999999995"/>
    <n v="0.53879999999999995"/>
    <n v="0.53879999999999995"/>
  </r>
  <r>
    <s v="vermont"/>
    <x v="3"/>
    <x v="1"/>
    <x v="1103"/>
    <n v="0.14030000000000001"/>
    <n v="0.14030000000000001"/>
    <n v="0.14030000000000001"/>
    <n v="0.14030000000000001"/>
    <n v="0.14030000000000001"/>
    <n v="0.14030000000000001"/>
    <n v="0.14030000000000001"/>
    <n v="0.14030000000000001"/>
  </r>
  <r>
    <s v="vermont"/>
    <x v="3"/>
    <x v="0"/>
    <x v="1104"/>
    <n v="0.2271"/>
    <n v="0.2271"/>
    <n v="0.2271"/>
    <n v="0.2271"/>
    <n v="0.2271"/>
    <n v="0.2271"/>
    <n v="0.2271"/>
    <n v="0.2271"/>
  </r>
  <r>
    <s v="vermont"/>
    <x v="3"/>
    <x v="3"/>
    <x v="1105"/>
    <n v="4.4999999999999998E-2"/>
    <n v="4.4999999999999998E-2"/>
    <n v="4.4999999999999998E-2"/>
    <n v="4.4999999999999998E-2"/>
    <n v="4.4999999999999998E-2"/>
    <n v="4.4999999999999998E-2"/>
    <n v="4.4999999999999998E-2"/>
    <n v="4.4999999999999998E-2"/>
  </r>
  <r>
    <s v="vermont"/>
    <x v="3"/>
    <x v="4"/>
    <x v="1106"/>
    <n v="1.3100000000000001E-2"/>
    <n v="1.3100000000000001E-2"/>
    <n v="1.3100000000000001E-2"/>
    <n v="1.3100000000000001E-2"/>
    <n v="1.3100000000000001E-2"/>
    <n v="1.3100000000000001E-2"/>
    <n v="1.3100000000000001E-2"/>
    <n v="1.3100000000000001E-2"/>
  </r>
  <r>
    <s v="vermont"/>
    <x v="3"/>
    <x v="5"/>
    <x v="672"/>
    <n v="2.3E-2"/>
    <n v="2.3E-2"/>
    <n v="2.3E-2"/>
    <n v="2.3E-2"/>
    <n v="2.3E-2"/>
    <n v="2.3E-2"/>
    <n v="2.3E-2"/>
    <n v="2.3E-2"/>
  </r>
  <r>
    <s v="vermont"/>
    <x v="3"/>
    <x v="2"/>
    <x v="51"/>
    <n v="5.0000000000000001E-4"/>
    <n v="5.0000000000000001E-4"/>
    <n v="5.0000000000000001E-4"/>
    <n v="5.0000000000000001E-4"/>
    <n v="5.0000000000000001E-4"/>
    <n v="5.0000000000000001E-4"/>
    <n v="5.0000000000000001E-4"/>
    <n v="5.0000000000000001E-4"/>
  </r>
  <r>
    <s v="vermont"/>
    <x v="3"/>
    <x v="6"/>
    <x v="582"/>
    <n v="5.1000000000000004E-3"/>
    <n v="5.1000000000000004E-3"/>
    <n v="5.1000000000000004E-3"/>
    <n v="5.1000000000000004E-3"/>
    <n v="5.1000000000000004E-3"/>
    <n v="5.1000000000000004E-3"/>
    <n v="5.1000000000000004E-3"/>
    <n v="5.1000000000000004E-3"/>
  </r>
  <r>
    <s v="virginia"/>
    <x v="3"/>
    <x v="4"/>
    <x v="1107"/>
    <n v="0.17810000000000001"/>
    <n v="0.17810000000000001"/>
    <n v="0.17810000000000001"/>
    <n v="0.17810000000000001"/>
    <n v="0.17810000000000001"/>
    <n v="0.17810000000000001"/>
    <n v="0.17810000000000001"/>
    <n v="0.17810000000000001"/>
  </r>
  <r>
    <s v="virginia"/>
    <x v="3"/>
    <x v="2"/>
    <x v="1108"/>
    <n v="6.4000000000000003E-3"/>
    <n v="6.4000000000000003E-3"/>
    <n v="6.4000000000000003E-3"/>
    <n v="6.4000000000000003E-3"/>
    <n v="6.4000000000000003E-3"/>
    <n v="6.4000000000000003E-3"/>
    <n v="6.4000000000000003E-3"/>
    <n v="6.4000000000000003E-3"/>
  </r>
  <r>
    <s v="virginia"/>
    <x v="3"/>
    <x v="5"/>
    <x v="1109"/>
    <n v="0.27989999999999998"/>
    <n v="0.27989999999999998"/>
    <n v="0.27989999999999998"/>
    <n v="0.27989999999999998"/>
    <n v="0.27989999999999998"/>
    <n v="0.27989999999999998"/>
    <n v="0.27989999999999998"/>
    <n v="0.27989999999999998"/>
  </r>
  <r>
    <s v="virginia"/>
    <x v="3"/>
    <x v="0"/>
    <x v="1110"/>
    <n v="2.7465000000000002"/>
    <n v="2.7465000000000002"/>
    <n v="2.7465000000000002"/>
    <n v="2.7465000000000002"/>
    <n v="2.7465000000000002"/>
    <n v="2.7465000000000002"/>
    <n v="2.7465000000000002"/>
    <n v="2.7465000000000002"/>
  </r>
  <r>
    <s v="virginia"/>
    <x v="3"/>
    <x v="1"/>
    <x v="1111"/>
    <n v="1.6725000000000001"/>
    <n v="1.6725000000000001"/>
    <n v="1.6725000000000001"/>
    <n v="1.6725000000000001"/>
    <n v="1.6725000000000001"/>
    <n v="1.6725000000000001"/>
    <n v="1.6725000000000001"/>
    <n v="1.6725000000000001"/>
  </r>
  <r>
    <s v="virginia"/>
    <x v="3"/>
    <x v="3"/>
    <x v="1112"/>
    <n v="0.54730000000000001"/>
    <n v="0.54730000000000001"/>
    <n v="0.54730000000000001"/>
    <n v="0.54730000000000001"/>
    <n v="0.54730000000000001"/>
    <n v="0.54730000000000001"/>
    <n v="0.54730000000000001"/>
    <n v="0.54730000000000001"/>
  </r>
  <r>
    <s v="virginia"/>
    <x v="3"/>
    <x v="6"/>
    <x v="1113"/>
    <n v="6.2300000000000001E-2"/>
    <n v="6.2300000000000001E-2"/>
    <n v="6.2300000000000001E-2"/>
    <n v="6.2300000000000001E-2"/>
    <n v="6.2300000000000001E-2"/>
    <n v="6.2300000000000001E-2"/>
    <n v="6.2300000000000001E-2"/>
    <n v="6.2300000000000001E-2"/>
  </r>
  <r>
    <s v="washington"/>
    <x v="3"/>
    <x v="3"/>
    <x v="1114"/>
    <n v="0.46200000000000002"/>
    <n v="0.46200000000000002"/>
    <n v="0.46200000000000002"/>
    <n v="0.46200000000000002"/>
    <n v="0.46200000000000002"/>
    <n v="0.46200000000000002"/>
    <n v="0.46200000000000002"/>
    <n v="0.46200000000000002"/>
  </r>
  <r>
    <s v="washington"/>
    <x v="3"/>
    <x v="6"/>
    <x v="985"/>
    <n v="5.2600000000000001E-2"/>
    <n v="5.2600000000000001E-2"/>
    <n v="5.2600000000000001E-2"/>
    <n v="5.2600000000000001E-2"/>
    <n v="5.2600000000000001E-2"/>
    <n v="5.2600000000000001E-2"/>
    <n v="5.2600000000000001E-2"/>
    <n v="5.2600000000000001E-2"/>
  </r>
  <r>
    <s v="washington"/>
    <x v="3"/>
    <x v="5"/>
    <x v="1115"/>
    <n v="0.23630000000000001"/>
    <n v="0.23630000000000001"/>
    <n v="0.23630000000000001"/>
    <n v="0.23630000000000001"/>
    <n v="0.23630000000000001"/>
    <n v="0.23630000000000001"/>
    <n v="0.23630000000000001"/>
    <n v="0.23630000000000001"/>
  </r>
  <r>
    <s v="washington"/>
    <x v="3"/>
    <x v="1"/>
    <x v="1116"/>
    <n v="1.1843999999999999"/>
    <n v="1.1843999999999999"/>
    <n v="1.1843999999999999"/>
    <n v="1.1843999999999999"/>
    <n v="1.1843999999999999"/>
    <n v="1.1843999999999999"/>
    <n v="1.1843999999999999"/>
    <n v="1.1843999999999999"/>
  </r>
  <r>
    <s v="washington"/>
    <x v="3"/>
    <x v="4"/>
    <x v="562"/>
    <n v="9.6799999999999997E-2"/>
    <n v="9.6799999999999997E-2"/>
    <n v="9.6799999999999997E-2"/>
    <n v="9.6799999999999997E-2"/>
    <n v="9.6799999999999997E-2"/>
    <n v="9.6799999999999997E-2"/>
    <n v="9.6799999999999997E-2"/>
    <n v="9.6799999999999997E-2"/>
  </r>
  <r>
    <s v="washington"/>
    <x v="3"/>
    <x v="2"/>
    <x v="888"/>
    <n v="5.4000000000000003E-3"/>
    <n v="5.4000000000000003E-3"/>
    <n v="5.4000000000000003E-3"/>
    <n v="5.4000000000000003E-3"/>
    <n v="5.4000000000000003E-3"/>
    <n v="5.4000000000000003E-3"/>
    <n v="5.4000000000000003E-3"/>
    <n v="5.4000000000000003E-3"/>
  </r>
  <r>
    <s v="washington"/>
    <x v="3"/>
    <x v="0"/>
    <x v="1117"/>
    <n v="2.0375999999999999"/>
    <n v="2.0375999999999999"/>
    <n v="2.0375999999999999"/>
    <n v="2.0375999999999999"/>
    <n v="2.0375999999999999"/>
    <n v="2.0375999999999999"/>
    <n v="2.0375999999999999"/>
    <n v="2.0375999999999999"/>
  </r>
  <r>
    <s v="washington_dc"/>
    <x v="3"/>
    <x v="3"/>
    <x v="1118"/>
    <n v="3.7600000000000001E-2"/>
    <n v="3.7600000000000001E-2"/>
    <n v="3.7600000000000001E-2"/>
    <n v="3.7600000000000001E-2"/>
    <n v="3.7600000000000001E-2"/>
    <n v="3.7600000000000001E-2"/>
    <n v="3.7600000000000001E-2"/>
    <n v="3.7600000000000001E-2"/>
  </r>
  <r>
    <s v="washington_dc"/>
    <x v="3"/>
    <x v="2"/>
    <x v="8"/>
    <n v="4.0000000000000002E-4"/>
    <n v="4.0000000000000002E-4"/>
    <n v="4.0000000000000002E-4"/>
    <n v="4.0000000000000002E-4"/>
    <n v="4.0000000000000002E-4"/>
    <n v="4.0000000000000002E-4"/>
    <n v="4.0000000000000002E-4"/>
    <n v="4.0000000000000002E-4"/>
  </r>
  <r>
    <s v="washington_dc"/>
    <x v="3"/>
    <x v="4"/>
    <x v="1119"/>
    <n v="1.43E-2"/>
    <n v="1.43E-2"/>
    <n v="1.43E-2"/>
    <n v="1.43E-2"/>
    <n v="1.43E-2"/>
    <n v="1.43E-2"/>
    <n v="1.43E-2"/>
    <n v="1.43E-2"/>
  </r>
  <r>
    <s v="washington_dc"/>
    <x v="3"/>
    <x v="6"/>
    <x v="591"/>
    <n v="4.3E-3"/>
    <n v="4.3E-3"/>
    <n v="4.3E-3"/>
    <n v="4.3E-3"/>
    <n v="4.3E-3"/>
    <n v="4.3E-3"/>
    <n v="4.3E-3"/>
    <n v="4.3E-3"/>
  </r>
  <r>
    <s v="washington_dc"/>
    <x v="3"/>
    <x v="5"/>
    <x v="574"/>
    <n v="1.9300000000000001E-2"/>
    <n v="1.9300000000000001E-2"/>
    <n v="1.9300000000000001E-2"/>
    <n v="1.9300000000000001E-2"/>
    <n v="1.9300000000000001E-2"/>
    <n v="1.9300000000000001E-2"/>
    <n v="1.9300000000000001E-2"/>
    <n v="1.9300000000000001E-2"/>
  </r>
  <r>
    <s v="washington_dc"/>
    <x v="3"/>
    <x v="0"/>
    <x v="1120"/>
    <n v="0.16370000000000001"/>
    <n v="0.16370000000000001"/>
    <n v="0.16370000000000001"/>
    <n v="0.16370000000000001"/>
    <n v="0.16370000000000001"/>
    <n v="0.16370000000000001"/>
    <n v="0.16370000000000001"/>
    <n v="0.16370000000000001"/>
  </r>
  <r>
    <s v="washington_dc"/>
    <x v="3"/>
    <x v="1"/>
    <x v="196"/>
    <n v="8.7800000000000003E-2"/>
    <n v="8.7800000000000003E-2"/>
    <n v="8.7800000000000003E-2"/>
    <n v="8.7800000000000003E-2"/>
    <n v="8.7800000000000003E-2"/>
    <n v="8.7800000000000003E-2"/>
    <n v="8.7800000000000003E-2"/>
    <n v="8.7800000000000003E-2"/>
  </r>
  <r>
    <s v="west_virginia"/>
    <x v="3"/>
    <x v="4"/>
    <x v="439"/>
    <n v="4.4600000000000001E-2"/>
    <n v="4.4600000000000001E-2"/>
    <n v="4.4600000000000001E-2"/>
    <n v="4.4600000000000001E-2"/>
    <n v="4.4600000000000001E-2"/>
    <n v="4.4600000000000001E-2"/>
    <n v="4.4600000000000001E-2"/>
    <n v="4.4600000000000001E-2"/>
  </r>
  <r>
    <s v="west_virginia"/>
    <x v="3"/>
    <x v="5"/>
    <x v="1121"/>
    <n v="6.5299999999999997E-2"/>
    <n v="6.5299999999999997E-2"/>
    <n v="6.5299999999999997E-2"/>
    <n v="6.5299999999999997E-2"/>
    <n v="6.5299999999999997E-2"/>
    <n v="6.5299999999999997E-2"/>
    <n v="6.5299999999999997E-2"/>
    <n v="6.5299999999999997E-2"/>
  </r>
  <r>
    <s v="west_virginia"/>
    <x v="3"/>
    <x v="1"/>
    <x v="1122"/>
    <n v="0.35759999999999997"/>
    <n v="0.35759999999999997"/>
    <n v="0.35759999999999997"/>
    <n v="0.35759999999999997"/>
    <n v="0.35759999999999997"/>
    <n v="0.35759999999999997"/>
    <n v="0.35759999999999997"/>
    <n v="0.35759999999999997"/>
  </r>
  <r>
    <s v="west_virginia"/>
    <x v="3"/>
    <x v="2"/>
    <x v="762"/>
    <n v="1.5E-3"/>
    <n v="1.5E-3"/>
    <n v="1.5E-3"/>
    <n v="1.5E-3"/>
    <n v="1.5E-3"/>
    <n v="1.5E-3"/>
    <n v="1.5E-3"/>
    <n v="1.5E-3"/>
  </r>
  <r>
    <s v="west_virginia"/>
    <x v="3"/>
    <x v="6"/>
    <x v="1123"/>
    <n v="1.46E-2"/>
    <n v="1.46E-2"/>
    <n v="1.46E-2"/>
    <n v="1.46E-2"/>
    <n v="1.46E-2"/>
    <n v="1.46E-2"/>
    <n v="1.46E-2"/>
    <n v="1.46E-2"/>
  </r>
  <r>
    <s v="west_virginia"/>
    <x v="3"/>
    <x v="3"/>
    <x v="1124"/>
    <n v="0.1278"/>
    <n v="0.1278"/>
    <n v="0.1278"/>
    <n v="0.1278"/>
    <n v="0.1278"/>
    <n v="0.1278"/>
    <n v="0.1278"/>
    <n v="0.1278"/>
  </r>
  <r>
    <s v="west_virginia"/>
    <x v="3"/>
    <x v="0"/>
    <x v="1125"/>
    <n v="0.61129999999999995"/>
    <n v="0.61129999999999995"/>
    <n v="0.61129999999999995"/>
    <n v="0.61129999999999995"/>
    <n v="0.61129999999999995"/>
    <n v="0.61129999999999995"/>
    <n v="0.61129999999999995"/>
    <n v="0.61129999999999995"/>
  </r>
  <r>
    <s v="wisconsin"/>
    <x v="3"/>
    <x v="1"/>
    <x v="1126"/>
    <n v="1.1488"/>
    <n v="1.1488"/>
    <n v="1.1488"/>
    <n v="1.1488"/>
    <n v="1.1488"/>
    <n v="1.1488"/>
    <n v="1.1488"/>
    <n v="1.1488"/>
  </r>
  <r>
    <s v="wisconsin"/>
    <x v="3"/>
    <x v="4"/>
    <x v="1127"/>
    <n v="0.12809999999999999"/>
    <n v="0.12809999999999999"/>
    <n v="0.12809999999999999"/>
    <n v="0.12809999999999999"/>
    <n v="0.12809999999999999"/>
    <n v="0.12809999999999999"/>
    <n v="0.12809999999999999"/>
    <n v="0.12809999999999999"/>
  </r>
  <r>
    <s v="wisconsin"/>
    <x v="3"/>
    <x v="2"/>
    <x v="9"/>
    <n v="4.7000000000000002E-3"/>
    <n v="4.7000000000000002E-3"/>
    <n v="4.7000000000000002E-3"/>
    <n v="4.7000000000000002E-3"/>
    <n v="4.7000000000000002E-3"/>
    <n v="4.7000000000000002E-3"/>
    <n v="4.7000000000000002E-3"/>
    <n v="4.7000000000000002E-3"/>
  </r>
  <r>
    <s v="wisconsin"/>
    <x v="3"/>
    <x v="6"/>
    <x v="1128"/>
    <n v="4.5100000000000001E-2"/>
    <n v="4.5100000000000001E-2"/>
    <n v="4.5100000000000001E-2"/>
    <n v="4.5100000000000001E-2"/>
    <n v="4.5100000000000001E-2"/>
    <n v="4.5100000000000001E-2"/>
    <n v="4.5100000000000001E-2"/>
    <n v="4.5100000000000001E-2"/>
  </r>
  <r>
    <s v="wisconsin"/>
    <x v="3"/>
    <x v="5"/>
    <x v="1129"/>
    <n v="0.2024"/>
    <n v="0.2024"/>
    <n v="0.2024"/>
    <n v="0.2024"/>
    <n v="0.2024"/>
    <n v="0.2024"/>
    <n v="0.2024"/>
    <n v="0.2024"/>
  </r>
  <r>
    <s v="wisconsin"/>
    <x v="3"/>
    <x v="0"/>
    <x v="1130"/>
    <n v="1.9248000000000001"/>
    <n v="1.9248000000000001"/>
    <n v="1.9248000000000001"/>
    <n v="1.9248000000000001"/>
    <n v="1.9248000000000001"/>
    <n v="1.9248000000000001"/>
    <n v="1.9248000000000001"/>
    <n v="1.9248000000000001"/>
  </r>
  <r>
    <s v="wisconsin"/>
    <x v="3"/>
    <x v="3"/>
    <x v="1131"/>
    <n v="0.3957"/>
    <n v="0.3957"/>
    <n v="0.3957"/>
    <n v="0.3957"/>
    <n v="0.3957"/>
    <n v="0.3957"/>
    <n v="0.3957"/>
    <n v="0.3957"/>
  </r>
  <r>
    <s v="wyoming"/>
    <x v="3"/>
    <x v="5"/>
    <x v="1132"/>
    <n v="1.84E-2"/>
    <n v="1.84E-2"/>
    <n v="1.84E-2"/>
    <n v="1.84E-2"/>
    <n v="1.84E-2"/>
    <n v="1.84E-2"/>
    <n v="1.84E-2"/>
    <n v="1.84E-2"/>
  </r>
  <r>
    <s v="wyoming"/>
    <x v="3"/>
    <x v="4"/>
    <x v="56"/>
    <n v="1.04E-2"/>
    <n v="1.04E-2"/>
    <n v="1.04E-2"/>
    <n v="1.04E-2"/>
    <n v="1.04E-2"/>
    <n v="1.04E-2"/>
    <n v="1.04E-2"/>
    <n v="1.04E-2"/>
  </r>
  <r>
    <s v="wyoming"/>
    <x v="3"/>
    <x v="0"/>
    <x v="1133"/>
    <n v="0.2394"/>
    <n v="0.2394"/>
    <n v="0.2394"/>
    <n v="0.2394"/>
    <n v="0.2394"/>
    <n v="0.2394"/>
    <n v="0.2394"/>
    <n v="0.2394"/>
  </r>
  <r>
    <s v="wyoming"/>
    <x v="3"/>
    <x v="6"/>
    <x v="879"/>
    <n v="4.1000000000000003E-3"/>
    <n v="4.1000000000000003E-3"/>
    <n v="4.1000000000000003E-3"/>
    <n v="4.1000000000000003E-3"/>
    <n v="4.1000000000000003E-3"/>
    <n v="4.1000000000000003E-3"/>
    <n v="4.1000000000000003E-3"/>
    <n v="4.1000000000000003E-3"/>
  </r>
  <r>
    <s v="wyoming"/>
    <x v="3"/>
    <x v="1"/>
    <x v="1134"/>
    <n v="0.17"/>
    <n v="0.17"/>
    <n v="0.17"/>
    <n v="0.17"/>
    <n v="0.17"/>
    <n v="0.17"/>
    <n v="0.17"/>
    <n v="0.17"/>
  </r>
  <r>
    <s v="wyoming"/>
    <x v="3"/>
    <x v="2"/>
    <x v="8"/>
    <n v="4.0000000000000002E-4"/>
    <n v="4.0000000000000002E-4"/>
    <n v="4.0000000000000002E-4"/>
    <n v="4.0000000000000002E-4"/>
    <n v="4.0000000000000002E-4"/>
    <n v="4.0000000000000002E-4"/>
    <n v="4.0000000000000002E-4"/>
    <n v="4.0000000000000002E-4"/>
  </r>
  <r>
    <s v="wyoming"/>
    <x v="3"/>
    <x v="3"/>
    <x v="335"/>
    <n v="3.5999999999999997E-2"/>
    <n v="3.5999999999999997E-2"/>
    <n v="3.5999999999999997E-2"/>
    <n v="3.5999999999999997E-2"/>
    <n v="3.5999999999999997E-2"/>
    <n v="3.5999999999999997E-2"/>
    <n v="3.5999999999999997E-2"/>
    <n v="3.5999999999999997E-2"/>
  </r>
  <r>
    <s v="alabama"/>
    <x v="4"/>
    <x v="0"/>
    <x v="1135"/>
    <n v="1.9755"/>
    <n v="1.9755"/>
    <n v="1.9755"/>
    <n v="1.9755"/>
    <n v="1.9755"/>
    <n v="1.9755"/>
    <n v="1.9755"/>
    <n v="1.9755"/>
  </r>
  <r>
    <s v="alabama"/>
    <x v="4"/>
    <x v="5"/>
    <x v="1136"/>
    <n v="0.16900000000000001"/>
    <n v="0.16900000000000001"/>
    <n v="0.16900000000000001"/>
    <n v="0.16900000000000001"/>
    <n v="0.16900000000000001"/>
    <n v="0.16900000000000001"/>
    <n v="0.16900000000000001"/>
    <n v="0.16900000000000001"/>
  </r>
  <r>
    <s v="alabama"/>
    <x v="4"/>
    <x v="6"/>
    <x v="154"/>
    <n v="3.6600000000000001E-2"/>
    <n v="3.6600000000000001E-2"/>
    <n v="3.6600000000000001E-2"/>
    <n v="3.6600000000000001E-2"/>
    <n v="3.6600000000000001E-2"/>
    <n v="3.6600000000000001E-2"/>
    <n v="3.6600000000000001E-2"/>
    <n v="3.6600000000000001E-2"/>
  </r>
  <r>
    <s v="alabama"/>
    <x v="4"/>
    <x v="4"/>
    <x v="1137"/>
    <n v="0.13100000000000001"/>
    <n v="0.13100000000000001"/>
    <n v="0.13100000000000001"/>
    <n v="0.13100000000000001"/>
    <n v="0.13100000000000001"/>
    <n v="0.13100000000000001"/>
    <n v="0.13100000000000001"/>
    <n v="0.13100000000000001"/>
  </r>
  <r>
    <s v="alabama"/>
    <x v="4"/>
    <x v="3"/>
    <x v="1138"/>
    <n v="0.36009999999999998"/>
    <n v="0.36009999999999998"/>
    <n v="0.36009999999999998"/>
    <n v="0.36009999999999998"/>
    <n v="0.36009999999999998"/>
    <n v="0.36009999999999998"/>
    <n v="0.36009999999999998"/>
    <n v="0.36009999999999998"/>
  </r>
  <r>
    <s v="alabama"/>
    <x v="4"/>
    <x v="1"/>
    <x v="1139"/>
    <n v="1.2734000000000001"/>
    <n v="1.2734000000000001"/>
    <n v="1.2734000000000001"/>
    <n v="1.2734000000000001"/>
    <n v="1.2734000000000001"/>
    <n v="1.2734000000000001"/>
    <n v="1.2734000000000001"/>
    <n v="1.2734000000000001"/>
  </r>
  <r>
    <s v="alabama"/>
    <x v="4"/>
    <x v="2"/>
    <x v="263"/>
    <n v="5.4999999999999997E-3"/>
    <n v="5.4999999999999997E-3"/>
    <n v="5.4999999999999997E-3"/>
    <n v="5.4999999999999997E-3"/>
    <n v="5.4999999999999997E-3"/>
    <n v="5.4999999999999997E-3"/>
    <n v="5.4999999999999997E-3"/>
    <n v="5.4999999999999997E-3"/>
  </r>
  <r>
    <s v="alaska"/>
    <x v="4"/>
    <x v="3"/>
    <x v="1140"/>
    <n v="5.3999999999999999E-2"/>
    <n v="5.3999999999999999E-2"/>
    <n v="5.3999999999999999E-2"/>
    <n v="5.3999999999999999E-2"/>
    <n v="5.3999999999999999E-2"/>
    <n v="5.3999999999999999E-2"/>
    <n v="5.3999999999999999E-2"/>
    <n v="5.3999999999999999E-2"/>
  </r>
  <r>
    <s v="alaska"/>
    <x v="4"/>
    <x v="5"/>
    <x v="1141"/>
    <n v="2.53E-2"/>
    <n v="2.53E-2"/>
    <n v="2.53E-2"/>
    <n v="2.53E-2"/>
    <n v="2.53E-2"/>
    <n v="2.53E-2"/>
    <n v="2.53E-2"/>
    <n v="2.53E-2"/>
  </r>
  <r>
    <s v="alaska"/>
    <x v="4"/>
    <x v="6"/>
    <x v="263"/>
    <n v="5.4999999999999997E-3"/>
    <n v="5.4999999999999997E-3"/>
    <n v="5.4999999999999997E-3"/>
    <n v="5.4999999999999997E-3"/>
    <n v="5.4999999999999997E-3"/>
    <n v="5.4999999999999997E-3"/>
    <n v="5.4999999999999997E-3"/>
    <n v="5.4999999999999997E-3"/>
  </r>
  <r>
    <s v="alaska"/>
    <x v="4"/>
    <x v="2"/>
    <x v="69"/>
    <n v="8.0000000000000004E-4"/>
    <n v="8.0000000000000004E-4"/>
    <n v="8.0000000000000004E-4"/>
    <n v="8.0000000000000004E-4"/>
    <n v="8.0000000000000004E-4"/>
    <n v="8.0000000000000004E-4"/>
    <n v="8.0000000000000004E-4"/>
    <n v="8.0000000000000004E-4"/>
  </r>
  <r>
    <s v="alaska"/>
    <x v="4"/>
    <x v="0"/>
    <x v="1142"/>
    <n v="0.2087"/>
    <n v="0.2087"/>
    <n v="0.2087"/>
    <n v="0.2087"/>
    <n v="0.2087"/>
    <n v="0.2087"/>
    <n v="0.2087"/>
    <n v="0.2087"/>
  </r>
  <r>
    <s v="alaska"/>
    <x v="4"/>
    <x v="4"/>
    <x v="925"/>
    <n v="1.52E-2"/>
    <n v="1.52E-2"/>
    <n v="1.52E-2"/>
    <n v="1.52E-2"/>
    <n v="1.52E-2"/>
    <n v="1.52E-2"/>
    <n v="1.52E-2"/>
    <n v="1.52E-2"/>
  </r>
  <r>
    <s v="alaska"/>
    <x v="4"/>
    <x v="1"/>
    <x v="1143"/>
    <n v="0.10780000000000001"/>
    <n v="0.10780000000000001"/>
    <n v="0.10780000000000001"/>
    <n v="0.10780000000000001"/>
    <n v="0.10780000000000001"/>
    <n v="0.10780000000000001"/>
    <n v="0.10780000000000001"/>
    <n v="0.10780000000000001"/>
  </r>
  <r>
    <s v="arizona"/>
    <x v="4"/>
    <x v="6"/>
    <x v="859"/>
    <n v="5.1700000000000003E-2"/>
    <n v="5.1700000000000003E-2"/>
    <n v="5.1700000000000003E-2"/>
    <n v="5.1700000000000003E-2"/>
    <n v="5.1700000000000003E-2"/>
    <n v="5.1700000000000003E-2"/>
    <n v="5.1700000000000003E-2"/>
    <n v="5.1700000000000003E-2"/>
  </r>
  <r>
    <s v="arizona"/>
    <x v="4"/>
    <x v="4"/>
    <x v="225"/>
    <n v="0.14169999999999999"/>
    <n v="0.14169999999999999"/>
    <n v="0.14169999999999999"/>
    <n v="0.14169999999999999"/>
    <n v="0.14169999999999999"/>
    <n v="0.14169999999999999"/>
    <n v="0.14169999999999999"/>
    <n v="0.14169999999999999"/>
  </r>
  <r>
    <s v="arizona"/>
    <x v="4"/>
    <x v="3"/>
    <x v="1144"/>
    <n v="0.50890000000000002"/>
    <n v="0.50890000000000002"/>
    <n v="0.50890000000000002"/>
    <n v="0.50890000000000002"/>
    <n v="0.50890000000000002"/>
    <n v="0.50890000000000002"/>
    <n v="0.50890000000000002"/>
    <n v="0.50890000000000002"/>
  </r>
  <r>
    <s v="arizona"/>
    <x v="4"/>
    <x v="0"/>
    <x v="292"/>
    <n v="2.2025999999999999"/>
    <n v="2.2025999999999999"/>
    <n v="2.2025999999999999"/>
    <n v="2.2025999999999999"/>
    <n v="2.2025999999999999"/>
    <n v="2.2025999999999999"/>
    <n v="2.2025999999999999"/>
    <n v="2.2025999999999999"/>
  </r>
  <r>
    <s v="arizona"/>
    <x v="4"/>
    <x v="2"/>
    <x v="255"/>
    <n v="7.7000000000000002E-3"/>
    <n v="7.7000000000000002E-3"/>
    <n v="7.7000000000000002E-3"/>
    <n v="7.7000000000000002E-3"/>
    <n v="7.7000000000000002E-3"/>
    <n v="7.7000000000000002E-3"/>
    <n v="7.7000000000000002E-3"/>
    <n v="7.7000000000000002E-3"/>
  </r>
  <r>
    <s v="arizona"/>
    <x v="4"/>
    <x v="1"/>
    <x v="115"/>
    <n v="1.2536"/>
    <n v="1.2536"/>
    <n v="1.2536"/>
    <n v="1.2536"/>
    <n v="1.2536"/>
    <n v="1.2536"/>
    <n v="1.2536"/>
    <n v="1.2536"/>
  </r>
  <r>
    <s v="arizona"/>
    <x v="4"/>
    <x v="5"/>
    <x v="1145"/>
    <n v="0.2389"/>
    <n v="0.2389"/>
    <n v="0.2389"/>
    <n v="0.2389"/>
    <n v="0.2389"/>
    <n v="0.2389"/>
    <n v="0.2389"/>
    <n v="0.2389"/>
  </r>
  <r>
    <s v="arkansas"/>
    <x v="4"/>
    <x v="4"/>
    <x v="1146"/>
    <n v="8.0199999999999994E-2"/>
    <n v="8.0199999999999994E-2"/>
    <n v="8.0199999999999994E-2"/>
    <n v="8.0199999999999994E-2"/>
    <n v="8.0199999999999994E-2"/>
    <n v="8.0199999999999994E-2"/>
    <n v="8.0199999999999994E-2"/>
    <n v="8.0199999999999994E-2"/>
  </r>
  <r>
    <s v="arkansas"/>
    <x v="4"/>
    <x v="6"/>
    <x v="712"/>
    <n v="2.2800000000000001E-2"/>
    <n v="2.2800000000000001E-2"/>
    <n v="2.2800000000000001E-2"/>
    <n v="2.2800000000000001E-2"/>
    <n v="2.2800000000000001E-2"/>
    <n v="2.2800000000000001E-2"/>
    <n v="2.2800000000000001E-2"/>
    <n v="2.2800000000000001E-2"/>
  </r>
  <r>
    <s v="arkansas"/>
    <x v="4"/>
    <x v="0"/>
    <x v="1147"/>
    <n v="1.0961000000000001"/>
    <n v="1.0961000000000001"/>
    <n v="1.0961000000000001"/>
    <n v="1.0961000000000001"/>
    <n v="1.0961000000000001"/>
    <n v="1.0961000000000001"/>
    <n v="1.0961000000000001"/>
    <n v="1.0961000000000001"/>
  </r>
  <r>
    <s v="arkansas"/>
    <x v="4"/>
    <x v="1"/>
    <x v="1148"/>
    <n v="0.66"/>
    <n v="0.66"/>
    <n v="0.66"/>
    <n v="0.66"/>
    <n v="0.66"/>
    <n v="0.66"/>
    <n v="0.66"/>
    <n v="0.66"/>
  </r>
  <r>
    <s v="arkansas"/>
    <x v="4"/>
    <x v="2"/>
    <x v="163"/>
    <n v="3.3999999999999998E-3"/>
    <n v="3.3999999999999998E-3"/>
    <n v="3.3999999999999998E-3"/>
    <n v="3.3999999999999998E-3"/>
    <n v="3.3999999999999998E-3"/>
    <n v="3.3999999999999998E-3"/>
    <n v="3.3999999999999998E-3"/>
    <n v="3.3999999999999998E-3"/>
  </r>
  <r>
    <s v="arkansas"/>
    <x v="4"/>
    <x v="5"/>
    <x v="887"/>
    <n v="0.1053"/>
    <n v="0.1053"/>
    <n v="0.1053"/>
    <n v="0.1053"/>
    <n v="0.1053"/>
    <n v="0.1053"/>
    <n v="0.1053"/>
    <n v="0.1053"/>
  </r>
  <r>
    <s v="arkansas"/>
    <x v="4"/>
    <x v="3"/>
    <x v="1149"/>
    <n v="0.22439999999999999"/>
    <n v="0.22439999999999999"/>
    <n v="0.22439999999999999"/>
    <n v="0.22439999999999999"/>
    <n v="0.22439999999999999"/>
    <n v="0.22439999999999999"/>
    <n v="0.22439999999999999"/>
    <n v="0.22439999999999999"/>
  </r>
  <r>
    <s v="california"/>
    <x v="4"/>
    <x v="2"/>
    <x v="1105"/>
    <n v="4.4999999999999998E-2"/>
    <n v="4.4999999999999998E-2"/>
    <n v="4.4999999999999998E-2"/>
    <n v="4.4999999999999998E-2"/>
    <n v="4.4999999999999998E-2"/>
    <n v="4.4999999999999998E-2"/>
    <n v="4.4999999999999998E-2"/>
    <n v="4.4999999999999998E-2"/>
  </r>
  <r>
    <s v="california"/>
    <x v="4"/>
    <x v="4"/>
    <x v="1150"/>
    <n v="0.76800000000000002"/>
    <n v="0.76800000000000002"/>
    <n v="0.76800000000000002"/>
    <n v="0.76800000000000002"/>
    <n v="0.76800000000000002"/>
    <n v="0.76800000000000002"/>
    <n v="0.76800000000000002"/>
    <n v="0.76800000000000002"/>
  </r>
  <r>
    <s v="california"/>
    <x v="4"/>
    <x v="5"/>
    <x v="1151"/>
    <n v="1.389"/>
    <n v="1.389"/>
    <n v="1.389"/>
    <n v="1.389"/>
    <n v="1.389"/>
    <n v="1.389"/>
    <n v="1.389"/>
    <n v="1.389"/>
  </r>
  <r>
    <s v="california"/>
    <x v="4"/>
    <x v="6"/>
    <x v="661"/>
    <n v="0.30070000000000002"/>
    <n v="0.30070000000000002"/>
    <n v="0.30070000000000002"/>
    <n v="0.30070000000000002"/>
    <n v="0.30070000000000002"/>
    <n v="0.30070000000000002"/>
    <n v="0.30070000000000002"/>
    <n v="0.30070000000000002"/>
  </r>
  <r>
    <s v="california"/>
    <x v="4"/>
    <x v="3"/>
    <x v="1152"/>
    <n v="2.9594"/>
    <n v="2.9594"/>
    <n v="2.9594"/>
    <n v="2.9594"/>
    <n v="2.9594"/>
    <n v="2.9594"/>
    <n v="2.9594"/>
    <n v="2.9594"/>
  </r>
  <r>
    <s v="california"/>
    <x v="4"/>
    <x v="0"/>
    <x v="1153"/>
    <n v="11.256399999999999"/>
    <n v="11.256399999999999"/>
    <n v="11.256399999999999"/>
    <n v="11.256399999999999"/>
    <n v="11.256399999999999"/>
    <n v="11.256399999999999"/>
    <n v="11.256399999999999"/>
    <n v="11.256399999999999"/>
  </r>
  <r>
    <s v="california"/>
    <x v="4"/>
    <x v="1"/>
    <x v="1154"/>
    <n v="5.7942999999999998"/>
    <n v="5.7942999999999998"/>
    <n v="5.7942999999999998"/>
    <n v="5.7942999999999998"/>
    <n v="5.7942999999999998"/>
    <n v="5.7942999999999998"/>
    <n v="5.7942999999999998"/>
    <n v="5.7942999999999998"/>
  </r>
  <r>
    <s v="colorado"/>
    <x v="4"/>
    <x v="3"/>
    <x v="1155"/>
    <n v="0.37630000000000002"/>
    <n v="0.37630000000000002"/>
    <n v="0.37630000000000002"/>
    <n v="0.37630000000000002"/>
    <n v="0.37630000000000002"/>
    <n v="0.37630000000000002"/>
    <n v="0.37630000000000002"/>
    <n v="0.37630000000000002"/>
  </r>
  <r>
    <s v="colorado"/>
    <x v="4"/>
    <x v="2"/>
    <x v="662"/>
    <n v="5.7000000000000002E-3"/>
    <n v="5.7000000000000002E-3"/>
    <n v="5.7000000000000002E-3"/>
    <n v="5.7000000000000002E-3"/>
    <n v="5.7000000000000002E-3"/>
    <n v="5.7000000000000002E-3"/>
    <n v="5.7000000000000002E-3"/>
    <n v="5.7000000000000002E-3"/>
  </r>
  <r>
    <s v="colorado"/>
    <x v="4"/>
    <x v="4"/>
    <x v="1143"/>
    <n v="0.10780000000000001"/>
    <n v="0.10780000000000001"/>
    <n v="0.10780000000000001"/>
    <n v="0.10780000000000001"/>
    <n v="0.10780000000000001"/>
    <n v="0.10780000000000001"/>
    <n v="0.10780000000000001"/>
    <n v="0.10780000000000001"/>
  </r>
  <r>
    <s v="colorado"/>
    <x v="4"/>
    <x v="1"/>
    <x v="1156"/>
    <n v="0.96799999999999997"/>
    <n v="0.96799999999999997"/>
    <n v="0.96799999999999997"/>
    <n v="0.96799999999999997"/>
    <n v="0.96799999999999997"/>
    <n v="0.96799999999999997"/>
    <n v="0.96799999999999997"/>
    <n v="0.96799999999999997"/>
  </r>
  <r>
    <s v="colorado"/>
    <x v="4"/>
    <x v="6"/>
    <x v="1157"/>
    <n v="3.8199999999999998E-2"/>
    <n v="3.8199999999999998E-2"/>
    <n v="3.8199999999999998E-2"/>
    <n v="3.8199999999999998E-2"/>
    <n v="3.8199999999999998E-2"/>
    <n v="3.8199999999999998E-2"/>
    <n v="3.8199999999999998E-2"/>
    <n v="3.8199999999999998E-2"/>
  </r>
  <r>
    <s v="colorado"/>
    <x v="4"/>
    <x v="0"/>
    <x v="1158"/>
    <n v="1.6727000000000001"/>
    <n v="1.6727000000000001"/>
    <n v="1.6727000000000001"/>
    <n v="1.6727000000000001"/>
    <n v="1.6727000000000001"/>
    <n v="1.6727000000000001"/>
    <n v="1.6727000000000001"/>
    <n v="1.6727000000000001"/>
  </r>
  <r>
    <s v="colorado"/>
    <x v="4"/>
    <x v="5"/>
    <x v="1159"/>
    <n v="0.17660000000000001"/>
    <n v="0.17660000000000001"/>
    <n v="0.17660000000000001"/>
    <n v="0.17660000000000001"/>
    <n v="0.17660000000000001"/>
    <n v="0.17660000000000001"/>
    <n v="0.17660000000000001"/>
    <n v="0.17660000000000001"/>
  </r>
  <r>
    <s v="connecticut"/>
    <x v="4"/>
    <x v="2"/>
    <x v="591"/>
    <n v="4.3E-3"/>
    <n v="4.3E-3"/>
    <n v="4.3E-3"/>
    <n v="4.3E-3"/>
    <n v="4.3E-3"/>
    <n v="4.3E-3"/>
    <n v="4.3E-3"/>
    <n v="4.3E-3"/>
  </r>
  <r>
    <s v="connecticut"/>
    <x v="4"/>
    <x v="0"/>
    <x v="1160"/>
    <n v="1.1669"/>
    <n v="1.1669"/>
    <n v="1.1669"/>
    <n v="1.1669"/>
    <n v="1.1669"/>
    <n v="1.1669"/>
    <n v="1.1669"/>
    <n v="1.1669"/>
  </r>
  <r>
    <s v="connecticut"/>
    <x v="4"/>
    <x v="5"/>
    <x v="1161"/>
    <n v="0.13139999999999999"/>
    <n v="0.13139999999999999"/>
    <n v="0.13139999999999999"/>
    <n v="0.13139999999999999"/>
    <n v="0.13139999999999999"/>
    <n v="0.13139999999999999"/>
    <n v="0.13139999999999999"/>
    <n v="0.13139999999999999"/>
  </r>
  <r>
    <s v="connecticut"/>
    <x v="4"/>
    <x v="4"/>
    <x v="1162"/>
    <n v="7.8899999999999998E-2"/>
    <n v="7.8899999999999998E-2"/>
    <n v="7.8899999999999998E-2"/>
    <n v="7.8899999999999998E-2"/>
    <n v="7.8899999999999998E-2"/>
    <n v="7.8899999999999998E-2"/>
    <n v="7.8899999999999998E-2"/>
    <n v="7.8899999999999998E-2"/>
  </r>
  <r>
    <s v="connecticut"/>
    <x v="4"/>
    <x v="3"/>
    <x v="1163"/>
    <n v="0.28010000000000002"/>
    <n v="0.28010000000000002"/>
    <n v="0.28010000000000002"/>
    <n v="0.28010000000000002"/>
    <n v="0.28010000000000002"/>
    <n v="0.28010000000000002"/>
    <n v="0.28010000000000002"/>
    <n v="0.28010000000000002"/>
  </r>
  <r>
    <s v="connecticut"/>
    <x v="4"/>
    <x v="6"/>
    <x v="1164"/>
    <n v="2.8500000000000001E-2"/>
    <n v="2.8500000000000001E-2"/>
    <n v="2.8500000000000001E-2"/>
    <n v="2.8500000000000001E-2"/>
    <n v="2.8500000000000001E-2"/>
    <n v="2.8500000000000001E-2"/>
    <n v="2.8500000000000001E-2"/>
    <n v="2.8500000000000001E-2"/>
  </r>
  <r>
    <s v="connecticut"/>
    <x v="4"/>
    <x v="1"/>
    <x v="1165"/>
    <n v="0.64380000000000004"/>
    <n v="0.64380000000000004"/>
    <n v="0.64380000000000004"/>
    <n v="0.64380000000000004"/>
    <n v="0.64380000000000004"/>
    <n v="0.64380000000000004"/>
    <n v="0.64380000000000004"/>
    <n v="0.64380000000000004"/>
  </r>
  <r>
    <s v="delaware"/>
    <x v="4"/>
    <x v="6"/>
    <x v="12"/>
    <n v="7.0000000000000001E-3"/>
    <n v="7.0000000000000001E-3"/>
    <n v="7.0000000000000001E-3"/>
    <n v="7.0000000000000001E-3"/>
    <n v="7.0000000000000001E-3"/>
    <n v="7.0000000000000001E-3"/>
    <n v="7.0000000000000001E-3"/>
    <n v="7.0000000000000001E-3"/>
  </r>
  <r>
    <s v="delaware"/>
    <x v="4"/>
    <x v="5"/>
    <x v="1166"/>
    <n v="3.2300000000000002E-2"/>
    <n v="3.2300000000000002E-2"/>
    <n v="3.2300000000000002E-2"/>
    <n v="3.2300000000000002E-2"/>
    <n v="3.2300000000000002E-2"/>
    <n v="3.2300000000000002E-2"/>
    <n v="3.2300000000000002E-2"/>
    <n v="3.2300000000000002E-2"/>
  </r>
  <r>
    <s v="delaware"/>
    <x v="4"/>
    <x v="0"/>
    <x v="1167"/>
    <n v="0.32090000000000002"/>
    <n v="0.32090000000000002"/>
    <n v="0.32090000000000002"/>
    <n v="0.32090000000000002"/>
    <n v="0.32090000000000002"/>
    <n v="0.32090000000000002"/>
    <n v="0.32090000000000002"/>
    <n v="0.32090000000000002"/>
  </r>
  <r>
    <s v="delaware"/>
    <x v="4"/>
    <x v="2"/>
    <x v="182"/>
    <n v="1E-3"/>
    <n v="1E-3"/>
    <n v="1E-3"/>
    <n v="1E-3"/>
    <n v="1E-3"/>
    <n v="1E-3"/>
    <n v="1E-3"/>
    <n v="1E-3"/>
  </r>
  <r>
    <s v="delaware"/>
    <x v="4"/>
    <x v="1"/>
    <x v="1168"/>
    <n v="0.18729999999999999"/>
    <n v="0.18729999999999999"/>
    <n v="0.18729999999999999"/>
    <n v="0.18729999999999999"/>
    <n v="0.18729999999999999"/>
    <n v="0.18729999999999999"/>
    <n v="0.18729999999999999"/>
    <n v="0.18729999999999999"/>
  </r>
  <r>
    <s v="delaware"/>
    <x v="4"/>
    <x v="4"/>
    <x v="1169"/>
    <n v="2.46E-2"/>
    <n v="2.46E-2"/>
    <n v="2.46E-2"/>
    <n v="2.46E-2"/>
    <n v="2.46E-2"/>
    <n v="2.46E-2"/>
    <n v="2.46E-2"/>
    <n v="2.46E-2"/>
  </r>
  <r>
    <s v="delaware"/>
    <x v="4"/>
    <x v="3"/>
    <x v="1170"/>
    <n v="6.88E-2"/>
    <n v="6.88E-2"/>
    <n v="6.88E-2"/>
    <n v="6.88E-2"/>
    <n v="6.88E-2"/>
    <n v="6.88E-2"/>
    <n v="6.88E-2"/>
    <n v="6.88E-2"/>
  </r>
  <r>
    <s v="florida"/>
    <x v="4"/>
    <x v="6"/>
    <x v="344"/>
    <n v="0.15079999999999999"/>
    <n v="0.15079999999999999"/>
    <n v="0.15079999999999999"/>
    <n v="0.15079999999999999"/>
    <n v="0.15079999999999999"/>
    <n v="0.15079999999999999"/>
    <n v="0.15079999999999999"/>
    <n v="0.15079999999999999"/>
  </r>
  <r>
    <s v="florida"/>
    <x v="4"/>
    <x v="2"/>
    <x v="897"/>
    <n v="2.2599999999999999E-2"/>
    <n v="2.2599999999999999E-2"/>
    <n v="2.2599999999999999E-2"/>
    <n v="2.2599999999999999E-2"/>
    <n v="2.2599999999999999E-2"/>
    <n v="2.2599999999999999E-2"/>
    <n v="2.2599999999999999E-2"/>
    <n v="2.2599999999999999E-2"/>
  </r>
  <r>
    <s v="florida"/>
    <x v="4"/>
    <x v="4"/>
    <x v="1171"/>
    <n v="0.53610000000000002"/>
    <n v="0.53610000000000002"/>
    <n v="0.53610000000000002"/>
    <n v="0.53610000000000002"/>
    <n v="0.53610000000000002"/>
    <n v="0.53610000000000002"/>
    <n v="0.53610000000000002"/>
    <n v="0.53610000000000002"/>
  </r>
  <r>
    <s v="florida"/>
    <x v="4"/>
    <x v="5"/>
    <x v="1172"/>
    <n v="0.6966"/>
    <n v="0.6966"/>
    <n v="0.6966"/>
    <n v="0.6966"/>
    <n v="0.6966"/>
    <n v="0.6966"/>
    <n v="0.6966"/>
    <n v="0.6966"/>
  </r>
  <r>
    <s v="florida"/>
    <x v="4"/>
    <x v="3"/>
    <x v="1173"/>
    <n v="1.4841"/>
    <n v="1.4841"/>
    <n v="1.4841"/>
    <n v="1.4841"/>
    <n v="1.4841"/>
    <n v="1.4841"/>
    <n v="1.4841"/>
    <n v="1.4841"/>
  </r>
  <r>
    <s v="florida"/>
    <x v="4"/>
    <x v="1"/>
    <x v="1174"/>
    <n v="3.9912000000000001"/>
    <n v="3.9912000000000001"/>
    <n v="3.9912000000000001"/>
    <n v="3.9912000000000001"/>
    <n v="3.9912000000000001"/>
    <n v="3.9912000000000001"/>
    <n v="3.9912000000000001"/>
    <n v="3.9912000000000001"/>
  </r>
  <r>
    <s v="florida"/>
    <x v="4"/>
    <x v="0"/>
    <x v="1175"/>
    <n v="6.8813000000000004"/>
    <n v="6.8813000000000004"/>
    <n v="6.8813000000000004"/>
    <n v="6.8813000000000004"/>
    <n v="6.8813000000000004"/>
    <n v="6.8813000000000004"/>
    <n v="6.8813000000000004"/>
    <n v="6.8813000000000004"/>
  </r>
  <r>
    <s v="georgia"/>
    <x v="4"/>
    <x v="5"/>
    <x v="1176"/>
    <n v="0.3488"/>
    <n v="0.3488"/>
    <n v="0.3488"/>
    <n v="0.3488"/>
    <n v="0.3488"/>
    <n v="0.3488"/>
    <n v="0.3488"/>
    <n v="0.3488"/>
  </r>
  <r>
    <s v="georgia"/>
    <x v="4"/>
    <x v="6"/>
    <x v="1177"/>
    <n v="7.5499999999999998E-2"/>
    <n v="7.5499999999999998E-2"/>
    <n v="7.5499999999999998E-2"/>
    <n v="7.5499999999999998E-2"/>
    <n v="7.5499999999999998E-2"/>
    <n v="7.5499999999999998E-2"/>
    <n v="7.5499999999999998E-2"/>
    <n v="7.5499999999999998E-2"/>
  </r>
  <r>
    <s v="georgia"/>
    <x v="4"/>
    <x v="4"/>
    <x v="1178"/>
    <n v="0.25540000000000002"/>
    <n v="0.25540000000000002"/>
    <n v="0.25540000000000002"/>
    <n v="0.25540000000000002"/>
    <n v="0.25540000000000002"/>
    <n v="0.25540000000000002"/>
    <n v="0.25540000000000002"/>
    <n v="0.25540000000000002"/>
  </r>
  <r>
    <s v="georgia"/>
    <x v="4"/>
    <x v="3"/>
    <x v="1179"/>
    <n v="0.74309999999999998"/>
    <n v="0.74309999999999998"/>
    <n v="0.74309999999999998"/>
    <n v="0.74309999999999998"/>
    <n v="0.74309999999999998"/>
    <n v="0.74309999999999998"/>
    <n v="0.74309999999999998"/>
    <n v="0.74309999999999998"/>
  </r>
  <r>
    <s v="georgia"/>
    <x v="4"/>
    <x v="0"/>
    <x v="1180"/>
    <n v="3.6152000000000002"/>
    <n v="3.6152000000000002"/>
    <n v="3.6152000000000002"/>
    <n v="3.6152000000000002"/>
    <n v="3.6152000000000002"/>
    <n v="3.6152000000000002"/>
    <n v="3.6152000000000002"/>
    <n v="3.6152000000000002"/>
  </r>
  <r>
    <s v="georgia"/>
    <x v="4"/>
    <x v="2"/>
    <x v="395"/>
    <n v="1.1299999999999999E-2"/>
    <n v="1.1299999999999999E-2"/>
    <n v="1.1299999999999999E-2"/>
    <n v="1.1299999999999999E-2"/>
    <n v="1.1299999999999999E-2"/>
    <n v="1.1299999999999999E-2"/>
    <n v="1.1299999999999999E-2"/>
    <n v="1.1299999999999999E-2"/>
  </r>
  <r>
    <s v="georgia"/>
    <x v="4"/>
    <x v="1"/>
    <x v="1181"/>
    <n v="2.1810999999999998"/>
    <n v="2.1810999999999998"/>
    <n v="2.1810999999999998"/>
    <n v="2.1810999999999998"/>
    <n v="2.1810999999999998"/>
    <n v="2.1810999999999998"/>
    <n v="2.1810999999999998"/>
    <n v="2.1810999999999998"/>
  </r>
  <r>
    <s v="hawaii"/>
    <x v="4"/>
    <x v="5"/>
    <x v="1182"/>
    <n v="4.9000000000000002E-2"/>
    <n v="4.9000000000000002E-2"/>
    <n v="4.9000000000000002E-2"/>
    <n v="4.9000000000000002E-2"/>
    <n v="4.9000000000000002E-2"/>
    <n v="4.9000000000000002E-2"/>
    <n v="4.9000000000000002E-2"/>
    <n v="4.9000000000000002E-2"/>
  </r>
  <r>
    <s v="hawaii"/>
    <x v="4"/>
    <x v="1"/>
    <x v="1183"/>
    <n v="0.2215"/>
    <n v="0.2215"/>
    <n v="0.2215"/>
    <n v="0.2215"/>
    <n v="0.2215"/>
    <n v="0.2215"/>
    <n v="0.2215"/>
    <n v="0.2215"/>
  </r>
  <r>
    <s v="hawaii"/>
    <x v="4"/>
    <x v="4"/>
    <x v="531"/>
    <n v="2.7900000000000001E-2"/>
    <n v="2.7900000000000001E-2"/>
    <n v="2.7900000000000001E-2"/>
    <n v="2.7900000000000001E-2"/>
    <n v="2.7900000000000001E-2"/>
    <n v="2.7900000000000001E-2"/>
    <n v="2.7900000000000001E-2"/>
    <n v="2.7900000000000001E-2"/>
  </r>
  <r>
    <s v="hawaii"/>
    <x v="4"/>
    <x v="6"/>
    <x v="710"/>
    <n v="1.06E-2"/>
    <n v="1.06E-2"/>
    <n v="1.06E-2"/>
    <n v="1.06E-2"/>
    <n v="1.06E-2"/>
    <n v="1.06E-2"/>
    <n v="1.06E-2"/>
    <n v="1.06E-2"/>
  </r>
  <r>
    <s v="hawaii"/>
    <x v="4"/>
    <x v="3"/>
    <x v="1184"/>
    <n v="0.1045"/>
    <n v="0.1045"/>
    <n v="0.1045"/>
    <n v="0.1045"/>
    <n v="0.1045"/>
    <n v="0.1045"/>
    <n v="0.1045"/>
    <n v="0.1045"/>
  </r>
  <r>
    <s v="hawaii"/>
    <x v="4"/>
    <x v="0"/>
    <x v="1185"/>
    <n v="0.41510000000000002"/>
    <n v="0.41510000000000002"/>
    <n v="0.41510000000000002"/>
    <n v="0.41510000000000002"/>
    <n v="0.41510000000000002"/>
    <n v="0.41510000000000002"/>
    <n v="0.41510000000000002"/>
    <n v="0.41510000000000002"/>
  </r>
  <r>
    <s v="hawaii"/>
    <x v="4"/>
    <x v="2"/>
    <x v="104"/>
    <n v="1.6000000000000001E-3"/>
    <n v="1.6000000000000001E-3"/>
    <n v="1.6000000000000001E-3"/>
    <n v="1.6000000000000001E-3"/>
    <n v="1.6000000000000001E-3"/>
    <n v="1.6000000000000001E-3"/>
    <n v="1.6000000000000001E-3"/>
    <n v="1.6000000000000001E-3"/>
  </r>
  <r>
    <s v="idaho"/>
    <x v="4"/>
    <x v="0"/>
    <x v="1186"/>
    <n v="0.53439999999999999"/>
    <n v="0.53439999999999999"/>
    <n v="0.53439999999999999"/>
    <n v="0.53439999999999999"/>
    <n v="0.53439999999999999"/>
    <n v="0.53439999999999999"/>
    <n v="0.53439999999999999"/>
    <n v="0.53439999999999999"/>
  </r>
  <r>
    <s v="idaho"/>
    <x v="4"/>
    <x v="1"/>
    <x v="1187"/>
    <n v="0.315"/>
    <n v="0.315"/>
    <n v="0.315"/>
    <n v="0.315"/>
    <n v="0.315"/>
    <n v="0.315"/>
    <n v="0.315"/>
    <n v="0.315"/>
  </r>
  <r>
    <s v="idaho"/>
    <x v="4"/>
    <x v="4"/>
    <x v="1188"/>
    <n v="3.3099999999999997E-2"/>
    <n v="3.3099999999999997E-2"/>
    <n v="3.3099999999999997E-2"/>
    <n v="3.3099999999999997E-2"/>
    <n v="3.3099999999999997E-2"/>
    <n v="3.3099999999999997E-2"/>
    <n v="3.3099999999999997E-2"/>
    <n v="3.3099999999999997E-2"/>
  </r>
  <r>
    <s v="idaho"/>
    <x v="4"/>
    <x v="5"/>
    <x v="1189"/>
    <n v="5.5100000000000003E-2"/>
    <n v="5.5100000000000003E-2"/>
    <n v="5.5100000000000003E-2"/>
    <n v="5.5100000000000003E-2"/>
    <n v="5.5100000000000003E-2"/>
    <n v="5.5100000000000003E-2"/>
    <n v="5.5100000000000003E-2"/>
    <n v="5.5100000000000003E-2"/>
  </r>
  <r>
    <s v="idaho"/>
    <x v="4"/>
    <x v="6"/>
    <x v="375"/>
    <n v="1.1900000000000001E-2"/>
    <n v="1.1900000000000001E-2"/>
    <n v="1.1900000000000001E-2"/>
    <n v="1.1900000000000001E-2"/>
    <n v="1.1900000000000001E-2"/>
    <n v="1.1900000000000001E-2"/>
    <n v="1.1900000000000001E-2"/>
    <n v="1.1900000000000001E-2"/>
  </r>
  <r>
    <s v="idaho"/>
    <x v="4"/>
    <x v="2"/>
    <x v="96"/>
    <n v="1.8E-3"/>
    <n v="1.8E-3"/>
    <n v="1.8E-3"/>
    <n v="1.8E-3"/>
    <n v="1.8E-3"/>
    <n v="1.8E-3"/>
    <n v="1.8E-3"/>
    <n v="1.8E-3"/>
  </r>
  <r>
    <s v="idaho"/>
    <x v="4"/>
    <x v="3"/>
    <x v="1190"/>
    <n v="0.1174"/>
    <n v="0.1174"/>
    <n v="0.1174"/>
    <n v="0.1174"/>
    <n v="0.1174"/>
    <n v="0.1174"/>
    <n v="0.1174"/>
    <n v="0.1174"/>
  </r>
  <r>
    <s v="illinois"/>
    <x v="4"/>
    <x v="2"/>
    <x v="1191"/>
    <n v="1.54E-2"/>
    <n v="1.54E-2"/>
    <n v="1.54E-2"/>
    <n v="1.54E-2"/>
    <n v="1.54E-2"/>
    <n v="1.54E-2"/>
    <n v="1.54E-2"/>
    <n v="1.54E-2"/>
  </r>
  <r>
    <s v="illinois"/>
    <x v="4"/>
    <x v="4"/>
    <x v="1192"/>
    <n v="0.3145"/>
    <n v="0.3145"/>
    <n v="0.3145"/>
    <n v="0.3145"/>
    <n v="0.3145"/>
    <n v="0.3145"/>
    <n v="0.3145"/>
    <n v="0.3145"/>
  </r>
  <r>
    <s v="illinois"/>
    <x v="4"/>
    <x v="5"/>
    <x v="1193"/>
    <n v="0.47489999999999999"/>
    <n v="0.47489999999999999"/>
    <n v="0.47489999999999999"/>
    <n v="0.47489999999999999"/>
    <n v="0.47489999999999999"/>
    <n v="0.47489999999999999"/>
    <n v="0.47489999999999999"/>
    <n v="0.47489999999999999"/>
  </r>
  <r>
    <s v="illinois"/>
    <x v="4"/>
    <x v="0"/>
    <x v="1194"/>
    <n v="4.1733000000000002"/>
    <n v="4.1733000000000002"/>
    <n v="4.1733000000000002"/>
    <n v="4.1733000000000002"/>
    <n v="4.1733000000000002"/>
    <n v="4.1733000000000002"/>
    <n v="4.1733000000000002"/>
    <n v="4.1733000000000002"/>
  </r>
  <r>
    <s v="illinois"/>
    <x v="4"/>
    <x v="1"/>
    <x v="1195"/>
    <n v="2.2538999999999998"/>
    <n v="2.2538999999999998"/>
    <n v="2.2538999999999998"/>
    <n v="2.2538999999999998"/>
    <n v="2.2538999999999998"/>
    <n v="2.2538999999999998"/>
    <n v="2.2538999999999998"/>
    <n v="2.2538999999999998"/>
  </r>
  <r>
    <s v="illinois"/>
    <x v="4"/>
    <x v="6"/>
    <x v="1196"/>
    <n v="0.1028"/>
    <n v="0.1028"/>
    <n v="0.1028"/>
    <n v="0.1028"/>
    <n v="0.1028"/>
    <n v="0.1028"/>
    <n v="0.1028"/>
    <n v="0.1028"/>
  </r>
  <r>
    <s v="illinois"/>
    <x v="4"/>
    <x v="3"/>
    <x v="1197"/>
    <n v="1.0118"/>
    <n v="1.0118"/>
    <n v="1.0118"/>
    <n v="1.0118"/>
    <n v="1.0118"/>
    <n v="1.0118"/>
    <n v="1.0118"/>
    <n v="1.0118"/>
  </r>
  <r>
    <s v="indiana"/>
    <x v="4"/>
    <x v="2"/>
    <x v="86"/>
    <n v="7.6E-3"/>
    <n v="7.6E-3"/>
    <n v="7.6E-3"/>
    <n v="7.6E-3"/>
    <n v="7.6E-3"/>
    <n v="7.6E-3"/>
    <n v="7.6E-3"/>
    <n v="7.6E-3"/>
  </r>
  <r>
    <s v="indiana"/>
    <x v="4"/>
    <x v="3"/>
    <x v="1198"/>
    <n v="0.50009999999999999"/>
    <n v="0.50009999999999999"/>
    <n v="0.50009999999999999"/>
    <n v="0.50009999999999999"/>
    <n v="0.50009999999999999"/>
    <n v="0.50009999999999999"/>
    <n v="0.50009999999999999"/>
    <n v="0.50009999999999999"/>
  </r>
  <r>
    <s v="indiana"/>
    <x v="4"/>
    <x v="5"/>
    <x v="1199"/>
    <n v="0.23469999999999999"/>
    <n v="0.23469999999999999"/>
    <n v="0.23469999999999999"/>
    <n v="0.23469999999999999"/>
    <n v="0.23469999999999999"/>
    <n v="0.23469999999999999"/>
    <n v="0.23469999999999999"/>
    <n v="0.23469999999999999"/>
  </r>
  <r>
    <s v="indiana"/>
    <x v="4"/>
    <x v="0"/>
    <x v="1200"/>
    <n v="2.4918"/>
    <n v="2.4918"/>
    <n v="2.4918"/>
    <n v="2.4918"/>
    <n v="2.4918"/>
    <n v="2.4918"/>
    <n v="2.4918"/>
    <n v="2.4918"/>
  </r>
  <r>
    <s v="indiana"/>
    <x v="4"/>
    <x v="1"/>
    <x v="1201"/>
    <n v="1.538"/>
    <n v="1.538"/>
    <n v="1.538"/>
    <n v="1.538"/>
    <n v="1.538"/>
    <n v="1.538"/>
    <n v="1.538"/>
    <n v="1.538"/>
  </r>
  <r>
    <s v="indiana"/>
    <x v="4"/>
    <x v="4"/>
    <x v="1202"/>
    <n v="0.1605"/>
    <n v="0.1605"/>
    <n v="0.1605"/>
    <n v="0.1605"/>
    <n v="0.1605"/>
    <n v="0.1605"/>
    <n v="0.1605"/>
    <n v="0.1605"/>
  </r>
  <r>
    <s v="indiana"/>
    <x v="4"/>
    <x v="6"/>
    <x v="1203"/>
    <n v="5.0799999999999998E-2"/>
    <n v="5.0799999999999998E-2"/>
    <n v="5.0799999999999998E-2"/>
    <n v="5.0799999999999998E-2"/>
    <n v="5.0799999999999998E-2"/>
    <n v="5.0799999999999998E-2"/>
    <n v="5.0799999999999998E-2"/>
    <n v="5.0799999999999998E-2"/>
  </r>
  <r>
    <s v="iowa"/>
    <x v="4"/>
    <x v="5"/>
    <x v="1204"/>
    <n v="0.1108"/>
    <n v="0.1108"/>
    <n v="0.1108"/>
    <n v="0.1108"/>
    <n v="0.1108"/>
    <n v="0.1108"/>
    <n v="0.1108"/>
    <n v="0.1108"/>
  </r>
  <r>
    <s v="iowa"/>
    <x v="4"/>
    <x v="2"/>
    <x v="319"/>
    <n v="3.5999999999999999E-3"/>
    <n v="3.5999999999999999E-3"/>
    <n v="3.5999999999999999E-3"/>
    <n v="3.5999999999999999E-3"/>
    <n v="3.5999999999999999E-3"/>
    <n v="3.5999999999999999E-3"/>
    <n v="3.5999999999999999E-3"/>
    <n v="3.5999999999999999E-3"/>
  </r>
  <r>
    <s v="iowa"/>
    <x v="4"/>
    <x v="6"/>
    <x v="1205"/>
    <n v="2.4E-2"/>
    <n v="2.4E-2"/>
    <n v="2.4E-2"/>
    <n v="2.4E-2"/>
    <n v="2.4E-2"/>
    <n v="2.4E-2"/>
    <n v="2.4E-2"/>
    <n v="2.4E-2"/>
  </r>
  <r>
    <s v="iowa"/>
    <x v="4"/>
    <x v="3"/>
    <x v="984"/>
    <n v="0.23599999999999999"/>
    <n v="0.23599999999999999"/>
    <n v="0.23599999999999999"/>
    <n v="0.23599999999999999"/>
    <n v="0.23599999999999999"/>
    <n v="0.23599999999999999"/>
    <n v="0.23599999999999999"/>
    <n v="0.23599999999999999"/>
  </r>
  <r>
    <s v="iowa"/>
    <x v="4"/>
    <x v="4"/>
    <x v="1206"/>
    <n v="7.6399999999999996E-2"/>
    <n v="7.6399999999999996E-2"/>
    <n v="7.6399999999999996E-2"/>
    <n v="7.6399999999999996E-2"/>
    <n v="7.6399999999999996E-2"/>
    <n v="7.6399999999999996E-2"/>
    <n v="7.6399999999999996E-2"/>
    <n v="7.6399999999999996E-2"/>
  </r>
  <r>
    <s v="iowa"/>
    <x v="4"/>
    <x v="1"/>
    <x v="1207"/>
    <n v="0.63680000000000003"/>
    <n v="0.63680000000000003"/>
    <n v="0.63680000000000003"/>
    <n v="0.63680000000000003"/>
    <n v="0.63680000000000003"/>
    <n v="0.63680000000000003"/>
    <n v="0.63680000000000003"/>
    <n v="0.63680000000000003"/>
  </r>
  <r>
    <s v="iowa"/>
    <x v="4"/>
    <x v="0"/>
    <x v="1208"/>
    <n v="1.0874999999999999"/>
    <n v="1.0874999999999999"/>
    <n v="1.0874999999999999"/>
    <n v="1.0874999999999999"/>
    <n v="1.0874999999999999"/>
    <n v="1.0874999999999999"/>
    <n v="1.0874999999999999"/>
    <n v="1.0874999999999999"/>
  </r>
  <r>
    <s v="kansas"/>
    <x v="4"/>
    <x v="1"/>
    <x v="1209"/>
    <n v="0.6109"/>
    <n v="0.6109"/>
    <n v="0.6109"/>
    <n v="0.6109"/>
    <n v="0.6109"/>
    <n v="0.6109"/>
    <n v="0.6109"/>
    <n v="0.6109"/>
  </r>
  <r>
    <s v="kansas"/>
    <x v="4"/>
    <x v="2"/>
    <x v="135"/>
    <n v="3.3E-3"/>
    <n v="3.3E-3"/>
    <n v="3.3E-3"/>
    <n v="3.3E-3"/>
    <n v="3.3E-3"/>
    <n v="3.3E-3"/>
    <n v="3.3E-3"/>
    <n v="3.3E-3"/>
  </r>
  <r>
    <s v="kansas"/>
    <x v="4"/>
    <x v="5"/>
    <x v="1210"/>
    <n v="0.1031"/>
    <n v="0.1031"/>
    <n v="0.1031"/>
    <n v="0.1031"/>
    <n v="0.1031"/>
    <n v="0.1031"/>
    <n v="0.1031"/>
    <n v="0.1031"/>
  </r>
  <r>
    <s v="kansas"/>
    <x v="4"/>
    <x v="0"/>
    <x v="1211"/>
    <n v="1.03"/>
    <n v="1.03"/>
    <n v="1.03"/>
    <n v="1.03"/>
    <n v="1.03"/>
    <n v="1.03"/>
    <n v="1.03"/>
    <n v="1.03"/>
  </r>
  <r>
    <s v="kansas"/>
    <x v="4"/>
    <x v="3"/>
    <x v="1212"/>
    <n v="0.21959999999999999"/>
    <n v="0.21959999999999999"/>
    <n v="0.21959999999999999"/>
    <n v="0.21959999999999999"/>
    <n v="0.21959999999999999"/>
    <n v="0.21959999999999999"/>
    <n v="0.21959999999999999"/>
    <n v="0.21959999999999999"/>
  </r>
  <r>
    <s v="kansas"/>
    <x v="4"/>
    <x v="6"/>
    <x v="627"/>
    <n v="2.23E-2"/>
    <n v="2.23E-2"/>
    <n v="2.23E-2"/>
    <n v="2.23E-2"/>
    <n v="2.23E-2"/>
    <n v="2.23E-2"/>
    <n v="2.23E-2"/>
    <n v="2.23E-2"/>
  </r>
  <r>
    <s v="kansas"/>
    <x v="4"/>
    <x v="4"/>
    <x v="1213"/>
    <n v="7.0699999999999999E-2"/>
    <n v="7.0699999999999999E-2"/>
    <n v="7.0699999999999999E-2"/>
    <n v="7.0699999999999999E-2"/>
    <n v="7.0699999999999999E-2"/>
    <n v="7.0699999999999999E-2"/>
    <n v="7.0699999999999999E-2"/>
    <n v="7.0699999999999999E-2"/>
  </r>
  <r>
    <s v="kentucky"/>
    <x v="4"/>
    <x v="2"/>
    <x v="582"/>
    <n v="5.1000000000000004E-3"/>
    <n v="5.1000000000000004E-3"/>
    <n v="5.1000000000000004E-3"/>
    <n v="5.1000000000000004E-3"/>
    <n v="5.1000000000000004E-3"/>
    <n v="5.1000000000000004E-3"/>
    <n v="5.1000000000000004E-3"/>
    <n v="5.1000000000000004E-3"/>
  </r>
  <r>
    <s v="kentucky"/>
    <x v="4"/>
    <x v="1"/>
    <x v="1214"/>
    <n v="0.98250000000000004"/>
    <n v="0.98250000000000004"/>
    <n v="0.98250000000000004"/>
    <n v="0.98250000000000004"/>
    <n v="0.98250000000000004"/>
    <n v="0.98250000000000004"/>
    <n v="0.98250000000000004"/>
    <n v="0.98250000000000004"/>
  </r>
  <r>
    <s v="kentucky"/>
    <x v="4"/>
    <x v="4"/>
    <x v="1215"/>
    <n v="0.11840000000000001"/>
    <n v="0.11840000000000001"/>
    <n v="0.11840000000000001"/>
    <n v="0.11840000000000001"/>
    <n v="0.11840000000000001"/>
    <n v="0.11840000000000001"/>
    <n v="0.11840000000000001"/>
    <n v="0.11840000000000001"/>
  </r>
  <r>
    <s v="kentucky"/>
    <x v="4"/>
    <x v="3"/>
    <x v="750"/>
    <n v="0.33360000000000001"/>
    <n v="0.33360000000000001"/>
    <n v="0.33360000000000001"/>
    <n v="0.33360000000000001"/>
    <n v="0.33360000000000001"/>
    <n v="0.33360000000000001"/>
    <n v="0.33360000000000001"/>
    <n v="0.33360000000000001"/>
  </r>
  <r>
    <s v="kentucky"/>
    <x v="4"/>
    <x v="6"/>
    <x v="107"/>
    <n v="3.39E-2"/>
    <n v="3.39E-2"/>
    <n v="3.39E-2"/>
    <n v="3.39E-2"/>
    <n v="3.39E-2"/>
    <n v="3.39E-2"/>
    <n v="3.39E-2"/>
    <n v="3.39E-2"/>
  </r>
  <r>
    <s v="kentucky"/>
    <x v="4"/>
    <x v="5"/>
    <x v="1216"/>
    <n v="0.15659999999999999"/>
    <n v="0.15659999999999999"/>
    <n v="0.15659999999999999"/>
    <n v="0.15659999999999999"/>
    <n v="0.15659999999999999"/>
    <n v="0.15659999999999999"/>
    <n v="0.15659999999999999"/>
    <n v="0.15659999999999999"/>
  </r>
  <r>
    <s v="kentucky"/>
    <x v="4"/>
    <x v="0"/>
    <x v="1217"/>
    <n v="1.6301000000000001"/>
    <n v="1.6301000000000001"/>
    <n v="1.6301000000000001"/>
    <n v="1.6301000000000001"/>
    <n v="1.6301000000000001"/>
    <n v="1.6301000000000001"/>
    <n v="1.6301000000000001"/>
    <n v="1.6301000000000001"/>
  </r>
  <r>
    <s v="louisiana"/>
    <x v="4"/>
    <x v="1"/>
    <x v="1218"/>
    <n v="0.95740000000000003"/>
    <n v="0.95740000000000003"/>
    <n v="0.95740000000000003"/>
    <n v="0.95740000000000003"/>
    <n v="0.95740000000000003"/>
    <n v="0.95740000000000003"/>
    <n v="0.95740000000000003"/>
    <n v="0.95740000000000003"/>
  </r>
  <r>
    <s v="louisiana"/>
    <x v="4"/>
    <x v="4"/>
    <x v="1219"/>
    <n v="0.1242"/>
    <n v="0.1242"/>
    <n v="0.1242"/>
    <n v="0.1242"/>
    <n v="0.1242"/>
    <n v="0.1242"/>
    <n v="0.1242"/>
    <n v="0.1242"/>
  </r>
  <r>
    <s v="louisiana"/>
    <x v="4"/>
    <x v="2"/>
    <x v="263"/>
    <n v="5.4999999999999997E-3"/>
    <n v="5.4999999999999997E-3"/>
    <n v="5.4999999999999997E-3"/>
    <n v="5.4999999999999997E-3"/>
    <n v="5.4999999999999997E-3"/>
    <n v="5.4999999999999997E-3"/>
    <n v="5.4999999999999997E-3"/>
    <n v="5.4999999999999997E-3"/>
  </r>
  <r>
    <s v="louisiana"/>
    <x v="4"/>
    <x v="3"/>
    <x v="1220"/>
    <n v="0.36130000000000001"/>
    <n v="0.36130000000000001"/>
    <n v="0.36130000000000001"/>
    <n v="0.36130000000000001"/>
    <n v="0.36130000000000001"/>
    <n v="0.36130000000000001"/>
    <n v="0.36130000000000001"/>
    <n v="0.36130000000000001"/>
  </r>
  <r>
    <s v="louisiana"/>
    <x v="4"/>
    <x v="5"/>
    <x v="789"/>
    <n v="0.1696"/>
    <n v="0.1696"/>
    <n v="0.1696"/>
    <n v="0.1696"/>
    <n v="0.1696"/>
    <n v="0.1696"/>
    <n v="0.1696"/>
    <n v="0.1696"/>
  </r>
  <r>
    <s v="louisiana"/>
    <x v="4"/>
    <x v="0"/>
    <x v="1221"/>
    <n v="1.6547000000000001"/>
    <n v="1.6547000000000001"/>
    <n v="1.6547000000000001"/>
    <n v="1.6547000000000001"/>
    <n v="1.6547000000000001"/>
    <n v="1.6547000000000001"/>
    <n v="1.6547000000000001"/>
    <n v="1.6547000000000001"/>
  </r>
  <r>
    <s v="louisiana"/>
    <x v="4"/>
    <x v="6"/>
    <x v="358"/>
    <n v="3.6700000000000003E-2"/>
    <n v="3.6700000000000003E-2"/>
    <n v="3.6700000000000003E-2"/>
    <n v="3.6700000000000003E-2"/>
    <n v="3.6700000000000003E-2"/>
    <n v="3.6700000000000003E-2"/>
    <n v="3.6700000000000003E-2"/>
    <n v="3.6700000000000003E-2"/>
  </r>
  <r>
    <s v="maine"/>
    <x v="4"/>
    <x v="2"/>
    <x v="104"/>
    <n v="1.6000000000000001E-3"/>
    <n v="1.6000000000000001E-3"/>
    <n v="1.6000000000000001E-3"/>
    <n v="1.6000000000000001E-3"/>
    <n v="1.6000000000000001E-3"/>
    <n v="1.6000000000000001E-3"/>
    <n v="1.6000000000000001E-3"/>
    <n v="1.6000000000000001E-3"/>
  </r>
  <r>
    <s v="maine"/>
    <x v="4"/>
    <x v="3"/>
    <x v="716"/>
    <n v="0.1061"/>
    <n v="0.1061"/>
    <n v="0.1061"/>
    <n v="0.1061"/>
    <n v="0.1061"/>
    <n v="0.1061"/>
    <n v="0.1061"/>
    <n v="0.1061"/>
  </r>
  <r>
    <s v="maine"/>
    <x v="4"/>
    <x v="4"/>
    <x v="867"/>
    <n v="3.3500000000000002E-2"/>
    <n v="3.3500000000000002E-2"/>
    <n v="3.3500000000000002E-2"/>
    <n v="3.3500000000000002E-2"/>
    <n v="3.3500000000000002E-2"/>
    <n v="3.3500000000000002E-2"/>
    <n v="3.3500000000000002E-2"/>
    <n v="3.3500000000000002E-2"/>
  </r>
  <r>
    <s v="maine"/>
    <x v="4"/>
    <x v="5"/>
    <x v="1222"/>
    <n v="4.9799999999999997E-2"/>
    <n v="4.9799999999999997E-2"/>
    <n v="4.9799999999999997E-2"/>
    <n v="4.9799999999999997E-2"/>
    <n v="4.9799999999999997E-2"/>
    <n v="4.9799999999999997E-2"/>
    <n v="4.9799999999999997E-2"/>
    <n v="4.9799999999999997E-2"/>
  </r>
  <r>
    <s v="maine"/>
    <x v="4"/>
    <x v="6"/>
    <x v="1022"/>
    <n v="1.0800000000000001E-2"/>
    <n v="1.0800000000000001E-2"/>
    <n v="1.0800000000000001E-2"/>
    <n v="1.0800000000000001E-2"/>
    <n v="1.0800000000000001E-2"/>
    <n v="1.0800000000000001E-2"/>
    <n v="1.0800000000000001E-2"/>
    <n v="1.0800000000000001E-2"/>
  </r>
  <r>
    <s v="maine"/>
    <x v="4"/>
    <x v="0"/>
    <x v="1223"/>
    <n v="0.49059999999999998"/>
    <n v="0.49059999999999998"/>
    <n v="0.49059999999999998"/>
    <n v="0.49059999999999998"/>
    <n v="0.49059999999999998"/>
    <n v="0.49059999999999998"/>
    <n v="0.49059999999999998"/>
    <n v="0.49059999999999998"/>
  </r>
  <r>
    <s v="maine"/>
    <x v="4"/>
    <x v="1"/>
    <x v="197"/>
    <n v="0.28889999999999999"/>
    <n v="0.28889999999999999"/>
    <n v="0.28889999999999999"/>
    <n v="0.28889999999999999"/>
    <n v="0.28889999999999999"/>
    <n v="0.28889999999999999"/>
    <n v="0.28889999999999999"/>
    <n v="0.28889999999999999"/>
  </r>
  <r>
    <s v="maryland"/>
    <x v="4"/>
    <x v="4"/>
    <x v="359"/>
    <n v="0.1532"/>
    <n v="0.1532"/>
    <n v="0.1532"/>
    <n v="0.1532"/>
    <n v="0.1532"/>
    <n v="0.1532"/>
    <n v="0.1532"/>
    <n v="0.1532"/>
  </r>
  <r>
    <s v="maryland"/>
    <x v="4"/>
    <x v="0"/>
    <x v="1224"/>
    <n v="2.0514999999999999"/>
    <n v="2.0514999999999999"/>
    <n v="2.0514999999999999"/>
    <n v="2.0514999999999999"/>
    <n v="2.0514999999999999"/>
    <n v="2.0514999999999999"/>
    <n v="2.0514999999999999"/>
    <n v="2.0514999999999999"/>
  </r>
  <r>
    <s v="maryland"/>
    <x v="4"/>
    <x v="1"/>
    <x v="1225"/>
    <n v="1.1700999999999999"/>
    <n v="1.1700999999999999"/>
    <n v="1.1700999999999999"/>
    <n v="1.1700999999999999"/>
    <n v="1.1700999999999999"/>
    <n v="1.1700999999999999"/>
    <n v="1.1700999999999999"/>
    <n v="1.1700999999999999"/>
  </r>
  <r>
    <s v="maryland"/>
    <x v="4"/>
    <x v="2"/>
    <x v="12"/>
    <n v="7.0000000000000001E-3"/>
    <n v="7.0000000000000001E-3"/>
    <n v="7.0000000000000001E-3"/>
    <n v="7.0000000000000001E-3"/>
    <n v="7.0000000000000001E-3"/>
    <n v="7.0000000000000001E-3"/>
    <n v="7.0000000000000001E-3"/>
    <n v="7.0000000000000001E-3"/>
  </r>
  <r>
    <s v="maryland"/>
    <x v="4"/>
    <x v="6"/>
    <x v="1005"/>
    <n v="4.6699999999999998E-2"/>
    <n v="4.6699999999999998E-2"/>
    <n v="4.6699999999999998E-2"/>
    <n v="4.6699999999999998E-2"/>
    <n v="4.6699999999999998E-2"/>
    <n v="4.6699999999999998E-2"/>
    <n v="4.6699999999999998E-2"/>
    <n v="4.6699999999999998E-2"/>
  </r>
  <r>
    <s v="maryland"/>
    <x v="4"/>
    <x v="5"/>
    <x v="1226"/>
    <n v="0.2155"/>
    <n v="0.2155"/>
    <n v="0.2155"/>
    <n v="0.2155"/>
    <n v="0.2155"/>
    <n v="0.2155"/>
    <n v="0.2155"/>
    <n v="0.2155"/>
  </r>
  <r>
    <s v="maryland"/>
    <x v="4"/>
    <x v="3"/>
    <x v="1227"/>
    <n v="0.4592"/>
    <n v="0.4592"/>
    <n v="0.4592"/>
    <n v="0.4592"/>
    <n v="0.4592"/>
    <n v="0.4592"/>
    <n v="0.4592"/>
    <n v="0.4592"/>
  </r>
  <r>
    <s v="massachusetts"/>
    <x v="4"/>
    <x v="1"/>
    <x v="1228"/>
    <n v="1.1615"/>
    <n v="1.1615"/>
    <n v="1.1615"/>
    <n v="1.1615"/>
    <n v="1.1615"/>
    <n v="1.1615"/>
    <n v="1.1615"/>
    <n v="1.1615"/>
  </r>
  <r>
    <s v="massachusetts"/>
    <x v="4"/>
    <x v="4"/>
    <x v="1229"/>
    <n v="0.1477"/>
    <n v="0.1477"/>
    <n v="0.1477"/>
    <n v="0.1477"/>
    <n v="0.1477"/>
    <n v="0.1477"/>
    <n v="0.1477"/>
    <n v="0.1477"/>
  </r>
  <r>
    <s v="massachusetts"/>
    <x v="4"/>
    <x v="5"/>
    <x v="1230"/>
    <n v="0.24429999999999999"/>
    <n v="0.24429999999999999"/>
    <n v="0.24429999999999999"/>
    <n v="0.24429999999999999"/>
    <n v="0.24429999999999999"/>
    <n v="0.24429999999999999"/>
    <n v="0.24429999999999999"/>
    <n v="0.24429999999999999"/>
  </r>
  <r>
    <s v="massachusetts"/>
    <x v="4"/>
    <x v="0"/>
    <x v="1231"/>
    <n v="2.1349"/>
    <n v="2.1349"/>
    <n v="2.1349"/>
    <n v="2.1349"/>
    <n v="2.1349"/>
    <n v="2.1349"/>
    <n v="2.1349"/>
    <n v="2.1349"/>
  </r>
  <r>
    <s v="massachusetts"/>
    <x v="4"/>
    <x v="3"/>
    <x v="1232"/>
    <n v="0.52059999999999995"/>
    <n v="0.52059999999999995"/>
    <n v="0.52059999999999995"/>
    <n v="0.52059999999999995"/>
    <n v="0.52059999999999995"/>
    <n v="0.52059999999999995"/>
    <n v="0.52059999999999995"/>
    <n v="0.52059999999999995"/>
  </r>
  <r>
    <s v="massachusetts"/>
    <x v="4"/>
    <x v="6"/>
    <x v="1233"/>
    <n v="5.2900000000000003E-2"/>
    <n v="5.2900000000000003E-2"/>
    <n v="5.2900000000000003E-2"/>
    <n v="5.2900000000000003E-2"/>
    <n v="5.2900000000000003E-2"/>
    <n v="5.2900000000000003E-2"/>
    <n v="5.2900000000000003E-2"/>
    <n v="5.2900000000000003E-2"/>
  </r>
  <r>
    <s v="massachusetts"/>
    <x v="4"/>
    <x v="2"/>
    <x v="681"/>
    <n v="7.9000000000000008E-3"/>
    <n v="7.9000000000000008E-3"/>
    <n v="7.9000000000000008E-3"/>
    <n v="7.9000000000000008E-3"/>
    <n v="7.9000000000000008E-3"/>
    <n v="7.9000000000000008E-3"/>
    <n v="7.9000000000000008E-3"/>
    <n v="7.9000000000000008E-3"/>
  </r>
  <r>
    <s v="michigan"/>
    <x v="4"/>
    <x v="3"/>
    <x v="1234"/>
    <n v="0.81620000000000004"/>
    <n v="0.81620000000000004"/>
    <n v="0.81620000000000004"/>
    <n v="0.81620000000000004"/>
    <n v="0.81620000000000004"/>
    <n v="0.81620000000000004"/>
    <n v="0.81620000000000004"/>
    <n v="0.81620000000000004"/>
  </r>
  <r>
    <s v="michigan"/>
    <x v="4"/>
    <x v="4"/>
    <x v="1050"/>
    <n v="0.2611"/>
    <n v="0.2611"/>
    <n v="0.2611"/>
    <n v="0.2611"/>
    <n v="0.2611"/>
    <n v="0.2611"/>
    <n v="0.2611"/>
    <n v="0.2611"/>
  </r>
  <r>
    <s v="michigan"/>
    <x v="4"/>
    <x v="2"/>
    <x v="1235"/>
    <n v="1.24E-2"/>
    <n v="1.24E-2"/>
    <n v="1.24E-2"/>
    <n v="1.24E-2"/>
    <n v="1.24E-2"/>
    <n v="1.24E-2"/>
    <n v="1.24E-2"/>
    <n v="1.24E-2"/>
  </r>
  <r>
    <s v="michigan"/>
    <x v="4"/>
    <x v="1"/>
    <x v="1236"/>
    <n v="2.0461"/>
    <n v="2.0461"/>
    <n v="2.0461"/>
    <n v="2.0461"/>
    <n v="2.0461"/>
    <n v="2.0461"/>
    <n v="2.0461"/>
    <n v="2.0461"/>
  </r>
  <r>
    <s v="michigan"/>
    <x v="4"/>
    <x v="6"/>
    <x v="1237"/>
    <n v="8.2900000000000001E-2"/>
    <n v="8.2900000000000001E-2"/>
    <n v="8.2900000000000001E-2"/>
    <n v="8.2900000000000001E-2"/>
    <n v="8.2900000000000001E-2"/>
    <n v="8.2900000000000001E-2"/>
    <n v="8.2900000000000001E-2"/>
    <n v="8.2900000000000001E-2"/>
  </r>
  <r>
    <s v="michigan"/>
    <x v="4"/>
    <x v="0"/>
    <x v="1238"/>
    <n v="3.6017999999999999"/>
    <n v="3.6017999999999999"/>
    <n v="3.6017999999999999"/>
    <n v="3.6017999999999999"/>
    <n v="3.6017999999999999"/>
    <n v="3.6017999999999999"/>
    <n v="3.6017999999999999"/>
    <n v="3.6017999999999999"/>
  </r>
  <r>
    <s v="michigan"/>
    <x v="4"/>
    <x v="5"/>
    <x v="1239"/>
    <n v="0.3831"/>
    <n v="0.3831"/>
    <n v="0.3831"/>
    <n v="0.3831"/>
    <n v="0.3831"/>
    <n v="0.3831"/>
    <n v="0.3831"/>
    <n v="0.3831"/>
  </r>
  <r>
    <s v="minnesota"/>
    <x v="4"/>
    <x v="4"/>
    <x v="1240"/>
    <n v="0.1348"/>
    <n v="0.1348"/>
    <n v="0.1348"/>
    <n v="0.1348"/>
    <n v="0.1348"/>
    <n v="0.1348"/>
    <n v="0.1348"/>
    <n v="0.1348"/>
  </r>
  <r>
    <s v="minnesota"/>
    <x v="4"/>
    <x v="6"/>
    <x v="1241"/>
    <n v="4.2900000000000001E-2"/>
    <n v="4.2900000000000001E-2"/>
    <n v="4.2900000000000001E-2"/>
    <n v="4.2900000000000001E-2"/>
    <n v="4.2900000000000001E-2"/>
    <n v="4.2900000000000001E-2"/>
    <n v="4.2900000000000001E-2"/>
    <n v="4.2900000000000001E-2"/>
  </r>
  <r>
    <s v="minnesota"/>
    <x v="4"/>
    <x v="2"/>
    <x v="1108"/>
    <n v="6.4000000000000003E-3"/>
    <n v="6.4000000000000003E-3"/>
    <n v="6.4000000000000003E-3"/>
    <n v="6.4000000000000003E-3"/>
    <n v="6.4000000000000003E-3"/>
    <n v="6.4000000000000003E-3"/>
    <n v="6.4000000000000003E-3"/>
    <n v="6.4000000000000003E-3"/>
  </r>
  <r>
    <s v="minnesota"/>
    <x v="4"/>
    <x v="5"/>
    <x v="1242"/>
    <n v="0.1981"/>
    <n v="0.1981"/>
    <n v="0.1981"/>
    <n v="0.1981"/>
    <n v="0.1981"/>
    <n v="0.1981"/>
    <n v="0.1981"/>
    <n v="0.1981"/>
  </r>
  <r>
    <s v="minnesota"/>
    <x v="4"/>
    <x v="1"/>
    <x v="1243"/>
    <n v="1.1599999999999999"/>
    <n v="1.1599999999999999"/>
    <n v="1.1599999999999999"/>
    <n v="1.1599999999999999"/>
    <n v="1.1599999999999999"/>
    <n v="1.1599999999999999"/>
    <n v="1.1599999999999999"/>
    <n v="1.1599999999999999"/>
  </r>
  <r>
    <s v="minnesota"/>
    <x v="4"/>
    <x v="0"/>
    <x v="1244"/>
    <n v="1.9641999999999999"/>
    <n v="1.9641999999999999"/>
    <n v="1.9641999999999999"/>
    <n v="1.9641999999999999"/>
    <n v="1.9641999999999999"/>
    <n v="1.9641999999999999"/>
    <n v="1.9641999999999999"/>
    <n v="1.9641999999999999"/>
  </r>
  <r>
    <s v="minnesota"/>
    <x v="4"/>
    <x v="3"/>
    <x v="1245"/>
    <n v="0.42199999999999999"/>
    <n v="0.42199999999999999"/>
    <n v="0.42199999999999999"/>
    <n v="0.42199999999999999"/>
    <n v="0.42199999999999999"/>
    <n v="0.42199999999999999"/>
    <n v="0.42199999999999999"/>
    <n v="0.42199999999999999"/>
  </r>
  <r>
    <s v="mississippi"/>
    <x v="4"/>
    <x v="0"/>
    <x v="1246"/>
    <n v="1.2161999999999999"/>
    <n v="1.2161999999999999"/>
    <n v="1.2161999999999999"/>
    <n v="1.2161999999999999"/>
    <n v="1.2161999999999999"/>
    <n v="1.2161999999999999"/>
    <n v="1.2161999999999999"/>
    <n v="1.2161999999999999"/>
  </r>
  <r>
    <s v="mississippi"/>
    <x v="4"/>
    <x v="3"/>
    <x v="1247"/>
    <n v="0.23269999999999999"/>
    <n v="0.23269999999999999"/>
    <n v="0.23269999999999999"/>
    <n v="0.23269999999999999"/>
    <n v="0.23269999999999999"/>
    <n v="0.23269999999999999"/>
    <n v="0.23269999999999999"/>
    <n v="0.23269999999999999"/>
  </r>
  <r>
    <s v="mississippi"/>
    <x v="4"/>
    <x v="1"/>
    <x v="1248"/>
    <n v="0.76690000000000003"/>
    <n v="0.76690000000000003"/>
    <n v="0.76690000000000003"/>
    <n v="0.76690000000000003"/>
    <n v="0.76690000000000003"/>
    <n v="0.76690000000000003"/>
    <n v="0.76690000000000003"/>
    <n v="0.76690000000000003"/>
  </r>
  <r>
    <s v="mississippi"/>
    <x v="4"/>
    <x v="5"/>
    <x v="1249"/>
    <n v="0.10920000000000001"/>
    <n v="0.10920000000000001"/>
    <n v="0.10920000000000001"/>
    <n v="0.10920000000000001"/>
    <n v="0.10920000000000001"/>
    <n v="0.10920000000000001"/>
    <n v="0.10920000000000001"/>
    <n v="0.10920000000000001"/>
  </r>
  <r>
    <s v="mississippi"/>
    <x v="4"/>
    <x v="2"/>
    <x v="19"/>
    <n v="3.5000000000000001E-3"/>
    <n v="3.5000000000000001E-3"/>
    <n v="3.5000000000000001E-3"/>
    <n v="3.5000000000000001E-3"/>
    <n v="3.5000000000000001E-3"/>
    <n v="3.5000000000000001E-3"/>
    <n v="3.5000000000000001E-3"/>
    <n v="3.5000000000000001E-3"/>
  </r>
  <r>
    <s v="mississippi"/>
    <x v="4"/>
    <x v="4"/>
    <x v="1250"/>
    <n v="8.0299999999999996E-2"/>
    <n v="8.0299999999999996E-2"/>
    <n v="8.0299999999999996E-2"/>
    <n v="8.0299999999999996E-2"/>
    <n v="8.0299999999999996E-2"/>
    <n v="8.0299999999999996E-2"/>
    <n v="8.0299999999999996E-2"/>
    <n v="8.0299999999999996E-2"/>
  </r>
  <r>
    <s v="mississippi"/>
    <x v="4"/>
    <x v="6"/>
    <x v="1251"/>
    <n v="2.3599999999999999E-2"/>
    <n v="2.3599999999999999E-2"/>
    <n v="2.3599999999999999E-2"/>
    <n v="2.3599999999999999E-2"/>
    <n v="2.3599999999999999E-2"/>
    <n v="2.3599999999999999E-2"/>
    <n v="2.3599999999999999E-2"/>
    <n v="2.3599999999999999E-2"/>
  </r>
  <r>
    <s v="missouri"/>
    <x v="4"/>
    <x v="0"/>
    <x v="1252"/>
    <n v="2.1459999999999999"/>
    <n v="2.1459999999999999"/>
    <n v="2.1459999999999999"/>
    <n v="2.1459999999999999"/>
    <n v="2.1459999999999999"/>
    <n v="2.1459999999999999"/>
    <n v="2.1459999999999999"/>
    <n v="2.1459999999999999"/>
  </r>
  <r>
    <s v="missouri"/>
    <x v="4"/>
    <x v="5"/>
    <x v="1253"/>
    <n v="0.21729999999999999"/>
    <n v="0.21729999999999999"/>
    <n v="0.21729999999999999"/>
    <n v="0.21729999999999999"/>
    <n v="0.21729999999999999"/>
    <n v="0.21729999999999999"/>
    <n v="0.21729999999999999"/>
    <n v="0.21729999999999999"/>
  </r>
  <r>
    <s v="missouri"/>
    <x v="4"/>
    <x v="1"/>
    <x v="1254"/>
    <n v="1.2597"/>
    <n v="1.2597"/>
    <n v="1.2597"/>
    <n v="1.2597"/>
    <n v="1.2597"/>
    <n v="1.2597"/>
    <n v="1.2597"/>
    <n v="1.2597"/>
  </r>
  <r>
    <s v="missouri"/>
    <x v="4"/>
    <x v="3"/>
    <x v="1255"/>
    <n v="0.46289999999999998"/>
    <n v="0.46289999999999998"/>
    <n v="0.46289999999999998"/>
    <n v="0.46289999999999998"/>
    <n v="0.46289999999999998"/>
    <n v="0.46289999999999998"/>
    <n v="0.46289999999999998"/>
    <n v="0.46289999999999998"/>
  </r>
  <r>
    <s v="missouri"/>
    <x v="4"/>
    <x v="2"/>
    <x v="12"/>
    <n v="7.0000000000000001E-3"/>
    <n v="7.0000000000000001E-3"/>
    <n v="7.0000000000000001E-3"/>
    <n v="7.0000000000000001E-3"/>
    <n v="7.0000000000000001E-3"/>
    <n v="7.0000000000000001E-3"/>
    <n v="7.0000000000000001E-3"/>
    <n v="7.0000000000000001E-3"/>
  </r>
  <r>
    <s v="missouri"/>
    <x v="4"/>
    <x v="6"/>
    <x v="394"/>
    <n v="4.7E-2"/>
    <n v="4.7E-2"/>
    <n v="4.7E-2"/>
    <n v="4.7E-2"/>
    <n v="4.7E-2"/>
    <n v="4.7E-2"/>
    <n v="4.7E-2"/>
    <n v="4.7E-2"/>
  </r>
  <r>
    <s v="missouri"/>
    <x v="4"/>
    <x v="4"/>
    <x v="265"/>
    <n v="0.15210000000000001"/>
    <n v="0.15210000000000001"/>
    <n v="0.15210000000000001"/>
    <n v="0.15210000000000001"/>
    <n v="0.15210000000000001"/>
    <n v="0.15210000000000001"/>
    <n v="0.15210000000000001"/>
    <n v="0.15210000000000001"/>
  </r>
  <r>
    <s v="montana"/>
    <x v="4"/>
    <x v="0"/>
    <x v="1256"/>
    <n v="0.37240000000000001"/>
    <n v="0.37240000000000001"/>
    <n v="0.37240000000000001"/>
    <n v="0.37240000000000001"/>
    <n v="0.37240000000000001"/>
    <n v="0.37240000000000001"/>
    <n v="0.37240000000000001"/>
    <n v="0.37240000000000001"/>
  </r>
  <r>
    <s v="montana"/>
    <x v="4"/>
    <x v="1"/>
    <x v="1257"/>
    <n v="0.23"/>
    <n v="0.23"/>
    <n v="0.23"/>
    <n v="0.23"/>
    <n v="0.23"/>
    <n v="0.23"/>
    <n v="0.23"/>
    <n v="0.23"/>
  </r>
  <r>
    <s v="montana"/>
    <x v="4"/>
    <x v="2"/>
    <x v="202"/>
    <n v="1.1000000000000001E-3"/>
    <n v="1.1000000000000001E-3"/>
    <n v="1.1000000000000001E-3"/>
    <n v="1.1000000000000001E-3"/>
    <n v="1.1000000000000001E-3"/>
    <n v="1.1000000000000001E-3"/>
    <n v="1.1000000000000001E-3"/>
    <n v="1.1000000000000001E-3"/>
  </r>
  <r>
    <s v="montana"/>
    <x v="4"/>
    <x v="4"/>
    <x v="1258"/>
    <n v="2.2499999999999999E-2"/>
    <n v="2.2499999999999999E-2"/>
    <n v="2.2499999999999999E-2"/>
    <n v="2.2499999999999999E-2"/>
    <n v="2.2499999999999999E-2"/>
    <n v="2.2499999999999999E-2"/>
    <n v="2.2499999999999999E-2"/>
    <n v="2.2499999999999999E-2"/>
  </r>
  <r>
    <s v="montana"/>
    <x v="4"/>
    <x v="3"/>
    <x v="1259"/>
    <n v="7.5600000000000001E-2"/>
    <n v="7.5600000000000001E-2"/>
    <n v="7.5600000000000001E-2"/>
    <n v="7.5600000000000001E-2"/>
    <n v="7.5600000000000001E-2"/>
    <n v="7.5600000000000001E-2"/>
    <n v="7.5600000000000001E-2"/>
    <n v="7.5600000000000001E-2"/>
  </r>
  <r>
    <s v="montana"/>
    <x v="4"/>
    <x v="5"/>
    <x v="1260"/>
    <n v="3.5499999999999997E-2"/>
    <n v="3.5499999999999997E-2"/>
    <n v="3.5499999999999997E-2"/>
    <n v="3.5499999999999997E-2"/>
    <n v="3.5499999999999997E-2"/>
    <n v="3.5499999999999997E-2"/>
    <n v="3.5499999999999997E-2"/>
    <n v="3.5499999999999997E-2"/>
  </r>
  <r>
    <s v="montana"/>
    <x v="4"/>
    <x v="6"/>
    <x v="255"/>
    <n v="7.7000000000000002E-3"/>
    <n v="7.7000000000000002E-3"/>
    <n v="7.7000000000000002E-3"/>
    <n v="7.7000000000000002E-3"/>
    <n v="7.7000000000000002E-3"/>
    <n v="7.7000000000000002E-3"/>
    <n v="7.7000000000000002E-3"/>
    <n v="7.7000000000000002E-3"/>
  </r>
  <r>
    <s v="nebraska"/>
    <x v="4"/>
    <x v="2"/>
    <x v="47"/>
    <n v="2.0999999999999999E-3"/>
    <n v="2.0999999999999999E-3"/>
    <n v="2.0999999999999999E-3"/>
    <n v="2.0999999999999999E-3"/>
    <n v="2.0999999999999999E-3"/>
    <n v="2.0999999999999999E-3"/>
    <n v="2.0999999999999999E-3"/>
    <n v="2.0999999999999999E-3"/>
  </r>
  <r>
    <s v="nebraska"/>
    <x v="4"/>
    <x v="3"/>
    <x v="1261"/>
    <n v="0.1386"/>
    <n v="0.1386"/>
    <n v="0.1386"/>
    <n v="0.1386"/>
    <n v="0.1386"/>
    <n v="0.1386"/>
    <n v="0.1386"/>
    <n v="0.1386"/>
  </r>
  <r>
    <s v="nebraska"/>
    <x v="4"/>
    <x v="1"/>
    <x v="1262"/>
    <n v="0.38519999999999999"/>
    <n v="0.38519999999999999"/>
    <n v="0.38519999999999999"/>
    <n v="0.38519999999999999"/>
    <n v="0.38519999999999999"/>
    <n v="0.38519999999999999"/>
    <n v="0.38519999999999999"/>
    <n v="0.38519999999999999"/>
  </r>
  <r>
    <s v="nebraska"/>
    <x v="4"/>
    <x v="0"/>
    <x v="1263"/>
    <n v="0.65029999999999999"/>
    <n v="0.65029999999999999"/>
    <n v="0.65029999999999999"/>
    <n v="0.65029999999999999"/>
    <n v="0.65029999999999999"/>
    <n v="0.65029999999999999"/>
    <n v="0.65029999999999999"/>
    <n v="0.65029999999999999"/>
  </r>
  <r>
    <s v="nebraska"/>
    <x v="4"/>
    <x v="4"/>
    <x v="1264"/>
    <n v="4.5199999999999997E-2"/>
    <n v="4.5199999999999997E-2"/>
    <n v="4.5199999999999997E-2"/>
    <n v="4.5199999999999997E-2"/>
    <n v="4.5199999999999997E-2"/>
    <n v="4.5199999999999997E-2"/>
    <n v="4.5199999999999997E-2"/>
    <n v="4.5199999999999997E-2"/>
  </r>
  <r>
    <s v="nebraska"/>
    <x v="4"/>
    <x v="5"/>
    <x v="1265"/>
    <n v="6.5100000000000005E-2"/>
    <n v="6.5100000000000005E-2"/>
    <n v="6.5100000000000005E-2"/>
    <n v="6.5100000000000005E-2"/>
    <n v="6.5100000000000005E-2"/>
    <n v="6.5100000000000005E-2"/>
    <n v="6.5100000000000005E-2"/>
    <n v="6.5100000000000005E-2"/>
  </r>
  <r>
    <s v="nebraska"/>
    <x v="4"/>
    <x v="6"/>
    <x v="1266"/>
    <n v="1.41E-2"/>
    <n v="1.41E-2"/>
    <n v="1.41E-2"/>
    <n v="1.41E-2"/>
    <n v="1.41E-2"/>
    <n v="1.41E-2"/>
    <n v="1.41E-2"/>
    <n v="1.41E-2"/>
  </r>
  <r>
    <s v="nevada"/>
    <x v="4"/>
    <x v="6"/>
    <x v="520"/>
    <n v="2.0899999999999998E-2"/>
    <n v="2.0899999999999998E-2"/>
    <n v="2.0899999999999998E-2"/>
    <n v="2.0899999999999998E-2"/>
    <n v="2.0899999999999998E-2"/>
    <n v="2.0899999999999998E-2"/>
    <n v="2.0899999999999998E-2"/>
    <n v="2.0899999999999998E-2"/>
  </r>
  <r>
    <s v="nevada"/>
    <x v="4"/>
    <x v="3"/>
    <x v="1267"/>
    <n v="0.2059"/>
    <n v="0.2059"/>
    <n v="0.2059"/>
    <n v="0.2059"/>
    <n v="0.2059"/>
    <n v="0.2059"/>
    <n v="0.2059"/>
    <n v="0.2059"/>
  </r>
  <r>
    <s v="nevada"/>
    <x v="4"/>
    <x v="1"/>
    <x v="1268"/>
    <n v="0.52029999999999998"/>
    <n v="0.52029999999999998"/>
    <n v="0.52029999999999998"/>
    <n v="0.52029999999999998"/>
    <n v="0.52029999999999998"/>
    <n v="0.52029999999999998"/>
    <n v="0.52029999999999998"/>
    <n v="0.52029999999999998"/>
  </r>
  <r>
    <s v="nevada"/>
    <x v="4"/>
    <x v="0"/>
    <x v="1269"/>
    <n v="0.90469999999999995"/>
    <n v="0.90469999999999995"/>
    <n v="0.90469999999999995"/>
    <n v="0.90469999999999995"/>
    <n v="0.90469999999999995"/>
    <n v="0.90469999999999995"/>
    <n v="0.90469999999999995"/>
    <n v="0.90469999999999995"/>
  </r>
  <r>
    <s v="nevada"/>
    <x v="4"/>
    <x v="2"/>
    <x v="155"/>
    <n v="3.0999999999999999E-3"/>
    <n v="3.0999999999999999E-3"/>
    <n v="3.0999999999999999E-3"/>
    <n v="3.0999999999999999E-3"/>
    <n v="3.0999999999999999E-3"/>
    <n v="3.0999999999999999E-3"/>
    <n v="3.0999999999999999E-3"/>
    <n v="3.0999999999999999E-3"/>
  </r>
  <r>
    <s v="nevada"/>
    <x v="4"/>
    <x v="5"/>
    <x v="1270"/>
    <n v="9.6600000000000005E-2"/>
    <n v="9.6600000000000005E-2"/>
    <n v="9.6600000000000005E-2"/>
    <n v="9.6600000000000005E-2"/>
    <n v="9.6600000000000005E-2"/>
    <n v="9.6600000000000005E-2"/>
    <n v="9.6600000000000005E-2"/>
    <n v="9.6600000000000005E-2"/>
  </r>
  <r>
    <s v="nevada"/>
    <x v="4"/>
    <x v="4"/>
    <x v="1271"/>
    <n v="5.7799999999999997E-2"/>
    <n v="5.7799999999999997E-2"/>
    <n v="5.7799999999999997E-2"/>
    <n v="5.7799999999999997E-2"/>
    <n v="5.7799999999999997E-2"/>
    <n v="5.7799999999999997E-2"/>
    <n v="5.7799999999999997E-2"/>
    <n v="5.7799999999999997E-2"/>
  </r>
  <r>
    <s v="new_hampshire"/>
    <x v="4"/>
    <x v="1"/>
    <x v="1272"/>
    <n v="0.27050000000000002"/>
    <n v="0.27050000000000002"/>
    <n v="0.27050000000000002"/>
    <n v="0.27050000000000002"/>
    <n v="0.27050000000000002"/>
    <n v="0.27050000000000002"/>
    <n v="0.27050000000000002"/>
    <n v="0.27050000000000002"/>
  </r>
  <r>
    <s v="new_hampshire"/>
    <x v="4"/>
    <x v="2"/>
    <x v="104"/>
    <n v="1.6000000000000001E-3"/>
    <n v="1.6000000000000001E-3"/>
    <n v="1.6000000000000001E-3"/>
    <n v="1.6000000000000001E-3"/>
    <n v="1.6000000000000001E-3"/>
    <n v="1.6000000000000001E-3"/>
    <n v="1.6000000000000001E-3"/>
    <n v="1.6000000000000001E-3"/>
  </r>
  <r>
    <s v="new_hampshire"/>
    <x v="4"/>
    <x v="4"/>
    <x v="1273"/>
    <n v="3.1199999999999999E-2"/>
    <n v="3.1199999999999999E-2"/>
    <n v="3.1199999999999999E-2"/>
    <n v="3.1199999999999999E-2"/>
    <n v="3.1199999999999999E-2"/>
    <n v="3.1199999999999999E-2"/>
    <n v="3.1199999999999999E-2"/>
    <n v="3.1199999999999999E-2"/>
  </r>
  <r>
    <s v="new_hampshire"/>
    <x v="4"/>
    <x v="5"/>
    <x v="592"/>
    <n v="5.0599999999999999E-2"/>
    <n v="5.0599999999999999E-2"/>
    <n v="5.0599999999999999E-2"/>
    <n v="5.0599999999999999E-2"/>
    <n v="5.0599999999999999E-2"/>
    <n v="5.0599999999999999E-2"/>
    <n v="5.0599999999999999E-2"/>
    <n v="5.0599999999999999E-2"/>
  </r>
  <r>
    <s v="new_hampshire"/>
    <x v="4"/>
    <x v="3"/>
    <x v="1274"/>
    <n v="0.1077"/>
    <n v="0.1077"/>
    <n v="0.1077"/>
    <n v="0.1077"/>
    <n v="0.1077"/>
    <n v="0.1077"/>
    <n v="0.1077"/>
    <n v="0.1077"/>
  </r>
  <r>
    <s v="new_hampshire"/>
    <x v="4"/>
    <x v="6"/>
    <x v="1275"/>
    <n v="1.09E-2"/>
    <n v="1.09E-2"/>
    <n v="1.09E-2"/>
    <n v="1.09E-2"/>
    <n v="1.09E-2"/>
    <n v="1.09E-2"/>
    <n v="1.09E-2"/>
    <n v="1.09E-2"/>
  </r>
  <r>
    <s v="new_hampshire"/>
    <x v="4"/>
    <x v="0"/>
    <x v="1276"/>
    <n v="0.47260000000000002"/>
    <n v="0.47260000000000002"/>
    <n v="0.47260000000000002"/>
    <n v="0.47260000000000002"/>
    <n v="0.47260000000000002"/>
    <n v="0.47260000000000002"/>
    <n v="0.47260000000000002"/>
    <n v="0.47260000000000002"/>
  </r>
  <r>
    <s v="new_jersey"/>
    <x v="4"/>
    <x v="5"/>
    <x v="1277"/>
    <n v="0.33069999999999999"/>
    <n v="0.33069999999999999"/>
    <n v="0.33069999999999999"/>
    <n v="0.33069999999999999"/>
    <n v="0.33069999999999999"/>
    <n v="0.33069999999999999"/>
    <n v="0.33069999999999999"/>
    <n v="0.33069999999999999"/>
  </r>
  <r>
    <s v="new_jersey"/>
    <x v="4"/>
    <x v="4"/>
    <x v="1278"/>
    <n v="0.19400000000000001"/>
    <n v="0.19400000000000001"/>
    <n v="0.19400000000000001"/>
    <n v="0.19400000000000001"/>
    <n v="0.19400000000000001"/>
    <n v="0.19400000000000001"/>
    <n v="0.19400000000000001"/>
    <n v="0.19400000000000001"/>
  </r>
  <r>
    <s v="new_jersey"/>
    <x v="4"/>
    <x v="1"/>
    <x v="1279"/>
    <n v="1.5436000000000001"/>
    <n v="1.5436000000000001"/>
    <n v="1.5436000000000001"/>
    <n v="1.5436000000000001"/>
    <n v="1.5436000000000001"/>
    <n v="1.5436000000000001"/>
    <n v="1.5436000000000001"/>
    <n v="1.5436000000000001"/>
  </r>
  <r>
    <s v="new_jersey"/>
    <x v="4"/>
    <x v="3"/>
    <x v="1280"/>
    <n v="0.7046"/>
    <n v="0.7046"/>
    <n v="0.7046"/>
    <n v="0.7046"/>
    <n v="0.7046"/>
    <n v="0.7046"/>
    <n v="0.7046"/>
    <n v="0.7046"/>
  </r>
  <r>
    <s v="new_jersey"/>
    <x v="4"/>
    <x v="0"/>
    <x v="1281"/>
    <n v="2.8552"/>
    <n v="2.8552"/>
    <n v="2.8552"/>
    <n v="2.8552"/>
    <n v="2.8552"/>
    <n v="2.8552"/>
    <n v="2.8552"/>
    <n v="2.8552"/>
  </r>
  <r>
    <s v="new_jersey"/>
    <x v="4"/>
    <x v="6"/>
    <x v="1282"/>
    <n v="7.1599999999999997E-2"/>
    <n v="7.1599999999999997E-2"/>
    <n v="7.1599999999999997E-2"/>
    <n v="7.1599999999999997E-2"/>
    <n v="7.1599999999999997E-2"/>
    <n v="7.1599999999999997E-2"/>
    <n v="7.1599999999999997E-2"/>
    <n v="7.1599999999999997E-2"/>
  </r>
  <r>
    <s v="new_jersey"/>
    <x v="4"/>
    <x v="2"/>
    <x v="50"/>
    <n v="1.0699999999999999E-2"/>
    <n v="1.0699999999999999E-2"/>
    <n v="1.0699999999999999E-2"/>
    <n v="1.0699999999999999E-2"/>
    <n v="1.0699999999999999E-2"/>
    <n v="1.0699999999999999E-2"/>
    <n v="1.0699999999999999E-2"/>
    <n v="1.0699999999999999E-2"/>
  </r>
  <r>
    <s v="new_mexico"/>
    <x v="4"/>
    <x v="0"/>
    <x v="1283"/>
    <n v="0.79190000000000005"/>
    <n v="0.79190000000000005"/>
    <n v="0.79190000000000005"/>
    <n v="0.79190000000000005"/>
    <n v="0.79190000000000005"/>
    <n v="0.79190000000000005"/>
    <n v="0.79190000000000005"/>
    <n v="0.79190000000000005"/>
  </r>
  <r>
    <s v="new_mexico"/>
    <x v="4"/>
    <x v="2"/>
    <x v="804"/>
    <n v="2.3E-3"/>
    <n v="2.3E-3"/>
    <n v="2.3E-3"/>
    <n v="2.3E-3"/>
    <n v="2.3E-3"/>
    <n v="2.3E-3"/>
    <n v="2.3E-3"/>
    <n v="2.3E-3"/>
  </r>
  <r>
    <s v="new_mexico"/>
    <x v="4"/>
    <x v="3"/>
    <x v="252"/>
    <n v="0.1545"/>
    <n v="0.1545"/>
    <n v="0.1545"/>
    <n v="0.1545"/>
    <n v="0.1545"/>
    <n v="0.1545"/>
    <n v="0.1545"/>
    <n v="0.1545"/>
  </r>
  <r>
    <s v="new_mexico"/>
    <x v="4"/>
    <x v="4"/>
    <x v="92"/>
    <n v="4.4200000000000003E-2"/>
    <n v="4.4200000000000003E-2"/>
    <n v="4.4200000000000003E-2"/>
    <n v="4.4200000000000003E-2"/>
    <n v="4.4200000000000003E-2"/>
    <n v="4.4200000000000003E-2"/>
    <n v="4.4200000000000003E-2"/>
    <n v="4.4200000000000003E-2"/>
  </r>
  <r>
    <s v="new_mexico"/>
    <x v="4"/>
    <x v="5"/>
    <x v="1284"/>
    <n v="7.2499999999999995E-2"/>
    <n v="7.2499999999999995E-2"/>
    <n v="7.2499999999999995E-2"/>
    <n v="7.2499999999999995E-2"/>
    <n v="7.2499999999999995E-2"/>
    <n v="7.2499999999999995E-2"/>
    <n v="7.2499999999999995E-2"/>
    <n v="7.2499999999999995E-2"/>
  </r>
  <r>
    <s v="new_mexico"/>
    <x v="4"/>
    <x v="1"/>
    <x v="1285"/>
    <n v="0.50270000000000004"/>
    <n v="0.50270000000000004"/>
    <n v="0.50270000000000004"/>
    <n v="0.50270000000000004"/>
    <n v="0.50270000000000004"/>
    <n v="0.50270000000000004"/>
    <n v="0.50270000000000004"/>
    <n v="0.50270000000000004"/>
  </r>
  <r>
    <s v="new_mexico"/>
    <x v="4"/>
    <x v="6"/>
    <x v="1286"/>
    <n v="1.5699999999999999E-2"/>
    <n v="1.5699999999999999E-2"/>
    <n v="1.5699999999999999E-2"/>
    <n v="1.5699999999999999E-2"/>
    <n v="1.5699999999999999E-2"/>
    <n v="1.5699999999999999E-2"/>
    <n v="1.5699999999999999E-2"/>
    <n v="1.5699999999999999E-2"/>
  </r>
  <r>
    <s v="new_york"/>
    <x v="4"/>
    <x v="5"/>
    <x v="1287"/>
    <n v="0.71599999999999997"/>
    <n v="0.71599999999999997"/>
    <n v="0.71599999999999997"/>
    <n v="0.71599999999999997"/>
    <n v="0.71599999999999997"/>
    <n v="0.71599999999999997"/>
    <n v="0.71599999999999997"/>
    <n v="0.71599999999999997"/>
  </r>
  <r>
    <s v="new_york"/>
    <x v="4"/>
    <x v="4"/>
    <x v="1288"/>
    <n v="0.4304"/>
    <n v="0.4304"/>
    <n v="0.4304"/>
    <n v="0.4304"/>
    <n v="0.4304"/>
    <n v="0.4304"/>
    <n v="0.4304"/>
    <n v="0.4304"/>
  </r>
  <r>
    <s v="new_york"/>
    <x v="4"/>
    <x v="3"/>
    <x v="1289"/>
    <n v="1.5255000000000001"/>
    <n v="1.5255000000000001"/>
    <n v="1.5255000000000001"/>
    <n v="1.5255000000000001"/>
    <n v="1.5255000000000001"/>
    <n v="1.5255000000000001"/>
    <n v="1.5255000000000001"/>
    <n v="1.5255000000000001"/>
  </r>
  <r>
    <s v="new_york"/>
    <x v="4"/>
    <x v="2"/>
    <x v="1290"/>
    <n v="2.3199999999999998E-2"/>
    <n v="2.3199999999999998E-2"/>
    <n v="2.3199999999999998E-2"/>
    <n v="2.3199999999999998E-2"/>
    <n v="2.3199999999999998E-2"/>
    <n v="2.3199999999999998E-2"/>
    <n v="2.3199999999999998E-2"/>
    <n v="2.3199999999999998E-2"/>
  </r>
  <r>
    <s v="new_york"/>
    <x v="4"/>
    <x v="6"/>
    <x v="1291"/>
    <n v="0.155"/>
    <n v="0.155"/>
    <n v="0.155"/>
    <n v="0.155"/>
    <n v="0.155"/>
    <n v="0.155"/>
    <n v="0.155"/>
    <n v="0.155"/>
  </r>
  <r>
    <s v="new_york"/>
    <x v="4"/>
    <x v="1"/>
    <x v="1292"/>
    <n v="2.9281999999999999"/>
    <n v="2.9281999999999999"/>
    <n v="2.9281999999999999"/>
    <n v="2.9281999999999999"/>
    <n v="2.9281999999999999"/>
    <n v="2.9281999999999999"/>
    <n v="2.9281999999999999"/>
    <n v="2.9281999999999999"/>
  </r>
  <r>
    <s v="new_york"/>
    <x v="4"/>
    <x v="0"/>
    <x v="1293"/>
    <n v="5.7782"/>
    <n v="5.7782"/>
    <n v="5.7782"/>
    <n v="5.7782"/>
    <n v="5.7782"/>
    <n v="5.7782"/>
    <n v="5.7782"/>
    <n v="5.7782"/>
  </r>
  <r>
    <s v="north_carolina"/>
    <x v="4"/>
    <x v="2"/>
    <x v="1294"/>
    <n v="1.0999999999999999E-2"/>
    <n v="1.0999999999999999E-2"/>
    <n v="1.0999999999999999E-2"/>
    <n v="1.0999999999999999E-2"/>
    <n v="1.0999999999999999E-2"/>
    <n v="1.0999999999999999E-2"/>
    <n v="1.0999999999999999E-2"/>
    <n v="1.0999999999999999E-2"/>
  </r>
  <r>
    <s v="north_carolina"/>
    <x v="4"/>
    <x v="4"/>
    <x v="1295"/>
    <n v="0.26050000000000001"/>
    <n v="0.26050000000000001"/>
    <n v="0.26050000000000001"/>
    <n v="0.26050000000000001"/>
    <n v="0.26050000000000001"/>
    <n v="0.26050000000000001"/>
    <n v="0.26050000000000001"/>
    <n v="0.26050000000000001"/>
  </r>
  <r>
    <s v="north_carolina"/>
    <x v="4"/>
    <x v="6"/>
    <x v="1296"/>
    <n v="7.3599999999999999E-2"/>
    <n v="7.3599999999999999E-2"/>
    <n v="7.3599999999999999E-2"/>
    <n v="7.3599999999999999E-2"/>
    <n v="7.3599999999999999E-2"/>
    <n v="7.3599999999999999E-2"/>
    <n v="7.3599999999999999E-2"/>
    <n v="7.3599999999999999E-2"/>
  </r>
  <r>
    <s v="north_carolina"/>
    <x v="4"/>
    <x v="5"/>
    <x v="1297"/>
    <n v="0.33989999999999998"/>
    <n v="0.33989999999999998"/>
    <n v="0.33989999999999998"/>
    <n v="0.33989999999999998"/>
    <n v="0.33989999999999998"/>
    <n v="0.33989999999999998"/>
    <n v="0.33989999999999998"/>
    <n v="0.33989999999999998"/>
  </r>
  <r>
    <s v="north_carolina"/>
    <x v="4"/>
    <x v="0"/>
    <x v="1298"/>
    <n v="3.5678000000000001"/>
    <n v="3.5678000000000001"/>
    <n v="3.5678000000000001"/>
    <n v="3.5678000000000001"/>
    <n v="3.5678000000000001"/>
    <n v="3.5678000000000001"/>
    <n v="3.5678000000000001"/>
    <n v="3.5678000000000001"/>
  </r>
  <r>
    <s v="north_carolina"/>
    <x v="4"/>
    <x v="3"/>
    <x v="1299"/>
    <n v="0.72409999999999997"/>
    <n v="0.72409999999999997"/>
    <n v="0.72409999999999997"/>
    <n v="0.72409999999999997"/>
    <n v="0.72409999999999997"/>
    <n v="0.72409999999999997"/>
    <n v="0.72409999999999997"/>
    <n v="0.72409999999999997"/>
  </r>
  <r>
    <s v="north_carolina"/>
    <x v="4"/>
    <x v="1"/>
    <x v="1300"/>
    <n v="2.1587999999999998"/>
    <n v="2.1587999999999998"/>
    <n v="2.1587999999999998"/>
    <n v="2.1587999999999998"/>
    <n v="2.1587999999999998"/>
    <n v="2.1587999999999998"/>
    <n v="2.1587999999999998"/>
    <n v="2.1587999999999998"/>
  </r>
  <r>
    <s v="north_dakota"/>
    <x v="4"/>
    <x v="2"/>
    <x v="69"/>
    <n v="8.0000000000000004E-4"/>
    <n v="8.0000000000000004E-4"/>
    <n v="8.0000000000000004E-4"/>
    <n v="8.0000000000000004E-4"/>
    <n v="8.0000000000000004E-4"/>
    <n v="8.0000000000000004E-4"/>
    <n v="8.0000000000000004E-4"/>
    <n v="8.0000000000000004E-4"/>
  </r>
  <r>
    <s v="north_dakota"/>
    <x v="4"/>
    <x v="4"/>
    <x v="1301"/>
    <n v="1.72E-2"/>
    <n v="1.72E-2"/>
    <n v="1.72E-2"/>
    <n v="1.72E-2"/>
    <n v="1.72E-2"/>
    <n v="1.72E-2"/>
    <n v="1.72E-2"/>
    <n v="1.72E-2"/>
  </r>
  <r>
    <s v="north_dakota"/>
    <x v="4"/>
    <x v="3"/>
    <x v="685"/>
    <n v="0.05"/>
    <n v="0.05"/>
    <n v="0.05"/>
    <n v="0.05"/>
    <n v="0.05"/>
    <n v="0.05"/>
    <n v="0.05"/>
    <n v="0.05"/>
  </r>
  <r>
    <s v="north_dakota"/>
    <x v="4"/>
    <x v="6"/>
    <x v="582"/>
    <n v="5.1000000000000004E-3"/>
    <n v="5.1000000000000004E-3"/>
    <n v="5.1000000000000004E-3"/>
    <n v="5.1000000000000004E-3"/>
    <n v="5.1000000000000004E-3"/>
    <n v="5.1000000000000004E-3"/>
    <n v="5.1000000000000004E-3"/>
    <n v="5.1000000000000004E-3"/>
  </r>
  <r>
    <s v="north_dakota"/>
    <x v="4"/>
    <x v="1"/>
    <x v="1302"/>
    <n v="0.17649999999999999"/>
    <n v="0.17649999999999999"/>
    <n v="0.17649999999999999"/>
    <n v="0.17649999999999999"/>
    <n v="0.17649999999999999"/>
    <n v="0.17649999999999999"/>
    <n v="0.17649999999999999"/>
    <n v="0.17649999999999999"/>
  </r>
  <r>
    <s v="north_dakota"/>
    <x v="4"/>
    <x v="5"/>
    <x v="414"/>
    <n v="2.35E-2"/>
    <n v="2.35E-2"/>
    <n v="2.35E-2"/>
    <n v="2.35E-2"/>
    <n v="2.35E-2"/>
    <n v="2.35E-2"/>
    <n v="2.35E-2"/>
    <n v="2.35E-2"/>
  </r>
  <r>
    <s v="north_dakota"/>
    <x v="4"/>
    <x v="0"/>
    <x v="1303"/>
    <n v="0.27300000000000002"/>
    <n v="0.27300000000000002"/>
    <n v="0.27300000000000002"/>
    <n v="0.27300000000000002"/>
    <n v="0.27300000000000002"/>
    <n v="0.27300000000000002"/>
    <n v="0.27300000000000002"/>
    <n v="0.27300000000000002"/>
  </r>
  <r>
    <s v="ohio"/>
    <x v="4"/>
    <x v="4"/>
    <x v="1304"/>
    <n v="0.29339999999999999"/>
    <n v="0.29339999999999999"/>
    <n v="0.29339999999999999"/>
    <n v="0.29339999999999999"/>
    <n v="0.29339999999999999"/>
    <n v="0.29339999999999999"/>
    <n v="0.29339999999999999"/>
    <n v="0.29339999999999999"/>
  </r>
  <r>
    <s v="ohio"/>
    <x v="4"/>
    <x v="2"/>
    <x v="481"/>
    <n v="1.38E-2"/>
    <n v="1.38E-2"/>
    <n v="1.38E-2"/>
    <n v="1.38E-2"/>
    <n v="1.38E-2"/>
    <n v="1.38E-2"/>
    <n v="1.38E-2"/>
    <n v="1.38E-2"/>
  </r>
  <r>
    <s v="ohio"/>
    <x v="4"/>
    <x v="1"/>
    <x v="1305"/>
    <n v="2.5619999999999998"/>
    <n v="2.5619999999999998"/>
    <n v="2.5619999999999998"/>
    <n v="2.5619999999999998"/>
    <n v="2.5619999999999998"/>
    <n v="2.5619999999999998"/>
    <n v="2.5619999999999998"/>
    <n v="2.5619999999999998"/>
  </r>
  <r>
    <s v="ohio"/>
    <x v="4"/>
    <x v="3"/>
    <x v="1306"/>
    <n v="0.90820000000000001"/>
    <n v="0.90820000000000001"/>
    <n v="0.90820000000000001"/>
    <n v="0.90820000000000001"/>
    <n v="0.90820000000000001"/>
    <n v="0.90820000000000001"/>
    <n v="0.90820000000000001"/>
    <n v="0.90820000000000001"/>
  </r>
  <r>
    <s v="ohio"/>
    <x v="4"/>
    <x v="6"/>
    <x v="1307"/>
    <n v="9.2299999999999993E-2"/>
    <n v="9.2299999999999993E-2"/>
    <n v="9.2299999999999993E-2"/>
    <n v="9.2299999999999993E-2"/>
    <n v="9.2299999999999993E-2"/>
    <n v="9.2299999999999993E-2"/>
    <n v="9.2299999999999993E-2"/>
    <n v="9.2299999999999993E-2"/>
  </r>
  <r>
    <s v="ohio"/>
    <x v="4"/>
    <x v="5"/>
    <x v="1308"/>
    <n v="0.42630000000000001"/>
    <n v="0.42630000000000001"/>
    <n v="0.42630000000000001"/>
    <n v="0.42630000000000001"/>
    <n v="0.42630000000000001"/>
    <n v="0.42630000000000001"/>
    <n v="0.42630000000000001"/>
    <n v="0.42630000000000001"/>
  </r>
  <r>
    <s v="ohio"/>
    <x v="4"/>
    <x v="0"/>
    <x v="1309"/>
    <n v="4.2960000000000003"/>
    <n v="4.2960000000000003"/>
    <n v="4.2960000000000003"/>
    <n v="4.2960000000000003"/>
    <n v="4.2960000000000003"/>
    <n v="4.2960000000000003"/>
    <n v="4.2960000000000003"/>
    <n v="4.2960000000000003"/>
  </r>
  <r>
    <s v="oklahoma"/>
    <x v="4"/>
    <x v="4"/>
    <x v="1310"/>
    <n v="0.1012"/>
    <n v="0.1012"/>
    <n v="0.1012"/>
    <n v="0.1012"/>
    <n v="0.1012"/>
    <n v="0.1012"/>
    <n v="0.1012"/>
    <n v="0.1012"/>
  </r>
  <r>
    <s v="oklahoma"/>
    <x v="4"/>
    <x v="0"/>
    <x v="1311"/>
    <n v="1.4845999999999999"/>
    <n v="1.4845999999999999"/>
    <n v="1.4845999999999999"/>
    <n v="1.4845999999999999"/>
    <n v="1.4845999999999999"/>
    <n v="1.4845999999999999"/>
    <n v="1.4845999999999999"/>
    <n v="1.4845999999999999"/>
  </r>
  <r>
    <s v="oklahoma"/>
    <x v="4"/>
    <x v="2"/>
    <x v="591"/>
    <n v="4.3E-3"/>
    <n v="4.3E-3"/>
    <n v="4.3E-3"/>
    <n v="4.3E-3"/>
    <n v="4.3E-3"/>
    <n v="4.3E-3"/>
    <n v="4.3E-3"/>
    <n v="4.3E-3"/>
  </r>
  <r>
    <s v="oklahoma"/>
    <x v="4"/>
    <x v="3"/>
    <x v="1312"/>
    <n v="0.28110000000000002"/>
    <n v="0.28110000000000002"/>
    <n v="0.28110000000000002"/>
    <n v="0.28110000000000002"/>
    <n v="0.28110000000000002"/>
    <n v="0.28110000000000002"/>
    <n v="0.28110000000000002"/>
    <n v="0.28110000000000002"/>
  </r>
  <r>
    <s v="oklahoma"/>
    <x v="4"/>
    <x v="6"/>
    <x v="536"/>
    <n v="2.86E-2"/>
    <n v="2.86E-2"/>
    <n v="2.86E-2"/>
    <n v="2.86E-2"/>
    <n v="2.86E-2"/>
    <n v="2.86E-2"/>
    <n v="2.86E-2"/>
    <n v="2.86E-2"/>
  </r>
  <r>
    <s v="oklahoma"/>
    <x v="4"/>
    <x v="5"/>
    <x v="1313"/>
    <n v="0.13189999999999999"/>
    <n v="0.13189999999999999"/>
    <n v="0.13189999999999999"/>
    <n v="0.13189999999999999"/>
    <n v="0.13189999999999999"/>
    <n v="0.13189999999999999"/>
    <n v="0.13189999999999999"/>
    <n v="0.13189999999999999"/>
  </r>
  <r>
    <s v="oklahoma"/>
    <x v="4"/>
    <x v="1"/>
    <x v="1314"/>
    <n v="0.93759999999999999"/>
    <n v="0.93759999999999999"/>
    <n v="0.93759999999999999"/>
    <n v="0.93759999999999999"/>
    <n v="0.93759999999999999"/>
    <n v="0.93759999999999999"/>
    <n v="0.93759999999999999"/>
    <n v="0.93759999999999999"/>
  </r>
  <r>
    <s v="oregon"/>
    <x v="4"/>
    <x v="6"/>
    <x v="221"/>
    <n v="2.9899999999999999E-2"/>
    <n v="2.9899999999999999E-2"/>
    <n v="2.9899999999999999E-2"/>
    <n v="2.9899999999999999E-2"/>
    <n v="2.9899999999999999E-2"/>
    <n v="2.9899999999999999E-2"/>
    <n v="2.9899999999999999E-2"/>
    <n v="2.9899999999999999E-2"/>
  </r>
  <r>
    <s v="oregon"/>
    <x v="4"/>
    <x v="4"/>
    <x v="1315"/>
    <n v="8.3099999999999993E-2"/>
    <n v="8.3099999999999993E-2"/>
    <n v="8.3099999999999993E-2"/>
    <n v="8.3099999999999993E-2"/>
    <n v="8.3099999999999993E-2"/>
    <n v="8.3099999999999993E-2"/>
    <n v="8.3099999999999993E-2"/>
    <n v="8.3099999999999993E-2"/>
  </r>
  <r>
    <s v="oregon"/>
    <x v="4"/>
    <x v="1"/>
    <x v="1316"/>
    <n v="0.69359999999999999"/>
    <n v="0.69359999999999999"/>
    <n v="0.69359999999999999"/>
    <n v="0.69359999999999999"/>
    <n v="0.69359999999999999"/>
    <n v="0.69359999999999999"/>
    <n v="0.69359999999999999"/>
    <n v="0.69359999999999999"/>
  </r>
  <r>
    <s v="oregon"/>
    <x v="4"/>
    <x v="5"/>
    <x v="1317"/>
    <n v="0.13830000000000001"/>
    <n v="0.13830000000000001"/>
    <n v="0.13830000000000001"/>
    <n v="0.13830000000000001"/>
    <n v="0.13830000000000001"/>
    <n v="0.13830000000000001"/>
    <n v="0.13830000000000001"/>
    <n v="0.13830000000000001"/>
  </r>
  <r>
    <s v="oregon"/>
    <x v="4"/>
    <x v="0"/>
    <x v="1318"/>
    <n v="1.244"/>
    <n v="1.244"/>
    <n v="1.244"/>
    <n v="1.244"/>
    <n v="1.244"/>
    <n v="1.244"/>
    <n v="1.244"/>
    <n v="1.244"/>
  </r>
  <r>
    <s v="oregon"/>
    <x v="4"/>
    <x v="3"/>
    <x v="1319"/>
    <n v="0.29459999999999997"/>
    <n v="0.29459999999999997"/>
    <n v="0.29459999999999997"/>
    <n v="0.29459999999999997"/>
    <n v="0.29459999999999997"/>
    <n v="0.29459999999999997"/>
    <n v="0.29459999999999997"/>
    <n v="0.29459999999999997"/>
  </r>
  <r>
    <s v="oregon"/>
    <x v="4"/>
    <x v="2"/>
    <x v="224"/>
    <n v="4.4999999999999997E-3"/>
    <n v="4.4999999999999997E-3"/>
    <n v="4.4999999999999997E-3"/>
    <n v="4.4999999999999997E-3"/>
    <n v="4.4999999999999997E-3"/>
    <n v="4.4999999999999997E-3"/>
    <n v="4.4999999999999997E-3"/>
    <n v="4.4999999999999997E-3"/>
  </r>
  <r>
    <s v="pennsylvania"/>
    <x v="4"/>
    <x v="2"/>
    <x v="1051"/>
    <n v="1.4999999999999999E-2"/>
    <n v="1.4999999999999999E-2"/>
    <n v="1.4999999999999999E-2"/>
    <n v="1.4999999999999999E-2"/>
    <n v="1.4999999999999999E-2"/>
    <n v="1.4999999999999999E-2"/>
    <n v="1.4999999999999999E-2"/>
    <n v="1.4999999999999999E-2"/>
  </r>
  <r>
    <s v="pennsylvania"/>
    <x v="4"/>
    <x v="5"/>
    <x v="1320"/>
    <n v="0.46300000000000002"/>
    <n v="0.46300000000000002"/>
    <n v="0.46300000000000002"/>
    <n v="0.46300000000000002"/>
    <n v="0.46300000000000002"/>
    <n v="0.46300000000000002"/>
    <n v="0.46300000000000002"/>
    <n v="0.46300000000000002"/>
  </r>
  <r>
    <s v="pennsylvania"/>
    <x v="4"/>
    <x v="6"/>
    <x v="1321"/>
    <n v="0.1002"/>
    <n v="0.1002"/>
    <n v="0.1002"/>
    <n v="0.1002"/>
    <n v="0.1002"/>
    <n v="0.1002"/>
    <n v="0.1002"/>
    <n v="0.1002"/>
  </r>
  <r>
    <s v="pennsylvania"/>
    <x v="4"/>
    <x v="4"/>
    <x v="1322"/>
    <n v="0.28560000000000002"/>
    <n v="0.28560000000000002"/>
    <n v="0.28560000000000002"/>
    <n v="0.28560000000000002"/>
    <n v="0.28560000000000002"/>
    <n v="0.28560000000000002"/>
    <n v="0.28560000000000002"/>
    <n v="0.28560000000000002"/>
  </r>
  <r>
    <s v="pennsylvania"/>
    <x v="4"/>
    <x v="1"/>
    <x v="1323"/>
    <n v="2.1604000000000001"/>
    <n v="2.1604000000000001"/>
    <n v="2.1604000000000001"/>
    <n v="2.1604000000000001"/>
    <n v="2.1604000000000001"/>
    <n v="2.1604000000000001"/>
    <n v="2.1604000000000001"/>
    <n v="2.1604000000000001"/>
  </r>
  <r>
    <s v="pennsylvania"/>
    <x v="4"/>
    <x v="3"/>
    <x v="1324"/>
    <n v="0.98650000000000004"/>
    <n v="0.98650000000000004"/>
    <n v="0.98650000000000004"/>
    <n v="0.98650000000000004"/>
    <n v="0.98650000000000004"/>
    <n v="0.98650000000000004"/>
    <n v="0.98650000000000004"/>
    <n v="0.98650000000000004"/>
  </r>
  <r>
    <s v="pennsylvania"/>
    <x v="4"/>
    <x v="0"/>
    <x v="1325"/>
    <n v="4.0107999999999997"/>
    <n v="4.0107999999999997"/>
    <n v="4.0107999999999997"/>
    <n v="4.0107999999999997"/>
    <n v="4.0107999999999997"/>
    <n v="4.0107999999999997"/>
    <n v="4.0107999999999997"/>
    <n v="4.0107999999999997"/>
  </r>
  <r>
    <s v="rhode_island"/>
    <x v="4"/>
    <x v="6"/>
    <x v="1326"/>
    <n v="8.8999999999999999E-3"/>
    <n v="8.8999999999999999E-3"/>
    <n v="8.8999999999999999E-3"/>
    <n v="8.8999999999999999E-3"/>
    <n v="8.8999999999999999E-3"/>
    <n v="8.8999999999999999E-3"/>
    <n v="8.8999999999999999E-3"/>
    <n v="8.8999999999999999E-3"/>
  </r>
  <r>
    <s v="rhode_island"/>
    <x v="4"/>
    <x v="4"/>
    <x v="1169"/>
    <n v="2.46E-2"/>
    <n v="2.46E-2"/>
    <n v="2.46E-2"/>
    <n v="2.46E-2"/>
    <n v="2.46E-2"/>
    <n v="2.46E-2"/>
    <n v="2.46E-2"/>
    <n v="2.46E-2"/>
  </r>
  <r>
    <s v="rhode_island"/>
    <x v="4"/>
    <x v="1"/>
    <x v="1327"/>
    <n v="0.1822"/>
    <n v="0.1822"/>
    <n v="0.1822"/>
    <n v="0.1822"/>
    <n v="0.1822"/>
    <n v="0.1822"/>
    <n v="0.1822"/>
    <n v="0.1822"/>
  </r>
  <r>
    <s v="rhode_island"/>
    <x v="4"/>
    <x v="5"/>
    <x v="1328"/>
    <n v="4.1000000000000002E-2"/>
    <n v="4.1000000000000002E-2"/>
    <n v="4.1000000000000002E-2"/>
    <n v="4.1000000000000002E-2"/>
    <n v="4.1000000000000002E-2"/>
    <n v="4.1000000000000002E-2"/>
    <n v="4.1000000000000002E-2"/>
    <n v="4.1000000000000002E-2"/>
  </r>
  <r>
    <s v="rhode_island"/>
    <x v="4"/>
    <x v="3"/>
    <x v="825"/>
    <n v="8.7300000000000003E-2"/>
    <n v="8.7300000000000003E-2"/>
    <n v="8.7300000000000003E-2"/>
    <n v="8.7300000000000003E-2"/>
    <n v="8.7300000000000003E-2"/>
    <n v="8.7300000000000003E-2"/>
    <n v="8.7300000000000003E-2"/>
    <n v="8.7300000000000003E-2"/>
  </r>
  <r>
    <s v="rhode_island"/>
    <x v="4"/>
    <x v="2"/>
    <x v="505"/>
    <n v="1.2999999999999999E-3"/>
    <n v="1.2999999999999999E-3"/>
    <n v="1.2999999999999999E-3"/>
    <n v="1.2999999999999999E-3"/>
    <n v="1.2999999999999999E-3"/>
    <n v="1.2999999999999999E-3"/>
    <n v="1.2999999999999999E-3"/>
    <n v="1.2999999999999999E-3"/>
  </r>
  <r>
    <s v="rhode_island"/>
    <x v="4"/>
    <x v="0"/>
    <x v="1329"/>
    <n v="0.3453"/>
    <n v="0.3453"/>
    <n v="0.3453"/>
    <n v="0.3453"/>
    <n v="0.3453"/>
    <n v="0.3453"/>
    <n v="0.3453"/>
    <n v="0.3453"/>
  </r>
  <r>
    <s v="south_carolina"/>
    <x v="4"/>
    <x v="1"/>
    <x v="1330"/>
    <n v="0.98519999999999996"/>
    <n v="0.98519999999999996"/>
    <n v="0.98519999999999996"/>
    <n v="0.98519999999999996"/>
    <n v="0.98519999999999996"/>
    <n v="0.98519999999999996"/>
    <n v="0.98519999999999996"/>
    <n v="0.98519999999999996"/>
  </r>
  <r>
    <s v="south_carolina"/>
    <x v="4"/>
    <x v="2"/>
    <x v="63"/>
    <n v="5.3E-3"/>
    <n v="5.3E-3"/>
    <n v="5.3E-3"/>
    <n v="5.3E-3"/>
    <n v="5.3E-3"/>
    <n v="5.3E-3"/>
    <n v="5.3E-3"/>
    <n v="5.3E-3"/>
  </r>
  <r>
    <s v="south_carolina"/>
    <x v="4"/>
    <x v="4"/>
    <x v="1331"/>
    <n v="0.12720000000000001"/>
    <n v="0.12720000000000001"/>
    <n v="0.12720000000000001"/>
    <n v="0.12720000000000001"/>
    <n v="0.12720000000000001"/>
    <n v="0.12720000000000001"/>
    <n v="0.12720000000000001"/>
    <n v="0.12720000000000001"/>
  </r>
  <r>
    <s v="south_carolina"/>
    <x v="4"/>
    <x v="0"/>
    <x v="1332"/>
    <n v="1.6615"/>
    <n v="1.6615"/>
    <n v="1.6615"/>
    <n v="1.6615"/>
    <n v="1.6615"/>
    <n v="1.6615"/>
    <n v="1.6615"/>
    <n v="1.6615"/>
  </r>
  <r>
    <s v="south_carolina"/>
    <x v="4"/>
    <x v="3"/>
    <x v="588"/>
    <n v="0.34620000000000001"/>
    <n v="0.34620000000000001"/>
    <n v="0.34620000000000001"/>
    <n v="0.34620000000000001"/>
    <n v="0.34620000000000001"/>
    <n v="0.34620000000000001"/>
    <n v="0.34620000000000001"/>
    <n v="0.34620000000000001"/>
  </r>
  <r>
    <s v="south_carolina"/>
    <x v="4"/>
    <x v="6"/>
    <x v="1333"/>
    <n v="3.5200000000000002E-2"/>
    <n v="3.5200000000000002E-2"/>
    <n v="3.5200000000000002E-2"/>
    <n v="3.5200000000000002E-2"/>
    <n v="3.5200000000000002E-2"/>
    <n v="3.5200000000000002E-2"/>
    <n v="3.5200000000000002E-2"/>
    <n v="3.5200000000000002E-2"/>
  </r>
  <r>
    <s v="south_carolina"/>
    <x v="4"/>
    <x v="5"/>
    <x v="1334"/>
    <n v="0.16250000000000001"/>
    <n v="0.16250000000000001"/>
    <n v="0.16250000000000001"/>
    <n v="0.16250000000000001"/>
    <n v="0.16250000000000001"/>
    <n v="0.16250000000000001"/>
    <n v="0.16250000000000001"/>
    <n v="0.16250000000000001"/>
  </r>
  <r>
    <s v="south_dakota"/>
    <x v="4"/>
    <x v="0"/>
    <x v="1335"/>
    <n v="0.2969"/>
    <n v="0.2969"/>
    <n v="0.2969"/>
    <n v="0.2969"/>
    <n v="0.2969"/>
    <n v="0.2969"/>
    <n v="0.2969"/>
    <n v="0.2969"/>
  </r>
  <r>
    <s v="south_dakota"/>
    <x v="4"/>
    <x v="1"/>
    <x v="650"/>
    <n v="0.1789"/>
    <n v="0.1789"/>
    <n v="0.1789"/>
    <n v="0.1789"/>
    <n v="0.1789"/>
    <n v="0.1789"/>
    <n v="0.1789"/>
    <n v="0.1789"/>
  </r>
  <r>
    <s v="south_dakota"/>
    <x v="4"/>
    <x v="4"/>
    <x v="200"/>
    <n v="2.0299999999999999E-2"/>
    <n v="2.0299999999999999E-2"/>
    <n v="2.0299999999999999E-2"/>
    <n v="2.0299999999999999E-2"/>
    <n v="2.0299999999999999E-2"/>
    <n v="2.0299999999999999E-2"/>
    <n v="2.0299999999999999E-2"/>
    <n v="2.0299999999999999E-2"/>
  </r>
  <r>
    <s v="south_dakota"/>
    <x v="4"/>
    <x v="5"/>
    <x v="1336"/>
    <n v="2.8899999999999999E-2"/>
    <n v="2.8899999999999999E-2"/>
    <n v="2.8899999999999999E-2"/>
    <n v="2.8899999999999999E-2"/>
    <n v="2.8899999999999999E-2"/>
    <n v="2.8899999999999999E-2"/>
    <n v="2.8899999999999999E-2"/>
    <n v="2.8899999999999999E-2"/>
  </r>
  <r>
    <s v="south_dakota"/>
    <x v="4"/>
    <x v="6"/>
    <x v="732"/>
    <n v="6.3E-3"/>
    <n v="6.3E-3"/>
    <n v="6.3E-3"/>
    <n v="6.3E-3"/>
    <n v="6.3E-3"/>
    <n v="6.3E-3"/>
    <n v="6.3E-3"/>
    <n v="6.3E-3"/>
  </r>
  <r>
    <s v="south_dakota"/>
    <x v="4"/>
    <x v="3"/>
    <x v="15"/>
    <n v="6.1600000000000002E-2"/>
    <n v="6.1600000000000002E-2"/>
    <n v="6.1600000000000002E-2"/>
    <n v="6.1600000000000002E-2"/>
    <n v="6.1600000000000002E-2"/>
    <n v="6.1600000000000002E-2"/>
    <n v="6.1600000000000002E-2"/>
    <n v="6.1600000000000002E-2"/>
  </r>
  <r>
    <s v="south_dakota"/>
    <x v="4"/>
    <x v="2"/>
    <x v="388"/>
    <n v="8.9999999999999998E-4"/>
    <n v="8.9999999999999998E-4"/>
    <n v="8.9999999999999998E-4"/>
    <n v="8.9999999999999998E-4"/>
    <n v="8.9999999999999998E-4"/>
    <n v="8.9999999999999998E-4"/>
    <n v="8.9999999999999998E-4"/>
    <n v="8.9999999999999998E-4"/>
  </r>
  <r>
    <s v="tennessee"/>
    <x v="4"/>
    <x v="0"/>
    <x v="951"/>
    <n v="2.3732000000000002"/>
    <n v="2.3732000000000002"/>
    <n v="2.3732000000000002"/>
    <n v="2.3732000000000002"/>
    <n v="2.3732000000000002"/>
    <n v="2.3732000000000002"/>
    <n v="2.3732000000000002"/>
    <n v="2.3732000000000002"/>
  </r>
  <r>
    <s v="tennessee"/>
    <x v="4"/>
    <x v="2"/>
    <x v="245"/>
    <n v="7.4000000000000003E-3"/>
    <n v="7.4000000000000003E-3"/>
    <n v="7.4000000000000003E-3"/>
    <n v="7.4000000000000003E-3"/>
    <n v="7.4000000000000003E-3"/>
    <n v="7.4000000000000003E-3"/>
    <n v="7.4000000000000003E-3"/>
    <n v="7.4000000000000003E-3"/>
  </r>
  <r>
    <s v="tennessee"/>
    <x v="4"/>
    <x v="3"/>
    <x v="1337"/>
    <n v="0.4854"/>
    <n v="0.4854"/>
    <n v="0.4854"/>
    <n v="0.4854"/>
    <n v="0.4854"/>
    <n v="0.4854"/>
    <n v="0.4854"/>
    <n v="0.4854"/>
  </r>
  <r>
    <s v="tennessee"/>
    <x v="4"/>
    <x v="1"/>
    <x v="1338"/>
    <n v="1.4312"/>
    <n v="1.4312"/>
    <n v="1.4312"/>
    <n v="1.4312"/>
    <n v="1.4312"/>
    <n v="1.4312"/>
    <n v="1.4312"/>
    <n v="1.4312"/>
  </r>
  <r>
    <s v="tennessee"/>
    <x v="4"/>
    <x v="5"/>
    <x v="1339"/>
    <n v="0.2278"/>
    <n v="0.2278"/>
    <n v="0.2278"/>
    <n v="0.2278"/>
    <n v="0.2278"/>
    <n v="0.2278"/>
    <n v="0.2278"/>
    <n v="0.2278"/>
  </r>
  <r>
    <s v="tennessee"/>
    <x v="4"/>
    <x v="4"/>
    <x v="1340"/>
    <n v="0.1721"/>
    <n v="0.1721"/>
    <n v="0.1721"/>
    <n v="0.1721"/>
    <n v="0.1721"/>
    <n v="0.1721"/>
    <n v="0.1721"/>
    <n v="0.1721"/>
  </r>
  <r>
    <s v="tennessee"/>
    <x v="4"/>
    <x v="6"/>
    <x v="1341"/>
    <n v="4.9299999999999997E-2"/>
    <n v="4.9299999999999997E-2"/>
    <n v="4.9299999999999997E-2"/>
    <n v="4.9299999999999997E-2"/>
    <n v="4.9299999999999997E-2"/>
    <n v="4.9299999999999997E-2"/>
    <n v="4.9299999999999997E-2"/>
    <n v="4.9299999999999997E-2"/>
  </r>
  <r>
    <s v="texas"/>
    <x v="4"/>
    <x v="1"/>
    <x v="1342"/>
    <n v="5.0155000000000003"/>
    <n v="5.0155000000000003"/>
    <n v="5.0155000000000003"/>
    <n v="5.0155000000000003"/>
    <n v="5.0155000000000003"/>
    <n v="5.0155000000000003"/>
    <n v="5.0155000000000003"/>
    <n v="5.0155000000000003"/>
  </r>
  <r>
    <s v="texas"/>
    <x v="4"/>
    <x v="6"/>
    <x v="1343"/>
    <n v="0.1938"/>
    <n v="0.1938"/>
    <n v="0.1938"/>
    <n v="0.1938"/>
    <n v="0.1938"/>
    <n v="0.1938"/>
    <n v="0.1938"/>
    <n v="0.1938"/>
  </r>
  <r>
    <s v="texas"/>
    <x v="4"/>
    <x v="4"/>
    <x v="1344"/>
    <n v="0.6381"/>
    <n v="0.6381"/>
    <n v="0.6381"/>
    <n v="0.6381"/>
    <n v="0.6381"/>
    <n v="0.6381"/>
    <n v="0.6381"/>
    <n v="0.6381"/>
  </r>
  <r>
    <s v="texas"/>
    <x v="4"/>
    <x v="0"/>
    <x v="1345"/>
    <n v="8.6786999999999992"/>
    <n v="8.6786999999999992"/>
    <n v="8.6786999999999992"/>
    <n v="8.6786999999999992"/>
    <n v="8.6786999999999992"/>
    <n v="8.6786999999999992"/>
    <n v="8.6786999999999992"/>
    <n v="8.6786999999999992"/>
  </r>
  <r>
    <s v="texas"/>
    <x v="4"/>
    <x v="3"/>
    <x v="1346"/>
    <n v="1.9072"/>
    <n v="1.9072"/>
    <n v="1.9072"/>
    <n v="1.9072"/>
    <n v="1.9072"/>
    <n v="1.9072"/>
    <n v="1.9072"/>
    <n v="1.9072"/>
  </r>
  <r>
    <s v="texas"/>
    <x v="4"/>
    <x v="2"/>
    <x v="1347"/>
    <n v="2.9000000000000001E-2"/>
    <n v="2.9000000000000001E-2"/>
    <n v="2.9000000000000001E-2"/>
    <n v="2.9000000000000001E-2"/>
    <n v="2.9000000000000001E-2"/>
    <n v="2.9000000000000001E-2"/>
    <n v="2.9000000000000001E-2"/>
    <n v="2.9000000000000001E-2"/>
  </r>
  <r>
    <s v="texas"/>
    <x v="4"/>
    <x v="5"/>
    <x v="1348"/>
    <n v="0.8952"/>
    <n v="0.8952"/>
    <n v="0.8952"/>
    <n v="0.8952"/>
    <n v="0.8952"/>
    <n v="0.8952"/>
    <n v="0.8952"/>
    <n v="0.8952"/>
  </r>
  <r>
    <s v="utah"/>
    <x v="4"/>
    <x v="4"/>
    <x v="1349"/>
    <n v="5.3199999999999997E-2"/>
    <n v="5.3199999999999997E-2"/>
    <n v="5.3199999999999997E-2"/>
    <n v="5.3199999999999997E-2"/>
    <n v="5.3199999999999997E-2"/>
    <n v="5.3199999999999997E-2"/>
    <n v="5.3199999999999997E-2"/>
    <n v="5.3199999999999997E-2"/>
  </r>
  <r>
    <s v="utah"/>
    <x v="4"/>
    <x v="5"/>
    <x v="1350"/>
    <n v="9.4399999999999998E-2"/>
    <n v="9.4399999999999998E-2"/>
    <n v="9.4399999999999998E-2"/>
    <n v="9.4399999999999998E-2"/>
    <n v="9.4399999999999998E-2"/>
    <n v="9.4399999999999998E-2"/>
    <n v="9.4399999999999998E-2"/>
    <n v="9.4399999999999998E-2"/>
  </r>
  <r>
    <s v="utah"/>
    <x v="4"/>
    <x v="1"/>
    <x v="1351"/>
    <n v="0.55079999999999996"/>
    <n v="0.55079999999999996"/>
    <n v="0.55079999999999996"/>
    <n v="0.55079999999999996"/>
    <n v="0.55079999999999996"/>
    <n v="0.55079999999999996"/>
    <n v="0.55079999999999996"/>
    <n v="0.55079999999999996"/>
  </r>
  <r>
    <s v="utah"/>
    <x v="4"/>
    <x v="0"/>
    <x v="1352"/>
    <n v="0.92290000000000005"/>
    <n v="0.92290000000000005"/>
    <n v="0.92290000000000005"/>
    <n v="0.92290000000000005"/>
    <n v="0.92290000000000005"/>
    <n v="0.92290000000000005"/>
    <n v="0.92290000000000005"/>
    <n v="0.92290000000000005"/>
  </r>
  <r>
    <s v="utah"/>
    <x v="4"/>
    <x v="2"/>
    <x v="155"/>
    <n v="3.0999999999999999E-3"/>
    <n v="3.0999999999999999E-3"/>
    <n v="3.0999999999999999E-3"/>
    <n v="3.0999999999999999E-3"/>
    <n v="3.0999999999999999E-3"/>
    <n v="3.0999999999999999E-3"/>
    <n v="3.0999999999999999E-3"/>
    <n v="3.0999999999999999E-3"/>
  </r>
  <r>
    <s v="utah"/>
    <x v="4"/>
    <x v="3"/>
    <x v="1353"/>
    <n v="0.2011"/>
    <n v="0.2011"/>
    <n v="0.2011"/>
    <n v="0.2011"/>
    <n v="0.2011"/>
    <n v="0.2011"/>
    <n v="0.2011"/>
    <n v="0.2011"/>
  </r>
  <r>
    <s v="utah"/>
    <x v="4"/>
    <x v="6"/>
    <x v="1354"/>
    <n v="2.0400000000000001E-2"/>
    <n v="2.0400000000000001E-2"/>
    <n v="2.0400000000000001E-2"/>
    <n v="2.0400000000000001E-2"/>
    <n v="2.0400000000000001E-2"/>
    <n v="2.0400000000000001E-2"/>
    <n v="2.0400000000000001E-2"/>
    <n v="2.0400000000000001E-2"/>
  </r>
  <r>
    <s v="vermont"/>
    <x v="4"/>
    <x v="3"/>
    <x v="1355"/>
    <n v="5.0900000000000001E-2"/>
    <n v="5.0900000000000001E-2"/>
    <n v="5.0900000000000001E-2"/>
    <n v="5.0900000000000001E-2"/>
    <n v="5.0900000000000001E-2"/>
    <n v="5.0900000000000001E-2"/>
    <n v="5.0900000000000001E-2"/>
    <n v="5.0900000000000001E-2"/>
  </r>
  <r>
    <s v="vermont"/>
    <x v="4"/>
    <x v="4"/>
    <x v="570"/>
    <n v="1.55E-2"/>
    <n v="1.55E-2"/>
    <n v="1.55E-2"/>
    <n v="1.55E-2"/>
    <n v="1.55E-2"/>
    <n v="1.55E-2"/>
    <n v="1.55E-2"/>
    <n v="1.55E-2"/>
  </r>
  <r>
    <s v="vermont"/>
    <x v="4"/>
    <x v="1"/>
    <x v="1356"/>
    <n v="0.14330000000000001"/>
    <n v="0.14330000000000001"/>
    <n v="0.14330000000000001"/>
    <n v="0.14330000000000001"/>
    <n v="0.14330000000000001"/>
    <n v="0.14330000000000001"/>
    <n v="0.14330000000000001"/>
    <n v="0.14330000000000001"/>
  </r>
  <r>
    <s v="vermont"/>
    <x v="4"/>
    <x v="0"/>
    <x v="1357"/>
    <n v="0.23960000000000001"/>
    <n v="0.23960000000000001"/>
    <n v="0.23960000000000001"/>
    <n v="0.23960000000000001"/>
    <n v="0.23960000000000001"/>
    <n v="0.23960000000000001"/>
    <n v="0.23960000000000001"/>
    <n v="0.23960000000000001"/>
  </r>
  <r>
    <s v="vermont"/>
    <x v="4"/>
    <x v="6"/>
    <x v="195"/>
    <n v="5.1999999999999998E-3"/>
    <n v="5.1999999999999998E-3"/>
    <n v="5.1999999999999998E-3"/>
    <n v="5.1999999999999998E-3"/>
    <n v="5.1999999999999998E-3"/>
    <n v="5.1999999999999998E-3"/>
    <n v="5.1999999999999998E-3"/>
    <n v="5.1999999999999998E-3"/>
  </r>
  <r>
    <s v="vermont"/>
    <x v="4"/>
    <x v="2"/>
    <x v="69"/>
    <n v="8.0000000000000004E-4"/>
    <n v="8.0000000000000004E-4"/>
    <n v="8.0000000000000004E-4"/>
    <n v="8.0000000000000004E-4"/>
    <n v="8.0000000000000004E-4"/>
    <n v="8.0000000000000004E-4"/>
    <n v="8.0000000000000004E-4"/>
    <n v="8.0000000000000004E-4"/>
  </r>
  <r>
    <s v="vermont"/>
    <x v="4"/>
    <x v="5"/>
    <x v="320"/>
    <n v="2.3900000000000001E-2"/>
    <n v="2.3900000000000001E-2"/>
    <n v="2.3900000000000001E-2"/>
    <n v="2.3900000000000001E-2"/>
    <n v="2.3900000000000001E-2"/>
    <n v="2.3900000000000001E-2"/>
    <n v="2.3900000000000001E-2"/>
    <n v="2.3900000000000001E-2"/>
  </r>
  <r>
    <s v="virginia"/>
    <x v="4"/>
    <x v="1"/>
    <x v="1358"/>
    <n v="1.7091000000000001"/>
    <n v="1.7091000000000001"/>
    <n v="1.7091000000000001"/>
    <n v="1.7091000000000001"/>
    <n v="1.7091000000000001"/>
    <n v="1.7091000000000001"/>
    <n v="1.7091000000000001"/>
    <n v="1.7091000000000001"/>
  </r>
  <r>
    <s v="virginia"/>
    <x v="4"/>
    <x v="0"/>
    <x v="1359"/>
    <n v="2.9081999999999999"/>
    <n v="2.9081999999999999"/>
    <n v="2.9081999999999999"/>
    <n v="2.9081999999999999"/>
    <n v="2.9081999999999999"/>
    <n v="2.9081999999999999"/>
    <n v="2.9081999999999999"/>
    <n v="2.9081999999999999"/>
  </r>
  <r>
    <s v="virginia"/>
    <x v="4"/>
    <x v="2"/>
    <x v="1058"/>
    <n v="9.4999999999999998E-3"/>
    <n v="9.4999999999999998E-3"/>
    <n v="9.4999999999999998E-3"/>
    <n v="9.4999999999999998E-3"/>
    <n v="9.4999999999999998E-3"/>
    <n v="9.4999999999999998E-3"/>
    <n v="9.4999999999999998E-3"/>
    <n v="9.4999999999999998E-3"/>
  </r>
  <r>
    <s v="virginia"/>
    <x v="4"/>
    <x v="6"/>
    <x v="1360"/>
    <n v="6.3200000000000006E-2"/>
    <n v="6.3200000000000006E-2"/>
    <n v="6.3200000000000006E-2"/>
    <n v="6.3200000000000006E-2"/>
    <n v="6.3200000000000006E-2"/>
    <n v="6.3200000000000006E-2"/>
    <n v="6.3200000000000006E-2"/>
    <n v="6.3200000000000006E-2"/>
  </r>
  <r>
    <s v="virginia"/>
    <x v="4"/>
    <x v="4"/>
    <x v="1361"/>
    <n v="0.2122"/>
    <n v="0.2122"/>
    <n v="0.2122"/>
    <n v="0.2122"/>
    <n v="0.2122"/>
    <n v="0.2122"/>
    <n v="0.2122"/>
    <n v="0.2122"/>
  </r>
  <r>
    <s v="virginia"/>
    <x v="4"/>
    <x v="5"/>
    <x v="1362"/>
    <n v="0.29199999999999998"/>
    <n v="0.29199999999999998"/>
    <n v="0.29199999999999998"/>
    <n v="0.29199999999999998"/>
    <n v="0.29199999999999998"/>
    <n v="0.29199999999999998"/>
    <n v="0.29199999999999998"/>
    <n v="0.29199999999999998"/>
  </r>
  <r>
    <s v="virginia"/>
    <x v="4"/>
    <x v="3"/>
    <x v="1363"/>
    <n v="0.62219999999999998"/>
    <n v="0.62219999999999998"/>
    <n v="0.62219999999999998"/>
    <n v="0.62219999999999998"/>
    <n v="0.62219999999999998"/>
    <n v="0.62219999999999998"/>
    <n v="0.62219999999999998"/>
    <n v="0.62219999999999998"/>
  </r>
  <r>
    <s v="washington"/>
    <x v="4"/>
    <x v="0"/>
    <x v="1364"/>
    <n v="2.1551999999999998"/>
    <n v="2.1551999999999998"/>
    <n v="2.1551999999999998"/>
    <n v="2.1551999999999998"/>
    <n v="2.1551999999999998"/>
    <n v="2.1551999999999998"/>
    <n v="2.1551999999999998"/>
    <n v="2.1551999999999998"/>
  </r>
  <r>
    <s v="washington"/>
    <x v="4"/>
    <x v="5"/>
    <x v="1365"/>
    <n v="0.24610000000000001"/>
    <n v="0.24610000000000001"/>
    <n v="0.24610000000000001"/>
    <n v="0.24610000000000001"/>
    <n v="0.24610000000000001"/>
    <n v="0.24610000000000001"/>
    <n v="0.24610000000000001"/>
    <n v="0.24610000000000001"/>
  </r>
  <r>
    <s v="washington"/>
    <x v="4"/>
    <x v="2"/>
    <x v="1366"/>
    <n v="8.0000000000000002E-3"/>
    <n v="8.0000000000000002E-3"/>
    <n v="8.0000000000000002E-3"/>
    <n v="8.0000000000000002E-3"/>
    <n v="8.0000000000000002E-3"/>
    <n v="8.0000000000000002E-3"/>
    <n v="8.0000000000000002E-3"/>
    <n v="8.0000000000000002E-3"/>
  </r>
  <r>
    <s v="washington"/>
    <x v="4"/>
    <x v="3"/>
    <x v="1367"/>
    <n v="0.5242"/>
    <n v="0.5242"/>
    <n v="0.5242"/>
    <n v="0.5242"/>
    <n v="0.5242"/>
    <n v="0.5242"/>
    <n v="0.5242"/>
    <n v="0.5242"/>
  </r>
  <r>
    <s v="washington"/>
    <x v="4"/>
    <x v="1"/>
    <x v="1368"/>
    <n v="1.2111000000000001"/>
    <n v="1.2111000000000001"/>
    <n v="1.2111000000000001"/>
    <n v="1.2111000000000001"/>
    <n v="1.2111000000000001"/>
    <n v="1.2111000000000001"/>
    <n v="1.2111000000000001"/>
    <n v="1.2111000000000001"/>
  </r>
  <r>
    <s v="washington"/>
    <x v="4"/>
    <x v="6"/>
    <x v="1369"/>
    <n v="5.33E-2"/>
    <n v="5.33E-2"/>
    <n v="5.33E-2"/>
    <n v="5.33E-2"/>
    <n v="5.33E-2"/>
    <n v="5.33E-2"/>
    <n v="5.33E-2"/>
    <n v="5.33E-2"/>
  </r>
  <r>
    <s v="washington"/>
    <x v="4"/>
    <x v="4"/>
    <x v="1370"/>
    <n v="0.1125"/>
    <n v="0.1125"/>
    <n v="0.1125"/>
    <n v="0.1125"/>
    <n v="0.1125"/>
    <n v="0.1125"/>
    <n v="0.1125"/>
    <n v="0.1125"/>
  </r>
  <r>
    <s v="washington_dc"/>
    <x v="4"/>
    <x v="2"/>
    <x v="173"/>
    <n v="5.9999999999999995E-4"/>
    <n v="5.9999999999999995E-4"/>
    <n v="5.9999999999999995E-4"/>
    <n v="5.9999999999999995E-4"/>
    <n v="5.9999999999999995E-4"/>
    <n v="5.9999999999999995E-4"/>
    <n v="5.9999999999999995E-4"/>
    <n v="5.9999999999999995E-4"/>
  </r>
  <r>
    <s v="washington_dc"/>
    <x v="4"/>
    <x v="0"/>
    <x v="1371"/>
    <n v="0.1729"/>
    <n v="0.1729"/>
    <n v="0.1729"/>
    <n v="0.1729"/>
    <n v="0.1729"/>
    <n v="0.1729"/>
    <n v="0.1729"/>
    <n v="0.1729"/>
  </r>
  <r>
    <s v="washington_dc"/>
    <x v="4"/>
    <x v="4"/>
    <x v="322"/>
    <n v="1.6799999999999999E-2"/>
    <n v="1.6799999999999999E-2"/>
    <n v="1.6799999999999999E-2"/>
    <n v="1.6799999999999999E-2"/>
    <n v="1.6799999999999999E-2"/>
    <n v="1.6799999999999999E-2"/>
    <n v="1.6799999999999999E-2"/>
    <n v="1.6799999999999999E-2"/>
  </r>
  <r>
    <s v="washington_dc"/>
    <x v="4"/>
    <x v="1"/>
    <x v="1372"/>
    <n v="8.9499999999999996E-2"/>
    <n v="8.9499999999999996E-2"/>
    <n v="8.9499999999999996E-2"/>
    <n v="8.9499999999999996E-2"/>
    <n v="8.9499999999999996E-2"/>
    <n v="8.9499999999999996E-2"/>
    <n v="8.9499999999999996E-2"/>
    <n v="8.9499999999999996E-2"/>
  </r>
  <r>
    <s v="washington_dc"/>
    <x v="4"/>
    <x v="6"/>
    <x v="591"/>
    <n v="4.3E-3"/>
    <n v="4.3E-3"/>
    <n v="4.3E-3"/>
    <n v="4.3E-3"/>
    <n v="4.3E-3"/>
    <n v="4.3E-3"/>
    <n v="4.3E-3"/>
    <n v="4.3E-3"/>
  </r>
  <r>
    <s v="washington_dc"/>
    <x v="4"/>
    <x v="5"/>
    <x v="671"/>
    <n v="1.9699999999999999E-2"/>
    <n v="1.9699999999999999E-2"/>
    <n v="1.9699999999999999E-2"/>
    <n v="1.9699999999999999E-2"/>
    <n v="1.9699999999999999E-2"/>
    <n v="1.9699999999999999E-2"/>
    <n v="1.9699999999999999E-2"/>
    <n v="1.9699999999999999E-2"/>
  </r>
  <r>
    <s v="washington_dc"/>
    <x v="4"/>
    <x v="3"/>
    <x v="1373"/>
    <n v="4.2000000000000003E-2"/>
    <n v="4.2000000000000003E-2"/>
    <n v="4.2000000000000003E-2"/>
    <n v="4.2000000000000003E-2"/>
    <n v="4.2000000000000003E-2"/>
    <n v="4.2000000000000003E-2"/>
    <n v="4.2000000000000003E-2"/>
    <n v="4.2000000000000003E-2"/>
  </r>
  <r>
    <s v="west_virginia"/>
    <x v="4"/>
    <x v="2"/>
    <x v="643"/>
    <n v="2.2000000000000001E-3"/>
    <n v="2.2000000000000001E-3"/>
    <n v="2.2000000000000001E-3"/>
    <n v="2.2000000000000001E-3"/>
    <n v="2.2000000000000001E-3"/>
    <n v="2.2000000000000001E-3"/>
    <n v="2.2000000000000001E-3"/>
    <n v="2.2000000000000001E-3"/>
  </r>
  <r>
    <s v="west_virginia"/>
    <x v="4"/>
    <x v="3"/>
    <x v="1374"/>
    <n v="0.14369999999999999"/>
    <n v="0.14369999999999999"/>
    <n v="0.14369999999999999"/>
    <n v="0.14369999999999999"/>
    <n v="0.14369999999999999"/>
    <n v="0.14369999999999999"/>
    <n v="0.14369999999999999"/>
    <n v="0.14369999999999999"/>
  </r>
  <r>
    <s v="west_virginia"/>
    <x v="4"/>
    <x v="1"/>
    <x v="1375"/>
    <n v="0.36499999999999999"/>
    <n v="0.36499999999999999"/>
    <n v="0.36499999999999999"/>
    <n v="0.36499999999999999"/>
    <n v="0.36499999999999999"/>
    <n v="0.36499999999999999"/>
    <n v="0.36499999999999999"/>
    <n v="0.36499999999999999"/>
  </r>
  <r>
    <s v="west_virginia"/>
    <x v="4"/>
    <x v="0"/>
    <x v="1376"/>
    <n v="0.64570000000000005"/>
    <n v="0.64570000000000005"/>
    <n v="0.64570000000000005"/>
    <n v="0.64570000000000005"/>
    <n v="0.64570000000000005"/>
    <n v="0.64570000000000005"/>
    <n v="0.64570000000000005"/>
    <n v="0.64570000000000005"/>
  </r>
  <r>
    <s v="west_virginia"/>
    <x v="4"/>
    <x v="6"/>
    <x v="1123"/>
    <n v="1.46E-2"/>
    <n v="1.46E-2"/>
    <n v="1.46E-2"/>
    <n v="1.46E-2"/>
    <n v="1.46E-2"/>
    <n v="1.46E-2"/>
    <n v="1.46E-2"/>
    <n v="1.46E-2"/>
  </r>
  <r>
    <s v="west_virginia"/>
    <x v="4"/>
    <x v="4"/>
    <x v="649"/>
    <n v="5.28E-2"/>
    <n v="5.28E-2"/>
    <n v="5.28E-2"/>
    <n v="5.28E-2"/>
    <n v="5.28E-2"/>
    <n v="5.28E-2"/>
    <n v="5.28E-2"/>
    <n v="5.28E-2"/>
  </r>
  <r>
    <s v="west_virginia"/>
    <x v="4"/>
    <x v="5"/>
    <x v="896"/>
    <n v="6.7400000000000002E-2"/>
    <n v="6.7400000000000002E-2"/>
    <n v="6.7400000000000002E-2"/>
    <n v="6.7400000000000002E-2"/>
    <n v="6.7400000000000002E-2"/>
    <n v="6.7400000000000002E-2"/>
    <n v="6.7400000000000002E-2"/>
    <n v="6.7400000000000002E-2"/>
  </r>
  <r>
    <s v="wisconsin"/>
    <x v="4"/>
    <x v="0"/>
    <x v="1377"/>
    <n v="2.0299999999999998"/>
    <n v="2.0299999999999998"/>
    <n v="2.0299999999999998"/>
    <n v="2.0299999999999998"/>
    <n v="2.0299999999999998"/>
    <n v="2.0299999999999998"/>
    <n v="2.0299999999999998"/>
    <n v="2.0299999999999998"/>
  </r>
  <r>
    <s v="wisconsin"/>
    <x v="4"/>
    <x v="6"/>
    <x v="1378"/>
    <n v="4.5499999999999999E-2"/>
    <n v="4.5499999999999999E-2"/>
    <n v="4.5499999999999999E-2"/>
    <n v="4.5499999999999999E-2"/>
    <n v="4.5499999999999999E-2"/>
    <n v="4.5499999999999999E-2"/>
    <n v="4.5499999999999999E-2"/>
    <n v="4.5499999999999999E-2"/>
  </r>
  <r>
    <s v="wisconsin"/>
    <x v="4"/>
    <x v="5"/>
    <x v="1379"/>
    <n v="0.21"/>
    <n v="0.21"/>
    <n v="0.21"/>
    <n v="0.21"/>
    <n v="0.21"/>
    <n v="0.21"/>
    <n v="0.21"/>
    <n v="0.21"/>
  </r>
  <r>
    <s v="wisconsin"/>
    <x v="4"/>
    <x v="3"/>
    <x v="1380"/>
    <n v="0.44740000000000002"/>
    <n v="0.44740000000000002"/>
    <n v="0.44740000000000002"/>
    <n v="0.44740000000000002"/>
    <n v="0.44740000000000002"/>
    <n v="0.44740000000000002"/>
    <n v="0.44740000000000002"/>
    <n v="0.44740000000000002"/>
  </r>
  <r>
    <s v="wisconsin"/>
    <x v="4"/>
    <x v="2"/>
    <x v="231"/>
    <n v="6.7999999999999996E-3"/>
    <n v="6.7999999999999996E-3"/>
    <n v="6.7999999999999996E-3"/>
    <n v="6.7999999999999996E-3"/>
    <n v="6.7999999999999996E-3"/>
    <n v="6.7999999999999996E-3"/>
    <n v="6.7999999999999996E-3"/>
    <n v="6.7999999999999996E-3"/>
  </r>
  <r>
    <s v="wisconsin"/>
    <x v="4"/>
    <x v="4"/>
    <x v="1381"/>
    <n v="0.14699999999999999"/>
    <n v="0.14699999999999999"/>
    <n v="0.14699999999999999"/>
    <n v="0.14699999999999999"/>
    <n v="0.14699999999999999"/>
    <n v="0.14699999999999999"/>
    <n v="0.14699999999999999"/>
    <n v="0.14699999999999999"/>
  </r>
  <r>
    <s v="wisconsin"/>
    <x v="4"/>
    <x v="1"/>
    <x v="1382"/>
    <n v="1.1733"/>
    <n v="1.1733"/>
    <n v="1.1733"/>
    <n v="1.1733"/>
    <n v="1.1733"/>
    <n v="1.1733"/>
    <n v="1.1733"/>
    <n v="1.1733"/>
  </r>
  <r>
    <s v="wyoming"/>
    <x v="4"/>
    <x v="4"/>
    <x v="559"/>
    <n v="1.2200000000000001E-2"/>
    <n v="1.2200000000000001E-2"/>
    <n v="1.2200000000000001E-2"/>
    <n v="1.2200000000000001E-2"/>
    <n v="1.2200000000000001E-2"/>
    <n v="1.2200000000000001E-2"/>
    <n v="1.2200000000000001E-2"/>
    <n v="1.2200000000000001E-2"/>
  </r>
  <r>
    <s v="wyoming"/>
    <x v="4"/>
    <x v="6"/>
    <x v="879"/>
    <n v="4.1000000000000003E-3"/>
    <n v="4.1000000000000003E-3"/>
    <n v="4.1000000000000003E-3"/>
    <n v="4.1000000000000003E-3"/>
    <n v="4.1000000000000003E-3"/>
    <n v="4.1000000000000003E-3"/>
    <n v="4.1000000000000003E-3"/>
    <n v="4.1000000000000003E-3"/>
  </r>
  <r>
    <s v="wyoming"/>
    <x v="4"/>
    <x v="2"/>
    <x v="173"/>
    <n v="5.9999999999999995E-4"/>
    <n v="5.9999999999999995E-4"/>
    <n v="5.9999999999999995E-4"/>
    <n v="5.9999999999999995E-4"/>
    <n v="5.9999999999999995E-4"/>
    <n v="5.9999999999999995E-4"/>
    <n v="5.9999999999999995E-4"/>
    <n v="5.9999999999999995E-4"/>
  </r>
  <r>
    <s v="wyoming"/>
    <x v="4"/>
    <x v="1"/>
    <x v="1052"/>
    <n v="0.17319999999999999"/>
    <n v="0.17319999999999999"/>
    <n v="0.17319999999999999"/>
    <n v="0.17319999999999999"/>
    <n v="0.17319999999999999"/>
    <n v="0.17319999999999999"/>
    <n v="0.17319999999999999"/>
    <n v="0.17319999999999999"/>
  </r>
  <r>
    <s v="wyoming"/>
    <x v="4"/>
    <x v="5"/>
    <x v="485"/>
    <n v="1.9099999999999999E-2"/>
    <n v="1.9099999999999999E-2"/>
    <n v="1.9099999999999999E-2"/>
    <n v="1.9099999999999999E-2"/>
    <n v="1.9099999999999999E-2"/>
    <n v="1.9099999999999999E-2"/>
    <n v="1.9099999999999999E-2"/>
    <n v="1.9099999999999999E-2"/>
  </r>
  <r>
    <s v="wyoming"/>
    <x v="4"/>
    <x v="3"/>
    <x v="1383"/>
    <n v="4.07E-2"/>
    <n v="4.07E-2"/>
    <n v="4.07E-2"/>
    <n v="4.07E-2"/>
    <n v="4.07E-2"/>
    <n v="4.07E-2"/>
    <n v="4.07E-2"/>
    <n v="4.07E-2"/>
  </r>
  <r>
    <s v="wyoming"/>
    <x v="4"/>
    <x v="0"/>
    <x v="1384"/>
    <n v="0.24990000000000001"/>
    <n v="0.24990000000000001"/>
    <n v="0.24990000000000001"/>
    <n v="0.24990000000000001"/>
    <n v="0.24990000000000001"/>
    <n v="0.24990000000000001"/>
    <n v="0.24990000000000001"/>
    <n v="0.24990000000000001"/>
  </r>
  <r>
    <s v="alabama"/>
    <x v="5"/>
    <x v="0"/>
    <x v="1385"/>
    <n v="2.113"/>
    <n v="2.113"/>
    <n v="2.113"/>
    <n v="2.113"/>
    <n v="2.113"/>
    <n v="2.113"/>
    <n v="2.113"/>
    <n v="2.113"/>
  </r>
  <r>
    <s v="alabama"/>
    <x v="5"/>
    <x v="4"/>
    <x v="1386"/>
    <n v="0.2041"/>
    <n v="0.2041"/>
    <n v="0.2041"/>
    <n v="0.2041"/>
    <n v="0.2041"/>
    <n v="0.2041"/>
    <n v="0.2041"/>
    <n v="0.2041"/>
  </r>
  <r>
    <s v="alabama"/>
    <x v="5"/>
    <x v="1"/>
    <x v="1387"/>
    <n v="1.2603"/>
    <n v="1.2603"/>
    <n v="1.2603"/>
    <n v="1.2603"/>
    <n v="1.2603"/>
    <n v="1.2603"/>
    <n v="1.2603"/>
    <n v="1.2603"/>
  </r>
  <r>
    <s v="alabama"/>
    <x v="5"/>
    <x v="2"/>
    <x v="127"/>
    <n v="9.2999999999999992E-3"/>
    <n v="9.2999999999999992E-3"/>
    <n v="9.2999999999999992E-3"/>
    <n v="9.2999999999999992E-3"/>
    <n v="9.2999999999999992E-3"/>
    <n v="9.2999999999999992E-3"/>
    <n v="9.2999999999999992E-3"/>
    <n v="9.2999999999999992E-3"/>
  </r>
  <r>
    <s v="alabama"/>
    <x v="5"/>
    <x v="3"/>
    <x v="1388"/>
    <n v="0.42799999999999999"/>
    <n v="0.42799999999999999"/>
    <n v="0.42799999999999999"/>
    <n v="0.42799999999999999"/>
    <n v="0.42799999999999999"/>
    <n v="0.42799999999999999"/>
    <n v="0.42799999999999999"/>
    <n v="0.42799999999999999"/>
  </r>
  <r>
    <s v="alabama"/>
    <x v="5"/>
    <x v="5"/>
    <x v="1389"/>
    <n v="0.17449999999999999"/>
    <n v="0.17449999999999999"/>
    <n v="0.17449999999999999"/>
    <n v="0.17449999999999999"/>
    <n v="0.17449999999999999"/>
    <n v="0.17449999999999999"/>
    <n v="0.17449999999999999"/>
    <n v="0.17449999999999999"/>
  </r>
  <r>
    <s v="alabama"/>
    <x v="5"/>
    <x v="6"/>
    <x v="358"/>
    <n v="3.6700000000000003E-2"/>
    <n v="3.6700000000000003E-2"/>
    <n v="3.6700000000000003E-2"/>
    <n v="3.6700000000000003E-2"/>
    <n v="3.6700000000000003E-2"/>
    <n v="3.6700000000000003E-2"/>
    <n v="3.6700000000000003E-2"/>
    <n v="3.6700000000000003E-2"/>
  </r>
  <r>
    <s v="alaska"/>
    <x v="5"/>
    <x v="6"/>
    <x v="263"/>
    <n v="5.4999999999999997E-3"/>
    <n v="5.4999999999999997E-3"/>
    <n v="5.4999999999999997E-3"/>
    <n v="5.4999999999999997E-3"/>
    <n v="5.4999999999999997E-3"/>
    <n v="5.4999999999999997E-3"/>
    <n v="5.4999999999999997E-3"/>
    <n v="5.4999999999999997E-3"/>
  </r>
  <r>
    <s v="alaska"/>
    <x v="5"/>
    <x v="3"/>
    <x v="1390"/>
    <n v="6.4600000000000005E-2"/>
    <n v="6.4600000000000005E-2"/>
    <n v="6.4600000000000005E-2"/>
    <n v="6.4600000000000005E-2"/>
    <n v="6.4600000000000005E-2"/>
    <n v="6.4600000000000005E-2"/>
    <n v="6.4600000000000005E-2"/>
    <n v="6.4600000000000005E-2"/>
  </r>
  <r>
    <s v="alaska"/>
    <x v="5"/>
    <x v="2"/>
    <x v="186"/>
    <n v="1.4E-3"/>
    <n v="1.4E-3"/>
    <n v="1.4E-3"/>
    <n v="1.4E-3"/>
    <n v="1.4E-3"/>
    <n v="1.4E-3"/>
    <n v="1.4E-3"/>
    <n v="1.4E-3"/>
  </r>
  <r>
    <s v="alaska"/>
    <x v="5"/>
    <x v="1"/>
    <x v="1391"/>
    <n v="0.1076"/>
    <n v="0.1076"/>
    <n v="0.1076"/>
    <n v="0.1076"/>
    <n v="0.1076"/>
    <n v="0.1076"/>
    <n v="0.1076"/>
    <n v="0.1076"/>
  </r>
  <r>
    <s v="alaska"/>
    <x v="5"/>
    <x v="0"/>
    <x v="1392"/>
    <n v="0.2298"/>
    <n v="0.2298"/>
    <n v="0.2298"/>
    <n v="0.2298"/>
    <n v="0.2298"/>
    <n v="0.2298"/>
    <n v="0.2298"/>
    <n v="0.2298"/>
  </r>
  <r>
    <s v="alaska"/>
    <x v="5"/>
    <x v="5"/>
    <x v="1025"/>
    <n v="2.64E-2"/>
    <n v="2.64E-2"/>
    <n v="2.64E-2"/>
    <n v="2.64E-2"/>
    <n v="2.64E-2"/>
    <n v="2.64E-2"/>
    <n v="2.64E-2"/>
    <n v="2.64E-2"/>
  </r>
  <r>
    <s v="alaska"/>
    <x v="5"/>
    <x v="4"/>
    <x v="350"/>
    <n v="2.4299999999999999E-2"/>
    <n v="2.4299999999999999E-2"/>
    <n v="2.4299999999999999E-2"/>
    <n v="2.4299999999999999E-2"/>
    <n v="2.4299999999999999E-2"/>
    <n v="2.4299999999999999E-2"/>
    <n v="2.4299999999999999E-2"/>
    <n v="2.4299999999999999E-2"/>
  </r>
  <r>
    <s v="arizona"/>
    <x v="5"/>
    <x v="6"/>
    <x v="110"/>
    <n v="5.3100000000000001E-2"/>
    <n v="5.3100000000000001E-2"/>
    <n v="5.3100000000000001E-2"/>
    <n v="5.3100000000000001E-2"/>
    <n v="5.3100000000000001E-2"/>
    <n v="5.3100000000000001E-2"/>
    <n v="5.3100000000000001E-2"/>
    <n v="5.3100000000000001E-2"/>
  </r>
  <r>
    <s v="arizona"/>
    <x v="5"/>
    <x v="5"/>
    <x v="1393"/>
    <n v="0.252"/>
    <n v="0.252"/>
    <n v="0.252"/>
    <n v="0.252"/>
    <n v="0.252"/>
    <n v="0.252"/>
    <n v="0.252"/>
    <n v="0.252"/>
  </r>
  <r>
    <s v="arizona"/>
    <x v="5"/>
    <x v="0"/>
    <x v="1394"/>
    <n v="2.4157000000000002"/>
    <n v="2.4157000000000002"/>
    <n v="2.4157000000000002"/>
    <n v="2.4157000000000002"/>
    <n v="2.4157000000000002"/>
    <n v="2.4157000000000002"/>
    <n v="2.4157000000000002"/>
    <n v="2.4157000000000002"/>
  </r>
  <r>
    <s v="arizona"/>
    <x v="5"/>
    <x v="1"/>
    <x v="1395"/>
    <n v="1.2502"/>
    <n v="1.2502"/>
    <n v="1.2502"/>
    <n v="1.2502"/>
    <n v="1.2502"/>
    <n v="1.2502"/>
    <n v="1.2502"/>
    <n v="1.2502"/>
  </r>
  <r>
    <s v="arizona"/>
    <x v="5"/>
    <x v="2"/>
    <x v="204"/>
    <n v="1.34E-2"/>
    <n v="1.34E-2"/>
    <n v="1.34E-2"/>
    <n v="1.34E-2"/>
    <n v="1.34E-2"/>
    <n v="1.34E-2"/>
    <n v="1.34E-2"/>
    <n v="1.34E-2"/>
  </r>
  <r>
    <s v="arizona"/>
    <x v="5"/>
    <x v="3"/>
    <x v="1396"/>
    <n v="0.61809999999999998"/>
    <n v="0.61809999999999998"/>
    <n v="0.61809999999999998"/>
    <n v="0.61809999999999998"/>
    <n v="0.61809999999999998"/>
    <n v="0.61809999999999998"/>
    <n v="0.61809999999999998"/>
    <n v="0.61809999999999998"/>
  </r>
  <r>
    <s v="arizona"/>
    <x v="5"/>
    <x v="4"/>
    <x v="1397"/>
    <n v="0.22889999999999999"/>
    <n v="0.22889999999999999"/>
    <n v="0.22889999999999999"/>
    <n v="0.22889999999999999"/>
    <n v="0.22889999999999999"/>
    <n v="0.22889999999999999"/>
    <n v="0.22889999999999999"/>
    <n v="0.22889999999999999"/>
  </r>
  <r>
    <s v="arkansas"/>
    <x v="5"/>
    <x v="4"/>
    <x v="1398"/>
    <n v="0.12540000000000001"/>
    <n v="0.12540000000000001"/>
    <n v="0.12540000000000001"/>
    <n v="0.12540000000000001"/>
    <n v="0.12540000000000001"/>
    <n v="0.12540000000000001"/>
    <n v="0.12540000000000001"/>
    <n v="0.12540000000000001"/>
  </r>
  <r>
    <s v="arkansas"/>
    <x v="5"/>
    <x v="1"/>
    <x v="1399"/>
    <n v="0.65480000000000005"/>
    <n v="0.65480000000000005"/>
    <n v="0.65480000000000005"/>
    <n v="0.65480000000000005"/>
    <n v="0.65480000000000005"/>
    <n v="0.65480000000000005"/>
    <n v="0.65480000000000005"/>
    <n v="0.65480000000000005"/>
  </r>
  <r>
    <s v="arkansas"/>
    <x v="5"/>
    <x v="3"/>
    <x v="1400"/>
    <n v="0.26769999999999999"/>
    <n v="0.26769999999999999"/>
    <n v="0.26769999999999999"/>
    <n v="0.26769999999999999"/>
    <n v="0.26769999999999999"/>
    <n v="0.26769999999999999"/>
    <n v="0.26769999999999999"/>
    <n v="0.26769999999999999"/>
  </r>
  <r>
    <s v="arkansas"/>
    <x v="5"/>
    <x v="2"/>
    <x v="1401"/>
    <n v="5.7999999999999996E-3"/>
    <n v="5.7999999999999996E-3"/>
    <n v="5.7999999999999996E-3"/>
    <n v="5.7999999999999996E-3"/>
    <n v="5.7999999999999996E-3"/>
    <n v="5.7999999999999996E-3"/>
    <n v="5.7999999999999996E-3"/>
    <n v="5.7999999999999996E-3"/>
  </r>
  <r>
    <s v="arkansas"/>
    <x v="5"/>
    <x v="6"/>
    <x v="672"/>
    <n v="2.3E-2"/>
    <n v="2.3E-2"/>
    <n v="2.3E-2"/>
    <n v="2.3E-2"/>
    <n v="2.3E-2"/>
    <n v="2.3E-2"/>
    <n v="2.3E-2"/>
    <n v="2.3E-2"/>
  </r>
  <r>
    <s v="arkansas"/>
    <x v="5"/>
    <x v="0"/>
    <x v="1402"/>
    <n v="1.1859"/>
    <n v="1.1859"/>
    <n v="1.1859"/>
    <n v="1.1859"/>
    <n v="1.1859"/>
    <n v="1.1859"/>
    <n v="1.1859"/>
    <n v="1.1859"/>
  </r>
  <r>
    <s v="arkansas"/>
    <x v="5"/>
    <x v="5"/>
    <x v="1249"/>
    <n v="0.10920000000000001"/>
    <n v="0.10920000000000001"/>
    <n v="0.10920000000000001"/>
    <n v="0.10920000000000001"/>
    <n v="0.10920000000000001"/>
    <n v="0.10920000000000001"/>
    <n v="0.10920000000000001"/>
    <n v="0.10920000000000001"/>
  </r>
  <r>
    <s v="california"/>
    <x v="5"/>
    <x v="3"/>
    <x v="1403"/>
    <n v="3.5449000000000002"/>
    <n v="3.5449000000000002"/>
    <n v="3.5449000000000002"/>
    <n v="3.5449000000000002"/>
    <n v="3.5449000000000002"/>
    <n v="3.5449000000000002"/>
    <n v="3.5449000000000002"/>
    <n v="3.5449000000000002"/>
  </r>
  <r>
    <s v="california"/>
    <x v="5"/>
    <x v="5"/>
    <x v="1404"/>
    <n v="1.4452"/>
    <n v="1.4452"/>
    <n v="1.4452"/>
    <n v="1.4452"/>
    <n v="1.4452"/>
    <n v="1.4452"/>
    <n v="1.4452"/>
    <n v="1.4452"/>
  </r>
  <r>
    <s v="california"/>
    <x v="5"/>
    <x v="0"/>
    <x v="1405"/>
    <n v="12.444800000000001"/>
    <n v="12.444800000000001"/>
    <n v="12.444800000000001"/>
    <n v="12.444800000000001"/>
    <n v="12.444800000000001"/>
    <n v="12.444800000000001"/>
    <n v="12.444800000000001"/>
    <n v="12.444800000000001"/>
  </r>
  <r>
    <s v="california"/>
    <x v="5"/>
    <x v="1"/>
    <x v="1406"/>
    <n v="5.8518999999999997"/>
    <n v="5.8518999999999997"/>
    <n v="5.8518999999999997"/>
    <n v="5.8518999999999997"/>
    <n v="5.8518999999999997"/>
    <n v="5.8518999999999997"/>
    <n v="5.8518999999999997"/>
    <n v="5.8518999999999997"/>
  </r>
  <r>
    <s v="california"/>
    <x v="5"/>
    <x v="2"/>
    <x v="1407"/>
    <n v="7.7100000000000002E-2"/>
    <n v="7.7100000000000002E-2"/>
    <n v="7.7100000000000002E-2"/>
    <n v="7.7100000000000002E-2"/>
    <n v="7.7100000000000002E-2"/>
    <n v="7.7100000000000002E-2"/>
    <n v="7.7100000000000002E-2"/>
    <n v="7.7100000000000002E-2"/>
  </r>
  <r>
    <s v="california"/>
    <x v="5"/>
    <x v="4"/>
    <x v="1408"/>
    <n v="1.2213000000000001"/>
    <n v="1.2213000000000001"/>
    <n v="1.2213000000000001"/>
    <n v="1.2213000000000001"/>
    <n v="1.2213000000000001"/>
    <n v="1.2213000000000001"/>
    <n v="1.2213000000000001"/>
    <n v="1.2213000000000001"/>
  </r>
  <r>
    <s v="california"/>
    <x v="5"/>
    <x v="6"/>
    <x v="1409"/>
    <n v="0.30430000000000001"/>
    <n v="0.30430000000000001"/>
    <n v="0.30430000000000001"/>
    <n v="0.30430000000000001"/>
    <n v="0.30430000000000001"/>
    <n v="0.30430000000000001"/>
    <n v="0.30430000000000001"/>
    <n v="0.30430000000000001"/>
  </r>
  <r>
    <s v="colorado"/>
    <x v="5"/>
    <x v="1"/>
    <x v="1410"/>
    <n v="0.96199999999999997"/>
    <n v="0.96199999999999997"/>
    <n v="0.96199999999999997"/>
    <n v="0.96199999999999997"/>
    <n v="0.96199999999999997"/>
    <n v="0.96199999999999997"/>
    <n v="0.96199999999999997"/>
    <n v="0.96199999999999997"/>
  </r>
  <r>
    <s v="colorado"/>
    <x v="5"/>
    <x v="2"/>
    <x v="596"/>
    <n v="9.7999999999999997E-3"/>
    <n v="9.7999999999999997E-3"/>
    <n v="9.7999999999999997E-3"/>
    <n v="9.7999999999999997E-3"/>
    <n v="9.7999999999999997E-3"/>
    <n v="9.7999999999999997E-3"/>
    <n v="9.7999999999999997E-3"/>
    <n v="9.7999999999999997E-3"/>
  </r>
  <r>
    <s v="colorado"/>
    <x v="5"/>
    <x v="3"/>
    <x v="1411"/>
    <n v="0.44990000000000002"/>
    <n v="0.44990000000000002"/>
    <n v="0.44990000000000002"/>
    <n v="0.44990000000000002"/>
    <n v="0.44990000000000002"/>
    <n v="0.44990000000000002"/>
    <n v="0.44990000000000002"/>
    <n v="0.44990000000000002"/>
  </r>
  <r>
    <s v="colorado"/>
    <x v="5"/>
    <x v="0"/>
    <x v="1412"/>
    <n v="1.8151999999999999"/>
    <n v="1.8151999999999999"/>
    <n v="1.8151999999999999"/>
    <n v="1.8151999999999999"/>
    <n v="1.8151999999999999"/>
    <n v="1.8151999999999999"/>
    <n v="1.8151999999999999"/>
    <n v="1.8151999999999999"/>
  </r>
  <r>
    <s v="colorado"/>
    <x v="5"/>
    <x v="4"/>
    <x v="1413"/>
    <n v="0.17150000000000001"/>
    <n v="0.17150000000000001"/>
    <n v="0.17150000000000001"/>
    <n v="0.17150000000000001"/>
    <n v="0.17150000000000001"/>
    <n v="0.17150000000000001"/>
    <n v="0.17150000000000001"/>
    <n v="0.17150000000000001"/>
  </r>
  <r>
    <s v="colorado"/>
    <x v="5"/>
    <x v="5"/>
    <x v="1414"/>
    <n v="0.18340000000000001"/>
    <n v="0.18340000000000001"/>
    <n v="0.18340000000000001"/>
    <n v="0.18340000000000001"/>
    <n v="0.18340000000000001"/>
    <n v="0.18340000000000001"/>
    <n v="0.18340000000000001"/>
    <n v="0.18340000000000001"/>
  </r>
  <r>
    <s v="colorado"/>
    <x v="5"/>
    <x v="6"/>
    <x v="1415"/>
    <n v="3.8600000000000002E-2"/>
    <n v="3.8600000000000002E-2"/>
    <n v="3.8600000000000002E-2"/>
    <n v="3.8600000000000002E-2"/>
    <n v="3.8600000000000002E-2"/>
    <n v="3.8600000000000002E-2"/>
    <n v="3.8600000000000002E-2"/>
    <n v="3.8600000000000002E-2"/>
  </r>
  <r>
    <s v="connecticut"/>
    <x v="5"/>
    <x v="6"/>
    <x v="536"/>
    <n v="2.86E-2"/>
    <n v="2.86E-2"/>
    <n v="2.86E-2"/>
    <n v="2.86E-2"/>
    <n v="2.86E-2"/>
    <n v="2.86E-2"/>
    <n v="2.86E-2"/>
    <n v="2.86E-2"/>
  </r>
  <r>
    <s v="connecticut"/>
    <x v="5"/>
    <x v="1"/>
    <x v="1416"/>
    <n v="0.63990000000000002"/>
    <n v="0.63990000000000002"/>
    <n v="0.63990000000000002"/>
    <n v="0.63990000000000002"/>
    <n v="0.63990000000000002"/>
    <n v="0.63990000000000002"/>
    <n v="0.63990000000000002"/>
    <n v="0.63990000000000002"/>
  </r>
  <r>
    <s v="connecticut"/>
    <x v="5"/>
    <x v="0"/>
    <x v="1417"/>
    <n v="1.2662"/>
    <n v="1.2662"/>
    <n v="1.2662"/>
    <n v="1.2662"/>
    <n v="1.2662"/>
    <n v="1.2662"/>
    <n v="1.2662"/>
    <n v="1.2662"/>
  </r>
  <r>
    <s v="connecticut"/>
    <x v="5"/>
    <x v="2"/>
    <x v="1418"/>
    <n v="7.1999999999999998E-3"/>
    <n v="7.1999999999999998E-3"/>
    <n v="7.1999999999999998E-3"/>
    <n v="7.1999999999999998E-3"/>
    <n v="7.1999999999999998E-3"/>
    <n v="7.1999999999999998E-3"/>
    <n v="7.1999999999999998E-3"/>
    <n v="7.1999999999999998E-3"/>
  </r>
  <r>
    <s v="connecticut"/>
    <x v="5"/>
    <x v="5"/>
    <x v="1419"/>
    <n v="0.1358"/>
    <n v="0.1358"/>
    <n v="0.1358"/>
    <n v="0.1358"/>
    <n v="0.1358"/>
    <n v="0.1358"/>
    <n v="0.1358"/>
    <n v="0.1358"/>
  </r>
  <r>
    <s v="connecticut"/>
    <x v="5"/>
    <x v="3"/>
    <x v="1420"/>
    <n v="0.33310000000000001"/>
    <n v="0.33310000000000001"/>
    <n v="0.33310000000000001"/>
    <n v="0.33310000000000001"/>
    <n v="0.33310000000000001"/>
    <n v="0.33310000000000001"/>
    <n v="0.33310000000000001"/>
    <n v="0.33310000000000001"/>
  </r>
  <r>
    <s v="connecticut"/>
    <x v="5"/>
    <x v="4"/>
    <x v="1421"/>
    <n v="0.1215"/>
    <n v="0.1215"/>
    <n v="0.1215"/>
    <n v="0.1215"/>
    <n v="0.1215"/>
    <n v="0.1215"/>
    <n v="0.1215"/>
    <n v="0.1215"/>
  </r>
  <r>
    <s v="delaware"/>
    <x v="5"/>
    <x v="4"/>
    <x v="1415"/>
    <n v="3.8600000000000002E-2"/>
    <n v="3.8600000000000002E-2"/>
    <n v="3.8600000000000002E-2"/>
    <n v="3.8600000000000002E-2"/>
    <n v="3.8600000000000002E-2"/>
    <n v="3.8600000000000002E-2"/>
    <n v="3.8600000000000002E-2"/>
    <n v="3.8600000000000002E-2"/>
  </r>
  <r>
    <s v="delaware"/>
    <x v="5"/>
    <x v="5"/>
    <x v="1422"/>
    <n v="3.3599999999999998E-2"/>
    <n v="3.3599999999999998E-2"/>
    <n v="3.3599999999999998E-2"/>
    <n v="3.3599999999999998E-2"/>
    <n v="3.3599999999999998E-2"/>
    <n v="3.3599999999999998E-2"/>
    <n v="3.3599999999999998E-2"/>
    <n v="3.3599999999999998E-2"/>
  </r>
  <r>
    <s v="delaware"/>
    <x v="5"/>
    <x v="1"/>
    <x v="443"/>
    <n v="0.18609999999999999"/>
    <n v="0.18609999999999999"/>
    <n v="0.18609999999999999"/>
    <n v="0.18609999999999999"/>
    <n v="0.18609999999999999"/>
    <n v="0.18609999999999999"/>
    <n v="0.18609999999999999"/>
    <n v="0.18609999999999999"/>
  </r>
  <r>
    <s v="delaware"/>
    <x v="5"/>
    <x v="3"/>
    <x v="701"/>
    <n v="8.2400000000000001E-2"/>
    <n v="8.2400000000000001E-2"/>
    <n v="8.2400000000000001E-2"/>
    <n v="8.2400000000000001E-2"/>
    <n v="8.2400000000000001E-2"/>
    <n v="8.2400000000000001E-2"/>
    <n v="8.2400000000000001E-2"/>
    <n v="8.2400000000000001E-2"/>
  </r>
  <r>
    <s v="delaware"/>
    <x v="5"/>
    <x v="0"/>
    <x v="872"/>
    <n v="0.34949999999999998"/>
    <n v="0.34949999999999998"/>
    <n v="0.34949999999999998"/>
    <n v="0.34949999999999998"/>
    <n v="0.34949999999999998"/>
    <n v="0.34949999999999998"/>
    <n v="0.34949999999999998"/>
    <n v="0.34949999999999998"/>
  </r>
  <r>
    <s v="delaware"/>
    <x v="5"/>
    <x v="6"/>
    <x v="797"/>
    <n v="7.1000000000000004E-3"/>
    <n v="7.1000000000000004E-3"/>
    <n v="7.1000000000000004E-3"/>
    <n v="7.1000000000000004E-3"/>
    <n v="7.1000000000000004E-3"/>
    <n v="7.1000000000000004E-3"/>
    <n v="7.1000000000000004E-3"/>
    <n v="7.1000000000000004E-3"/>
  </r>
  <r>
    <s v="delaware"/>
    <x v="5"/>
    <x v="2"/>
    <x v="96"/>
    <n v="1.8E-3"/>
    <n v="1.8E-3"/>
    <n v="1.8E-3"/>
    <n v="1.8E-3"/>
    <n v="1.8E-3"/>
    <n v="1.8E-3"/>
    <n v="1.8E-3"/>
    <n v="1.8E-3"/>
  </r>
  <r>
    <s v="florida"/>
    <x v="5"/>
    <x v="2"/>
    <x v="1423"/>
    <n v="3.9E-2"/>
    <n v="3.9E-2"/>
    <n v="3.9E-2"/>
    <n v="3.9E-2"/>
    <n v="3.9E-2"/>
    <n v="3.9E-2"/>
    <n v="3.9E-2"/>
    <n v="3.9E-2"/>
  </r>
  <r>
    <s v="florida"/>
    <x v="5"/>
    <x v="1"/>
    <x v="1424"/>
    <n v="3.9706000000000001"/>
    <n v="3.9706000000000001"/>
    <n v="3.9706000000000001"/>
    <n v="3.9706000000000001"/>
    <n v="3.9706000000000001"/>
    <n v="3.9706000000000001"/>
    <n v="3.9706000000000001"/>
    <n v="3.9706000000000001"/>
  </r>
  <r>
    <s v="florida"/>
    <x v="5"/>
    <x v="6"/>
    <x v="637"/>
    <n v="0.15390000000000001"/>
    <n v="0.15390000000000001"/>
    <n v="0.15390000000000001"/>
    <n v="0.15390000000000001"/>
    <n v="0.15390000000000001"/>
    <n v="0.15390000000000001"/>
    <n v="0.15390000000000001"/>
    <n v="0.15390000000000001"/>
  </r>
  <r>
    <s v="florida"/>
    <x v="5"/>
    <x v="0"/>
    <x v="1425"/>
    <n v="7.5358999999999998"/>
    <n v="7.5358999999999998"/>
    <n v="7.5358999999999998"/>
    <n v="7.5358999999999998"/>
    <n v="7.5358999999999998"/>
    <n v="7.5358999999999998"/>
    <n v="7.5358999999999998"/>
    <n v="7.5358999999999998"/>
  </r>
  <r>
    <s v="florida"/>
    <x v="5"/>
    <x v="4"/>
    <x v="1426"/>
    <n v="0.8488"/>
    <n v="0.8488"/>
    <n v="0.8488"/>
    <n v="0.8488"/>
    <n v="0.8488"/>
    <n v="0.8488"/>
    <n v="0.8488"/>
    <n v="0.8488"/>
  </r>
  <r>
    <s v="florida"/>
    <x v="5"/>
    <x v="5"/>
    <x v="1427"/>
    <n v="0.73089999999999999"/>
    <n v="0.73089999999999999"/>
    <n v="0.73089999999999999"/>
    <n v="0.73089999999999999"/>
    <n v="0.73089999999999999"/>
    <n v="0.73089999999999999"/>
    <n v="0.73089999999999999"/>
    <n v="0.73089999999999999"/>
  </r>
  <r>
    <s v="florida"/>
    <x v="5"/>
    <x v="3"/>
    <x v="1428"/>
    <n v="1.7927"/>
    <n v="1.7927"/>
    <n v="1.7927"/>
    <n v="1.7927"/>
    <n v="1.7927"/>
    <n v="1.7927"/>
    <n v="1.7927"/>
    <n v="1.7927"/>
  </r>
  <r>
    <s v="georgia"/>
    <x v="5"/>
    <x v="4"/>
    <x v="1429"/>
    <n v="0.40250000000000002"/>
    <n v="0.40250000000000002"/>
    <n v="0.40250000000000002"/>
    <n v="0.40250000000000002"/>
    <n v="0.40250000000000002"/>
    <n v="0.40250000000000002"/>
    <n v="0.40250000000000002"/>
    <n v="0.40250000000000002"/>
  </r>
  <r>
    <s v="georgia"/>
    <x v="5"/>
    <x v="3"/>
    <x v="1430"/>
    <n v="0.89290000000000003"/>
    <n v="0.89290000000000003"/>
    <n v="0.89290000000000003"/>
    <n v="0.89290000000000003"/>
    <n v="0.89290000000000003"/>
    <n v="0.89290000000000003"/>
    <n v="0.89290000000000003"/>
    <n v="0.89290000000000003"/>
  </r>
  <r>
    <s v="georgia"/>
    <x v="5"/>
    <x v="6"/>
    <x v="1431"/>
    <n v="7.6700000000000004E-2"/>
    <n v="7.6700000000000004E-2"/>
    <n v="7.6700000000000004E-2"/>
    <n v="7.6700000000000004E-2"/>
    <n v="7.6700000000000004E-2"/>
    <n v="7.6700000000000004E-2"/>
    <n v="7.6700000000000004E-2"/>
    <n v="7.6700000000000004E-2"/>
  </r>
  <r>
    <s v="georgia"/>
    <x v="5"/>
    <x v="2"/>
    <x v="109"/>
    <n v="1.9400000000000001E-2"/>
    <n v="1.9400000000000001E-2"/>
    <n v="1.9400000000000001E-2"/>
    <n v="1.9400000000000001E-2"/>
    <n v="1.9400000000000001E-2"/>
    <n v="1.9400000000000001E-2"/>
    <n v="1.9400000000000001E-2"/>
    <n v="1.9400000000000001E-2"/>
  </r>
  <r>
    <s v="georgia"/>
    <x v="5"/>
    <x v="1"/>
    <x v="1432"/>
    <n v="2.1663000000000001"/>
    <n v="2.1663000000000001"/>
    <n v="2.1663000000000001"/>
    <n v="2.1663000000000001"/>
    <n v="2.1663000000000001"/>
    <n v="2.1663000000000001"/>
    <n v="2.1663000000000001"/>
    <n v="2.1663000000000001"/>
  </r>
  <r>
    <s v="georgia"/>
    <x v="5"/>
    <x v="0"/>
    <x v="1433"/>
    <n v="3.9218999999999999"/>
    <n v="3.9218999999999999"/>
    <n v="3.9218999999999999"/>
    <n v="3.9218999999999999"/>
    <n v="3.9218999999999999"/>
    <n v="3.9218999999999999"/>
    <n v="3.9218999999999999"/>
    <n v="3.9218999999999999"/>
  </r>
  <r>
    <s v="georgia"/>
    <x v="5"/>
    <x v="5"/>
    <x v="1434"/>
    <n v="0.36399999999999999"/>
    <n v="0.36399999999999999"/>
    <n v="0.36399999999999999"/>
    <n v="0.36399999999999999"/>
    <n v="0.36399999999999999"/>
    <n v="0.36399999999999999"/>
    <n v="0.36399999999999999"/>
    <n v="0.36399999999999999"/>
  </r>
  <r>
    <s v="hawaii"/>
    <x v="5"/>
    <x v="1"/>
    <x v="1435"/>
    <n v="0.22070000000000001"/>
    <n v="0.22070000000000001"/>
    <n v="0.22070000000000001"/>
    <n v="0.22070000000000001"/>
    <n v="0.22070000000000001"/>
    <n v="0.22070000000000001"/>
    <n v="0.22070000000000001"/>
    <n v="0.22070000000000001"/>
  </r>
  <r>
    <s v="hawaii"/>
    <x v="5"/>
    <x v="4"/>
    <x v="1436"/>
    <n v="4.4299999999999999E-2"/>
    <n v="4.4299999999999999E-2"/>
    <n v="4.4299999999999999E-2"/>
    <n v="4.4299999999999999E-2"/>
    <n v="4.4299999999999999E-2"/>
    <n v="4.4299999999999999E-2"/>
    <n v="4.4299999999999999E-2"/>
    <n v="4.4299999999999999E-2"/>
  </r>
  <r>
    <s v="hawaii"/>
    <x v="5"/>
    <x v="5"/>
    <x v="1355"/>
    <n v="5.0900000000000001E-2"/>
    <n v="5.0900000000000001E-2"/>
    <n v="5.0900000000000001E-2"/>
    <n v="5.0900000000000001E-2"/>
    <n v="5.0900000000000001E-2"/>
    <n v="5.0900000000000001E-2"/>
    <n v="5.0900000000000001E-2"/>
    <n v="5.0900000000000001E-2"/>
  </r>
  <r>
    <s v="hawaii"/>
    <x v="5"/>
    <x v="3"/>
    <x v="1437"/>
    <n v="0.12479999999999999"/>
    <n v="0.12479999999999999"/>
    <n v="0.12479999999999999"/>
    <n v="0.12479999999999999"/>
    <n v="0.12479999999999999"/>
    <n v="0.12479999999999999"/>
    <n v="0.12479999999999999"/>
    <n v="0.12479999999999999"/>
  </r>
  <r>
    <s v="hawaii"/>
    <x v="5"/>
    <x v="0"/>
    <x v="1438"/>
    <n v="0.45419999999999999"/>
    <n v="0.45419999999999999"/>
    <n v="0.45419999999999999"/>
    <n v="0.45419999999999999"/>
    <n v="0.45419999999999999"/>
    <n v="0.45419999999999999"/>
    <n v="0.45419999999999999"/>
    <n v="0.45419999999999999"/>
  </r>
  <r>
    <s v="hawaii"/>
    <x v="5"/>
    <x v="6"/>
    <x v="50"/>
    <n v="1.0699999999999999E-2"/>
    <n v="1.0699999999999999E-2"/>
    <n v="1.0699999999999999E-2"/>
    <n v="1.0699999999999999E-2"/>
    <n v="1.0699999999999999E-2"/>
    <n v="1.0699999999999999E-2"/>
    <n v="1.0699999999999999E-2"/>
    <n v="1.0699999999999999E-2"/>
  </r>
  <r>
    <s v="hawaii"/>
    <x v="5"/>
    <x v="2"/>
    <x v="2"/>
    <n v="2.7000000000000001E-3"/>
    <n v="2.7000000000000001E-3"/>
    <n v="2.7000000000000001E-3"/>
    <n v="2.7000000000000001E-3"/>
    <n v="2.7000000000000001E-3"/>
    <n v="2.7000000000000001E-3"/>
    <n v="2.7000000000000001E-3"/>
    <n v="2.7000000000000001E-3"/>
  </r>
  <r>
    <s v="idaho"/>
    <x v="5"/>
    <x v="5"/>
    <x v="181"/>
    <n v="5.7599999999999998E-2"/>
    <n v="5.7599999999999998E-2"/>
    <n v="5.7599999999999998E-2"/>
    <n v="5.7599999999999998E-2"/>
    <n v="5.7599999999999998E-2"/>
    <n v="5.7599999999999998E-2"/>
    <n v="5.7599999999999998E-2"/>
    <n v="5.7599999999999998E-2"/>
  </r>
  <r>
    <s v="idaho"/>
    <x v="5"/>
    <x v="0"/>
    <x v="1439"/>
    <n v="0.58030000000000004"/>
    <n v="0.58030000000000004"/>
    <n v="0.58030000000000004"/>
    <n v="0.58030000000000004"/>
    <n v="0.58030000000000004"/>
    <n v="0.58030000000000004"/>
    <n v="0.58030000000000004"/>
    <n v="0.58030000000000004"/>
  </r>
  <r>
    <s v="idaho"/>
    <x v="5"/>
    <x v="1"/>
    <x v="1440"/>
    <n v="0.31330000000000002"/>
    <n v="0.31330000000000002"/>
    <n v="0.31330000000000002"/>
    <n v="0.31330000000000002"/>
    <n v="0.31330000000000002"/>
    <n v="0.31330000000000002"/>
    <n v="0.31330000000000002"/>
    <n v="0.31330000000000002"/>
  </r>
  <r>
    <s v="idaho"/>
    <x v="5"/>
    <x v="3"/>
    <x v="1441"/>
    <n v="0.14130000000000001"/>
    <n v="0.14130000000000001"/>
    <n v="0.14130000000000001"/>
    <n v="0.14130000000000001"/>
    <n v="0.14130000000000001"/>
    <n v="0.14130000000000001"/>
    <n v="0.14130000000000001"/>
    <n v="0.14130000000000001"/>
  </r>
  <r>
    <s v="idaho"/>
    <x v="5"/>
    <x v="4"/>
    <x v="1233"/>
    <n v="5.2900000000000003E-2"/>
    <n v="5.2900000000000003E-2"/>
    <n v="5.2900000000000003E-2"/>
    <n v="5.2900000000000003E-2"/>
    <n v="5.2900000000000003E-2"/>
    <n v="5.2900000000000003E-2"/>
    <n v="5.2900000000000003E-2"/>
    <n v="5.2900000000000003E-2"/>
  </r>
  <r>
    <s v="idaho"/>
    <x v="5"/>
    <x v="2"/>
    <x v="155"/>
    <n v="3.0999999999999999E-3"/>
    <n v="3.0999999999999999E-3"/>
    <n v="3.0999999999999999E-3"/>
    <n v="3.0999999999999999E-3"/>
    <n v="3.0999999999999999E-3"/>
    <n v="3.0999999999999999E-3"/>
    <n v="3.0999999999999999E-3"/>
    <n v="3.0999999999999999E-3"/>
  </r>
  <r>
    <s v="idaho"/>
    <x v="5"/>
    <x v="6"/>
    <x v="1442"/>
    <n v="1.21E-2"/>
    <n v="1.21E-2"/>
    <n v="1.21E-2"/>
    <n v="1.21E-2"/>
    <n v="1.21E-2"/>
    <n v="1.21E-2"/>
    <n v="1.21E-2"/>
    <n v="1.21E-2"/>
  </r>
  <r>
    <s v="illinois"/>
    <x v="5"/>
    <x v="3"/>
    <x v="1443"/>
    <n v="1.2028000000000001"/>
    <n v="1.2028000000000001"/>
    <n v="1.2028000000000001"/>
    <n v="1.2028000000000001"/>
    <n v="1.2028000000000001"/>
    <n v="1.2028000000000001"/>
    <n v="1.2028000000000001"/>
    <n v="1.2028000000000001"/>
  </r>
  <r>
    <s v="illinois"/>
    <x v="5"/>
    <x v="0"/>
    <x v="1444"/>
    <n v="4.5650000000000004"/>
    <n v="4.5650000000000004"/>
    <n v="4.5650000000000004"/>
    <n v="4.5650000000000004"/>
    <n v="4.5650000000000004"/>
    <n v="4.5650000000000004"/>
    <n v="4.5650000000000004"/>
    <n v="4.5650000000000004"/>
  </r>
  <r>
    <s v="illinois"/>
    <x v="5"/>
    <x v="2"/>
    <x v="1445"/>
    <n v="2.6200000000000001E-2"/>
    <n v="2.6200000000000001E-2"/>
    <n v="2.6200000000000001E-2"/>
    <n v="2.6200000000000001E-2"/>
    <n v="2.6200000000000001E-2"/>
    <n v="2.6200000000000001E-2"/>
    <n v="2.6200000000000001E-2"/>
    <n v="2.6200000000000001E-2"/>
  </r>
  <r>
    <s v="illinois"/>
    <x v="5"/>
    <x v="1"/>
    <x v="1446"/>
    <n v="2.2408000000000001"/>
    <n v="2.2408000000000001"/>
    <n v="2.2408000000000001"/>
    <n v="2.2408000000000001"/>
    <n v="2.2408000000000001"/>
    <n v="2.2408000000000001"/>
    <n v="2.2408000000000001"/>
    <n v="2.2408000000000001"/>
  </r>
  <r>
    <s v="illinois"/>
    <x v="5"/>
    <x v="6"/>
    <x v="1447"/>
    <n v="0.1033"/>
    <n v="0.1033"/>
    <n v="0.1033"/>
    <n v="0.1033"/>
    <n v="0.1033"/>
    <n v="0.1033"/>
    <n v="0.1033"/>
    <n v="0.1033"/>
  </r>
  <r>
    <s v="illinois"/>
    <x v="5"/>
    <x v="5"/>
    <x v="1448"/>
    <n v="0.4904"/>
    <n v="0.4904"/>
    <n v="0.4904"/>
    <n v="0.4904"/>
    <n v="0.4904"/>
    <n v="0.4904"/>
    <n v="0.4904"/>
    <n v="0.4904"/>
  </r>
  <r>
    <s v="illinois"/>
    <x v="5"/>
    <x v="4"/>
    <x v="1449"/>
    <n v="0.50139999999999996"/>
    <n v="0.50139999999999996"/>
    <n v="0.50139999999999996"/>
    <n v="0.50139999999999996"/>
    <n v="0.50139999999999996"/>
    <n v="0.50139999999999996"/>
    <n v="0.50139999999999996"/>
    <n v="0.50139999999999996"/>
  </r>
  <r>
    <s v="indiana"/>
    <x v="5"/>
    <x v="2"/>
    <x v="307"/>
    <n v="1.29E-2"/>
    <n v="1.29E-2"/>
    <n v="1.29E-2"/>
    <n v="1.29E-2"/>
    <n v="1.29E-2"/>
    <n v="1.29E-2"/>
    <n v="1.29E-2"/>
    <n v="1.29E-2"/>
  </r>
  <r>
    <s v="indiana"/>
    <x v="5"/>
    <x v="0"/>
    <x v="1450"/>
    <n v="2.6825999999999999"/>
    <n v="2.6825999999999999"/>
    <n v="2.6825999999999999"/>
    <n v="2.6825999999999999"/>
    <n v="2.6825999999999999"/>
    <n v="2.6825999999999999"/>
    <n v="2.6825999999999999"/>
    <n v="2.6825999999999999"/>
  </r>
  <r>
    <s v="indiana"/>
    <x v="5"/>
    <x v="4"/>
    <x v="1451"/>
    <n v="0.25640000000000002"/>
    <n v="0.25640000000000002"/>
    <n v="0.25640000000000002"/>
    <n v="0.25640000000000002"/>
    <n v="0.25640000000000002"/>
    <n v="0.25640000000000002"/>
    <n v="0.25640000000000002"/>
    <n v="0.25640000000000002"/>
  </r>
  <r>
    <s v="indiana"/>
    <x v="5"/>
    <x v="3"/>
    <x v="1452"/>
    <n v="0.59519999999999995"/>
    <n v="0.59519999999999995"/>
    <n v="0.59519999999999995"/>
    <n v="0.59519999999999995"/>
    <n v="0.59519999999999995"/>
    <n v="0.59519999999999995"/>
    <n v="0.59519999999999995"/>
    <n v="0.59519999999999995"/>
  </r>
  <r>
    <s v="indiana"/>
    <x v="5"/>
    <x v="6"/>
    <x v="250"/>
    <n v="5.11E-2"/>
    <n v="5.11E-2"/>
    <n v="5.11E-2"/>
    <n v="5.11E-2"/>
    <n v="5.11E-2"/>
    <n v="5.11E-2"/>
    <n v="5.11E-2"/>
    <n v="5.11E-2"/>
  </r>
  <r>
    <s v="indiana"/>
    <x v="5"/>
    <x v="1"/>
    <x v="1453"/>
    <n v="1.5242"/>
    <n v="1.5242"/>
    <n v="1.5242"/>
    <n v="1.5242"/>
    <n v="1.5242"/>
    <n v="1.5242"/>
    <n v="1.5242"/>
    <n v="1.5242"/>
  </r>
  <r>
    <s v="indiana"/>
    <x v="5"/>
    <x v="5"/>
    <x v="49"/>
    <n v="0.2427"/>
    <n v="0.2427"/>
    <n v="0.2427"/>
    <n v="0.2427"/>
    <n v="0.2427"/>
    <n v="0.2427"/>
    <n v="0.2427"/>
    <n v="0.2427"/>
  </r>
  <r>
    <s v="iowa"/>
    <x v="5"/>
    <x v="6"/>
    <x v="1454"/>
    <n v="2.41E-2"/>
    <n v="2.41E-2"/>
    <n v="2.41E-2"/>
    <n v="2.41E-2"/>
    <n v="2.41E-2"/>
    <n v="2.41E-2"/>
    <n v="2.41E-2"/>
    <n v="2.41E-2"/>
  </r>
  <r>
    <s v="iowa"/>
    <x v="5"/>
    <x v="0"/>
    <x v="1455"/>
    <n v="1.1782999999999999"/>
    <n v="1.1782999999999999"/>
    <n v="1.1782999999999999"/>
    <n v="1.1782999999999999"/>
    <n v="1.1782999999999999"/>
    <n v="1.1782999999999999"/>
    <n v="1.1782999999999999"/>
    <n v="1.1782999999999999"/>
  </r>
  <r>
    <s v="iowa"/>
    <x v="5"/>
    <x v="5"/>
    <x v="1456"/>
    <n v="0.1143"/>
    <n v="0.1143"/>
    <n v="0.1143"/>
    <n v="0.1143"/>
    <n v="0.1143"/>
    <n v="0.1143"/>
    <n v="0.1143"/>
    <n v="0.1143"/>
  </r>
  <r>
    <s v="iowa"/>
    <x v="5"/>
    <x v="1"/>
    <x v="625"/>
    <n v="0.63200000000000001"/>
    <n v="0.63200000000000001"/>
    <n v="0.63200000000000001"/>
    <n v="0.63200000000000001"/>
    <n v="0.63200000000000001"/>
    <n v="0.63200000000000001"/>
    <n v="0.63200000000000001"/>
    <n v="0.63200000000000001"/>
  </r>
  <r>
    <s v="iowa"/>
    <x v="5"/>
    <x v="3"/>
    <x v="1457"/>
    <n v="0.28029999999999999"/>
    <n v="0.28029999999999999"/>
    <n v="0.28029999999999999"/>
    <n v="0.28029999999999999"/>
    <n v="0.28029999999999999"/>
    <n v="0.28029999999999999"/>
    <n v="0.28029999999999999"/>
    <n v="0.28029999999999999"/>
  </r>
  <r>
    <s v="iowa"/>
    <x v="5"/>
    <x v="2"/>
    <x v="143"/>
    <n v="6.1000000000000004E-3"/>
    <n v="6.1000000000000004E-3"/>
    <n v="6.1000000000000004E-3"/>
    <n v="6.1000000000000004E-3"/>
    <n v="6.1000000000000004E-3"/>
    <n v="6.1000000000000004E-3"/>
    <n v="6.1000000000000004E-3"/>
    <n v="6.1000000000000004E-3"/>
  </r>
  <r>
    <s v="iowa"/>
    <x v="5"/>
    <x v="4"/>
    <x v="1458"/>
    <n v="0.1217"/>
    <n v="0.1217"/>
    <n v="0.1217"/>
    <n v="0.1217"/>
    <n v="0.1217"/>
    <n v="0.1217"/>
    <n v="0.1217"/>
    <n v="0.1217"/>
  </r>
  <r>
    <s v="kansas"/>
    <x v="5"/>
    <x v="5"/>
    <x v="1459"/>
    <n v="0.1065"/>
    <n v="0.1065"/>
    <n v="0.1065"/>
    <n v="0.1065"/>
    <n v="0.1065"/>
    <n v="0.1065"/>
    <n v="0.1065"/>
    <n v="0.1065"/>
  </r>
  <r>
    <s v="kansas"/>
    <x v="5"/>
    <x v="1"/>
    <x v="1460"/>
    <n v="0.60609999999999997"/>
    <n v="0.60609999999999997"/>
    <n v="0.60609999999999997"/>
    <n v="0.60609999999999997"/>
    <n v="0.60609999999999997"/>
    <n v="0.60609999999999997"/>
    <n v="0.60609999999999997"/>
    <n v="0.60609999999999997"/>
  </r>
  <r>
    <s v="kansas"/>
    <x v="5"/>
    <x v="2"/>
    <x v="662"/>
    <n v="5.7000000000000002E-3"/>
    <n v="5.7000000000000002E-3"/>
    <n v="5.7000000000000002E-3"/>
    <n v="5.7000000000000002E-3"/>
    <n v="5.7000000000000002E-3"/>
    <n v="5.7000000000000002E-3"/>
    <n v="5.7000000000000002E-3"/>
    <n v="5.7000000000000002E-3"/>
  </r>
  <r>
    <s v="kansas"/>
    <x v="5"/>
    <x v="4"/>
    <x v="1461"/>
    <n v="0.1128"/>
    <n v="0.1128"/>
    <n v="0.1128"/>
    <n v="0.1128"/>
    <n v="0.1128"/>
    <n v="0.1128"/>
    <n v="0.1128"/>
    <n v="0.1128"/>
  </r>
  <r>
    <s v="kansas"/>
    <x v="5"/>
    <x v="3"/>
    <x v="313"/>
    <n v="0.26119999999999999"/>
    <n v="0.26119999999999999"/>
    <n v="0.26119999999999999"/>
    <n v="0.26119999999999999"/>
    <n v="0.26119999999999999"/>
    <n v="0.26119999999999999"/>
    <n v="0.26119999999999999"/>
    <n v="0.26119999999999999"/>
  </r>
  <r>
    <s v="kansas"/>
    <x v="5"/>
    <x v="0"/>
    <x v="1462"/>
    <n v="1.1148"/>
    <n v="1.1148"/>
    <n v="1.1148"/>
    <n v="1.1148"/>
    <n v="1.1148"/>
    <n v="1.1148"/>
    <n v="1.1148"/>
    <n v="1.1148"/>
  </r>
  <r>
    <s v="kansas"/>
    <x v="5"/>
    <x v="6"/>
    <x v="1463"/>
    <n v="2.24E-2"/>
    <n v="2.24E-2"/>
    <n v="2.24E-2"/>
    <n v="2.24E-2"/>
    <n v="2.24E-2"/>
    <n v="2.24E-2"/>
    <n v="2.24E-2"/>
    <n v="2.24E-2"/>
  </r>
  <r>
    <s v="kentucky"/>
    <x v="5"/>
    <x v="4"/>
    <x v="1464"/>
    <n v="0.1847"/>
    <n v="0.1847"/>
    <n v="0.1847"/>
    <n v="0.1847"/>
    <n v="0.1847"/>
    <n v="0.1847"/>
    <n v="0.1847"/>
    <n v="0.1847"/>
  </r>
  <r>
    <s v="kentucky"/>
    <x v="5"/>
    <x v="5"/>
    <x v="1465"/>
    <n v="0.16189999999999999"/>
    <n v="0.16189999999999999"/>
    <n v="0.16189999999999999"/>
    <n v="0.16189999999999999"/>
    <n v="0.16189999999999999"/>
    <n v="0.16189999999999999"/>
    <n v="0.16189999999999999"/>
    <n v="0.16189999999999999"/>
  </r>
  <r>
    <s v="kentucky"/>
    <x v="5"/>
    <x v="1"/>
    <x v="1466"/>
    <n v="0.97450000000000003"/>
    <n v="0.97450000000000003"/>
    <n v="0.97450000000000003"/>
    <n v="0.97450000000000003"/>
    <n v="0.97450000000000003"/>
    <n v="0.97450000000000003"/>
    <n v="0.97450000000000003"/>
    <n v="0.97450000000000003"/>
  </r>
  <r>
    <s v="kentucky"/>
    <x v="5"/>
    <x v="3"/>
    <x v="1467"/>
    <n v="0.3972"/>
    <n v="0.3972"/>
    <n v="0.3972"/>
    <n v="0.3972"/>
    <n v="0.3972"/>
    <n v="0.3972"/>
    <n v="0.3972"/>
    <n v="0.3972"/>
  </r>
  <r>
    <s v="kentucky"/>
    <x v="5"/>
    <x v="2"/>
    <x v="548"/>
    <n v="8.6E-3"/>
    <n v="8.6E-3"/>
    <n v="8.6E-3"/>
    <n v="8.6E-3"/>
    <n v="8.6E-3"/>
    <n v="8.6E-3"/>
    <n v="8.6E-3"/>
    <n v="8.6E-3"/>
  </r>
  <r>
    <s v="kentucky"/>
    <x v="5"/>
    <x v="0"/>
    <x v="1468"/>
    <n v="1.7609999999999999"/>
    <n v="1.7609999999999999"/>
    <n v="1.7609999999999999"/>
    <n v="1.7609999999999999"/>
    <n v="1.7609999999999999"/>
    <n v="1.7609999999999999"/>
    <n v="1.7609999999999999"/>
    <n v="1.7609999999999999"/>
  </r>
  <r>
    <s v="kentucky"/>
    <x v="5"/>
    <x v="6"/>
    <x v="1011"/>
    <n v="3.4099999999999998E-2"/>
    <n v="3.4099999999999998E-2"/>
    <n v="3.4099999999999998E-2"/>
    <n v="3.4099999999999998E-2"/>
    <n v="3.4099999999999998E-2"/>
    <n v="3.4099999999999998E-2"/>
    <n v="3.4099999999999998E-2"/>
    <n v="3.4099999999999998E-2"/>
  </r>
  <r>
    <s v="louisiana"/>
    <x v="5"/>
    <x v="1"/>
    <x v="1469"/>
    <n v="0.95020000000000004"/>
    <n v="0.95020000000000004"/>
    <n v="0.95020000000000004"/>
    <n v="0.95020000000000004"/>
    <n v="0.95020000000000004"/>
    <n v="0.95020000000000004"/>
    <n v="0.95020000000000004"/>
    <n v="0.95020000000000004"/>
  </r>
  <r>
    <s v="louisiana"/>
    <x v="5"/>
    <x v="4"/>
    <x v="1470"/>
    <n v="0.19359999999999999"/>
    <n v="0.19359999999999999"/>
    <n v="0.19359999999999999"/>
    <n v="0.19359999999999999"/>
    <n v="0.19359999999999999"/>
    <n v="0.19359999999999999"/>
    <n v="0.19359999999999999"/>
    <n v="0.19359999999999999"/>
  </r>
  <r>
    <s v="louisiana"/>
    <x v="5"/>
    <x v="6"/>
    <x v="870"/>
    <n v="3.6900000000000002E-2"/>
    <n v="3.6900000000000002E-2"/>
    <n v="3.6900000000000002E-2"/>
    <n v="3.6900000000000002E-2"/>
    <n v="3.6900000000000002E-2"/>
    <n v="3.6900000000000002E-2"/>
    <n v="3.6900000000000002E-2"/>
    <n v="3.6900000000000002E-2"/>
  </r>
  <r>
    <s v="louisiana"/>
    <x v="5"/>
    <x v="5"/>
    <x v="1471"/>
    <n v="0.17510000000000001"/>
    <n v="0.17510000000000001"/>
    <n v="0.17510000000000001"/>
    <n v="0.17510000000000001"/>
    <n v="0.17510000000000001"/>
    <n v="0.17510000000000001"/>
    <n v="0.17510000000000001"/>
    <n v="0.17510000000000001"/>
  </r>
  <r>
    <s v="louisiana"/>
    <x v="5"/>
    <x v="0"/>
    <x v="1472"/>
    <n v="1.7947"/>
    <n v="1.7947"/>
    <n v="1.7947"/>
    <n v="1.7947"/>
    <n v="1.7947"/>
    <n v="1.7947"/>
    <n v="1.7947"/>
    <n v="1.7947"/>
  </r>
  <r>
    <s v="louisiana"/>
    <x v="5"/>
    <x v="2"/>
    <x v="127"/>
    <n v="9.2999999999999992E-3"/>
    <n v="9.2999999999999992E-3"/>
    <n v="9.2999999999999992E-3"/>
    <n v="9.2999999999999992E-3"/>
    <n v="9.2999999999999992E-3"/>
    <n v="9.2999999999999992E-3"/>
    <n v="9.2999999999999992E-3"/>
    <n v="9.2999999999999992E-3"/>
  </r>
  <r>
    <s v="louisiana"/>
    <x v="5"/>
    <x v="3"/>
    <x v="1473"/>
    <n v="0.42949999999999999"/>
    <n v="0.42949999999999999"/>
    <n v="0.42949999999999999"/>
    <n v="0.42949999999999999"/>
    <n v="0.42949999999999999"/>
    <n v="0.42949999999999999"/>
    <n v="0.42949999999999999"/>
    <n v="0.42949999999999999"/>
  </r>
  <r>
    <s v="maine"/>
    <x v="5"/>
    <x v="6"/>
    <x v="1022"/>
    <n v="1.0800000000000001E-2"/>
    <n v="1.0800000000000001E-2"/>
    <n v="1.0800000000000001E-2"/>
    <n v="1.0800000000000001E-2"/>
    <n v="1.0800000000000001E-2"/>
    <n v="1.0800000000000001E-2"/>
    <n v="1.0800000000000001E-2"/>
    <n v="1.0800000000000001E-2"/>
  </r>
  <r>
    <s v="maine"/>
    <x v="5"/>
    <x v="3"/>
    <x v="1474"/>
    <n v="0.12640000000000001"/>
    <n v="0.12640000000000001"/>
    <n v="0.12640000000000001"/>
    <n v="0.12640000000000001"/>
    <n v="0.12640000000000001"/>
    <n v="0.12640000000000001"/>
    <n v="0.12640000000000001"/>
    <n v="0.12640000000000001"/>
  </r>
  <r>
    <s v="maine"/>
    <x v="5"/>
    <x v="1"/>
    <x v="1475"/>
    <n v="0.28689999999999999"/>
    <n v="0.28689999999999999"/>
    <n v="0.28689999999999999"/>
    <n v="0.28689999999999999"/>
    <n v="0.28689999999999999"/>
    <n v="0.28689999999999999"/>
    <n v="0.28689999999999999"/>
    <n v="0.28689999999999999"/>
  </r>
  <r>
    <s v="maine"/>
    <x v="5"/>
    <x v="0"/>
    <x v="1476"/>
    <n v="0.52990000000000004"/>
    <n v="0.52990000000000004"/>
    <n v="0.52990000000000004"/>
    <n v="0.52990000000000004"/>
    <n v="0.52990000000000004"/>
    <n v="0.52990000000000004"/>
    <n v="0.52990000000000004"/>
    <n v="0.52990000000000004"/>
  </r>
  <r>
    <s v="maine"/>
    <x v="5"/>
    <x v="5"/>
    <x v="1477"/>
    <n v="5.1499999999999997E-2"/>
    <n v="5.1499999999999997E-2"/>
    <n v="5.1499999999999997E-2"/>
    <n v="5.1499999999999997E-2"/>
    <n v="5.1499999999999997E-2"/>
    <n v="5.1499999999999997E-2"/>
    <n v="5.1499999999999997E-2"/>
    <n v="5.1499999999999997E-2"/>
  </r>
  <r>
    <s v="maine"/>
    <x v="5"/>
    <x v="2"/>
    <x v="2"/>
    <n v="2.7000000000000001E-3"/>
    <n v="2.7000000000000001E-3"/>
    <n v="2.7000000000000001E-3"/>
    <n v="2.7000000000000001E-3"/>
    <n v="2.7000000000000001E-3"/>
    <n v="2.7000000000000001E-3"/>
    <n v="2.7000000000000001E-3"/>
    <n v="2.7000000000000001E-3"/>
  </r>
  <r>
    <s v="maine"/>
    <x v="5"/>
    <x v="4"/>
    <x v="1477"/>
    <n v="5.1499999999999997E-2"/>
    <n v="5.1499999999999997E-2"/>
    <n v="5.1499999999999997E-2"/>
    <n v="5.1499999999999997E-2"/>
    <n v="5.1499999999999997E-2"/>
    <n v="5.1499999999999997E-2"/>
    <n v="5.1499999999999997E-2"/>
    <n v="5.1499999999999997E-2"/>
  </r>
  <r>
    <s v="maryland"/>
    <x v="5"/>
    <x v="4"/>
    <x v="1478"/>
    <n v="0.24060000000000001"/>
    <n v="0.24060000000000001"/>
    <n v="0.24060000000000001"/>
    <n v="0.24060000000000001"/>
    <n v="0.24060000000000001"/>
    <n v="0.24060000000000001"/>
    <n v="0.24060000000000001"/>
    <n v="0.24060000000000001"/>
  </r>
  <r>
    <s v="maryland"/>
    <x v="5"/>
    <x v="5"/>
    <x v="1479"/>
    <n v="0.22420000000000001"/>
    <n v="0.22420000000000001"/>
    <n v="0.22420000000000001"/>
    <n v="0.22420000000000001"/>
    <n v="0.22420000000000001"/>
    <n v="0.22420000000000001"/>
    <n v="0.22420000000000001"/>
    <n v="0.22420000000000001"/>
  </r>
  <r>
    <s v="maryland"/>
    <x v="5"/>
    <x v="1"/>
    <x v="1480"/>
    <n v="1.1631"/>
    <n v="1.1631"/>
    <n v="1.1631"/>
    <n v="1.1631"/>
    <n v="1.1631"/>
    <n v="1.1631"/>
    <n v="1.1631"/>
    <n v="1.1631"/>
  </r>
  <r>
    <s v="maryland"/>
    <x v="5"/>
    <x v="3"/>
    <x v="1481"/>
    <n v="0.54990000000000006"/>
    <n v="0.54990000000000006"/>
    <n v="0.54990000000000006"/>
    <n v="0.54990000000000006"/>
    <n v="0.54990000000000006"/>
    <n v="0.54990000000000006"/>
    <n v="0.54990000000000006"/>
    <n v="0.54990000000000006"/>
  </r>
  <r>
    <s v="maryland"/>
    <x v="5"/>
    <x v="0"/>
    <x v="1482"/>
    <n v="2.2368999999999999"/>
    <n v="2.2368999999999999"/>
    <n v="2.2368999999999999"/>
    <n v="2.2368999999999999"/>
    <n v="2.2368999999999999"/>
    <n v="2.2368999999999999"/>
    <n v="2.2368999999999999"/>
    <n v="2.2368999999999999"/>
  </r>
  <r>
    <s v="maryland"/>
    <x v="5"/>
    <x v="6"/>
    <x v="1483"/>
    <n v="4.7199999999999999E-2"/>
    <n v="4.7199999999999999E-2"/>
    <n v="4.7199999999999999E-2"/>
    <n v="4.7199999999999999E-2"/>
    <n v="4.7199999999999999E-2"/>
    <n v="4.7199999999999999E-2"/>
    <n v="4.7199999999999999E-2"/>
    <n v="4.7199999999999999E-2"/>
  </r>
  <r>
    <s v="maryland"/>
    <x v="5"/>
    <x v="2"/>
    <x v="1484"/>
    <n v="1.2E-2"/>
    <n v="1.2E-2"/>
    <n v="1.2E-2"/>
    <n v="1.2E-2"/>
    <n v="1.2E-2"/>
    <n v="1.2E-2"/>
    <n v="1.2E-2"/>
    <n v="1.2E-2"/>
  </r>
  <r>
    <s v="massachusetts"/>
    <x v="5"/>
    <x v="3"/>
    <x v="1485"/>
    <n v="0.61919999999999997"/>
    <n v="0.61919999999999997"/>
    <n v="0.61919999999999997"/>
    <n v="0.61919999999999997"/>
    <n v="0.61919999999999997"/>
    <n v="0.61919999999999997"/>
    <n v="0.61919999999999997"/>
    <n v="0.61919999999999997"/>
  </r>
  <r>
    <s v="massachusetts"/>
    <x v="5"/>
    <x v="5"/>
    <x v="1486"/>
    <n v="0.25240000000000001"/>
    <n v="0.25240000000000001"/>
    <n v="0.25240000000000001"/>
    <n v="0.25240000000000001"/>
    <n v="0.25240000000000001"/>
    <n v="0.25240000000000001"/>
    <n v="0.25240000000000001"/>
    <n v="0.25240000000000001"/>
  </r>
  <r>
    <s v="massachusetts"/>
    <x v="5"/>
    <x v="1"/>
    <x v="1487"/>
    <n v="1.1552"/>
    <n v="1.1552"/>
    <n v="1.1552"/>
    <n v="1.1552"/>
    <n v="1.1552"/>
    <n v="1.1552"/>
    <n v="1.1552"/>
    <n v="1.1552"/>
  </r>
  <r>
    <s v="massachusetts"/>
    <x v="5"/>
    <x v="6"/>
    <x v="1349"/>
    <n v="5.3199999999999997E-2"/>
    <n v="5.3199999999999997E-2"/>
    <n v="5.3199999999999997E-2"/>
    <n v="5.3199999999999997E-2"/>
    <n v="5.3199999999999997E-2"/>
    <n v="5.3199999999999997E-2"/>
    <n v="5.3199999999999997E-2"/>
    <n v="5.3199999999999997E-2"/>
  </r>
  <r>
    <s v="massachusetts"/>
    <x v="5"/>
    <x v="0"/>
    <x v="1488"/>
    <n v="2.3207"/>
    <n v="2.3207"/>
    <n v="2.3207"/>
    <n v="2.3207"/>
    <n v="2.3207"/>
    <n v="2.3207"/>
    <n v="2.3207"/>
    <n v="2.3207"/>
  </r>
  <r>
    <s v="massachusetts"/>
    <x v="5"/>
    <x v="2"/>
    <x v="273"/>
    <n v="1.35E-2"/>
    <n v="1.35E-2"/>
    <n v="1.35E-2"/>
    <n v="1.35E-2"/>
    <n v="1.35E-2"/>
    <n v="1.35E-2"/>
    <n v="1.35E-2"/>
    <n v="1.35E-2"/>
  </r>
  <r>
    <s v="massachusetts"/>
    <x v="5"/>
    <x v="4"/>
    <x v="1489"/>
    <n v="0.22720000000000001"/>
    <n v="0.22720000000000001"/>
    <n v="0.22720000000000001"/>
    <n v="0.22720000000000001"/>
    <n v="0.22720000000000001"/>
    <n v="0.22720000000000001"/>
    <n v="0.22720000000000001"/>
    <n v="0.22720000000000001"/>
  </r>
  <r>
    <s v="michigan"/>
    <x v="5"/>
    <x v="0"/>
    <x v="1490"/>
    <n v="3.9205999999999999"/>
    <n v="3.9205999999999999"/>
    <n v="3.9205999999999999"/>
    <n v="3.9205999999999999"/>
    <n v="3.9205999999999999"/>
    <n v="3.9205999999999999"/>
    <n v="3.9205999999999999"/>
    <n v="3.9205999999999999"/>
  </r>
  <r>
    <s v="michigan"/>
    <x v="5"/>
    <x v="6"/>
    <x v="1491"/>
    <n v="8.3400000000000002E-2"/>
    <n v="8.3400000000000002E-2"/>
    <n v="8.3400000000000002E-2"/>
    <n v="8.3400000000000002E-2"/>
    <n v="8.3400000000000002E-2"/>
    <n v="8.3400000000000002E-2"/>
    <n v="8.3400000000000002E-2"/>
    <n v="8.3400000000000002E-2"/>
  </r>
  <r>
    <s v="michigan"/>
    <x v="5"/>
    <x v="2"/>
    <x v="1492"/>
    <n v="2.1100000000000001E-2"/>
    <n v="2.1100000000000001E-2"/>
    <n v="2.1100000000000001E-2"/>
    <n v="2.1100000000000001E-2"/>
    <n v="2.1100000000000001E-2"/>
    <n v="2.1100000000000001E-2"/>
    <n v="2.1100000000000001E-2"/>
    <n v="2.1100000000000001E-2"/>
  </r>
  <r>
    <s v="michigan"/>
    <x v="5"/>
    <x v="4"/>
    <x v="1493"/>
    <n v="0.41670000000000001"/>
    <n v="0.41670000000000001"/>
    <n v="0.41670000000000001"/>
    <n v="0.41670000000000001"/>
    <n v="0.41670000000000001"/>
    <n v="0.41670000000000001"/>
    <n v="0.41670000000000001"/>
    <n v="0.41670000000000001"/>
  </r>
  <r>
    <s v="michigan"/>
    <x v="5"/>
    <x v="5"/>
    <x v="1494"/>
    <n v="0.39589999999999997"/>
    <n v="0.39589999999999997"/>
    <n v="0.39589999999999997"/>
    <n v="0.39589999999999997"/>
    <n v="0.39589999999999997"/>
    <n v="0.39589999999999997"/>
    <n v="0.39589999999999997"/>
    <n v="0.39589999999999997"/>
  </r>
  <r>
    <s v="michigan"/>
    <x v="5"/>
    <x v="3"/>
    <x v="1495"/>
    <n v="0.97109999999999996"/>
    <n v="0.97109999999999996"/>
    <n v="0.97109999999999996"/>
    <n v="0.97109999999999996"/>
    <n v="0.97109999999999996"/>
    <n v="0.97109999999999996"/>
    <n v="0.97109999999999996"/>
    <n v="0.97109999999999996"/>
  </r>
  <r>
    <s v="michigan"/>
    <x v="5"/>
    <x v="1"/>
    <x v="1496"/>
    <n v="2.0323000000000002"/>
    <n v="2.0323000000000002"/>
    <n v="2.0323000000000002"/>
    <n v="2.0323000000000002"/>
    <n v="2.0323000000000002"/>
    <n v="2.0323000000000002"/>
    <n v="2.0323000000000002"/>
    <n v="2.0323000000000002"/>
  </r>
  <r>
    <s v="minnesota"/>
    <x v="5"/>
    <x v="6"/>
    <x v="1497"/>
    <n v="4.3299999999999998E-2"/>
    <n v="4.3299999999999998E-2"/>
    <n v="4.3299999999999998E-2"/>
    <n v="4.3299999999999998E-2"/>
    <n v="4.3299999999999998E-2"/>
    <n v="4.3299999999999998E-2"/>
    <n v="4.3299999999999998E-2"/>
    <n v="4.3299999999999998E-2"/>
  </r>
  <r>
    <s v="minnesota"/>
    <x v="5"/>
    <x v="5"/>
    <x v="1498"/>
    <n v="0.20580000000000001"/>
    <n v="0.20580000000000001"/>
    <n v="0.20580000000000001"/>
    <n v="0.20580000000000001"/>
    <n v="0.20580000000000001"/>
    <n v="0.20580000000000001"/>
    <n v="0.20580000000000001"/>
    <n v="0.20580000000000001"/>
  </r>
  <r>
    <s v="minnesota"/>
    <x v="5"/>
    <x v="4"/>
    <x v="1499"/>
    <n v="0.21629999999999999"/>
    <n v="0.21629999999999999"/>
    <n v="0.21629999999999999"/>
    <n v="0.21629999999999999"/>
    <n v="0.21629999999999999"/>
    <n v="0.21629999999999999"/>
    <n v="0.21629999999999999"/>
    <n v="0.21629999999999999"/>
  </r>
  <r>
    <s v="minnesota"/>
    <x v="5"/>
    <x v="3"/>
    <x v="1500"/>
    <n v="0.50480000000000003"/>
    <n v="0.50480000000000003"/>
    <n v="0.50480000000000003"/>
    <n v="0.50480000000000003"/>
    <n v="0.50480000000000003"/>
    <n v="0.50480000000000003"/>
    <n v="0.50480000000000003"/>
    <n v="0.50480000000000003"/>
  </r>
  <r>
    <s v="minnesota"/>
    <x v="5"/>
    <x v="0"/>
    <x v="1501"/>
    <n v="2.1333000000000002"/>
    <n v="2.1333000000000002"/>
    <n v="2.1333000000000002"/>
    <n v="2.1333000000000002"/>
    <n v="2.1333000000000002"/>
    <n v="2.1333000000000002"/>
    <n v="2.1333000000000002"/>
    <n v="2.1333000000000002"/>
  </r>
  <r>
    <s v="minnesota"/>
    <x v="5"/>
    <x v="2"/>
    <x v="1294"/>
    <n v="1.0999999999999999E-2"/>
    <n v="1.0999999999999999E-2"/>
    <n v="1.0999999999999999E-2"/>
    <n v="1.0999999999999999E-2"/>
    <n v="1.0999999999999999E-2"/>
    <n v="1.0999999999999999E-2"/>
    <n v="1.0999999999999999E-2"/>
    <n v="1.0999999999999999E-2"/>
  </r>
  <r>
    <s v="minnesota"/>
    <x v="5"/>
    <x v="1"/>
    <x v="1502"/>
    <n v="1.1521999999999999"/>
    <n v="1.1521999999999999"/>
    <n v="1.1521999999999999"/>
    <n v="1.1521999999999999"/>
    <n v="1.1521999999999999"/>
    <n v="1.1521999999999999"/>
    <n v="1.1521999999999999"/>
    <n v="1.1521999999999999"/>
  </r>
  <r>
    <s v="mississippi"/>
    <x v="5"/>
    <x v="4"/>
    <x v="1503"/>
    <n v="0.12520000000000001"/>
    <n v="0.12520000000000001"/>
    <n v="0.12520000000000001"/>
    <n v="0.12520000000000001"/>
    <n v="0.12520000000000001"/>
    <n v="0.12520000000000001"/>
    <n v="0.12520000000000001"/>
    <n v="0.12520000000000001"/>
  </r>
  <r>
    <s v="mississippi"/>
    <x v="5"/>
    <x v="1"/>
    <x v="1504"/>
    <n v="0.75970000000000004"/>
    <n v="0.75970000000000004"/>
    <n v="0.75970000000000004"/>
    <n v="0.75970000000000004"/>
    <n v="0.75970000000000004"/>
    <n v="0.75970000000000004"/>
    <n v="0.75970000000000004"/>
    <n v="0.75970000000000004"/>
  </r>
  <r>
    <s v="mississippi"/>
    <x v="5"/>
    <x v="0"/>
    <x v="1505"/>
    <n v="1.3042"/>
    <n v="1.3042"/>
    <n v="1.3042"/>
    <n v="1.3042"/>
    <n v="1.3042"/>
    <n v="1.3042"/>
    <n v="1.3042"/>
    <n v="1.3042"/>
  </r>
  <r>
    <s v="mississippi"/>
    <x v="5"/>
    <x v="2"/>
    <x v="379"/>
    <n v="6.0000000000000001E-3"/>
    <n v="6.0000000000000001E-3"/>
    <n v="6.0000000000000001E-3"/>
    <n v="6.0000000000000001E-3"/>
    <n v="6.0000000000000001E-3"/>
    <n v="6.0000000000000001E-3"/>
    <n v="6.0000000000000001E-3"/>
    <n v="6.0000000000000001E-3"/>
  </r>
  <r>
    <s v="mississippi"/>
    <x v="5"/>
    <x v="5"/>
    <x v="1461"/>
    <n v="0.1128"/>
    <n v="0.1128"/>
    <n v="0.1128"/>
    <n v="0.1128"/>
    <n v="0.1128"/>
    <n v="0.1128"/>
    <n v="0.1128"/>
    <n v="0.1128"/>
  </r>
  <r>
    <s v="mississippi"/>
    <x v="5"/>
    <x v="6"/>
    <x v="309"/>
    <n v="2.3800000000000002E-2"/>
    <n v="2.3800000000000002E-2"/>
    <n v="2.3800000000000002E-2"/>
    <n v="2.3800000000000002E-2"/>
    <n v="2.3800000000000002E-2"/>
    <n v="2.3800000000000002E-2"/>
    <n v="2.3800000000000002E-2"/>
    <n v="2.3800000000000002E-2"/>
  </r>
  <r>
    <s v="mississippi"/>
    <x v="5"/>
    <x v="3"/>
    <x v="1506"/>
    <n v="0.2767"/>
    <n v="0.2767"/>
    <n v="0.2767"/>
    <n v="0.2767"/>
    <n v="0.2767"/>
    <n v="0.2767"/>
    <n v="0.2767"/>
    <n v="0.2767"/>
  </r>
  <r>
    <s v="missouri"/>
    <x v="5"/>
    <x v="2"/>
    <x v="1484"/>
    <n v="1.2E-2"/>
    <n v="1.2E-2"/>
    <n v="1.2E-2"/>
    <n v="1.2E-2"/>
    <n v="1.2E-2"/>
    <n v="1.2E-2"/>
    <n v="1.2E-2"/>
    <n v="1.2E-2"/>
  </r>
  <r>
    <s v="missouri"/>
    <x v="5"/>
    <x v="4"/>
    <x v="1507"/>
    <n v="0.2432"/>
    <n v="0.2432"/>
    <n v="0.2432"/>
    <n v="0.2432"/>
    <n v="0.2432"/>
    <n v="0.2432"/>
    <n v="0.2432"/>
    <n v="0.2432"/>
  </r>
  <r>
    <s v="missouri"/>
    <x v="5"/>
    <x v="0"/>
    <x v="1508"/>
    <n v="2.3292999999999999"/>
    <n v="2.3292999999999999"/>
    <n v="2.3292999999999999"/>
    <n v="2.3292999999999999"/>
    <n v="2.3292999999999999"/>
    <n v="2.3292999999999999"/>
    <n v="2.3292999999999999"/>
    <n v="2.3292999999999999"/>
  </r>
  <r>
    <s v="missouri"/>
    <x v="5"/>
    <x v="1"/>
    <x v="1509"/>
    <n v="1.2504"/>
    <n v="1.2504"/>
    <n v="1.2504"/>
    <n v="1.2504"/>
    <n v="1.2504"/>
    <n v="1.2504"/>
    <n v="1.2504"/>
    <n v="1.2504"/>
  </r>
  <r>
    <s v="missouri"/>
    <x v="5"/>
    <x v="5"/>
    <x v="1510"/>
    <n v="0.2248"/>
    <n v="0.2248"/>
    <n v="0.2248"/>
    <n v="0.2248"/>
    <n v="0.2248"/>
    <n v="0.2248"/>
    <n v="0.2248"/>
    <n v="0.2248"/>
  </r>
  <r>
    <s v="missouri"/>
    <x v="5"/>
    <x v="6"/>
    <x v="1511"/>
    <n v="4.7300000000000002E-2"/>
    <n v="4.7300000000000002E-2"/>
    <n v="4.7300000000000002E-2"/>
    <n v="4.7300000000000002E-2"/>
    <n v="4.7300000000000002E-2"/>
    <n v="4.7300000000000002E-2"/>
    <n v="4.7300000000000002E-2"/>
    <n v="4.7300000000000002E-2"/>
  </r>
  <r>
    <s v="missouri"/>
    <x v="5"/>
    <x v="3"/>
    <x v="1512"/>
    <n v="0.55149999999999999"/>
    <n v="0.55149999999999999"/>
    <n v="0.55149999999999999"/>
    <n v="0.55149999999999999"/>
    <n v="0.55149999999999999"/>
    <n v="0.55149999999999999"/>
    <n v="0.55149999999999999"/>
    <n v="0.55149999999999999"/>
  </r>
  <r>
    <s v="montana"/>
    <x v="5"/>
    <x v="1"/>
    <x v="1513"/>
    <n v="0.22819999999999999"/>
    <n v="0.22819999999999999"/>
    <n v="0.22819999999999999"/>
    <n v="0.22819999999999999"/>
    <n v="0.22819999999999999"/>
    <n v="0.22819999999999999"/>
    <n v="0.22819999999999999"/>
    <n v="0.22819999999999999"/>
  </r>
  <r>
    <s v="montana"/>
    <x v="5"/>
    <x v="6"/>
    <x v="255"/>
    <n v="7.7000000000000002E-3"/>
    <n v="7.7000000000000002E-3"/>
    <n v="7.7000000000000002E-3"/>
    <n v="7.7000000000000002E-3"/>
    <n v="7.7000000000000002E-3"/>
    <n v="7.7000000000000002E-3"/>
    <n v="7.7000000000000002E-3"/>
    <n v="7.7000000000000002E-3"/>
  </r>
  <r>
    <s v="montana"/>
    <x v="5"/>
    <x v="3"/>
    <x v="1099"/>
    <n v="9.0200000000000002E-2"/>
    <n v="9.0200000000000002E-2"/>
    <n v="9.0200000000000002E-2"/>
    <n v="9.0200000000000002E-2"/>
    <n v="9.0200000000000002E-2"/>
    <n v="9.0200000000000002E-2"/>
    <n v="9.0200000000000002E-2"/>
    <n v="9.0200000000000002E-2"/>
  </r>
  <r>
    <s v="montana"/>
    <x v="5"/>
    <x v="4"/>
    <x v="43"/>
    <n v="3.5700000000000003E-2"/>
    <n v="3.5700000000000003E-2"/>
    <n v="3.5700000000000003E-2"/>
    <n v="3.5700000000000003E-2"/>
    <n v="3.5700000000000003E-2"/>
    <n v="3.5700000000000003E-2"/>
    <n v="3.5700000000000003E-2"/>
    <n v="3.5700000000000003E-2"/>
  </r>
  <r>
    <s v="montana"/>
    <x v="5"/>
    <x v="5"/>
    <x v="101"/>
    <n v="3.6799999999999999E-2"/>
    <n v="3.6799999999999999E-2"/>
    <n v="3.6799999999999999E-2"/>
    <n v="3.6799999999999999E-2"/>
    <n v="3.6799999999999999E-2"/>
    <n v="3.6799999999999999E-2"/>
    <n v="3.6799999999999999E-2"/>
    <n v="3.6799999999999999E-2"/>
  </r>
  <r>
    <s v="montana"/>
    <x v="5"/>
    <x v="0"/>
    <x v="1514"/>
    <n v="0.40060000000000001"/>
    <n v="0.40060000000000001"/>
    <n v="0.40060000000000001"/>
    <n v="0.40060000000000001"/>
    <n v="0.40060000000000001"/>
    <n v="0.40060000000000001"/>
    <n v="0.40060000000000001"/>
    <n v="0.40060000000000001"/>
  </r>
  <r>
    <s v="montana"/>
    <x v="5"/>
    <x v="2"/>
    <x v="416"/>
    <n v="2E-3"/>
    <n v="2E-3"/>
    <n v="2E-3"/>
    <n v="2E-3"/>
    <n v="2E-3"/>
    <n v="2E-3"/>
    <n v="2E-3"/>
    <n v="2E-3"/>
  </r>
  <r>
    <s v="nebraska"/>
    <x v="5"/>
    <x v="6"/>
    <x v="1266"/>
    <n v="1.41E-2"/>
    <n v="1.41E-2"/>
    <n v="1.41E-2"/>
    <n v="1.41E-2"/>
    <n v="1.41E-2"/>
    <n v="1.41E-2"/>
    <n v="1.41E-2"/>
    <n v="1.41E-2"/>
  </r>
  <r>
    <s v="nebraska"/>
    <x v="5"/>
    <x v="3"/>
    <x v="46"/>
    <n v="0.16470000000000001"/>
    <n v="0.16470000000000001"/>
    <n v="0.16470000000000001"/>
    <n v="0.16470000000000001"/>
    <n v="0.16470000000000001"/>
    <n v="0.16470000000000001"/>
    <n v="0.16470000000000001"/>
    <n v="0.16470000000000001"/>
  </r>
  <r>
    <s v="nebraska"/>
    <x v="5"/>
    <x v="2"/>
    <x v="319"/>
    <n v="3.5999999999999999E-3"/>
    <n v="3.5999999999999999E-3"/>
    <n v="3.5999999999999999E-3"/>
    <n v="3.5999999999999999E-3"/>
    <n v="3.5999999999999999E-3"/>
    <n v="3.5999999999999999E-3"/>
    <n v="3.5999999999999999E-3"/>
    <n v="3.5999999999999999E-3"/>
  </r>
  <r>
    <s v="nebraska"/>
    <x v="5"/>
    <x v="4"/>
    <x v="1515"/>
    <n v="7.1999999999999995E-2"/>
    <n v="7.1999999999999995E-2"/>
    <n v="7.1999999999999995E-2"/>
    <n v="7.1999999999999995E-2"/>
    <n v="7.1999999999999995E-2"/>
    <n v="7.1999999999999995E-2"/>
    <n v="7.1999999999999995E-2"/>
    <n v="7.1999999999999995E-2"/>
  </r>
  <r>
    <s v="nebraska"/>
    <x v="5"/>
    <x v="5"/>
    <x v="913"/>
    <n v="6.7199999999999996E-2"/>
    <n v="6.7199999999999996E-2"/>
    <n v="6.7199999999999996E-2"/>
    <n v="6.7199999999999996E-2"/>
    <n v="6.7199999999999996E-2"/>
    <n v="6.7199999999999996E-2"/>
    <n v="6.7199999999999996E-2"/>
    <n v="6.7199999999999996E-2"/>
  </r>
  <r>
    <s v="nebraska"/>
    <x v="5"/>
    <x v="0"/>
    <x v="1516"/>
    <n v="0.70379999999999998"/>
    <n v="0.70379999999999998"/>
    <n v="0.70379999999999998"/>
    <n v="0.70379999999999998"/>
    <n v="0.70379999999999998"/>
    <n v="0.70379999999999998"/>
    <n v="0.70379999999999998"/>
    <n v="0.70379999999999998"/>
  </r>
  <r>
    <s v="nebraska"/>
    <x v="5"/>
    <x v="1"/>
    <x v="1517"/>
    <n v="0.38219999999999998"/>
    <n v="0.38219999999999998"/>
    <n v="0.38219999999999998"/>
    <n v="0.38219999999999998"/>
    <n v="0.38219999999999998"/>
    <n v="0.38219999999999998"/>
    <n v="0.38219999999999998"/>
    <n v="0.38219999999999998"/>
  </r>
  <r>
    <s v="nevada"/>
    <x v="5"/>
    <x v="6"/>
    <x v="1518"/>
    <n v="2.1499999999999998E-2"/>
    <n v="2.1499999999999998E-2"/>
    <n v="2.1499999999999998E-2"/>
    <n v="2.1499999999999998E-2"/>
    <n v="2.1499999999999998E-2"/>
    <n v="2.1499999999999998E-2"/>
    <n v="2.1499999999999998E-2"/>
    <n v="2.1499999999999998E-2"/>
  </r>
  <r>
    <s v="nevada"/>
    <x v="5"/>
    <x v="2"/>
    <x v="888"/>
    <n v="5.4000000000000003E-3"/>
    <n v="5.4000000000000003E-3"/>
    <n v="5.4000000000000003E-3"/>
    <n v="5.4000000000000003E-3"/>
    <n v="5.4000000000000003E-3"/>
    <n v="5.4000000000000003E-3"/>
    <n v="5.4000000000000003E-3"/>
    <n v="5.4000000000000003E-3"/>
  </r>
  <r>
    <s v="nevada"/>
    <x v="5"/>
    <x v="3"/>
    <x v="1519"/>
    <n v="0.2505"/>
    <n v="0.2505"/>
    <n v="0.2505"/>
    <n v="0.2505"/>
    <n v="0.2505"/>
    <n v="0.2505"/>
    <n v="0.2505"/>
    <n v="0.2505"/>
  </r>
  <r>
    <s v="nevada"/>
    <x v="5"/>
    <x v="4"/>
    <x v="293"/>
    <n v="9.35E-2"/>
    <n v="9.35E-2"/>
    <n v="9.35E-2"/>
    <n v="9.35E-2"/>
    <n v="9.35E-2"/>
    <n v="9.35E-2"/>
    <n v="9.35E-2"/>
    <n v="9.35E-2"/>
  </r>
  <r>
    <s v="nevada"/>
    <x v="5"/>
    <x v="5"/>
    <x v="1520"/>
    <n v="0.1021"/>
    <n v="0.1021"/>
    <n v="0.1021"/>
    <n v="0.1021"/>
    <n v="0.1021"/>
    <n v="0.1021"/>
    <n v="0.1021"/>
    <n v="0.1021"/>
  </r>
  <r>
    <s v="nevada"/>
    <x v="5"/>
    <x v="0"/>
    <x v="1521"/>
    <n v="0.99199999999999999"/>
    <n v="0.99199999999999999"/>
    <n v="0.99199999999999999"/>
    <n v="0.99199999999999999"/>
    <n v="0.99199999999999999"/>
    <n v="0.99199999999999999"/>
    <n v="0.99199999999999999"/>
    <n v="0.99199999999999999"/>
  </r>
  <r>
    <s v="nevada"/>
    <x v="5"/>
    <x v="1"/>
    <x v="1522"/>
    <n v="0.51880000000000004"/>
    <n v="0.51880000000000004"/>
    <n v="0.51880000000000004"/>
    <n v="0.51880000000000004"/>
    <n v="0.51880000000000004"/>
    <n v="0.51880000000000004"/>
    <n v="0.51880000000000004"/>
    <n v="0.51880000000000004"/>
  </r>
  <r>
    <s v="new_hampshire"/>
    <x v="5"/>
    <x v="3"/>
    <x v="1523"/>
    <n v="0.129"/>
    <n v="0.129"/>
    <n v="0.129"/>
    <n v="0.129"/>
    <n v="0.129"/>
    <n v="0.129"/>
    <n v="0.129"/>
    <n v="0.129"/>
  </r>
  <r>
    <s v="new_hampshire"/>
    <x v="5"/>
    <x v="1"/>
    <x v="1524"/>
    <n v="0.26900000000000002"/>
    <n v="0.26900000000000002"/>
    <n v="0.26900000000000002"/>
    <n v="0.26900000000000002"/>
    <n v="0.26900000000000002"/>
    <n v="0.26900000000000002"/>
    <n v="0.26900000000000002"/>
    <n v="0.26900000000000002"/>
  </r>
  <r>
    <s v="new_hampshire"/>
    <x v="5"/>
    <x v="4"/>
    <x v="1525"/>
    <n v="4.8399999999999999E-2"/>
    <n v="4.8399999999999999E-2"/>
    <n v="4.8399999999999999E-2"/>
    <n v="4.8399999999999999E-2"/>
    <n v="4.8399999999999999E-2"/>
    <n v="4.8399999999999999E-2"/>
    <n v="4.8399999999999999E-2"/>
    <n v="4.8399999999999999E-2"/>
  </r>
  <r>
    <s v="new_hampshire"/>
    <x v="5"/>
    <x v="6"/>
    <x v="254"/>
    <n v="1.11E-2"/>
    <n v="1.11E-2"/>
    <n v="1.11E-2"/>
    <n v="1.11E-2"/>
    <n v="1.11E-2"/>
    <n v="1.11E-2"/>
    <n v="1.11E-2"/>
    <n v="1.11E-2"/>
  </r>
  <r>
    <s v="new_hampshire"/>
    <x v="5"/>
    <x v="2"/>
    <x v="422"/>
    <n v="2.8E-3"/>
    <n v="2.8E-3"/>
    <n v="2.8E-3"/>
    <n v="2.8E-3"/>
    <n v="2.8E-3"/>
    <n v="2.8E-3"/>
    <n v="2.8E-3"/>
    <n v="2.8E-3"/>
  </r>
  <r>
    <s v="new_hampshire"/>
    <x v="5"/>
    <x v="5"/>
    <x v="985"/>
    <n v="5.2600000000000001E-2"/>
    <n v="5.2600000000000001E-2"/>
    <n v="5.2600000000000001E-2"/>
    <n v="5.2600000000000001E-2"/>
    <n v="5.2600000000000001E-2"/>
    <n v="5.2600000000000001E-2"/>
    <n v="5.2600000000000001E-2"/>
    <n v="5.2600000000000001E-2"/>
  </r>
  <r>
    <s v="new_hampshire"/>
    <x v="5"/>
    <x v="0"/>
    <x v="1526"/>
    <n v="0.51290000000000002"/>
    <n v="0.51290000000000002"/>
    <n v="0.51290000000000002"/>
    <n v="0.51290000000000002"/>
    <n v="0.51290000000000002"/>
    <n v="0.51290000000000002"/>
    <n v="0.51290000000000002"/>
    <n v="0.51290000000000002"/>
  </r>
  <r>
    <s v="new_jersey"/>
    <x v="5"/>
    <x v="6"/>
    <x v="1527"/>
    <n v="7.2099999999999997E-2"/>
    <n v="7.2099999999999997E-2"/>
    <n v="7.2099999999999997E-2"/>
    <n v="7.2099999999999997E-2"/>
    <n v="7.2099999999999997E-2"/>
    <n v="7.2099999999999997E-2"/>
    <n v="7.2099999999999997E-2"/>
    <n v="7.2099999999999997E-2"/>
  </r>
  <r>
    <s v="new_jersey"/>
    <x v="5"/>
    <x v="5"/>
    <x v="1528"/>
    <n v="0.34239999999999998"/>
    <n v="0.34239999999999998"/>
    <n v="0.34239999999999998"/>
    <n v="0.34239999999999998"/>
    <n v="0.34239999999999998"/>
    <n v="0.34239999999999998"/>
    <n v="0.34239999999999998"/>
    <n v="0.34239999999999998"/>
  </r>
  <r>
    <s v="new_jersey"/>
    <x v="5"/>
    <x v="4"/>
    <x v="1529"/>
    <n v="0.29949999999999999"/>
    <n v="0.29949999999999999"/>
    <n v="0.29949999999999999"/>
    <n v="0.29949999999999999"/>
    <n v="0.29949999999999999"/>
    <n v="0.29949999999999999"/>
    <n v="0.29949999999999999"/>
    <n v="0.29949999999999999"/>
  </r>
  <r>
    <s v="new_jersey"/>
    <x v="5"/>
    <x v="3"/>
    <x v="1530"/>
    <n v="0.83979999999999999"/>
    <n v="0.83979999999999999"/>
    <n v="0.83979999999999999"/>
    <n v="0.83979999999999999"/>
    <n v="0.83979999999999999"/>
    <n v="0.83979999999999999"/>
    <n v="0.83979999999999999"/>
    <n v="0.83979999999999999"/>
  </r>
  <r>
    <s v="new_jersey"/>
    <x v="5"/>
    <x v="0"/>
    <x v="1531"/>
    <n v="3.1089000000000002"/>
    <n v="3.1089000000000002"/>
    <n v="3.1089000000000002"/>
    <n v="3.1089000000000002"/>
    <n v="3.1089000000000002"/>
    <n v="3.1089000000000002"/>
    <n v="3.1089000000000002"/>
    <n v="3.1089000000000002"/>
  </r>
  <r>
    <s v="new_jersey"/>
    <x v="5"/>
    <x v="1"/>
    <x v="1532"/>
    <n v="1.5368999999999999"/>
    <n v="1.5368999999999999"/>
    <n v="1.5368999999999999"/>
    <n v="1.5368999999999999"/>
    <n v="1.5368999999999999"/>
    <n v="1.5368999999999999"/>
    <n v="1.5368999999999999"/>
    <n v="1.5368999999999999"/>
  </r>
  <r>
    <s v="new_jersey"/>
    <x v="5"/>
    <x v="2"/>
    <x v="436"/>
    <n v="1.83E-2"/>
    <n v="1.83E-2"/>
    <n v="1.83E-2"/>
    <n v="1.83E-2"/>
    <n v="1.83E-2"/>
    <n v="1.83E-2"/>
    <n v="1.83E-2"/>
    <n v="1.83E-2"/>
  </r>
  <r>
    <s v="new_mexico"/>
    <x v="5"/>
    <x v="1"/>
    <x v="1533"/>
    <n v="0.49830000000000002"/>
    <n v="0.49830000000000002"/>
    <n v="0.49830000000000002"/>
    <n v="0.49830000000000002"/>
    <n v="0.49830000000000002"/>
    <n v="0.49830000000000002"/>
    <n v="0.49830000000000002"/>
    <n v="0.49830000000000002"/>
  </r>
  <r>
    <s v="new_mexico"/>
    <x v="5"/>
    <x v="4"/>
    <x v="1534"/>
    <n v="7.0099999999999996E-2"/>
    <n v="7.0099999999999996E-2"/>
    <n v="7.0099999999999996E-2"/>
    <n v="7.0099999999999996E-2"/>
    <n v="7.0099999999999996E-2"/>
    <n v="7.0099999999999996E-2"/>
    <n v="7.0099999999999996E-2"/>
    <n v="7.0099999999999996E-2"/>
  </r>
  <r>
    <s v="new_mexico"/>
    <x v="5"/>
    <x v="6"/>
    <x v="751"/>
    <n v="1.5800000000000002E-2"/>
    <n v="1.5800000000000002E-2"/>
    <n v="1.5800000000000002E-2"/>
    <n v="1.5800000000000002E-2"/>
    <n v="1.5800000000000002E-2"/>
    <n v="1.5800000000000002E-2"/>
    <n v="1.5800000000000002E-2"/>
    <n v="1.5800000000000002E-2"/>
  </r>
  <r>
    <s v="new_mexico"/>
    <x v="5"/>
    <x v="2"/>
    <x v="340"/>
    <n v="4.0000000000000001E-3"/>
    <n v="4.0000000000000001E-3"/>
    <n v="4.0000000000000001E-3"/>
    <n v="4.0000000000000001E-3"/>
    <n v="4.0000000000000001E-3"/>
    <n v="4.0000000000000001E-3"/>
    <n v="4.0000000000000001E-3"/>
    <n v="4.0000000000000001E-3"/>
  </r>
  <r>
    <s v="new_mexico"/>
    <x v="5"/>
    <x v="5"/>
    <x v="1535"/>
    <n v="7.5200000000000003E-2"/>
    <n v="7.5200000000000003E-2"/>
    <n v="7.5200000000000003E-2"/>
    <n v="7.5200000000000003E-2"/>
    <n v="7.5200000000000003E-2"/>
    <n v="7.5200000000000003E-2"/>
    <n v="7.5200000000000003E-2"/>
    <n v="7.5200000000000003E-2"/>
  </r>
  <r>
    <s v="new_mexico"/>
    <x v="5"/>
    <x v="0"/>
    <x v="1536"/>
    <n v="0.8478"/>
    <n v="0.8478"/>
    <n v="0.8478"/>
    <n v="0.8478"/>
    <n v="0.8478"/>
    <n v="0.8478"/>
    <n v="0.8478"/>
    <n v="0.8478"/>
  </r>
  <r>
    <s v="new_mexico"/>
    <x v="5"/>
    <x v="3"/>
    <x v="687"/>
    <n v="0.18440000000000001"/>
    <n v="0.18440000000000001"/>
    <n v="0.18440000000000001"/>
    <n v="0.18440000000000001"/>
    <n v="0.18440000000000001"/>
    <n v="0.18440000000000001"/>
    <n v="0.18440000000000001"/>
    <n v="0.18440000000000001"/>
  </r>
  <r>
    <s v="new_york"/>
    <x v="5"/>
    <x v="1"/>
    <x v="1537"/>
    <n v="2.9174000000000002"/>
    <n v="2.9174000000000002"/>
    <n v="2.9174000000000002"/>
    <n v="2.9174000000000002"/>
    <n v="2.9174000000000002"/>
    <n v="2.9174000000000002"/>
    <n v="2.9174000000000002"/>
    <n v="2.9174000000000002"/>
  </r>
  <r>
    <s v="new_york"/>
    <x v="5"/>
    <x v="3"/>
    <x v="1538"/>
    <n v="1.8106"/>
    <n v="1.8106"/>
    <n v="1.8106"/>
    <n v="1.8106"/>
    <n v="1.8106"/>
    <n v="1.8106"/>
    <n v="1.8106"/>
    <n v="1.8106"/>
  </r>
  <r>
    <s v="new_york"/>
    <x v="5"/>
    <x v="5"/>
    <x v="1539"/>
    <n v="0.73819999999999997"/>
    <n v="0.73819999999999997"/>
    <n v="0.73819999999999997"/>
    <n v="0.73819999999999997"/>
    <n v="0.73819999999999997"/>
    <n v="0.73819999999999997"/>
    <n v="0.73819999999999997"/>
    <n v="0.73819999999999997"/>
  </r>
  <r>
    <s v="new_york"/>
    <x v="5"/>
    <x v="4"/>
    <x v="1540"/>
    <n v="0.66100000000000003"/>
    <n v="0.66100000000000003"/>
    <n v="0.66100000000000003"/>
    <n v="0.66100000000000003"/>
    <n v="0.66100000000000003"/>
    <n v="0.66100000000000003"/>
    <n v="0.66100000000000003"/>
    <n v="0.66100000000000003"/>
  </r>
  <r>
    <s v="new_york"/>
    <x v="5"/>
    <x v="2"/>
    <x v="851"/>
    <n v="3.9399999999999998E-2"/>
    <n v="3.9399999999999998E-2"/>
    <n v="3.9399999999999998E-2"/>
    <n v="3.9399999999999998E-2"/>
    <n v="3.9399999999999998E-2"/>
    <n v="3.9399999999999998E-2"/>
    <n v="3.9399999999999998E-2"/>
    <n v="3.9399999999999998E-2"/>
  </r>
  <r>
    <s v="new_york"/>
    <x v="5"/>
    <x v="0"/>
    <x v="1541"/>
    <n v="6.3220000000000001"/>
    <n v="6.3220000000000001"/>
    <n v="6.3220000000000001"/>
    <n v="6.3220000000000001"/>
    <n v="6.3220000000000001"/>
    <n v="6.3220000000000001"/>
    <n v="6.3220000000000001"/>
    <n v="6.3220000000000001"/>
  </r>
  <r>
    <s v="new_york"/>
    <x v="5"/>
    <x v="6"/>
    <x v="1542"/>
    <n v="0.15540000000000001"/>
    <n v="0.15540000000000001"/>
    <n v="0.15540000000000001"/>
    <n v="0.15540000000000001"/>
    <n v="0.15540000000000001"/>
    <n v="0.15540000000000001"/>
    <n v="0.15540000000000001"/>
    <n v="0.15540000000000001"/>
  </r>
  <r>
    <s v="north_carolina"/>
    <x v="5"/>
    <x v="1"/>
    <x v="1543"/>
    <n v="2.1436999999999999"/>
    <n v="2.1436999999999999"/>
    <n v="2.1436999999999999"/>
    <n v="2.1436999999999999"/>
    <n v="2.1436999999999999"/>
    <n v="2.1436999999999999"/>
    <n v="2.1436999999999999"/>
    <n v="2.1436999999999999"/>
  </r>
  <r>
    <s v="north_carolina"/>
    <x v="5"/>
    <x v="2"/>
    <x v="1544"/>
    <n v="1.89E-2"/>
    <n v="1.89E-2"/>
    <n v="1.89E-2"/>
    <n v="1.89E-2"/>
    <n v="1.89E-2"/>
    <n v="1.89E-2"/>
    <n v="1.89E-2"/>
    <n v="1.89E-2"/>
  </r>
  <r>
    <s v="north_carolina"/>
    <x v="5"/>
    <x v="0"/>
    <x v="1545"/>
    <n v="3.8727999999999998"/>
    <n v="3.8727999999999998"/>
    <n v="3.8727999999999998"/>
    <n v="3.8727999999999998"/>
    <n v="3.8727999999999998"/>
    <n v="3.8727999999999998"/>
    <n v="3.8727999999999998"/>
    <n v="3.8727999999999998"/>
  </r>
  <r>
    <s v="north_carolina"/>
    <x v="5"/>
    <x v="3"/>
    <x v="1546"/>
    <n v="0.87029999999999996"/>
    <n v="0.87029999999999996"/>
    <n v="0.87029999999999996"/>
    <n v="0.87029999999999996"/>
    <n v="0.87029999999999996"/>
    <n v="0.87029999999999996"/>
    <n v="0.87029999999999996"/>
    <n v="0.87029999999999996"/>
  </r>
  <r>
    <s v="north_carolina"/>
    <x v="5"/>
    <x v="5"/>
    <x v="1547"/>
    <n v="0.3548"/>
    <n v="0.3548"/>
    <n v="0.3548"/>
    <n v="0.3548"/>
    <n v="0.3548"/>
    <n v="0.3548"/>
    <n v="0.3548"/>
    <n v="0.3548"/>
  </r>
  <r>
    <s v="north_carolina"/>
    <x v="5"/>
    <x v="6"/>
    <x v="1548"/>
    <n v="7.4700000000000003E-2"/>
    <n v="7.4700000000000003E-2"/>
    <n v="7.4700000000000003E-2"/>
    <n v="7.4700000000000003E-2"/>
    <n v="7.4700000000000003E-2"/>
    <n v="7.4700000000000003E-2"/>
    <n v="7.4700000000000003E-2"/>
    <n v="7.4700000000000003E-2"/>
  </r>
  <r>
    <s v="north_carolina"/>
    <x v="5"/>
    <x v="4"/>
    <x v="1549"/>
    <n v="0.4103"/>
    <n v="0.4103"/>
    <n v="0.4103"/>
    <n v="0.4103"/>
    <n v="0.4103"/>
    <n v="0.4103"/>
    <n v="0.4103"/>
    <n v="0.4103"/>
  </r>
  <r>
    <s v="north_dakota"/>
    <x v="5"/>
    <x v="6"/>
    <x v="582"/>
    <n v="5.1000000000000004E-3"/>
    <n v="5.1000000000000004E-3"/>
    <n v="5.1000000000000004E-3"/>
    <n v="5.1000000000000004E-3"/>
    <n v="5.1000000000000004E-3"/>
    <n v="5.1000000000000004E-3"/>
    <n v="5.1000000000000004E-3"/>
    <n v="5.1000000000000004E-3"/>
  </r>
  <r>
    <s v="north_dakota"/>
    <x v="5"/>
    <x v="4"/>
    <x v="1550"/>
    <n v="2.7400000000000001E-2"/>
    <n v="2.7400000000000001E-2"/>
    <n v="2.7400000000000001E-2"/>
    <n v="2.7400000000000001E-2"/>
    <n v="2.7400000000000001E-2"/>
    <n v="2.7400000000000001E-2"/>
    <n v="2.7400000000000001E-2"/>
    <n v="2.7400000000000001E-2"/>
  </r>
  <r>
    <s v="north_dakota"/>
    <x v="5"/>
    <x v="2"/>
    <x v="505"/>
    <n v="1.2999999999999999E-3"/>
    <n v="1.2999999999999999E-3"/>
    <n v="1.2999999999999999E-3"/>
    <n v="1.2999999999999999E-3"/>
    <n v="1.2999999999999999E-3"/>
    <n v="1.2999999999999999E-3"/>
    <n v="1.2999999999999999E-3"/>
    <n v="1.2999999999999999E-3"/>
  </r>
  <r>
    <s v="north_dakota"/>
    <x v="5"/>
    <x v="3"/>
    <x v="1551"/>
    <n v="5.9299999999999999E-2"/>
    <n v="5.9299999999999999E-2"/>
    <n v="5.9299999999999999E-2"/>
    <n v="5.9299999999999999E-2"/>
    <n v="5.9299999999999999E-2"/>
    <n v="5.9299999999999999E-2"/>
    <n v="5.9299999999999999E-2"/>
    <n v="5.9299999999999999E-2"/>
  </r>
  <r>
    <s v="north_dakota"/>
    <x v="5"/>
    <x v="1"/>
    <x v="1552"/>
    <n v="0.17469999999999999"/>
    <n v="0.17469999999999999"/>
    <n v="0.17469999999999999"/>
    <n v="0.17469999999999999"/>
    <n v="0.17469999999999999"/>
    <n v="0.17469999999999999"/>
    <n v="0.17469999999999999"/>
    <n v="0.17469999999999999"/>
  </r>
  <r>
    <s v="north_dakota"/>
    <x v="5"/>
    <x v="0"/>
    <x v="1553"/>
    <n v="0.29189999999999999"/>
    <n v="0.29189999999999999"/>
    <n v="0.29189999999999999"/>
    <n v="0.29189999999999999"/>
    <n v="0.29189999999999999"/>
    <n v="0.29189999999999999"/>
    <n v="0.29189999999999999"/>
    <n v="0.29189999999999999"/>
  </r>
  <r>
    <s v="north_dakota"/>
    <x v="5"/>
    <x v="5"/>
    <x v="1554"/>
    <n v="2.4199999999999999E-2"/>
    <n v="2.4199999999999999E-2"/>
    <n v="2.4199999999999999E-2"/>
    <n v="2.4199999999999999E-2"/>
    <n v="2.4199999999999999E-2"/>
    <n v="2.4199999999999999E-2"/>
    <n v="2.4199999999999999E-2"/>
    <n v="2.4199999999999999E-2"/>
  </r>
  <r>
    <s v="ohio"/>
    <x v="5"/>
    <x v="2"/>
    <x v="1555"/>
    <n v="2.3400000000000001E-2"/>
    <n v="2.3400000000000001E-2"/>
    <n v="2.3400000000000001E-2"/>
    <n v="2.3400000000000001E-2"/>
    <n v="2.3400000000000001E-2"/>
    <n v="2.3400000000000001E-2"/>
    <n v="2.3400000000000001E-2"/>
    <n v="2.3400000000000001E-2"/>
  </r>
  <r>
    <s v="ohio"/>
    <x v="5"/>
    <x v="1"/>
    <x v="1556"/>
    <n v="2.54"/>
    <n v="2.54"/>
    <n v="2.54"/>
    <n v="2.54"/>
    <n v="2.54"/>
    <n v="2.54"/>
    <n v="2.54"/>
    <n v="2.54"/>
  </r>
  <r>
    <s v="ohio"/>
    <x v="5"/>
    <x v="6"/>
    <x v="1557"/>
    <n v="9.2499999999999999E-2"/>
    <n v="9.2499999999999999E-2"/>
    <n v="9.2499999999999999E-2"/>
    <n v="9.2499999999999999E-2"/>
    <n v="9.2499999999999999E-2"/>
    <n v="9.2499999999999999E-2"/>
    <n v="9.2499999999999999E-2"/>
    <n v="9.2499999999999999E-2"/>
  </r>
  <r>
    <s v="ohio"/>
    <x v="5"/>
    <x v="4"/>
    <x v="1558"/>
    <n v="0.4672"/>
    <n v="0.4672"/>
    <n v="0.4672"/>
    <n v="0.4672"/>
    <n v="0.4672"/>
    <n v="0.4672"/>
    <n v="0.4672"/>
    <n v="0.4672"/>
  </r>
  <r>
    <s v="ohio"/>
    <x v="5"/>
    <x v="3"/>
    <x v="1559"/>
    <n v="1.0780000000000001"/>
    <n v="1.0780000000000001"/>
    <n v="1.0780000000000001"/>
    <n v="1.0780000000000001"/>
    <n v="1.0780000000000001"/>
    <n v="1.0780000000000001"/>
    <n v="1.0780000000000001"/>
    <n v="1.0780000000000001"/>
  </r>
  <r>
    <s v="ohio"/>
    <x v="5"/>
    <x v="0"/>
    <x v="1560"/>
    <n v="4.6406000000000001"/>
    <n v="4.6406000000000001"/>
    <n v="4.6406000000000001"/>
    <n v="4.6406000000000001"/>
    <n v="4.6406000000000001"/>
    <n v="4.6406000000000001"/>
    <n v="4.6406000000000001"/>
    <n v="4.6406000000000001"/>
  </r>
  <r>
    <s v="ohio"/>
    <x v="5"/>
    <x v="5"/>
    <x v="1561"/>
    <n v="0.4395"/>
    <n v="0.4395"/>
    <n v="0.4395"/>
    <n v="0.4395"/>
    <n v="0.4395"/>
    <n v="0.4395"/>
    <n v="0.4395"/>
    <n v="0.4395"/>
  </r>
  <r>
    <s v="oklahoma"/>
    <x v="5"/>
    <x v="5"/>
    <x v="1035"/>
    <n v="0.13639999999999999"/>
    <n v="0.13639999999999999"/>
    <n v="0.13639999999999999"/>
    <n v="0.13639999999999999"/>
    <n v="0.13639999999999999"/>
    <n v="0.13639999999999999"/>
    <n v="0.13639999999999999"/>
    <n v="0.13639999999999999"/>
  </r>
  <r>
    <s v="oklahoma"/>
    <x v="5"/>
    <x v="0"/>
    <x v="1562"/>
    <n v="1.593"/>
    <n v="1.593"/>
    <n v="1.593"/>
    <n v="1.593"/>
    <n v="1.593"/>
    <n v="1.593"/>
    <n v="1.593"/>
    <n v="1.593"/>
  </r>
  <r>
    <s v="oklahoma"/>
    <x v="5"/>
    <x v="3"/>
    <x v="1563"/>
    <n v="0.33439999999999998"/>
    <n v="0.33439999999999998"/>
    <n v="0.33439999999999998"/>
    <n v="0.33439999999999998"/>
    <n v="0.33439999999999998"/>
    <n v="0.33439999999999998"/>
    <n v="0.33439999999999998"/>
    <n v="0.33439999999999998"/>
  </r>
  <r>
    <s v="oklahoma"/>
    <x v="5"/>
    <x v="4"/>
    <x v="1564"/>
    <n v="0.15770000000000001"/>
    <n v="0.15770000000000001"/>
    <n v="0.15770000000000001"/>
    <n v="0.15770000000000001"/>
    <n v="0.15770000000000001"/>
    <n v="0.15770000000000001"/>
    <n v="0.15770000000000001"/>
    <n v="0.15770000000000001"/>
  </r>
  <r>
    <s v="oklahoma"/>
    <x v="5"/>
    <x v="6"/>
    <x v="1565"/>
    <n v="2.87E-2"/>
    <n v="2.87E-2"/>
    <n v="2.87E-2"/>
    <n v="2.87E-2"/>
    <n v="2.87E-2"/>
    <n v="2.87E-2"/>
    <n v="2.87E-2"/>
    <n v="2.87E-2"/>
  </r>
  <r>
    <s v="oklahoma"/>
    <x v="5"/>
    <x v="2"/>
    <x v="1028"/>
    <n v="7.3000000000000001E-3"/>
    <n v="7.3000000000000001E-3"/>
    <n v="7.3000000000000001E-3"/>
    <n v="7.3000000000000001E-3"/>
    <n v="7.3000000000000001E-3"/>
    <n v="7.3000000000000001E-3"/>
    <n v="7.3000000000000001E-3"/>
    <n v="7.3000000000000001E-3"/>
  </r>
  <r>
    <s v="oklahoma"/>
    <x v="5"/>
    <x v="1"/>
    <x v="1566"/>
    <n v="0.92849999999999999"/>
    <n v="0.92849999999999999"/>
    <n v="0.92849999999999999"/>
    <n v="0.92849999999999999"/>
    <n v="0.92849999999999999"/>
    <n v="0.92849999999999999"/>
    <n v="0.92849999999999999"/>
    <n v="0.92849999999999999"/>
  </r>
  <r>
    <s v="oregon"/>
    <x v="5"/>
    <x v="0"/>
    <x v="1567"/>
    <n v="1.3580000000000001"/>
    <n v="1.3580000000000001"/>
    <n v="1.3580000000000001"/>
    <n v="1.3580000000000001"/>
    <n v="1.3580000000000001"/>
    <n v="1.3580000000000001"/>
    <n v="1.3580000000000001"/>
    <n v="1.3580000000000001"/>
  </r>
  <r>
    <s v="oregon"/>
    <x v="5"/>
    <x v="2"/>
    <x v="255"/>
    <n v="7.7000000000000002E-3"/>
    <n v="7.7000000000000002E-3"/>
    <n v="7.7000000000000002E-3"/>
    <n v="7.7000000000000002E-3"/>
    <n v="7.7000000000000002E-3"/>
    <n v="7.7000000000000002E-3"/>
    <n v="7.7000000000000002E-3"/>
    <n v="7.7000000000000002E-3"/>
  </r>
  <r>
    <s v="oregon"/>
    <x v="5"/>
    <x v="5"/>
    <x v="1568"/>
    <n v="0.1439"/>
    <n v="0.1439"/>
    <n v="0.1439"/>
    <n v="0.1439"/>
    <n v="0.1439"/>
    <n v="0.1439"/>
    <n v="0.1439"/>
    <n v="0.1439"/>
  </r>
  <r>
    <s v="oregon"/>
    <x v="5"/>
    <x v="3"/>
    <x v="451"/>
    <n v="0.35299999999999998"/>
    <n v="0.35299999999999998"/>
    <n v="0.35299999999999998"/>
    <n v="0.35299999999999998"/>
    <n v="0.35299999999999998"/>
    <n v="0.35299999999999998"/>
    <n v="0.35299999999999998"/>
    <n v="0.35299999999999998"/>
  </r>
  <r>
    <s v="oregon"/>
    <x v="5"/>
    <x v="1"/>
    <x v="1569"/>
    <n v="0.69059999999999999"/>
    <n v="0.69059999999999999"/>
    <n v="0.69059999999999999"/>
    <n v="0.69059999999999999"/>
    <n v="0.69059999999999999"/>
    <n v="0.69059999999999999"/>
    <n v="0.69059999999999999"/>
    <n v="0.69059999999999999"/>
  </r>
  <r>
    <s v="oregon"/>
    <x v="5"/>
    <x v="6"/>
    <x v="1570"/>
    <n v="3.0300000000000001E-2"/>
    <n v="3.0300000000000001E-2"/>
    <n v="3.0300000000000001E-2"/>
    <n v="3.0300000000000001E-2"/>
    <n v="3.0300000000000001E-2"/>
    <n v="3.0300000000000001E-2"/>
    <n v="3.0300000000000001E-2"/>
    <n v="3.0300000000000001E-2"/>
  </r>
  <r>
    <s v="oregon"/>
    <x v="5"/>
    <x v="4"/>
    <x v="1571"/>
    <n v="0.13239999999999999"/>
    <n v="0.13239999999999999"/>
    <n v="0.13239999999999999"/>
    <n v="0.13239999999999999"/>
    <n v="0.13239999999999999"/>
    <n v="0.13239999999999999"/>
    <n v="0.13239999999999999"/>
    <n v="0.13239999999999999"/>
  </r>
  <r>
    <s v="pennsylvania"/>
    <x v="5"/>
    <x v="3"/>
    <x v="1572"/>
    <n v="1.1718999999999999"/>
    <n v="1.1718999999999999"/>
    <n v="1.1718999999999999"/>
    <n v="1.1718999999999999"/>
    <n v="1.1718999999999999"/>
    <n v="1.1718999999999999"/>
    <n v="1.1718999999999999"/>
    <n v="1.1718999999999999"/>
  </r>
  <r>
    <s v="pennsylvania"/>
    <x v="5"/>
    <x v="4"/>
    <x v="1573"/>
    <n v="0.43869999999999998"/>
    <n v="0.43869999999999998"/>
    <n v="0.43869999999999998"/>
    <n v="0.43869999999999998"/>
    <n v="0.43869999999999998"/>
    <n v="0.43869999999999998"/>
    <n v="0.43869999999999998"/>
    <n v="0.43869999999999998"/>
  </r>
  <r>
    <s v="pennsylvania"/>
    <x v="5"/>
    <x v="6"/>
    <x v="1574"/>
    <n v="0.10059999999999999"/>
    <n v="0.10059999999999999"/>
    <n v="0.10059999999999999"/>
    <n v="0.10059999999999999"/>
    <n v="0.10059999999999999"/>
    <n v="0.10059999999999999"/>
    <n v="0.10059999999999999"/>
    <n v="0.10059999999999999"/>
  </r>
  <r>
    <s v="pennsylvania"/>
    <x v="5"/>
    <x v="1"/>
    <x v="1575"/>
    <n v="2.1488999999999998"/>
    <n v="2.1488999999999998"/>
    <n v="2.1488999999999998"/>
    <n v="2.1488999999999998"/>
    <n v="2.1488999999999998"/>
    <n v="2.1488999999999998"/>
    <n v="2.1488999999999998"/>
    <n v="2.1488999999999998"/>
  </r>
  <r>
    <s v="pennsylvania"/>
    <x v="5"/>
    <x v="5"/>
    <x v="1576"/>
    <n v="0.4778"/>
    <n v="0.4778"/>
    <n v="0.4778"/>
    <n v="0.4778"/>
    <n v="0.4778"/>
    <n v="0.4778"/>
    <n v="0.4778"/>
    <n v="0.4778"/>
  </r>
  <r>
    <s v="pennsylvania"/>
    <x v="5"/>
    <x v="2"/>
    <x v="267"/>
    <n v="2.5499999999999998E-2"/>
    <n v="2.5499999999999998E-2"/>
    <n v="2.5499999999999998E-2"/>
    <n v="2.5499999999999998E-2"/>
    <n v="2.5499999999999998E-2"/>
    <n v="2.5499999999999998E-2"/>
    <n v="2.5499999999999998E-2"/>
    <n v="2.5499999999999998E-2"/>
  </r>
  <r>
    <s v="pennsylvania"/>
    <x v="5"/>
    <x v="0"/>
    <x v="1577"/>
    <n v="4.3634000000000004"/>
    <n v="4.3634000000000004"/>
    <n v="4.3634000000000004"/>
    <n v="4.3634000000000004"/>
    <n v="4.3634000000000004"/>
    <n v="4.3634000000000004"/>
    <n v="4.3634000000000004"/>
    <n v="4.3634000000000004"/>
  </r>
  <r>
    <s v="rhode_island"/>
    <x v="5"/>
    <x v="3"/>
    <x v="1578"/>
    <n v="0.104"/>
    <n v="0.104"/>
    <n v="0.104"/>
    <n v="0.104"/>
    <n v="0.104"/>
    <n v="0.104"/>
    <n v="0.104"/>
    <n v="0.104"/>
  </r>
  <r>
    <s v="rhode_island"/>
    <x v="5"/>
    <x v="6"/>
    <x v="1326"/>
    <n v="8.8999999999999999E-3"/>
    <n v="8.8999999999999999E-3"/>
    <n v="8.8999999999999999E-3"/>
    <n v="8.8999999999999999E-3"/>
    <n v="8.8999999999999999E-3"/>
    <n v="8.8999999999999999E-3"/>
    <n v="8.8999999999999999E-3"/>
    <n v="8.8999999999999999E-3"/>
  </r>
  <r>
    <s v="rhode_island"/>
    <x v="5"/>
    <x v="4"/>
    <x v="1579"/>
    <n v="3.7900000000000003E-2"/>
    <n v="3.7900000000000003E-2"/>
    <n v="3.7900000000000003E-2"/>
    <n v="3.7900000000000003E-2"/>
    <n v="3.7900000000000003E-2"/>
    <n v="3.7900000000000003E-2"/>
    <n v="3.7900000000000003E-2"/>
    <n v="3.7900000000000003E-2"/>
  </r>
  <r>
    <s v="rhode_island"/>
    <x v="5"/>
    <x v="0"/>
    <x v="792"/>
    <n v="0.37690000000000001"/>
    <n v="0.37690000000000001"/>
    <n v="0.37690000000000001"/>
    <n v="0.37690000000000001"/>
    <n v="0.37690000000000001"/>
    <n v="0.37690000000000001"/>
    <n v="0.37690000000000001"/>
    <n v="0.37690000000000001"/>
  </r>
  <r>
    <s v="rhode_island"/>
    <x v="5"/>
    <x v="2"/>
    <x v="804"/>
    <n v="2.3E-3"/>
    <n v="2.3E-3"/>
    <n v="2.3E-3"/>
    <n v="2.3E-3"/>
    <n v="2.3E-3"/>
    <n v="2.3E-3"/>
    <n v="2.3E-3"/>
    <n v="2.3E-3"/>
  </r>
  <r>
    <s v="rhode_island"/>
    <x v="5"/>
    <x v="1"/>
    <x v="1580"/>
    <n v="0.18140000000000001"/>
    <n v="0.18140000000000001"/>
    <n v="0.18140000000000001"/>
    <n v="0.18140000000000001"/>
    <n v="0.18140000000000001"/>
    <n v="0.18140000000000001"/>
    <n v="0.18140000000000001"/>
    <n v="0.18140000000000001"/>
  </r>
  <r>
    <s v="rhode_island"/>
    <x v="5"/>
    <x v="5"/>
    <x v="386"/>
    <n v="4.24E-2"/>
    <n v="4.24E-2"/>
    <n v="4.24E-2"/>
    <n v="4.24E-2"/>
    <n v="4.24E-2"/>
    <n v="4.24E-2"/>
    <n v="4.24E-2"/>
    <n v="4.24E-2"/>
  </r>
  <r>
    <s v="south_carolina"/>
    <x v="5"/>
    <x v="2"/>
    <x v="74"/>
    <n v="8.9999999999999993E-3"/>
    <n v="8.9999999999999993E-3"/>
    <n v="8.9999999999999993E-3"/>
    <n v="8.9999999999999993E-3"/>
    <n v="8.9999999999999993E-3"/>
    <n v="8.9999999999999993E-3"/>
    <n v="8.9999999999999993E-3"/>
    <n v="8.9999999999999993E-3"/>
  </r>
  <r>
    <s v="south_carolina"/>
    <x v="5"/>
    <x v="6"/>
    <x v="1260"/>
    <n v="3.5499999999999997E-2"/>
    <n v="3.5499999999999997E-2"/>
    <n v="3.5499999999999997E-2"/>
    <n v="3.5499999999999997E-2"/>
    <n v="3.5499999999999997E-2"/>
    <n v="3.5499999999999997E-2"/>
    <n v="3.5499999999999997E-2"/>
    <n v="3.5499999999999997E-2"/>
  </r>
  <r>
    <s v="south_carolina"/>
    <x v="5"/>
    <x v="4"/>
    <x v="579"/>
    <n v="0.1993"/>
    <n v="0.1993"/>
    <n v="0.1993"/>
    <n v="0.1993"/>
    <n v="0.1993"/>
    <n v="0.1993"/>
    <n v="0.1993"/>
    <n v="0.1993"/>
  </r>
  <r>
    <s v="south_carolina"/>
    <x v="5"/>
    <x v="3"/>
    <x v="1581"/>
    <n v="0.41410000000000002"/>
    <n v="0.41410000000000002"/>
    <n v="0.41410000000000002"/>
    <n v="0.41410000000000002"/>
    <n v="0.41410000000000002"/>
    <n v="0.41410000000000002"/>
    <n v="0.41410000000000002"/>
    <n v="0.41410000000000002"/>
  </r>
  <r>
    <s v="south_carolina"/>
    <x v="5"/>
    <x v="5"/>
    <x v="1582"/>
    <n v="0.16880000000000001"/>
    <n v="0.16880000000000001"/>
    <n v="0.16880000000000001"/>
    <n v="0.16880000000000001"/>
    <n v="0.16880000000000001"/>
    <n v="0.16880000000000001"/>
    <n v="0.16880000000000001"/>
    <n v="0.16880000000000001"/>
  </r>
  <r>
    <s v="south_carolina"/>
    <x v="5"/>
    <x v="1"/>
    <x v="1583"/>
    <n v="0.97809999999999997"/>
    <n v="0.97809999999999997"/>
    <n v="0.97809999999999997"/>
    <n v="0.97809999999999997"/>
    <n v="0.97809999999999997"/>
    <n v="0.97809999999999997"/>
    <n v="0.97809999999999997"/>
    <n v="0.97809999999999997"/>
  </r>
  <r>
    <s v="south_carolina"/>
    <x v="5"/>
    <x v="0"/>
    <x v="1584"/>
    <n v="1.8048999999999999"/>
    <n v="1.8048999999999999"/>
    <n v="1.8048999999999999"/>
    <n v="1.8048999999999999"/>
    <n v="1.8048999999999999"/>
    <n v="1.8048999999999999"/>
    <n v="1.8048999999999999"/>
    <n v="1.8048999999999999"/>
  </r>
  <r>
    <s v="south_dakota"/>
    <x v="5"/>
    <x v="6"/>
    <x v="732"/>
    <n v="6.3E-3"/>
    <n v="6.3E-3"/>
    <n v="6.3E-3"/>
    <n v="6.3E-3"/>
    <n v="6.3E-3"/>
    <n v="6.3E-3"/>
    <n v="6.3E-3"/>
    <n v="6.3E-3"/>
  </r>
  <r>
    <s v="south_dakota"/>
    <x v="5"/>
    <x v="3"/>
    <x v="1585"/>
    <n v="7.3200000000000001E-2"/>
    <n v="7.3200000000000001E-2"/>
    <n v="7.3200000000000001E-2"/>
    <n v="7.3200000000000001E-2"/>
    <n v="7.3200000000000001E-2"/>
    <n v="7.3200000000000001E-2"/>
    <n v="7.3200000000000001E-2"/>
    <n v="7.3200000000000001E-2"/>
  </r>
  <r>
    <s v="south_dakota"/>
    <x v="5"/>
    <x v="2"/>
    <x v="104"/>
    <n v="1.6000000000000001E-3"/>
    <n v="1.6000000000000001E-3"/>
    <n v="1.6000000000000001E-3"/>
    <n v="1.6000000000000001E-3"/>
    <n v="1.6000000000000001E-3"/>
    <n v="1.6000000000000001E-3"/>
    <n v="1.6000000000000001E-3"/>
    <n v="1.6000000000000001E-3"/>
  </r>
  <r>
    <s v="south_dakota"/>
    <x v="5"/>
    <x v="5"/>
    <x v="221"/>
    <n v="2.9899999999999999E-2"/>
    <n v="2.9899999999999999E-2"/>
    <n v="2.9899999999999999E-2"/>
    <n v="2.9899999999999999E-2"/>
    <n v="2.9899999999999999E-2"/>
    <n v="2.9899999999999999E-2"/>
    <n v="2.9899999999999999E-2"/>
    <n v="2.9899999999999999E-2"/>
  </r>
  <r>
    <s v="south_dakota"/>
    <x v="5"/>
    <x v="4"/>
    <x v="1586"/>
    <n v="3.2500000000000001E-2"/>
    <n v="3.2500000000000001E-2"/>
    <n v="3.2500000000000001E-2"/>
    <n v="3.2500000000000001E-2"/>
    <n v="3.2500000000000001E-2"/>
    <n v="3.2500000000000001E-2"/>
    <n v="3.2500000000000001E-2"/>
    <n v="3.2500000000000001E-2"/>
  </r>
  <r>
    <s v="south_dakota"/>
    <x v="5"/>
    <x v="0"/>
    <x v="1167"/>
    <n v="0.32090000000000002"/>
    <n v="0.32090000000000002"/>
    <n v="0.32090000000000002"/>
    <n v="0.32090000000000002"/>
    <n v="0.32090000000000002"/>
    <n v="0.32090000000000002"/>
    <n v="0.32090000000000002"/>
    <n v="0.32090000000000002"/>
  </r>
  <r>
    <s v="south_dakota"/>
    <x v="5"/>
    <x v="1"/>
    <x v="1587"/>
    <n v="0.1774"/>
    <n v="0.1774"/>
    <n v="0.1774"/>
    <n v="0.1774"/>
    <n v="0.1774"/>
    <n v="0.1774"/>
    <n v="0.1774"/>
    <n v="0.1774"/>
  </r>
  <r>
    <s v="tennessee"/>
    <x v="5"/>
    <x v="2"/>
    <x v="1588"/>
    <n v="1.26E-2"/>
    <n v="1.26E-2"/>
    <n v="1.26E-2"/>
    <n v="1.26E-2"/>
    <n v="1.26E-2"/>
    <n v="1.26E-2"/>
    <n v="1.26E-2"/>
    <n v="1.26E-2"/>
  </r>
  <r>
    <s v="tennessee"/>
    <x v="5"/>
    <x v="5"/>
    <x v="1589"/>
    <n v="0.2366"/>
    <n v="0.2366"/>
    <n v="0.2366"/>
    <n v="0.2366"/>
    <n v="0.2366"/>
    <n v="0.2366"/>
    <n v="0.2366"/>
    <n v="0.2366"/>
  </r>
  <r>
    <s v="tennessee"/>
    <x v="5"/>
    <x v="3"/>
    <x v="1590"/>
    <n v="0.58020000000000005"/>
    <n v="0.58020000000000005"/>
    <n v="0.58020000000000005"/>
    <n v="0.58020000000000005"/>
    <n v="0.58020000000000005"/>
    <n v="0.58020000000000005"/>
    <n v="0.58020000000000005"/>
    <n v="0.58020000000000005"/>
  </r>
  <r>
    <s v="tennessee"/>
    <x v="5"/>
    <x v="1"/>
    <x v="1591"/>
    <n v="1.4200999999999999"/>
    <n v="1.4200999999999999"/>
    <n v="1.4200999999999999"/>
    <n v="1.4200999999999999"/>
    <n v="1.4200999999999999"/>
    <n v="1.4200999999999999"/>
    <n v="1.4200999999999999"/>
    <n v="1.4200999999999999"/>
  </r>
  <r>
    <s v="tennessee"/>
    <x v="5"/>
    <x v="0"/>
    <x v="1592"/>
    <n v="2.569"/>
    <n v="2.569"/>
    <n v="2.569"/>
    <n v="2.569"/>
    <n v="2.569"/>
    <n v="2.569"/>
    <n v="2.569"/>
    <n v="2.569"/>
  </r>
  <r>
    <s v="tennessee"/>
    <x v="5"/>
    <x v="6"/>
    <x v="1222"/>
    <n v="4.9799999999999997E-2"/>
    <n v="4.9799999999999997E-2"/>
    <n v="4.9799999999999997E-2"/>
    <n v="4.9799999999999997E-2"/>
    <n v="4.9799999999999997E-2"/>
    <n v="4.9799999999999997E-2"/>
    <n v="4.9799999999999997E-2"/>
    <n v="4.9799999999999997E-2"/>
  </r>
  <r>
    <s v="tennessee"/>
    <x v="5"/>
    <x v="4"/>
    <x v="1593"/>
    <n v="0.2697"/>
    <n v="0.2697"/>
    <n v="0.2697"/>
    <n v="0.2697"/>
    <n v="0.2697"/>
    <n v="0.2697"/>
    <n v="0.2697"/>
    <n v="0.2697"/>
  </r>
  <r>
    <s v="texas"/>
    <x v="5"/>
    <x v="6"/>
    <x v="269"/>
    <n v="0.1971"/>
    <n v="0.1971"/>
    <n v="0.1971"/>
    <n v="0.1971"/>
    <n v="0.1971"/>
    <n v="0.1971"/>
    <n v="0.1971"/>
    <n v="0.1971"/>
  </r>
  <r>
    <s v="texas"/>
    <x v="5"/>
    <x v="3"/>
    <x v="1594"/>
    <n v="2.2953000000000001"/>
    <n v="2.2953000000000001"/>
    <n v="2.2953000000000001"/>
    <n v="2.2953000000000001"/>
    <n v="2.2953000000000001"/>
    <n v="2.2953000000000001"/>
    <n v="2.2953000000000001"/>
    <n v="2.2953000000000001"/>
  </r>
  <r>
    <s v="texas"/>
    <x v="5"/>
    <x v="1"/>
    <x v="1595"/>
    <n v="4.9889999999999999"/>
    <n v="4.9889999999999999"/>
    <n v="4.9889999999999999"/>
    <n v="4.9889999999999999"/>
    <n v="4.9889999999999999"/>
    <n v="4.9889999999999999"/>
    <n v="4.9889999999999999"/>
    <n v="4.9889999999999999"/>
  </r>
  <r>
    <s v="texas"/>
    <x v="5"/>
    <x v="4"/>
    <x v="1596"/>
    <n v="1.0074000000000001"/>
    <n v="1.0074000000000001"/>
    <n v="1.0074000000000001"/>
    <n v="1.0074000000000001"/>
    <n v="1.0074000000000001"/>
    <n v="1.0074000000000001"/>
    <n v="1.0074000000000001"/>
    <n v="1.0074000000000001"/>
  </r>
  <r>
    <s v="texas"/>
    <x v="5"/>
    <x v="5"/>
    <x v="1597"/>
    <n v="0.93579999999999997"/>
    <n v="0.93579999999999997"/>
    <n v="0.93579999999999997"/>
    <n v="0.93579999999999997"/>
    <n v="0.93579999999999997"/>
    <n v="0.93579999999999997"/>
    <n v="0.93579999999999997"/>
    <n v="0.93579999999999997"/>
  </r>
  <r>
    <s v="texas"/>
    <x v="5"/>
    <x v="2"/>
    <x v="1598"/>
    <n v="4.99E-2"/>
    <n v="4.99E-2"/>
    <n v="4.99E-2"/>
    <n v="4.99E-2"/>
    <n v="4.99E-2"/>
    <n v="4.99E-2"/>
    <n v="4.99E-2"/>
    <n v="4.99E-2"/>
  </r>
  <r>
    <s v="texas"/>
    <x v="5"/>
    <x v="0"/>
    <x v="1599"/>
    <n v="9.4745000000000008"/>
    <n v="9.4745000000000008"/>
    <n v="9.4745000000000008"/>
    <n v="9.4745000000000008"/>
    <n v="9.4745000000000008"/>
    <n v="9.4745000000000008"/>
    <n v="9.4745000000000008"/>
    <n v="9.4745000000000008"/>
  </r>
  <r>
    <s v="utah"/>
    <x v="5"/>
    <x v="1"/>
    <x v="1112"/>
    <n v="0.54730000000000001"/>
    <n v="0.54730000000000001"/>
    <n v="0.54730000000000001"/>
    <n v="0.54730000000000001"/>
    <n v="0.54730000000000001"/>
    <n v="0.54730000000000001"/>
    <n v="0.54730000000000001"/>
    <n v="0.54730000000000001"/>
  </r>
  <r>
    <s v="utah"/>
    <x v="5"/>
    <x v="0"/>
    <x v="1600"/>
    <n v="0.99839999999999995"/>
    <n v="0.99839999999999995"/>
    <n v="0.99839999999999995"/>
    <n v="0.99839999999999995"/>
    <n v="0.99839999999999995"/>
    <n v="0.99839999999999995"/>
    <n v="0.99839999999999995"/>
    <n v="0.99839999999999995"/>
  </r>
  <r>
    <s v="utah"/>
    <x v="5"/>
    <x v="4"/>
    <x v="1601"/>
    <n v="8.4900000000000003E-2"/>
    <n v="8.4900000000000003E-2"/>
    <n v="8.4900000000000003E-2"/>
    <n v="8.4900000000000003E-2"/>
    <n v="8.4900000000000003E-2"/>
    <n v="8.4900000000000003E-2"/>
    <n v="8.4900000000000003E-2"/>
    <n v="8.4900000000000003E-2"/>
  </r>
  <r>
    <s v="utah"/>
    <x v="5"/>
    <x v="3"/>
    <x v="1602"/>
    <n v="0.2417"/>
    <n v="0.2417"/>
    <n v="0.2417"/>
    <n v="0.2417"/>
    <n v="0.2417"/>
    <n v="0.2417"/>
    <n v="0.2417"/>
    <n v="0.2417"/>
  </r>
  <r>
    <s v="utah"/>
    <x v="5"/>
    <x v="5"/>
    <x v="1603"/>
    <n v="9.8500000000000004E-2"/>
    <n v="9.8500000000000004E-2"/>
    <n v="9.8500000000000004E-2"/>
    <n v="9.8500000000000004E-2"/>
    <n v="9.8500000000000004E-2"/>
    <n v="9.8500000000000004E-2"/>
    <n v="9.8500000000000004E-2"/>
    <n v="9.8500000000000004E-2"/>
  </r>
  <r>
    <s v="utah"/>
    <x v="5"/>
    <x v="6"/>
    <x v="1604"/>
    <n v="2.07E-2"/>
    <n v="2.07E-2"/>
    <n v="2.07E-2"/>
    <n v="2.07E-2"/>
    <n v="2.07E-2"/>
    <n v="2.07E-2"/>
    <n v="2.07E-2"/>
    <n v="2.07E-2"/>
  </r>
  <r>
    <s v="utah"/>
    <x v="5"/>
    <x v="2"/>
    <x v="63"/>
    <n v="5.3E-3"/>
    <n v="5.3E-3"/>
    <n v="5.3E-3"/>
    <n v="5.3E-3"/>
    <n v="5.3E-3"/>
    <n v="5.3E-3"/>
    <n v="5.3E-3"/>
    <n v="5.3E-3"/>
  </r>
  <r>
    <s v="vermont"/>
    <x v="5"/>
    <x v="5"/>
    <x v="42"/>
    <n v="2.4799999999999999E-2"/>
    <n v="2.4799999999999999E-2"/>
    <n v="2.4799999999999999E-2"/>
    <n v="2.4799999999999999E-2"/>
    <n v="2.4799999999999999E-2"/>
    <n v="2.4799999999999999E-2"/>
    <n v="2.4799999999999999E-2"/>
    <n v="2.4799999999999999E-2"/>
  </r>
  <r>
    <s v="vermont"/>
    <x v="5"/>
    <x v="3"/>
    <x v="1605"/>
    <n v="6.08E-2"/>
    <n v="6.08E-2"/>
    <n v="6.08E-2"/>
    <n v="6.08E-2"/>
    <n v="6.08E-2"/>
    <n v="6.08E-2"/>
    <n v="6.08E-2"/>
    <n v="6.08E-2"/>
  </r>
  <r>
    <s v="vermont"/>
    <x v="5"/>
    <x v="6"/>
    <x v="195"/>
    <n v="5.1999999999999998E-3"/>
    <n v="5.1999999999999998E-3"/>
    <n v="5.1999999999999998E-3"/>
    <n v="5.1999999999999998E-3"/>
    <n v="5.1999999999999998E-3"/>
    <n v="5.1999999999999998E-3"/>
    <n v="5.1999999999999998E-3"/>
    <n v="5.1999999999999998E-3"/>
  </r>
  <r>
    <s v="vermont"/>
    <x v="5"/>
    <x v="2"/>
    <x v="505"/>
    <n v="1.2999999999999999E-3"/>
    <n v="1.2999999999999999E-3"/>
    <n v="1.2999999999999999E-3"/>
    <n v="1.2999999999999999E-3"/>
    <n v="1.2999999999999999E-3"/>
    <n v="1.2999999999999999E-3"/>
    <n v="1.2999999999999999E-3"/>
    <n v="1.2999999999999999E-3"/>
  </r>
  <r>
    <s v="vermont"/>
    <x v="5"/>
    <x v="1"/>
    <x v="1606"/>
    <n v="0.14230000000000001"/>
    <n v="0.14230000000000001"/>
    <n v="0.14230000000000001"/>
    <n v="0.14230000000000001"/>
    <n v="0.14230000000000001"/>
    <n v="0.14230000000000001"/>
    <n v="0.14230000000000001"/>
    <n v="0.14230000000000001"/>
  </r>
  <r>
    <s v="vermont"/>
    <x v="5"/>
    <x v="4"/>
    <x v="320"/>
    <n v="2.3900000000000001E-2"/>
    <n v="2.3900000000000001E-2"/>
    <n v="2.3900000000000001E-2"/>
    <n v="2.3900000000000001E-2"/>
    <n v="2.3900000000000001E-2"/>
    <n v="2.3900000000000001E-2"/>
    <n v="2.3900000000000001E-2"/>
    <n v="2.3900000000000001E-2"/>
  </r>
  <r>
    <s v="vermont"/>
    <x v="5"/>
    <x v="0"/>
    <x v="1607"/>
    <n v="0.25829999999999997"/>
    <n v="0.25829999999999997"/>
    <n v="0.25829999999999997"/>
    <n v="0.25829999999999997"/>
    <n v="0.25829999999999997"/>
    <n v="0.25829999999999997"/>
    <n v="0.25829999999999997"/>
    <n v="0.25829999999999997"/>
  </r>
  <r>
    <s v="virginia"/>
    <x v="5"/>
    <x v="5"/>
    <x v="1608"/>
    <n v="0.30409999999999998"/>
    <n v="0.30409999999999998"/>
    <n v="0.30409999999999998"/>
    <n v="0.30409999999999998"/>
    <n v="0.30409999999999998"/>
    <n v="0.30409999999999998"/>
    <n v="0.30409999999999998"/>
    <n v="0.30409999999999998"/>
  </r>
  <r>
    <s v="virginia"/>
    <x v="5"/>
    <x v="4"/>
    <x v="750"/>
    <n v="0.33360000000000001"/>
    <n v="0.33360000000000001"/>
    <n v="0.33360000000000001"/>
    <n v="0.33360000000000001"/>
    <n v="0.33360000000000001"/>
    <n v="0.33360000000000001"/>
    <n v="0.33360000000000001"/>
    <n v="0.33360000000000001"/>
  </r>
  <r>
    <s v="virginia"/>
    <x v="5"/>
    <x v="6"/>
    <x v="1609"/>
    <n v="6.4000000000000001E-2"/>
    <n v="6.4000000000000001E-2"/>
    <n v="6.4000000000000001E-2"/>
    <n v="6.4000000000000001E-2"/>
    <n v="6.4000000000000001E-2"/>
    <n v="6.4000000000000001E-2"/>
    <n v="6.4000000000000001E-2"/>
    <n v="6.4000000000000001E-2"/>
  </r>
  <r>
    <s v="virginia"/>
    <x v="5"/>
    <x v="0"/>
    <x v="1610"/>
    <n v="3.1619000000000002"/>
    <n v="3.1619000000000002"/>
    <n v="3.1619000000000002"/>
    <n v="3.1619000000000002"/>
    <n v="3.1619000000000002"/>
    <n v="3.1619000000000002"/>
    <n v="3.1619000000000002"/>
    <n v="3.1619000000000002"/>
  </r>
  <r>
    <s v="virginia"/>
    <x v="5"/>
    <x v="2"/>
    <x v="389"/>
    <n v="1.6199999999999999E-2"/>
    <n v="1.6199999999999999E-2"/>
    <n v="1.6199999999999999E-2"/>
    <n v="1.6199999999999999E-2"/>
    <n v="1.6199999999999999E-2"/>
    <n v="1.6199999999999999E-2"/>
    <n v="1.6199999999999999E-2"/>
    <n v="1.6199999999999999E-2"/>
  </r>
  <r>
    <s v="virginia"/>
    <x v="5"/>
    <x v="3"/>
    <x v="1611"/>
    <n v="0.74590000000000001"/>
    <n v="0.74590000000000001"/>
    <n v="0.74590000000000001"/>
    <n v="0.74590000000000001"/>
    <n v="0.74590000000000001"/>
    <n v="0.74590000000000001"/>
    <n v="0.74590000000000001"/>
    <n v="0.74590000000000001"/>
  </r>
  <r>
    <s v="virginia"/>
    <x v="5"/>
    <x v="1"/>
    <x v="1612"/>
    <n v="1.6979"/>
    <n v="1.6979"/>
    <n v="1.6979"/>
    <n v="1.6979"/>
    <n v="1.6979"/>
    <n v="1.6979"/>
    <n v="1.6979"/>
    <n v="1.6979"/>
  </r>
  <r>
    <s v="washington"/>
    <x v="5"/>
    <x v="3"/>
    <x v="1613"/>
    <n v="0.62619999999999998"/>
    <n v="0.62619999999999998"/>
    <n v="0.62619999999999998"/>
    <n v="0.62619999999999998"/>
    <n v="0.62619999999999998"/>
    <n v="0.62619999999999998"/>
    <n v="0.62619999999999998"/>
    <n v="0.62619999999999998"/>
  </r>
  <r>
    <s v="washington"/>
    <x v="5"/>
    <x v="4"/>
    <x v="1302"/>
    <n v="0.17649999999999999"/>
    <n v="0.17649999999999999"/>
    <n v="0.17649999999999999"/>
    <n v="0.17649999999999999"/>
    <n v="0.17649999999999999"/>
    <n v="0.17649999999999999"/>
    <n v="0.17649999999999999"/>
    <n v="0.17649999999999999"/>
  </r>
  <r>
    <s v="washington"/>
    <x v="5"/>
    <x v="6"/>
    <x v="1614"/>
    <n v="5.3800000000000001E-2"/>
    <n v="5.3800000000000001E-2"/>
    <n v="5.3800000000000001E-2"/>
    <n v="5.3800000000000001E-2"/>
    <n v="5.3800000000000001E-2"/>
    <n v="5.3800000000000001E-2"/>
    <n v="5.3800000000000001E-2"/>
    <n v="5.3800000000000001E-2"/>
  </r>
  <r>
    <s v="washington"/>
    <x v="5"/>
    <x v="2"/>
    <x v="191"/>
    <n v="1.3599999999999999E-2"/>
    <n v="1.3599999999999999E-2"/>
    <n v="1.3599999999999999E-2"/>
    <n v="1.3599999999999999E-2"/>
    <n v="1.3599999999999999E-2"/>
    <n v="1.3599999999999999E-2"/>
    <n v="1.3599999999999999E-2"/>
    <n v="1.3599999999999999E-2"/>
  </r>
  <r>
    <s v="washington"/>
    <x v="5"/>
    <x v="1"/>
    <x v="1615"/>
    <n v="1.2047000000000001"/>
    <n v="1.2047000000000001"/>
    <n v="1.2047000000000001"/>
    <n v="1.2047000000000001"/>
    <n v="1.2047000000000001"/>
    <n v="1.2047000000000001"/>
    <n v="1.2047000000000001"/>
    <n v="1.2047000000000001"/>
  </r>
  <r>
    <s v="washington"/>
    <x v="5"/>
    <x v="5"/>
    <x v="1616"/>
    <n v="0.25530000000000003"/>
    <n v="0.25530000000000003"/>
    <n v="0.25530000000000003"/>
    <n v="0.25530000000000003"/>
    <n v="0.25530000000000003"/>
    <n v="0.25530000000000003"/>
    <n v="0.25530000000000003"/>
    <n v="0.25530000000000003"/>
  </r>
  <r>
    <s v="washington"/>
    <x v="5"/>
    <x v="0"/>
    <x v="1617"/>
    <n v="2.33"/>
    <n v="2.33"/>
    <n v="2.33"/>
    <n v="2.33"/>
    <n v="2.33"/>
    <n v="2.33"/>
    <n v="2.33"/>
    <n v="2.33"/>
  </r>
  <r>
    <s v="washington_dc"/>
    <x v="5"/>
    <x v="0"/>
    <x v="1618"/>
    <n v="0.1895"/>
    <n v="0.1895"/>
    <n v="0.1895"/>
    <n v="0.1895"/>
    <n v="0.1895"/>
    <n v="0.1895"/>
    <n v="0.1895"/>
    <n v="0.1895"/>
  </r>
  <r>
    <s v="washington_dc"/>
    <x v="5"/>
    <x v="1"/>
    <x v="1619"/>
    <n v="8.8800000000000004E-2"/>
    <n v="8.8800000000000004E-2"/>
    <n v="8.8800000000000004E-2"/>
    <n v="8.8800000000000004E-2"/>
    <n v="8.8800000000000004E-2"/>
    <n v="8.8800000000000004E-2"/>
    <n v="8.8800000000000004E-2"/>
    <n v="8.8800000000000004E-2"/>
  </r>
  <r>
    <s v="washington_dc"/>
    <x v="5"/>
    <x v="3"/>
    <x v="1341"/>
    <n v="4.9299999999999997E-2"/>
    <n v="4.9299999999999997E-2"/>
    <n v="4.9299999999999997E-2"/>
    <n v="4.9299999999999997E-2"/>
    <n v="4.9299999999999997E-2"/>
    <n v="4.9299999999999997E-2"/>
    <n v="4.9299999999999997E-2"/>
    <n v="4.9299999999999997E-2"/>
  </r>
  <r>
    <s v="washington_dc"/>
    <x v="5"/>
    <x v="4"/>
    <x v="303"/>
    <n v="2.5899999999999999E-2"/>
    <n v="2.5899999999999999E-2"/>
    <n v="2.5899999999999999E-2"/>
    <n v="2.5899999999999999E-2"/>
    <n v="2.5899999999999999E-2"/>
    <n v="2.5899999999999999E-2"/>
    <n v="2.5899999999999999E-2"/>
    <n v="2.5899999999999999E-2"/>
  </r>
  <r>
    <s v="washington_dc"/>
    <x v="5"/>
    <x v="2"/>
    <x v="202"/>
    <n v="1.1000000000000001E-3"/>
    <n v="1.1000000000000001E-3"/>
    <n v="1.1000000000000001E-3"/>
    <n v="1.1000000000000001E-3"/>
    <n v="1.1000000000000001E-3"/>
    <n v="1.1000000000000001E-3"/>
    <n v="1.1000000000000001E-3"/>
    <n v="1.1000000000000001E-3"/>
  </r>
  <r>
    <s v="washington_dc"/>
    <x v="5"/>
    <x v="5"/>
    <x v="1100"/>
    <n v="2.01E-2"/>
    <n v="2.01E-2"/>
    <n v="2.01E-2"/>
    <n v="2.01E-2"/>
    <n v="2.01E-2"/>
    <n v="2.01E-2"/>
    <n v="2.01E-2"/>
    <n v="2.01E-2"/>
  </r>
  <r>
    <s v="washington_dc"/>
    <x v="5"/>
    <x v="6"/>
    <x v="407"/>
    <n v="4.1999999999999997E-3"/>
    <n v="4.1999999999999997E-3"/>
    <n v="4.1999999999999997E-3"/>
    <n v="4.1999999999999997E-3"/>
    <n v="4.1999999999999997E-3"/>
    <n v="4.1999999999999997E-3"/>
    <n v="4.1999999999999997E-3"/>
    <n v="4.1999999999999997E-3"/>
  </r>
  <r>
    <s v="west_virginia"/>
    <x v="5"/>
    <x v="6"/>
    <x v="1123"/>
    <n v="1.46E-2"/>
    <n v="1.46E-2"/>
    <n v="1.46E-2"/>
    <n v="1.46E-2"/>
    <n v="1.46E-2"/>
    <n v="1.46E-2"/>
    <n v="1.46E-2"/>
    <n v="1.46E-2"/>
  </r>
  <r>
    <s v="west_virginia"/>
    <x v="5"/>
    <x v="1"/>
    <x v="1620"/>
    <n v="0.36230000000000001"/>
    <n v="0.36230000000000001"/>
    <n v="0.36230000000000001"/>
    <n v="0.36230000000000001"/>
    <n v="0.36230000000000001"/>
    <n v="0.36230000000000001"/>
    <n v="0.36230000000000001"/>
    <n v="0.36230000000000001"/>
  </r>
  <r>
    <s v="west_virginia"/>
    <x v="5"/>
    <x v="3"/>
    <x v="1621"/>
    <n v="0.17030000000000001"/>
    <n v="0.17030000000000001"/>
    <n v="0.17030000000000001"/>
    <n v="0.17030000000000001"/>
    <n v="0.17030000000000001"/>
    <n v="0.17030000000000001"/>
    <n v="0.17030000000000001"/>
    <n v="0.17030000000000001"/>
  </r>
  <r>
    <s v="west_virginia"/>
    <x v="5"/>
    <x v="2"/>
    <x v="93"/>
    <n v="3.7000000000000002E-3"/>
    <n v="3.7000000000000002E-3"/>
    <n v="3.7000000000000002E-3"/>
    <n v="3.7000000000000002E-3"/>
    <n v="3.7000000000000002E-3"/>
    <n v="3.7000000000000002E-3"/>
    <n v="3.7000000000000002E-3"/>
    <n v="3.7000000000000002E-3"/>
  </r>
  <r>
    <s v="west_virginia"/>
    <x v="5"/>
    <x v="0"/>
    <x v="1622"/>
    <n v="0.70250000000000001"/>
    <n v="0.70250000000000001"/>
    <n v="0.70250000000000001"/>
    <n v="0.70250000000000001"/>
    <n v="0.70250000000000001"/>
    <n v="0.70250000000000001"/>
    <n v="0.70250000000000001"/>
    <n v="0.70250000000000001"/>
  </r>
  <r>
    <s v="west_virginia"/>
    <x v="5"/>
    <x v="4"/>
    <x v="1623"/>
    <n v="8.2100000000000006E-2"/>
    <n v="8.2100000000000006E-2"/>
    <n v="8.2100000000000006E-2"/>
    <n v="8.2100000000000006E-2"/>
    <n v="8.2100000000000006E-2"/>
    <n v="8.2100000000000006E-2"/>
    <n v="8.2100000000000006E-2"/>
    <n v="8.2100000000000006E-2"/>
  </r>
  <r>
    <s v="west_virginia"/>
    <x v="5"/>
    <x v="5"/>
    <x v="496"/>
    <n v="6.9400000000000003E-2"/>
    <n v="6.9400000000000003E-2"/>
    <n v="6.9400000000000003E-2"/>
    <n v="6.9400000000000003E-2"/>
    <n v="6.9400000000000003E-2"/>
    <n v="6.9400000000000003E-2"/>
    <n v="6.9400000000000003E-2"/>
    <n v="6.9400000000000003E-2"/>
  </r>
  <r>
    <s v="wisconsin"/>
    <x v="5"/>
    <x v="3"/>
    <x v="1624"/>
    <n v="0.5333"/>
    <n v="0.5333"/>
    <n v="0.5333"/>
    <n v="0.5333"/>
    <n v="0.5333"/>
    <n v="0.5333"/>
    <n v="0.5333"/>
    <n v="0.5333"/>
  </r>
  <r>
    <s v="wisconsin"/>
    <x v="5"/>
    <x v="4"/>
    <x v="1625"/>
    <n v="0.23530000000000001"/>
    <n v="0.23530000000000001"/>
    <n v="0.23530000000000001"/>
    <n v="0.23530000000000001"/>
    <n v="0.23530000000000001"/>
    <n v="0.23530000000000001"/>
    <n v="0.23530000000000001"/>
    <n v="0.23530000000000001"/>
  </r>
  <r>
    <s v="wisconsin"/>
    <x v="5"/>
    <x v="5"/>
    <x v="1626"/>
    <n v="0.21740000000000001"/>
    <n v="0.21740000000000001"/>
    <n v="0.21740000000000001"/>
    <n v="0.21740000000000001"/>
    <n v="0.21740000000000001"/>
    <n v="0.21740000000000001"/>
    <n v="0.21740000000000001"/>
    <n v="0.21740000000000001"/>
  </r>
  <r>
    <s v="wisconsin"/>
    <x v="5"/>
    <x v="2"/>
    <x v="1627"/>
    <n v="1.1599999999999999E-2"/>
    <n v="1.1599999999999999E-2"/>
    <n v="1.1599999999999999E-2"/>
    <n v="1.1599999999999999E-2"/>
    <n v="1.1599999999999999E-2"/>
    <n v="1.1599999999999999E-2"/>
    <n v="1.1599999999999999E-2"/>
    <n v="1.1599999999999999E-2"/>
  </r>
  <r>
    <s v="wisconsin"/>
    <x v="5"/>
    <x v="6"/>
    <x v="1628"/>
    <n v="4.58E-2"/>
    <n v="4.58E-2"/>
    <n v="4.58E-2"/>
    <n v="4.58E-2"/>
    <n v="4.58E-2"/>
    <n v="4.58E-2"/>
    <n v="4.58E-2"/>
    <n v="4.58E-2"/>
  </r>
  <r>
    <s v="wisconsin"/>
    <x v="5"/>
    <x v="0"/>
    <x v="1629"/>
    <n v="2.2088999999999999"/>
    <n v="2.2088999999999999"/>
    <n v="2.2088999999999999"/>
    <n v="2.2088999999999999"/>
    <n v="2.2088999999999999"/>
    <n v="2.2088999999999999"/>
    <n v="2.2088999999999999"/>
    <n v="2.2088999999999999"/>
  </r>
  <r>
    <s v="wisconsin"/>
    <x v="5"/>
    <x v="1"/>
    <x v="1630"/>
    <n v="1.1655"/>
    <n v="1.1655"/>
    <n v="1.1655"/>
    <n v="1.1655"/>
    <n v="1.1655"/>
    <n v="1.1655"/>
    <n v="1.1655"/>
    <n v="1.1655"/>
  </r>
  <r>
    <s v="wyoming"/>
    <x v="5"/>
    <x v="2"/>
    <x v="202"/>
    <n v="1.1000000000000001E-3"/>
    <n v="1.1000000000000001E-3"/>
    <n v="1.1000000000000001E-3"/>
    <n v="1.1000000000000001E-3"/>
    <n v="1.1000000000000001E-3"/>
    <n v="1.1000000000000001E-3"/>
    <n v="1.1000000000000001E-3"/>
    <n v="1.1000000000000001E-3"/>
  </r>
  <r>
    <s v="wyoming"/>
    <x v="5"/>
    <x v="4"/>
    <x v="574"/>
    <n v="1.9300000000000001E-2"/>
    <n v="1.9300000000000001E-2"/>
    <n v="1.9300000000000001E-2"/>
    <n v="1.9300000000000001E-2"/>
    <n v="1.9300000000000001E-2"/>
    <n v="1.9300000000000001E-2"/>
    <n v="1.9300000000000001E-2"/>
    <n v="1.9300000000000001E-2"/>
  </r>
  <r>
    <s v="wyoming"/>
    <x v="5"/>
    <x v="0"/>
    <x v="1631"/>
    <n v="0.26390000000000002"/>
    <n v="0.26390000000000002"/>
    <n v="0.26390000000000002"/>
    <n v="0.26390000000000002"/>
    <n v="0.26390000000000002"/>
    <n v="0.26390000000000002"/>
    <n v="0.26390000000000002"/>
    <n v="0.26390000000000002"/>
  </r>
  <r>
    <s v="wyoming"/>
    <x v="5"/>
    <x v="6"/>
    <x v="407"/>
    <n v="4.1999999999999997E-3"/>
    <n v="4.1999999999999997E-3"/>
    <n v="4.1999999999999997E-3"/>
    <n v="4.1999999999999997E-3"/>
    <n v="4.1999999999999997E-3"/>
    <n v="4.1999999999999997E-3"/>
    <n v="4.1999999999999997E-3"/>
    <n v="4.1999999999999997E-3"/>
  </r>
  <r>
    <s v="wyoming"/>
    <x v="5"/>
    <x v="1"/>
    <x v="1632"/>
    <n v="0.17119999999999999"/>
    <n v="0.17119999999999999"/>
    <n v="0.17119999999999999"/>
    <n v="0.17119999999999999"/>
    <n v="0.17119999999999999"/>
    <n v="0.17119999999999999"/>
    <n v="0.17119999999999999"/>
    <n v="0.17119999999999999"/>
  </r>
  <r>
    <s v="wyoming"/>
    <x v="5"/>
    <x v="3"/>
    <x v="1525"/>
    <n v="4.8399999999999999E-2"/>
    <n v="4.8399999999999999E-2"/>
    <n v="4.8399999999999999E-2"/>
    <n v="4.8399999999999999E-2"/>
    <n v="4.8399999999999999E-2"/>
    <n v="4.8399999999999999E-2"/>
    <n v="4.8399999999999999E-2"/>
    <n v="4.8399999999999999E-2"/>
  </r>
  <r>
    <s v="wyoming"/>
    <x v="5"/>
    <x v="5"/>
    <x v="671"/>
    <n v="1.9699999999999999E-2"/>
    <n v="1.9699999999999999E-2"/>
    <n v="1.9699999999999999E-2"/>
    <n v="1.9699999999999999E-2"/>
    <n v="1.9699999999999999E-2"/>
    <n v="1.9699999999999999E-2"/>
    <n v="1.9699999999999999E-2"/>
    <n v="1.9699999999999999E-2"/>
  </r>
  <r>
    <s v="alabama"/>
    <x v="6"/>
    <x v="1"/>
    <x v="1633"/>
    <n v="1.2649999999999999"/>
    <n v="1.2649999999999999"/>
    <n v="1.2649999999999999"/>
    <n v="1.2649999999999999"/>
    <n v="1.2649999999999999"/>
    <n v="1.2649999999999999"/>
    <n v="1.2649999999999999"/>
    <n v="1.2649999999999999"/>
  </r>
  <r>
    <s v="alabama"/>
    <x v="6"/>
    <x v="3"/>
    <x v="1634"/>
    <n v="0.49340000000000001"/>
    <n v="0.49340000000000001"/>
    <n v="0.49340000000000001"/>
    <n v="0.49340000000000001"/>
    <n v="0.49340000000000001"/>
    <n v="0.49340000000000001"/>
    <n v="0.49340000000000001"/>
    <n v="0.49340000000000001"/>
  </r>
  <r>
    <s v="alabama"/>
    <x v="6"/>
    <x v="2"/>
    <x v="1015"/>
    <n v="1.4E-2"/>
    <n v="1.4E-2"/>
    <n v="1.4E-2"/>
    <n v="1.4E-2"/>
    <n v="1.4E-2"/>
    <n v="1.4E-2"/>
    <n v="1.4E-2"/>
    <n v="1.4E-2"/>
  </r>
  <r>
    <s v="alabama"/>
    <x v="6"/>
    <x v="0"/>
    <x v="1635"/>
    <n v="2.2723"/>
    <n v="2.2723"/>
    <n v="2.2723"/>
    <n v="2.2723"/>
    <n v="2.2723"/>
    <n v="2.2723"/>
    <n v="2.2723"/>
    <n v="2.2723"/>
  </r>
  <r>
    <s v="alabama"/>
    <x v="6"/>
    <x v="4"/>
    <x v="1636"/>
    <n v="0.28649999999999998"/>
    <n v="0.28649999999999998"/>
    <n v="0.28649999999999998"/>
    <n v="0.28649999999999998"/>
    <n v="0.28649999999999998"/>
    <n v="0.28649999999999998"/>
    <n v="0.28649999999999998"/>
    <n v="0.28649999999999998"/>
  </r>
  <r>
    <s v="alabama"/>
    <x v="6"/>
    <x v="5"/>
    <x v="1637"/>
    <n v="0.17680000000000001"/>
    <n v="0.17680000000000001"/>
    <n v="0.17680000000000001"/>
    <n v="0.17680000000000001"/>
    <n v="0.17680000000000001"/>
    <n v="0.17680000000000001"/>
    <n v="0.17680000000000001"/>
    <n v="0.17680000000000001"/>
  </r>
  <r>
    <s v="alabama"/>
    <x v="6"/>
    <x v="6"/>
    <x v="154"/>
    <n v="3.6600000000000001E-2"/>
    <n v="3.6600000000000001E-2"/>
    <n v="3.6600000000000001E-2"/>
    <n v="3.6600000000000001E-2"/>
    <n v="3.6600000000000001E-2"/>
    <n v="3.6600000000000001E-2"/>
    <n v="3.6600000000000001E-2"/>
    <n v="3.6600000000000001E-2"/>
  </r>
  <r>
    <s v="alaska"/>
    <x v="6"/>
    <x v="5"/>
    <x v="1638"/>
    <n v="2.69E-2"/>
    <n v="2.69E-2"/>
    <n v="2.69E-2"/>
    <n v="2.69E-2"/>
    <n v="2.69E-2"/>
    <n v="2.69E-2"/>
    <n v="2.69E-2"/>
    <n v="2.69E-2"/>
  </r>
  <r>
    <s v="alaska"/>
    <x v="6"/>
    <x v="3"/>
    <x v="1639"/>
    <n v="7.51E-2"/>
    <n v="7.51E-2"/>
    <n v="7.51E-2"/>
    <n v="7.51E-2"/>
    <n v="7.51E-2"/>
    <n v="7.51E-2"/>
    <n v="7.51E-2"/>
    <n v="7.51E-2"/>
  </r>
  <r>
    <s v="alaska"/>
    <x v="6"/>
    <x v="4"/>
    <x v="1640"/>
    <n v="3.4200000000000001E-2"/>
    <n v="3.4200000000000001E-2"/>
    <n v="3.4200000000000001E-2"/>
    <n v="3.4200000000000001E-2"/>
    <n v="3.4200000000000001E-2"/>
    <n v="3.4200000000000001E-2"/>
    <n v="3.4200000000000001E-2"/>
    <n v="3.4200000000000001E-2"/>
  </r>
  <r>
    <s v="alaska"/>
    <x v="6"/>
    <x v="2"/>
    <x v="47"/>
    <n v="2.0999999999999999E-3"/>
    <n v="2.0999999999999999E-3"/>
    <n v="2.0999999999999999E-3"/>
    <n v="2.0999999999999999E-3"/>
    <n v="2.0999999999999999E-3"/>
    <n v="2.0999999999999999E-3"/>
    <n v="2.0999999999999999E-3"/>
    <n v="2.0999999999999999E-3"/>
  </r>
  <r>
    <s v="alaska"/>
    <x v="6"/>
    <x v="0"/>
    <x v="1393"/>
    <n v="0.252"/>
    <n v="0.252"/>
    <n v="0.252"/>
    <n v="0.252"/>
    <n v="0.252"/>
    <n v="0.252"/>
    <n v="0.252"/>
    <n v="0.252"/>
  </r>
  <r>
    <s v="alaska"/>
    <x v="6"/>
    <x v="6"/>
    <x v="321"/>
    <n v="5.5999999999999999E-3"/>
    <n v="5.5999999999999999E-3"/>
    <n v="5.5999999999999999E-3"/>
    <n v="5.5999999999999999E-3"/>
    <n v="5.5999999999999999E-3"/>
    <n v="5.5999999999999999E-3"/>
    <n v="5.5999999999999999E-3"/>
    <n v="5.5999999999999999E-3"/>
  </r>
  <r>
    <s v="alaska"/>
    <x v="6"/>
    <x v="1"/>
    <x v="1641"/>
    <n v="0.1081"/>
    <n v="0.1081"/>
    <n v="0.1081"/>
    <n v="0.1081"/>
    <n v="0.1081"/>
    <n v="0.1081"/>
    <n v="0.1081"/>
    <n v="0.1081"/>
  </r>
  <r>
    <s v="arizona"/>
    <x v="6"/>
    <x v="5"/>
    <x v="253"/>
    <n v="0.26079999999999998"/>
    <n v="0.26079999999999998"/>
    <n v="0.26079999999999998"/>
    <n v="0.26079999999999998"/>
    <n v="0.26079999999999998"/>
    <n v="0.26079999999999998"/>
    <n v="0.26079999999999998"/>
    <n v="0.26079999999999998"/>
  </r>
  <r>
    <s v="arizona"/>
    <x v="6"/>
    <x v="6"/>
    <x v="1140"/>
    <n v="5.3999999999999999E-2"/>
    <n v="5.3999999999999999E-2"/>
    <n v="5.3999999999999999E-2"/>
    <n v="5.3999999999999999E-2"/>
    <n v="5.3999999999999999E-2"/>
    <n v="5.3999999999999999E-2"/>
    <n v="5.3999999999999999E-2"/>
    <n v="5.3999999999999999E-2"/>
  </r>
  <r>
    <s v="arizona"/>
    <x v="6"/>
    <x v="0"/>
    <x v="1642"/>
    <n v="2.6465000000000001"/>
    <n v="2.6465000000000001"/>
    <n v="2.6465000000000001"/>
    <n v="2.6465000000000001"/>
    <n v="2.6465000000000001"/>
    <n v="2.6465000000000001"/>
    <n v="2.6465000000000001"/>
    <n v="2.6465000000000001"/>
  </r>
  <r>
    <s v="arizona"/>
    <x v="6"/>
    <x v="4"/>
    <x v="1643"/>
    <n v="0.32479999999999998"/>
    <n v="0.32479999999999998"/>
    <n v="0.32479999999999998"/>
    <n v="0.32479999999999998"/>
    <n v="0.32479999999999998"/>
    <n v="0.32479999999999998"/>
    <n v="0.32479999999999998"/>
    <n v="0.32479999999999998"/>
  </r>
  <r>
    <s v="arizona"/>
    <x v="6"/>
    <x v="2"/>
    <x v="1604"/>
    <n v="2.07E-2"/>
    <n v="2.07E-2"/>
    <n v="2.07E-2"/>
    <n v="2.07E-2"/>
    <n v="2.07E-2"/>
    <n v="2.07E-2"/>
    <n v="2.07E-2"/>
    <n v="2.07E-2"/>
  </r>
  <r>
    <s v="arizona"/>
    <x v="6"/>
    <x v="3"/>
    <x v="1644"/>
    <n v="0.72789999999999999"/>
    <n v="0.72789999999999999"/>
    <n v="0.72789999999999999"/>
    <n v="0.72789999999999999"/>
    <n v="0.72789999999999999"/>
    <n v="0.72789999999999999"/>
    <n v="0.72789999999999999"/>
    <n v="0.72789999999999999"/>
  </r>
  <r>
    <s v="arizona"/>
    <x v="6"/>
    <x v="1"/>
    <x v="1645"/>
    <n v="1.2582"/>
    <n v="1.2582"/>
    <n v="1.2582"/>
    <n v="1.2582"/>
    <n v="1.2582"/>
    <n v="1.2582"/>
    <n v="1.2582"/>
    <n v="1.2582"/>
  </r>
  <r>
    <s v="arkansas"/>
    <x v="6"/>
    <x v="5"/>
    <x v="1646"/>
    <n v="0.111"/>
    <n v="0.111"/>
    <n v="0.111"/>
    <n v="0.111"/>
    <n v="0.111"/>
    <n v="0.111"/>
    <n v="0.111"/>
    <n v="0.111"/>
  </r>
  <r>
    <s v="arkansas"/>
    <x v="6"/>
    <x v="1"/>
    <x v="1647"/>
    <n v="0.65769999999999995"/>
    <n v="0.65769999999999995"/>
    <n v="0.65769999999999995"/>
    <n v="0.65769999999999995"/>
    <n v="0.65769999999999995"/>
    <n v="0.65769999999999995"/>
    <n v="0.65769999999999995"/>
    <n v="0.65769999999999995"/>
  </r>
  <r>
    <s v="arkansas"/>
    <x v="6"/>
    <x v="6"/>
    <x v="672"/>
    <n v="2.3E-2"/>
    <n v="2.3E-2"/>
    <n v="2.3E-2"/>
    <n v="2.3E-2"/>
    <n v="2.3E-2"/>
    <n v="2.3E-2"/>
    <n v="2.3E-2"/>
    <n v="2.3E-2"/>
  </r>
  <r>
    <s v="arkansas"/>
    <x v="6"/>
    <x v="4"/>
    <x v="1098"/>
    <n v="0.1764"/>
    <n v="0.1764"/>
    <n v="0.1764"/>
    <n v="0.1764"/>
    <n v="0.1764"/>
    <n v="0.1764"/>
    <n v="0.1764"/>
    <n v="0.1764"/>
  </r>
  <r>
    <s v="arkansas"/>
    <x v="6"/>
    <x v="2"/>
    <x v="332"/>
    <n v="8.8000000000000005E-3"/>
    <n v="8.8000000000000005E-3"/>
    <n v="8.8000000000000005E-3"/>
    <n v="8.8000000000000005E-3"/>
    <n v="8.8000000000000005E-3"/>
    <n v="8.8000000000000005E-3"/>
    <n v="8.8000000000000005E-3"/>
    <n v="8.8000000000000005E-3"/>
  </r>
  <r>
    <s v="arkansas"/>
    <x v="6"/>
    <x v="3"/>
    <x v="1648"/>
    <n v="0.30980000000000002"/>
    <n v="0.30980000000000002"/>
    <n v="0.30980000000000002"/>
    <n v="0.30980000000000002"/>
    <n v="0.30980000000000002"/>
    <n v="0.30980000000000002"/>
    <n v="0.30980000000000002"/>
    <n v="0.30980000000000002"/>
  </r>
  <r>
    <s v="arkansas"/>
    <x v="6"/>
    <x v="0"/>
    <x v="1649"/>
    <n v="1.2866"/>
    <n v="1.2866"/>
    <n v="1.2866"/>
    <n v="1.2866"/>
    <n v="1.2866"/>
    <n v="1.2866"/>
    <n v="1.2866"/>
    <n v="1.2866"/>
  </r>
  <r>
    <s v="california"/>
    <x v="6"/>
    <x v="2"/>
    <x v="1650"/>
    <n v="0.1168"/>
    <n v="0.1168"/>
    <n v="0.1168"/>
    <n v="0.1168"/>
    <n v="0.1168"/>
    <n v="0.1168"/>
    <n v="0.1168"/>
    <n v="0.1168"/>
  </r>
  <r>
    <s v="california"/>
    <x v="6"/>
    <x v="1"/>
    <x v="1651"/>
    <n v="5.8071000000000002"/>
    <n v="5.8071000000000002"/>
    <n v="5.8071000000000002"/>
    <n v="5.8071000000000002"/>
    <n v="5.8071000000000002"/>
    <n v="5.8071000000000002"/>
    <n v="5.8071000000000002"/>
    <n v="5.8071000000000002"/>
  </r>
  <r>
    <s v="california"/>
    <x v="6"/>
    <x v="5"/>
    <x v="1652"/>
    <n v="1.4755"/>
    <n v="1.4755"/>
    <n v="1.4755"/>
    <n v="1.4755"/>
    <n v="1.4755"/>
    <n v="1.4755"/>
    <n v="1.4755"/>
    <n v="1.4755"/>
  </r>
  <r>
    <s v="california"/>
    <x v="6"/>
    <x v="4"/>
    <x v="1653"/>
    <n v="1.7156"/>
    <n v="1.7156"/>
    <n v="1.7156"/>
    <n v="1.7156"/>
    <n v="1.7156"/>
    <n v="1.7156"/>
    <n v="1.7156"/>
    <n v="1.7156"/>
  </r>
  <r>
    <s v="california"/>
    <x v="6"/>
    <x v="6"/>
    <x v="1654"/>
    <n v="0.30549999999999999"/>
    <n v="0.30549999999999999"/>
    <n v="0.30549999999999999"/>
    <n v="0.30549999999999999"/>
    <n v="0.30549999999999999"/>
    <n v="0.30549999999999999"/>
    <n v="0.30549999999999999"/>
    <n v="0.30549999999999999"/>
  </r>
  <r>
    <s v="california"/>
    <x v="6"/>
    <x v="3"/>
    <x v="1655"/>
    <n v="4.1177000000000001"/>
    <n v="4.1177000000000001"/>
    <n v="4.1177000000000001"/>
    <n v="4.1177000000000001"/>
    <n v="4.1177000000000001"/>
    <n v="4.1177000000000001"/>
    <n v="4.1177000000000001"/>
    <n v="4.1177000000000001"/>
  </r>
  <r>
    <s v="california"/>
    <x v="6"/>
    <x v="0"/>
    <x v="1656"/>
    <n v="13.5382"/>
    <n v="13.5382"/>
    <n v="13.5382"/>
    <n v="13.5382"/>
    <n v="13.5382"/>
    <n v="13.5382"/>
    <n v="13.5382"/>
    <n v="13.5382"/>
  </r>
  <r>
    <s v="colorado"/>
    <x v="6"/>
    <x v="2"/>
    <x v="827"/>
    <n v="1.4800000000000001E-2"/>
    <n v="1.4800000000000001E-2"/>
    <n v="1.4800000000000001E-2"/>
    <n v="1.4800000000000001E-2"/>
    <n v="1.4800000000000001E-2"/>
    <n v="1.4800000000000001E-2"/>
    <n v="1.4800000000000001E-2"/>
    <n v="1.4800000000000001E-2"/>
  </r>
  <r>
    <s v="colorado"/>
    <x v="6"/>
    <x v="4"/>
    <x v="1657"/>
    <n v="0.24160000000000001"/>
    <n v="0.24160000000000001"/>
    <n v="0.24160000000000001"/>
    <n v="0.24160000000000001"/>
    <n v="0.24160000000000001"/>
    <n v="0.24160000000000001"/>
    <n v="0.24160000000000001"/>
    <n v="0.24160000000000001"/>
  </r>
  <r>
    <s v="colorado"/>
    <x v="6"/>
    <x v="3"/>
    <x v="1658"/>
    <n v="0.52170000000000005"/>
    <n v="0.52170000000000005"/>
    <n v="0.52170000000000005"/>
    <n v="0.52170000000000005"/>
    <n v="0.52170000000000005"/>
    <n v="0.52170000000000005"/>
    <n v="0.52170000000000005"/>
    <n v="0.52170000000000005"/>
  </r>
  <r>
    <s v="colorado"/>
    <x v="6"/>
    <x v="5"/>
    <x v="1659"/>
    <n v="0.187"/>
    <n v="0.187"/>
    <n v="0.187"/>
    <n v="0.187"/>
    <n v="0.187"/>
    <n v="0.187"/>
    <n v="0.187"/>
    <n v="0.187"/>
  </r>
  <r>
    <s v="colorado"/>
    <x v="6"/>
    <x v="0"/>
    <x v="1660"/>
    <n v="1.9692000000000001"/>
    <n v="1.9692000000000001"/>
    <n v="1.9692000000000001"/>
    <n v="1.9692000000000001"/>
    <n v="1.9692000000000001"/>
    <n v="1.9692000000000001"/>
    <n v="1.9692000000000001"/>
    <n v="1.9692000000000001"/>
  </r>
  <r>
    <s v="colorado"/>
    <x v="6"/>
    <x v="6"/>
    <x v="1661"/>
    <n v="3.8699999999999998E-2"/>
    <n v="3.8699999999999998E-2"/>
    <n v="3.8699999999999998E-2"/>
    <n v="3.8699999999999998E-2"/>
    <n v="3.8699999999999998E-2"/>
    <n v="3.8699999999999998E-2"/>
    <n v="3.8699999999999998E-2"/>
    <n v="3.8699999999999998E-2"/>
  </r>
  <r>
    <s v="colorado"/>
    <x v="6"/>
    <x v="1"/>
    <x v="1662"/>
    <n v="0.96540000000000004"/>
    <n v="0.96540000000000004"/>
    <n v="0.96540000000000004"/>
    <n v="0.96540000000000004"/>
    <n v="0.96540000000000004"/>
    <n v="0.96540000000000004"/>
    <n v="0.96540000000000004"/>
    <n v="0.96540000000000004"/>
  </r>
  <r>
    <s v="connecticut"/>
    <x v="6"/>
    <x v="5"/>
    <x v="1663"/>
    <n v="0.13769999999999999"/>
    <n v="0.13769999999999999"/>
    <n v="0.13769999999999999"/>
    <n v="0.13769999999999999"/>
    <n v="0.13769999999999999"/>
    <n v="0.13769999999999999"/>
    <n v="0.13769999999999999"/>
    <n v="0.13769999999999999"/>
  </r>
  <r>
    <s v="connecticut"/>
    <x v="6"/>
    <x v="0"/>
    <x v="1664"/>
    <n v="1.3693"/>
    <n v="1.3693"/>
    <n v="1.3693"/>
    <n v="1.3693"/>
    <n v="1.3693"/>
    <n v="1.3693"/>
    <n v="1.3693"/>
    <n v="1.3693"/>
  </r>
  <r>
    <s v="connecticut"/>
    <x v="6"/>
    <x v="2"/>
    <x v="1275"/>
    <n v="1.09E-2"/>
    <n v="1.09E-2"/>
    <n v="1.09E-2"/>
    <n v="1.09E-2"/>
    <n v="1.09E-2"/>
    <n v="1.09E-2"/>
    <n v="1.09E-2"/>
    <n v="1.09E-2"/>
  </r>
  <r>
    <s v="connecticut"/>
    <x v="6"/>
    <x v="6"/>
    <x v="1164"/>
    <n v="2.8500000000000001E-2"/>
    <n v="2.8500000000000001E-2"/>
    <n v="2.8500000000000001E-2"/>
    <n v="2.8500000000000001E-2"/>
    <n v="2.8500000000000001E-2"/>
    <n v="2.8500000000000001E-2"/>
    <n v="2.8500000000000001E-2"/>
    <n v="2.8500000000000001E-2"/>
  </r>
  <r>
    <s v="connecticut"/>
    <x v="6"/>
    <x v="3"/>
    <x v="1665"/>
    <n v="0.38429999999999997"/>
    <n v="0.38429999999999997"/>
    <n v="0.38429999999999997"/>
    <n v="0.38429999999999997"/>
    <n v="0.38429999999999997"/>
    <n v="0.38429999999999997"/>
    <n v="0.38429999999999997"/>
    <n v="0.38429999999999997"/>
  </r>
  <r>
    <s v="connecticut"/>
    <x v="6"/>
    <x v="4"/>
    <x v="1666"/>
    <n v="0.1671"/>
    <n v="0.1671"/>
    <n v="0.1671"/>
    <n v="0.1671"/>
    <n v="0.1671"/>
    <n v="0.1671"/>
    <n v="0.1671"/>
    <n v="0.1671"/>
  </r>
  <r>
    <s v="connecticut"/>
    <x v="6"/>
    <x v="1"/>
    <x v="1667"/>
    <n v="0.64090000000000003"/>
    <n v="0.64090000000000003"/>
    <n v="0.64090000000000003"/>
    <n v="0.64090000000000003"/>
    <n v="0.64090000000000003"/>
    <n v="0.64090000000000003"/>
    <n v="0.64090000000000003"/>
    <n v="0.64090000000000003"/>
  </r>
  <r>
    <s v="delaware"/>
    <x v="6"/>
    <x v="0"/>
    <x v="1668"/>
    <n v="0.38100000000000001"/>
    <n v="0.38100000000000001"/>
    <n v="0.38100000000000001"/>
    <n v="0.38100000000000001"/>
    <n v="0.38100000000000001"/>
    <n v="0.38100000000000001"/>
    <n v="0.38100000000000001"/>
    <n v="0.38100000000000001"/>
  </r>
  <r>
    <s v="delaware"/>
    <x v="6"/>
    <x v="5"/>
    <x v="519"/>
    <n v="3.4299999999999997E-2"/>
    <n v="3.4299999999999997E-2"/>
    <n v="3.4299999999999997E-2"/>
    <n v="3.4299999999999997E-2"/>
    <n v="3.4299999999999997E-2"/>
    <n v="3.4299999999999997E-2"/>
    <n v="3.4299999999999997E-2"/>
    <n v="3.4299999999999997E-2"/>
  </r>
  <r>
    <s v="delaware"/>
    <x v="6"/>
    <x v="6"/>
    <x v="797"/>
    <n v="7.1000000000000004E-3"/>
    <n v="7.1000000000000004E-3"/>
    <n v="7.1000000000000004E-3"/>
    <n v="7.1000000000000004E-3"/>
    <n v="7.1000000000000004E-3"/>
    <n v="7.1000000000000004E-3"/>
    <n v="7.1000000000000004E-3"/>
    <n v="7.1000000000000004E-3"/>
  </r>
  <r>
    <s v="delaware"/>
    <x v="6"/>
    <x v="4"/>
    <x v="1669"/>
    <n v="5.4399999999999997E-2"/>
    <n v="5.4399999999999997E-2"/>
    <n v="5.4399999999999997E-2"/>
    <n v="5.4399999999999997E-2"/>
    <n v="5.4399999999999997E-2"/>
    <n v="5.4399999999999997E-2"/>
    <n v="5.4399999999999997E-2"/>
    <n v="5.4399999999999997E-2"/>
  </r>
  <r>
    <s v="delaware"/>
    <x v="6"/>
    <x v="1"/>
    <x v="1670"/>
    <n v="0.18679999999999999"/>
    <n v="0.18679999999999999"/>
    <n v="0.18679999999999999"/>
    <n v="0.18679999999999999"/>
    <n v="0.18679999999999999"/>
    <n v="0.18679999999999999"/>
    <n v="0.18679999999999999"/>
    <n v="0.18679999999999999"/>
  </r>
  <r>
    <s v="delaware"/>
    <x v="6"/>
    <x v="3"/>
    <x v="1671"/>
    <n v="9.5600000000000004E-2"/>
    <n v="9.5600000000000004E-2"/>
    <n v="9.5600000000000004E-2"/>
    <n v="9.5600000000000004E-2"/>
    <n v="9.5600000000000004E-2"/>
    <n v="9.5600000000000004E-2"/>
    <n v="9.5600000000000004E-2"/>
    <n v="9.5600000000000004E-2"/>
  </r>
  <r>
    <s v="delaware"/>
    <x v="6"/>
    <x v="2"/>
    <x v="2"/>
    <n v="2.7000000000000001E-3"/>
    <n v="2.7000000000000001E-3"/>
    <n v="2.7000000000000001E-3"/>
    <n v="2.7000000000000001E-3"/>
    <n v="2.7000000000000001E-3"/>
    <n v="2.7000000000000001E-3"/>
    <n v="2.7000000000000001E-3"/>
    <n v="2.7000000000000001E-3"/>
  </r>
  <r>
    <s v="florida"/>
    <x v="6"/>
    <x v="4"/>
    <x v="1672"/>
    <n v="1.1986000000000001"/>
    <n v="1.1986000000000001"/>
    <n v="1.1986000000000001"/>
    <n v="1.1986000000000001"/>
    <n v="1.1986000000000001"/>
    <n v="1.1986000000000001"/>
    <n v="1.1986000000000001"/>
    <n v="1.1986000000000001"/>
  </r>
  <r>
    <s v="florida"/>
    <x v="6"/>
    <x v="3"/>
    <x v="1673"/>
    <n v="2.1002999999999998"/>
    <n v="2.1002999999999998"/>
    <n v="2.1002999999999998"/>
    <n v="2.1002999999999998"/>
    <n v="2.1002999999999998"/>
    <n v="2.1002999999999998"/>
    <n v="2.1002999999999998"/>
    <n v="2.1002999999999998"/>
  </r>
  <r>
    <s v="florida"/>
    <x v="6"/>
    <x v="6"/>
    <x v="1674"/>
    <n v="0.15579999999999999"/>
    <n v="0.15579999999999999"/>
    <n v="0.15579999999999999"/>
    <n v="0.15579999999999999"/>
    <n v="0.15579999999999999"/>
    <n v="0.15579999999999999"/>
    <n v="0.15579999999999999"/>
    <n v="0.15579999999999999"/>
  </r>
  <r>
    <s v="florida"/>
    <x v="6"/>
    <x v="1"/>
    <x v="1675"/>
    <n v="3.9899"/>
    <n v="3.9899"/>
    <n v="3.9899"/>
    <n v="3.9899"/>
    <n v="3.9899"/>
    <n v="3.9899"/>
    <n v="3.9899"/>
    <n v="3.9899"/>
  </r>
  <r>
    <s v="florida"/>
    <x v="6"/>
    <x v="5"/>
    <x v="1676"/>
    <n v="0.75260000000000005"/>
    <n v="0.75260000000000005"/>
    <n v="0.75260000000000005"/>
    <n v="0.75260000000000005"/>
    <n v="0.75260000000000005"/>
    <n v="0.75260000000000005"/>
    <n v="0.75260000000000005"/>
    <n v="0.75260000000000005"/>
  </r>
  <r>
    <s v="florida"/>
    <x v="6"/>
    <x v="0"/>
    <x v="1677"/>
    <n v="8.2569999999999997"/>
    <n v="8.2569999999999997"/>
    <n v="8.2569999999999997"/>
    <n v="8.2569999999999997"/>
    <n v="8.2569999999999997"/>
    <n v="8.2569999999999997"/>
    <n v="8.2569999999999997"/>
    <n v="8.2569999999999997"/>
  </r>
  <r>
    <s v="florida"/>
    <x v="6"/>
    <x v="2"/>
    <x v="1678"/>
    <n v="5.96E-2"/>
    <n v="5.96E-2"/>
    <n v="5.96E-2"/>
    <n v="5.96E-2"/>
    <n v="5.96E-2"/>
    <n v="5.96E-2"/>
    <n v="5.96E-2"/>
    <n v="5.96E-2"/>
  </r>
  <r>
    <s v="georgia"/>
    <x v="6"/>
    <x v="6"/>
    <x v="1679"/>
    <n v="7.7200000000000005E-2"/>
    <n v="7.7200000000000005E-2"/>
    <n v="7.7200000000000005E-2"/>
    <n v="7.7200000000000005E-2"/>
    <n v="7.7200000000000005E-2"/>
    <n v="7.7200000000000005E-2"/>
    <n v="7.7200000000000005E-2"/>
    <n v="7.7200000000000005E-2"/>
  </r>
  <r>
    <s v="georgia"/>
    <x v="6"/>
    <x v="2"/>
    <x v="595"/>
    <n v="2.9499999999999998E-2"/>
    <n v="2.9499999999999998E-2"/>
    <n v="2.9499999999999998E-2"/>
    <n v="2.9499999999999998E-2"/>
    <n v="2.9499999999999998E-2"/>
    <n v="2.9499999999999998E-2"/>
    <n v="2.9499999999999998E-2"/>
    <n v="2.9499999999999998E-2"/>
  </r>
  <r>
    <s v="georgia"/>
    <x v="6"/>
    <x v="0"/>
    <x v="1680"/>
    <n v="4.2637999999999998"/>
    <n v="4.2637999999999998"/>
    <n v="4.2637999999999998"/>
    <n v="4.2637999999999998"/>
    <n v="4.2637999999999998"/>
    <n v="4.2637999999999998"/>
    <n v="4.2637999999999998"/>
    <n v="4.2637999999999998"/>
  </r>
  <r>
    <s v="georgia"/>
    <x v="6"/>
    <x v="4"/>
    <x v="1681"/>
    <n v="0.5665"/>
    <n v="0.5665"/>
    <n v="0.5665"/>
    <n v="0.5665"/>
    <n v="0.5665"/>
    <n v="0.5665"/>
    <n v="0.5665"/>
    <n v="0.5665"/>
  </r>
  <r>
    <s v="georgia"/>
    <x v="6"/>
    <x v="3"/>
    <x v="1682"/>
    <n v="1.0403"/>
    <n v="1.0403"/>
    <n v="1.0403"/>
    <n v="1.0403"/>
    <n v="1.0403"/>
    <n v="1.0403"/>
    <n v="1.0403"/>
    <n v="1.0403"/>
  </r>
  <r>
    <s v="georgia"/>
    <x v="6"/>
    <x v="5"/>
    <x v="1683"/>
    <n v="0.37280000000000002"/>
    <n v="0.37280000000000002"/>
    <n v="0.37280000000000002"/>
    <n v="0.37280000000000002"/>
    <n v="0.37280000000000002"/>
    <n v="0.37280000000000002"/>
    <n v="0.37280000000000002"/>
    <n v="0.37280000000000002"/>
  </r>
  <r>
    <s v="georgia"/>
    <x v="6"/>
    <x v="1"/>
    <x v="1684"/>
    <n v="2.1774"/>
    <n v="2.1774"/>
    <n v="2.1774"/>
    <n v="2.1774"/>
    <n v="2.1774"/>
    <n v="2.1774"/>
    <n v="2.1774"/>
    <n v="2.1774"/>
  </r>
  <r>
    <s v="hawaii"/>
    <x v="6"/>
    <x v="3"/>
    <x v="1685"/>
    <n v="0.14460000000000001"/>
    <n v="0.14460000000000001"/>
    <n v="0.14460000000000001"/>
    <n v="0.14460000000000001"/>
    <n v="0.14460000000000001"/>
    <n v="0.14460000000000001"/>
    <n v="0.14460000000000001"/>
    <n v="0.14460000000000001"/>
  </r>
  <r>
    <s v="hawaii"/>
    <x v="6"/>
    <x v="6"/>
    <x v="50"/>
    <n v="1.0699999999999999E-2"/>
    <n v="1.0699999999999999E-2"/>
    <n v="1.0699999999999999E-2"/>
    <n v="1.0699999999999999E-2"/>
    <n v="1.0699999999999999E-2"/>
    <n v="1.0699999999999999E-2"/>
    <n v="1.0699999999999999E-2"/>
    <n v="1.0699999999999999E-2"/>
  </r>
  <r>
    <s v="hawaii"/>
    <x v="6"/>
    <x v="4"/>
    <x v="1113"/>
    <n v="6.2300000000000001E-2"/>
    <n v="6.2300000000000001E-2"/>
    <n v="6.2300000000000001E-2"/>
    <n v="6.2300000000000001E-2"/>
    <n v="6.2300000000000001E-2"/>
    <n v="6.2300000000000001E-2"/>
    <n v="6.2300000000000001E-2"/>
    <n v="6.2300000000000001E-2"/>
  </r>
  <r>
    <s v="hawaii"/>
    <x v="6"/>
    <x v="0"/>
    <x v="1686"/>
    <n v="0.49509999999999998"/>
    <n v="0.49509999999999998"/>
    <n v="0.49509999999999998"/>
    <n v="0.49509999999999998"/>
    <n v="0.49509999999999998"/>
    <n v="0.49509999999999998"/>
    <n v="0.49509999999999998"/>
    <n v="0.49509999999999998"/>
  </r>
  <r>
    <s v="hawaii"/>
    <x v="6"/>
    <x v="2"/>
    <x v="879"/>
    <n v="4.1000000000000003E-3"/>
    <n v="4.1000000000000003E-3"/>
    <n v="4.1000000000000003E-3"/>
    <n v="4.1000000000000003E-3"/>
    <n v="4.1000000000000003E-3"/>
    <n v="4.1000000000000003E-3"/>
    <n v="4.1000000000000003E-3"/>
    <n v="4.1000000000000003E-3"/>
  </r>
  <r>
    <s v="hawaii"/>
    <x v="6"/>
    <x v="5"/>
    <x v="1687"/>
    <n v="5.1799999999999999E-2"/>
    <n v="5.1799999999999999E-2"/>
    <n v="5.1799999999999999E-2"/>
    <n v="5.1799999999999999E-2"/>
    <n v="5.1799999999999999E-2"/>
    <n v="5.1799999999999999E-2"/>
    <n v="5.1799999999999999E-2"/>
    <n v="5.1799999999999999E-2"/>
  </r>
  <r>
    <s v="hawaii"/>
    <x v="6"/>
    <x v="1"/>
    <x v="1183"/>
    <n v="0.2215"/>
    <n v="0.2215"/>
    <n v="0.2215"/>
    <n v="0.2215"/>
    <n v="0.2215"/>
    <n v="0.2215"/>
    <n v="0.2215"/>
    <n v="0.2215"/>
  </r>
  <r>
    <s v="idaho"/>
    <x v="6"/>
    <x v="1"/>
    <x v="1688"/>
    <n v="0.31509999999999999"/>
    <n v="0.31509999999999999"/>
    <n v="0.31509999999999999"/>
    <n v="0.31509999999999999"/>
    <n v="0.31509999999999999"/>
    <n v="0.31509999999999999"/>
    <n v="0.31509999999999999"/>
    <n v="0.31509999999999999"/>
  </r>
  <r>
    <s v="idaho"/>
    <x v="6"/>
    <x v="3"/>
    <x v="1689"/>
    <n v="0.1648"/>
    <n v="0.1648"/>
    <n v="0.1648"/>
    <n v="0.1648"/>
    <n v="0.1648"/>
    <n v="0.1648"/>
    <n v="0.1648"/>
    <n v="0.1648"/>
  </r>
  <r>
    <s v="idaho"/>
    <x v="6"/>
    <x v="6"/>
    <x v="559"/>
    <n v="1.2200000000000001E-2"/>
    <n v="1.2200000000000001E-2"/>
    <n v="1.2200000000000001E-2"/>
    <n v="1.2200000000000001E-2"/>
    <n v="1.2200000000000001E-2"/>
    <n v="1.2200000000000001E-2"/>
    <n v="1.2200000000000001E-2"/>
    <n v="1.2200000000000001E-2"/>
  </r>
  <r>
    <s v="idaho"/>
    <x v="6"/>
    <x v="0"/>
    <x v="1690"/>
    <n v="0.63070000000000004"/>
    <n v="0.63070000000000004"/>
    <n v="0.63070000000000004"/>
    <n v="0.63070000000000004"/>
    <n v="0.63070000000000004"/>
    <n v="0.63070000000000004"/>
    <n v="0.63070000000000004"/>
    <n v="0.63070000000000004"/>
  </r>
  <r>
    <s v="idaho"/>
    <x v="6"/>
    <x v="4"/>
    <x v="1691"/>
    <n v="7.4800000000000005E-2"/>
    <n v="7.4800000000000005E-2"/>
    <n v="7.4800000000000005E-2"/>
    <n v="7.4800000000000005E-2"/>
    <n v="7.4800000000000005E-2"/>
    <n v="7.4800000000000005E-2"/>
    <n v="7.4800000000000005E-2"/>
    <n v="7.4800000000000005E-2"/>
  </r>
  <r>
    <s v="idaho"/>
    <x v="6"/>
    <x v="2"/>
    <x v="9"/>
    <n v="4.7000000000000002E-3"/>
    <n v="4.7000000000000002E-3"/>
    <n v="4.7000000000000002E-3"/>
    <n v="4.7000000000000002E-3"/>
    <n v="4.7000000000000002E-3"/>
    <n v="4.7000000000000002E-3"/>
    <n v="4.7000000000000002E-3"/>
    <n v="4.7000000000000002E-3"/>
  </r>
  <r>
    <s v="idaho"/>
    <x v="6"/>
    <x v="5"/>
    <x v="1692"/>
    <n v="5.91E-2"/>
    <n v="5.91E-2"/>
    <n v="5.91E-2"/>
    <n v="5.91E-2"/>
    <n v="5.91E-2"/>
    <n v="5.91E-2"/>
    <n v="5.91E-2"/>
    <n v="5.91E-2"/>
  </r>
  <r>
    <s v="illinois"/>
    <x v="6"/>
    <x v="0"/>
    <x v="1693"/>
    <n v="4.9703999999999997"/>
    <n v="4.9703999999999997"/>
    <n v="4.9703999999999997"/>
    <n v="4.9703999999999997"/>
    <n v="4.9703999999999997"/>
    <n v="4.9703999999999997"/>
    <n v="4.9703999999999997"/>
    <n v="4.9703999999999997"/>
  </r>
  <r>
    <s v="illinois"/>
    <x v="6"/>
    <x v="3"/>
    <x v="1694"/>
    <n v="1.3867"/>
    <n v="1.3867"/>
    <n v="1.3867"/>
    <n v="1.3867"/>
    <n v="1.3867"/>
    <n v="1.3867"/>
    <n v="1.3867"/>
    <n v="1.3867"/>
  </r>
  <r>
    <s v="illinois"/>
    <x v="6"/>
    <x v="5"/>
    <x v="1695"/>
    <n v="0.49690000000000001"/>
    <n v="0.49690000000000001"/>
    <n v="0.49690000000000001"/>
    <n v="0.49690000000000001"/>
    <n v="0.49690000000000001"/>
    <n v="0.49690000000000001"/>
    <n v="0.49690000000000001"/>
    <n v="0.49690000000000001"/>
  </r>
  <r>
    <s v="illinois"/>
    <x v="6"/>
    <x v="6"/>
    <x v="1696"/>
    <n v="0.10290000000000001"/>
    <n v="0.10290000000000001"/>
    <n v="0.10290000000000001"/>
    <n v="0.10290000000000001"/>
    <n v="0.10290000000000001"/>
    <n v="0.10290000000000001"/>
    <n v="0.10290000000000001"/>
    <n v="0.10290000000000001"/>
  </r>
  <r>
    <s v="illinois"/>
    <x v="6"/>
    <x v="4"/>
    <x v="1697"/>
    <n v="0.70120000000000005"/>
    <n v="0.70120000000000005"/>
    <n v="0.70120000000000005"/>
    <n v="0.70120000000000005"/>
    <n v="0.70120000000000005"/>
    <n v="0.70120000000000005"/>
    <n v="0.70120000000000005"/>
    <n v="0.70120000000000005"/>
  </r>
  <r>
    <s v="illinois"/>
    <x v="6"/>
    <x v="2"/>
    <x v="53"/>
    <n v="3.9300000000000002E-2"/>
    <n v="3.9300000000000002E-2"/>
    <n v="3.9300000000000002E-2"/>
    <n v="3.9300000000000002E-2"/>
    <n v="3.9300000000000002E-2"/>
    <n v="3.9300000000000002E-2"/>
    <n v="3.9300000000000002E-2"/>
    <n v="3.9300000000000002E-2"/>
  </r>
  <r>
    <s v="illinois"/>
    <x v="6"/>
    <x v="1"/>
    <x v="1698"/>
    <n v="2.2435"/>
    <n v="2.2435"/>
    <n v="2.2435"/>
    <n v="2.2435"/>
    <n v="2.2435"/>
    <n v="2.2435"/>
    <n v="2.2435"/>
    <n v="2.2435"/>
  </r>
  <r>
    <s v="indiana"/>
    <x v="6"/>
    <x v="2"/>
    <x v="1699"/>
    <n v="1.95E-2"/>
    <n v="1.95E-2"/>
    <n v="1.95E-2"/>
    <n v="1.95E-2"/>
    <n v="1.95E-2"/>
    <n v="1.95E-2"/>
    <n v="1.95E-2"/>
    <n v="1.95E-2"/>
  </r>
  <r>
    <s v="indiana"/>
    <x v="6"/>
    <x v="3"/>
    <x v="1700"/>
    <n v="0.68700000000000006"/>
    <n v="0.68700000000000006"/>
    <n v="0.68700000000000006"/>
    <n v="0.68700000000000006"/>
    <n v="0.68700000000000006"/>
    <n v="0.68700000000000006"/>
    <n v="0.68700000000000006"/>
    <n v="0.68700000000000006"/>
  </r>
  <r>
    <s v="indiana"/>
    <x v="6"/>
    <x v="4"/>
    <x v="1701"/>
    <n v="0.3594"/>
    <n v="0.3594"/>
    <n v="0.3594"/>
    <n v="0.3594"/>
    <n v="0.3594"/>
    <n v="0.3594"/>
    <n v="0.3594"/>
    <n v="0.3594"/>
  </r>
  <r>
    <s v="indiana"/>
    <x v="6"/>
    <x v="5"/>
    <x v="1702"/>
    <n v="0.2462"/>
    <n v="0.2462"/>
    <n v="0.2462"/>
    <n v="0.2462"/>
    <n v="0.2462"/>
    <n v="0.2462"/>
    <n v="0.2462"/>
    <n v="0.2462"/>
  </r>
  <r>
    <s v="indiana"/>
    <x v="6"/>
    <x v="6"/>
    <x v="1703"/>
    <n v="5.0999999999999997E-2"/>
    <n v="5.0999999999999997E-2"/>
    <n v="5.0999999999999997E-2"/>
    <n v="5.0999999999999997E-2"/>
    <n v="5.0999999999999997E-2"/>
    <n v="5.0999999999999997E-2"/>
    <n v="5.0999999999999997E-2"/>
    <n v="5.0999999999999997E-2"/>
  </r>
  <r>
    <s v="indiana"/>
    <x v="6"/>
    <x v="0"/>
    <x v="1704"/>
    <n v="2.8921000000000001"/>
    <n v="2.8921000000000001"/>
    <n v="2.8921000000000001"/>
    <n v="2.8921000000000001"/>
    <n v="2.8921000000000001"/>
    <n v="2.8921000000000001"/>
    <n v="2.8921000000000001"/>
    <n v="2.8921000000000001"/>
  </r>
  <r>
    <s v="indiana"/>
    <x v="6"/>
    <x v="1"/>
    <x v="1705"/>
    <n v="1.5290999999999999"/>
    <n v="1.5290999999999999"/>
    <n v="1.5290999999999999"/>
    <n v="1.5290999999999999"/>
    <n v="1.5290999999999999"/>
    <n v="1.5290999999999999"/>
    <n v="1.5290999999999999"/>
    <n v="1.5290999999999999"/>
  </r>
  <r>
    <s v="iowa"/>
    <x v="6"/>
    <x v="5"/>
    <x v="1706"/>
    <n v="0.11559999999999999"/>
    <n v="0.11559999999999999"/>
    <n v="0.11559999999999999"/>
    <n v="0.11559999999999999"/>
    <n v="0.11559999999999999"/>
    <n v="0.11559999999999999"/>
    <n v="0.11559999999999999"/>
    <n v="0.11559999999999999"/>
  </r>
  <r>
    <s v="iowa"/>
    <x v="6"/>
    <x v="6"/>
    <x v="320"/>
    <n v="2.3900000000000001E-2"/>
    <n v="2.3900000000000001E-2"/>
    <n v="2.3900000000000001E-2"/>
    <n v="2.3900000000000001E-2"/>
    <n v="2.3900000000000001E-2"/>
    <n v="2.3900000000000001E-2"/>
    <n v="2.3900000000000001E-2"/>
    <n v="2.3900000000000001E-2"/>
  </r>
  <r>
    <s v="iowa"/>
    <x v="6"/>
    <x v="4"/>
    <x v="1707"/>
    <n v="0.17050000000000001"/>
    <n v="0.17050000000000001"/>
    <n v="0.17050000000000001"/>
    <n v="0.17050000000000001"/>
    <n v="0.17050000000000001"/>
    <n v="0.17050000000000001"/>
    <n v="0.17050000000000001"/>
    <n v="0.17050000000000001"/>
  </r>
  <r>
    <s v="iowa"/>
    <x v="6"/>
    <x v="0"/>
    <x v="1708"/>
    <n v="1.2762"/>
    <n v="1.2762"/>
    <n v="1.2762"/>
    <n v="1.2762"/>
    <n v="1.2762"/>
    <n v="1.2762"/>
    <n v="1.2762"/>
    <n v="1.2762"/>
  </r>
  <r>
    <s v="iowa"/>
    <x v="6"/>
    <x v="1"/>
    <x v="1709"/>
    <n v="0.63429999999999997"/>
    <n v="0.63429999999999997"/>
    <n v="0.63429999999999997"/>
    <n v="0.63429999999999997"/>
    <n v="0.63429999999999997"/>
    <n v="0.63429999999999997"/>
    <n v="0.63429999999999997"/>
    <n v="0.63429999999999997"/>
  </r>
  <r>
    <s v="iowa"/>
    <x v="6"/>
    <x v="2"/>
    <x v="1710"/>
    <n v="9.1999999999999998E-3"/>
    <n v="9.1999999999999998E-3"/>
    <n v="9.1999999999999998E-3"/>
    <n v="9.1999999999999998E-3"/>
    <n v="9.1999999999999998E-3"/>
    <n v="9.1999999999999998E-3"/>
    <n v="9.1999999999999998E-3"/>
    <n v="9.1999999999999998E-3"/>
  </r>
  <r>
    <s v="iowa"/>
    <x v="6"/>
    <x v="3"/>
    <x v="1711"/>
    <n v="0.32269999999999999"/>
    <n v="0.32269999999999999"/>
    <n v="0.32269999999999999"/>
    <n v="0.32269999999999999"/>
    <n v="0.32269999999999999"/>
    <n v="0.32269999999999999"/>
    <n v="0.32269999999999999"/>
    <n v="0.32269999999999999"/>
  </r>
  <r>
    <s v="kansas"/>
    <x v="6"/>
    <x v="0"/>
    <x v="1712"/>
    <n v="1.2065999999999999"/>
    <n v="1.2065999999999999"/>
    <n v="1.2065999999999999"/>
    <n v="1.2065999999999999"/>
    <n v="1.2065999999999999"/>
    <n v="1.2065999999999999"/>
    <n v="1.2065999999999999"/>
    <n v="1.2065999999999999"/>
  </r>
  <r>
    <s v="kansas"/>
    <x v="6"/>
    <x v="6"/>
    <x v="1463"/>
    <n v="2.24E-2"/>
    <n v="2.24E-2"/>
    <n v="2.24E-2"/>
    <n v="2.24E-2"/>
    <n v="2.24E-2"/>
    <n v="2.24E-2"/>
    <n v="2.24E-2"/>
    <n v="2.24E-2"/>
  </r>
  <r>
    <s v="kansas"/>
    <x v="6"/>
    <x v="5"/>
    <x v="1713"/>
    <n v="0.108"/>
    <n v="0.108"/>
    <n v="0.108"/>
    <n v="0.108"/>
    <n v="0.108"/>
    <n v="0.108"/>
    <n v="0.108"/>
    <n v="0.108"/>
  </r>
  <r>
    <s v="kansas"/>
    <x v="6"/>
    <x v="4"/>
    <x v="1714"/>
    <n v="0.15809999999999999"/>
    <n v="0.15809999999999999"/>
    <n v="0.15809999999999999"/>
    <n v="0.15809999999999999"/>
    <n v="0.15809999999999999"/>
    <n v="0.15809999999999999"/>
    <n v="0.15809999999999999"/>
    <n v="0.15809999999999999"/>
  </r>
  <r>
    <s v="kansas"/>
    <x v="6"/>
    <x v="3"/>
    <x v="603"/>
    <n v="0.3014"/>
    <n v="0.3014"/>
    <n v="0.3014"/>
    <n v="0.3014"/>
    <n v="0.3014"/>
    <n v="0.3014"/>
    <n v="0.3014"/>
    <n v="0.3014"/>
  </r>
  <r>
    <s v="kansas"/>
    <x v="6"/>
    <x v="2"/>
    <x v="548"/>
    <n v="8.6E-3"/>
    <n v="8.6E-3"/>
    <n v="8.6E-3"/>
    <n v="8.6E-3"/>
    <n v="8.6E-3"/>
    <n v="8.6E-3"/>
    <n v="8.6E-3"/>
    <n v="8.6E-3"/>
  </r>
  <r>
    <s v="kansas"/>
    <x v="6"/>
    <x v="1"/>
    <x v="1715"/>
    <n v="0.60829999999999995"/>
    <n v="0.60829999999999995"/>
    <n v="0.60829999999999995"/>
    <n v="0.60829999999999995"/>
    <n v="0.60829999999999995"/>
    <n v="0.60829999999999995"/>
    <n v="0.60829999999999995"/>
    <n v="0.60829999999999995"/>
  </r>
  <r>
    <s v="kentucky"/>
    <x v="6"/>
    <x v="1"/>
    <x v="1716"/>
    <n v="0.97829999999999995"/>
    <n v="0.97829999999999995"/>
    <n v="0.97829999999999995"/>
    <n v="0.97829999999999995"/>
    <n v="0.97829999999999995"/>
    <n v="0.97829999999999995"/>
    <n v="0.97829999999999995"/>
    <n v="0.97829999999999995"/>
  </r>
  <r>
    <s v="kentucky"/>
    <x v="6"/>
    <x v="5"/>
    <x v="1717"/>
    <n v="0.1643"/>
    <n v="0.1643"/>
    <n v="0.1643"/>
    <n v="0.1643"/>
    <n v="0.1643"/>
    <n v="0.1643"/>
    <n v="0.1643"/>
    <n v="0.1643"/>
  </r>
  <r>
    <s v="kentucky"/>
    <x v="6"/>
    <x v="2"/>
    <x v="71"/>
    <n v="1.2999999999999999E-2"/>
    <n v="1.2999999999999999E-2"/>
    <n v="1.2999999999999999E-2"/>
    <n v="1.2999999999999999E-2"/>
    <n v="1.2999999999999999E-2"/>
    <n v="1.2999999999999999E-2"/>
    <n v="1.2999999999999999E-2"/>
    <n v="1.2999999999999999E-2"/>
  </r>
  <r>
    <s v="kentucky"/>
    <x v="6"/>
    <x v="3"/>
    <x v="1718"/>
    <n v="0.45850000000000002"/>
    <n v="0.45850000000000002"/>
    <n v="0.45850000000000002"/>
    <n v="0.45850000000000002"/>
    <n v="0.45850000000000002"/>
    <n v="0.45850000000000002"/>
    <n v="0.45850000000000002"/>
    <n v="0.45850000000000002"/>
  </r>
  <r>
    <s v="kentucky"/>
    <x v="6"/>
    <x v="6"/>
    <x v="1719"/>
    <n v="3.4000000000000002E-2"/>
    <n v="3.4000000000000002E-2"/>
    <n v="3.4000000000000002E-2"/>
    <n v="3.4000000000000002E-2"/>
    <n v="3.4000000000000002E-2"/>
    <n v="3.4000000000000002E-2"/>
    <n v="3.4000000000000002E-2"/>
    <n v="3.4000000000000002E-2"/>
  </r>
  <r>
    <s v="kentucky"/>
    <x v="6"/>
    <x v="4"/>
    <x v="1720"/>
    <n v="0.2591"/>
    <n v="0.2591"/>
    <n v="0.2591"/>
    <n v="0.2591"/>
    <n v="0.2591"/>
    <n v="0.2591"/>
    <n v="0.2591"/>
    <n v="0.2591"/>
  </r>
  <r>
    <s v="kentucky"/>
    <x v="6"/>
    <x v="0"/>
    <x v="1346"/>
    <n v="1.9072"/>
    <n v="1.9072"/>
    <n v="1.9072"/>
    <n v="1.9072"/>
    <n v="1.9072"/>
    <n v="1.9072"/>
    <n v="1.9072"/>
    <n v="1.9072"/>
  </r>
  <r>
    <s v="louisiana"/>
    <x v="6"/>
    <x v="0"/>
    <x v="1721"/>
    <n v="1.9481999999999999"/>
    <n v="1.9481999999999999"/>
    <n v="1.9481999999999999"/>
    <n v="1.9481999999999999"/>
    <n v="1.9481999999999999"/>
    <n v="1.9481999999999999"/>
    <n v="1.9481999999999999"/>
    <n v="1.9481999999999999"/>
  </r>
  <r>
    <s v="louisiana"/>
    <x v="6"/>
    <x v="4"/>
    <x v="1722"/>
    <n v="0.27160000000000001"/>
    <n v="0.27160000000000001"/>
    <n v="0.27160000000000001"/>
    <n v="0.27160000000000001"/>
    <n v="0.27160000000000001"/>
    <n v="0.27160000000000001"/>
    <n v="0.27160000000000001"/>
    <n v="0.27160000000000001"/>
  </r>
  <r>
    <s v="louisiana"/>
    <x v="6"/>
    <x v="1"/>
    <x v="1723"/>
    <n v="0.95320000000000005"/>
    <n v="0.95320000000000005"/>
    <n v="0.95320000000000005"/>
    <n v="0.95320000000000005"/>
    <n v="0.95320000000000005"/>
    <n v="0.95320000000000005"/>
    <n v="0.95320000000000005"/>
    <n v="0.95320000000000005"/>
  </r>
  <r>
    <s v="louisiana"/>
    <x v="6"/>
    <x v="3"/>
    <x v="1724"/>
    <n v="0.49519999999999997"/>
    <n v="0.49519999999999997"/>
    <n v="0.49519999999999997"/>
    <n v="0.49519999999999997"/>
    <n v="0.49519999999999997"/>
    <n v="0.49519999999999997"/>
    <n v="0.49519999999999997"/>
    <n v="0.49519999999999997"/>
  </r>
  <r>
    <s v="louisiana"/>
    <x v="6"/>
    <x v="2"/>
    <x v="1266"/>
    <n v="1.41E-2"/>
    <n v="1.41E-2"/>
    <n v="1.41E-2"/>
    <n v="1.41E-2"/>
    <n v="1.41E-2"/>
    <n v="1.41E-2"/>
    <n v="1.41E-2"/>
    <n v="1.41E-2"/>
  </r>
  <r>
    <s v="louisiana"/>
    <x v="6"/>
    <x v="6"/>
    <x v="358"/>
    <n v="3.6700000000000003E-2"/>
    <n v="3.6700000000000003E-2"/>
    <n v="3.6700000000000003E-2"/>
    <n v="3.6700000000000003E-2"/>
    <n v="3.6700000000000003E-2"/>
    <n v="3.6700000000000003E-2"/>
    <n v="3.6700000000000003E-2"/>
    <n v="3.6700000000000003E-2"/>
  </r>
  <r>
    <s v="louisiana"/>
    <x v="6"/>
    <x v="5"/>
    <x v="1587"/>
    <n v="0.1774"/>
    <n v="0.1774"/>
    <n v="0.1774"/>
    <n v="0.1774"/>
    <n v="0.1774"/>
    <n v="0.1774"/>
    <n v="0.1774"/>
    <n v="0.1774"/>
  </r>
  <r>
    <s v="maine"/>
    <x v="6"/>
    <x v="1"/>
    <x v="1725"/>
    <n v="0.28839999999999999"/>
    <n v="0.28839999999999999"/>
    <n v="0.28839999999999999"/>
    <n v="0.28839999999999999"/>
    <n v="0.28839999999999999"/>
    <n v="0.28839999999999999"/>
    <n v="0.28839999999999999"/>
    <n v="0.28839999999999999"/>
  </r>
  <r>
    <s v="maine"/>
    <x v="6"/>
    <x v="3"/>
    <x v="1726"/>
    <n v="0.14599999999999999"/>
    <n v="0.14599999999999999"/>
    <n v="0.14599999999999999"/>
    <n v="0.14599999999999999"/>
    <n v="0.14599999999999999"/>
    <n v="0.14599999999999999"/>
    <n v="0.14599999999999999"/>
    <n v="0.14599999999999999"/>
  </r>
  <r>
    <s v="maine"/>
    <x v="6"/>
    <x v="2"/>
    <x v="879"/>
    <n v="4.1000000000000003E-3"/>
    <n v="4.1000000000000003E-3"/>
    <n v="4.1000000000000003E-3"/>
    <n v="4.1000000000000003E-3"/>
    <n v="4.1000000000000003E-3"/>
    <n v="4.1000000000000003E-3"/>
    <n v="4.1000000000000003E-3"/>
    <n v="4.1000000000000003E-3"/>
  </r>
  <r>
    <s v="maine"/>
    <x v="6"/>
    <x v="5"/>
    <x v="1727"/>
    <n v="5.2299999999999999E-2"/>
    <n v="5.2299999999999999E-2"/>
    <n v="5.2299999999999999E-2"/>
    <n v="5.2299999999999999E-2"/>
    <n v="5.2299999999999999E-2"/>
    <n v="5.2299999999999999E-2"/>
    <n v="5.2299999999999999E-2"/>
    <n v="5.2299999999999999E-2"/>
  </r>
  <r>
    <s v="maine"/>
    <x v="6"/>
    <x v="4"/>
    <x v="785"/>
    <n v="7.0999999999999994E-2"/>
    <n v="7.0999999999999994E-2"/>
    <n v="7.0999999999999994E-2"/>
    <n v="7.0999999999999994E-2"/>
    <n v="7.0999999999999994E-2"/>
    <n v="7.0999999999999994E-2"/>
    <n v="7.0999999999999994E-2"/>
    <n v="7.0999999999999994E-2"/>
  </r>
  <r>
    <s v="maine"/>
    <x v="6"/>
    <x v="0"/>
    <x v="1728"/>
    <n v="0.57269999999999999"/>
    <n v="0.57269999999999999"/>
    <n v="0.57269999999999999"/>
    <n v="0.57269999999999999"/>
    <n v="0.57269999999999999"/>
    <n v="0.57269999999999999"/>
    <n v="0.57269999999999999"/>
    <n v="0.57269999999999999"/>
  </r>
  <r>
    <s v="maine"/>
    <x v="6"/>
    <x v="6"/>
    <x v="1022"/>
    <n v="1.0800000000000001E-2"/>
    <n v="1.0800000000000001E-2"/>
    <n v="1.0800000000000001E-2"/>
    <n v="1.0800000000000001E-2"/>
    <n v="1.0800000000000001E-2"/>
    <n v="1.0800000000000001E-2"/>
    <n v="1.0800000000000001E-2"/>
    <n v="1.0800000000000001E-2"/>
  </r>
  <r>
    <s v="maryland"/>
    <x v="6"/>
    <x v="2"/>
    <x v="1729"/>
    <n v="1.8100000000000002E-2"/>
    <n v="1.8100000000000002E-2"/>
    <n v="1.8100000000000002E-2"/>
    <n v="1.8100000000000002E-2"/>
    <n v="1.8100000000000002E-2"/>
    <n v="1.8100000000000002E-2"/>
    <n v="1.8100000000000002E-2"/>
    <n v="1.8100000000000002E-2"/>
  </r>
  <r>
    <s v="maryland"/>
    <x v="6"/>
    <x v="4"/>
    <x v="1730"/>
    <n v="0.33789999999999998"/>
    <n v="0.33789999999999998"/>
    <n v="0.33789999999999998"/>
    <n v="0.33789999999999998"/>
    <n v="0.33789999999999998"/>
    <n v="0.33789999999999998"/>
    <n v="0.33789999999999998"/>
    <n v="0.33789999999999998"/>
  </r>
  <r>
    <s v="maryland"/>
    <x v="6"/>
    <x v="0"/>
    <x v="1731"/>
    <n v="2.4380000000000002"/>
    <n v="2.4380000000000002"/>
    <n v="2.4380000000000002"/>
    <n v="2.4380000000000002"/>
    <n v="2.4380000000000002"/>
    <n v="2.4380000000000002"/>
    <n v="2.4380000000000002"/>
    <n v="2.4380000000000002"/>
  </r>
  <r>
    <s v="maryland"/>
    <x v="6"/>
    <x v="6"/>
    <x v="341"/>
    <n v="4.7399999999999998E-2"/>
    <n v="4.7399999999999998E-2"/>
    <n v="4.7399999999999998E-2"/>
    <n v="4.7399999999999998E-2"/>
    <n v="4.7399999999999998E-2"/>
    <n v="4.7399999999999998E-2"/>
    <n v="4.7399999999999998E-2"/>
    <n v="4.7399999999999998E-2"/>
  </r>
  <r>
    <s v="maryland"/>
    <x v="6"/>
    <x v="3"/>
    <x v="1732"/>
    <n v="0.63859999999999995"/>
    <n v="0.63859999999999995"/>
    <n v="0.63859999999999995"/>
    <n v="0.63859999999999995"/>
    <n v="0.63859999999999995"/>
    <n v="0.63859999999999995"/>
    <n v="0.63859999999999995"/>
    <n v="0.63859999999999995"/>
  </r>
  <r>
    <s v="maryland"/>
    <x v="6"/>
    <x v="1"/>
    <x v="1733"/>
    <n v="1.1672"/>
    <n v="1.1672"/>
    <n v="1.1672"/>
    <n v="1.1672"/>
    <n v="1.1672"/>
    <n v="1.1672"/>
    <n v="1.1672"/>
    <n v="1.1672"/>
  </r>
  <r>
    <s v="maryland"/>
    <x v="6"/>
    <x v="5"/>
    <x v="189"/>
    <n v="0.2288"/>
    <n v="0.2288"/>
    <n v="0.2288"/>
    <n v="0.2288"/>
    <n v="0.2288"/>
    <n v="0.2288"/>
    <n v="0.2288"/>
    <n v="0.2288"/>
  </r>
  <r>
    <s v="massachusetts"/>
    <x v="6"/>
    <x v="2"/>
    <x v="200"/>
    <n v="2.0299999999999999E-2"/>
    <n v="2.0299999999999999E-2"/>
    <n v="2.0299999999999999E-2"/>
    <n v="2.0299999999999999E-2"/>
    <n v="2.0299999999999999E-2"/>
    <n v="2.0299999999999999E-2"/>
    <n v="2.0299999999999999E-2"/>
    <n v="2.0299999999999999E-2"/>
  </r>
  <r>
    <s v="massachusetts"/>
    <x v="6"/>
    <x v="5"/>
    <x v="1734"/>
    <n v="0.25590000000000002"/>
    <n v="0.25590000000000002"/>
    <n v="0.25590000000000002"/>
    <n v="0.25590000000000002"/>
    <n v="0.25590000000000002"/>
    <n v="0.25590000000000002"/>
    <n v="0.25590000000000002"/>
    <n v="0.25590000000000002"/>
  </r>
  <r>
    <s v="massachusetts"/>
    <x v="6"/>
    <x v="4"/>
    <x v="471"/>
    <n v="0.31259999999999999"/>
    <n v="0.31259999999999999"/>
    <n v="0.31259999999999999"/>
    <n v="0.31259999999999999"/>
    <n v="0.31259999999999999"/>
    <n v="0.31259999999999999"/>
    <n v="0.31259999999999999"/>
    <n v="0.31259999999999999"/>
  </r>
  <r>
    <s v="massachusetts"/>
    <x v="6"/>
    <x v="6"/>
    <x v="1735"/>
    <n v="5.2999999999999999E-2"/>
    <n v="5.2999999999999999E-2"/>
    <n v="5.2999999999999999E-2"/>
    <n v="5.2999999999999999E-2"/>
    <n v="5.2999999999999999E-2"/>
    <n v="5.2999999999999999E-2"/>
    <n v="5.2999999999999999E-2"/>
    <n v="5.2999999999999999E-2"/>
  </r>
  <r>
    <s v="massachusetts"/>
    <x v="6"/>
    <x v="1"/>
    <x v="999"/>
    <n v="1.1576"/>
    <n v="1.1576"/>
    <n v="1.1576"/>
    <n v="1.1576"/>
    <n v="1.1576"/>
    <n v="1.1576"/>
    <n v="1.1576"/>
    <n v="1.1576"/>
  </r>
  <r>
    <s v="massachusetts"/>
    <x v="6"/>
    <x v="3"/>
    <x v="1736"/>
    <n v="0.71419999999999995"/>
    <n v="0.71419999999999995"/>
    <n v="0.71419999999999995"/>
    <n v="0.71419999999999995"/>
    <n v="0.71419999999999995"/>
    <n v="0.71419999999999995"/>
    <n v="0.71419999999999995"/>
    <n v="0.71419999999999995"/>
  </r>
  <r>
    <s v="massachusetts"/>
    <x v="6"/>
    <x v="0"/>
    <x v="1737"/>
    <n v="2.5135999999999998"/>
    <n v="2.5135999999999998"/>
    <n v="2.5135999999999998"/>
    <n v="2.5135999999999998"/>
    <n v="2.5135999999999998"/>
    <n v="2.5135999999999998"/>
    <n v="2.5135999999999998"/>
    <n v="2.5135999999999998"/>
  </r>
  <r>
    <s v="michigan"/>
    <x v="6"/>
    <x v="2"/>
    <x v="1738"/>
    <n v="3.1800000000000002E-2"/>
    <n v="3.1800000000000002E-2"/>
    <n v="3.1800000000000002E-2"/>
    <n v="3.1800000000000002E-2"/>
    <n v="3.1800000000000002E-2"/>
    <n v="3.1800000000000002E-2"/>
    <n v="3.1800000000000002E-2"/>
    <n v="3.1800000000000002E-2"/>
  </r>
  <r>
    <s v="michigan"/>
    <x v="6"/>
    <x v="0"/>
    <x v="1739"/>
    <n v="4.2579000000000002"/>
    <n v="4.2579000000000002"/>
    <n v="4.2579000000000002"/>
    <n v="4.2579000000000002"/>
    <n v="4.2579000000000002"/>
    <n v="4.2579000000000002"/>
    <n v="4.2579000000000002"/>
    <n v="4.2579000000000002"/>
  </r>
  <r>
    <s v="michigan"/>
    <x v="6"/>
    <x v="6"/>
    <x v="1315"/>
    <n v="8.3099999999999993E-2"/>
    <n v="8.3099999999999993E-2"/>
    <n v="8.3099999999999993E-2"/>
    <n v="8.3099999999999993E-2"/>
    <n v="8.3099999999999993E-2"/>
    <n v="8.3099999999999993E-2"/>
    <n v="8.3099999999999993E-2"/>
    <n v="8.3099999999999993E-2"/>
  </r>
  <r>
    <s v="michigan"/>
    <x v="6"/>
    <x v="4"/>
    <x v="1740"/>
    <n v="0.58330000000000004"/>
    <n v="0.58330000000000004"/>
    <n v="0.58330000000000004"/>
    <n v="0.58330000000000004"/>
    <n v="0.58330000000000004"/>
    <n v="0.58330000000000004"/>
    <n v="0.58330000000000004"/>
    <n v="0.58330000000000004"/>
  </r>
  <r>
    <s v="michigan"/>
    <x v="6"/>
    <x v="3"/>
    <x v="1741"/>
    <n v="1.1204000000000001"/>
    <n v="1.1204000000000001"/>
    <n v="1.1204000000000001"/>
    <n v="1.1204000000000001"/>
    <n v="1.1204000000000001"/>
    <n v="1.1204000000000001"/>
    <n v="1.1204000000000001"/>
    <n v="1.1204000000000001"/>
  </r>
  <r>
    <s v="michigan"/>
    <x v="6"/>
    <x v="1"/>
    <x v="1742"/>
    <n v="2.0379"/>
    <n v="2.0379"/>
    <n v="2.0379"/>
    <n v="2.0379"/>
    <n v="2.0379"/>
    <n v="2.0379"/>
    <n v="2.0379"/>
    <n v="2.0379"/>
  </r>
  <r>
    <s v="michigan"/>
    <x v="6"/>
    <x v="5"/>
    <x v="1743"/>
    <n v="0.40150000000000002"/>
    <n v="0.40150000000000002"/>
    <n v="0.40150000000000002"/>
    <n v="0.40150000000000002"/>
    <n v="0.40150000000000002"/>
    <n v="0.40150000000000002"/>
    <n v="0.40150000000000002"/>
    <n v="0.40150000000000002"/>
  </r>
  <r>
    <s v="minnesota"/>
    <x v="6"/>
    <x v="4"/>
    <x v="818"/>
    <n v="0.3039"/>
    <n v="0.3039"/>
    <n v="0.3039"/>
    <n v="0.3039"/>
    <n v="0.3039"/>
    <n v="0.3039"/>
    <n v="0.3039"/>
    <n v="0.3039"/>
  </r>
  <r>
    <s v="minnesota"/>
    <x v="6"/>
    <x v="3"/>
    <x v="1744"/>
    <n v="0.58550000000000002"/>
    <n v="0.58550000000000002"/>
    <n v="0.58550000000000002"/>
    <n v="0.58550000000000002"/>
    <n v="0.58550000000000002"/>
    <n v="0.58550000000000002"/>
    <n v="0.58550000000000002"/>
    <n v="0.58550000000000002"/>
  </r>
  <r>
    <s v="minnesota"/>
    <x v="6"/>
    <x v="2"/>
    <x v="184"/>
    <n v="1.66E-2"/>
    <n v="1.66E-2"/>
    <n v="1.66E-2"/>
    <n v="1.66E-2"/>
    <n v="1.66E-2"/>
    <n v="1.66E-2"/>
    <n v="1.66E-2"/>
    <n v="1.66E-2"/>
  </r>
  <r>
    <s v="minnesota"/>
    <x v="6"/>
    <x v="1"/>
    <x v="1745"/>
    <n v="1.1572"/>
    <n v="1.1572"/>
    <n v="1.1572"/>
    <n v="1.1572"/>
    <n v="1.1572"/>
    <n v="1.1572"/>
    <n v="1.1572"/>
    <n v="1.1572"/>
  </r>
  <r>
    <s v="minnesota"/>
    <x v="6"/>
    <x v="6"/>
    <x v="190"/>
    <n v="4.3400000000000001E-2"/>
    <n v="4.3400000000000001E-2"/>
    <n v="4.3400000000000001E-2"/>
    <n v="4.3400000000000001E-2"/>
    <n v="4.3400000000000001E-2"/>
    <n v="4.3400000000000001E-2"/>
    <n v="4.3400000000000001E-2"/>
    <n v="4.3400000000000001E-2"/>
  </r>
  <r>
    <s v="minnesota"/>
    <x v="6"/>
    <x v="0"/>
    <x v="1746"/>
    <n v="2.3165"/>
    <n v="2.3165"/>
    <n v="2.3165"/>
    <n v="2.3165"/>
    <n v="2.3165"/>
    <n v="2.3165"/>
    <n v="2.3165"/>
    <n v="2.3165"/>
  </r>
  <r>
    <s v="minnesota"/>
    <x v="6"/>
    <x v="5"/>
    <x v="1747"/>
    <n v="0.20979999999999999"/>
    <n v="0.20979999999999999"/>
    <n v="0.20979999999999999"/>
    <n v="0.20979999999999999"/>
    <n v="0.20979999999999999"/>
    <n v="0.20979999999999999"/>
    <n v="0.20979999999999999"/>
    <n v="0.20979999999999999"/>
  </r>
  <r>
    <s v="mississippi"/>
    <x v="6"/>
    <x v="2"/>
    <x v="1748"/>
    <n v="9.1000000000000004E-3"/>
    <n v="9.1000000000000004E-3"/>
    <n v="9.1000000000000004E-3"/>
    <n v="9.1000000000000004E-3"/>
    <n v="9.1000000000000004E-3"/>
    <n v="9.1000000000000004E-3"/>
    <n v="9.1000000000000004E-3"/>
    <n v="9.1000000000000004E-3"/>
  </r>
  <r>
    <s v="mississippi"/>
    <x v="6"/>
    <x v="5"/>
    <x v="1456"/>
    <n v="0.1143"/>
    <n v="0.1143"/>
    <n v="0.1143"/>
    <n v="0.1143"/>
    <n v="0.1143"/>
    <n v="0.1143"/>
    <n v="0.1143"/>
    <n v="0.1143"/>
  </r>
  <r>
    <s v="mississippi"/>
    <x v="6"/>
    <x v="0"/>
    <x v="1749"/>
    <n v="1.4047000000000001"/>
    <n v="1.4047000000000001"/>
    <n v="1.4047000000000001"/>
    <n v="1.4047000000000001"/>
    <n v="1.4047000000000001"/>
    <n v="1.4047000000000001"/>
    <n v="1.4047000000000001"/>
    <n v="1.4047000000000001"/>
  </r>
  <r>
    <s v="mississippi"/>
    <x v="6"/>
    <x v="4"/>
    <x v="1750"/>
    <n v="0.17549999999999999"/>
    <n v="0.17549999999999999"/>
    <n v="0.17549999999999999"/>
    <n v="0.17549999999999999"/>
    <n v="0.17549999999999999"/>
    <n v="0.17549999999999999"/>
    <n v="0.17549999999999999"/>
    <n v="0.17549999999999999"/>
  </r>
  <r>
    <s v="mississippi"/>
    <x v="6"/>
    <x v="1"/>
    <x v="1751"/>
    <n v="0.7631"/>
    <n v="0.7631"/>
    <n v="0.7631"/>
    <n v="0.7631"/>
    <n v="0.7631"/>
    <n v="0.7631"/>
    <n v="0.7631"/>
    <n v="0.7631"/>
  </r>
  <r>
    <s v="mississippi"/>
    <x v="6"/>
    <x v="6"/>
    <x v="688"/>
    <n v="2.3699999999999999E-2"/>
    <n v="2.3699999999999999E-2"/>
    <n v="2.3699999999999999E-2"/>
    <n v="2.3699999999999999E-2"/>
    <n v="2.3699999999999999E-2"/>
    <n v="2.3699999999999999E-2"/>
    <n v="2.3699999999999999E-2"/>
    <n v="2.3699999999999999E-2"/>
  </r>
  <r>
    <s v="mississippi"/>
    <x v="6"/>
    <x v="3"/>
    <x v="1752"/>
    <n v="0.31909999999999999"/>
    <n v="0.31909999999999999"/>
    <n v="0.31909999999999999"/>
    <n v="0.31909999999999999"/>
    <n v="0.31909999999999999"/>
    <n v="0.31909999999999999"/>
    <n v="0.31909999999999999"/>
    <n v="0.31909999999999999"/>
  </r>
  <r>
    <s v="missouri"/>
    <x v="6"/>
    <x v="5"/>
    <x v="1753"/>
    <n v="0.2283"/>
    <n v="0.2283"/>
    <n v="0.2283"/>
    <n v="0.2283"/>
    <n v="0.2283"/>
    <n v="0.2283"/>
    <n v="0.2283"/>
    <n v="0.2283"/>
  </r>
  <r>
    <s v="missouri"/>
    <x v="6"/>
    <x v="1"/>
    <x v="1754"/>
    <n v="1.2551000000000001"/>
    <n v="1.2551000000000001"/>
    <n v="1.2551000000000001"/>
    <n v="1.2551000000000001"/>
    <n v="1.2551000000000001"/>
    <n v="1.2551000000000001"/>
    <n v="1.2551000000000001"/>
    <n v="1.2551000000000001"/>
  </r>
  <r>
    <s v="missouri"/>
    <x v="6"/>
    <x v="3"/>
    <x v="1755"/>
    <n v="0.6371"/>
    <n v="0.6371"/>
    <n v="0.6371"/>
    <n v="0.6371"/>
    <n v="0.6371"/>
    <n v="0.6371"/>
    <n v="0.6371"/>
    <n v="0.6371"/>
  </r>
  <r>
    <s v="missouri"/>
    <x v="6"/>
    <x v="2"/>
    <x v="1729"/>
    <n v="1.8100000000000002E-2"/>
    <n v="1.8100000000000002E-2"/>
    <n v="1.8100000000000002E-2"/>
    <n v="1.8100000000000002E-2"/>
    <n v="1.8100000000000002E-2"/>
    <n v="1.8100000000000002E-2"/>
    <n v="1.8100000000000002E-2"/>
    <n v="1.8100000000000002E-2"/>
  </r>
  <r>
    <s v="missouri"/>
    <x v="6"/>
    <x v="6"/>
    <x v="1511"/>
    <n v="4.7300000000000002E-2"/>
    <n v="4.7300000000000002E-2"/>
    <n v="4.7300000000000002E-2"/>
    <n v="4.7300000000000002E-2"/>
    <n v="4.7300000000000002E-2"/>
    <n v="4.7300000000000002E-2"/>
    <n v="4.7300000000000002E-2"/>
    <n v="4.7300000000000002E-2"/>
  </r>
  <r>
    <s v="missouri"/>
    <x v="6"/>
    <x v="0"/>
    <x v="1756"/>
    <n v="2.5270000000000001"/>
    <n v="2.5270000000000001"/>
    <n v="2.5270000000000001"/>
    <n v="2.5270000000000001"/>
    <n v="2.5270000000000001"/>
    <n v="2.5270000000000001"/>
    <n v="2.5270000000000001"/>
    <n v="2.5270000000000001"/>
  </r>
  <r>
    <s v="missouri"/>
    <x v="6"/>
    <x v="4"/>
    <x v="1757"/>
    <n v="0.3412"/>
    <n v="0.3412"/>
    <n v="0.3412"/>
    <n v="0.3412"/>
    <n v="0.3412"/>
    <n v="0.3412"/>
    <n v="0.3412"/>
    <n v="0.3412"/>
  </r>
  <r>
    <s v="montana"/>
    <x v="6"/>
    <x v="4"/>
    <x v="1758"/>
    <n v="5.04E-2"/>
    <n v="5.04E-2"/>
    <n v="5.04E-2"/>
    <n v="5.04E-2"/>
    <n v="5.04E-2"/>
    <n v="5.04E-2"/>
    <n v="5.04E-2"/>
    <n v="5.04E-2"/>
  </r>
  <r>
    <s v="montana"/>
    <x v="6"/>
    <x v="3"/>
    <x v="1759"/>
    <n v="0.10440000000000001"/>
    <n v="0.10440000000000001"/>
    <n v="0.10440000000000001"/>
    <n v="0.10440000000000001"/>
    <n v="0.10440000000000001"/>
    <n v="0.10440000000000001"/>
    <n v="0.10440000000000001"/>
    <n v="0.10440000000000001"/>
  </r>
  <r>
    <s v="montana"/>
    <x v="6"/>
    <x v="5"/>
    <x v="848"/>
    <n v="3.7400000000000003E-2"/>
    <n v="3.7400000000000003E-2"/>
    <n v="3.7400000000000003E-2"/>
    <n v="3.7400000000000003E-2"/>
    <n v="3.7400000000000003E-2"/>
    <n v="3.7400000000000003E-2"/>
    <n v="3.7400000000000003E-2"/>
    <n v="3.7400000000000003E-2"/>
  </r>
  <r>
    <s v="montana"/>
    <x v="6"/>
    <x v="1"/>
    <x v="266"/>
    <n v="0.22950000000000001"/>
    <n v="0.22950000000000001"/>
    <n v="0.22950000000000001"/>
    <n v="0.22950000000000001"/>
    <n v="0.22950000000000001"/>
    <n v="0.22950000000000001"/>
    <n v="0.22950000000000001"/>
    <n v="0.22950000000000001"/>
  </r>
  <r>
    <s v="montana"/>
    <x v="6"/>
    <x v="6"/>
    <x v="255"/>
    <n v="7.7000000000000002E-3"/>
    <n v="7.7000000000000002E-3"/>
    <n v="7.7000000000000002E-3"/>
    <n v="7.7000000000000002E-3"/>
    <n v="7.7000000000000002E-3"/>
    <n v="7.7000000000000002E-3"/>
    <n v="7.7000000000000002E-3"/>
    <n v="7.7000000000000002E-3"/>
  </r>
  <r>
    <s v="montana"/>
    <x v="6"/>
    <x v="0"/>
    <x v="1760"/>
    <n v="0.43230000000000002"/>
    <n v="0.43230000000000002"/>
    <n v="0.43230000000000002"/>
    <n v="0.43230000000000002"/>
    <n v="0.43230000000000002"/>
    <n v="0.43230000000000002"/>
    <n v="0.43230000000000002"/>
    <n v="0.43230000000000002"/>
  </r>
  <r>
    <s v="montana"/>
    <x v="6"/>
    <x v="2"/>
    <x v="325"/>
    <n v="3.0000000000000001E-3"/>
    <n v="3.0000000000000001E-3"/>
    <n v="3.0000000000000001E-3"/>
    <n v="3.0000000000000001E-3"/>
    <n v="3.0000000000000001E-3"/>
    <n v="3.0000000000000001E-3"/>
    <n v="3.0000000000000001E-3"/>
    <n v="3.0000000000000001E-3"/>
  </r>
  <r>
    <s v="nebraska"/>
    <x v="6"/>
    <x v="6"/>
    <x v="1266"/>
    <n v="1.41E-2"/>
    <n v="1.41E-2"/>
    <n v="1.41E-2"/>
    <n v="1.41E-2"/>
    <n v="1.41E-2"/>
    <n v="1.41E-2"/>
    <n v="1.41E-2"/>
    <n v="1.41E-2"/>
  </r>
  <r>
    <s v="nebraska"/>
    <x v="6"/>
    <x v="5"/>
    <x v="1761"/>
    <n v="6.8000000000000005E-2"/>
    <n v="6.8000000000000005E-2"/>
    <n v="6.8000000000000005E-2"/>
    <n v="6.8000000000000005E-2"/>
    <n v="6.8000000000000005E-2"/>
    <n v="6.8000000000000005E-2"/>
    <n v="6.8000000000000005E-2"/>
    <n v="6.8000000000000005E-2"/>
  </r>
  <r>
    <s v="nebraska"/>
    <x v="6"/>
    <x v="1"/>
    <x v="1762"/>
    <n v="0.3836"/>
    <n v="0.3836"/>
    <n v="0.3836"/>
    <n v="0.3836"/>
    <n v="0.3836"/>
    <n v="0.3836"/>
    <n v="0.3836"/>
    <n v="0.3836"/>
  </r>
  <r>
    <s v="nebraska"/>
    <x v="6"/>
    <x v="3"/>
    <x v="365"/>
    <n v="0.1898"/>
    <n v="0.1898"/>
    <n v="0.1898"/>
    <n v="0.1898"/>
    <n v="0.1898"/>
    <n v="0.1898"/>
    <n v="0.1898"/>
    <n v="0.1898"/>
  </r>
  <r>
    <s v="nebraska"/>
    <x v="6"/>
    <x v="2"/>
    <x v="888"/>
    <n v="5.4000000000000003E-3"/>
    <n v="5.4000000000000003E-3"/>
    <n v="5.4000000000000003E-3"/>
    <n v="5.4000000000000003E-3"/>
    <n v="5.4000000000000003E-3"/>
    <n v="5.4000000000000003E-3"/>
    <n v="5.4000000000000003E-3"/>
    <n v="5.4000000000000003E-3"/>
  </r>
  <r>
    <s v="nebraska"/>
    <x v="6"/>
    <x v="0"/>
    <x v="1763"/>
    <n v="0.76190000000000002"/>
    <n v="0.76190000000000002"/>
    <n v="0.76190000000000002"/>
    <n v="0.76190000000000002"/>
    <n v="0.76190000000000002"/>
    <n v="0.76190000000000002"/>
    <n v="0.76190000000000002"/>
    <n v="0.76190000000000002"/>
  </r>
  <r>
    <s v="nebraska"/>
    <x v="6"/>
    <x v="4"/>
    <x v="1764"/>
    <n v="0.10100000000000001"/>
    <n v="0.10100000000000001"/>
    <n v="0.10100000000000001"/>
    <n v="0.10100000000000001"/>
    <n v="0.10100000000000001"/>
    <n v="0.10100000000000001"/>
    <n v="0.10100000000000001"/>
    <n v="0.10100000000000001"/>
  </r>
  <r>
    <s v="nevada"/>
    <x v="6"/>
    <x v="3"/>
    <x v="1765"/>
    <n v="0.29559999999999997"/>
    <n v="0.29559999999999997"/>
    <n v="0.29559999999999997"/>
    <n v="0.29559999999999997"/>
    <n v="0.29559999999999997"/>
    <n v="0.29559999999999997"/>
    <n v="0.29559999999999997"/>
    <n v="0.29559999999999997"/>
  </r>
  <r>
    <s v="nevada"/>
    <x v="6"/>
    <x v="6"/>
    <x v="331"/>
    <n v="2.1899999999999999E-2"/>
    <n v="2.1899999999999999E-2"/>
    <n v="2.1899999999999999E-2"/>
    <n v="2.1899999999999999E-2"/>
    <n v="2.1899999999999999E-2"/>
    <n v="2.1899999999999999E-2"/>
    <n v="2.1899999999999999E-2"/>
    <n v="2.1899999999999999E-2"/>
  </r>
  <r>
    <s v="nevada"/>
    <x v="6"/>
    <x v="1"/>
    <x v="1766"/>
    <n v="0.5222"/>
    <n v="0.5222"/>
    <n v="0.5222"/>
    <n v="0.5222"/>
    <n v="0.5222"/>
    <n v="0.5222"/>
    <n v="0.5222"/>
    <n v="0.5222"/>
  </r>
  <r>
    <s v="nevada"/>
    <x v="6"/>
    <x v="5"/>
    <x v="1767"/>
    <n v="0.10589999999999999"/>
    <n v="0.10589999999999999"/>
    <n v="0.10589999999999999"/>
    <n v="0.10589999999999999"/>
    <n v="0.10589999999999999"/>
    <n v="0.10589999999999999"/>
    <n v="0.10589999999999999"/>
    <n v="0.10589999999999999"/>
  </r>
  <r>
    <s v="nevada"/>
    <x v="6"/>
    <x v="0"/>
    <x v="1768"/>
    <n v="1.0869"/>
    <n v="1.0869"/>
    <n v="1.0869"/>
    <n v="1.0869"/>
    <n v="1.0869"/>
    <n v="1.0869"/>
    <n v="1.0869"/>
    <n v="1.0869"/>
  </r>
  <r>
    <s v="nevada"/>
    <x v="6"/>
    <x v="4"/>
    <x v="1769"/>
    <n v="0.13289999999999999"/>
    <n v="0.13289999999999999"/>
    <n v="0.13289999999999999"/>
    <n v="0.13289999999999999"/>
    <n v="0.13289999999999999"/>
    <n v="0.13289999999999999"/>
    <n v="0.13289999999999999"/>
    <n v="0.13289999999999999"/>
  </r>
  <r>
    <s v="nevada"/>
    <x v="6"/>
    <x v="2"/>
    <x v="1770"/>
    <n v="8.3999999999999995E-3"/>
    <n v="8.3999999999999995E-3"/>
    <n v="8.3999999999999995E-3"/>
    <n v="8.3999999999999995E-3"/>
    <n v="8.3999999999999995E-3"/>
    <n v="8.3999999999999995E-3"/>
    <n v="8.3999999999999995E-3"/>
    <n v="8.3999999999999995E-3"/>
  </r>
  <r>
    <s v="new_hampshire"/>
    <x v="6"/>
    <x v="4"/>
    <x v="955"/>
    <n v="6.6799999999999998E-2"/>
    <n v="6.6799999999999998E-2"/>
    <n v="6.6799999999999998E-2"/>
    <n v="6.6799999999999998E-2"/>
    <n v="6.6799999999999998E-2"/>
    <n v="6.6799999999999998E-2"/>
    <n v="6.6799999999999998E-2"/>
    <n v="6.6799999999999998E-2"/>
  </r>
  <r>
    <s v="new_hampshire"/>
    <x v="6"/>
    <x v="5"/>
    <x v="1771"/>
    <n v="5.3699999999999998E-2"/>
    <n v="5.3699999999999998E-2"/>
    <n v="5.3699999999999998E-2"/>
    <n v="5.3699999999999998E-2"/>
    <n v="5.3699999999999998E-2"/>
    <n v="5.3699999999999998E-2"/>
    <n v="5.3699999999999998E-2"/>
    <n v="5.3699999999999998E-2"/>
  </r>
  <r>
    <s v="new_hampshire"/>
    <x v="6"/>
    <x v="3"/>
    <x v="117"/>
    <n v="0.14979999999999999"/>
    <n v="0.14979999999999999"/>
    <n v="0.14979999999999999"/>
    <n v="0.14979999999999999"/>
    <n v="0.14979999999999999"/>
    <n v="0.14979999999999999"/>
    <n v="0.14979999999999999"/>
    <n v="0.14979999999999999"/>
  </r>
  <r>
    <s v="new_hampshire"/>
    <x v="6"/>
    <x v="0"/>
    <x v="1772"/>
    <n v="0.55610000000000004"/>
    <n v="0.55610000000000004"/>
    <n v="0.55610000000000004"/>
    <n v="0.55610000000000004"/>
    <n v="0.55610000000000004"/>
    <n v="0.55610000000000004"/>
    <n v="0.55610000000000004"/>
    <n v="0.55610000000000004"/>
  </r>
  <r>
    <s v="new_hampshire"/>
    <x v="6"/>
    <x v="6"/>
    <x v="254"/>
    <n v="1.11E-2"/>
    <n v="1.11E-2"/>
    <n v="1.11E-2"/>
    <n v="1.11E-2"/>
    <n v="1.11E-2"/>
    <n v="1.11E-2"/>
    <n v="1.11E-2"/>
    <n v="1.11E-2"/>
  </r>
  <r>
    <s v="new_hampshire"/>
    <x v="6"/>
    <x v="2"/>
    <x v="591"/>
    <n v="4.3E-3"/>
    <n v="4.3E-3"/>
    <n v="4.3E-3"/>
    <n v="4.3E-3"/>
    <n v="4.3E-3"/>
    <n v="4.3E-3"/>
    <n v="4.3E-3"/>
    <n v="4.3E-3"/>
  </r>
  <r>
    <s v="new_hampshire"/>
    <x v="6"/>
    <x v="1"/>
    <x v="1773"/>
    <n v="0.27029999999999998"/>
    <n v="0.27029999999999998"/>
    <n v="0.27029999999999998"/>
    <n v="0.27029999999999998"/>
    <n v="0.27029999999999998"/>
    <n v="0.27029999999999998"/>
    <n v="0.27029999999999998"/>
    <n v="0.27029999999999998"/>
  </r>
  <r>
    <s v="new_jersey"/>
    <x v="6"/>
    <x v="2"/>
    <x v="609"/>
    <n v="2.75E-2"/>
    <n v="2.75E-2"/>
    <n v="2.75E-2"/>
    <n v="2.75E-2"/>
    <n v="2.75E-2"/>
    <n v="2.75E-2"/>
    <n v="2.75E-2"/>
    <n v="2.75E-2"/>
  </r>
  <r>
    <s v="new_jersey"/>
    <x v="6"/>
    <x v="6"/>
    <x v="1515"/>
    <n v="7.1999999999999995E-2"/>
    <n v="7.1999999999999995E-2"/>
    <n v="7.1999999999999995E-2"/>
    <n v="7.1999999999999995E-2"/>
    <n v="7.1999999999999995E-2"/>
    <n v="7.1999999999999995E-2"/>
    <n v="7.1999999999999995E-2"/>
    <n v="7.1999999999999995E-2"/>
  </r>
  <r>
    <s v="new_jersey"/>
    <x v="6"/>
    <x v="0"/>
    <x v="1774"/>
    <n v="3.3732000000000002"/>
    <n v="3.3732000000000002"/>
    <n v="3.3732000000000002"/>
    <n v="3.3732000000000002"/>
    <n v="3.3732000000000002"/>
    <n v="3.3732000000000002"/>
    <n v="3.3732000000000002"/>
    <n v="3.3732000000000002"/>
  </r>
  <r>
    <s v="new_jersey"/>
    <x v="6"/>
    <x v="1"/>
    <x v="1775"/>
    <n v="1.5430999999999999"/>
    <n v="1.5430999999999999"/>
    <n v="1.5430999999999999"/>
    <n v="1.5430999999999999"/>
    <n v="1.5430999999999999"/>
    <n v="1.5430999999999999"/>
    <n v="1.5430999999999999"/>
    <n v="1.5430999999999999"/>
  </r>
  <r>
    <s v="new_jersey"/>
    <x v="6"/>
    <x v="4"/>
    <x v="584"/>
    <n v="0.41220000000000001"/>
    <n v="0.41220000000000001"/>
    <n v="0.41220000000000001"/>
    <n v="0.41220000000000001"/>
    <n v="0.41220000000000001"/>
    <n v="0.41220000000000001"/>
    <n v="0.41220000000000001"/>
    <n v="0.41220000000000001"/>
  </r>
  <r>
    <s v="new_jersey"/>
    <x v="6"/>
    <x v="5"/>
    <x v="1776"/>
    <n v="0.3478"/>
    <n v="0.3478"/>
    <n v="0.3478"/>
    <n v="0.3478"/>
    <n v="0.3478"/>
    <n v="0.3478"/>
    <n v="0.3478"/>
    <n v="0.3478"/>
  </r>
  <r>
    <s v="new_jersey"/>
    <x v="6"/>
    <x v="3"/>
    <x v="1777"/>
    <n v="0.97050000000000003"/>
    <n v="0.97050000000000003"/>
    <n v="0.97050000000000003"/>
    <n v="0.97050000000000003"/>
    <n v="0.97050000000000003"/>
    <n v="0.97050000000000003"/>
    <n v="0.97050000000000003"/>
    <n v="0.97050000000000003"/>
  </r>
  <r>
    <s v="new_mexico"/>
    <x v="6"/>
    <x v="4"/>
    <x v="1778"/>
    <n v="9.8699999999999996E-2"/>
    <n v="9.8699999999999996E-2"/>
    <n v="9.8699999999999996E-2"/>
    <n v="9.8699999999999996E-2"/>
    <n v="9.8699999999999996E-2"/>
    <n v="9.8699999999999996E-2"/>
    <n v="9.8699999999999996E-2"/>
    <n v="9.8699999999999996E-2"/>
  </r>
  <r>
    <s v="new_mexico"/>
    <x v="6"/>
    <x v="0"/>
    <x v="1779"/>
    <n v="0.91090000000000004"/>
    <n v="0.91090000000000004"/>
    <n v="0.91090000000000004"/>
    <n v="0.91090000000000004"/>
    <n v="0.91090000000000004"/>
    <n v="0.91090000000000004"/>
    <n v="0.91090000000000004"/>
    <n v="0.91090000000000004"/>
  </r>
  <r>
    <s v="new_mexico"/>
    <x v="6"/>
    <x v="6"/>
    <x v="751"/>
    <n v="1.5800000000000002E-2"/>
    <n v="1.5800000000000002E-2"/>
    <n v="1.5800000000000002E-2"/>
    <n v="1.5800000000000002E-2"/>
    <n v="1.5800000000000002E-2"/>
    <n v="1.5800000000000002E-2"/>
    <n v="1.5800000000000002E-2"/>
    <n v="1.5800000000000002E-2"/>
  </r>
  <r>
    <s v="new_mexico"/>
    <x v="6"/>
    <x v="2"/>
    <x v="143"/>
    <n v="6.1000000000000004E-3"/>
    <n v="6.1000000000000004E-3"/>
    <n v="6.1000000000000004E-3"/>
    <n v="6.1000000000000004E-3"/>
    <n v="6.1000000000000004E-3"/>
    <n v="6.1000000000000004E-3"/>
    <n v="6.1000000000000004E-3"/>
    <n v="6.1000000000000004E-3"/>
  </r>
  <r>
    <s v="new_mexico"/>
    <x v="6"/>
    <x v="1"/>
    <x v="1780"/>
    <n v="0.50049999999999994"/>
    <n v="0.50049999999999994"/>
    <n v="0.50049999999999994"/>
    <n v="0.50049999999999994"/>
    <n v="0.50049999999999994"/>
    <n v="0.50049999999999994"/>
    <n v="0.50049999999999994"/>
    <n v="0.50049999999999994"/>
  </r>
  <r>
    <s v="new_mexico"/>
    <x v="6"/>
    <x v="3"/>
    <x v="863"/>
    <n v="0.21340000000000001"/>
    <n v="0.21340000000000001"/>
    <n v="0.21340000000000001"/>
    <n v="0.21340000000000001"/>
    <n v="0.21340000000000001"/>
    <n v="0.21340000000000001"/>
    <n v="0.21340000000000001"/>
    <n v="0.21340000000000001"/>
  </r>
  <r>
    <s v="new_mexico"/>
    <x v="6"/>
    <x v="5"/>
    <x v="1781"/>
    <n v="7.6499999999999999E-2"/>
    <n v="7.6499999999999999E-2"/>
    <n v="7.6499999999999999E-2"/>
    <n v="7.6499999999999999E-2"/>
    <n v="7.6499999999999999E-2"/>
    <n v="7.6499999999999999E-2"/>
    <n v="7.6499999999999999E-2"/>
    <n v="7.6499999999999999E-2"/>
  </r>
  <r>
    <s v="new_york"/>
    <x v="6"/>
    <x v="1"/>
    <x v="1782"/>
    <n v="2.9218000000000002"/>
    <n v="2.9218000000000002"/>
    <n v="2.9218000000000002"/>
    <n v="2.9218000000000002"/>
    <n v="2.9218000000000002"/>
    <n v="2.9218000000000002"/>
    <n v="2.9218000000000002"/>
    <n v="2.9218000000000002"/>
  </r>
  <r>
    <s v="new_york"/>
    <x v="6"/>
    <x v="4"/>
    <x v="1783"/>
    <n v="0.90859999999999996"/>
    <n v="0.90859999999999996"/>
    <n v="0.90859999999999996"/>
    <n v="0.90859999999999996"/>
    <n v="0.90859999999999996"/>
    <n v="0.90859999999999996"/>
    <n v="0.90859999999999996"/>
    <n v="0.90859999999999996"/>
  </r>
  <r>
    <s v="new_york"/>
    <x v="6"/>
    <x v="0"/>
    <x v="1784"/>
    <n v="6.8746999999999998"/>
    <n v="6.8746999999999998"/>
    <n v="6.8746999999999998"/>
    <n v="6.8746999999999998"/>
    <n v="6.8746999999999998"/>
    <n v="6.8746999999999998"/>
    <n v="6.8746999999999998"/>
    <n v="6.8746999999999998"/>
  </r>
  <r>
    <s v="new_york"/>
    <x v="6"/>
    <x v="2"/>
    <x v="1692"/>
    <n v="5.91E-2"/>
    <n v="5.91E-2"/>
    <n v="5.91E-2"/>
    <n v="5.91E-2"/>
    <n v="5.91E-2"/>
    <n v="5.91E-2"/>
    <n v="5.91E-2"/>
    <n v="5.91E-2"/>
  </r>
  <r>
    <s v="new_york"/>
    <x v="6"/>
    <x v="6"/>
    <x v="1785"/>
    <n v="0.15459999999999999"/>
    <n v="0.15459999999999999"/>
    <n v="0.15459999999999999"/>
    <n v="0.15459999999999999"/>
    <n v="0.15459999999999999"/>
    <n v="0.15459999999999999"/>
    <n v="0.15459999999999999"/>
    <n v="0.15459999999999999"/>
  </r>
  <r>
    <s v="new_york"/>
    <x v="6"/>
    <x v="5"/>
    <x v="1786"/>
    <n v="0.74670000000000003"/>
    <n v="0.74670000000000003"/>
    <n v="0.74670000000000003"/>
    <n v="0.74670000000000003"/>
    <n v="0.74670000000000003"/>
    <n v="0.74670000000000003"/>
    <n v="0.74670000000000003"/>
    <n v="0.74670000000000003"/>
  </r>
  <r>
    <s v="new_york"/>
    <x v="6"/>
    <x v="3"/>
    <x v="1787"/>
    <n v="2.0838999999999999"/>
    <n v="2.0838999999999999"/>
    <n v="2.0838999999999999"/>
    <n v="2.0838999999999999"/>
    <n v="2.0838999999999999"/>
    <n v="2.0838999999999999"/>
    <n v="2.0838999999999999"/>
    <n v="2.0838999999999999"/>
  </r>
  <r>
    <s v="north_carolina"/>
    <x v="6"/>
    <x v="5"/>
    <x v="1788"/>
    <n v="0.36349999999999999"/>
    <n v="0.36349999999999999"/>
    <n v="0.36349999999999999"/>
    <n v="0.36349999999999999"/>
    <n v="0.36349999999999999"/>
    <n v="0.36349999999999999"/>
    <n v="0.36349999999999999"/>
    <n v="0.36349999999999999"/>
  </r>
  <r>
    <s v="north_carolina"/>
    <x v="6"/>
    <x v="2"/>
    <x v="1789"/>
    <n v="2.8799999999999999E-2"/>
    <n v="2.8799999999999999E-2"/>
    <n v="2.8799999999999999E-2"/>
    <n v="2.8799999999999999E-2"/>
    <n v="2.8799999999999999E-2"/>
    <n v="2.8799999999999999E-2"/>
    <n v="2.8799999999999999E-2"/>
    <n v="2.8799999999999999E-2"/>
  </r>
  <r>
    <s v="north_carolina"/>
    <x v="6"/>
    <x v="1"/>
    <x v="1790"/>
    <n v="2.1543000000000001"/>
    <n v="2.1543000000000001"/>
    <n v="2.1543000000000001"/>
    <n v="2.1543000000000001"/>
    <n v="2.1543000000000001"/>
    <n v="2.1543000000000001"/>
    <n v="2.1543000000000001"/>
    <n v="2.1543000000000001"/>
  </r>
  <r>
    <s v="north_carolina"/>
    <x v="6"/>
    <x v="4"/>
    <x v="415"/>
    <n v="0.57920000000000005"/>
    <n v="0.57920000000000005"/>
    <n v="0.57920000000000005"/>
    <n v="0.57920000000000005"/>
    <n v="0.57920000000000005"/>
    <n v="0.57920000000000005"/>
    <n v="0.57920000000000005"/>
    <n v="0.57920000000000005"/>
  </r>
  <r>
    <s v="north_carolina"/>
    <x v="6"/>
    <x v="6"/>
    <x v="1535"/>
    <n v="7.5200000000000003E-2"/>
    <n v="7.5200000000000003E-2"/>
    <n v="7.5200000000000003E-2"/>
    <n v="7.5200000000000003E-2"/>
    <n v="7.5200000000000003E-2"/>
    <n v="7.5200000000000003E-2"/>
    <n v="7.5200000000000003E-2"/>
    <n v="7.5200000000000003E-2"/>
  </r>
  <r>
    <s v="north_carolina"/>
    <x v="6"/>
    <x v="3"/>
    <x v="1791"/>
    <n v="1.0143"/>
    <n v="1.0143"/>
    <n v="1.0143"/>
    <n v="1.0143"/>
    <n v="1.0143"/>
    <n v="1.0143"/>
    <n v="1.0143"/>
    <n v="1.0143"/>
  </r>
  <r>
    <s v="north_carolina"/>
    <x v="6"/>
    <x v="0"/>
    <x v="1792"/>
    <n v="4.2153"/>
    <n v="4.2153"/>
    <n v="4.2153"/>
    <n v="4.2153"/>
    <n v="4.2153"/>
    <n v="4.2153"/>
    <n v="4.2153"/>
    <n v="4.2153"/>
  </r>
  <r>
    <s v="north_dakota"/>
    <x v="6"/>
    <x v="6"/>
    <x v="582"/>
    <n v="5.1000000000000004E-3"/>
    <n v="5.1000000000000004E-3"/>
    <n v="5.1000000000000004E-3"/>
    <n v="5.1000000000000004E-3"/>
    <n v="5.1000000000000004E-3"/>
    <n v="5.1000000000000004E-3"/>
    <n v="5.1000000000000004E-3"/>
    <n v="5.1000000000000004E-3"/>
  </r>
  <r>
    <s v="north_dakota"/>
    <x v="6"/>
    <x v="0"/>
    <x v="1793"/>
    <n v="0.31359999999999999"/>
    <n v="0.31359999999999999"/>
    <n v="0.31359999999999999"/>
    <n v="0.31359999999999999"/>
    <n v="0.31359999999999999"/>
    <n v="0.31359999999999999"/>
    <n v="0.31359999999999999"/>
    <n v="0.31359999999999999"/>
  </r>
  <r>
    <s v="north_dakota"/>
    <x v="6"/>
    <x v="1"/>
    <x v="1750"/>
    <n v="0.17549999999999999"/>
    <n v="0.17549999999999999"/>
    <n v="0.17549999999999999"/>
    <n v="0.17549999999999999"/>
    <n v="0.17549999999999999"/>
    <n v="0.17549999999999999"/>
    <n v="0.17549999999999999"/>
    <n v="0.17549999999999999"/>
  </r>
  <r>
    <s v="north_dakota"/>
    <x v="6"/>
    <x v="3"/>
    <x v="1794"/>
    <n v="6.8099999999999994E-2"/>
    <n v="6.8099999999999994E-2"/>
    <n v="6.8099999999999994E-2"/>
    <n v="6.8099999999999994E-2"/>
    <n v="6.8099999999999994E-2"/>
    <n v="6.8099999999999994E-2"/>
    <n v="6.8099999999999994E-2"/>
    <n v="6.8099999999999994E-2"/>
  </r>
  <r>
    <s v="north_dakota"/>
    <x v="6"/>
    <x v="5"/>
    <x v="1795"/>
    <n v="2.4400000000000002E-2"/>
    <n v="2.4400000000000002E-2"/>
    <n v="2.4400000000000002E-2"/>
    <n v="2.4400000000000002E-2"/>
    <n v="2.4400000000000002E-2"/>
    <n v="2.4400000000000002E-2"/>
    <n v="2.4400000000000002E-2"/>
    <n v="2.4400000000000002E-2"/>
  </r>
  <r>
    <s v="north_dakota"/>
    <x v="6"/>
    <x v="2"/>
    <x v="348"/>
    <n v="1.9E-3"/>
    <n v="1.9E-3"/>
    <n v="1.9E-3"/>
    <n v="1.9E-3"/>
    <n v="1.9E-3"/>
    <n v="1.9E-3"/>
    <n v="1.9E-3"/>
    <n v="1.9E-3"/>
  </r>
  <r>
    <s v="north_dakota"/>
    <x v="6"/>
    <x v="4"/>
    <x v="1415"/>
    <n v="3.8600000000000002E-2"/>
    <n v="3.8600000000000002E-2"/>
    <n v="3.8600000000000002E-2"/>
    <n v="3.8600000000000002E-2"/>
    <n v="3.8600000000000002E-2"/>
    <n v="3.8600000000000002E-2"/>
    <n v="3.8600000000000002E-2"/>
    <n v="3.8600000000000002E-2"/>
  </r>
  <r>
    <s v="ohio"/>
    <x v="6"/>
    <x v="3"/>
    <x v="1796"/>
    <n v="1.2406999999999999"/>
    <n v="1.2406999999999999"/>
    <n v="1.2406999999999999"/>
    <n v="1.2406999999999999"/>
    <n v="1.2406999999999999"/>
    <n v="1.2406999999999999"/>
    <n v="1.2406999999999999"/>
    <n v="1.2406999999999999"/>
  </r>
  <r>
    <s v="ohio"/>
    <x v="6"/>
    <x v="1"/>
    <x v="1797"/>
    <n v="2.5459999999999998"/>
    <n v="2.5459999999999998"/>
    <n v="2.5459999999999998"/>
    <n v="2.5459999999999998"/>
    <n v="2.5459999999999998"/>
    <n v="2.5459999999999998"/>
    <n v="2.5459999999999998"/>
    <n v="2.5459999999999998"/>
  </r>
  <r>
    <s v="ohio"/>
    <x v="6"/>
    <x v="0"/>
    <x v="1798"/>
    <n v="5.0118999999999998"/>
    <n v="5.0118999999999998"/>
    <n v="5.0118999999999998"/>
    <n v="5.0118999999999998"/>
    <n v="5.0118999999999998"/>
    <n v="5.0118999999999998"/>
    <n v="5.0118999999999998"/>
    <n v="5.0118999999999998"/>
  </r>
  <r>
    <s v="ohio"/>
    <x v="6"/>
    <x v="4"/>
    <x v="1799"/>
    <n v="0.65339999999999998"/>
    <n v="0.65339999999999998"/>
    <n v="0.65339999999999998"/>
    <n v="0.65339999999999998"/>
    <n v="0.65339999999999998"/>
    <n v="0.65339999999999998"/>
    <n v="0.65339999999999998"/>
    <n v="0.65339999999999998"/>
  </r>
  <r>
    <s v="ohio"/>
    <x v="6"/>
    <x v="2"/>
    <x v="1333"/>
    <n v="3.5200000000000002E-2"/>
    <n v="3.5200000000000002E-2"/>
    <n v="3.5200000000000002E-2"/>
    <n v="3.5200000000000002E-2"/>
    <n v="3.5200000000000002E-2"/>
    <n v="3.5200000000000002E-2"/>
    <n v="3.5200000000000002E-2"/>
    <n v="3.5200000000000002E-2"/>
  </r>
  <r>
    <s v="ohio"/>
    <x v="6"/>
    <x v="6"/>
    <x v="910"/>
    <n v="9.1999999999999998E-2"/>
    <n v="9.1999999999999998E-2"/>
    <n v="9.1999999999999998E-2"/>
    <n v="9.1999999999999998E-2"/>
    <n v="9.1999999999999998E-2"/>
    <n v="9.1999999999999998E-2"/>
    <n v="9.1999999999999998E-2"/>
    <n v="9.1999999999999998E-2"/>
  </r>
  <r>
    <s v="ohio"/>
    <x v="6"/>
    <x v="5"/>
    <x v="1800"/>
    <n v="0.4446"/>
    <n v="0.4446"/>
    <n v="0.4446"/>
    <n v="0.4446"/>
    <n v="0.4446"/>
    <n v="0.4446"/>
    <n v="0.4446"/>
    <n v="0.4446"/>
  </r>
  <r>
    <s v="oklahoma"/>
    <x v="6"/>
    <x v="4"/>
    <x v="1801"/>
    <n v="0.22140000000000001"/>
    <n v="0.22140000000000001"/>
    <n v="0.22140000000000001"/>
    <n v="0.22140000000000001"/>
    <n v="0.22140000000000001"/>
    <n v="0.22140000000000001"/>
    <n v="0.22140000000000001"/>
    <n v="0.22140000000000001"/>
  </r>
  <r>
    <s v="oklahoma"/>
    <x v="6"/>
    <x v="0"/>
    <x v="1802"/>
    <n v="1.7170000000000001"/>
    <n v="1.7170000000000001"/>
    <n v="1.7170000000000001"/>
    <n v="1.7170000000000001"/>
    <n v="1.7170000000000001"/>
    <n v="1.7170000000000001"/>
    <n v="1.7170000000000001"/>
    <n v="1.7170000000000001"/>
  </r>
  <r>
    <s v="oklahoma"/>
    <x v="6"/>
    <x v="6"/>
    <x v="536"/>
    <n v="2.86E-2"/>
    <n v="2.86E-2"/>
    <n v="2.86E-2"/>
    <n v="2.86E-2"/>
    <n v="2.86E-2"/>
    <n v="2.86E-2"/>
    <n v="2.86E-2"/>
    <n v="2.86E-2"/>
  </r>
  <r>
    <s v="oklahoma"/>
    <x v="6"/>
    <x v="5"/>
    <x v="1317"/>
    <n v="0.13830000000000001"/>
    <n v="0.13830000000000001"/>
    <n v="0.13830000000000001"/>
    <n v="0.13830000000000001"/>
    <n v="0.13830000000000001"/>
    <n v="0.13830000000000001"/>
    <n v="0.13830000000000001"/>
    <n v="0.13830000000000001"/>
  </r>
  <r>
    <s v="oklahoma"/>
    <x v="6"/>
    <x v="1"/>
    <x v="1803"/>
    <n v="0.93189999999999995"/>
    <n v="0.93189999999999995"/>
    <n v="0.93189999999999995"/>
    <n v="0.93189999999999995"/>
    <n v="0.93189999999999995"/>
    <n v="0.93189999999999995"/>
    <n v="0.93189999999999995"/>
    <n v="0.93189999999999995"/>
  </r>
  <r>
    <s v="oklahoma"/>
    <x v="6"/>
    <x v="2"/>
    <x v="1294"/>
    <n v="1.0999999999999999E-2"/>
    <n v="1.0999999999999999E-2"/>
    <n v="1.0999999999999999E-2"/>
    <n v="1.0999999999999999E-2"/>
    <n v="1.0999999999999999E-2"/>
    <n v="1.0999999999999999E-2"/>
    <n v="1.0999999999999999E-2"/>
    <n v="1.0999999999999999E-2"/>
  </r>
  <r>
    <s v="oklahoma"/>
    <x v="6"/>
    <x v="3"/>
    <x v="1804"/>
    <n v="0.38590000000000002"/>
    <n v="0.38590000000000002"/>
    <n v="0.38590000000000002"/>
    <n v="0.38590000000000002"/>
    <n v="0.38590000000000002"/>
    <n v="0.38590000000000002"/>
    <n v="0.38590000000000002"/>
    <n v="0.38590000000000002"/>
  </r>
  <r>
    <s v="oregon"/>
    <x v="6"/>
    <x v="6"/>
    <x v="1805"/>
    <n v="3.04E-2"/>
    <n v="3.04E-2"/>
    <n v="3.04E-2"/>
    <n v="3.04E-2"/>
    <n v="3.04E-2"/>
    <n v="3.04E-2"/>
    <n v="3.04E-2"/>
    <n v="3.04E-2"/>
  </r>
  <r>
    <s v="oregon"/>
    <x v="6"/>
    <x v="1"/>
    <x v="1806"/>
    <n v="0.69410000000000005"/>
    <n v="0.69410000000000005"/>
    <n v="0.69410000000000005"/>
    <n v="0.69410000000000005"/>
    <n v="0.69410000000000005"/>
    <n v="0.69410000000000005"/>
    <n v="0.69410000000000005"/>
    <n v="0.69410000000000005"/>
  </r>
  <r>
    <s v="oregon"/>
    <x v="6"/>
    <x v="5"/>
    <x v="1381"/>
    <n v="0.14699999999999999"/>
    <n v="0.14699999999999999"/>
    <n v="0.14699999999999999"/>
    <n v="0.14699999999999999"/>
    <n v="0.14699999999999999"/>
    <n v="0.14699999999999999"/>
    <n v="0.14699999999999999"/>
    <n v="0.14699999999999999"/>
  </r>
  <r>
    <s v="oregon"/>
    <x v="6"/>
    <x v="4"/>
    <x v="1807"/>
    <n v="0.1867"/>
    <n v="0.1867"/>
    <n v="0.1867"/>
    <n v="0.1867"/>
    <n v="0.1867"/>
    <n v="0.1867"/>
    <n v="0.1867"/>
    <n v="0.1867"/>
  </r>
  <r>
    <s v="oregon"/>
    <x v="6"/>
    <x v="2"/>
    <x v="1627"/>
    <n v="1.1599999999999999E-2"/>
    <n v="1.1599999999999999E-2"/>
    <n v="1.1599999999999999E-2"/>
    <n v="1.1599999999999999E-2"/>
    <n v="1.1599999999999999E-2"/>
    <n v="1.1599999999999999E-2"/>
    <n v="1.1599999999999999E-2"/>
    <n v="1.1599999999999999E-2"/>
  </r>
  <r>
    <s v="oregon"/>
    <x v="6"/>
    <x v="0"/>
    <x v="1808"/>
    <n v="1.4801"/>
    <n v="1.4801"/>
    <n v="1.4801"/>
    <n v="1.4801"/>
    <n v="1.4801"/>
    <n v="1.4801"/>
    <n v="1.4801"/>
    <n v="1.4801"/>
  </r>
  <r>
    <s v="oregon"/>
    <x v="6"/>
    <x v="3"/>
    <x v="1549"/>
    <n v="0.4103"/>
    <n v="0.4103"/>
    <n v="0.4103"/>
    <n v="0.4103"/>
    <n v="0.4103"/>
    <n v="0.4103"/>
    <n v="0.4103"/>
    <n v="0.4103"/>
  </r>
  <r>
    <s v="pennsylvania"/>
    <x v="6"/>
    <x v="0"/>
    <x v="1809"/>
    <n v="4.7293000000000003"/>
    <n v="4.7293000000000003"/>
    <n v="4.7293000000000003"/>
    <n v="4.7293000000000003"/>
    <n v="4.7293000000000003"/>
    <n v="4.7293000000000003"/>
    <n v="4.7293000000000003"/>
    <n v="4.7293000000000003"/>
  </r>
  <r>
    <s v="pennsylvania"/>
    <x v="6"/>
    <x v="2"/>
    <x v="1810"/>
    <n v="3.8300000000000001E-2"/>
    <n v="3.8300000000000001E-2"/>
    <n v="3.8300000000000001E-2"/>
    <n v="3.8300000000000001E-2"/>
    <n v="3.8300000000000001E-2"/>
    <n v="3.8300000000000001E-2"/>
    <n v="3.8300000000000001E-2"/>
    <n v="3.8300000000000001E-2"/>
  </r>
  <r>
    <s v="pennsylvania"/>
    <x v="6"/>
    <x v="3"/>
    <x v="1811"/>
    <n v="1.35"/>
    <n v="1.35"/>
    <n v="1.35"/>
    <n v="1.35"/>
    <n v="1.35"/>
    <n v="1.35"/>
    <n v="1.35"/>
    <n v="1.35"/>
  </r>
  <r>
    <s v="pennsylvania"/>
    <x v="6"/>
    <x v="1"/>
    <x v="1812"/>
    <n v="2.1537999999999999"/>
    <n v="2.1537999999999999"/>
    <n v="2.1537999999999999"/>
    <n v="2.1537999999999999"/>
    <n v="2.1537999999999999"/>
    <n v="2.1537999999999999"/>
    <n v="2.1537999999999999"/>
    <n v="2.1537999999999999"/>
  </r>
  <r>
    <s v="pennsylvania"/>
    <x v="6"/>
    <x v="4"/>
    <x v="1813"/>
    <n v="0.60340000000000005"/>
    <n v="0.60340000000000005"/>
    <n v="0.60340000000000005"/>
    <n v="0.60340000000000005"/>
    <n v="0.60340000000000005"/>
    <n v="0.60340000000000005"/>
    <n v="0.60340000000000005"/>
    <n v="0.60340000000000005"/>
  </r>
  <r>
    <s v="pennsylvania"/>
    <x v="6"/>
    <x v="5"/>
    <x v="1814"/>
    <n v="0.48380000000000001"/>
    <n v="0.48380000000000001"/>
    <n v="0.48380000000000001"/>
    <n v="0.48380000000000001"/>
    <n v="0.48380000000000001"/>
    <n v="0.48380000000000001"/>
    <n v="0.48380000000000001"/>
    <n v="0.48380000000000001"/>
  </r>
  <r>
    <s v="pennsylvania"/>
    <x v="6"/>
    <x v="6"/>
    <x v="1815"/>
    <n v="0.10009999999999999"/>
    <n v="0.10009999999999999"/>
    <n v="0.10009999999999999"/>
    <n v="0.10009999999999999"/>
    <n v="0.10009999999999999"/>
    <n v="0.10009999999999999"/>
    <n v="0.10009999999999999"/>
    <n v="0.10009999999999999"/>
  </r>
  <r>
    <s v="rhode_island"/>
    <x v="6"/>
    <x v="2"/>
    <x v="163"/>
    <n v="3.3999999999999998E-3"/>
    <n v="3.3999999999999998E-3"/>
    <n v="3.3999999999999998E-3"/>
    <n v="3.3999999999999998E-3"/>
    <n v="3.3999999999999998E-3"/>
    <n v="3.3999999999999998E-3"/>
    <n v="3.3999999999999998E-3"/>
    <n v="3.3999999999999998E-3"/>
  </r>
  <r>
    <s v="rhode_island"/>
    <x v="6"/>
    <x v="3"/>
    <x v="807"/>
    <n v="0.1201"/>
    <n v="0.1201"/>
    <n v="0.1201"/>
    <n v="0.1201"/>
    <n v="0.1201"/>
    <n v="0.1201"/>
    <n v="0.1201"/>
    <n v="0.1201"/>
  </r>
  <r>
    <s v="rhode_island"/>
    <x v="6"/>
    <x v="4"/>
    <x v="721"/>
    <n v="5.21E-2"/>
    <n v="5.21E-2"/>
    <n v="5.21E-2"/>
    <n v="5.21E-2"/>
    <n v="5.21E-2"/>
    <n v="5.21E-2"/>
    <n v="5.21E-2"/>
    <n v="5.21E-2"/>
  </r>
  <r>
    <s v="rhode_island"/>
    <x v="6"/>
    <x v="6"/>
    <x v="1326"/>
    <n v="8.8999999999999999E-3"/>
    <n v="8.8999999999999999E-3"/>
    <n v="8.8999999999999999E-3"/>
    <n v="8.8999999999999999E-3"/>
    <n v="8.8999999999999999E-3"/>
    <n v="8.8999999999999999E-3"/>
    <n v="8.8999999999999999E-3"/>
    <n v="8.8999999999999999E-3"/>
  </r>
  <r>
    <s v="rhode_island"/>
    <x v="6"/>
    <x v="5"/>
    <x v="1816"/>
    <n v="4.2999999999999997E-2"/>
    <n v="4.2999999999999997E-2"/>
    <n v="4.2999999999999997E-2"/>
    <n v="4.2999999999999997E-2"/>
    <n v="4.2999999999999997E-2"/>
    <n v="4.2999999999999997E-2"/>
    <n v="4.2999999999999997E-2"/>
    <n v="4.2999999999999997E-2"/>
  </r>
  <r>
    <s v="rhode_island"/>
    <x v="6"/>
    <x v="0"/>
    <x v="1817"/>
    <n v="0.4093"/>
    <n v="0.4093"/>
    <n v="0.4093"/>
    <n v="0.4093"/>
    <n v="0.4093"/>
    <n v="0.4093"/>
    <n v="0.4093"/>
    <n v="0.4093"/>
  </r>
  <r>
    <s v="rhode_island"/>
    <x v="6"/>
    <x v="1"/>
    <x v="1818"/>
    <n v="0.18179999999999999"/>
    <n v="0.18179999999999999"/>
    <n v="0.18179999999999999"/>
    <n v="0.18179999999999999"/>
    <n v="0.18179999999999999"/>
    <n v="0.18179999999999999"/>
    <n v="0.18179999999999999"/>
    <n v="0.18179999999999999"/>
  </r>
  <r>
    <s v="south_carolina"/>
    <x v="6"/>
    <x v="4"/>
    <x v="1819"/>
    <n v="0.28070000000000001"/>
    <n v="0.28070000000000001"/>
    <n v="0.28070000000000001"/>
    <n v="0.28070000000000001"/>
    <n v="0.28070000000000001"/>
    <n v="0.28070000000000001"/>
    <n v="0.28070000000000001"/>
    <n v="0.28070000000000001"/>
  </r>
  <r>
    <s v="south_carolina"/>
    <x v="6"/>
    <x v="6"/>
    <x v="26"/>
    <n v="3.56E-2"/>
    <n v="3.56E-2"/>
    <n v="3.56E-2"/>
    <n v="3.56E-2"/>
    <n v="3.56E-2"/>
    <n v="3.56E-2"/>
    <n v="3.56E-2"/>
    <n v="3.56E-2"/>
  </r>
  <r>
    <s v="south_carolina"/>
    <x v="6"/>
    <x v="1"/>
    <x v="1820"/>
    <n v="0.98240000000000005"/>
    <n v="0.98240000000000005"/>
    <n v="0.98240000000000005"/>
    <n v="0.98240000000000005"/>
    <n v="0.98240000000000005"/>
    <n v="0.98240000000000005"/>
    <n v="0.98240000000000005"/>
    <n v="0.98240000000000005"/>
  </r>
  <r>
    <s v="south_carolina"/>
    <x v="6"/>
    <x v="3"/>
    <x v="1821"/>
    <n v="0.48020000000000002"/>
    <n v="0.48020000000000002"/>
    <n v="0.48020000000000002"/>
    <n v="0.48020000000000002"/>
    <n v="0.48020000000000002"/>
    <n v="0.48020000000000002"/>
    <n v="0.48020000000000002"/>
    <n v="0.48020000000000002"/>
  </r>
  <r>
    <s v="south_carolina"/>
    <x v="6"/>
    <x v="0"/>
    <x v="1822"/>
    <n v="1.9646999999999999"/>
    <n v="1.9646999999999999"/>
    <n v="1.9646999999999999"/>
    <n v="1.9646999999999999"/>
    <n v="1.9646999999999999"/>
    <n v="1.9646999999999999"/>
    <n v="1.9646999999999999"/>
    <n v="1.9646999999999999"/>
  </r>
  <r>
    <s v="south_carolina"/>
    <x v="6"/>
    <x v="2"/>
    <x v="191"/>
    <n v="1.3599999999999999E-2"/>
    <n v="1.3599999999999999E-2"/>
    <n v="1.3599999999999999E-2"/>
    <n v="1.3599999999999999E-2"/>
    <n v="1.3599999999999999E-2"/>
    <n v="1.3599999999999999E-2"/>
    <n v="1.3599999999999999E-2"/>
    <n v="1.3599999999999999E-2"/>
  </r>
  <r>
    <s v="south_carolina"/>
    <x v="6"/>
    <x v="5"/>
    <x v="1340"/>
    <n v="0.1721"/>
    <n v="0.1721"/>
    <n v="0.1721"/>
    <n v="0.1721"/>
    <n v="0.1721"/>
    <n v="0.1721"/>
    <n v="0.1721"/>
    <n v="0.1721"/>
  </r>
  <r>
    <s v="south_dakota"/>
    <x v="6"/>
    <x v="4"/>
    <x v="370"/>
    <n v="4.5600000000000002E-2"/>
    <n v="4.5600000000000002E-2"/>
    <n v="4.5600000000000002E-2"/>
    <n v="4.5600000000000002E-2"/>
    <n v="4.5600000000000002E-2"/>
    <n v="4.5600000000000002E-2"/>
    <n v="4.5600000000000002E-2"/>
    <n v="4.5600000000000002E-2"/>
  </r>
  <r>
    <s v="south_dakota"/>
    <x v="6"/>
    <x v="0"/>
    <x v="1823"/>
    <n v="0.34720000000000001"/>
    <n v="0.34720000000000001"/>
    <n v="0.34720000000000001"/>
    <n v="0.34720000000000001"/>
    <n v="0.34720000000000001"/>
    <n v="0.34720000000000001"/>
    <n v="0.34720000000000001"/>
    <n v="0.34720000000000001"/>
  </r>
  <r>
    <s v="south_dakota"/>
    <x v="6"/>
    <x v="5"/>
    <x v="1570"/>
    <n v="3.0300000000000001E-2"/>
    <n v="3.0300000000000001E-2"/>
    <n v="3.0300000000000001E-2"/>
    <n v="3.0300000000000001E-2"/>
    <n v="3.0300000000000001E-2"/>
    <n v="3.0300000000000001E-2"/>
    <n v="3.0300000000000001E-2"/>
    <n v="3.0300000000000001E-2"/>
  </r>
  <r>
    <s v="south_dakota"/>
    <x v="6"/>
    <x v="3"/>
    <x v="1824"/>
    <n v="8.4400000000000003E-2"/>
    <n v="8.4400000000000003E-2"/>
    <n v="8.4400000000000003E-2"/>
    <n v="8.4400000000000003E-2"/>
    <n v="8.4400000000000003E-2"/>
    <n v="8.4400000000000003E-2"/>
    <n v="8.4400000000000003E-2"/>
    <n v="8.4400000000000003E-2"/>
  </r>
  <r>
    <s v="south_dakota"/>
    <x v="6"/>
    <x v="2"/>
    <x v="363"/>
    <n v="2.3999999999999998E-3"/>
    <n v="2.3999999999999998E-3"/>
    <n v="2.3999999999999998E-3"/>
    <n v="2.3999999999999998E-3"/>
    <n v="2.3999999999999998E-3"/>
    <n v="2.3999999999999998E-3"/>
    <n v="2.3999999999999998E-3"/>
    <n v="2.3999999999999998E-3"/>
  </r>
  <r>
    <s v="south_dakota"/>
    <x v="6"/>
    <x v="6"/>
    <x v="732"/>
    <n v="6.3E-3"/>
    <n v="6.3E-3"/>
    <n v="6.3E-3"/>
    <n v="6.3E-3"/>
    <n v="6.3E-3"/>
    <n v="6.3E-3"/>
    <n v="6.3E-3"/>
    <n v="6.3E-3"/>
  </r>
  <r>
    <s v="south_dakota"/>
    <x v="6"/>
    <x v="1"/>
    <x v="1076"/>
    <n v="0.1782"/>
    <n v="0.1782"/>
    <n v="0.1782"/>
    <n v="0.1782"/>
    <n v="0.1782"/>
    <n v="0.1782"/>
    <n v="0.1782"/>
    <n v="0.1782"/>
  </r>
  <r>
    <s v="tennessee"/>
    <x v="6"/>
    <x v="1"/>
    <x v="1825"/>
    <n v="1.4256"/>
    <n v="1.4256"/>
    <n v="1.4256"/>
    <n v="1.4256"/>
    <n v="1.4256"/>
    <n v="1.4256"/>
    <n v="1.4256"/>
    <n v="1.4256"/>
  </r>
  <r>
    <s v="tennessee"/>
    <x v="6"/>
    <x v="6"/>
    <x v="1598"/>
    <n v="4.99E-2"/>
    <n v="4.99E-2"/>
    <n v="4.99E-2"/>
    <n v="4.99E-2"/>
    <n v="4.99E-2"/>
    <n v="4.99E-2"/>
    <n v="4.99E-2"/>
    <n v="4.99E-2"/>
  </r>
  <r>
    <s v="tennessee"/>
    <x v="6"/>
    <x v="0"/>
    <x v="1826"/>
    <n v="2.7875999999999999"/>
    <n v="2.7875999999999999"/>
    <n v="2.7875999999999999"/>
    <n v="2.7875999999999999"/>
    <n v="2.7875999999999999"/>
    <n v="2.7875999999999999"/>
    <n v="2.7875999999999999"/>
    <n v="2.7875999999999999"/>
  </r>
  <r>
    <s v="tennessee"/>
    <x v="6"/>
    <x v="5"/>
    <x v="1827"/>
    <n v="0.24099999999999999"/>
    <n v="0.24099999999999999"/>
    <n v="0.24099999999999999"/>
    <n v="0.24099999999999999"/>
    <n v="0.24099999999999999"/>
    <n v="0.24099999999999999"/>
    <n v="0.24099999999999999"/>
    <n v="0.24099999999999999"/>
  </r>
  <r>
    <s v="tennessee"/>
    <x v="6"/>
    <x v="3"/>
    <x v="1828"/>
    <n v="0.67269999999999996"/>
    <n v="0.67269999999999996"/>
    <n v="0.67269999999999996"/>
    <n v="0.67269999999999996"/>
    <n v="0.67269999999999996"/>
    <n v="0.67269999999999996"/>
    <n v="0.67269999999999996"/>
    <n v="0.67269999999999996"/>
  </r>
  <r>
    <s v="tennessee"/>
    <x v="6"/>
    <x v="2"/>
    <x v="485"/>
    <n v="1.9099999999999999E-2"/>
    <n v="1.9099999999999999E-2"/>
    <n v="1.9099999999999999E-2"/>
    <n v="1.9099999999999999E-2"/>
    <n v="1.9099999999999999E-2"/>
    <n v="1.9099999999999999E-2"/>
    <n v="1.9099999999999999E-2"/>
    <n v="1.9099999999999999E-2"/>
  </r>
  <r>
    <s v="tennessee"/>
    <x v="6"/>
    <x v="4"/>
    <x v="1829"/>
    <n v="0.37930000000000003"/>
    <n v="0.37930000000000003"/>
    <n v="0.37930000000000003"/>
    <n v="0.37930000000000003"/>
    <n v="0.37930000000000003"/>
    <n v="0.37930000000000003"/>
    <n v="0.37930000000000003"/>
    <n v="0.37930000000000003"/>
  </r>
  <r>
    <s v="texas"/>
    <x v="6"/>
    <x v="2"/>
    <x v="270"/>
    <n v="7.5999999999999998E-2"/>
    <n v="7.5999999999999998E-2"/>
    <n v="7.5999999999999998E-2"/>
    <n v="7.5999999999999998E-2"/>
    <n v="7.5999999999999998E-2"/>
    <n v="7.5999999999999998E-2"/>
    <n v="7.5999999999999998E-2"/>
    <n v="7.5999999999999998E-2"/>
  </r>
  <r>
    <s v="texas"/>
    <x v="6"/>
    <x v="1"/>
    <x v="1830"/>
    <n v="5.0130999999999997"/>
    <n v="5.0130999999999997"/>
    <n v="5.0130999999999997"/>
    <n v="5.0130999999999997"/>
    <n v="5.0130999999999997"/>
    <n v="5.0130999999999997"/>
    <n v="5.0130999999999997"/>
    <n v="5.0130999999999997"/>
  </r>
  <r>
    <s v="texas"/>
    <x v="6"/>
    <x v="5"/>
    <x v="1831"/>
    <n v="0.95989999999999998"/>
    <n v="0.95989999999999998"/>
    <n v="0.95989999999999998"/>
    <n v="0.95989999999999998"/>
    <n v="0.95989999999999998"/>
    <n v="0.95989999999999998"/>
    <n v="0.95989999999999998"/>
    <n v="0.95989999999999998"/>
  </r>
  <r>
    <s v="texas"/>
    <x v="6"/>
    <x v="0"/>
    <x v="1832"/>
    <n v="10.3489"/>
    <n v="10.3489"/>
    <n v="10.3489"/>
    <n v="10.3489"/>
    <n v="10.3489"/>
    <n v="10.3489"/>
    <n v="10.3489"/>
    <n v="10.3489"/>
  </r>
  <r>
    <s v="texas"/>
    <x v="6"/>
    <x v="3"/>
    <x v="1833"/>
    <n v="2.6787999999999998"/>
    <n v="2.6787999999999998"/>
    <n v="2.6787999999999998"/>
    <n v="2.6787999999999998"/>
    <n v="2.6787999999999998"/>
    <n v="2.6787999999999998"/>
    <n v="2.6787999999999998"/>
    <n v="2.6787999999999998"/>
  </r>
  <r>
    <s v="texas"/>
    <x v="6"/>
    <x v="4"/>
    <x v="1834"/>
    <n v="1.4222999999999999"/>
    <n v="1.4222999999999999"/>
    <n v="1.4222999999999999"/>
    <n v="1.4222999999999999"/>
    <n v="1.4222999999999999"/>
    <n v="1.4222999999999999"/>
    <n v="1.4222999999999999"/>
    <n v="1.4222999999999999"/>
  </r>
  <r>
    <s v="texas"/>
    <x v="6"/>
    <x v="6"/>
    <x v="1835"/>
    <n v="0.19869999999999999"/>
    <n v="0.19869999999999999"/>
    <n v="0.19869999999999999"/>
    <n v="0.19869999999999999"/>
    <n v="0.19869999999999999"/>
    <n v="0.19869999999999999"/>
    <n v="0.19869999999999999"/>
    <n v="0.19869999999999999"/>
  </r>
  <r>
    <s v="utah"/>
    <x v="6"/>
    <x v="1"/>
    <x v="1836"/>
    <n v="0.5494"/>
    <n v="0.5494"/>
    <n v="0.5494"/>
    <n v="0.5494"/>
    <n v="0.5494"/>
    <n v="0.5494"/>
    <n v="0.5494"/>
    <n v="0.5494"/>
  </r>
  <r>
    <s v="utah"/>
    <x v="6"/>
    <x v="5"/>
    <x v="1837"/>
    <n v="0.1009"/>
    <n v="0.1009"/>
    <n v="0.1009"/>
    <n v="0.1009"/>
    <n v="0.1009"/>
    <n v="0.1009"/>
    <n v="0.1009"/>
    <n v="0.1009"/>
  </r>
  <r>
    <s v="utah"/>
    <x v="6"/>
    <x v="4"/>
    <x v="1838"/>
    <n v="0.11990000000000001"/>
    <n v="0.11990000000000001"/>
    <n v="0.11990000000000001"/>
    <n v="0.11990000000000001"/>
    <n v="0.11990000000000001"/>
    <n v="0.11990000000000001"/>
    <n v="0.11990000000000001"/>
    <n v="0.11990000000000001"/>
  </r>
  <r>
    <s v="utah"/>
    <x v="6"/>
    <x v="2"/>
    <x v="1366"/>
    <n v="8.0000000000000002E-3"/>
    <n v="8.0000000000000002E-3"/>
    <n v="8.0000000000000002E-3"/>
    <n v="8.0000000000000002E-3"/>
    <n v="8.0000000000000002E-3"/>
    <n v="8.0000000000000002E-3"/>
    <n v="8.0000000000000002E-3"/>
    <n v="8.0000000000000002E-3"/>
  </r>
  <r>
    <s v="utah"/>
    <x v="6"/>
    <x v="3"/>
    <x v="708"/>
    <n v="0.28170000000000001"/>
    <n v="0.28170000000000001"/>
    <n v="0.28170000000000001"/>
    <n v="0.28170000000000001"/>
    <n v="0.28170000000000001"/>
    <n v="0.28170000000000001"/>
    <n v="0.28170000000000001"/>
    <n v="0.28170000000000001"/>
  </r>
  <r>
    <s v="utah"/>
    <x v="6"/>
    <x v="0"/>
    <x v="1839"/>
    <n v="1.0808"/>
    <n v="1.0808"/>
    <n v="1.0808"/>
    <n v="1.0808"/>
    <n v="1.0808"/>
    <n v="1.0808"/>
    <n v="1.0808"/>
    <n v="1.0808"/>
  </r>
  <r>
    <s v="utah"/>
    <x v="6"/>
    <x v="6"/>
    <x v="520"/>
    <n v="2.0899999999999998E-2"/>
    <n v="2.0899999999999998E-2"/>
    <n v="2.0899999999999998E-2"/>
    <n v="2.0899999999999998E-2"/>
    <n v="2.0899999999999998E-2"/>
    <n v="2.0899999999999998E-2"/>
    <n v="2.0899999999999998E-2"/>
    <n v="2.0899999999999998E-2"/>
  </r>
  <r>
    <s v="vermont"/>
    <x v="6"/>
    <x v="5"/>
    <x v="1840"/>
    <n v="2.52E-2"/>
    <n v="2.52E-2"/>
    <n v="2.52E-2"/>
    <n v="2.52E-2"/>
    <n v="2.52E-2"/>
    <n v="2.52E-2"/>
    <n v="2.52E-2"/>
    <n v="2.52E-2"/>
  </r>
  <r>
    <s v="vermont"/>
    <x v="6"/>
    <x v="2"/>
    <x v="416"/>
    <n v="2E-3"/>
    <n v="2E-3"/>
    <n v="2E-3"/>
    <n v="2E-3"/>
    <n v="2E-3"/>
    <n v="2E-3"/>
    <n v="2E-3"/>
    <n v="2E-3"/>
  </r>
  <r>
    <s v="vermont"/>
    <x v="6"/>
    <x v="1"/>
    <x v="1841"/>
    <n v="0.14299999999999999"/>
    <n v="0.14299999999999999"/>
    <n v="0.14299999999999999"/>
    <n v="0.14299999999999999"/>
    <n v="0.14299999999999999"/>
    <n v="0.14299999999999999"/>
    <n v="0.14299999999999999"/>
    <n v="0.14299999999999999"/>
  </r>
  <r>
    <s v="vermont"/>
    <x v="6"/>
    <x v="3"/>
    <x v="1842"/>
    <n v="7.0300000000000001E-2"/>
    <n v="7.0300000000000001E-2"/>
    <n v="7.0300000000000001E-2"/>
    <n v="7.0300000000000001E-2"/>
    <n v="7.0300000000000001E-2"/>
    <n v="7.0300000000000001E-2"/>
    <n v="7.0300000000000001E-2"/>
    <n v="7.0300000000000001E-2"/>
  </r>
  <r>
    <s v="vermont"/>
    <x v="6"/>
    <x v="6"/>
    <x v="195"/>
    <n v="5.1999999999999998E-3"/>
    <n v="5.1999999999999998E-3"/>
    <n v="5.1999999999999998E-3"/>
    <n v="5.1999999999999998E-3"/>
    <n v="5.1999999999999998E-3"/>
    <n v="5.1999999999999998E-3"/>
    <n v="5.1999999999999998E-3"/>
    <n v="5.1999999999999998E-3"/>
  </r>
  <r>
    <s v="vermont"/>
    <x v="6"/>
    <x v="0"/>
    <x v="1843"/>
    <n v="0.2787"/>
    <n v="0.2787"/>
    <n v="0.2787"/>
    <n v="0.2787"/>
    <n v="0.2787"/>
    <n v="0.2787"/>
    <n v="0.2787"/>
    <n v="0.2787"/>
  </r>
  <r>
    <s v="vermont"/>
    <x v="6"/>
    <x v="4"/>
    <x v="424"/>
    <n v="3.3000000000000002E-2"/>
    <n v="3.3000000000000002E-2"/>
    <n v="3.3000000000000002E-2"/>
    <n v="3.3000000000000002E-2"/>
    <n v="3.3000000000000002E-2"/>
    <n v="3.3000000000000002E-2"/>
    <n v="3.3000000000000002E-2"/>
    <n v="3.3000000000000002E-2"/>
  </r>
  <r>
    <s v="virginia"/>
    <x v="6"/>
    <x v="5"/>
    <x v="1844"/>
    <n v="0.31069999999999998"/>
    <n v="0.31069999999999998"/>
    <n v="0.31069999999999998"/>
    <n v="0.31069999999999998"/>
    <n v="0.31069999999999998"/>
    <n v="0.31069999999999998"/>
    <n v="0.31069999999999998"/>
    <n v="0.31069999999999998"/>
  </r>
  <r>
    <s v="virginia"/>
    <x v="6"/>
    <x v="3"/>
    <x v="1845"/>
    <n v="0.86719999999999997"/>
    <n v="0.86719999999999997"/>
    <n v="0.86719999999999997"/>
    <n v="0.86719999999999997"/>
    <n v="0.86719999999999997"/>
    <n v="0.86719999999999997"/>
    <n v="0.86719999999999997"/>
    <n v="0.86719999999999997"/>
  </r>
  <r>
    <s v="virginia"/>
    <x v="6"/>
    <x v="0"/>
    <x v="1846"/>
    <n v="3.4413"/>
    <n v="3.4413"/>
    <n v="3.4413"/>
    <n v="3.4413"/>
    <n v="3.4413"/>
    <n v="3.4413"/>
    <n v="3.4413"/>
    <n v="3.4413"/>
  </r>
  <r>
    <s v="virginia"/>
    <x v="6"/>
    <x v="6"/>
    <x v="1847"/>
    <n v="6.4299999999999996E-2"/>
    <n v="6.4299999999999996E-2"/>
    <n v="6.4299999999999996E-2"/>
    <n v="6.4299999999999996E-2"/>
    <n v="6.4299999999999996E-2"/>
    <n v="6.4299999999999996E-2"/>
    <n v="6.4299999999999996E-2"/>
    <n v="6.4299999999999996E-2"/>
  </r>
  <r>
    <s v="virginia"/>
    <x v="6"/>
    <x v="2"/>
    <x v="1169"/>
    <n v="2.46E-2"/>
    <n v="2.46E-2"/>
    <n v="2.46E-2"/>
    <n v="2.46E-2"/>
    <n v="2.46E-2"/>
    <n v="2.46E-2"/>
    <n v="2.46E-2"/>
    <n v="2.46E-2"/>
  </r>
  <r>
    <s v="virginia"/>
    <x v="6"/>
    <x v="1"/>
    <x v="1848"/>
    <n v="1.7050000000000001"/>
    <n v="1.7050000000000001"/>
    <n v="1.7050000000000001"/>
    <n v="1.7050000000000001"/>
    <n v="1.7050000000000001"/>
    <n v="1.7050000000000001"/>
    <n v="1.7050000000000001"/>
    <n v="1.7050000000000001"/>
  </r>
  <r>
    <s v="virginia"/>
    <x v="6"/>
    <x v="4"/>
    <x v="1849"/>
    <n v="0.46949999999999997"/>
    <n v="0.46949999999999997"/>
    <n v="0.46949999999999997"/>
    <n v="0.46949999999999997"/>
    <n v="0.46949999999999997"/>
    <n v="0.46949999999999997"/>
    <n v="0.46949999999999997"/>
    <n v="0.46949999999999997"/>
  </r>
  <r>
    <s v="washington"/>
    <x v="6"/>
    <x v="2"/>
    <x v="161"/>
    <n v="2.06E-2"/>
    <n v="2.06E-2"/>
    <n v="2.06E-2"/>
    <n v="2.06E-2"/>
    <n v="2.06E-2"/>
    <n v="2.06E-2"/>
    <n v="2.06E-2"/>
    <n v="2.06E-2"/>
  </r>
  <r>
    <s v="washington"/>
    <x v="6"/>
    <x v="3"/>
    <x v="1850"/>
    <n v="0.72440000000000004"/>
    <n v="0.72440000000000004"/>
    <n v="0.72440000000000004"/>
    <n v="0.72440000000000004"/>
    <n v="0.72440000000000004"/>
    <n v="0.72440000000000004"/>
    <n v="0.72440000000000004"/>
    <n v="0.72440000000000004"/>
  </r>
  <r>
    <s v="washington"/>
    <x v="6"/>
    <x v="0"/>
    <x v="1851"/>
    <n v="2.5123000000000002"/>
    <n v="2.5123000000000002"/>
    <n v="2.5123000000000002"/>
    <n v="2.5123000000000002"/>
    <n v="2.5123000000000002"/>
    <n v="2.5123000000000002"/>
    <n v="2.5123000000000002"/>
    <n v="2.5123000000000002"/>
  </r>
  <r>
    <s v="washington"/>
    <x v="6"/>
    <x v="1"/>
    <x v="1852"/>
    <n v="1.2084999999999999"/>
    <n v="1.2084999999999999"/>
    <n v="1.2084999999999999"/>
    <n v="1.2084999999999999"/>
    <n v="1.2084999999999999"/>
    <n v="1.2084999999999999"/>
    <n v="1.2084999999999999"/>
    <n v="1.2084999999999999"/>
  </r>
  <r>
    <s v="washington"/>
    <x v="6"/>
    <x v="4"/>
    <x v="1853"/>
    <n v="0.2455"/>
    <n v="0.2455"/>
    <n v="0.2455"/>
    <n v="0.2455"/>
    <n v="0.2455"/>
    <n v="0.2455"/>
    <n v="0.2455"/>
    <n v="0.2455"/>
  </r>
  <r>
    <s v="washington"/>
    <x v="6"/>
    <x v="5"/>
    <x v="1854"/>
    <n v="0.2596"/>
    <n v="0.2596"/>
    <n v="0.2596"/>
    <n v="0.2596"/>
    <n v="0.2596"/>
    <n v="0.2596"/>
    <n v="0.2596"/>
    <n v="0.2596"/>
  </r>
  <r>
    <s v="washington"/>
    <x v="6"/>
    <x v="6"/>
    <x v="1771"/>
    <n v="5.3699999999999998E-2"/>
    <n v="5.3699999999999998E-2"/>
    <n v="5.3699999999999998E-2"/>
    <n v="5.3699999999999998E-2"/>
    <n v="5.3699999999999998E-2"/>
    <n v="5.3699999999999998E-2"/>
    <n v="5.3699999999999998E-2"/>
    <n v="5.3699999999999998E-2"/>
  </r>
  <r>
    <s v="washington_dc"/>
    <x v="6"/>
    <x v="2"/>
    <x v="104"/>
    <n v="1.6000000000000001E-3"/>
    <n v="1.6000000000000001E-3"/>
    <n v="1.6000000000000001E-3"/>
    <n v="1.6000000000000001E-3"/>
    <n v="1.6000000000000001E-3"/>
    <n v="1.6000000000000001E-3"/>
    <n v="1.6000000000000001E-3"/>
    <n v="1.6000000000000001E-3"/>
  </r>
  <r>
    <s v="washington_dc"/>
    <x v="6"/>
    <x v="0"/>
    <x v="1855"/>
    <n v="0.20699999999999999"/>
    <n v="0.20699999999999999"/>
    <n v="0.20699999999999999"/>
    <n v="0.20699999999999999"/>
    <n v="0.20699999999999999"/>
    <n v="0.20699999999999999"/>
    <n v="0.20699999999999999"/>
    <n v="0.20699999999999999"/>
  </r>
  <r>
    <s v="washington_dc"/>
    <x v="6"/>
    <x v="6"/>
    <x v="407"/>
    <n v="4.1999999999999997E-3"/>
    <n v="4.1999999999999997E-3"/>
    <n v="4.1999999999999997E-3"/>
    <n v="4.1999999999999997E-3"/>
    <n v="4.1999999999999997E-3"/>
    <n v="4.1999999999999997E-3"/>
    <n v="4.1999999999999997E-3"/>
    <n v="4.1999999999999997E-3"/>
  </r>
  <r>
    <s v="washington_dc"/>
    <x v="6"/>
    <x v="5"/>
    <x v="1100"/>
    <n v="2.01E-2"/>
    <n v="2.01E-2"/>
    <n v="2.01E-2"/>
    <n v="2.01E-2"/>
    <n v="2.01E-2"/>
    <n v="2.01E-2"/>
    <n v="2.01E-2"/>
    <n v="2.01E-2"/>
  </r>
  <r>
    <s v="washington_dc"/>
    <x v="6"/>
    <x v="1"/>
    <x v="1856"/>
    <n v="8.8700000000000001E-2"/>
    <n v="8.8700000000000001E-2"/>
    <n v="8.8700000000000001E-2"/>
    <n v="8.8700000000000001E-2"/>
    <n v="8.8700000000000001E-2"/>
    <n v="8.8700000000000001E-2"/>
    <n v="8.8700000000000001E-2"/>
    <n v="8.8700000000000001E-2"/>
  </r>
  <r>
    <s v="washington_dc"/>
    <x v="6"/>
    <x v="4"/>
    <x v="706"/>
    <n v="3.6200000000000003E-2"/>
    <n v="3.6200000000000003E-2"/>
    <n v="3.6200000000000003E-2"/>
    <n v="3.6200000000000003E-2"/>
    <n v="3.6200000000000003E-2"/>
    <n v="3.6200000000000003E-2"/>
    <n v="3.6200000000000003E-2"/>
    <n v="3.6200000000000003E-2"/>
  </r>
  <r>
    <s v="washington_dc"/>
    <x v="6"/>
    <x v="3"/>
    <x v="740"/>
    <n v="5.62E-2"/>
    <n v="5.62E-2"/>
    <n v="5.62E-2"/>
    <n v="5.62E-2"/>
    <n v="5.62E-2"/>
    <n v="5.62E-2"/>
    <n v="5.62E-2"/>
    <n v="5.62E-2"/>
  </r>
  <r>
    <s v="west_virginia"/>
    <x v="6"/>
    <x v="5"/>
    <x v="767"/>
    <n v="7.0199999999999999E-2"/>
    <n v="7.0199999999999999E-2"/>
    <n v="7.0199999999999999E-2"/>
    <n v="7.0199999999999999E-2"/>
    <n v="7.0199999999999999E-2"/>
    <n v="7.0199999999999999E-2"/>
    <n v="7.0199999999999999E-2"/>
    <n v="7.0199999999999999E-2"/>
  </r>
  <r>
    <s v="west_virginia"/>
    <x v="6"/>
    <x v="4"/>
    <x v="1857"/>
    <n v="0.1149"/>
    <n v="0.1149"/>
    <n v="0.1149"/>
    <n v="0.1149"/>
    <n v="0.1149"/>
    <n v="0.1149"/>
    <n v="0.1149"/>
    <n v="0.1149"/>
  </r>
  <r>
    <s v="west_virginia"/>
    <x v="6"/>
    <x v="2"/>
    <x v="321"/>
    <n v="5.5999999999999999E-3"/>
    <n v="5.5999999999999999E-3"/>
    <n v="5.5999999999999999E-3"/>
    <n v="5.5999999999999999E-3"/>
    <n v="5.5999999999999999E-3"/>
    <n v="5.5999999999999999E-3"/>
    <n v="5.5999999999999999E-3"/>
    <n v="5.5999999999999999E-3"/>
  </r>
  <r>
    <s v="west_virginia"/>
    <x v="6"/>
    <x v="6"/>
    <x v="842"/>
    <n v="1.4500000000000001E-2"/>
    <n v="1.4500000000000001E-2"/>
    <n v="1.4500000000000001E-2"/>
    <n v="1.4500000000000001E-2"/>
    <n v="1.4500000000000001E-2"/>
    <n v="1.4500000000000001E-2"/>
    <n v="1.4500000000000001E-2"/>
    <n v="1.4500000000000001E-2"/>
  </r>
  <r>
    <s v="west_virginia"/>
    <x v="6"/>
    <x v="1"/>
    <x v="1788"/>
    <n v="0.36349999999999999"/>
    <n v="0.36349999999999999"/>
    <n v="0.36349999999999999"/>
    <n v="0.36349999999999999"/>
    <n v="0.36349999999999999"/>
    <n v="0.36349999999999999"/>
    <n v="0.36349999999999999"/>
    <n v="0.36349999999999999"/>
  </r>
  <r>
    <s v="west_virginia"/>
    <x v="6"/>
    <x v="3"/>
    <x v="111"/>
    <n v="0.1958"/>
    <n v="0.1958"/>
    <n v="0.1958"/>
    <n v="0.1958"/>
    <n v="0.1958"/>
    <n v="0.1958"/>
    <n v="0.1958"/>
    <n v="0.1958"/>
  </r>
  <r>
    <s v="west_virginia"/>
    <x v="6"/>
    <x v="0"/>
    <x v="1858"/>
    <n v="0.76449999999999996"/>
    <n v="0.76449999999999996"/>
    <n v="0.76449999999999996"/>
    <n v="0.76449999999999996"/>
    <n v="0.76449999999999996"/>
    <n v="0.76449999999999996"/>
    <n v="0.76449999999999996"/>
    <n v="0.76449999999999996"/>
  </r>
  <r>
    <s v="wisconsin"/>
    <x v="6"/>
    <x v="1"/>
    <x v="1859"/>
    <n v="1.1701999999999999"/>
    <n v="1.1701999999999999"/>
    <n v="1.1701999999999999"/>
    <n v="1.1701999999999999"/>
    <n v="1.1701999999999999"/>
    <n v="1.1701999999999999"/>
    <n v="1.1701999999999999"/>
    <n v="1.1701999999999999"/>
  </r>
  <r>
    <s v="wisconsin"/>
    <x v="6"/>
    <x v="4"/>
    <x v="1860"/>
    <n v="0.3301"/>
    <n v="0.3301"/>
    <n v="0.3301"/>
    <n v="0.3301"/>
    <n v="0.3301"/>
    <n v="0.3301"/>
    <n v="0.3301"/>
    <n v="0.3301"/>
  </r>
  <r>
    <s v="wisconsin"/>
    <x v="6"/>
    <x v="3"/>
    <x v="1861"/>
    <n v="0.61660000000000004"/>
    <n v="0.61660000000000004"/>
    <n v="0.61660000000000004"/>
    <n v="0.61660000000000004"/>
    <n v="0.61660000000000004"/>
    <n v="0.61660000000000004"/>
    <n v="0.61660000000000004"/>
    <n v="0.61660000000000004"/>
  </r>
  <r>
    <s v="wisconsin"/>
    <x v="6"/>
    <x v="0"/>
    <x v="1862"/>
    <n v="2.4009999999999998"/>
    <n v="2.4009999999999998"/>
    <n v="2.4009999999999998"/>
    <n v="2.4009999999999998"/>
    <n v="2.4009999999999998"/>
    <n v="2.4009999999999998"/>
    <n v="2.4009999999999998"/>
    <n v="2.4009999999999998"/>
  </r>
  <r>
    <s v="wisconsin"/>
    <x v="6"/>
    <x v="6"/>
    <x v="470"/>
    <n v="4.5699999999999998E-2"/>
    <n v="4.5699999999999998E-2"/>
    <n v="4.5699999999999998E-2"/>
    <n v="4.5699999999999998E-2"/>
    <n v="4.5699999999999998E-2"/>
    <n v="4.5699999999999998E-2"/>
    <n v="4.5699999999999998E-2"/>
    <n v="4.5699999999999998E-2"/>
  </r>
  <r>
    <s v="wisconsin"/>
    <x v="6"/>
    <x v="2"/>
    <x v="1863"/>
    <n v="1.7500000000000002E-2"/>
    <n v="1.7500000000000002E-2"/>
    <n v="1.7500000000000002E-2"/>
    <n v="1.7500000000000002E-2"/>
    <n v="1.7500000000000002E-2"/>
    <n v="1.7500000000000002E-2"/>
    <n v="1.7500000000000002E-2"/>
    <n v="1.7500000000000002E-2"/>
  </r>
  <r>
    <s v="wisconsin"/>
    <x v="6"/>
    <x v="5"/>
    <x v="1864"/>
    <n v="0.22090000000000001"/>
    <n v="0.22090000000000001"/>
    <n v="0.22090000000000001"/>
    <n v="0.22090000000000001"/>
    <n v="0.22090000000000001"/>
    <n v="0.22090000000000001"/>
    <n v="0.22090000000000001"/>
    <n v="0.22090000000000001"/>
  </r>
  <r>
    <s v="wyoming"/>
    <x v="6"/>
    <x v="3"/>
    <x v="1865"/>
    <n v="5.5899999999999998E-2"/>
    <n v="5.5899999999999998E-2"/>
    <n v="5.5899999999999998E-2"/>
    <n v="5.5899999999999998E-2"/>
    <n v="5.5899999999999998E-2"/>
    <n v="5.5899999999999998E-2"/>
    <n v="5.5899999999999998E-2"/>
    <n v="5.5899999999999998E-2"/>
  </r>
  <r>
    <s v="wyoming"/>
    <x v="6"/>
    <x v="0"/>
    <x v="1866"/>
    <n v="0.28079999999999999"/>
    <n v="0.28079999999999999"/>
    <n v="0.28079999999999999"/>
    <n v="0.28079999999999999"/>
    <n v="0.28079999999999999"/>
    <n v="0.28079999999999999"/>
    <n v="0.28079999999999999"/>
    <n v="0.28079999999999999"/>
  </r>
  <r>
    <s v="wyoming"/>
    <x v="6"/>
    <x v="4"/>
    <x v="483"/>
    <n v="2.7199999999999998E-2"/>
    <n v="2.7199999999999998E-2"/>
    <n v="2.7199999999999998E-2"/>
    <n v="2.7199999999999998E-2"/>
    <n v="2.7199999999999998E-2"/>
    <n v="2.7199999999999998E-2"/>
    <n v="2.7199999999999998E-2"/>
    <n v="2.7199999999999998E-2"/>
  </r>
  <r>
    <s v="wyoming"/>
    <x v="6"/>
    <x v="1"/>
    <x v="1867"/>
    <n v="0.17199999999999999"/>
    <n v="0.17199999999999999"/>
    <n v="0.17199999999999999"/>
    <n v="0.17199999999999999"/>
    <n v="0.17199999999999999"/>
    <n v="0.17199999999999999"/>
    <n v="0.17199999999999999"/>
    <n v="0.17199999999999999"/>
  </r>
  <r>
    <s v="wyoming"/>
    <x v="6"/>
    <x v="5"/>
    <x v="1868"/>
    <n v="0.02"/>
    <n v="0.02"/>
    <n v="0.02"/>
    <n v="0.02"/>
    <n v="0.02"/>
    <n v="0.02"/>
    <n v="0.02"/>
    <n v="0.02"/>
  </r>
  <r>
    <s v="wyoming"/>
    <x v="6"/>
    <x v="6"/>
    <x v="879"/>
    <n v="4.1000000000000003E-3"/>
    <n v="4.1000000000000003E-3"/>
    <n v="4.1000000000000003E-3"/>
    <n v="4.1000000000000003E-3"/>
    <n v="4.1000000000000003E-3"/>
    <n v="4.1000000000000003E-3"/>
    <n v="4.1000000000000003E-3"/>
    <n v="4.1000000000000003E-3"/>
  </r>
  <r>
    <s v="wyoming"/>
    <x v="6"/>
    <x v="2"/>
    <x v="104"/>
    <n v="1.6000000000000001E-3"/>
    <n v="1.6000000000000001E-3"/>
    <n v="1.6000000000000001E-3"/>
    <n v="1.6000000000000001E-3"/>
    <n v="1.6000000000000001E-3"/>
    <n v="1.6000000000000001E-3"/>
    <n v="1.6000000000000001E-3"/>
    <n v="1.6000000000000001E-3"/>
  </r>
  <r>
    <s v="alabama"/>
    <x v="7"/>
    <x v="4"/>
    <x v="1869"/>
    <n v="0.37309999999999999"/>
    <n v="0.37309999999999999"/>
    <n v="0.37309999999999999"/>
    <n v="0.37309999999999999"/>
    <n v="0.37309999999999999"/>
    <n v="0.37309999999999999"/>
    <n v="0.37309999999999999"/>
    <n v="0.37309999999999999"/>
  </r>
  <r>
    <s v="alabama"/>
    <x v="7"/>
    <x v="6"/>
    <x v="971"/>
    <n v="3.6499999999999998E-2"/>
    <n v="3.6499999999999998E-2"/>
    <n v="3.6499999999999998E-2"/>
    <n v="3.6499999999999998E-2"/>
    <n v="3.6499999999999998E-2"/>
    <n v="3.6499999999999998E-2"/>
    <n v="3.6499999999999998E-2"/>
    <n v="3.6499999999999998E-2"/>
  </r>
  <r>
    <s v="alabama"/>
    <x v="7"/>
    <x v="2"/>
    <x v="485"/>
    <n v="1.9099999999999999E-2"/>
    <n v="1.9099999999999999E-2"/>
    <n v="1.9099999999999999E-2"/>
    <n v="1.9099999999999999E-2"/>
    <n v="1.9099999999999999E-2"/>
    <n v="1.9099999999999999E-2"/>
    <n v="1.9099999999999999E-2"/>
    <n v="1.9099999999999999E-2"/>
  </r>
  <r>
    <s v="alabama"/>
    <x v="7"/>
    <x v="0"/>
    <x v="1870"/>
    <n v="2.4043000000000001"/>
    <n v="2.4043000000000001"/>
    <n v="2.4043000000000001"/>
    <n v="2.4043000000000001"/>
    <n v="2.4043000000000001"/>
    <n v="2.4043000000000001"/>
    <n v="2.4043000000000001"/>
    <n v="2.4043000000000001"/>
  </r>
  <r>
    <s v="alabama"/>
    <x v="7"/>
    <x v="3"/>
    <x v="1871"/>
    <n v="0.55740000000000001"/>
    <n v="0.55740000000000001"/>
    <n v="0.55740000000000001"/>
    <n v="0.55740000000000001"/>
    <n v="0.55740000000000001"/>
    <n v="0.55740000000000001"/>
    <n v="0.55740000000000001"/>
    <n v="0.55740000000000001"/>
  </r>
  <r>
    <s v="alabama"/>
    <x v="7"/>
    <x v="5"/>
    <x v="1872"/>
    <n v="0.17829999999999999"/>
    <n v="0.17829999999999999"/>
    <n v="0.17829999999999999"/>
    <n v="0.17829999999999999"/>
    <n v="0.17829999999999999"/>
    <n v="0.17829999999999999"/>
    <n v="0.17829999999999999"/>
    <n v="0.17829999999999999"/>
  </r>
  <r>
    <s v="alabama"/>
    <x v="7"/>
    <x v="1"/>
    <x v="1873"/>
    <n v="1.24"/>
    <n v="1.24"/>
    <n v="1.24"/>
    <n v="1.24"/>
    <n v="1.24"/>
    <n v="1.24"/>
    <n v="1.24"/>
    <n v="1.24"/>
  </r>
  <r>
    <s v="alaska"/>
    <x v="7"/>
    <x v="5"/>
    <x v="1874"/>
    <n v="2.7300000000000001E-2"/>
    <n v="2.7300000000000001E-2"/>
    <n v="2.7300000000000001E-2"/>
    <n v="2.7300000000000001E-2"/>
    <n v="2.7300000000000001E-2"/>
    <n v="2.7300000000000001E-2"/>
    <n v="2.7300000000000001E-2"/>
    <n v="2.7300000000000001E-2"/>
  </r>
  <r>
    <s v="alaska"/>
    <x v="7"/>
    <x v="0"/>
    <x v="1875"/>
    <n v="0.27289999999999998"/>
    <n v="0.27289999999999998"/>
    <n v="0.27289999999999998"/>
    <n v="0.27289999999999998"/>
    <n v="0.27289999999999998"/>
    <n v="0.27289999999999998"/>
    <n v="0.27289999999999998"/>
    <n v="0.27289999999999998"/>
  </r>
  <r>
    <s v="alaska"/>
    <x v="7"/>
    <x v="4"/>
    <x v="1876"/>
    <n v="4.4900000000000002E-2"/>
    <n v="4.4900000000000002E-2"/>
    <n v="4.4900000000000002E-2"/>
    <n v="4.4900000000000002E-2"/>
    <n v="4.4900000000000002E-2"/>
    <n v="4.4900000000000002E-2"/>
    <n v="4.4900000000000002E-2"/>
    <n v="4.4900000000000002E-2"/>
  </r>
  <r>
    <s v="alaska"/>
    <x v="7"/>
    <x v="2"/>
    <x v="554"/>
    <n v="2.8999999999999998E-3"/>
    <n v="2.8999999999999998E-3"/>
    <n v="2.8999999999999998E-3"/>
    <n v="2.8999999999999998E-3"/>
    <n v="2.8999999999999998E-3"/>
    <n v="2.8999999999999998E-3"/>
    <n v="2.8999999999999998E-3"/>
    <n v="2.8999999999999998E-3"/>
  </r>
  <r>
    <s v="alaska"/>
    <x v="7"/>
    <x v="3"/>
    <x v="312"/>
    <n v="8.5500000000000007E-2"/>
    <n v="8.5500000000000007E-2"/>
    <n v="8.5500000000000007E-2"/>
    <n v="8.5500000000000007E-2"/>
    <n v="8.5500000000000007E-2"/>
    <n v="8.5500000000000007E-2"/>
    <n v="8.5500000000000007E-2"/>
    <n v="8.5500000000000007E-2"/>
  </r>
  <r>
    <s v="alaska"/>
    <x v="7"/>
    <x v="6"/>
    <x v="321"/>
    <n v="5.5999999999999999E-3"/>
    <n v="5.5999999999999999E-3"/>
    <n v="5.5999999999999999E-3"/>
    <n v="5.5999999999999999E-3"/>
    <n v="5.5999999999999999E-3"/>
    <n v="5.5999999999999999E-3"/>
    <n v="5.5999999999999999E-3"/>
    <n v="5.5999999999999999E-3"/>
  </r>
  <r>
    <s v="alaska"/>
    <x v="7"/>
    <x v="1"/>
    <x v="1877"/>
    <n v="0.1066"/>
    <n v="0.1066"/>
    <n v="0.1066"/>
    <n v="0.1066"/>
    <n v="0.1066"/>
    <n v="0.1066"/>
    <n v="0.1066"/>
    <n v="0.1066"/>
  </r>
  <r>
    <s v="arizona"/>
    <x v="7"/>
    <x v="1"/>
    <x v="1878"/>
    <n v="1.2421"/>
    <n v="1.2421"/>
    <n v="1.2421"/>
    <n v="1.2421"/>
    <n v="1.2421"/>
    <n v="1.2421"/>
    <n v="1.2421"/>
    <n v="1.2421"/>
  </r>
  <r>
    <s v="arizona"/>
    <x v="7"/>
    <x v="0"/>
    <x v="1879"/>
    <n v="2.8645999999999998"/>
    <n v="2.8645999999999998"/>
    <n v="2.8645999999999998"/>
    <n v="2.8645999999999998"/>
    <n v="2.8645999999999998"/>
    <n v="2.8645999999999998"/>
    <n v="2.8645999999999998"/>
    <n v="2.8645999999999998"/>
  </r>
  <r>
    <s v="arizona"/>
    <x v="7"/>
    <x v="3"/>
    <x v="1880"/>
    <n v="0.84009999999999996"/>
    <n v="0.84009999999999996"/>
    <n v="0.84009999999999996"/>
    <n v="0.84009999999999996"/>
    <n v="0.84009999999999996"/>
    <n v="0.84009999999999996"/>
    <n v="0.84009999999999996"/>
    <n v="0.84009999999999996"/>
  </r>
  <r>
    <s v="arizona"/>
    <x v="7"/>
    <x v="2"/>
    <x v="1789"/>
    <n v="2.8799999999999999E-2"/>
    <n v="2.8799999999999999E-2"/>
    <n v="2.8799999999999999E-2"/>
    <n v="2.8799999999999999E-2"/>
    <n v="2.8799999999999999E-2"/>
    <n v="2.8799999999999999E-2"/>
    <n v="2.8799999999999999E-2"/>
    <n v="2.8799999999999999E-2"/>
  </r>
  <r>
    <s v="arizona"/>
    <x v="7"/>
    <x v="6"/>
    <x v="642"/>
    <n v="5.4899999999999997E-2"/>
    <n v="5.4899999999999997E-2"/>
    <n v="5.4899999999999997E-2"/>
    <n v="5.4899999999999997E-2"/>
    <n v="5.4899999999999997E-2"/>
    <n v="5.4899999999999997E-2"/>
    <n v="5.4899999999999997E-2"/>
    <n v="5.4899999999999997E-2"/>
  </r>
  <r>
    <s v="arizona"/>
    <x v="7"/>
    <x v="4"/>
    <x v="1881"/>
    <n v="0.4299"/>
    <n v="0.4299"/>
    <n v="0.4299"/>
    <n v="0.4299"/>
    <n v="0.4299"/>
    <n v="0.4299"/>
    <n v="0.4299"/>
    <n v="0.4299"/>
  </r>
  <r>
    <s v="arizona"/>
    <x v="7"/>
    <x v="5"/>
    <x v="1882"/>
    <n v="0.26869999999999999"/>
    <n v="0.26869999999999999"/>
    <n v="0.26869999999999999"/>
    <n v="0.26869999999999999"/>
    <n v="0.26869999999999999"/>
    <n v="0.26869999999999999"/>
    <n v="0.26869999999999999"/>
    <n v="0.26869999999999999"/>
  </r>
  <r>
    <s v="arkansas"/>
    <x v="7"/>
    <x v="2"/>
    <x v="1484"/>
    <n v="1.2E-2"/>
    <n v="1.2E-2"/>
    <n v="1.2E-2"/>
    <n v="1.2E-2"/>
    <n v="1.2E-2"/>
    <n v="1.2E-2"/>
    <n v="1.2E-2"/>
    <n v="1.2E-2"/>
  </r>
  <r>
    <s v="arkansas"/>
    <x v="7"/>
    <x v="1"/>
    <x v="1883"/>
    <n v="0.64580000000000004"/>
    <n v="0.64580000000000004"/>
    <n v="0.64580000000000004"/>
    <n v="0.64580000000000004"/>
    <n v="0.64580000000000004"/>
    <n v="0.64580000000000004"/>
    <n v="0.64580000000000004"/>
    <n v="0.64580000000000004"/>
  </r>
  <r>
    <s v="arkansas"/>
    <x v="7"/>
    <x v="5"/>
    <x v="1884"/>
    <n v="0.1123"/>
    <n v="0.1123"/>
    <n v="0.1123"/>
    <n v="0.1123"/>
    <n v="0.1123"/>
    <n v="0.1123"/>
    <n v="0.1123"/>
    <n v="0.1123"/>
  </r>
  <r>
    <s v="arkansas"/>
    <x v="7"/>
    <x v="0"/>
    <x v="1885"/>
    <n v="1.3743000000000001"/>
    <n v="1.3743000000000001"/>
    <n v="1.3743000000000001"/>
    <n v="1.3743000000000001"/>
    <n v="1.3743000000000001"/>
    <n v="1.3743000000000001"/>
    <n v="1.3743000000000001"/>
    <n v="1.3743000000000001"/>
  </r>
  <r>
    <s v="arkansas"/>
    <x v="7"/>
    <x v="4"/>
    <x v="1257"/>
    <n v="0.23"/>
    <n v="0.23"/>
    <n v="0.23"/>
    <n v="0.23"/>
    <n v="0.23"/>
    <n v="0.23"/>
    <n v="0.23"/>
    <n v="0.23"/>
  </r>
  <r>
    <s v="arkansas"/>
    <x v="7"/>
    <x v="3"/>
    <x v="1886"/>
    <n v="0.35120000000000001"/>
    <n v="0.35120000000000001"/>
    <n v="0.35120000000000001"/>
    <n v="0.35120000000000001"/>
    <n v="0.35120000000000001"/>
    <n v="0.35120000000000001"/>
    <n v="0.35120000000000001"/>
    <n v="0.35120000000000001"/>
  </r>
  <r>
    <s v="arkansas"/>
    <x v="7"/>
    <x v="6"/>
    <x v="672"/>
    <n v="2.3E-2"/>
    <n v="2.3E-2"/>
    <n v="2.3E-2"/>
    <n v="2.3E-2"/>
    <n v="2.3E-2"/>
    <n v="2.3E-2"/>
    <n v="2.3E-2"/>
    <n v="2.3E-2"/>
  </r>
  <r>
    <s v="california"/>
    <x v="7"/>
    <x v="0"/>
    <x v="1887"/>
    <n v="14.668699999999999"/>
    <n v="14.668699999999999"/>
    <n v="14.668699999999999"/>
    <n v="14.668699999999999"/>
    <n v="14.668699999999999"/>
    <n v="14.668699999999999"/>
    <n v="14.668699999999999"/>
    <n v="14.668699999999999"/>
  </r>
  <r>
    <s v="california"/>
    <x v="7"/>
    <x v="2"/>
    <x v="1202"/>
    <n v="0.1605"/>
    <n v="0.1605"/>
    <n v="0.1605"/>
    <n v="0.1605"/>
    <n v="0.1605"/>
    <n v="0.1605"/>
    <n v="0.1605"/>
    <n v="0.1605"/>
  </r>
  <r>
    <s v="california"/>
    <x v="7"/>
    <x v="5"/>
    <x v="1888"/>
    <n v="1.4993000000000001"/>
    <n v="1.4993000000000001"/>
    <n v="1.4993000000000001"/>
    <n v="1.4993000000000001"/>
    <n v="1.4993000000000001"/>
    <n v="1.4993000000000001"/>
    <n v="1.4993000000000001"/>
    <n v="1.4993000000000001"/>
  </r>
  <r>
    <s v="california"/>
    <x v="7"/>
    <x v="1"/>
    <x v="1889"/>
    <n v="5.7656000000000001"/>
    <n v="5.7656000000000001"/>
    <n v="5.7656000000000001"/>
    <n v="5.7656000000000001"/>
    <n v="5.7656000000000001"/>
    <n v="5.7656000000000001"/>
    <n v="5.7656000000000001"/>
    <n v="5.7656000000000001"/>
  </r>
  <r>
    <s v="california"/>
    <x v="7"/>
    <x v="4"/>
    <x v="1890"/>
    <n v="2.2492000000000001"/>
    <n v="2.2492000000000001"/>
    <n v="2.2492000000000001"/>
    <n v="2.2492000000000001"/>
    <n v="2.2492000000000001"/>
    <n v="2.2492000000000001"/>
    <n v="2.2492000000000001"/>
    <n v="2.2492000000000001"/>
  </r>
  <r>
    <s v="california"/>
    <x v="7"/>
    <x v="6"/>
    <x v="139"/>
    <n v="0.30659999999999998"/>
    <n v="0.30659999999999998"/>
    <n v="0.30659999999999998"/>
    <n v="0.30659999999999998"/>
    <n v="0.30659999999999998"/>
    <n v="0.30659999999999998"/>
    <n v="0.30659999999999998"/>
    <n v="0.30659999999999998"/>
  </r>
  <r>
    <s v="california"/>
    <x v="7"/>
    <x v="3"/>
    <x v="1891"/>
    <n v="4.6874000000000002"/>
    <n v="4.6874000000000002"/>
    <n v="4.6874000000000002"/>
    <n v="4.6874000000000002"/>
    <n v="4.6874000000000002"/>
    <n v="4.6874000000000002"/>
    <n v="4.6874000000000002"/>
    <n v="4.6874000000000002"/>
  </r>
  <r>
    <s v="colorado"/>
    <x v="7"/>
    <x v="0"/>
    <x v="1892"/>
    <n v="2.1084000000000001"/>
    <n v="2.1084000000000001"/>
    <n v="2.1084000000000001"/>
    <n v="2.1084000000000001"/>
    <n v="2.1084000000000001"/>
    <n v="2.1084000000000001"/>
    <n v="2.1084000000000001"/>
    <n v="2.1084000000000001"/>
  </r>
  <r>
    <s v="colorado"/>
    <x v="7"/>
    <x v="1"/>
    <x v="1893"/>
    <n v="0.94940000000000002"/>
    <n v="0.94940000000000002"/>
    <n v="0.94940000000000002"/>
    <n v="0.94940000000000002"/>
    <n v="0.94940000000000002"/>
    <n v="0.94940000000000002"/>
    <n v="0.94940000000000002"/>
    <n v="0.94940000000000002"/>
  </r>
  <r>
    <s v="colorado"/>
    <x v="7"/>
    <x v="4"/>
    <x v="1894"/>
    <n v="0.31740000000000002"/>
    <n v="0.31740000000000002"/>
    <n v="0.31740000000000002"/>
    <n v="0.31740000000000002"/>
    <n v="0.31740000000000002"/>
    <n v="0.31740000000000002"/>
    <n v="0.31740000000000002"/>
    <n v="0.31740000000000002"/>
  </r>
  <r>
    <s v="colorado"/>
    <x v="7"/>
    <x v="2"/>
    <x v="200"/>
    <n v="2.0299999999999999E-2"/>
    <n v="2.0299999999999999E-2"/>
    <n v="2.0299999999999999E-2"/>
    <n v="2.0299999999999999E-2"/>
    <n v="2.0299999999999999E-2"/>
    <n v="2.0299999999999999E-2"/>
    <n v="2.0299999999999999E-2"/>
    <n v="2.0299999999999999E-2"/>
  </r>
  <r>
    <s v="colorado"/>
    <x v="7"/>
    <x v="6"/>
    <x v="1895"/>
    <n v="3.8800000000000001E-2"/>
    <n v="3.8800000000000001E-2"/>
    <n v="3.8800000000000001E-2"/>
    <n v="3.8800000000000001E-2"/>
    <n v="3.8800000000000001E-2"/>
    <n v="3.8800000000000001E-2"/>
    <n v="3.8800000000000001E-2"/>
    <n v="3.8800000000000001E-2"/>
  </r>
  <r>
    <s v="colorado"/>
    <x v="7"/>
    <x v="3"/>
    <x v="1896"/>
    <n v="0.59289999999999998"/>
    <n v="0.59289999999999998"/>
    <n v="0.59289999999999998"/>
    <n v="0.59289999999999998"/>
    <n v="0.59289999999999998"/>
    <n v="0.59289999999999998"/>
    <n v="0.59289999999999998"/>
    <n v="0.59289999999999998"/>
  </r>
  <r>
    <s v="colorado"/>
    <x v="7"/>
    <x v="5"/>
    <x v="1897"/>
    <n v="0.18959999999999999"/>
    <n v="0.18959999999999999"/>
    <n v="0.18959999999999999"/>
    <n v="0.18959999999999999"/>
    <n v="0.18959999999999999"/>
    <n v="0.18959999999999999"/>
    <n v="0.18959999999999999"/>
    <n v="0.18959999999999999"/>
  </r>
  <r>
    <s v="connecticut"/>
    <x v="7"/>
    <x v="1"/>
    <x v="1898"/>
    <n v="0.63009999999999999"/>
    <n v="0.63009999999999999"/>
    <n v="0.63009999999999999"/>
    <n v="0.63009999999999999"/>
    <n v="0.63009999999999999"/>
    <n v="0.63009999999999999"/>
    <n v="0.63009999999999999"/>
    <n v="0.63009999999999999"/>
  </r>
  <r>
    <s v="connecticut"/>
    <x v="7"/>
    <x v="4"/>
    <x v="1899"/>
    <n v="0.2157"/>
    <n v="0.2157"/>
    <n v="0.2157"/>
    <n v="0.2157"/>
    <n v="0.2157"/>
    <n v="0.2157"/>
    <n v="0.2157"/>
    <n v="0.2157"/>
  </r>
  <r>
    <s v="connecticut"/>
    <x v="7"/>
    <x v="3"/>
    <x v="1900"/>
    <n v="0.43430000000000002"/>
    <n v="0.43430000000000002"/>
    <n v="0.43430000000000002"/>
    <n v="0.43430000000000002"/>
    <n v="0.43430000000000002"/>
    <n v="0.43430000000000002"/>
    <n v="0.43430000000000002"/>
    <n v="0.43430000000000002"/>
  </r>
  <r>
    <s v="connecticut"/>
    <x v="7"/>
    <x v="0"/>
    <x v="1901"/>
    <n v="1.4623999999999999"/>
    <n v="1.4623999999999999"/>
    <n v="1.4623999999999999"/>
    <n v="1.4623999999999999"/>
    <n v="1.4623999999999999"/>
    <n v="1.4623999999999999"/>
    <n v="1.4623999999999999"/>
    <n v="1.4623999999999999"/>
  </r>
  <r>
    <s v="connecticut"/>
    <x v="7"/>
    <x v="5"/>
    <x v="1902"/>
    <n v="0.1389"/>
    <n v="0.1389"/>
    <n v="0.1389"/>
    <n v="0.1389"/>
    <n v="0.1389"/>
    <n v="0.1389"/>
    <n v="0.1389"/>
    <n v="0.1389"/>
  </r>
  <r>
    <s v="connecticut"/>
    <x v="7"/>
    <x v="6"/>
    <x v="1064"/>
    <n v="2.8400000000000002E-2"/>
    <n v="2.8400000000000002E-2"/>
    <n v="2.8400000000000002E-2"/>
    <n v="2.8400000000000002E-2"/>
    <n v="2.8400000000000002E-2"/>
    <n v="2.8400000000000002E-2"/>
    <n v="2.8400000000000002E-2"/>
    <n v="2.8400000000000002E-2"/>
  </r>
  <r>
    <s v="connecticut"/>
    <x v="7"/>
    <x v="2"/>
    <x v="78"/>
    <n v="1.49E-2"/>
    <n v="1.49E-2"/>
    <n v="1.49E-2"/>
    <n v="1.49E-2"/>
    <n v="1.49E-2"/>
    <n v="1.49E-2"/>
    <n v="1.49E-2"/>
    <n v="1.49E-2"/>
  </r>
  <r>
    <s v="delaware"/>
    <x v="7"/>
    <x v="1"/>
    <x v="286"/>
    <n v="0.1837"/>
    <n v="0.1837"/>
    <n v="0.1837"/>
    <n v="0.1837"/>
    <n v="0.1837"/>
    <n v="0.1837"/>
    <n v="0.1837"/>
    <n v="0.1837"/>
  </r>
  <r>
    <s v="delaware"/>
    <x v="7"/>
    <x v="0"/>
    <x v="216"/>
    <n v="0.40920000000000001"/>
    <n v="0.40920000000000001"/>
    <n v="0.40920000000000001"/>
    <n v="0.40920000000000001"/>
    <n v="0.40920000000000001"/>
    <n v="0.40920000000000001"/>
    <n v="0.40920000000000001"/>
    <n v="0.40920000000000001"/>
  </r>
  <r>
    <s v="delaware"/>
    <x v="7"/>
    <x v="5"/>
    <x v="1077"/>
    <n v="3.4799999999999998E-2"/>
    <n v="3.4799999999999998E-2"/>
    <n v="3.4799999999999998E-2"/>
    <n v="3.4799999999999998E-2"/>
    <n v="3.4799999999999998E-2"/>
    <n v="3.4799999999999998E-2"/>
    <n v="3.4799999999999998E-2"/>
    <n v="3.4799999999999998E-2"/>
  </r>
  <r>
    <s v="delaware"/>
    <x v="7"/>
    <x v="2"/>
    <x v="93"/>
    <n v="3.7000000000000002E-3"/>
    <n v="3.7000000000000002E-3"/>
    <n v="3.7000000000000002E-3"/>
    <n v="3.7000000000000002E-3"/>
    <n v="3.7000000000000002E-3"/>
    <n v="3.7000000000000002E-3"/>
    <n v="3.7000000000000002E-3"/>
    <n v="3.7000000000000002E-3"/>
  </r>
  <r>
    <s v="delaware"/>
    <x v="7"/>
    <x v="3"/>
    <x v="1903"/>
    <n v="0.10879999999999999"/>
    <n v="0.10879999999999999"/>
    <n v="0.10879999999999999"/>
    <n v="0.10879999999999999"/>
    <n v="0.10879999999999999"/>
    <n v="0.10879999999999999"/>
    <n v="0.10879999999999999"/>
    <n v="0.10879999999999999"/>
  </r>
  <r>
    <s v="delaware"/>
    <x v="7"/>
    <x v="4"/>
    <x v="1904"/>
    <n v="7.1099999999999997E-2"/>
    <n v="7.1099999999999997E-2"/>
    <n v="7.1099999999999997E-2"/>
    <n v="7.1099999999999997E-2"/>
    <n v="7.1099999999999997E-2"/>
    <n v="7.1099999999999997E-2"/>
    <n v="7.1099999999999997E-2"/>
    <n v="7.1099999999999997E-2"/>
  </r>
  <r>
    <s v="delaware"/>
    <x v="7"/>
    <x v="6"/>
    <x v="797"/>
    <n v="7.1000000000000004E-3"/>
    <n v="7.1000000000000004E-3"/>
    <n v="7.1000000000000004E-3"/>
    <n v="7.1000000000000004E-3"/>
    <n v="7.1000000000000004E-3"/>
    <n v="7.1000000000000004E-3"/>
    <n v="7.1000000000000004E-3"/>
    <n v="7.1000000000000004E-3"/>
  </r>
  <r>
    <s v="florida"/>
    <x v="7"/>
    <x v="5"/>
    <x v="1905"/>
    <n v="0.77139999999999997"/>
    <n v="0.77139999999999997"/>
    <n v="0.77139999999999997"/>
    <n v="0.77139999999999997"/>
    <n v="0.77139999999999997"/>
    <n v="0.77139999999999997"/>
    <n v="0.77139999999999997"/>
    <n v="0.77139999999999997"/>
  </r>
  <r>
    <s v="florida"/>
    <x v="7"/>
    <x v="1"/>
    <x v="1906"/>
    <n v="3.9306000000000001"/>
    <n v="3.9306000000000001"/>
    <n v="3.9306000000000001"/>
    <n v="3.9306000000000001"/>
    <n v="3.9306000000000001"/>
    <n v="3.9306000000000001"/>
    <n v="3.9306000000000001"/>
    <n v="3.9306000000000001"/>
  </r>
  <r>
    <s v="florida"/>
    <x v="7"/>
    <x v="3"/>
    <x v="1907"/>
    <n v="2.4117000000000002"/>
    <n v="2.4117000000000002"/>
    <n v="2.4117000000000002"/>
    <n v="2.4117000000000002"/>
    <n v="2.4117000000000002"/>
    <n v="2.4117000000000002"/>
    <n v="2.4117000000000002"/>
    <n v="2.4117000000000002"/>
  </r>
  <r>
    <s v="florida"/>
    <x v="7"/>
    <x v="2"/>
    <x v="1908"/>
    <n v="8.2600000000000007E-2"/>
    <n v="8.2600000000000007E-2"/>
    <n v="8.2600000000000007E-2"/>
    <n v="8.2600000000000007E-2"/>
    <n v="8.2600000000000007E-2"/>
    <n v="8.2600000000000007E-2"/>
    <n v="8.2600000000000007E-2"/>
    <n v="8.2600000000000007E-2"/>
  </r>
  <r>
    <s v="florida"/>
    <x v="7"/>
    <x v="4"/>
    <x v="1909"/>
    <n v="1.5705"/>
    <n v="1.5705"/>
    <n v="1.5705"/>
    <n v="1.5705"/>
    <n v="1.5705"/>
    <n v="1.5705"/>
    <n v="1.5705"/>
    <n v="1.5705"/>
  </r>
  <r>
    <s v="florida"/>
    <x v="7"/>
    <x v="0"/>
    <x v="1910"/>
    <n v="8.9245999999999999"/>
    <n v="8.9245999999999999"/>
    <n v="8.9245999999999999"/>
    <n v="8.9245999999999999"/>
    <n v="8.9245999999999999"/>
    <n v="8.9245999999999999"/>
    <n v="8.9245999999999999"/>
    <n v="8.9245999999999999"/>
  </r>
  <r>
    <s v="florida"/>
    <x v="7"/>
    <x v="6"/>
    <x v="1564"/>
    <n v="0.15770000000000001"/>
    <n v="0.15770000000000001"/>
    <n v="0.15770000000000001"/>
    <n v="0.15770000000000001"/>
    <n v="0.15770000000000001"/>
    <n v="0.15770000000000001"/>
    <n v="0.15770000000000001"/>
    <n v="0.15770000000000001"/>
  </r>
  <r>
    <s v="georgia"/>
    <x v="7"/>
    <x v="0"/>
    <x v="1911"/>
    <n v="4.5664999999999996"/>
    <n v="4.5664999999999996"/>
    <n v="4.5664999999999996"/>
    <n v="4.5664999999999996"/>
    <n v="4.5664999999999996"/>
    <n v="4.5664999999999996"/>
    <n v="4.5664999999999996"/>
    <n v="4.5664999999999996"/>
  </r>
  <r>
    <s v="georgia"/>
    <x v="7"/>
    <x v="2"/>
    <x v="1383"/>
    <n v="4.07E-2"/>
    <n v="4.07E-2"/>
    <n v="4.07E-2"/>
    <n v="4.07E-2"/>
    <n v="4.07E-2"/>
    <n v="4.07E-2"/>
    <n v="4.07E-2"/>
    <n v="4.07E-2"/>
  </r>
  <r>
    <s v="georgia"/>
    <x v="7"/>
    <x v="1"/>
    <x v="1912"/>
    <n v="2.1408"/>
    <n v="2.1408"/>
    <n v="2.1408"/>
    <n v="2.1408"/>
    <n v="2.1408"/>
    <n v="2.1408"/>
    <n v="2.1408"/>
    <n v="2.1408"/>
  </r>
  <r>
    <s v="georgia"/>
    <x v="7"/>
    <x v="5"/>
    <x v="1913"/>
    <n v="0.37980000000000003"/>
    <n v="0.37980000000000003"/>
    <n v="0.37980000000000003"/>
    <n v="0.37980000000000003"/>
    <n v="0.37980000000000003"/>
    <n v="0.37980000000000003"/>
    <n v="0.37980000000000003"/>
    <n v="0.37980000000000003"/>
  </r>
  <r>
    <s v="georgia"/>
    <x v="7"/>
    <x v="4"/>
    <x v="1914"/>
    <n v="0.74009999999999998"/>
    <n v="0.74009999999999998"/>
    <n v="0.74009999999999998"/>
    <n v="0.74009999999999998"/>
    <n v="0.74009999999999998"/>
    <n v="0.74009999999999998"/>
    <n v="0.74009999999999998"/>
    <n v="0.74009999999999998"/>
  </r>
  <r>
    <s v="georgia"/>
    <x v="7"/>
    <x v="6"/>
    <x v="183"/>
    <n v="7.7700000000000005E-2"/>
    <n v="7.7700000000000005E-2"/>
    <n v="7.7700000000000005E-2"/>
    <n v="7.7700000000000005E-2"/>
    <n v="7.7700000000000005E-2"/>
    <n v="7.7700000000000005E-2"/>
    <n v="7.7700000000000005E-2"/>
    <n v="7.7700000000000005E-2"/>
  </r>
  <r>
    <s v="georgia"/>
    <x v="7"/>
    <x v="3"/>
    <x v="1915"/>
    <n v="1.1874"/>
    <n v="1.1874"/>
    <n v="1.1874"/>
    <n v="1.1874"/>
    <n v="1.1874"/>
    <n v="1.1874"/>
    <n v="1.1874"/>
    <n v="1.1874"/>
  </r>
  <r>
    <s v="hawaii"/>
    <x v="7"/>
    <x v="4"/>
    <x v="726"/>
    <n v="8.1600000000000006E-2"/>
    <n v="8.1600000000000006E-2"/>
    <n v="8.1600000000000006E-2"/>
    <n v="8.1600000000000006E-2"/>
    <n v="8.1600000000000006E-2"/>
    <n v="8.1600000000000006E-2"/>
    <n v="8.1600000000000006E-2"/>
    <n v="8.1600000000000006E-2"/>
  </r>
  <r>
    <s v="hawaii"/>
    <x v="7"/>
    <x v="6"/>
    <x v="50"/>
    <n v="1.0699999999999999E-2"/>
    <n v="1.0699999999999999E-2"/>
    <n v="1.0699999999999999E-2"/>
    <n v="1.0699999999999999E-2"/>
    <n v="1.0699999999999999E-2"/>
    <n v="1.0699999999999999E-2"/>
    <n v="1.0699999999999999E-2"/>
    <n v="1.0699999999999999E-2"/>
  </r>
  <r>
    <s v="hawaii"/>
    <x v="7"/>
    <x v="0"/>
    <x v="1916"/>
    <n v="0.53269999999999995"/>
    <n v="0.53269999999999995"/>
    <n v="0.53269999999999995"/>
    <n v="0.53269999999999995"/>
    <n v="0.53269999999999995"/>
    <n v="0.53269999999999995"/>
    <n v="0.53269999999999995"/>
    <n v="0.53269999999999995"/>
  </r>
  <r>
    <s v="hawaii"/>
    <x v="7"/>
    <x v="5"/>
    <x v="1917"/>
    <n v="5.2499999999999998E-2"/>
    <n v="5.2499999999999998E-2"/>
    <n v="5.2499999999999998E-2"/>
    <n v="5.2499999999999998E-2"/>
    <n v="5.2499999999999998E-2"/>
    <n v="5.2499999999999998E-2"/>
    <n v="5.2499999999999998E-2"/>
    <n v="5.2499999999999998E-2"/>
  </r>
  <r>
    <s v="hawaii"/>
    <x v="7"/>
    <x v="3"/>
    <x v="1918"/>
    <n v="0.1641"/>
    <n v="0.1641"/>
    <n v="0.1641"/>
    <n v="0.1641"/>
    <n v="0.1641"/>
    <n v="0.1641"/>
    <n v="0.1641"/>
    <n v="0.1641"/>
  </r>
  <r>
    <s v="hawaii"/>
    <x v="7"/>
    <x v="2"/>
    <x v="321"/>
    <n v="5.5999999999999999E-3"/>
    <n v="5.5999999999999999E-3"/>
    <n v="5.5999999999999999E-3"/>
    <n v="5.5999999999999999E-3"/>
    <n v="5.5999999999999999E-3"/>
    <n v="5.5999999999999999E-3"/>
    <n v="5.5999999999999999E-3"/>
    <n v="5.5999999999999999E-3"/>
  </r>
  <r>
    <s v="hawaii"/>
    <x v="7"/>
    <x v="1"/>
    <x v="1919"/>
    <n v="0.21809999999999999"/>
    <n v="0.21809999999999999"/>
    <n v="0.21809999999999999"/>
    <n v="0.21809999999999999"/>
    <n v="0.21809999999999999"/>
    <n v="0.21809999999999999"/>
    <n v="0.21809999999999999"/>
    <n v="0.21809999999999999"/>
  </r>
  <r>
    <s v="idaho"/>
    <x v="7"/>
    <x v="5"/>
    <x v="585"/>
    <n v="6.0299999999999999E-2"/>
    <n v="6.0299999999999999E-2"/>
    <n v="6.0299999999999999E-2"/>
    <n v="6.0299999999999999E-2"/>
    <n v="6.0299999999999999E-2"/>
    <n v="6.0299999999999999E-2"/>
    <n v="6.0299999999999999E-2"/>
    <n v="6.0299999999999999E-2"/>
  </r>
  <r>
    <s v="idaho"/>
    <x v="7"/>
    <x v="0"/>
    <x v="1920"/>
    <n v="0.67610000000000003"/>
    <n v="0.67610000000000003"/>
    <n v="0.67610000000000003"/>
    <n v="0.67610000000000003"/>
    <n v="0.67610000000000003"/>
    <n v="0.67610000000000003"/>
    <n v="0.67610000000000003"/>
    <n v="0.67610000000000003"/>
  </r>
  <r>
    <s v="idaho"/>
    <x v="7"/>
    <x v="2"/>
    <x v="1921"/>
    <n v="6.4999999999999997E-3"/>
    <n v="6.4999999999999997E-3"/>
    <n v="6.4999999999999997E-3"/>
    <n v="6.4999999999999997E-3"/>
    <n v="6.4999999999999997E-3"/>
    <n v="6.4999999999999997E-3"/>
    <n v="6.4999999999999997E-3"/>
    <n v="6.4999999999999997E-3"/>
  </r>
  <r>
    <s v="idaho"/>
    <x v="7"/>
    <x v="6"/>
    <x v="179"/>
    <n v="1.23E-2"/>
    <n v="1.23E-2"/>
    <n v="1.23E-2"/>
    <n v="1.23E-2"/>
    <n v="1.23E-2"/>
    <n v="1.23E-2"/>
    <n v="1.23E-2"/>
    <n v="1.23E-2"/>
  </r>
  <r>
    <s v="idaho"/>
    <x v="7"/>
    <x v="4"/>
    <x v="1922"/>
    <n v="9.8599999999999993E-2"/>
    <n v="9.8599999999999993E-2"/>
    <n v="9.8599999999999993E-2"/>
    <n v="9.8599999999999993E-2"/>
    <n v="9.8599999999999993E-2"/>
    <n v="9.8599999999999993E-2"/>
    <n v="9.8599999999999993E-2"/>
    <n v="9.8599999999999993E-2"/>
  </r>
  <r>
    <s v="idaho"/>
    <x v="7"/>
    <x v="1"/>
    <x v="1923"/>
    <n v="0.31019999999999998"/>
    <n v="0.31019999999999998"/>
    <n v="0.31019999999999998"/>
    <n v="0.31019999999999998"/>
    <n v="0.31019999999999998"/>
    <n v="0.31019999999999998"/>
    <n v="0.31019999999999998"/>
    <n v="0.31019999999999998"/>
  </r>
  <r>
    <s v="idaho"/>
    <x v="7"/>
    <x v="3"/>
    <x v="1924"/>
    <n v="0.18840000000000001"/>
    <n v="0.18840000000000001"/>
    <n v="0.18840000000000001"/>
    <n v="0.18840000000000001"/>
    <n v="0.18840000000000001"/>
    <n v="0.18840000000000001"/>
    <n v="0.18840000000000001"/>
    <n v="0.18840000000000001"/>
  </r>
  <r>
    <s v="illinois"/>
    <x v="7"/>
    <x v="0"/>
    <x v="1925"/>
    <n v="5.3415999999999997"/>
    <n v="5.3415999999999997"/>
    <n v="5.3415999999999997"/>
    <n v="5.3415999999999997"/>
    <n v="5.3415999999999997"/>
    <n v="5.3415999999999997"/>
    <n v="5.3415999999999997"/>
    <n v="5.3415999999999997"/>
  </r>
  <r>
    <s v="illinois"/>
    <x v="7"/>
    <x v="5"/>
    <x v="1926"/>
    <n v="0.50109999999999999"/>
    <n v="0.50109999999999999"/>
    <n v="0.50109999999999999"/>
    <n v="0.50109999999999999"/>
    <n v="0.50109999999999999"/>
    <n v="0.50109999999999999"/>
    <n v="0.50109999999999999"/>
    <n v="0.50109999999999999"/>
  </r>
  <r>
    <s v="illinois"/>
    <x v="7"/>
    <x v="6"/>
    <x v="616"/>
    <n v="0.10249999999999999"/>
    <n v="0.10249999999999999"/>
    <n v="0.10249999999999999"/>
    <n v="0.10249999999999999"/>
    <n v="0.10249999999999999"/>
    <n v="0.10249999999999999"/>
    <n v="0.10249999999999999"/>
    <n v="0.10249999999999999"/>
  </r>
  <r>
    <s v="illinois"/>
    <x v="7"/>
    <x v="4"/>
    <x v="1927"/>
    <n v="0.91180000000000005"/>
    <n v="0.91180000000000005"/>
    <n v="0.91180000000000005"/>
    <n v="0.91180000000000005"/>
    <n v="0.91180000000000005"/>
    <n v="0.91180000000000005"/>
    <n v="0.91180000000000005"/>
    <n v="0.91180000000000005"/>
  </r>
  <r>
    <s v="illinois"/>
    <x v="7"/>
    <x v="2"/>
    <x v="1928"/>
    <n v="5.3600000000000002E-2"/>
    <n v="5.3600000000000002E-2"/>
    <n v="5.3600000000000002E-2"/>
    <n v="5.3600000000000002E-2"/>
    <n v="5.3600000000000002E-2"/>
    <n v="5.3600000000000002E-2"/>
    <n v="5.3600000000000002E-2"/>
    <n v="5.3600000000000002E-2"/>
  </r>
  <r>
    <s v="illinois"/>
    <x v="7"/>
    <x v="1"/>
    <x v="943"/>
    <n v="2.2061999999999999"/>
    <n v="2.2061999999999999"/>
    <n v="2.2061999999999999"/>
    <n v="2.2061999999999999"/>
    <n v="2.2061999999999999"/>
    <n v="2.2061999999999999"/>
    <n v="2.2061999999999999"/>
    <n v="2.2061999999999999"/>
  </r>
  <r>
    <s v="illinois"/>
    <x v="7"/>
    <x v="3"/>
    <x v="1929"/>
    <n v="1.5665"/>
    <n v="1.5665"/>
    <n v="1.5665"/>
    <n v="1.5665"/>
    <n v="1.5665"/>
    <n v="1.5665"/>
    <n v="1.5665"/>
    <n v="1.5665"/>
  </r>
  <r>
    <s v="indiana"/>
    <x v="7"/>
    <x v="3"/>
    <x v="1930"/>
    <n v="0.77690000000000003"/>
    <n v="0.77690000000000003"/>
    <n v="0.77690000000000003"/>
    <n v="0.77690000000000003"/>
    <n v="0.77690000000000003"/>
    <n v="0.77690000000000003"/>
    <n v="0.77690000000000003"/>
    <n v="0.77690000000000003"/>
  </r>
  <r>
    <s v="indiana"/>
    <x v="7"/>
    <x v="0"/>
    <x v="1931"/>
    <n v="3.0716000000000001"/>
    <n v="3.0716000000000001"/>
    <n v="3.0716000000000001"/>
    <n v="3.0716000000000001"/>
    <n v="3.0716000000000001"/>
    <n v="3.0716000000000001"/>
    <n v="3.0716000000000001"/>
    <n v="3.0716000000000001"/>
  </r>
  <r>
    <s v="indiana"/>
    <x v="7"/>
    <x v="1"/>
    <x v="152"/>
    <n v="1.5004"/>
    <n v="1.5004"/>
    <n v="1.5004"/>
    <n v="1.5004"/>
    <n v="1.5004"/>
    <n v="1.5004"/>
    <n v="1.5004"/>
    <n v="1.5004"/>
  </r>
  <r>
    <s v="indiana"/>
    <x v="7"/>
    <x v="5"/>
    <x v="1932"/>
    <n v="0.2485"/>
    <n v="0.2485"/>
    <n v="0.2485"/>
    <n v="0.2485"/>
    <n v="0.2485"/>
    <n v="0.2485"/>
    <n v="0.2485"/>
    <n v="0.2485"/>
  </r>
  <r>
    <s v="indiana"/>
    <x v="7"/>
    <x v="2"/>
    <x v="1933"/>
    <n v="2.6599999999999999E-2"/>
    <n v="2.6599999999999999E-2"/>
    <n v="2.6599999999999999E-2"/>
    <n v="2.6599999999999999E-2"/>
    <n v="2.6599999999999999E-2"/>
    <n v="2.6599999999999999E-2"/>
    <n v="2.6599999999999999E-2"/>
    <n v="2.6599999999999999E-2"/>
  </r>
  <r>
    <s v="indiana"/>
    <x v="7"/>
    <x v="6"/>
    <x v="1203"/>
    <n v="5.0799999999999998E-2"/>
    <n v="5.0799999999999998E-2"/>
    <n v="5.0799999999999998E-2"/>
    <n v="5.0799999999999998E-2"/>
    <n v="5.0799999999999998E-2"/>
    <n v="5.0799999999999998E-2"/>
    <n v="5.0799999999999998E-2"/>
    <n v="5.0799999999999998E-2"/>
  </r>
  <r>
    <s v="indiana"/>
    <x v="7"/>
    <x v="4"/>
    <x v="1934"/>
    <n v="0.46829999999999999"/>
    <n v="0.46829999999999999"/>
    <n v="0.46829999999999999"/>
    <n v="0.46829999999999999"/>
    <n v="0.46829999999999999"/>
    <n v="0.46829999999999999"/>
    <n v="0.46829999999999999"/>
    <n v="0.46829999999999999"/>
  </r>
  <r>
    <s v="iowa"/>
    <x v="7"/>
    <x v="2"/>
    <x v="791"/>
    <n v="1.2500000000000001E-2"/>
    <n v="1.2500000000000001E-2"/>
    <n v="1.2500000000000001E-2"/>
    <n v="1.2500000000000001E-2"/>
    <n v="1.2500000000000001E-2"/>
    <n v="1.2500000000000001E-2"/>
    <n v="1.2500000000000001E-2"/>
    <n v="1.2500000000000001E-2"/>
  </r>
  <r>
    <s v="iowa"/>
    <x v="7"/>
    <x v="5"/>
    <x v="1935"/>
    <n v="0.1164"/>
    <n v="0.1164"/>
    <n v="0.1164"/>
    <n v="0.1164"/>
    <n v="0.1164"/>
    <n v="0.1164"/>
    <n v="0.1164"/>
    <n v="0.1164"/>
  </r>
  <r>
    <s v="iowa"/>
    <x v="7"/>
    <x v="4"/>
    <x v="1936"/>
    <n v="0.222"/>
    <n v="0.222"/>
    <n v="0.222"/>
    <n v="0.222"/>
    <n v="0.222"/>
    <n v="0.222"/>
    <n v="0.222"/>
    <n v="0.222"/>
  </r>
  <r>
    <s v="iowa"/>
    <x v="7"/>
    <x v="1"/>
    <x v="1937"/>
    <n v="0.62270000000000003"/>
    <n v="0.62270000000000003"/>
    <n v="0.62270000000000003"/>
    <n v="0.62270000000000003"/>
    <n v="0.62270000000000003"/>
    <n v="0.62270000000000003"/>
    <n v="0.62270000000000003"/>
    <n v="0.62270000000000003"/>
  </r>
  <r>
    <s v="iowa"/>
    <x v="7"/>
    <x v="3"/>
    <x v="1434"/>
    <n v="0.36399999999999999"/>
    <n v="0.36399999999999999"/>
    <n v="0.36399999999999999"/>
    <n v="0.36399999999999999"/>
    <n v="0.36399999999999999"/>
    <n v="0.36399999999999999"/>
    <n v="0.36399999999999999"/>
    <n v="0.36399999999999999"/>
  </r>
  <r>
    <s v="iowa"/>
    <x v="7"/>
    <x v="0"/>
    <x v="1938"/>
    <n v="1.3613999999999999"/>
    <n v="1.3613999999999999"/>
    <n v="1.3613999999999999"/>
    <n v="1.3613999999999999"/>
    <n v="1.3613999999999999"/>
    <n v="1.3613999999999999"/>
    <n v="1.3613999999999999"/>
    <n v="1.3613999999999999"/>
  </r>
  <r>
    <s v="iowa"/>
    <x v="7"/>
    <x v="6"/>
    <x v="309"/>
    <n v="2.3800000000000002E-2"/>
    <n v="2.3800000000000002E-2"/>
    <n v="2.3800000000000002E-2"/>
    <n v="2.3800000000000002E-2"/>
    <n v="2.3800000000000002E-2"/>
    <n v="2.3800000000000002E-2"/>
    <n v="2.3800000000000002E-2"/>
    <n v="2.3800000000000002E-2"/>
  </r>
  <r>
    <s v="kansas"/>
    <x v="7"/>
    <x v="2"/>
    <x v="937"/>
    <n v="1.17E-2"/>
    <n v="1.17E-2"/>
    <n v="1.17E-2"/>
    <n v="1.17E-2"/>
    <n v="1.17E-2"/>
    <n v="1.17E-2"/>
    <n v="1.17E-2"/>
    <n v="1.17E-2"/>
  </r>
  <r>
    <s v="kansas"/>
    <x v="7"/>
    <x v="6"/>
    <x v="627"/>
    <n v="2.23E-2"/>
    <n v="2.23E-2"/>
    <n v="2.23E-2"/>
    <n v="2.23E-2"/>
    <n v="2.23E-2"/>
    <n v="2.23E-2"/>
    <n v="2.23E-2"/>
    <n v="2.23E-2"/>
  </r>
  <r>
    <s v="kansas"/>
    <x v="7"/>
    <x v="3"/>
    <x v="1939"/>
    <n v="0.34060000000000001"/>
    <n v="0.34060000000000001"/>
    <n v="0.34060000000000001"/>
    <n v="0.34060000000000001"/>
    <n v="0.34060000000000001"/>
    <n v="0.34060000000000001"/>
    <n v="0.34060000000000001"/>
    <n v="0.34060000000000001"/>
  </r>
  <r>
    <s v="kansas"/>
    <x v="7"/>
    <x v="4"/>
    <x v="1940"/>
    <n v="0.20599999999999999"/>
    <n v="0.20599999999999999"/>
    <n v="0.20599999999999999"/>
    <n v="0.20599999999999999"/>
    <n v="0.20599999999999999"/>
    <n v="0.20599999999999999"/>
    <n v="0.20599999999999999"/>
    <n v="0.20599999999999999"/>
  </r>
  <r>
    <s v="kansas"/>
    <x v="7"/>
    <x v="1"/>
    <x v="88"/>
    <n v="0.59719999999999995"/>
    <n v="0.59719999999999995"/>
    <n v="0.59719999999999995"/>
    <n v="0.59719999999999995"/>
    <n v="0.59719999999999995"/>
    <n v="0.59719999999999995"/>
    <n v="0.59719999999999995"/>
    <n v="0.59719999999999995"/>
  </r>
  <r>
    <s v="kansas"/>
    <x v="7"/>
    <x v="0"/>
    <x v="1941"/>
    <n v="1.2867"/>
    <n v="1.2867"/>
    <n v="1.2867"/>
    <n v="1.2867"/>
    <n v="1.2867"/>
    <n v="1.2867"/>
    <n v="1.2867"/>
    <n v="1.2867"/>
  </r>
  <r>
    <s v="kansas"/>
    <x v="7"/>
    <x v="5"/>
    <x v="1942"/>
    <n v="0.109"/>
    <n v="0.109"/>
    <n v="0.109"/>
    <n v="0.109"/>
    <n v="0.109"/>
    <n v="0.109"/>
    <n v="0.109"/>
    <n v="0.109"/>
  </r>
  <r>
    <s v="kentucky"/>
    <x v="7"/>
    <x v="6"/>
    <x v="107"/>
    <n v="3.39E-2"/>
    <n v="3.39E-2"/>
    <n v="3.39E-2"/>
    <n v="3.39E-2"/>
    <n v="3.39E-2"/>
    <n v="3.39E-2"/>
    <n v="3.39E-2"/>
    <n v="3.39E-2"/>
  </r>
  <r>
    <s v="kentucky"/>
    <x v="7"/>
    <x v="2"/>
    <x v="865"/>
    <n v="1.78E-2"/>
    <n v="1.78E-2"/>
    <n v="1.78E-2"/>
    <n v="1.78E-2"/>
    <n v="1.78E-2"/>
    <n v="1.78E-2"/>
    <n v="1.78E-2"/>
    <n v="1.78E-2"/>
  </r>
  <r>
    <s v="kentucky"/>
    <x v="7"/>
    <x v="5"/>
    <x v="1943"/>
    <n v="0.16589999999999999"/>
    <n v="0.16589999999999999"/>
    <n v="0.16589999999999999"/>
    <n v="0.16589999999999999"/>
    <n v="0.16589999999999999"/>
    <n v="0.16589999999999999"/>
    <n v="0.16589999999999999"/>
    <n v="0.16589999999999999"/>
  </r>
  <r>
    <s v="kentucky"/>
    <x v="7"/>
    <x v="0"/>
    <x v="1944"/>
    <n v="2.0335000000000001"/>
    <n v="2.0335000000000001"/>
    <n v="2.0335000000000001"/>
    <n v="2.0335000000000001"/>
    <n v="2.0335000000000001"/>
    <n v="2.0335000000000001"/>
    <n v="2.0335000000000001"/>
    <n v="2.0335000000000001"/>
  </r>
  <r>
    <s v="kentucky"/>
    <x v="7"/>
    <x v="3"/>
    <x v="1945"/>
    <n v="0.51859999999999995"/>
    <n v="0.51859999999999995"/>
    <n v="0.51859999999999995"/>
    <n v="0.51859999999999995"/>
    <n v="0.51859999999999995"/>
    <n v="0.51859999999999995"/>
    <n v="0.51859999999999995"/>
    <n v="0.51859999999999995"/>
  </r>
  <r>
    <s v="kentucky"/>
    <x v="7"/>
    <x v="1"/>
    <x v="1946"/>
    <n v="0.96020000000000005"/>
    <n v="0.96020000000000005"/>
    <n v="0.96020000000000005"/>
    <n v="0.96020000000000005"/>
    <n v="0.96020000000000005"/>
    <n v="0.96020000000000005"/>
    <n v="0.96020000000000005"/>
    <n v="0.96020000000000005"/>
  </r>
  <r>
    <s v="kentucky"/>
    <x v="7"/>
    <x v="4"/>
    <x v="146"/>
    <n v="0.3372"/>
    <n v="0.3372"/>
    <n v="0.3372"/>
    <n v="0.3372"/>
    <n v="0.3372"/>
    <n v="0.3372"/>
    <n v="0.3372"/>
    <n v="0.3372"/>
  </r>
  <r>
    <s v="louisiana"/>
    <x v="7"/>
    <x v="2"/>
    <x v="1010"/>
    <n v="1.9199999999999998E-2"/>
    <n v="1.9199999999999998E-2"/>
    <n v="1.9199999999999998E-2"/>
    <n v="1.9199999999999998E-2"/>
    <n v="1.9199999999999998E-2"/>
    <n v="1.9199999999999998E-2"/>
    <n v="1.9199999999999998E-2"/>
    <n v="1.9199999999999998E-2"/>
  </r>
  <r>
    <s v="louisiana"/>
    <x v="7"/>
    <x v="5"/>
    <x v="650"/>
    <n v="0.1789"/>
    <n v="0.1789"/>
    <n v="0.1789"/>
    <n v="0.1789"/>
    <n v="0.1789"/>
    <n v="0.1789"/>
    <n v="0.1789"/>
    <n v="0.1789"/>
  </r>
  <r>
    <s v="louisiana"/>
    <x v="7"/>
    <x v="4"/>
    <x v="1947"/>
    <n v="0.35370000000000001"/>
    <n v="0.35370000000000001"/>
    <n v="0.35370000000000001"/>
    <n v="0.35370000000000001"/>
    <n v="0.35370000000000001"/>
    <n v="0.35370000000000001"/>
    <n v="0.35370000000000001"/>
    <n v="0.35370000000000001"/>
  </r>
  <r>
    <s v="louisiana"/>
    <x v="7"/>
    <x v="6"/>
    <x v="154"/>
    <n v="3.6600000000000001E-2"/>
    <n v="3.6600000000000001E-2"/>
    <n v="3.6600000000000001E-2"/>
    <n v="3.6600000000000001E-2"/>
    <n v="3.6600000000000001E-2"/>
    <n v="3.6600000000000001E-2"/>
    <n v="3.6600000000000001E-2"/>
    <n v="3.6600000000000001E-2"/>
  </r>
  <r>
    <s v="louisiana"/>
    <x v="7"/>
    <x v="0"/>
    <x v="1948"/>
    <n v="2.0836000000000001"/>
    <n v="2.0836000000000001"/>
    <n v="2.0836000000000001"/>
    <n v="2.0836000000000001"/>
    <n v="2.0836000000000001"/>
    <n v="2.0836000000000001"/>
    <n v="2.0836000000000001"/>
    <n v="2.0836000000000001"/>
  </r>
  <r>
    <s v="louisiana"/>
    <x v="7"/>
    <x v="1"/>
    <x v="1949"/>
    <n v="0.93600000000000005"/>
    <n v="0.93600000000000005"/>
    <n v="0.93600000000000005"/>
    <n v="0.93600000000000005"/>
    <n v="0.93600000000000005"/>
    <n v="0.93600000000000005"/>
    <n v="0.93600000000000005"/>
    <n v="0.93600000000000005"/>
  </r>
  <r>
    <s v="louisiana"/>
    <x v="7"/>
    <x v="3"/>
    <x v="1950"/>
    <n v="0.55930000000000002"/>
    <n v="0.55930000000000002"/>
    <n v="0.55930000000000002"/>
    <n v="0.55930000000000002"/>
    <n v="0.55930000000000002"/>
    <n v="0.55930000000000002"/>
    <n v="0.55930000000000002"/>
    <n v="0.55930000000000002"/>
  </r>
  <r>
    <s v="maine"/>
    <x v="7"/>
    <x v="5"/>
    <x v="1233"/>
    <n v="5.2900000000000003E-2"/>
    <n v="5.2900000000000003E-2"/>
    <n v="5.2900000000000003E-2"/>
    <n v="5.2900000000000003E-2"/>
    <n v="5.2900000000000003E-2"/>
    <n v="5.2900000000000003E-2"/>
    <n v="5.2900000000000003E-2"/>
    <n v="5.2900000000000003E-2"/>
  </r>
  <r>
    <s v="maine"/>
    <x v="7"/>
    <x v="1"/>
    <x v="1951"/>
    <n v="0.2833"/>
    <n v="0.2833"/>
    <n v="0.2833"/>
    <n v="0.2833"/>
    <n v="0.2833"/>
    <n v="0.2833"/>
    <n v="0.2833"/>
    <n v="0.2833"/>
  </r>
  <r>
    <s v="maine"/>
    <x v="7"/>
    <x v="0"/>
    <x v="1952"/>
    <n v="0.60980000000000001"/>
    <n v="0.60980000000000001"/>
    <n v="0.60980000000000001"/>
    <n v="0.60980000000000001"/>
    <n v="0.60980000000000001"/>
    <n v="0.60980000000000001"/>
    <n v="0.60980000000000001"/>
    <n v="0.60980000000000001"/>
  </r>
  <r>
    <s v="maine"/>
    <x v="7"/>
    <x v="3"/>
    <x v="1953"/>
    <n v="0.1653"/>
    <n v="0.1653"/>
    <n v="0.1653"/>
    <n v="0.1653"/>
    <n v="0.1653"/>
    <n v="0.1653"/>
    <n v="0.1653"/>
    <n v="0.1653"/>
  </r>
  <r>
    <s v="maine"/>
    <x v="7"/>
    <x v="6"/>
    <x v="1022"/>
    <n v="1.0800000000000001E-2"/>
    <n v="1.0800000000000001E-2"/>
    <n v="1.0800000000000001E-2"/>
    <n v="1.0800000000000001E-2"/>
    <n v="1.0800000000000001E-2"/>
    <n v="1.0800000000000001E-2"/>
    <n v="1.0800000000000001E-2"/>
    <n v="1.0800000000000001E-2"/>
  </r>
  <r>
    <s v="maine"/>
    <x v="7"/>
    <x v="2"/>
    <x v="662"/>
    <n v="5.7000000000000002E-3"/>
    <n v="5.7000000000000002E-3"/>
    <n v="5.7000000000000002E-3"/>
    <n v="5.7000000000000002E-3"/>
    <n v="5.7000000000000002E-3"/>
    <n v="5.7000000000000002E-3"/>
    <n v="5.7000000000000002E-3"/>
    <n v="5.7000000000000002E-3"/>
  </r>
  <r>
    <s v="maine"/>
    <x v="7"/>
    <x v="4"/>
    <x v="345"/>
    <n v="9.1899999999999996E-2"/>
    <n v="9.1899999999999996E-2"/>
    <n v="9.1899999999999996E-2"/>
    <n v="9.1899999999999996E-2"/>
    <n v="9.1899999999999996E-2"/>
    <n v="9.1899999999999996E-2"/>
    <n v="9.1899999999999996E-2"/>
    <n v="9.1899999999999996E-2"/>
  </r>
  <r>
    <s v="maryland"/>
    <x v="7"/>
    <x v="1"/>
    <x v="1954"/>
    <n v="1.1483000000000001"/>
    <n v="1.1483000000000001"/>
    <n v="1.1483000000000001"/>
    <n v="1.1483000000000001"/>
    <n v="1.1483000000000001"/>
    <n v="1.1483000000000001"/>
    <n v="1.1483000000000001"/>
    <n v="1.1483000000000001"/>
  </r>
  <r>
    <s v="maryland"/>
    <x v="7"/>
    <x v="5"/>
    <x v="1955"/>
    <n v="0.2324"/>
    <n v="0.2324"/>
    <n v="0.2324"/>
    <n v="0.2324"/>
    <n v="0.2324"/>
    <n v="0.2324"/>
    <n v="0.2324"/>
    <n v="0.2324"/>
  </r>
  <r>
    <s v="maryland"/>
    <x v="7"/>
    <x v="6"/>
    <x v="889"/>
    <n v="4.7500000000000001E-2"/>
    <n v="4.7500000000000001E-2"/>
    <n v="4.7500000000000001E-2"/>
    <n v="4.7500000000000001E-2"/>
    <n v="4.7500000000000001E-2"/>
    <n v="4.7500000000000001E-2"/>
    <n v="4.7500000000000001E-2"/>
    <n v="4.7500000000000001E-2"/>
  </r>
  <r>
    <s v="maryland"/>
    <x v="7"/>
    <x v="2"/>
    <x v="235"/>
    <n v="2.4899999999999999E-2"/>
    <n v="2.4899999999999999E-2"/>
    <n v="2.4899999999999999E-2"/>
    <n v="2.4899999999999999E-2"/>
    <n v="2.4899999999999999E-2"/>
    <n v="2.4899999999999999E-2"/>
    <n v="2.4899999999999999E-2"/>
    <n v="2.4899999999999999E-2"/>
  </r>
  <r>
    <s v="maryland"/>
    <x v="7"/>
    <x v="4"/>
    <x v="1956"/>
    <n v="0.44080000000000003"/>
    <n v="0.44080000000000003"/>
    <n v="0.44080000000000003"/>
    <n v="0.44080000000000003"/>
    <n v="0.44080000000000003"/>
    <n v="0.44080000000000003"/>
    <n v="0.44080000000000003"/>
    <n v="0.44080000000000003"/>
  </r>
  <r>
    <s v="maryland"/>
    <x v="7"/>
    <x v="0"/>
    <x v="1957"/>
    <n v="2.6204999999999998"/>
    <n v="2.6204999999999998"/>
    <n v="2.6204999999999998"/>
    <n v="2.6204999999999998"/>
    <n v="2.6204999999999998"/>
    <n v="2.6204999999999998"/>
    <n v="2.6204999999999998"/>
    <n v="2.6204999999999998"/>
  </r>
  <r>
    <s v="maryland"/>
    <x v="7"/>
    <x v="3"/>
    <x v="1958"/>
    <n v="0.72660000000000002"/>
    <n v="0.72660000000000002"/>
    <n v="0.72660000000000002"/>
    <n v="0.72660000000000002"/>
    <n v="0.72660000000000002"/>
    <n v="0.72660000000000002"/>
    <n v="0.72660000000000002"/>
    <n v="0.72660000000000002"/>
  </r>
  <r>
    <s v="massachusetts"/>
    <x v="7"/>
    <x v="0"/>
    <x v="1959"/>
    <n v="2.6880999999999999"/>
    <n v="2.6880999999999999"/>
    <n v="2.6880999999999999"/>
    <n v="2.6880999999999999"/>
    <n v="2.6880999999999999"/>
    <n v="2.6880999999999999"/>
    <n v="2.6880999999999999"/>
    <n v="2.6880999999999999"/>
  </r>
  <r>
    <s v="massachusetts"/>
    <x v="7"/>
    <x v="1"/>
    <x v="1960"/>
    <n v="1.1385000000000001"/>
    <n v="1.1385000000000001"/>
    <n v="1.1385000000000001"/>
    <n v="1.1385000000000001"/>
    <n v="1.1385000000000001"/>
    <n v="1.1385000000000001"/>
    <n v="1.1385000000000001"/>
    <n v="1.1385000000000001"/>
  </r>
  <r>
    <s v="massachusetts"/>
    <x v="7"/>
    <x v="4"/>
    <x v="1961"/>
    <n v="0.40400000000000003"/>
    <n v="0.40400000000000003"/>
    <n v="0.40400000000000003"/>
    <n v="0.40400000000000003"/>
    <n v="0.40400000000000003"/>
    <n v="0.40400000000000003"/>
    <n v="0.40400000000000003"/>
    <n v="0.40400000000000003"/>
  </r>
  <r>
    <s v="massachusetts"/>
    <x v="7"/>
    <x v="5"/>
    <x v="763"/>
    <n v="0.25819999999999999"/>
    <n v="0.25819999999999999"/>
    <n v="0.25819999999999999"/>
    <n v="0.25819999999999999"/>
    <n v="0.25819999999999999"/>
    <n v="0.25819999999999999"/>
    <n v="0.25819999999999999"/>
    <n v="0.25819999999999999"/>
  </r>
  <r>
    <s v="massachusetts"/>
    <x v="7"/>
    <x v="2"/>
    <x v="54"/>
    <n v="2.76E-2"/>
    <n v="2.76E-2"/>
    <n v="2.76E-2"/>
    <n v="2.76E-2"/>
    <n v="2.76E-2"/>
    <n v="2.76E-2"/>
    <n v="2.76E-2"/>
    <n v="2.76E-2"/>
  </r>
  <r>
    <s v="massachusetts"/>
    <x v="7"/>
    <x v="6"/>
    <x v="649"/>
    <n v="5.28E-2"/>
    <n v="5.28E-2"/>
    <n v="5.28E-2"/>
    <n v="5.28E-2"/>
    <n v="5.28E-2"/>
    <n v="5.28E-2"/>
    <n v="5.28E-2"/>
    <n v="5.28E-2"/>
  </r>
  <r>
    <s v="massachusetts"/>
    <x v="7"/>
    <x v="3"/>
    <x v="1962"/>
    <n v="0.80710000000000004"/>
    <n v="0.80710000000000004"/>
    <n v="0.80710000000000004"/>
    <n v="0.80710000000000004"/>
    <n v="0.80710000000000004"/>
    <n v="0.80710000000000004"/>
    <n v="0.80710000000000004"/>
    <n v="0.80710000000000004"/>
  </r>
  <r>
    <s v="michigan"/>
    <x v="7"/>
    <x v="4"/>
    <x v="1963"/>
    <n v="0.75900000000000001"/>
    <n v="0.75900000000000001"/>
    <n v="0.75900000000000001"/>
    <n v="0.75900000000000001"/>
    <n v="0.75900000000000001"/>
    <n v="0.75900000000000001"/>
    <n v="0.75900000000000001"/>
    <n v="0.75900000000000001"/>
  </r>
  <r>
    <s v="michigan"/>
    <x v="7"/>
    <x v="2"/>
    <x v="190"/>
    <n v="4.3400000000000001E-2"/>
    <n v="4.3400000000000001E-2"/>
    <n v="4.3400000000000001E-2"/>
    <n v="4.3400000000000001E-2"/>
    <n v="4.3400000000000001E-2"/>
    <n v="4.3400000000000001E-2"/>
    <n v="4.3400000000000001E-2"/>
    <n v="4.3400000000000001E-2"/>
  </r>
  <r>
    <s v="michigan"/>
    <x v="7"/>
    <x v="1"/>
    <x v="1964"/>
    <n v="2.0023"/>
    <n v="2.0023"/>
    <n v="2.0023"/>
    <n v="2.0023"/>
    <n v="2.0023"/>
    <n v="2.0023"/>
    <n v="2.0023"/>
    <n v="2.0023"/>
  </r>
  <r>
    <s v="michigan"/>
    <x v="7"/>
    <x v="5"/>
    <x v="1965"/>
    <n v="0.40510000000000002"/>
    <n v="0.40510000000000002"/>
    <n v="0.40510000000000002"/>
    <n v="0.40510000000000002"/>
    <n v="0.40510000000000002"/>
    <n v="0.40510000000000002"/>
    <n v="0.40510000000000002"/>
    <n v="0.40510000000000002"/>
  </r>
  <r>
    <s v="michigan"/>
    <x v="7"/>
    <x v="3"/>
    <x v="1966"/>
    <n v="1.2665"/>
    <n v="1.2665"/>
    <n v="1.2665"/>
    <n v="1.2665"/>
    <n v="1.2665"/>
    <n v="1.2665"/>
    <n v="1.2665"/>
    <n v="1.2665"/>
  </r>
  <r>
    <s v="michigan"/>
    <x v="7"/>
    <x v="0"/>
    <x v="1967"/>
    <n v="4.5590000000000002"/>
    <n v="4.5590000000000002"/>
    <n v="4.5590000000000002"/>
    <n v="4.5590000000000002"/>
    <n v="4.5590000000000002"/>
    <n v="4.5590000000000002"/>
    <n v="4.5590000000000002"/>
    <n v="4.5590000000000002"/>
  </r>
  <r>
    <s v="michigan"/>
    <x v="7"/>
    <x v="6"/>
    <x v="764"/>
    <n v="8.2799999999999999E-2"/>
    <n v="8.2799999999999999E-2"/>
    <n v="8.2799999999999999E-2"/>
    <n v="8.2799999999999999E-2"/>
    <n v="8.2799999999999999E-2"/>
    <n v="8.2799999999999999E-2"/>
    <n v="8.2799999999999999E-2"/>
    <n v="8.2799999999999999E-2"/>
  </r>
  <r>
    <s v="minnesota"/>
    <x v="7"/>
    <x v="4"/>
    <x v="1968"/>
    <n v="0.39679999999999999"/>
    <n v="0.39679999999999999"/>
    <n v="0.39679999999999999"/>
    <n v="0.39679999999999999"/>
    <n v="0.39679999999999999"/>
    <n v="0.39679999999999999"/>
    <n v="0.39679999999999999"/>
    <n v="0.39679999999999999"/>
  </r>
  <r>
    <s v="minnesota"/>
    <x v="7"/>
    <x v="6"/>
    <x v="1969"/>
    <n v="4.3499999999999997E-2"/>
    <n v="4.3499999999999997E-2"/>
    <n v="4.3499999999999997E-2"/>
    <n v="4.3499999999999997E-2"/>
    <n v="4.3499999999999997E-2"/>
    <n v="4.3499999999999997E-2"/>
    <n v="4.3499999999999997E-2"/>
    <n v="4.3499999999999997E-2"/>
  </r>
  <r>
    <s v="minnesota"/>
    <x v="7"/>
    <x v="1"/>
    <x v="1970"/>
    <n v="1.1374"/>
    <n v="1.1374"/>
    <n v="1.1374"/>
    <n v="1.1374"/>
    <n v="1.1374"/>
    <n v="1.1374"/>
    <n v="1.1374"/>
    <n v="1.1374"/>
  </r>
  <r>
    <s v="minnesota"/>
    <x v="7"/>
    <x v="3"/>
    <x v="1971"/>
    <n v="0.66559999999999997"/>
    <n v="0.66559999999999997"/>
    <n v="0.66559999999999997"/>
    <n v="0.66559999999999997"/>
    <n v="0.66559999999999997"/>
    <n v="0.66559999999999997"/>
    <n v="0.66559999999999997"/>
    <n v="0.66559999999999997"/>
  </r>
  <r>
    <s v="minnesota"/>
    <x v="7"/>
    <x v="2"/>
    <x v="712"/>
    <n v="2.2800000000000001E-2"/>
    <n v="2.2800000000000001E-2"/>
    <n v="2.2800000000000001E-2"/>
    <n v="2.2800000000000001E-2"/>
    <n v="2.2800000000000001E-2"/>
    <n v="2.2800000000000001E-2"/>
    <n v="2.2800000000000001E-2"/>
    <n v="2.2800000000000001E-2"/>
  </r>
  <r>
    <s v="minnesota"/>
    <x v="7"/>
    <x v="5"/>
    <x v="3"/>
    <n v="0.21290000000000001"/>
    <n v="0.21290000000000001"/>
    <n v="0.21290000000000001"/>
    <n v="0.21290000000000001"/>
    <n v="0.21290000000000001"/>
    <n v="0.21290000000000001"/>
    <n v="0.21290000000000001"/>
    <n v="0.21290000000000001"/>
  </r>
  <r>
    <s v="minnesota"/>
    <x v="7"/>
    <x v="0"/>
    <x v="1972"/>
    <n v="2.4790000000000001"/>
    <n v="2.4790000000000001"/>
    <n v="2.4790000000000001"/>
    <n v="2.4790000000000001"/>
    <n v="2.4790000000000001"/>
    <n v="2.4790000000000001"/>
    <n v="2.4790000000000001"/>
    <n v="2.4790000000000001"/>
  </r>
  <r>
    <s v="mississippi"/>
    <x v="7"/>
    <x v="2"/>
    <x v="179"/>
    <n v="1.23E-2"/>
    <n v="1.23E-2"/>
    <n v="1.23E-2"/>
    <n v="1.23E-2"/>
    <n v="1.23E-2"/>
    <n v="1.23E-2"/>
    <n v="1.23E-2"/>
    <n v="1.23E-2"/>
  </r>
  <r>
    <s v="mississippi"/>
    <x v="7"/>
    <x v="6"/>
    <x v="1251"/>
    <n v="2.3599999999999999E-2"/>
    <n v="2.3599999999999999E-2"/>
    <n v="2.3599999999999999E-2"/>
    <n v="2.3599999999999999E-2"/>
    <n v="2.3599999999999999E-2"/>
    <n v="2.3599999999999999E-2"/>
    <n v="2.3599999999999999E-2"/>
    <n v="2.3599999999999999E-2"/>
  </r>
  <r>
    <s v="mississippi"/>
    <x v="7"/>
    <x v="5"/>
    <x v="1973"/>
    <n v="0.1153"/>
    <n v="0.1153"/>
    <n v="0.1153"/>
    <n v="0.1153"/>
    <n v="0.1153"/>
    <n v="0.1153"/>
    <n v="0.1153"/>
    <n v="0.1153"/>
  </r>
  <r>
    <s v="mississippi"/>
    <x v="7"/>
    <x v="0"/>
    <x v="1974"/>
    <n v="1.4884999999999999"/>
    <n v="1.4884999999999999"/>
    <n v="1.4884999999999999"/>
    <n v="1.4884999999999999"/>
    <n v="1.4884999999999999"/>
    <n v="1.4884999999999999"/>
    <n v="1.4884999999999999"/>
    <n v="1.4884999999999999"/>
  </r>
  <r>
    <s v="mississippi"/>
    <x v="7"/>
    <x v="1"/>
    <x v="1975"/>
    <n v="0.74829999999999997"/>
    <n v="0.74829999999999997"/>
    <n v="0.74829999999999997"/>
    <n v="0.74829999999999997"/>
    <n v="0.74829999999999997"/>
    <n v="0.74829999999999997"/>
    <n v="0.74829999999999997"/>
    <n v="0.74829999999999997"/>
  </r>
  <r>
    <s v="mississippi"/>
    <x v="7"/>
    <x v="4"/>
    <x v="1976"/>
    <n v="0.22839999999999999"/>
    <n v="0.22839999999999999"/>
    <n v="0.22839999999999999"/>
    <n v="0.22839999999999999"/>
    <n v="0.22839999999999999"/>
    <n v="0.22839999999999999"/>
    <n v="0.22839999999999999"/>
    <n v="0.22839999999999999"/>
  </r>
  <r>
    <s v="mississippi"/>
    <x v="7"/>
    <x v="3"/>
    <x v="1977"/>
    <n v="0.36049999999999999"/>
    <n v="0.36049999999999999"/>
    <n v="0.36049999999999999"/>
    <n v="0.36049999999999999"/>
    <n v="0.36049999999999999"/>
    <n v="0.36049999999999999"/>
    <n v="0.36049999999999999"/>
    <n v="0.36049999999999999"/>
  </r>
  <r>
    <s v="missouri"/>
    <x v="7"/>
    <x v="5"/>
    <x v="1978"/>
    <n v="0.23069999999999999"/>
    <n v="0.23069999999999999"/>
    <n v="0.23069999999999999"/>
    <n v="0.23069999999999999"/>
    <n v="0.23069999999999999"/>
    <n v="0.23069999999999999"/>
    <n v="0.23069999999999999"/>
    <n v="0.23069999999999999"/>
  </r>
  <r>
    <s v="missouri"/>
    <x v="7"/>
    <x v="6"/>
    <x v="1483"/>
    <n v="4.7199999999999999E-2"/>
    <n v="4.7199999999999999E-2"/>
    <n v="4.7199999999999999E-2"/>
    <n v="4.7199999999999999E-2"/>
    <n v="4.7199999999999999E-2"/>
    <n v="4.7199999999999999E-2"/>
    <n v="4.7199999999999999E-2"/>
    <n v="4.7199999999999999E-2"/>
  </r>
  <r>
    <s v="missouri"/>
    <x v="7"/>
    <x v="1"/>
    <x v="1979"/>
    <n v="1.2327999999999999"/>
    <n v="1.2327999999999999"/>
    <n v="1.2327999999999999"/>
    <n v="1.2327999999999999"/>
    <n v="1.2327999999999999"/>
    <n v="1.2327999999999999"/>
    <n v="1.2327999999999999"/>
    <n v="1.2327999999999999"/>
  </r>
  <r>
    <s v="missouri"/>
    <x v="7"/>
    <x v="0"/>
    <x v="1980"/>
    <n v="2.7014"/>
    <n v="2.7014"/>
    <n v="2.7014"/>
    <n v="2.7014"/>
    <n v="2.7014"/>
    <n v="2.7014"/>
    <n v="2.7014"/>
    <n v="2.7014"/>
  </r>
  <r>
    <s v="missouri"/>
    <x v="7"/>
    <x v="3"/>
    <x v="1981"/>
    <n v="0.72130000000000005"/>
    <n v="0.72130000000000005"/>
    <n v="0.72130000000000005"/>
    <n v="0.72130000000000005"/>
    <n v="0.72130000000000005"/>
    <n v="0.72130000000000005"/>
    <n v="0.72130000000000005"/>
    <n v="0.72130000000000005"/>
  </r>
  <r>
    <s v="missouri"/>
    <x v="7"/>
    <x v="4"/>
    <x v="928"/>
    <n v="0.44479999999999997"/>
    <n v="0.44479999999999997"/>
    <n v="0.44479999999999997"/>
    <n v="0.44479999999999997"/>
    <n v="0.44479999999999997"/>
    <n v="0.44479999999999997"/>
    <n v="0.44479999999999997"/>
    <n v="0.44479999999999997"/>
  </r>
  <r>
    <s v="missouri"/>
    <x v="7"/>
    <x v="2"/>
    <x v="1982"/>
    <n v="2.47E-2"/>
    <n v="2.47E-2"/>
    <n v="2.47E-2"/>
    <n v="2.47E-2"/>
    <n v="2.47E-2"/>
    <n v="2.47E-2"/>
    <n v="2.47E-2"/>
    <n v="2.47E-2"/>
  </r>
  <r>
    <s v="montana"/>
    <x v="7"/>
    <x v="3"/>
    <x v="1215"/>
    <n v="0.11840000000000001"/>
    <n v="0.11840000000000001"/>
    <n v="0.11840000000000001"/>
    <n v="0.11840000000000001"/>
    <n v="0.11840000000000001"/>
    <n v="0.11840000000000001"/>
    <n v="0.11840000000000001"/>
    <n v="0.11840000000000001"/>
  </r>
  <r>
    <s v="montana"/>
    <x v="7"/>
    <x v="5"/>
    <x v="1579"/>
    <n v="3.7900000000000003E-2"/>
    <n v="3.7900000000000003E-2"/>
    <n v="3.7900000000000003E-2"/>
    <n v="3.7900000000000003E-2"/>
    <n v="3.7900000000000003E-2"/>
    <n v="3.7900000000000003E-2"/>
    <n v="3.7900000000000003E-2"/>
    <n v="3.7900000000000003E-2"/>
  </r>
  <r>
    <s v="montana"/>
    <x v="7"/>
    <x v="1"/>
    <x v="1983"/>
    <n v="0.2253"/>
    <n v="0.2253"/>
    <n v="0.2253"/>
    <n v="0.2253"/>
    <n v="0.2253"/>
    <n v="0.2253"/>
    <n v="0.2253"/>
    <n v="0.2253"/>
  </r>
  <r>
    <s v="montana"/>
    <x v="7"/>
    <x v="4"/>
    <x v="81"/>
    <n v="6.6199999999999995E-2"/>
    <n v="6.6199999999999995E-2"/>
    <n v="6.6199999999999995E-2"/>
    <n v="6.6199999999999995E-2"/>
    <n v="6.6199999999999995E-2"/>
    <n v="6.6199999999999995E-2"/>
    <n v="6.6199999999999995E-2"/>
    <n v="6.6199999999999995E-2"/>
  </r>
  <r>
    <s v="montana"/>
    <x v="7"/>
    <x v="6"/>
    <x v="255"/>
    <n v="7.7000000000000002E-3"/>
    <n v="7.7000000000000002E-3"/>
    <n v="7.7000000000000002E-3"/>
    <n v="7.7000000000000002E-3"/>
    <n v="7.7000000000000002E-3"/>
    <n v="7.7000000000000002E-3"/>
    <n v="7.7000000000000002E-3"/>
    <n v="7.7000000000000002E-3"/>
  </r>
  <r>
    <s v="montana"/>
    <x v="7"/>
    <x v="0"/>
    <x v="1984"/>
    <n v="0.45950000000000002"/>
    <n v="0.45950000000000002"/>
    <n v="0.45950000000000002"/>
    <n v="0.45950000000000002"/>
    <n v="0.45950000000000002"/>
    <n v="0.45950000000000002"/>
    <n v="0.45950000000000002"/>
    <n v="0.45950000000000002"/>
  </r>
  <r>
    <s v="montana"/>
    <x v="7"/>
    <x v="2"/>
    <x v="879"/>
    <n v="4.1000000000000003E-3"/>
    <n v="4.1000000000000003E-3"/>
    <n v="4.1000000000000003E-3"/>
    <n v="4.1000000000000003E-3"/>
    <n v="4.1000000000000003E-3"/>
    <n v="4.1000000000000003E-3"/>
    <n v="4.1000000000000003E-3"/>
    <n v="4.1000000000000003E-3"/>
  </r>
  <r>
    <s v="nebraska"/>
    <x v="7"/>
    <x v="4"/>
    <x v="1985"/>
    <n v="0.13170000000000001"/>
    <n v="0.13170000000000001"/>
    <n v="0.13170000000000001"/>
    <n v="0.13170000000000001"/>
    <n v="0.13170000000000001"/>
    <n v="0.13170000000000001"/>
    <n v="0.13170000000000001"/>
    <n v="0.13170000000000001"/>
  </r>
  <r>
    <s v="nebraska"/>
    <x v="7"/>
    <x v="1"/>
    <x v="1986"/>
    <n v="0.3765"/>
    <n v="0.3765"/>
    <n v="0.3765"/>
    <n v="0.3765"/>
    <n v="0.3765"/>
    <n v="0.3765"/>
    <n v="0.3765"/>
    <n v="0.3765"/>
  </r>
  <r>
    <s v="nebraska"/>
    <x v="7"/>
    <x v="6"/>
    <x v="1015"/>
    <n v="1.4E-2"/>
    <n v="1.4E-2"/>
    <n v="1.4E-2"/>
    <n v="1.4E-2"/>
    <n v="1.4E-2"/>
    <n v="1.4E-2"/>
    <n v="1.4E-2"/>
    <n v="1.4E-2"/>
  </r>
  <r>
    <s v="nebraska"/>
    <x v="7"/>
    <x v="3"/>
    <x v="796"/>
    <n v="0.21429999999999999"/>
    <n v="0.21429999999999999"/>
    <n v="0.21429999999999999"/>
    <n v="0.21429999999999999"/>
    <n v="0.21429999999999999"/>
    <n v="0.21429999999999999"/>
    <n v="0.21429999999999999"/>
    <n v="0.21429999999999999"/>
  </r>
  <r>
    <s v="nebraska"/>
    <x v="7"/>
    <x v="5"/>
    <x v="1987"/>
    <n v="6.8500000000000005E-2"/>
    <n v="6.8500000000000005E-2"/>
    <n v="6.8500000000000005E-2"/>
    <n v="6.8500000000000005E-2"/>
    <n v="6.8500000000000005E-2"/>
    <n v="6.8500000000000005E-2"/>
    <n v="6.8500000000000005E-2"/>
    <n v="6.8500000000000005E-2"/>
  </r>
  <r>
    <s v="nebraska"/>
    <x v="7"/>
    <x v="0"/>
    <x v="1988"/>
    <n v="0.81240000000000001"/>
    <n v="0.81240000000000001"/>
    <n v="0.81240000000000001"/>
    <n v="0.81240000000000001"/>
    <n v="0.81240000000000001"/>
    <n v="0.81240000000000001"/>
    <n v="0.81240000000000001"/>
    <n v="0.81240000000000001"/>
  </r>
  <r>
    <s v="nebraska"/>
    <x v="7"/>
    <x v="2"/>
    <x v="1028"/>
    <n v="7.3000000000000001E-3"/>
    <n v="7.3000000000000001E-3"/>
    <n v="7.3000000000000001E-3"/>
    <n v="7.3000000000000001E-3"/>
    <n v="7.3000000000000001E-3"/>
    <n v="7.3000000000000001E-3"/>
    <n v="7.3000000000000001E-3"/>
    <n v="7.3000000000000001E-3"/>
  </r>
  <r>
    <s v="nevada"/>
    <x v="7"/>
    <x v="6"/>
    <x v="627"/>
    <n v="2.23E-2"/>
    <n v="2.23E-2"/>
    <n v="2.23E-2"/>
    <n v="2.23E-2"/>
    <n v="2.23E-2"/>
    <n v="2.23E-2"/>
    <n v="2.23E-2"/>
    <n v="2.23E-2"/>
  </r>
  <r>
    <s v="nevada"/>
    <x v="7"/>
    <x v="4"/>
    <x v="1989"/>
    <n v="0.17610000000000001"/>
    <n v="0.17610000000000001"/>
    <n v="0.17610000000000001"/>
    <n v="0.17610000000000001"/>
    <n v="0.17610000000000001"/>
    <n v="0.17610000000000001"/>
    <n v="0.17610000000000001"/>
    <n v="0.17610000000000001"/>
  </r>
  <r>
    <s v="nevada"/>
    <x v="7"/>
    <x v="1"/>
    <x v="1990"/>
    <n v="0.51559999999999995"/>
    <n v="0.51559999999999995"/>
    <n v="0.51559999999999995"/>
    <n v="0.51559999999999995"/>
    <n v="0.51559999999999995"/>
    <n v="0.51559999999999995"/>
    <n v="0.51559999999999995"/>
    <n v="0.51559999999999995"/>
  </r>
  <r>
    <s v="nevada"/>
    <x v="7"/>
    <x v="5"/>
    <x v="1991"/>
    <n v="0.10929999999999999"/>
    <n v="0.10929999999999999"/>
    <n v="0.10929999999999999"/>
    <n v="0.10929999999999999"/>
    <n v="0.10929999999999999"/>
    <n v="0.10929999999999999"/>
    <n v="0.10929999999999999"/>
    <n v="0.10929999999999999"/>
  </r>
  <r>
    <s v="nevada"/>
    <x v="7"/>
    <x v="2"/>
    <x v="937"/>
    <n v="1.17E-2"/>
    <n v="1.17E-2"/>
    <n v="1.17E-2"/>
    <n v="1.17E-2"/>
    <n v="1.17E-2"/>
    <n v="1.17E-2"/>
    <n v="1.17E-2"/>
    <n v="1.17E-2"/>
  </r>
  <r>
    <s v="nevada"/>
    <x v="7"/>
    <x v="3"/>
    <x v="1992"/>
    <n v="0.3417"/>
    <n v="0.3417"/>
    <n v="0.3417"/>
    <n v="0.3417"/>
    <n v="0.3417"/>
    <n v="0.3417"/>
    <n v="0.3417"/>
    <n v="0.3417"/>
  </r>
  <r>
    <s v="nevada"/>
    <x v="7"/>
    <x v="0"/>
    <x v="1993"/>
    <n v="1.1766000000000001"/>
    <n v="1.1766000000000001"/>
    <n v="1.1766000000000001"/>
    <n v="1.1766000000000001"/>
    <n v="1.1766000000000001"/>
    <n v="1.1766000000000001"/>
    <n v="1.1766000000000001"/>
    <n v="1.1766000000000001"/>
  </r>
  <r>
    <s v="new_hampshire"/>
    <x v="7"/>
    <x v="0"/>
    <x v="1994"/>
    <n v="0.59470000000000001"/>
    <n v="0.59470000000000001"/>
    <n v="0.59470000000000001"/>
    <n v="0.59470000000000001"/>
    <n v="0.59470000000000001"/>
    <n v="0.59470000000000001"/>
    <n v="0.59470000000000001"/>
    <n v="0.59470000000000001"/>
  </r>
  <r>
    <s v="new_hampshire"/>
    <x v="7"/>
    <x v="4"/>
    <x v="1995"/>
    <n v="8.6699999999999999E-2"/>
    <n v="8.6699999999999999E-2"/>
    <n v="8.6699999999999999E-2"/>
    <n v="8.6699999999999999E-2"/>
    <n v="8.6699999999999999E-2"/>
    <n v="8.6699999999999999E-2"/>
    <n v="8.6699999999999999E-2"/>
    <n v="8.6699999999999999E-2"/>
  </r>
  <r>
    <s v="new_hampshire"/>
    <x v="7"/>
    <x v="1"/>
    <x v="1996"/>
    <n v="0.26600000000000001"/>
    <n v="0.26600000000000001"/>
    <n v="0.26600000000000001"/>
    <n v="0.26600000000000001"/>
    <n v="0.26600000000000001"/>
    <n v="0.26600000000000001"/>
    <n v="0.26600000000000001"/>
    <n v="0.26600000000000001"/>
  </r>
  <r>
    <s v="new_hampshire"/>
    <x v="7"/>
    <x v="2"/>
    <x v="1401"/>
    <n v="5.7999999999999996E-3"/>
    <n v="5.7999999999999996E-3"/>
    <n v="5.7999999999999996E-3"/>
    <n v="5.7999999999999996E-3"/>
    <n v="5.7999999999999996E-3"/>
    <n v="5.7999999999999996E-3"/>
    <n v="5.7999999999999996E-3"/>
    <n v="5.7999999999999996E-3"/>
  </r>
  <r>
    <s v="new_hampshire"/>
    <x v="7"/>
    <x v="5"/>
    <x v="1997"/>
    <n v="5.45E-2"/>
    <n v="5.45E-2"/>
    <n v="5.45E-2"/>
    <n v="5.45E-2"/>
    <n v="5.45E-2"/>
    <n v="5.45E-2"/>
    <n v="5.45E-2"/>
    <n v="5.45E-2"/>
  </r>
  <r>
    <s v="new_hampshire"/>
    <x v="7"/>
    <x v="3"/>
    <x v="1707"/>
    <n v="0.17050000000000001"/>
    <n v="0.17050000000000001"/>
    <n v="0.17050000000000001"/>
    <n v="0.17050000000000001"/>
    <n v="0.17050000000000001"/>
    <n v="0.17050000000000001"/>
    <n v="0.17050000000000001"/>
    <n v="0.17050000000000001"/>
  </r>
  <r>
    <s v="new_hampshire"/>
    <x v="7"/>
    <x v="6"/>
    <x v="657"/>
    <n v="1.12E-2"/>
    <n v="1.12E-2"/>
    <n v="1.12E-2"/>
    <n v="1.12E-2"/>
    <n v="1.12E-2"/>
    <n v="1.12E-2"/>
    <n v="1.12E-2"/>
    <n v="1.12E-2"/>
  </r>
  <r>
    <s v="new_jersey"/>
    <x v="7"/>
    <x v="2"/>
    <x v="1118"/>
    <n v="3.7600000000000001E-2"/>
    <n v="3.7600000000000001E-2"/>
    <n v="3.7600000000000001E-2"/>
    <n v="3.7600000000000001E-2"/>
    <n v="3.7600000000000001E-2"/>
    <n v="3.7600000000000001E-2"/>
    <n v="3.7600000000000001E-2"/>
    <n v="3.7600000000000001E-2"/>
  </r>
  <r>
    <s v="new_jersey"/>
    <x v="7"/>
    <x v="1"/>
    <x v="1998"/>
    <n v="1.5185"/>
    <n v="1.5185"/>
    <n v="1.5185"/>
    <n v="1.5185"/>
    <n v="1.5185"/>
    <n v="1.5185"/>
    <n v="1.5185"/>
    <n v="1.5185"/>
  </r>
  <r>
    <s v="new_jersey"/>
    <x v="7"/>
    <x v="3"/>
    <x v="1999"/>
    <n v="1.0991"/>
    <n v="1.0991"/>
    <n v="1.0991"/>
    <n v="1.0991"/>
    <n v="1.0991"/>
    <n v="1.0991"/>
    <n v="1.0991"/>
    <n v="1.0991"/>
  </r>
  <r>
    <s v="new_jersey"/>
    <x v="7"/>
    <x v="0"/>
    <x v="2000"/>
    <n v="3.6116999999999999"/>
    <n v="3.6116999999999999"/>
    <n v="3.6116999999999999"/>
    <n v="3.6116999999999999"/>
    <n v="3.6116999999999999"/>
    <n v="3.6116999999999999"/>
    <n v="3.6116999999999999"/>
    <n v="3.6116999999999999"/>
  </r>
  <r>
    <s v="new_jersey"/>
    <x v="7"/>
    <x v="6"/>
    <x v="2001"/>
    <n v="7.1900000000000006E-2"/>
    <n v="7.1900000000000006E-2"/>
    <n v="7.1900000000000006E-2"/>
    <n v="7.1900000000000006E-2"/>
    <n v="7.1900000000000006E-2"/>
    <n v="7.1900000000000006E-2"/>
    <n v="7.1900000000000006E-2"/>
    <n v="7.1900000000000006E-2"/>
  </r>
  <r>
    <s v="new_jersey"/>
    <x v="7"/>
    <x v="5"/>
    <x v="2002"/>
    <n v="0.35160000000000002"/>
    <n v="0.35160000000000002"/>
    <n v="0.35160000000000002"/>
    <n v="0.35160000000000002"/>
    <n v="0.35160000000000002"/>
    <n v="0.35160000000000002"/>
    <n v="0.35160000000000002"/>
    <n v="0.35160000000000002"/>
  </r>
  <r>
    <s v="new_jersey"/>
    <x v="7"/>
    <x v="4"/>
    <x v="2003"/>
    <n v="0.53310000000000002"/>
    <n v="0.53310000000000002"/>
    <n v="0.53310000000000002"/>
    <n v="0.53310000000000002"/>
    <n v="0.53310000000000002"/>
    <n v="0.53310000000000002"/>
    <n v="0.53310000000000002"/>
    <n v="0.53310000000000002"/>
  </r>
  <r>
    <s v="new_mexico"/>
    <x v="7"/>
    <x v="3"/>
    <x v="2004"/>
    <n v="0.2419"/>
    <n v="0.2419"/>
    <n v="0.2419"/>
    <n v="0.2419"/>
    <n v="0.2419"/>
    <n v="0.2419"/>
    <n v="0.2419"/>
    <n v="0.2419"/>
  </r>
  <r>
    <s v="new_mexico"/>
    <x v="7"/>
    <x v="0"/>
    <x v="2005"/>
    <n v="0.96399999999999997"/>
    <n v="0.96399999999999997"/>
    <n v="0.96399999999999997"/>
    <n v="0.96399999999999997"/>
    <n v="0.96399999999999997"/>
    <n v="0.96399999999999997"/>
    <n v="0.96399999999999997"/>
    <n v="0.96399999999999997"/>
  </r>
  <r>
    <s v="new_mexico"/>
    <x v="7"/>
    <x v="1"/>
    <x v="2006"/>
    <n v="0.49109999999999998"/>
    <n v="0.49109999999999998"/>
    <n v="0.49109999999999998"/>
    <n v="0.49109999999999998"/>
    <n v="0.49109999999999998"/>
    <n v="0.49109999999999998"/>
    <n v="0.49109999999999998"/>
    <n v="0.49109999999999998"/>
  </r>
  <r>
    <s v="new_mexico"/>
    <x v="7"/>
    <x v="2"/>
    <x v="542"/>
    <n v="8.3000000000000001E-3"/>
    <n v="8.3000000000000001E-3"/>
    <n v="8.3000000000000001E-3"/>
    <n v="8.3000000000000001E-3"/>
    <n v="8.3000000000000001E-3"/>
    <n v="8.3000000000000001E-3"/>
    <n v="8.3000000000000001E-3"/>
    <n v="8.3000000000000001E-3"/>
  </r>
  <r>
    <s v="new_mexico"/>
    <x v="7"/>
    <x v="6"/>
    <x v="751"/>
    <n v="1.5800000000000002E-2"/>
    <n v="1.5800000000000002E-2"/>
    <n v="1.5800000000000002E-2"/>
    <n v="1.5800000000000002E-2"/>
    <n v="1.5800000000000002E-2"/>
    <n v="1.5800000000000002E-2"/>
    <n v="1.5800000000000002E-2"/>
    <n v="1.5800000000000002E-2"/>
  </r>
  <r>
    <s v="new_mexico"/>
    <x v="7"/>
    <x v="5"/>
    <x v="2007"/>
    <n v="7.7399999999999997E-2"/>
    <n v="7.7399999999999997E-2"/>
    <n v="7.7399999999999997E-2"/>
    <n v="7.7399999999999997E-2"/>
    <n v="7.7399999999999997E-2"/>
    <n v="7.7399999999999997E-2"/>
    <n v="7.7399999999999997E-2"/>
    <n v="7.7399999999999997E-2"/>
  </r>
  <r>
    <s v="new_mexico"/>
    <x v="7"/>
    <x v="4"/>
    <x v="2008"/>
    <n v="0.1295"/>
    <n v="0.1295"/>
    <n v="0.1295"/>
    <n v="0.1295"/>
    <n v="0.1295"/>
    <n v="0.1295"/>
    <n v="0.1295"/>
    <n v="0.1295"/>
  </r>
  <r>
    <s v="new_york"/>
    <x v="7"/>
    <x v="1"/>
    <x v="2009"/>
    <n v="2.8757000000000001"/>
    <n v="2.8757000000000001"/>
    <n v="2.8757000000000001"/>
    <n v="2.8757000000000001"/>
    <n v="2.8757000000000001"/>
    <n v="2.8757000000000001"/>
    <n v="2.8757000000000001"/>
    <n v="2.8757000000000001"/>
  </r>
  <r>
    <s v="new_york"/>
    <x v="7"/>
    <x v="4"/>
    <x v="2010"/>
    <n v="1.1727000000000001"/>
    <n v="1.1727000000000001"/>
    <n v="1.1727000000000001"/>
    <n v="1.1727000000000001"/>
    <n v="1.1727000000000001"/>
    <n v="1.1727000000000001"/>
    <n v="1.1727000000000001"/>
    <n v="1.1727000000000001"/>
  </r>
  <r>
    <s v="new_york"/>
    <x v="7"/>
    <x v="0"/>
    <x v="2011"/>
    <n v="7.3845000000000001"/>
    <n v="7.3845000000000001"/>
    <n v="7.3845000000000001"/>
    <n v="7.3845000000000001"/>
    <n v="7.3845000000000001"/>
    <n v="7.3845000000000001"/>
    <n v="7.3845000000000001"/>
    <n v="7.3845000000000001"/>
  </r>
  <r>
    <s v="new_york"/>
    <x v="7"/>
    <x v="3"/>
    <x v="2012"/>
    <n v="2.3500999999999999"/>
    <n v="2.3500999999999999"/>
    <n v="2.3500999999999999"/>
    <n v="2.3500999999999999"/>
    <n v="2.3500999999999999"/>
    <n v="2.3500999999999999"/>
    <n v="2.3500999999999999"/>
    <n v="2.3500999999999999"/>
  </r>
  <r>
    <s v="new_york"/>
    <x v="7"/>
    <x v="6"/>
    <x v="2013"/>
    <n v="0.1537"/>
    <n v="0.1537"/>
    <n v="0.1537"/>
    <n v="0.1537"/>
    <n v="0.1537"/>
    <n v="0.1537"/>
    <n v="0.1537"/>
    <n v="0.1537"/>
  </r>
  <r>
    <s v="new_york"/>
    <x v="7"/>
    <x v="2"/>
    <x v="667"/>
    <n v="8.0500000000000002E-2"/>
    <n v="8.0500000000000002E-2"/>
    <n v="8.0500000000000002E-2"/>
    <n v="8.0500000000000002E-2"/>
    <n v="8.0500000000000002E-2"/>
    <n v="8.0500000000000002E-2"/>
    <n v="8.0500000000000002E-2"/>
    <n v="8.0500000000000002E-2"/>
  </r>
  <r>
    <s v="new_york"/>
    <x v="7"/>
    <x v="5"/>
    <x v="2014"/>
    <n v="0.75170000000000003"/>
    <n v="0.75170000000000003"/>
    <n v="0.75170000000000003"/>
    <n v="0.75170000000000003"/>
    <n v="0.75170000000000003"/>
    <n v="0.75170000000000003"/>
    <n v="0.75170000000000003"/>
    <n v="0.75170000000000003"/>
  </r>
  <r>
    <s v="north_carolina"/>
    <x v="7"/>
    <x v="5"/>
    <x v="2015"/>
    <n v="0.3705"/>
    <n v="0.3705"/>
    <n v="0.3705"/>
    <n v="0.3705"/>
    <n v="0.3705"/>
    <n v="0.3705"/>
    <n v="0.3705"/>
    <n v="0.3705"/>
  </r>
  <r>
    <s v="north_carolina"/>
    <x v="7"/>
    <x v="2"/>
    <x v="2016"/>
    <n v="3.9699999999999999E-2"/>
    <n v="3.9699999999999999E-2"/>
    <n v="3.9699999999999999E-2"/>
    <n v="3.9699999999999999E-2"/>
    <n v="3.9699999999999999E-2"/>
    <n v="3.9699999999999999E-2"/>
    <n v="3.9699999999999999E-2"/>
    <n v="3.9699999999999999E-2"/>
  </r>
  <r>
    <s v="north_carolina"/>
    <x v="7"/>
    <x v="0"/>
    <x v="2017"/>
    <n v="4.5206999999999997"/>
    <n v="4.5206999999999997"/>
    <n v="4.5206999999999997"/>
    <n v="4.5206999999999997"/>
    <n v="4.5206999999999997"/>
    <n v="4.5206999999999997"/>
    <n v="4.5206999999999997"/>
    <n v="4.5206999999999997"/>
  </r>
  <r>
    <s v="north_carolina"/>
    <x v="7"/>
    <x v="1"/>
    <x v="2018"/>
    <n v="2.1179999999999999"/>
    <n v="2.1179999999999999"/>
    <n v="2.1179999999999999"/>
    <n v="2.1179999999999999"/>
    <n v="2.1179999999999999"/>
    <n v="2.1179999999999999"/>
    <n v="2.1179999999999999"/>
    <n v="2.1179999999999999"/>
  </r>
  <r>
    <s v="north_carolina"/>
    <x v="7"/>
    <x v="6"/>
    <x v="2019"/>
    <n v="7.5800000000000006E-2"/>
    <n v="7.5800000000000006E-2"/>
    <n v="7.5800000000000006E-2"/>
    <n v="7.5800000000000006E-2"/>
    <n v="7.5800000000000006E-2"/>
    <n v="7.5800000000000006E-2"/>
    <n v="7.5800000000000006E-2"/>
    <n v="7.5800000000000006E-2"/>
  </r>
  <r>
    <s v="north_carolina"/>
    <x v="7"/>
    <x v="4"/>
    <x v="2020"/>
    <n v="0.75819999999999999"/>
    <n v="0.75819999999999999"/>
    <n v="0.75819999999999999"/>
    <n v="0.75819999999999999"/>
    <n v="0.75819999999999999"/>
    <n v="0.75819999999999999"/>
    <n v="0.75819999999999999"/>
    <n v="0.75819999999999999"/>
  </r>
  <r>
    <s v="north_carolina"/>
    <x v="7"/>
    <x v="3"/>
    <x v="2021"/>
    <n v="1.1584000000000001"/>
    <n v="1.1584000000000001"/>
    <n v="1.1584000000000001"/>
    <n v="1.1584000000000001"/>
    <n v="1.1584000000000001"/>
    <n v="1.1584000000000001"/>
    <n v="1.1584000000000001"/>
    <n v="1.1584000000000001"/>
  </r>
  <r>
    <s v="north_dakota"/>
    <x v="7"/>
    <x v="6"/>
    <x v="517"/>
    <n v="5.0000000000000001E-3"/>
    <n v="5.0000000000000001E-3"/>
    <n v="5.0000000000000001E-3"/>
    <n v="5.0000000000000001E-3"/>
    <n v="5.0000000000000001E-3"/>
    <n v="5.0000000000000001E-3"/>
    <n v="5.0000000000000001E-3"/>
    <n v="5.0000000000000001E-3"/>
  </r>
  <r>
    <s v="north_dakota"/>
    <x v="7"/>
    <x v="3"/>
    <x v="1431"/>
    <n v="7.6700000000000004E-2"/>
    <n v="7.6700000000000004E-2"/>
    <n v="7.6700000000000004E-2"/>
    <n v="7.6700000000000004E-2"/>
    <n v="7.6700000000000004E-2"/>
    <n v="7.6700000000000004E-2"/>
    <n v="7.6700000000000004E-2"/>
    <n v="7.6700000000000004E-2"/>
  </r>
  <r>
    <s v="north_dakota"/>
    <x v="7"/>
    <x v="0"/>
    <x v="2022"/>
    <n v="0.33169999999999999"/>
    <n v="0.33169999999999999"/>
    <n v="0.33169999999999999"/>
    <n v="0.33169999999999999"/>
    <n v="0.33169999999999999"/>
    <n v="0.33169999999999999"/>
    <n v="0.33169999999999999"/>
    <n v="0.33169999999999999"/>
  </r>
  <r>
    <s v="north_dakota"/>
    <x v="7"/>
    <x v="5"/>
    <x v="282"/>
    <n v="2.4500000000000001E-2"/>
    <n v="2.4500000000000001E-2"/>
    <n v="2.4500000000000001E-2"/>
    <n v="2.4500000000000001E-2"/>
    <n v="2.4500000000000001E-2"/>
    <n v="2.4500000000000001E-2"/>
    <n v="2.4500000000000001E-2"/>
    <n v="2.4500000000000001E-2"/>
  </r>
  <r>
    <s v="north_dakota"/>
    <x v="7"/>
    <x v="1"/>
    <x v="2023"/>
    <n v="0.1719"/>
    <n v="0.1719"/>
    <n v="0.1719"/>
    <n v="0.1719"/>
    <n v="0.1719"/>
    <n v="0.1719"/>
    <n v="0.1719"/>
    <n v="0.1719"/>
  </r>
  <r>
    <s v="north_dakota"/>
    <x v="7"/>
    <x v="4"/>
    <x v="1355"/>
    <n v="5.0900000000000001E-2"/>
    <n v="5.0900000000000001E-2"/>
    <n v="5.0900000000000001E-2"/>
    <n v="5.0900000000000001E-2"/>
    <n v="5.0900000000000001E-2"/>
    <n v="5.0900000000000001E-2"/>
    <n v="5.0900000000000001E-2"/>
    <n v="5.0900000000000001E-2"/>
  </r>
  <r>
    <s v="north_dakota"/>
    <x v="7"/>
    <x v="2"/>
    <x v="702"/>
    <n v="2.5999999999999999E-3"/>
    <n v="2.5999999999999999E-3"/>
    <n v="2.5999999999999999E-3"/>
    <n v="2.5999999999999999E-3"/>
    <n v="2.5999999999999999E-3"/>
    <n v="2.5999999999999999E-3"/>
    <n v="2.5999999999999999E-3"/>
    <n v="2.5999999999999999E-3"/>
  </r>
  <r>
    <s v="ohio"/>
    <x v="7"/>
    <x v="2"/>
    <x v="2024"/>
    <n v="4.7899999999999998E-2"/>
    <n v="4.7899999999999998E-2"/>
    <n v="4.7899999999999998E-2"/>
    <n v="4.7899999999999998E-2"/>
    <n v="4.7899999999999998E-2"/>
    <n v="4.7899999999999998E-2"/>
    <n v="4.7899999999999998E-2"/>
    <n v="4.7899999999999998E-2"/>
  </r>
  <r>
    <s v="ohio"/>
    <x v="7"/>
    <x v="4"/>
    <x v="2025"/>
    <n v="0.84950000000000003"/>
    <n v="0.84950000000000003"/>
    <n v="0.84950000000000003"/>
    <n v="0.84950000000000003"/>
    <n v="0.84950000000000003"/>
    <n v="0.84950000000000003"/>
    <n v="0.84950000000000003"/>
    <n v="0.84950000000000003"/>
  </r>
  <r>
    <s v="ohio"/>
    <x v="7"/>
    <x v="0"/>
    <x v="2026"/>
    <n v="5.3339999999999996"/>
    <n v="5.3339999999999996"/>
    <n v="5.3339999999999996"/>
    <n v="5.3339999999999996"/>
    <n v="5.3339999999999996"/>
    <n v="5.3339999999999996"/>
    <n v="5.3339999999999996"/>
    <n v="5.3339999999999996"/>
  </r>
  <r>
    <s v="ohio"/>
    <x v="7"/>
    <x v="6"/>
    <x v="2027"/>
    <n v="9.1499999999999998E-2"/>
    <n v="9.1499999999999998E-2"/>
    <n v="9.1499999999999998E-2"/>
    <n v="9.1499999999999998E-2"/>
    <n v="9.1499999999999998E-2"/>
    <n v="9.1499999999999998E-2"/>
    <n v="9.1499999999999998E-2"/>
    <n v="9.1499999999999998E-2"/>
  </r>
  <r>
    <s v="ohio"/>
    <x v="7"/>
    <x v="5"/>
    <x v="2028"/>
    <n v="0.4476"/>
    <n v="0.4476"/>
    <n v="0.4476"/>
    <n v="0.4476"/>
    <n v="0.4476"/>
    <n v="0.4476"/>
    <n v="0.4476"/>
    <n v="0.4476"/>
  </r>
  <r>
    <s v="ohio"/>
    <x v="7"/>
    <x v="3"/>
    <x v="2029"/>
    <n v="1.3992"/>
    <n v="1.3992"/>
    <n v="1.3992"/>
    <n v="1.3992"/>
    <n v="1.3992"/>
    <n v="1.3992"/>
    <n v="1.3992"/>
    <n v="1.3992"/>
  </r>
  <r>
    <s v="ohio"/>
    <x v="7"/>
    <x v="1"/>
    <x v="2030"/>
    <n v="2.4984000000000002"/>
    <n v="2.4984000000000002"/>
    <n v="2.4984000000000002"/>
    <n v="2.4984000000000002"/>
    <n v="2.4984000000000002"/>
    <n v="2.4984000000000002"/>
    <n v="2.4984000000000002"/>
    <n v="2.4984000000000002"/>
  </r>
  <r>
    <s v="oklahoma"/>
    <x v="7"/>
    <x v="3"/>
    <x v="2031"/>
    <n v="0.43640000000000001"/>
    <n v="0.43640000000000001"/>
    <n v="0.43640000000000001"/>
    <n v="0.43640000000000001"/>
    <n v="0.43640000000000001"/>
    <n v="0.43640000000000001"/>
    <n v="0.43640000000000001"/>
    <n v="0.43640000000000001"/>
  </r>
  <r>
    <s v="oklahoma"/>
    <x v="7"/>
    <x v="1"/>
    <x v="2032"/>
    <n v="0.91390000000000005"/>
    <n v="0.91390000000000005"/>
    <n v="0.91390000000000005"/>
    <n v="0.91390000000000005"/>
    <n v="0.91390000000000005"/>
    <n v="0.91390000000000005"/>
    <n v="0.91390000000000005"/>
    <n v="0.91390000000000005"/>
  </r>
  <r>
    <s v="oklahoma"/>
    <x v="7"/>
    <x v="5"/>
    <x v="2033"/>
    <n v="0.1396"/>
    <n v="0.1396"/>
    <n v="0.1396"/>
    <n v="0.1396"/>
    <n v="0.1396"/>
    <n v="0.1396"/>
    <n v="0.1396"/>
    <n v="0.1396"/>
  </r>
  <r>
    <s v="oklahoma"/>
    <x v="7"/>
    <x v="2"/>
    <x v="78"/>
    <n v="1.49E-2"/>
    <n v="1.49E-2"/>
    <n v="1.49E-2"/>
    <n v="1.49E-2"/>
    <n v="1.49E-2"/>
    <n v="1.49E-2"/>
    <n v="1.49E-2"/>
    <n v="1.49E-2"/>
  </r>
  <r>
    <s v="oklahoma"/>
    <x v="7"/>
    <x v="4"/>
    <x v="2034"/>
    <n v="0.2883"/>
    <n v="0.2883"/>
    <n v="0.2883"/>
    <n v="0.2883"/>
    <n v="0.2883"/>
    <n v="0.2883"/>
    <n v="0.2883"/>
    <n v="0.2883"/>
  </r>
  <r>
    <s v="oklahoma"/>
    <x v="7"/>
    <x v="0"/>
    <x v="2035"/>
    <n v="1.8216000000000001"/>
    <n v="1.8216000000000001"/>
    <n v="1.8216000000000001"/>
    <n v="1.8216000000000001"/>
    <n v="1.8216000000000001"/>
    <n v="1.8216000000000001"/>
    <n v="1.8216000000000001"/>
    <n v="1.8216000000000001"/>
  </r>
  <r>
    <s v="oklahoma"/>
    <x v="7"/>
    <x v="6"/>
    <x v="1164"/>
    <n v="2.8500000000000001E-2"/>
    <n v="2.8500000000000001E-2"/>
    <n v="2.8500000000000001E-2"/>
    <n v="2.8500000000000001E-2"/>
    <n v="2.8500000000000001E-2"/>
    <n v="2.8500000000000001E-2"/>
    <n v="2.8500000000000001E-2"/>
    <n v="2.8500000000000001E-2"/>
  </r>
  <r>
    <s v="oregon"/>
    <x v="7"/>
    <x v="3"/>
    <x v="486"/>
    <n v="0.46739999999999998"/>
    <n v="0.46739999999999998"/>
    <n v="0.46739999999999998"/>
    <n v="0.46739999999999998"/>
    <n v="0.46739999999999998"/>
    <n v="0.46739999999999998"/>
    <n v="0.46739999999999998"/>
    <n v="0.46739999999999998"/>
  </r>
  <r>
    <s v="oregon"/>
    <x v="7"/>
    <x v="4"/>
    <x v="2036"/>
    <n v="0.24529999999999999"/>
    <n v="0.24529999999999999"/>
    <n v="0.24529999999999999"/>
    <n v="0.24529999999999999"/>
    <n v="0.24529999999999999"/>
    <n v="0.24529999999999999"/>
    <n v="0.24529999999999999"/>
    <n v="0.24529999999999999"/>
  </r>
  <r>
    <s v="oregon"/>
    <x v="7"/>
    <x v="5"/>
    <x v="2037"/>
    <n v="0.14949999999999999"/>
    <n v="0.14949999999999999"/>
    <n v="0.14949999999999999"/>
    <n v="0.14949999999999999"/>
    <n v="0.14949999999999999"/>
    <n v="0.14949999999999999"/>
    <n v="0.14949999999999999"/>
    <n v="0.14949999999999999"/>
  </r>
  <r>
    <s v="oregon"/>
    <x v="7"/>
    <x v="6"/>
    <x v="905"/>
    <n v="3.0599999999999999E-2"/>
    <n v="3.0599999999999999E-2"/>
    <n v="3.0599999999999999E-2"/>
    <n v="3.0599999999999999E-2"/>
    <n v="3.0599999999999999E-2"/>
    <n v="3.0599999999999999E-2"/>
    <n v="3.0599999999999999E-2"/>
    <n v="3.0599999999999999E-2"/>
  </r>
  <r>
    <s v="oregon"/>
    <x v="7"/>
    <x v="0"/>
    <x v="2038"/>
    <n v="1.5922000000000001"/>
    <n v="1.5922000000000001"/>
    <n v="1.5922000000000001"/>
    <n v="1.5922000000000001"/>
    <n v="1.5922000000000001"/>
    <n v="1.5922000000000001"/>
    <n v="1.5922000000000001"/>
    <n v="1.5922000000000001"/>
  </r>
  <r>
    <s v="oregon"/>
    <x v="7"/>
    <x v="1"/>
    <x v="2039"/>
    <n v="0.6835"/>
    <n v="0.6835"/>
    <n v="0.6835"/>
    <n v="0.6835"/>
    <n v="0.6835"/>
    <n v="0.6835"/>
    <n v="0.6835"/>
    <n v="0.6835"/>
  </r>
  <r>
    <s v="oregon"/>
    <x v="7"/>
    <x v="2"/>
    <x v="2040"/>
    <n v="1.6E-2"/>
    <n v="1.6E-2"/>
    <n v="1.6E-2"/>
    <n v="1.6E-2"/>
    <n v="1.6E-2"/>
    <n v="1.6E-2"/>
    <n v="1.6E-2"/>
    <n v="1.6E-2"/>
  </r>
  <r>
    <s v="pennsylvania"/>
    <x v="7"/>
    <x v="5"/>
    <x v="2041"/>
    <n v="0.4874"/>
    <n v="0.4874"/>
    <n v="0.4874"/>
    <n v="0.4874"/>
    <n v="0.4874"/>
    <n v="0.4874"/>
    <n v="0.4874"/>
    <n v="0.4874"/>
  </r>
  <r>
    <s v="pennsylvania"/>
    <x v="7"/>
    <x v="0"/>
    <x v="2042"/>
    <n v="5.0598999999999998"/>
    <n v="5.0598999999999998"/>
    <n v="5.0598999999999998"/>
    <n v="5.0598999999999998"/>
    <n v="5.0598999999999998"/>
    <n v="5.0598999999999998"/>
    <n v="5.0598999999999998"/>
    <n v="5.0598999999999998"/>
  </r>
  <r>
    <s v="pennsylvania"/>
    <x v="7"/>
    <x v="2"/>
    <x v="2043"/>
    <n v="5.2200000000000003E-2"/>
    <n v="5.2200000000000003E-2"/>
    <n v="5.2200000000000003E-2"/>
    <n v="5.2200000000000003E-2"/>
    <n v="5.2200000000000003E-2"/>
    <n v="5.2200000000000003E-2"/>
    <n v="5.2200000000000003E-2"/>
    <n v="5.2200000000000003E-2"/>
  </r>
  <r>
    <s v="pennsylvania"/>
    <x v="7"/>
    <x v="3"/>
    <x v="2044"/>
    <n v="1.5239"/>
    <n v="1.5239"/>
    <n v="1.5239"/>
    <n v="1.5239"/>
    <n v="1.5239"/>
    <n v="1.5239"/>
    <n v="1.5239"/>
    <n v="1.5239"/>
  </r>
  <r>
    <s v="pennsylvania"/>
    <x v="7"/>
    <x v="1"/>
    <x v="2045"/>
    <n v="2.1177999999999999"/>
    <n v="2.1177999999999999"/>
    <n v="2.1177999999999999"/>
    <n v="2.1177999999999999"/>
    <n v="2.1177999999999999"/>
    <n v="2.1177999999999999"/>
    <n v="2.1177999999999999"/>
    <n v="2.1177999999999999"/>
  </r>
  <r>
    <s v="pennsylvania"/>
    <x v="7"/>
    <x v="6"/>
    <x v="964"/>
    <n v="9.9699999999999997E-2"/>
    <n v="9.9699999999999997E-2"/>
    <n v="9.9699999999999997E-2"/>
    <n v="9.9699999999999997E-2"/>
    <n v="9.9699999999999997E-2"/>
    <n v="9.9699999999999997E-2"/>
    <n v="9.9699999999999997E-2"/>
    <n v="9.9699999999999997E-2"/>
  </r>
  <r>
    <s v="pennsylvania"/>
    <x v="7"/>
    <x v="4"/>
    <x v="2046"/>
    <n v="0.77890000000000004"/>
    <n v="0.77890000000000004"/>
    <n v="0.77890000000000004"/>
    <n v="0.77890000000000004"/>
    <n v="0.77890000000000004"/>
    <n v="0.77890000000000004"/>
    <n v="0.77890000000000004"/>
    <n v="0.77890000000000004"/>
  </r>
  <r>
    <s v="rhode_island"/>
    <x v="7"/>
    <x v="5"/>
    <x v="190"/>
    <n v="4.3400000000000001E-2"/>
    <n v="4.3400000000000001E-2"/>
    <n v="4.3400000000000001E-2"/>
    <n v="4.3400000000000001E-2"/>
    <n v="4.3400000000000001E-2"/>
    <n v="4.3400000000000001E-2"/>
    <n v="4.3400000000000001E-2"/>
    <n v="4.3400000000000001E-2"/>
  </r>
  <r>
    <s v="rhode_island"/>
    <x v="7"/>
    <x v="4"/>
    <x v="427"/>
    <n v="6.7299999999999999E-2"/>
    <n v="6.7299999999999999E-2"/>
    <n v="6.7299999999999999E-2"/>
    <n v="6.7299999999999999E-2"/>
    <n v="6.7299999999999999E-2"/>
    <n v="6.7299999999999999E-2"/>
    <n v="6.7299999999999999E-2"/>
    <n v="6.7299999999999999E-2"/>
  </r>
  <r>
    <s v="rhode_island"/>
    <x v="7"/>
    <x v="1"/>
    <x v="650"/>
    <n v="0.1789"/>
    <n v="0.1789"/>
    <n v="0.1789"/>
    <n v="0.1789"/>
    <n v="0.1789"/>
    <n v="0.1789"/>
    <n v="0.1789"/>
    <n v="0.1789"/>
  </r>
  <r>
    <s v="rhode_island"/>
    <x v="7"/>
    <x v="0"/>
    <x v="2047"/>
    <n v="0.439"/>
    <n v="0.439"/>
    <n v="0.439"/>
    <n v="0.439"/>
    <n v="0.439"/>
    <n v="0.439"/>
    <n v="0.439"/>
    <n v="0.439"/>
  </r>
  <r>
    <s v="rhode_island"/>
    <x v="7"/>
    <x v="6"/>
    <x v="1326"/>
    <n v="8.8999999999999999E-3"/>
    <n v="8.8999999999999999E-3"/>
    <n v="8.8999999999999999E-3"/>
    <n v="8.8999999999999999E-3"/>
    <n v="8.8999999999999999E-3"/>
    <n v="8.8999999999999999E-3"/>
    <n v="8.8999999999999999E-3"/>
    <n v="8.8999999999999999E-3"/>
  </r>
  <r>
    <s v="rhode_island"/>
    <x v="7"/>
    <x v="3"/>
    <x v="1419"/>
    <n v="0.1358"/>
    <n v="0.1358"/>
    <n v="0.1358"/>
    <n v="0.1358"/>
    <n v="0.1358"/>
    <n v="0.1358"/>
    <n v="0.1358"/>
    <n v="0.1358"/>
  </r>
  <r>
    <s v="rhode_island"/>
    <x v="7"/>
    <x v="2"/>
    <x v="9"/>
    <n v="4.7000000000000002E-3"/>
    <n v="4.7000000000000002E-3"/>
    <n v="4.7000000000000002E-3"/>
    <n v="4.7000000000000002E-3"/>
    <n v="4.7000000000000002E-3"/>
    <n v="4.7000000000000002E-3"/>
    <n v="4.7000000000000002E-3"/>
    <n v="4.7000000000000002E-3"/>
  </r>
  <r>
    <s v="south_carolina"/>
    <x v="7"/>
    <x v="6"/>
    <x v="43"/>
    <n v="3.5700000000000003E-2"/>
    <n v="3.5700000000000003E-2"/>
    <n v="3.5700000000000003E-2"/>
    <n v="3.5700000000000003E-2"/>
    <n v="3.5700000000000003E-2"/>
    <n v="3.5700000000000003E-2"/>
    <n v="3.5700000000000003E-2"/>
    <n v="3.5700000000000003E-2"/>
  </r>
  <r>
    <s v="south_carolina"/>
    <x v="7"/>
    <x v="1"/>
    <x v="2048"/>
    <n v="0.96530000000000005"/>
    <n v="0.96530000000000005"/>
    <n v="0.96530000000000005"/>
    <n v="0.96530000000000005"/>
    <n v="0.96530000000000005"/>
    <n v="0.96530000000000005"/>
    <n v="0.96530000000000005"/>
    <n v="0.96530000000000005"/>
  </r>
  <r>
    <s v="south_carolina"/>
    <x v="7"/>
    <x v="2"/>
    <x v="392"/>
    <n v="1.8700000000000001E-2"/>
    <n v="1.8700000000000001E-2"/>
    <n v="1.8700000000000001E-2"/>
    <n v="1.8700000000000001E-2"/>
    <n v="1.8700000000000001E-2"/>
    <n v="1.8700000000000001E-2"/>
    <n v="1.8700000000000001E-2"/>
    <n v="1.8700000000000001E-2"/>
  </r>
  <r>
    <s v="south_carolina"/>
    <x v="7"/>
    <x v="4"/>
    <x v="2049"/>
    <n v="0.36670000000000003"/>
    <n v="0.36670000000000003"/>
    <n v="0.36670000000000003"/>
    <n v="0.36670000000000003"/>
    <n v="0.36670000000000003"/>
    <n v="0.36670000000000003"/>
    <n v="0.36670000000000003"/>
    <n v="0.36670000000000003"/>
  </r>
  <r>
    <s v="south_carolina"/>
    <x v="7"/>
    <x v="5"/>
    <x v="2050"/>
    <n v="0.17460000000000001"/>
    <n v="0.17460000000000001"/>
    <n v="0.17460000000000001"/>
    <n v="0.17460000000000001"/>
    <n v="0.17460000000000001"/>
    <n v="0.17460000000000001"/>
    <n v="0.17460000000000001"/>
    <n v="0.17460000000000001"/>
  </r>
  <r>
    <s v="south_carolina"/>
    <x v="7"/>
    <x v="0"/>
    <x v="2051"/>
    <n v="2.1067"/>
    <n v="2.1067"/>
    <n v="2.1067"/>
    <n v="2.1067"/>
    <n v="2.1067"/>
    <n v="2.1067"/>
    <n v="2.1067"/>
    <n v="2.1067"/>
  </r>
  <r>
    <s v="south_carolina"/>
    <x v="7"/>
    <x v="3"/>
    <x v="2052"/>
    <n v="0.54569999999999996"/>
    <n v="0.54569999999999996"/>
    <n v="0.54569999999999996"/>
    <n v="0.54569999999999996"/>
    <n v="0.54569999999999996"/>
    <n v="0.54569999999999996"/>
    <n v="0.54569999999999996"/>
    <n v="0.54569999999999996"/>
  </r>
  <r>
    <s v="south_dakota"/>
    <x v="7"/>
    <x v="4"/>
    <x v="1678"/>
    <n v="5.96E-2"/>
    <n v="5.96E-2"/>
    <n v="5.96E-2"/>
    <n v="5.96E-2"/>
    <n v="5.96E-2"/>
    <n v="5.96E-2"/>
    <n v="5.96E-2"/>
    <n v="5.96E-2"/>
  </r>
  <r>
    <s v="south_dakota"/>
    <x v="7"/>
    <x v="0"/>
    <x v="994"/>
    <n v="0.36990000000000001"/>
    <n v="0.36990000000000001"/>
    <n v="0.36990000000000001"/>
    <n v="0.36990000000000001"/>
    <n v="0.36990000000000001"/>
    <n v="0.36990000000000001"/>
    <n v="0.36990000000000001"/>
    <n v="0.36990000000000001"/>
  </r>
  <r>
    <s v="south_dakota"/>
    <x v="7"/>
    <x v="3"/>
    <x v="2053"/>
    <n v="9.5399999999999999E-2"/>
    <n v="9.5399999999999999E-2"/>
    <n v="9.5399999999999999E-2"/>
    <n v="9.5399999999999999E-2"/>
    <n v="9.5399999999999999E-2"/>
    <n v="9.5399999999999999E-2"/>
    <n v="9.5399999999999999E-2"/>
    <n v="9.5399999999999999E-2"/>
  </r>
  <r>
    <s v="south_dakota"/>
    <x v="7"/>
    <x v="5"/>
    <x v="2054"/>
    <n v="3.0499999999999999E-2"/>
    <n v="3.0499999999999999E-2"/>
    <n v="3.0499999999999999E-2"/>
    <n v="3.0499999999999999E-2"/>
    <n v="3.0499999999999999E-2"/>
    <n v="3.0499999999999999E-2"/>
    <n v="3.0499999999999999E-2"/>
    <n v="3.0499999999999999E-2"/>
  </r>
  <r>
    <s v="south_dakota"/>
    <x v="7"/>
    <x v="1"/>
    <x v="2055"/>
    <n v="0.1749"/>
    <n v="0.1749"/>
    <n v="0.1749"/>
    <n v="0.1749"/>
    <n v="0.1749"/>
    <n v="0.1749"/>
    <n v="0.1749"/>
    <n v="0.1749"/>
  </r>
  <r>
    <s v="south_dakota"/>
    <x v="7"/>
    <x v="6"/>
    <x v="830"/>
    <n v="6.1999999999999998E-3"/>
    <n v="6.1999999999999998E-3"/>
    <n v="6.1999999999999998E-3"/>
    <n v="6.1999999999999998E-3"/>
    <n v="6.1999999999999998E-3"/>
    <n v="6.1999999999999998E-3"/>
    <n v="6.1999999999999998E-3"/>
    <n v="6.1999999999999998E-3"/>
  </r>
  <r>
    <s v="south_dakota"/>
    <x v="7"/>
    <x v="2"/>
    <x v="135"/>
    <n v="3.3E-3"/>
    <n v="3.3E-3"/>
    <n v="3.3E-3"/>
    <n v="3.3E-3"/>
    <n v="3.3E-3"/>
    <n v="3.3E-3"/>
    <n v="3.3E-3"/>
    <n v="3.3E-3"/>
  </r>
  <r>
    <s v="tennessee"/>
    <x v="7"/>
    <x v="3"/>
    <x v="2056"/>
    <n v="0.76419999999999999"/>
    <n v="0.76419999999999999"/>
    <n v="0.76419999999999999"/>
    <n v="0.76419999999999999"/>
    <n v="0.76419999999999999"/>
    <n v="0.76419999999999999"/>
    <n v="0.76419999999999999"/>
    <n v="0.76419999999999999"/>
  </r>
  <r>
    <s v="tennessee"/>
    <x v="7"/>
    <x v="4"/>
    <x v="2057"/>
    <n v="0.49480000000000002"/>
    <n v="0.49480000000000002"/>
    <n v="0.49480000000000002"/>
    <n v="0.49480000000000002"/>
    <n v="0.49480000000000002"/>
    <n v="0.49480000000000002"/>
    <n v="0.49480000000000002"/>
    <n v="0.49480000000000002"/>
  </r>
  <r>
    <s v="tennessee"/>
    <x v="7"/>
    <x v="5"/>
    <x v="2058"/>
    <n v="0.24440000000000001"/>
    <n v="0.24440000000000001"/>
    <n v="0.24440000000000001"/>
    <n v="0.24440000000000001"/>
    <n v="0.24440000000000001"/>
    <n v="0.24440000000000001"/>
    <n v="0.24440000000000001"/>
    <n v="0.24440000000000001"/>
  </r>
  <r>
    <s v="tennessee"/>
    <x v="7"/>
    <x v="0"/>
    <x v="2059"/>
    <n v="2.98"/>
    <n v="2.98"/>
    <n v="2.98"/>
    <n v="2.98"/>
    <n v="2.98"/>
    <n v="2.98"/>
    <n v="2.98"/>
    <n v="2.98"/>
  </r>
  <r>
    <s v="tennessee"/>
    <x v="7"/>
    <x v="6"/>
    <x v="685"/>
    <n v="0.05"/>
    <n v="0.05"/>
    <n v="0.05"/>
    <n v="0.05"/>
    <n v="0.05"/>
    <n v="0.05"/>
    <n v="0.05"/>
    <n v="0.05"/>
  </r>
  <r>
    <s v="tennessee"/>
    <x v="7"/>
    <x v="1"/>
    <x v="2060"/>
    <n v="1.4004000000000001"/>
    <n v="1.4004000000000001"/>
    <n v="1.4004000000000001"/>
    <n v="1.4004000000000001"/>
    <n v="1.4004000000000001"/>
    <n v="1.4004000000000001"/>
    <n v="1.4004000000000001"/>
    <n v="1.4004000000000001"/>
  </r>
  <r>
    <s v="tennessee"/>
    <x v="7"/>
    <x v="2"/>
    <x v="1445"/>
    <n v="2.6200000000000001E-2"/>
    <n v="2.6200000000000001E-2"/>
    <n v="2.6200000000000001E-2"/>
    <n v="2.6200000000000001E-2"/>
    <n v="2.6200000000000001E-2"/>
    <n v="2.6200000000000001E-2"/>
    <n v="2.6200000000000001E-2"/>
    <n v="2.6200000000000001E-2"/>
  </r>
  <r>
    <s v="texas"/>
    <x v="7"/>
    <x v="6"/>
    <x v="2061"/>
    <n v="0.20039999999999999"/>
    <n v="0.20039999999999999"/>
    <n v="0.20039999999999999"/>
    <n v="0.20039999999999999"/>
    <n v="0.20039999999999999"/>
    <n v="0.20039999999999999"/>
    <n v="0.20039999999999999"/>
    <n v="0.20039999999999999"/>
  </r>
  <r>
    <s v="texas"/>
    <x v="7"/>
    <x v="0"/>
    <x v="2062"/>
    <n v="11.149900000000001"/>
    <n v="11.149900000000001"/>
    <n v="11.149900000000001"/>
    <n v="11.149900000000001"/>
    <n v="11.149900000000001"/>
    <n v="11.149900000000001"/>
    <n v="11.149900000000001"/>
    <n v="11.149900000000001"/>
  </r>
  <r>
    <s v="texas"/>
    <x v="7"/>
    <x v="4"/>
    <x v="2063"/>
    <n v="1.8654999999999999"/>
    <n v="1.8654999999999999"/>
    <n v="1.8654999999999999"/>
    <n v="1.8654999999999999"/>
    <n v="1.8654999999999999"/>
    <n v="1.8654999999999999"/>
    <n v="1.8654999999999999"/>
    <n v="1.8654999999999999"/>
  </r>
  <r>
    <s v="texas"/>
    <x v="7"/>
    <x v="1"/>
    <x v="2064"/>
    <n v="4.9356"/>
    <n v="4.9356"/>
    <n v="4.9356"/>
    <n v="4.9356"/>
    <n v="4.9356"/>
    <n v="4.9356"/>
    <n v="4.9356"/>
    <n v="4.9356"/>
  </r>
  <r>
    <s v="texas"/>
    <x v="7"/>
    <x v="3"/>
    <x v="2065"/>
    <n v="3.0636000000000001"/>
    <n v="3.0636000000000001"/>
    <n v="3.0636000000000001"/>
    <n v="3.0636000000000001"/>
    <n v="3.0636000000000001"/>
    <n v="3.0636000000000001"/>
    <n v="3.0636000000000001"/>
    <n v="3.0636000000000001"/>
  </r>
  <r>
    <s v="texas"/>
    <x v="7"/>
    <x v="5"/>
    <x v="2066"/>
    <n v="0.97989999999999999"/>
    <n v="0.97989999999999999"/>
    <n v="0.97989999999999999"/>
    <n v="0.97989999999999999"/>
    <n v="0.97989999999999999"/>
    <n v="0.97989999999999999"/>
    <n v="0.97989999999999999"/>
    <n v="0.97989999999999999"/>
  </r>
  <r>
    <s v="texas"/>
    <x v="7"/>
    <x v="2"/>
    <x v="2067"/>
    <n v="0.10489999999999999"/>
    <n v="0.10489999999999999"/>
    <n v="0.10489999999999999"/>
    <n v="0.10489999999999999"/>
    <n v="0.10489999999999999"/>
    <n v="0.10489999999999999"/>
    <n v="0.10489999999999999"/>
    <n v="0.10489999999999999"/>
  </r>
  <r>
    <s v="utah"/>
    <x v="7"/>
    <x v="3"/>
    <x v="2068"/>
    <n v="0.32169999999999999"/>
    <n v="0.32169999999999999"/>
    <n v="0.32169999999999999"/>
    <n v="0.32169999999999999"/>
    <n v="0.32169999999999999"/>
    <n v="0.32169999999999999"/>
    <n v="0.32169999999999999"/>
    <n v="0.32169999999999999"/>
  </r>
  <r>
    <s v="utah"/>
    <x v="7"/>
    <x v="4"/>
    <x v="610"/>
    <n v="0.158"/>
    <n v="0.158"/>
    <n v="0.158"/>
    <n v="0.158"/>
    <n v="0.158"/>
    <n v="0.158"/>
    <n v="0.158"/>
    <n v="0.158"/>
  </r>
  <r>
    <s v="utah"/>
    <x v="7"/>
    <x v="0"/>
    <x v="2069"/>
    <n v="1.1553"/>
    <n v="1.1553"/>
    <n v="1.1553"/>
    <n v="1.1553"/>
    <n v="1.1553"/>
    <n v="1.1553"/>
    <n v="1.1553"/>
    <n v="1.1553"/>
  </r>
  <r>
    <s v="utah"/>
    <x v="7"/>
    <x v="6"/>
    <x v="102"/>
    <n v="2.1000000000000001E-2"/>
    <n v="2.1000000000000001E-2"/>
    <n v="2.1000000000000001E-2"/>
    <n v="2.1000000000000001E-2"/>
    <n v="2.1000000000000001E-2"/>
    <n v="2.1000000000000001E-2"/>
    <n v="2.1000000000000001E-2"/>
    <n v="2.1000000000000001E-2"/>
  </r>
  <r>
    <s v="utah"/>
    <x v="7"/>
    <x v="5"/>
    <x v="1696"/>
    <n v="0.10290000000000001"/>
    <n v="0.10290000000000001"/>
    <n v="0.10290000000000001"/>
    <n v="0.10290000000000001"/>
    <n v="0.10290000000000001"/>
    <n v="0.10290000000000001"/>
    <n v="0.10290000000000001"/>
    <n v="0.10290000000000001"/>
  </r>
  <r>
    <s v="utah"/>
    <x v="7"/>
    <x v="1"/>
    <x v="2070"/>
    <n v="0.54059999999999997"/>
    <n v="0.54059999999999997"/>
    <n v="0.54059999999999997"/>
    <n v="0.54059999999999997"/>
    <n v="0.54059999999999997"/>
    <n v="0.54059999999999997"/>
    <n v="0.54059999999999997"/>
    <n v="0.54059999999999997"/>
  </r>
  <r>
    <s v="utah"/>
    <x v="7"/>
    <x v="2"/>
    <x v="1294"/>
    <n v="1.0999999999999999E-2"/>
    <n v="1.0999999999999999E-2"/>
    <n v="1.0999999999999999E-2"/>
    <n v="1.0999999999999999E-2"/>
    <n v="1.0999999999999999E-2"/>
    <n v="1.0999999999999999E-2"/>
    <n v="1.0999999999999999E-2"/>
    <n v="1.0999999999999999E-2"/>
  </r>
  <r>
    <s v="vermont"/>
    <x v="7"/>
    <x v="3"/>
    <x v="2071"/>
    <n v="7.9699999999999993E-2"/>
    <n v="7.9699999999999993E-2"/>
    <n v="7.9699999999999993E-2"/>
    <n v="7.9699999999999993E-2"/>
    <n v="7.9699999999999993E-2"/>
    <n v="7.9699999999999993E-2"/>
    <n v="7.9699999999999993E-2"/>
    <n v="7.9699999999999993E-2"/>
  </r>
  <r>
    <s v="vermont"/>
    <x v="7"/>
    <x v="0"/>
    <x v="2072"/>
    <n v="0.2964"/>
    <n v="0.2964"/>
    <n v="0.2964"/>
    <n v="0.2964"/>
    <n v="0.2964"/>
    <n v="0.2964"/>
    <n v="0.2964"/>
    <n v="0.2964"/>
  </r>
  <r>
    <s v="vermont"/>
    <x v="7"/>
    <x v="4"/>
    <x v="2073"/>
    <n v="4.2799999999999998E-2"/>
    <n v="4.2799999999999998E-2"/>
    <n v="4.2799999999999998E-2"/>
    <n v="4.2799999999999998E-2"/>
    <n v="4.2799999999999998E-2"/>
    <n v="4.2799999999999998E-2"/>
    <n v="4.2799999999999998E-2"/>
    <n v="4.2799999999999998E-2"/>
  </r>
  <r>
    <s v="vermont"/>
    <x v="7"/>
    <x v="1"/>
    <x v="2074"/>
    <n v="0.14050000000000001"/>
    <n v="0.14050000000000001"/>
    <n v="0.14050000000000001"/>
    <n v="0.14050000000000001"/>
    <n v="0.14050000000000001"/>
    <n v="0.14050000000000001"/>
    <n v="0.14050000000000001"/>
    <n v="0.14050000000000001"/>
  </r>
  <r>
    <s v="vermont"/>
    <x v="7"/>
    <x v="6"/>
    <x v="195"/>
    <n v="5.1999999999999998E-3"/>
    <n v="5.1999999999999998E-3"/>
    <n v="5.1999999999999998E-3"/>
    <n v="5.1999999999999998E-3"/>
    <n v="5.1999999999999998E-3"/>
    <n v="5.1999999999999998E-3"/>
    <n v="5.1999999999999998E-3"/>
    <n v="5.1999999999999998E-3"/>
  </r>
  <r>
    <s v="vermont"/>
    <x v="7"/>
    <x v="2"/>
    <x v="2"/>
    <n v="2.7000000000000001E-3"/>
    <n v="2.7000000000000001E-3"/>
    <n v="2.7000000000000001E-3"/>
    <n v="2.7000000000000001E-3"/>
    <n v="2.7000000000000001E-3"/>
    <n v="2.7000000000000001E-3"/>
    <n v="2.7000000000000001E-3"/>
    <n v="2.7000000000000001E-3"/>
  </r>
  <r>
    <s v="vermont"/>
    <x v="7"/>
    <x v="5"/>
    <x v="267"/>
    <n v="2.5499999999999998E-2"/>
    <n v="2.5499999999999998E-2"/>
    <n v="2.5499999999999998E-2"/>
    <n v="2.5499999999999998E-2"/>
    <n v="2.5499999999999998E-2"/>
    <n v="2.5499999999999998E-2"/>
    <n v="2.5499999999999998E-2"/>
    <n v="2.5499999999999998E-2"/>
  </r>
  <r>
    <s v="virginia"/>
    <x v="7"/>
    <x v="5"/>
    <x v="2075"/>
    <n v="0.316"/>
    <n v="0.316"/>
    <n v="0.316"/>
    <n v="0.316"/>
    <n v="0.316"/>
    <n v="0.316"/>
    <n v="0.316"/>
    <n v="0.316"/>
  </r>
  <r>
    <s v="virginia"/>
    <x v="7"/>
    <x v="0"/>
    <x v="2076"/>
    <n v="3.6920999999999999"/>
    <n v="3.6920999999999999"/>
    <n v="3.6920999999999999"/>
    <n v="3.6920999999999999"/>
    <n v="3.6920999999999999"/>
    <n v="3.6920999999999999"/>
    <n v="3.6920999999999999"/>
    <n v="3.6920999999999999"/>
  </r>
  <r>
    <s v="virginia"/>
    <x v="7"/>
    <x v="4"/>
    <x v="2077"/>
    <n v="0.61339999999999995"/>
    <n v="0.61339999999999995"/>
    <n v="0.61339999999999995"/>
    <n v="0.61339999999999995"/>
    <n v="0.61339999999999995"/>
    <n v="0.61339999999999995"/>
    <n v="0.61339999999999995"/>
    <n v="0.61339999999999995"/>
  </r>
  <r>
    <s v="virginia"/>
    <x v="7"/>
    <x v="1"/>
    <x v="2078"/>
    <n v="1.6766000000000001"/>
    <n v="1.6766000000000001"/>
    <n v="1.6766000000000001"/>
    <n v="1.6766000000000001"/>
    <n v="1.6766000000000001"/>
    <n v="1.6766000000000001"/>
    <n v="1.6766000000000001"/>
    <n v="1.6766000000000001"/>
  </r>
  <r>
    <s v="virginia"/>
    <x v="7"/>
    <x v="3"/>
    <x v="2079"/>
    <n v="0.98780000000000001"/>
    <n v="0.98780000000000001"/>
    <n v="0.98780000000000001"/>
    <n v="0.98780000000000001"/>
    <n v="0.98780000000000001"/>
    <n v="0.98780000000000001"/>
    <n v="0.98780000000000001"/>
    <n v="0.98780000000000001"/>
  </r>
  <r>
    <s v="virginia"/>
    <x v="7"/>
    <x v="6"/>
    <x v="1390"/>
    <n v="6.4600000000000005E-2"/>
    <n v="6.4600000000000005E-2"/>
    <n v="6.4600000000000005E-2"/>
    <n v="6.4600000000000005E-2"/>
    <n v="6.4600000000000005E-2"/>
    <n v="6.4600000000000005E-2"/>
    <n v="6.4600000000000005E-2"/>
    <n v="6.4600000000000005E-2"/>
  </r>
  <r>
    <s v="virginia"/>
    <x v="7"/>
    <x v="2"/>
    <x v="2080"/>
    <n v="3.3799999999999997E-2"/>
    <n v="3.3799999999999997E-2"/>
    <n v="3.3799999999999997E-2"/>
    <n v="3.3799999999999997E-2"/>
    <n v="3.3799999999999997E-2"/>
    <n v="3.3799999999999997E-2"/>
    <n v="3.3799999999999997E-2"/>
    <n v="3.3799999999999997E-2"/>
  </r>
  <r>
    <s v="washington"/>
    <x v="7"/>
    <x v="2"/>
    <x v="802"/>
    <n v="2.81E-2"/>
    <n v="2.81E-2"/>
    <n v="2.81E-2"/>
    <n v="2.81E-2"/>
    <n v="2.81E-2"/>
    <n v="2.81E-2"/>
    <n v="2.81E-2"/>
    <n v="2.81E-2"/>
  </r>
  <r>
    <s v="washington"/>
    <x v="7"/>
    <x v="1"/>
    <x v="2081"/>
    <n v="1.1888000000000001"/>
    <n v="1.1888000000000001"/>
    <n v="1.1888000000000001"/>
    <n v="1.1888000000000001"/>
    <n v="1.1888000000000001"/>
    <n v="1.1888000000000001"/>
    <n v="1.1888000000000001"/>
    <n v="1.1888000000000001"/>
  </r>
  <r>
    <s v="washington"/>
    <x v="7"/>
    <x v="6"/>
    <x v="1614"/>
    <n v="5.3800000000000001E-2"/>
    <n v="5.3800000000000001E-2"/>
    <n v="5.3800000000000001E-2"/>
    <n v="5.3800000000000001E-2"/>
    <n v="5.3800000000000001E-2"/>
    <n v="5.3800000000000001E-2"/>
    <n v="5.3800000000000001E-2"/>
    <n v="5.3800000000000001E-2"/>
  </r>
  <r>
    <s v="washington"/>
    <x v="7"/>
    <x v="5"/>
    <x v="2082"/>
    <n v="0.26290000000000002"/>
    <n v="0.26290000000000002"/>
    <n v="0.26290000000000002"/>
    <n v="0.26290000000000002"/>
    <n v="0.26290000000000002"/>
    <n v="0.26290000000000002"/>
    <n v="0.26290000000000002"/>
    <n v="0.26290000000000002"/>
  </r>
  <r>
    <s v="washington"/>
    <x v="7"/>
    <x v="3"/>
    <x v="2083"/>
    <n v="0.82199999999999995"/>
    <n v="0.82199999999999995"/>
    <n v="0.82199999999999995"/>
    <n v="0.82199999999999995"/>
    <n v="0.82199999999999995"/>
    <n v="0.82199999999999995"/>
    <n v="0.82199999999999995"/>
    <n v="0.82199999999999995"/>
  </r>
  <r>
    <s v="washington"/>
    <x v="7"/>
    <x v="0"/>
    <x v="2084"/>
    <n v="2.6762999999999999"/>
    <n v="2.6762999999999999"/>
    <n v="2.6762999999999999"/>
    <n v="2.6762999999999999"/>
    <n v="2.6762999999999999"/>
    <n v="2.6762999999999999"/>
    <n v="2.6762999999999999"/>
    <n v="2.6762999999999999"/>
  </r>
  <r>
    <s v="washington"/>
    <x v="7"/>
    <x v="4"/>
    <x v="2085"/>
    <n v="0.32069999999999999"/>
    <n v="0.32069999999999999"/>
    <n v="0.32069999999999999"/>
    <n v="0.32069999999999999"/>
    <n v="0.32069999999999999"/>
    <n v="0.32069999999999999"/>
    <n v="0.32069999999999999"/>
    <n v="0.32069999999999999"/>
  </r>
  <r>
    <s v="washington_dc"/>
    <x v="7"/>
    <x v="0"/>
    <x v="2086"/>
    <n v="0.2233"/>
    <n v="0.2233"/>
    <n v="0.2233"/>
    <n v="0.2233"/>
    <n v="0.2233"/>
    <n v="0.2233"/>
    <n v="0.2233"/>
    <n v="0.2233"/>
  </r>
  <r>
    <s v="washington_dc"/>
    <x v="7"/>
    <x v="1"/>
    <x v="709"/>
    <n v="8.6999999999999994E-2"/>
    <n v="8.6999999999999994E-2"/>
    <n v="8.6999999999999994E-2"/>
    <n v="8.6999999999999994E-2"/>
    <n v="8.6999999999999994E-2"/>
    <n v="8.6999999999999994E-2"/>
    <n v="8.6999999999999994E-2"/>
    <n v="8.6999999999999994E-2"/>
  </r>
  <r>
    <s v="washington_dc"/>
    <x v="7"/>
    <x v="4"/>
    <x v="936"/>
    <n v="4.7100000000000003E-2"/>
    <n v="4.7100000000000003E-2"/>
    <n v="4.7100000000000003E-2"/>
    <n v="4.7100000000000003E-2"/>
    <n v="4.7100000000000003E-2"/>
    <n v="4.7100000000000003E-2"/>
    <n v="4.7100000000000003E-2"/>
    <n v="4.7100000000000003E-2"/>
  </r>
  <r>
    <s v="washington_dc"/>
    <x v="7"/>
    <x v="6"/>
    <x v="879"/>
    <n v="4.1000000000000003E-3"/>
    <n v="4.1000000000000003E-3"/>
    <n v="4.1000000000000003E-3"/>
    <n v="4.1000000000000003E-3"/>
    <n v="4.1000000000000003E-3"/>
    <n v="4.1000000000000003E-3"/>
    <n v="4.1000000000000003E-3"/>
    <n v="4.1000000000000003E-3"/>
  </r>
  <r>
    <s v="washington_dc"/>
    <x v="7"/>
    <x v="2"/>
    <x v="47"/>
    <n v="2.0999999999999999E-3"/>
    <n v="2.0999999999999999E-3"/>
    <n v="2.0999999999999999E-3"/>
    <n v="2.0999999999999999E-3"/>
    <n v="2.0999999999999999E-3"/>
    <n v="2.0999999999999999E-3"/>
    <n v="2.0999999999999999E-3"/>
    <n v="2.0999999999999999E-3"/>
  </r>
  <r>
    <s v="washington_dc"/>
    <x v="7"/>
    <x v="5"/>
    <x v="1100"/>
    <n v="2.01E-2"/>
    <n v="2.01E-2"/>
    <n v="2.01E-2"/>
    <n v="2.01E-2"/>
    <n v="2.01E-2"/>
    <n v="2.01E-2"/>
    <n v="2.01E-2"/>
    <n v="2.01E-2"/>
  </r>
  <r>
    <s v="washington_dc"/>
    <x v="7"/>
    <x v="3"/>
    <x v="205"/>
    <n v="6.2799999999999995E-2"/>
    <n v="6.2799999999999995E-2"/>
    <n v="6.2799999999999995E-2"/>
    <n v="6.2799999999999995E-2"/>
    <n v="6.2799999999999995E-2"/>
    <n v="6.2799999999999995E-2"/>
    <n v="6.2799999999999995E-2"/>
    <n v="6.2799999999999995E-2"/>
  </r>
  <r>
    <s v="west_virginia"/>
    <x v="7"/>
    <x v="1"/>
    <x v="2087"/>
    <n v="0.3569"/>
    <n v="0.3569"/>
    <n v="0.3569"/>
    <n v="0.3569"/>
    <n v="0.3569"/>
    <n v="0.3569"/>
    <n v="0.3569"/>
    <n v="0.3569"/>
  </r>
  <r>
    <s v="west_virginia"/>
    <x v="7"/>
    <x v="3"/>
    <x v="2088"/>
    <n v="0.22040000000000001"/>
    <n v="0.22040000000000001"/>
    <n v="0.22040000000000001"/>
    <n v="0.22040000000000001"/>
    <n v="0.22040000000000001"/>
    <n v="0.22040000000000001"/>
    <n v="0.22040000000000001"/>
    <n v="0.22040000000000001"/>
  </r>
  <r>
    <s v="west_virginia"/>
    <x v="7"/>
    <x v="6"/>
    <x v="124"/>
    <n v="1.44E-2"/>
    <n v="1.44E-2"/>
    <n v="1.44E-2"/>
    <n v="1.44E-2"/>
    <n v="1.44E-2"/>
    <n v="1.44E-2"/>
    <n v="1.44E-2"/>
    <n v="1.44E-2"/>
  </r>
  <r>
    <s v="west_virginia"/>
    <x v="7"/>
    <x v="2"/>
    <x v="753"/>
    <n v="7.4999999999999997E-3"/>
    <n v="7.4999999999999997E-3"/>
    <n v="7.4999999999999997E-3"/>
    <n v="7.4999999999999997E-3"/>
    <n v="7.4999999999999997E-3"/>
    <n v="7.4999999999999997E-3"/>
    <n v="7.4999999999999997E-3"/>
    <n v="7.4999999999999997E-3"/>
  </r>
  <r>
    <s v="west_virginia"/>
    <x v="7"/>
    <x v="0"/>
    <x v="2089"/>
    <n v="0.81899999999999995"/>
    <n v="0.81899999999999995"/>
    <n v="0.81899999999999995"/>
    <n v="0.81899999999999995"/>
    <n v="0.81899999999999995"/>
    <n v="0.81899999999999995"/>
    <n v="0.81899999999999995"/>
    <n v="0.81899999999999995"/>
  </r>
  <r>
    <s v="west_virginia"/>
    <x v="7"/>
    <x v="4"/>
    <x v="2090"/>
    <n v="0.1492"/>
    <n v="0.1492"/>
    <n v="0.1492"/>
    <n v="0.1492"/>
    <n v="0.1492"/>
    <n v="0.1492"/>
    <n v="0.1492"/>
    <n v="0.1492"/>
  </r>
  <r>
    <s v="west_virginia"/>
    <x v="7"/>
    <x v="5"/>
    <x v="2091"/>
    <n v="7.0499999999999993E-2"/>
    <n v="7.0499999999999993E-2"/>
    <n v="7.0499999999999993E-2"/>
    <n v="7.0499999999999993E-2"/>
    <n v="7.0499999999999993E-2"/>
    <n v="7.0499999999999993E-2"/>
    <n v="7.0499999999999993E-2"/>
    <n v="7.0499999999999993E-2"/>
  </r>
  <r>
    <s v="wisconsin"/>
    <x v="7"/>
    <x v="6"/>
    <x v="470"/>
    <n v="4.5699999999999998E-2"/>
    <n v="4.5699999999999998E-2"/>
    <n v="4.5699999999999998E-2"/>
    <n v="4.5699999999999998E-2"/>
    <n v="4.5699999999999998E-2"/>
    <n v="4.5699999999999998E-2"/>
    <n v="4.5699999999999998E-2"/>
    <n v="4.5699999999999998E-2"/>
  </r>
  <r>
    <s v="wisconsin"/>
    <x v="7"/>
    <x v="4"/>
    <x v="1288"/>
    <n v="0.4304"/>
    <n v="0.4304"/>
    <n v="0.4304"/>
    <n v="0.4304"/>
    <n v="0.4304"/>
    <n v="0.4304"/>
    <n v="0.4304"/>
    <n v="0.4304"/>
  </r>
  <r>
    <s v="wisconsin"/>
    <x v="7"/>
    <x v="3"/>
    <x v="2092"/>
    <n v="0.69840000000000002"/>
    <n v="0.69840000000000002"/>
    <n v="0.69840000000000002"/>
    <n v="0.69840000000000002"/>
    <n v="0.69840000000000002"/>
    <n v="0.69840000000000002"/>
    <n v="0.69840000000000002"/>
    <n v="0.69840000000000002"/>
  </r>
  <r>
    <s v="wisconsin"/>
    <x v="7"/>
    <x v="2"/>
    <x v="320"/>
    <n v="2.3900000000000001E-2"/>
    <n v="2.3900000000000001E-2"/>
    <n v="2.3900000000000001E-2"/>
    <n v="2.3900000000000001E-2"/>
    <n v="2.3900000000000001E-2"/>
    <n v="2.3900000000000001E-2"/>
    <n v="2.3900000000000001E-2"/>
    <n v="2.3900000000000001E-2"/>
  </r>
  <r>
    <s v="wisconsin"/>
    <x v="7"/>
    <x v="0"/>
    <x v="2093"/>
    <n v="2.5716000000000001"/>
    <n v="2.5716000000000001"/>
    <n v="2.5716000000000001"/>
    <n v="2.5716000000000001"/>
    <n v="2.5716000000000001"/>
    <n v="2.5716000000000001"/>
    <n v="2.5716000000000001"/>
    <n v="2.5716000000000001"/>
  </r>
  <r>
    <s v="wisconsin"/>
    <x v="7"/>
    <x v="1"/>
    <x v="2094"/>
    <n v="1.1497999999999999"/>
    <n v="1.1497999999999999"/>
    <n v="1.1497999999999999"/>
    <n v="1.1497999999999999"/>
    <n v="1.1497999999999999"/>
    <n v="1.1497999999999999"/>
    <n v="1.1497999999999999"/>
    <n v="1.1497999999999999"/>
  </r>
  <r>
    <s v="wisconsin"/>
    <x v="7"/>
    <x v="5"/>
    <x v="2095"/>
    <n v="0.22339999999999999"/>
    <n v="0.22339999999999999"/>
    <n v="0.22339999999999999"/>
    <n v="0.22339999999999999"/>
    <n v="0.22339999999999999"/>
    <n v="0.22339999999999999"/>
    <n v="0.22339999999999999"/>
    <n v="0.22339999999999999"/>
  </r>
  <r>
    <s v="wyoming"/>
    <x v="7"/>
    <x v="5"/>
    <x v="2096"/>
    <n v="2.0199999999999999E-2"/>
    <n v="2.0199999999999999E-2"/>
    <n v="2.0199999999999999E-2"/>
    <n v="2.0199999999999999E-2"/>
    <n v="2.0199999999999999E-2"/>
    <n v="2.0199999999999999E-2"/>
    <n v="2.0199999999999999E-2"/>
    <n v="2.0199999999999999E-2"/>
  </r>
  <r>
    <s v="wyoming"/>
    <x v="7"/>
    <x v="4"/>
    <x v="43"/>
    <n v="3.5700000000000003E-2"/>
    <n v="3.5700000000000003E-2"/>
    <n v="3.5700000000000003E-2"/>
    <n v="3.5700000000000003E-2"/>
    <n v="3.5700000000000003E-2"/>
    <n v="3.5700000000000003E-2"/>
    <n v="3.5700000000000003E-2"/>
    <n v="3.5700000000000003E-2"/>
  </r>
  <r>
    <s v="wyoming"/>
    <x v="7"/>
    <x v="2"/>
    <x v="643"/>
    <n v="2.2000000000000001E-3"/>
    <n v="2.2000000000000001E-3"/>
    <n v="2.2000000000000001E-3"/>
    <n v="2.2000000000000001E-3"/>
    <n v="2.2000000000000001E-3"/>
    <n v="2.2000000000000001E-3"/>
    <n v="2.2000000000000001E-3"/>
    <n v="2.2000000000000001E-3"/>
  </r>
  <r>
    <s v="wyoming"/>
    <x v="7"/>
    <x v="6"/>
    <x v="879"/>
    <n v="4.1000000000000003E-3"/>
    <n v="4.1000000000000003E-3"/>
    <n v="4.1000000000000003E-3"/>
    <n v="4.1000000000000003E-3"/>
    <n v="4.1000000000000003E-3"/>
    <n v="4.1000000000000003E-3"/>
    <n v="4.1000000000000003E-3"/>
    <n v="4.1000000000000003E-3"/>
  </r>
  <r>
    <s v="wyoming"/>
    <x v="7"/>
    <x v="0"/>
    <x v="2097"/>
    <n v="0.29380000000000001"/>
    <n v="0.29380000000000001"/>
    <n v="0.29380000000000001"/>
    <n v="0.29380000000000001"/>
    <n v="0.29380000000000001"/>
    <n v="0.29380000000000001"/>
    <n v="0.29380000000000001"/>
    <n v="0.29380000000000001"/>
  </r>
  <r>
    <s v="wyoming"/>
    <x v="7"/>
    <x v="1"/>
    <x v="2098"/>
    <n v="0.16850000000000001"/>
    <n v="0.16850000000000001"/>
    <n v="0.16850000000000001"/>
    <n v="0.16850000000000001"/>
    <n v="0.16850000000000001"/>
    <n v="0.16850000000000001"/>
    <n v="0.16850000000000001"/>
    <n v="0.16850000000000001"/>
  </r>
  <r>
    <s v="wyoming"/>
    <x v="7"/>
    <x v="3"/>
    <x v="66"/>
    <n v="6.3100000000000003E-2"/>
    <n v="6.3100000000000003E-2"/>
    <n v="6.3100000000000003E-2"/>
    <n v="6.3100000000000003E-2"/>
    <n v="6.3100000000000003E-2"/>
    <n v="6.3100000000000003E-2"/>
    <n v="6.3100000000000003E-2"/>
    <n v="6.3100000000000003E-2"/>
  </r>
  <r>
    <s v="alabama"/>
    <x v="8"/>
    <x v="1"/>
    <x v="2099"/>
    <n v="1.2339"/>
    <n v="1.2339"/>
    <n v="1.2339"/>
    <n v="1.2339"/>
    <n v="1.2339"/>
    <n v="1.2339"/>
    <n v="1.2339"/>
    <n v="1.2339"/>
  </r>
  <r>
    <s v="alabama"/>
    <x v="8"/>
    <x v="0"/>
    <x v="2100"/>
    <n v="2.5636999999999999"/>
    <n v="2.5636999999999999"/>
    <n v="2.5636999999999999"/>
    <n v="2.5636999999999999"/>
    <n v="2.5636999999999999"/>
    <n v="2.5636999999999999"/>
    <n v="2.5636999999999999"/>
    <n v="2.5636999999999999"/>
  </r>
  <r>
    <s v="alabama"/>
    <x v="8"/>
    <x v="3"/>
    <x v="2101"/>
    <n v="0.61939999999999995"/>
    <n v="0.61939999999999995"/>
    <n v="0.61939999999999995"/>
    <n v="0.61939999999999995"/>
    <n v="0.61939999999999995"/>
    <n v="0.61939999999999995"/>
    <n v="0.61939999999999995"/>
    <n v="0.61939999999999995"/>
  </r>
  <r>
    <s v="alabama"/>
    <x v="8"/>
    <x v="4"/>
    <x v="1849"/>
    <n v="0.46949999999999997"/>
    <n v="0.46949999999999997"/>
    <n v="0.46949999999999997"/>
    <n v="0.46949999999999997"/>
    <n v="0.46949999999999997"/>
    <n v="0.46949999999999997"/>
    <n v="0.46949999999999997"/>
    <n v="0.46949999999999997"/>
  </r>
  <r>
    <s v="alabama"/>
    <x v="8"/>
    <x v="5"/>
    <x v="2102"/>
    <n v="0.17979999999999999"/>
    <n v="0.17979999999999999"/>
    <n v="0.17979999999999999"/>
    <n v="0.17979999999999999"/>
    <n v="0.17979999999999999"/>
    <n v="0.17979999999999999"/>
    <n v="0.17979999999999999"/>
    <n v="0.17979999999999999"/>
  </r>
  <r>
    <s v="alabama"/>
    <x v="8"/>
    <x v="2"/>
    <x v="42"/>
    <n v="2.4799999999999999E-2"/>
    <n v="2.4799999999999999E-2"/>
    <n v="2.4799999999999999E-2"/>
    <n v="2.4799999999999999E-2"/>
    <n v="2.4799999999999999E-2"/>
    <n v="2.4799999999999999E-2"/>
    <n v="2.4799999999999999E-2"/>
    <n v="2.4799999999999999E-2"/>
  </r>
  <r>
    <s v="alabama"/>
    <x v="8"/>
    <x v="6"/>
    <x v="262"/>
    <n v="3.6299999999999999E-2"/>
    <n v="3.6299999999999999E-2"/>
    <n v="3.6299999999999999E-2"/>
    <n v="3.6299999999999999E-2"/>
    <n v="3.6299999999999999E-2"/>
    <n v="3.6299999999999999E-2"/>
    <n v="3.6299999999999999E-2"/>
    <n v="3.6299999999999999E-2"/>
  </r>
  <r>
    <s v="alaska"/>
    <x v="8"/>
    <x v="3"/>
    <x v="2103"/>
    <n v="9.5699999999999993E-2"/>
    <n v="9.5699999999999993E-2"/>
    <n v="9.5699999999999993E-2"/>
    <n v="9.5699999999999993E-2"/>
    <n v="9.5699999999999993E-2"/>
    <n v="9.5699999999999993E-2"/>
    <n v="9.5699999999999993E-2"/>
    <n v="9.5699999999999993E-2"/>
  </r>
  <r>
    <s v="alaska"/>
    <x v="8"/>
    <x v="0"/>
    <x v="2104"/>
    <n v="0.29649999999999999"/>
    <n v="0.29649999999999999"/>
    <n v="0.29649999999999999"/>
    <n v="0.29649999999999999"/>
    <n v="0.29649999999999999"/>
    <n v="0.29649999999999999"/>
    <n v="0.29649999999999999"/>
    <n v="0.29649999999999999"/>
  </r>
  <r>
    <s v="alaska"/>
    <x v="8"/>
    <x v="2"/>
    <x v="440"/>
    <n v="3.8E-3"/>
    <n v="3.8E-3"/>
    <n v="3.8E-3"/>
    <n v="3.8E-3"/>
    <n v="3.8E-3"/>
    <n v="3.8E-3"/>
    <n v="3.8E-3"/>
    <n v="3.8E-3"/>
  </r>
  <r>
    <s v="alaska"/>
    <x v="8"/>
    <x v="5"/>
    <x v="369"/>
    <n v="2.7799999999999998E-2"/>
    <n v="2.7799999999999998E-2"/>
    <n v="2.7799999999999998E-2"/>
    <n v="2.7799999999999998E-2"/>
    <n v="2.7799999999999998E-2"/>
    <n v="2.7799999999999998E-2"/>
    <n v="2.7799999999999998E-2"/>
    <n v="2.7799999999999998E-2"/>
  </r>
  <r>
    <s v="alaska"/>
    <x v="8"/>
    <x v="1"/>
    <x v="1877"/>
    <n v="0.1066"/>
    <n v="0.1066"/>
    <n v="0.1066"/>
    <n v="0.1066"/>
    <n v="0.1066"/>
    <n v="0.1066"/>
    <n v="0.1066"/>
    <n v="0.1066"/>
  </r>
  <r>
    <s v="alaska"/>
    <x v="8"/>
    <x v="4"/>
    <x v="2105"/>
    <n v="5.6899999999999999E-2"/>
    <n v="5.6899999999999999E-2"/>
    <n v="5.6899999999999999E-2"/>
    <n v="5.6899999999999999E-2"/>
    <n v="5.6899999999999999E-2"/>
    <n v="5.6899999999999999E-2"/>
    <n v="5.6899999999999999E-2"/>
    <n v="5.6899999999999999E-2"/>
  </r>
  <r>
    <s v="alaska"/>
    <x v="8"/>
    <x v="6"/>
    <x v="321"/>
    <n v="5.5999999999999999E-3"/>
    <n v="5.5999999999999999E-3"/>
    <n v="5.5999999999999999E-3"/>
    <n v="5.5999999999999999E-3"/>
    <n v="5.5999999999999999E-3"/>
    <n v="5.5999999999999999E-3"/>
    <n v="5.5999999999999999E-3"/>
    <n v="5.5999999999999999E-3"/>
  </r>
  <r>
    <s v="arizona"/>
    <x v="8"/>
    <x v="2"/>
    <x v="1157"/>
    <n v="3.8199999999999998E-2"/>
    <n v="3.8199999999999998E-2"/>
    <n v="3.8199999999999998E-2"/>
    <n v="3.8199999999999998E-2"/>
    <n v="3.8199999999999998E-2"/>
    <n v="3.8199999999999998E-2"/>
    <n v="3.8199999999999998E-2"/>
    <n v="3.8199999999999998E-2"/>
  </r>
  <r>
    <s v="arizona"/>
    <x v="8"/>
    <x v="4"/>
    <x v="2106"/>
    <n v="0.54890000000000005"/>
    <n v="0.54890000000000005"/>
    <n v="0.54890000000000005"/>
    <n v="0.54890000000000005"/>
    <n v="0.54890000000000005"/>
    <n v="0.54890000000000005"/>
    <n v="0.54890000000000005"/>
    <n v="0.54890000000000005"/>
  </r>
  <r>
    <s v="arizona"/>
    <x v="8"/>
    <x v="6"/>
    <x v="2107"/>
    <n v="5.5800000000000002E-2"/>
    <n v="5.5800000000000002E-2"/>
    <n v="5.5800000000000002E-2"/>
    <n v="5.5800000000000002E-2"/>
    <n v="5.5800000000000002E-2"/>
    <n v="5.5800000000000002E-2"/>
    <n v="5.5800000000000002E-2"/>
    <n v="5.5800000000000002E-2"/>
  </r>
  <r>
    <s v="arizona"/>
    <x v="8"/>
    <x v="5"/>
    <x v="2108"/>
    <n v="0.27689999999999998"/>
    <n v="0.27689999999999998"/>
    <n v="0.27689999999999998"/>
    <n v="0.27689999999999998"/>
    <n v="0.27689999999999998"/>
    <n v="0.27689999999999998"/>
    <n v="0.27689999999999998"/>
    <n v="0.27689999999999998"/>
  </r>
  <r>
    <s v="arizona"/>
    <x v="8"/>
    <x v="3"/>
    <x v="2109"/>
    <n v="0.95379999999999998"/>
    <n v="0.95379999999999998"/>
    <n v="0.95379999999999998"/>
    <n v="0.95379999999999998"/>
    <n v="0.95379999999999998"/>
    <n v="0.95379999999999998"/>
    <n v="0.95379999999999998"/>
    <n v="0.95379999999999998"/>
  </r>
  <r>
    <s v="arizona"/>
    <x v="8"/>
    <x v="1"/>
    <x v="2110"/>
    <n v="1.2437"/>
    <n v="1.2437"/>
    <n v="1.2437"/>
    <n v="1.2437"/>
    <n v="1.2437"/>
    <n v="1.2437"/>
    <n v="1.2437"/>
    <n v="1.2437"/>
  </r>
  <r>
    <s v="arizona"/>
    <x v="8"/>
    <x v="0"/>
    <x v="2111"/>
    <n v="3.1173000000000002"/>
    <n v="3.1173000000000002"/>
    <n v="3.1173000000000002"/>
    <n v="3.1173000000000002"/>
    <n v="3.1173000000000002"/>
    <n v="3.1173000000000002"/>
    <n v="3.1173000000000002"/>
    <n v="3.1173000000000002"/>
  </r>
  <r>
    <s v="arkansas"/>
    <x v="8"/>
    <x v="6"/>
    <x v="2112"/>
    <n v="2.29E-2"/>
    <n v="2.29E-2"/>
    <n v="2.29E-2"/>
    <n v="2.29E-2"/>
    <n v="2.29E-2"/>
    <n v="2.29E-2"/>
    <n v="2.29E-2"/>
    <n v="2.29E-2"/>
  </r>
  <r>
    <s v="arkansas"/>
    <x v="8"/>
    <x v="3"/>
    <x v="2113"/>
    <n v="0.3916"/>
    <n v="0.3916"/>
    <n v="0.3916"/>
    <n v="0.3916"/>
    <n v="0.3916"/>
    <n v="0.3916"/>
    <n v="0.3916"/>
    <n v="0.3916"/>
  </r>
  <r>
    <s v="arkansas"/>
    <x v="8"/>
    <x v="5"/>
    <x v="281"/>
    <n v="0.1137"/>
    <n v="0.1137"/>
    <n v="0.1137"/>
    <n v="0.1137"/>
    <n v="0.1137"/>
    <n v="0.1137"/>
    <n v="0.1137"/>
    <n v="0.1137"/>
  </r>
  <r>
    <s v="arkansas"/>
    <x v="8"/>
    <x v="0"/>
    <x v="2114"/>
    <n v="1.4772000000000001"/>
    <n v="1.4772000000000001"/>
    <n v="1.4772000000000001"/>
    <n v="1.4772000000000001"/>
    <n v="1.4772000000000001"/>
    <n v="1.4772000000000001"/>
    <n v="1.4772000000000001"/>
    <n v="1.4772000000000001"/>
  </r>
  <r>
    <s v="arkansas"/>
    <x v="8"/>
    <x v="4"/>
    <x v="768"/>
    <n v="0.28989999999999999"/>
    <n v="0.28989999999999999"/>
    <n v="0.28989999999999999"/>
    <n v="0.28989999999999999"/>
    <n v="0.28989999999999999"/>
    <n v="0.28989999999999999"/>
    <n v="0.28989999999999999"/>
    <n v="0.28989999999999999"/>
  </r>
  <r>
    <s v="arkansas"/>
    <x v="8"/>
    <x v="1"/>
    <x v="2115"/>
    <n v="0.64339999999999997"/>
    <n v="0.64339999999999997"/>
    <n v="0.64339999999999997"/>
    <n v="0.64339999999999997"/>
    <n v="0.64339999999999997"/>
    <n v="0.64339999999999997"/>
    <n v="0.64339999999999997"/>
    <n v="0.64339999999999997"/>
  </r>
  <r>
    <s v="arkansas"/>
    <x v="8"/>
    <x v="2"/>
    <x v="1286"/>
    <n v="1.5699999999999999E-2"/>
    <n v="1.5699999999999999E-2"/>
    <n v="1.5699999999999999E-2"/>
    <n v="1.5699999999999999E-2"/>
    <n v="1.5699999999999999E-2"/>
    <n v="1.5699999999999999E-2"/>
    <n v="1.5699999999999999E-2"/>
    <n v="1.5699999999999999E-2"/>
  </r>
  <r>
    <s v="california"/>
    <x v="8"/>
    <x v="0"/>
    <x v="2116"/>
    <n v="15.8901"/>
    <n v="15.8901"/>
    <n v="15.8901"/>
    <n v="15.8901"/>
    <n v="15.8901"/>
    <n v="15.8901"/>
    <n v="15.8901"/>
    <n v="15.8901"/>
  </r>
  <r>
    <s v="california"/>
    <x v="8"/>
    <x v="5"/>
    <x v="2117"/>
    <n v="1.524"/>
    <n v="1.524"/>
    <n v="1.524"/>
    <n v="1.524"/>
    <n v="1.524"/>
    <n v="1.524"/>
    <n v="1.524"/>
    <n v="1.524"/>
  </r>
  <r>
    <s v="california"/>
    <x v="8"/>
    <x v="6"/>
    <x v="2118"/>
    <n v="0.30719999999999997"/>
    <n v="0.30719999999999997"/>
    <n v="0.30719999999999997"/>
    <n v="0.30719999999999997"/>
    <n v="0.30719999999999997"/>
    <n v="0.30719999999999997"/>
    <n v="0.30719999999999997"/>
    <n v="0.30719999999999997"/>
  </r>
  <r>
    <s v="california"/>
    <x v="8"/>
    <x v="4"/>
    <x v="2119"/>
    <n v="2.8429000000000002"/>
    <n v="2.8429000000000002"/>
    <n v="2.8429000000000002"/>
    <n v="2.8429000000000002"/>
    <n v="2.8429000000000002"/>
    <n v="2.8429000000000002"/>
    <n v="2.8429000000000002"/>
    <n v="2.8429000000000002"/>
  </r>
  <r>
    <s v="california"/>
    <x v="8"/>
    <x v="2"/>
    <x v="2120"/>
    <n v="0.2102"/>
    <n v="0.2102"/>
    <n v="0.2102"/>
    <n v="0.2102"/>
    <n v="0.2102"/>
    <n v="0.2102"/>
    <n v="0.2102"/>
    <n v="0.2102"/>
  </r>
  <r>
    <s v="california"/>
    <x v="8"/>
    <x v="3"/>
    <x v="2121"/>
    <n v="5.2485999999999997"/>
    <n v="5.2485999999999997"/>
    <n v="5.2485999999999997"/>
    <n v="5.2485999999999997"/>
    <n v="5.2485999999999997"/>
    <n v="5.2485999999999997"/>
    <n v="5.2485999999999997"/>
    <n v="5.2485999999999997"/>
  </r>
  <r>
    <s v="california"/>
    <x v="8"/>
    <x v="1"/>
    <x v="2122"/>
    <n v="5.7571000000000003"/>
    <n v="5.7571000000000003"/>
    <n v="5.7571000000000003"/>
    <n v="5.7571000000000003"/>
    <n v="5.7571000000000003"/>
    <n v="5.7571000000000003"/>
    <n v="5.7571000000000003"/>
    <n v="5.7571000000000003"/>
  </r>
  <r>
    <s v="colorado"/>
    <x v="8"/>
    <x v="5"/>
    <x v="2123"/>
    <n v="0.19239999999999999"/>
    <n v="0.19239999999999999"/>
    <n v="0.19239999999999999"/>
    <n v="0.19239999999999999"/>
    <n v="0.19239999999999999"/>
    <n v="0.19239999999999999"/>
    <n v="0.19239999999999999"/>
    <n v="0.19239999999999999"/>
  </r>
  <r>
    <s v="colorado"/>
    <x v="8"/>
    <x v="2"/>
    <x v="2124"/>
    <n v="2.6499999999999999E-2"/>
    <n v="2.6499999999999999E-2"/>
    <n v="2.6499999999999999E-2"/>
    <n v="2.6499999999999999E-2"/>
    <n v="2.6499999999999999E-2"/>
    <n v="2.6499999999999999E-2"/>
    <n v="2.6499999999999999E-2"/>
    <n v="2.6499999999999999E-2"/>
  </r>
  <r>
    <s v="colorado"/>
    <x v="8"/>
    <x v="1"/>
    <x v="2125"/>
    <n v="0.94699999999999995"/>
    <n v="0.94699999999999995"/>
    <n v="0.94699999999999995"/>
    <n v="0.94699999999999995"/>
    <n v="0.94699999999999995"/>
    <n v="0.94699999999999995"/>
    <n v="0.94699999999999995"/>
    <n v="0.94699999999999995"/>
  </r>
  <r>
    <s v="colorado"/>
    <x v="8"/>
    <x v="4"/>
    <x v="2126"/>
    <n v="0.40300000000000002"/>
    <n v="0.40300000000000002"/>
    <n v="0.40300000000000002"/>
    <n v="0.40300000000000002"/>
    <n v="0.40300000000000002"/>
    <n v="0.40300000000000002"/>
    <n v="0.40300000000000002"/>
    <n v="0.40300000000000002"/>
  </r>
  <r>
    <s v="colorado"/>
    <x v="8"/>
    <x v="3"/>
    <x v="927"/>
    <n v="0.66269999999999996"/>
    <n v="0.66269999999999996"/>
    <n v="0.66269999999999996"/>
    <n v="0.66269999999999996"/>
    <n v="0.66269999999999996"/>
    <n v="0.66269999999999996"/>
    <n v="0.66269999999999996"/>
    <n v="0.66269999999999996"/>
  </r>
  <r>
    <s v="colorado"/>
    <x v="8"/>
    <x v="6"/>
    <x v="1895"/>
    <n v="3.8800000000000001E-2"/>
    <n v="3.8800000000000001E-2"/>
    <n v="3.8800000000000001E-2"/>
    <n v="3.8800000000000001E-2"/>
    <n v="3.8800000000000001E-2"/>
    <n v="3.8800000000000001E-2"/>
    <n v="3.8800000000000001E-2"/>
    <n v="3.8800000000000001E-2"/>
  </r>
  <r>
    <s v="colorado"/>
    <x v="8"/>
    <x v="0"/>
    <x v="2127"/>
    <n v="2.2704"/>
    <n v="2.2704"/>
    <n v="2.2704"/>
    <n v="2.2704"/>
    <n v="2.2704"/>
    <n v="2.2704"/>
    <n v="2.2704"/>
    <n v="2.2704"/>
  </r>
  <r>
    <s v="connecticut"/>
    <x v="8"/>
    <x v="4"/>
    <x v="2128"/>
    <n v="0.26860000000000001"/>
    <n v="0.26860000000000001"/>
    <n v="0.26860000000000001"/>
    <n v="0.26860000000000001"/>
    <n v="0.26860000000000001"/>
    <n v="0.26860000000000001"/>
    <n v="0.26860000000000001"/>
    <n v="0.26860000000000001"/>
  </r>
  <r>
    <s v="connecticut"/>
    <x v="8"/>
    <x v="3"/>
    <x v="2129"/>
    <n v="0.48280000000000001"/>
    <n v="0.48280000000000001"/>
    <n v="0.48280000000000001"/>
    <n v="0.48280000000000001"/>
    <n v="0.48280000000000001"/>
    <n v="0.48280000000000001"/>
    <n v="0.48280000000000001"/>
    <n v="0.48280000000000001"/>
  </r>
  <r>
    <s v="connecticut"/>
    <x v="8"/>
    <x v="1"/>
    <x v="2130"/>
    <n v="0.62809999999999999"/>
    <n v="0.62809999999999999"/>
    <n v="0.62809999999999999"/>
    <n v="0.62809999999999999"/>
    <n v="0.62809999999999999"/>
    <n v="0.62809999999999999"/>
    <n v="0.62809999999999999"/>
    <n v="0.62809999999999999"/>
  </r>
  <r>
    <s v="connecticut"/>
    <x v="8"/>
    <x v="5"/>
    <x v="950"/>
    <n v="0.14019999999999999"/>
    <n v="0.14019999999999999"/>
    <n v="0.14019999999999999"/>
    <n v="0.14019999999999999"/>
    <n v="0.14019999999999999"/>
    <n v="0.14019999999999999"/>
    <n v="0.14019999999999999"/>
    <n v="0.14019999999999999"/>
  </r>
  <r>
    <s v="connecticut"/>
    <x v="8"/>
    <x v="6"/>
    <x v="916"/>
    <n v="2.8299999999999999E-2"/>
    <n v="2.8299999999999999E-2"/>
    <n v="2.8299999999999999E-2"/>
    <n v="2.8299999999999999E-2"/>
    <n v="2.8299999999999999E-2"/>
    <n v="2.8299999999999999E-2"/>
    <n v="2.8299999999999999E-2"/>
    <n v="2.8299999999999999E-2"/>
  </r>
  <r>
    <s v="connecticut"/>
    <x v="8"/>
    <x v="2"/>
    <x v="574"/>
    <n v="1.9300000000000001E-2"/>
    <n v="1.9300000000000001E-2"/>
    <n v="1.9300000000000001E-2"/>
    <n v="1.9300000000000001E-2"/>
    <n v="1.9300000000000001E-2"/>
    <n v="1.9300000000000001E-2"/>
    <n v="1.9300000000000001E-2"/>
    <n v="1.9300000000000001E-2"/>
  </r>
  <r>
    <s v="connecticut"/>
    <x v="8"/>
    <x v="0"/>
    <x v="2131"/>
    <n v="1.5671999999999999"/>
    <n v="1.5671999999999999"/>
    <n v="1.5671999999999999"/>
    <n v="1.5671999999999999"/>
    <n v="1.5671999999999999"/>
    <n v="1.5671999999999999"/>
    <n v="1.5671999999999999"/>
    <n v="1.5671999999999999"/>
  </r>
  <r>
    <s v="delaware"/>
    <x v="8"/>
    <x v="1"/>
    <x v="2132"/>
    <n v="0.1832"/>
    <n v="0.1832"/>
    <n v="0.1832"/>
    <n v="0.1832"/>
    <n v="0.1832"/>
    <n v="0.1832"/>
    <n v="0.1832"/>
    <n v="0.1832"/>
  </r>
  <r>
    <s v="delaware"/>
    <x v="8"/>
    <x v="4"/>
    <x v="2133"/>
    <n v="8.9899999999999994E-2"/>
    <n v="8.9899999999999994E-2"/>
    <n v="8.9899999999999994E-2"/>
    <n v="8.9899999999999994E-2"/>
    <n v="8.9899999999999994E-2"/>
    <n v="8.9899999999999994E-2"/>
    <n v="8.9899999999999994E-2"/>
    <n v="8.9899999999999994E-2"/>
  </r>
  <r>
    <s v="delaware"/>
    <x v="8"/>
    <x v="5"/>
    <x v="2134"/>
    <n v="3.5299999999999998E-2"/>
    <n v="3.5299999999999998E-2"/>
    <n v="3.5299999999999998E-2"/>
    <n v="3.5299999999999998E-2"/>
    <n v="3.5299999999999998E-2"/>
    <n v="3.5299999999999998E-2"/>
    <n v="3.5299999999999998E-2"/>
    <n v="3.5299999999999998E-2"/>
  </r>
  <r>
    <s v="delaware"/>
    <x v="8"/>
    <x v="0"/>
    <x v="2135"/>
    <n v="0.44209999999999999"/>
    <n v="0.44209999999999999"/>
    <n v="0.44209999999999999"/>
    <n v="0.44209999999999999"/>
    <n v="0.44209999999999999"/>
    <n v="0.44209999999999999"/>
    <n v="0.44209999999999999"/>
    <n v="0.44209999999999999"/>
  </r>
  <r>
    <s v="delaware"/>
    <x v="8"/>
    <x v="6"/>
    <x v="797"/>
    <n v="7.1000000000000004E-3"/>
    <n v="7.1000000000000004E-3"/>
    <n v="7.1000000000000004E-3"/>
    <n v="7.1000000000000004E-3"/>
    <n v="7.1000000000000004E-3"/>
    <n v="7.1000000000000004E-3"/>
    <n v="7.1000000000000004E-3"/>
    <n v="7.1000000000000004E-3"/>
  </r>
  <r>
    <s v="delaware"/>
    <x v="8"/>
    <x v="3"/>
    <x v="1458"/>
    <n v="0.1217"/>
    <n v="0.1217"/>
    <n v="0.1217"/>
    <n v="0.1217"/>
    <n v="0.1217"/>
    <n v="0.1217"/>
    <n v="0.1217"/>
    <n v="0.1217"/>
  </r>
  <r>
    <s v="delaware"/>
    <x v="8"/>
    <x v="2"/>
    <x v="2136"/>
    <n v="4.8999999999999998E-3"/>
    <n v="4.8999999999999998E-3"/>
    <n v="4.8999999999999998E-3"/>
    <n v="4.8999999999999998E-3"/>
    <n v="4.8999999999999998E-3"/>
    <n v="4.8999999999999998E-3"/>
    <n v="4.8999999999999998E-3"/>
    <n v="4.8999999999999998E-3"/>
  </r>
  <r>
    <s v="florida"/>
    <x v="8"/>
    <x v="1"/>
    <x v="2137"/>
    <n v="3.9283000000000001"/>
    <n v="3.9283000000000001"/>
    <n v="3.9283000000000001"/>
    <n v="3.9283000000000001"/>
    <n v="3.9283000000000001"/>
    <n v="3.9283000000000001"/>
    <n v="3.9283000000000001"/>
    <n v="3.9283000000000001"/>
  </r>
  <r>
    <s v="florida"/>
    <x v="8"/>
    <x v="3"/>
    <x v="2138"/>
    <n v="2.7242999999999999"/>
    <n v="2.7242999999999999"/>
    <n v="2.7242999999999999"/>
    <n v="2.7242999999999999"/>
    <n v="2.7242999999999999"/>
    <n v="2.7242999999999999"/>
    <n v="2.7242999999999999"/>
    <n v="2.7242999999999999"/>
  </r>
  <r>
    <s v="florida"/>
    <x v="8"/>
    <x v="5"/>
    <x v="2139"/>
    <n v="0.79100000000000004"/>
    <n v="0.79100000000000004"/>
    <n v="0.79100000000000004"/>
    <n v="0.79100000000000004"/>
    <n v="0.79100000000000004"/>
    <n v="0.79100000000000004"/>
    <n v="0.79100000000000004"/>
    <n v="0.79100000000000004"/>
  </r>
  <r>
    <s v="florida"/>
    <x v="8"/>
    <x v="4"/>
    <x v="2140"/>
    <n v="1.9902"/>
    <n v="1.9902"/>
    <n v="1.9902"/>
    <n v="1.9902"/>
    <n v="1.9902"/>
    <n v="1.9902"/>
    <n v="1.9902"/>
    <n v="1.9902"/>
  </r>
  <r>
    <s v="florida"/>
    <x v="8"/>
    <x v="6"/>
    <x v="2141"/>
    <n v="0.1595"/>
    <n v="0.1595"/>
    <n v="0.1595"/>
    <n v="0.1595"/>
    <n v="0.1595"/>
    <n v="0.1595"/>
    <n v="0.1595"/>
    <n v="0.1595"/>
  </r>
  <r>
    <s v="florida"/>
    <x v="8"/>
    <x v="2"/>
    <x v="2142"/>
    <n v="0.1091"/>
    <n v="0.1091"/>
    <n v="0.1091"/>
    <n v="0.1091"/>
    <n v="0.1091"/>
    <n v="0.1091"/>
    <n v="0.1091"/>
    <n v="0.1091"/>
  </r>
  <r>
    <s v="florida"/>
    <x v="8"/>
    <x v="0"/>
    <x v="2143"/>
    <n v="9.7024000000000008"/>
    <n v="9.7024000000000008"/>
    <n v="9.7024000000000008"/>
    <n v="9.7024000000000008"/>
    <n v="9.7024000000000008"/>
    <n v="9.7024000000000008"/>
    <n v="9.7024000000000008"/>
    <n v="9.7024000000000008"/>
  </r>
  <r>
    <s v="georgia"/>
    <x v="8"/>
    <x v="0"/>
    <x v="2144"/>
    <n v="4.9210000000000003"/>
    <n v="4.9210000000000003"/>
    <n v="4.9210000000000003"/>
    <n v="4.9210000000000003"/>
    <n v="4.9210000000000003"/>
    <n v="4.9210000000000003"/>
    <n v="4.9210000000000003"/>
    <n v="4.9210000000000003"/>
  </r>
  <r>
    <s v="georgia"/>
    <x v="8"/>
    <x v="3"/>
    <x v="2145"/>
    <n v="1.3328"/>
    <n v="1.3328"/>
    <n v="1.3328"/>
    <n v="1.3328"/>
    <n v="1.3328"/>
    <n v="1.3328"/>
    <n v="1.3328"/>
    <n v="1.3328"/>
  </r>
  <r>
    <s v="georgia"/>
    <x v="8"/>
    <x v="6"/>
    <x v="2146"/>
    <n v="7.8E-2"/>
    <n v="7.8E-2"/>
    <n v="7.8E-2"/>
    <n v="7.8E-2"/>
    <n v="7.8E-2"/>
    <n v="7.8E-2"/>
    <n v="7.8E-2"/>
    <n v="7.8E-2"/>
  </r>
  <r>
    <s v="georgia"/>
    <x v="8"/>
    <x v="5"/>
    <x v="2147"/>
    <n v="0.38700000000000001"/>
    <n v="0.38700000000000001"/>
    <n v="0.38700000000000001"/>
    <n v="0.38700000000000001"/>
    <n v="0.38700000000000001"/>
    <n v="0.38700000000000001"/>
    <n v="0.38700000000000001"/>
    <n v="0.38700000000000001"/>
  </r>
  <r>
    <s v="georgia"/>
    <x v="8"/>
    <x v="4"/>
    <x v="2148"/>
    <n v="0.93420000000000003"/>
    <n v="0.93420000000000003"/>
    <n v="0.93420000000000003"/>
    <n v="0.93420000000000003"/>
    <n v="0.93420000000000003"/>
    <n v="0.93420000000000003"/>
    <n v="0.93420000000000003"/>
    <n v="0.93420000000000003"/>
  </r>
  <r>
    <s v="georgia"/>
    <x v="8"/>
    <x v="1"/>
    <x v="2149"/>
    <n v="2.1356000000000002"/>
    <n v="2.1356000000000002"/>
    <n v="2.1356000000000002"/>
    <n v="2.1356000000000002"/>
    <n v="2.1356000000000002"/>
    <n v="2.1356000000000002"/>
    <n v="2.1356000000000002"/>
    <n v="2.1356000000000002"/>
  </r>
  <r>
    <s v="georgia"/>
    <x v="8"/>
    <x v="2"/>
    <x v="295"/>
    <n v="5.3400000000000003E-2"/>
    <n v="5.3400000000000003E-2"/>
    <n v="5.3400000000000003E-2"/>
    <n v="5.3400000000000003E-2"/>
    <n v="5.3400000000000003E-2"/>
    <n v="5.3400000000000003E-2"/>
    <n v="5.3400000000000003E-2"/>
    <n v="5.3400000000000003E-2"/>
  </r>
  <r>
    <s v="hawaii"/>
    <x v="8"/>
    <x v="0"/>
    <x v="2150"/>
    <n v="0.57509999999999994"/>
    <n v="0.57509999999999994"/>
    <n v="0.57509999999999994"/>
    <n v="0.57509999999999994"/>
    <n v="0.57509999999999994"/>
    <n v="0.57509999999999994"/>
    <n v="0.57509999999999994"/>
    <n v="0.57509999999999994"/>
  </r>
  <r>
    <s v="hawaii"/>
    <x v="8"/>
    <x v="3"/>
    <x v="2151"/>
    <n v="0.18310000000000001"/>
    <n v="0.18310000000000001"/>
    <n v="0.18310000000000001"/>
    <n v="0.18310000000000001"/>
    <n v="0.18310000000000001"/>
    <n v="0.18310000000000001"/>
    <n v="0.18310000000000001"/>
    <n v="0.18310000000000001"/>
  </r>
  <r>
    <s v="hawaii"/>
    <x v="8"/>
    <x v="1"/>
    <x v="2152"/>
    <n v="0.2177"/>
    <n v="0.2177"/>
    <n v="0.2177"/>
    <n v="0.2177"/>
    <n v="0.2177"/>
    <n v="0.2177"/>
    <n v="0.2177"/>
    <n v="0.2177"/>
  </r>
  <r>
    <s v="hawaii"/>
    <x v="8"/>
    <x v="4"/>
    <x v="1210"/>
    <n v="0.1031"/>
    <n v="0.1031"/>
    <n v="0.1031"/>
    <n v="0.1031"/>
    <n v="0.1031"/>
    <n v="0.1031"/>
    <n v="0.1031"/>
    <n v="0.1031"/>
  </r>
  <r>
    <s v="hawaii"/>
    <x v="8"/>
    <x v="2"/>
    <x v="1028"/>
    <n v="7.3000000000000001E-3"/>
    <n v="7.3000000000000001E-3"/>
    <n v="7.3000000000000001E-3"/>
    <n v="7.3000000000000001E-3"/>
    <n v="7.3000000000000001E-3"/>
    <n v="7.3000000000000001E-3"/>
    <n v="7.3000000000000001E-3"/>
    <n v="7.3000000000000001E-3"/>
  </r>
  <r>
    <s v="hawaii"/>
    <x v="8"/>
    <x v="5"/>
    <x v="1349"/>
    <n v="5.3199999999999997E-2"/>
    <n v="5.3199999999999997E-2"/>
    <n v="5.3199999999999997E-2"/>
    <n v="5.3199999999999997E-2"/>
    <n v="5.3199999999999997E-2"/>
    <n v="5.3199999999999997E-2"/>
    <n v="5.3199999999999997E-2"/>
    <n v="5.3199999999999997E-2"/>
  </r>
  <r>
    <s v="hawaii"/>
    <x v="8"/>
    <x v="6"/>
    <x v="50"/>
    <n v="1.0699999999999999E-2"/>
    <n v="1.0699999999999999E-2"/>
    <n v="1.0699999999999999E-2"/>
    <n v="1.0699999999999999E-2"/>
    <n v="1.0699999999999999E-2"/>
    <n v="1.0699999999999999E-2"/>
    <n v="1.0699999999999999E-2"/>
    <n v="1.0699999999999999E-2"/>
  </r>
  <r>
    <s v="idaho"/>
    <x v="8"/>
    <x v="1"/>
    <x v="2153"/>
    <n v="0.30969999999999998"/>
    <n v="0.30969999999999998"/>
    <n v="0.30969999999999998"/>
    <n v="0.30969999999999998"/>
    <n v="0.30969999999999998"/>
    <n v="0.30969999999999998"/>
    <n v="0.30969999999999998"/>
    <n v="0.30969999999999998"/>
  </r>
  <r>
    <s v="idaho"/>
    <x v="8"/>
    <x v="4"/>
    <x v="1398"/>
    <n v="0.12540000000000001"/>
    <n v="0.12540000000000001"/>
    <n v="0.12540000000000001"/>
    <n v="0.12540000000000001"/>
    <n v="0.12540000000000001"/>
    <n v="0.12540000000000001"/>
    <n v="0.12540000000000001"/>
    <n v="0.12540000000000001"/>
  </r>
  <r>
    <s v="idaho"/>
    <x v="8"/>
    <x v="5"/>
    <x v="215"/>
    <n v="6.1499999999999999E-2"/>
    <n v="6.1499999999999999E-2"/>
    <n v="6.1499999999999999E-2"/>
    <n v="6.1499999999999999E-2"/>
    <n v="6.1499999999999999E-2"/>
    <n v="6.1499999999999999E-2"/>
    <n v="6.1499999999999999E-2"/>
    <n v="6.1499999999999999E-2"/>
  </r>
  <r>
    <s v="idaho"/>
    <x v="8"/>
    <x v="2"/>
    <x v="400"/>
    <n v="8.5000000000000006E-3"/>
    <n v="8.5000000000000006E-3"/>
    <n v="8.5000000000000006E-3"/>
    <n v="8.5000000000000006E-3"/>
    <n v="8.5000000000000006E-3"/>
    <n v="8.5000000000000006E-3"/>
    <n v="8.5000000000000006E-3"/>
    <n v="8.5000000000000006E-3"/>
  </r>
  <r>
    <s v="idaho"/>
    <x v="8"/>
    <x v="3"/>
    <x v="2154"/>
    <n v="0.2117"/>
    <n v="0.2117"/>
    <n v="0.2117"/>
    <n v="0.2117"/>
    <n v="0.2117"/>
    <n v="0.2117"/>
    <n v="0.2117"/>
    <n v="0.2117"/>
  </r>
  <r>
    <s v="idaho"/>
    <x v="8"/>
    <x v="6"/>
    <x v="1235"/>
    <n v="1.24E-2"/>
    <n v="1.24E-2"/>
    <n v="1.24E-2"/>
    <n v="1.24E-2"/>
    <n v="1.24E-2"/>
    <n v="1.24E-2"/>
    <n v="1.24E-2"/>
    <n v="1.24E-2"/>
  </r>
  <r>
    <s v="idaho"/>
    <x v="8"/>
    <x v="0"/>
    <x v="2155"/>
    <n v="0.72909999999999997"/>
    <n v="0.72909999999999997"/>
    <n v="0.72909999999999997"/>
    <n v="0.72909999999999997"/>
    <n v="0.72909999999999997"/>
    <n v="0.72909999999999997"/>
    <n v="0.72909999999999997"/>
    <n v="0.72909999999999997"/>
  </r>
  <r>
    <s v="illinois"/>
    <x v="8"/>
    <x v="3"/>
    <x v="2156"/>
    <n v="1.7404999999999999"/>
    <n v="1.7404999999999999"/>
    <n v="1.7404999999999999"/>
    <n v="1.7404999999999999"/>
    <n v="1.7404999999999999"/>
    <n v="1.7404999999999999"/>
    <n v="1.7404999999999999"/>
    <n v="1.7404999999999999"/>
  </r>
  <r>
    <s v="illinois"/>
    <x v="8"/>
    <x v="4"/>
    <x v="2157"/>
    <n v="1.1419999999999999"/>
    <n v="1.1419999999999999"/>
    <n v="1.1419999999999999"/>
    <n v="1.1419999999999999"/>
    <n v="1.1419999999999999"/>
    <n v="1.1419999999999999"/>
    <n v="1.1419999999999999"/>
    <n v="1.1419999999999999"/>
  </r>
  <r>
    <s v="illinois"/>
    <x v="8"/>
    <x v="2"/>
    <x v="2158"/>
    <n v="6.9699999999999998E-2"/>
    <n v="6.9699999999999998E-2"/>
    <n v="6.9699999999999998E-2"/>
    <n v="6.9699999999999998E-2"/>
    <n v="6.9699999999999998E-2"/>
    <n v="6.9699999999999998E-2"/>
    <n v="6.9699999999999998E-2"/>
    <n v="6.9699999999999998E-2"/>
  </r>
  <r>
    <s v="illinois"/>
    <x v="8"/>
    <x v="6"/>
    <x v="2159"/>
    <n v="0.1019"/>
    <n v="0.1019"/>
    <n v="0.1019"/>
    <n v="0.1019"/>
    <n v="0.1019"/>
    <n v="0.1019"/>
    <n v="0.1019"/>
    <n v="0.1019"/>
  </r>
  <r>
    <s v="illinois"/>
    <x v="8"/>
    <x v="1"/>
    <x v="2160"/>
    <n v="2.1991999999999998"/>
    <n v="2.1991999999999998"/>
    <n v="2.1991999999999998"/>
    <n v="2.1991999999999998"/>
    <n v="2.1991999999999998"/>
    <n v="2.1991999999999998"/>
    <n v="2.1991999999999998"/>
    <n v="2.1991999999999998"/>
  </r>
  <r>
    <s v="illinois"/>
    <x v="8"/>
    <x v="5"/>
    <x v="2161"/>
    <n v="0.50529999999999997"/>
    <n v="0.50529999999999997"/>
    <n v="0.50529999999999997"/>
    <n v="0.50529999999999997"/>
    <n v="0.50529999999999997"/>
    <n v="0.50529999999999997"/>
    <n v="0.50529999999999997"/>
    <n v="0.50529999999999997"/>
  </r>
  <r>
    <s v="illinois"/>
    <x v="8"/>
    <x v="0"/>
    <x v="2162"/>
    <n v="5.7586000000000004"/>
    <n v="5.7586000000000004"/>
    <n v="5.7586000000000004"/>
    <n v="5.7586000000000004"/>
    <n v="5.7586000000000004"/>
    <n v="5.7586000000000004"/>
    <n v="5.7586000000000004"/>
    <n v="5.7586000000000004"/>
  </r>
  <r>
    <s v="indiana"/>
    <x v="8"/>
    <x v="2"/>
    <x v="2163"/>
    <n v="3.4599999999999999E-2"/>
    <n v="3.4599999999999999E-2"/>
    <n v="3.4599999999999999E-2"/>
    <n v="3.4599999999999999E-2"/>
    <n v="3.4599999999999999E-2"/>
    <n v="3.4599999999999999E-2"/>
    <n v="3.4599999999999999E-2"/>
    <n v="3.4599999999999999E-2"/>
  </r>
  <r>
    <s v="indiana"/>
    <x v="8"/>
    <x v="3"/>
    <x v="2164"/>
    <n v="0.86419999999999997"/>
    <n v="0.86419999999999997"/>
    <n v="0.86419999999999997"/>
    <n v="0.86419999999999997"/>
    <n v="0.86419999999999997"/>
    <n v="0.86419999999999997"/>
    <n v="0.86419999999999997"/>
    <n v="0.86419999999999997"/>
  </r>
  <r>
    <s v="indiana"/>
    <x v="8"/>
    <x v="1"/>
    <x v="2165"/>
    <n v="1.494"/>
    <n v="1.494"/>
    <n v="1.494"/>
    <n v="1.494"/>
    <n v="1.494"/>
    <n v="1.494"/>
    <n v="1.494"/>
    <n v="1.494"/>
  </r>
  <r>
    <s v="indiana"/>
    <x v="8"/>
    <x v="5"/>
    <x v="2166"/>
    <n v="0.25090000000000001"/>
    <n v="0.25090000000000001"/>
    <n v="0.25090000000000001"/>
    <n v="0.25090000000000001"/>
    <n v="0.25090000000000001"/>
    <n v="0.25090000000000001"/>
    <n v="0.25090000000000001"/>
    <n v="0.25090000000000001"/>
  </r>
  <r>
    <s v="indiana"/>
    <x v="8"/>
    <x v="0"/>
    <x v="2167"/>
    <n v="3.2822"/>
    <n v="3.2822"/>
    <n v="3.2822"/>
    <n v="3.2822"/>
    <n v="3.2822"/>
    <n v="3.2822"/>
    <n v="3.2822"/>
    <n v="3.2822"/>
  </r>
  <r>
    <s v="indiana"/>
    <x v="8"/>
    <x v="4"/>
    <x v="2168"/>
    <n v="0.58789999999999998"/>
    <n v="0.58789999999999998"/>
    <n v="0.58789999999999998"/>
    <n v="0.58789999999999998"/>
    <n v="0.58789999999999998"/>
    <n v="0.58789999999999998"/>
    <n v="0.58789999999999998"/>
    <n v="0.58789999999999998"/>
  </r>
  <r>
    <s v="indiana"/>
    <x v="8"/>
    <x v="6"/>
    <x v="592"/>
    <n v="5.0599999999999999E-2"/>
    <n v="5.0599999999999999E-2"/>
    <n v="5.0599999999999999E-2"/>
    <n v="5.0599999999999999E-2"/>
    <n v="5.0599999999999999E-2"/>
    <n v="5.0599999999999999E-2"/>
    <n v="5.0599999999999999E-2"/>
    <n v="5.0599999999999999E-2"/>
  </r>
  <r>
    <s v="iowa"/>
    <x v="8"/>
    <x v="4"/>
    <x v="1843"/>
    <n v="0.2787"/>
    <n v="0.2787"/>
    <n v="0.2787"/>
    <n v="0.2787"/>
    <n v="0.2787"/>
    <n v="0.2787"/>
    <n v="0.2787"/>
    <n v="0.2787"/>
  </r>
  <r>
    <s v="iowa"/>
    <x v="8"/>
    <x v="2"/>
    <x v="389"/>
    <n v="1.6199999999999999E-2"/>
    <n v="1.6199999999999999E-2"/>
    <n v="1.6199999999999999E-2"/>
    <n v="1.6199999999999999E-2"/>
    <n v="1.6199999999999999E-2"/>
    <n v="1.6199999999999999E-2"/>
    <n v="1.6199999999999999E-2"/>
    <n v="1.6199999999999999E-2"/>
  </r>
  <r>
    <s v="iowa"/>
    <x v="8"/>
    <x v="3"/>
    <x v="2169"/>
    <n v="0.4037"/>
    <n v="0.4037"/>
    <n v="0.4037"/>
    <n v="0.4037"/>
    <n v="0.4037"/>
    <n v="0.4037"/>
    <n v="0.4037"/>
    <n v="0.4037"/>
  </r>
  <r>
    <s v="iowa"/>
    <x v="8"/>
    <x v="6"/>
    <x v="1251"/>
    <n v="2.3599999999999999E-2"/>
    <n v="2.3599999999999999E-2"/>
    <n v="2.3599999999999999E-2"/>
    <n v="2.3599999999999999E-2"/>
    <n v="2.3599999999999999E-2"/>
    <n v="2.3599999999999999E-2"/>
    <n v="2.3599999999999999E-2"/>
    <n v="2.3599999999999999E-2"/>
  </r>
  <r>
    <s v="iowa"/>
    <x v="8"/>
    <x v="1"/>
    <x v="2170"/>
    <n v="0.62"/>
    <n v="0.62"/>
    <n v="0.62"/>
    <n v="0.62"/>
    <n v="0.62"/>
    <n v="0.62"/>
    <n v="0.62"/>
    <n v="0.62"/>
  </r>
  <r>
    <s v="iowa"/>
    <x v="8"/>
    <x v="5"/>
    <x v="996"/>
    <n v="0.1172"/>
    <n v="0.1172"/>
    <n v="0.1172"/>
    <n v="0.1172"/>
    <n v="0.1172"/>
    <n v="0.1172"/>
    <n v="0.1172"/>
    <n v="0.1172"/>
  </r>
  <r>
    <s v="iowa"/>
    <x v="8"/>
    <x v="0"/>
    <x v="2171"/>
    <n v="1.4594"/>
    <n v="1.4594"/>
    <n v="1.4594"/>
    <n v="1.4594"/>
    <n v="1.4594"/>
    <n v="1.4594"/>
    <n v="1.4594"/>
    <n v="1.4594"/>
  </r>
  <r>
    <s v="kansas"/>
    <x v="8"/>
    <x v="4"/>
    <x v="2172"/>
    <n v="0.25850000000000001"/>
    <n v="0.25850000000000001"/>
    <n v="0.25850000000000001"/>
    <n v="0.25850000000000001"/>
    <n v="0.25850000000000001"/>
    <n v="0.25850000000000001"/>
    <n v="0.25850000000000001"/>
    <n v="0.25850000000000001"/>
  </r>
  <r>
    <s v="kansas"/>
    <x v="8"/>
    <x v="1"/>
    <x v="2173"/>
    <n v="0.5948"/>
    <n v="0.5948"/>
    <n v="0.5948"/>
    <n v="0.5948"/>
    <n v="0.5948"/>
    <n v="0.5948"/>
    <n v="0.5948"/>
    <n v="0.5948"/>
  </r>
  <r>
    <s v="kansas"/>
    <x v="8"/>
    <x v="0"/>
    <x v="2174"/>
    <n v="1.3793"/>
    <n v="1.3793"/>
    <n v="1.3793"/>
    <n v="1.3793"/>
    <n v="1.3793"/>
    <n v="1.3793"/>
    <n v="1.3793"/>
    <n v="1.3793"/>
  </r>
  <r>
    <s v="kansas"/>
    <x v="8"/>
    <x v="5"/>
    <x v="2175"/>
    <n v="0.1099"/>
    <n v="0.1099"/>
    <n v="0.1099"/>
    <n v="0.1099"/>
    <n v="0.1099"/>
    <n v="0.1099"/>
    <n v="0.1099"/>
    <n v="0.1099"/>
  </r>
  <r>
    <s v="kansas"/>
    <x v="8"/>
    <x v="3"/>
    <x v="2176"/>
    <n v="0.37869999999999998"/>
    <n v="0.37869999999999998"/>
    <n v="0.37869999999999998"/>
    <n v="0.37869999999999998"/>
    <n v="0.37869999999999998"/>
    <n v="0.37869999999999998"/>
    <n v="0.37869999999999998"/>
    <n v="0.37869999999999998"/>
  </r>
  <r>
    <s v="kansas"/>
    <x v="8"/>
    <x v="6"/>
    <x v="960"/>
    <n v="2.2200000000000001E-2"/>
    <n v="2.2200000000000001E-2"/>
    <n v="2.2200000000000001E-2"/>
    <n v="2.2200000000000001E-2"/>
    <n v="2.2200000000000001E-2"/>
    <n v="2.2200000000000001E-2"/>
    <n v="2.2200000000000001E-2"/>
    <n v="2.2200000000000001E-2"/>
  </r>
  <r>
    <s v="kansas"/>
    <x v="8"/>
    <x v="2"/>
    <x v="925"/>
    <n v="1.52E-2"/>
    <n v="1.52E-2"/>
    <n v="1.52E-2"/>
    <n v="1.52E-2"/>
    <n v="1.52E-2"/>
    <n v="1.52E-2"/>
    <n v="1.52E-2"/>
    <n v="1.52E-2"/>
  </r>
  <r>
    <s v="kentucky"/>
    <x v="8"/>
    <x v="2"/>
    <x v="469"/>
    <n v="2.3099999999999999E-2"/>
    <n v="2.3099999999999999E-2"/>
    <n v="2.3099999999999999E-2"/>
    <n v="2.3099999999999999E-2"/>
    <n v="2.3099999999999999E-2"/>
    <n v="2.3099999999999999E-2"/>
    <n v="2.3099999999999999E-2"/>
    <n v="2.3099999999999999E-2"/>
  </r>
  <r>
    <s v="kentucky"/>
    <x v="8"/>
    <x v="3"/>
    <x v="2177"/>
    <n v="0.57689999999999997"/>
    <n v="0.57689999999999997"/>
    <n v="0.57689999999999997"/>
    <n v="0.57689999999999997"/>
    <n v="0.57689999999999997"/>
    <n v="0.57689999999999997"/>
    <n v="0.57689999999999997"/>
    <n v="0.57689999999999997"/>
  </r>
  <r>
    <s v="kentucky"/>
    <x v="8"/>
    <x v="6"/>
    <x v="2080"/>
    <n v="3.3799999999999997E-2"/>
    <n v="3.3799999999999997E-2"/>
    <n v="3.3799999999999997E-2"/>
    <n v="3.3799999999999997E-2"/>
    <n v="3.3799999999999997E-2"/>
    <n v="3.3799999999999997E-2"/>
    <n v="3.3799999999999997E-2"/>
    <n v="3.3799999999999997E-2"/>
  </r>
  <r>
    <s v="kentucky"/>
    <x v="8"/>
    <x v="1"/>
    <x v="2178"/>
    <n v="0.95620000000000005"/>
    <n v="0.95620000000000005"/>
    <n v="0.95620000000000005"/>
    <n v="0.95620000000000005"/>
    <n v="0.95620000000000005"/>
    <n v="0.95620000000000005"/>
    <n v="0.95620000000000005"/>
    <n v="0.95620000000000005"/>
  </r>
  <r>
    <s v="kentucky"/>
    <x v="8"/>
    <x v="5"/>
    <x v="2179"/>
    <n v="0.16750000000000001"/>
    <n v="0.16750000000000001"/>
    <n v="0.16750000000000001"/>
    <n v="0.16750000000000001"/>
    <n v="0.16750000000000001"/>
    <n v="0.16750000000000001"/>
    <n v="0.16750000000000001"/>
    <n v="0.16750000000000001"/>
  </r>
  <r>
    <s v="kentucky"/>
    <x v="8"/>
    <x v="0"/>
    <x v="2180"/>
    <n v="2.1816"/>
    <n v="2.1816"/>
    <n v="2.1816"/>
    <n v="2.1816"/>
    <n v="2.1816"/>
    <n v="2.1816"/>
    <n v="2.1816"/>
    <n v="2.1816"/>
  </r>
  <r>
    <s v="kentucky"/>
    <x v="8"/>
    <x v="4"/>
    <x v="2181"/>
    <n v="0.42409999999999998"/>
    <n v="0.42409999999999998"/>
    <n v="0.42409999999999998"/>
    <n v="0.42409999999999998"/>
    <n v="0.42409999999999998"/>
    <n v="0.42409999999999998"/>
    <n v="0.42409999999999998"/>
    <n v="0.42409999999999998"/>
  </r>
  <r>
    <s v="louisiana"/>
    <x v="8"/>
    <x v="6"/>
    <x v="160"/>
    <n v="3.6400000000000002E-2"/>
    <n v="3.6400000000000002E-2"/>
    <n v="3.6400000000000002E-2"/>
    <n v="3.6400000000000002E-2"/>
    <n v="3.6400000000000002E-2"/>
    <n v="3.6400000000000002E-2"/>
    <n v="3.6400000000000002E-2"/>
    <n v="3.6400000000000002E-2"/>
  </r>
  <r>
    <s v="louisiana"/>
    <x v="8"/>
    <x v="3"/>
    <x v="2182"/>
    <n v="0.62129999999999996"/>
    <n v="0.62129999999999996"/>
    <n v="0.62129999999999996"/>
    <n v="0.62129999999999996"/>
    <n v="0.62129999999999996"/>
    <n v="0.62129999999999996"/>
    <n v="0.62129999999999996"/>
    <n v="0.62129999999999996"/>
  </r>
  <r>
    <s v="louisiana"/>
    <x v="8"/>
    <x v="5"/>
    <x v="2183"/>
    <n v="0.1804"/>
    <n v="0.1804"/>
    <n v="0.1804"/>
    <n v="0.1804"/>
    <n v="0.1804"/>
    <n v="0.1804"/>
    <n v="0.1804"/>
    <n v="0.1804"/>
  </r>
  <r>
    <s v="louisiana"/>
    <x v="8"/>
    <x v="1"/>
    <x v="2184"/>
    <n v="0.93230000000000002"/>
    <n v="0.93230000000000002"/>
    <n v="0.93230000000000002"/>
    <n v="0.93230000000000002"/>
    <n v="0.93230000000000002"/>
    <n v="0.93230000000000002"/>
    <n v="0.93230000000000002"/>
    <n v="0.93230000000000002"/>
  </r>
  <r>
    <s v="louisiana"/>
    <x v="8"/>
    <x v="2"/>
    <x v="235"/>
    <n v="2.4899999999999999E-2"/>
    <n v="2.4899999999999999E-2"/>
    <n v="2.4899999999999999E-2"/>
    <n v="2.4899999999999999E-2"/>
    <n v="2.4899999999999999E-2"/>
    <n v="2.4899999999999999E-2"/>
    <n v="2.4899999999999999E-2"/>
    <n v="2.4899999999999999E-2"/>
  </r>
  <r>
    <s v="louisiana"/>
    <x v="8"/>
    <x v="0"/>
    <x v="2185"/>
    <n v="2.2402000000000002"/>
    <n v="2.2402000000000002"/>
    <n v="2.2402000000000002"/>
    <n v="2.2402000000000002"/>
    <n v="2.2402000000000002"/>
    <n v="2.2402000000000002"/>
    <n v="2.2402000000000002"/>
    <n v="2.2402000000000002"/>
  </r>
  <r>
    <s v="louisiana"/>
    <x v="8"/>
    <x v="4"/>
    <x v="2186"/>
    <n v="0.44490000000000002"/>
    <n v="0.44490000000000002"/>
    <n v="0.44490000000000002"/>
    <n v="0.44490000000000002"/>
    <n v="0.44490000000000002"/>
    <n v="0.44490000000000002"/>
    <n v="0.44490000000000002"/>
    <n v="0.44490000000000002"/>
  </r>
  <r>
    <s v="maine"/>
    <x v="8"/>
    <x v="4"/>
    <x v="2187"/>
    <n v="0.11459999999999999"/>
    <n v="0.11459999999999999"/>
    <n v="0.11459999999999999"/>
    <n v="0.11459999999999999"/>
    <n v="0.11459999999999999"/>
    <n v="0.11459999999999999"/>
    <n v="0.11459999999999999"/>
    <n v="0.11459999999999999"/>
  </r>
  <r>
    <s v="maine"/>
    <x v="8"/>
    <x v="2"/>
    <x v="245"/>
    <n v="7.4000000000000003E-3"/>
    <n v="7.4000000000000003E-3"/>
    <n v="7.4000000000000003E-3"/>
    <n v="7.4000000000000003E-3"/>
    <n v="7.4000000000000003E-3"/>
    <n v="7.4000000000000003E-3"/>
    <n v="7.4000000000000003E-3"/>
    <n v="7.4000000000000003E-3"/>
  </r>
  <r>
    <s v="maine"/>
    <x v="8"/>
    <x v="0"/>
    <x v="2188"/>
    <n v="0.65239999999999998"/>
    <n v="0.65239999999999998"/>
    <n v="0.65239999999999998"/>
    <n v="0.65239999999999998"/>
    <n v="0.65239999999999998"/>
    <n v="0.65239999999999998"/>
    <n v="0.65239999999999998"/>
    <n v="0.65239999999999998"/>
  </r>
  <r>
    <s v="maine"/>
    <x v="8"/>
    <x v="5"/>
    <x v="295"/>
    <n v="5.3400000000000003E-2"/>
    <n v="5.3400000000000003E-2"/>
    <n v="5.3400000000000003E-2"/>
    <n v="5.3400000000000003E-2"/>
    <n v="5.3400000000000003E-2"/>
    <n v="5.3400000000000003E-2"/>
    <n v="5.3400000000000003E-2"/>
    <n v="5.3400000000000003E-2"/>
  </r>
  <r>
    <s v="maine"/>
    <x v="8"/>
    <x v="1"/>
    <x v="2189"/>
    <n v="0.28220000000000001"/>
    <n v="0.28220000000000001"/>
    <n v="0.28220000000000001"/>
    <n v="0.28220000000000001"/>
    <n v="0.28220000000000001"/>
    <n v="0.28220000000000001"/>
    <n v="0.28220000000000001"/>
    <n v="0.28220000000000001"/>
  </r>
  <r>
    <s v="maine"/>
    <x v="8"/>
    <x v="3"/>
    <x v="876"/>
    <n v="0.184"/>
    <n v="0.184"/>
    <n v="0.184"/>
    <n v="0.184"/>
    <n v="0.184"/>
    <n v="0.184"/>
    <n v="0.184"/>
    <n v="0.184"/>
  </r>
  <r>
    <s v="maine"/>
    <x v="8"/>
    <x v="6"/>
    <x v="1022"/>
    <n v="1.0800000000000001E-2"/>
    <n v="1.0800000000000001E-2"/>
    <n v="1.0800000000000001E-2"/>
    <n v="1.0800000000000001E-2"/>
    <n v="1.0800000000000001E-2"/>
    <n v="1.0800000000000001E-2"/>
    <n v="1.0800000000000001E-2"/>
    <n v="1.0800000000000001E-2"/>
  </r>
  <r>
    <s v="maryland"/>
    <x v="8"/>
    <x v="1"/>
    <x v="2190"/>
    <n v="1.1456999999999999"/>
    <n v="1.1456999999999999"/>
    <n v="1.1456999999999999"/>
    <n v="1.1456999999999999"/>
    <n v="1.1456999999999999"/>
    <n v="1.1456999999999999"/>
    <n v="1.1456999999999999"/>
    <n v="1.1456999999999999"/>
  </r>
  <r>
    <s v="maryland"/>
    <x v="8"/>
    <x v="5"/>
    <x v="2191"/>
    <n v="0.2361"/>
    <n v="0.2361"/>
    <n v="0.2361"/>
    <n v="0.2361"/>
    <n v="0.2361"/>
    <n v="0.2361"/>
    <n v="0.2361"/>
    <n v="0.2361"/>
  </r>
  <r>
    <s v="maryland"/>
    <x v="8"/>
    <x v="0"/>
    <x v="2192"/>
    <n v="2.8306"/>
    <n v="2.8306"/>
    <n v="2.8306"/>
    <n v="2.8306"/>
    <n v="2.8306"/>
    <n v="2.8306"/>
    <n v="2.8306"/>
    <n v="2.8306"/>
  </r>
  <r>
    <s v="maryland"/>
    <x v="8"/>
    <x v="2"/>
    <x v="40"/>
    <n v="3.2599999999999997E-2"/>
    <n v="3.2599999999999997E-2"/>
    <n v="3.2599999999999997E-2"/>
    <n v="3.2599999999999997E-2"/>
    <n v="3.2599999999999997E-2"/>
    <n v="3.2599999999999997E-2"/>
    <n v="3.2599999999999997E-2"/>
    <n v="3.2599999999999997E-2"/>
  </r>
  <r>
    <s v="maryland"/>
    <x v="8"/>
    <x v="6"/>
    <x v="2193"/>
    <n v="4.7600000000000003E-2"/>
    <n v="4.7600000000000003E-2"/>
    <n v="4.7600000000000003E-2"/>
    <n v="4.7600000000000003E-2"/>
    <n v="4.7600000000000003E-2"/>
    <n v="4.7600000000000003E-2"/>
    <n v="4.7600000000000003E-2"/>
    <n v="4.7600000000000003E-2"/>
  </r>
  <r>
    <s v="maryland"/>
    <x v="8"/>
    <x v="4"/>
    <x v="2194"/>
    <n v="0.5554"/>
    <n v="0.5554"/>
    <n v="0.5554"/>
    <n v="0.5554"/>
    <n v="0.5554"/>
    <n v="0.5554"/>
    <n v="0.5554"/>
    <n v="0.5554"/>
  </r>
  <r>
    <s v="maryland"/>
    <x v="8"/>
    <x v="3"/>
    <x v="2195"/>
    <n v="0.81320000000000003"/>
    <n v="0.81320000000000003"/>
    <n v="0.81320000000000003"/>
    <n v="0.81320000000000003"/>
    <n v="0.81320000000000003"/>
    <n v="0.81320000000000003"/>
    <n v="0.81320000000000003"/>
    <n v="0.81320000000000003"/>
  </r>
  <r>
    <s v="massachusetts"/>
    <x v="8"/>
    <x v="5"/>
    <x v="1295"/>
    <n v="0.26050000000000001"/>
    <n v="0.26050000000000001"/>
    <n v="0.26050000000000001"/>
    <n v="0.26050000000000001"/>
    <n v="0.26050000000000001"/>
    <n v="0.26050000000000001"/>
    <n v="0.26050000000000001"/>
    <n v="0.26050000000000001"/>
  </r>
  <r>
    <s v="massachusetts"/>
    <x v="8"/>
    <x v="2"/>
    <x v="251"/>
    <n v="3.5900000000000001E-2"/>
    <n v="3.5900000000000001E-2"/>
    <n v="3.5900000000000001E-2"/>
    <n v="3.5900000000000001E-2"/>
    <n v="3.5900000000000001E-2"/>
    <n v="3.5900000000000001E-2"/>
    <n v="3.5900000000000001E-2"/>
    <n v="3.5900000000000001E-2"/>
  </r>
  <r>
    <s v="massachusetts"/>
    <x v="8"/>
    <x v="0"/>
    <x v="2196"/>
    <n v="2.8843000000000001"/>
    <n v="2.8843000000000001"/>
    <n v="2.8843000000000001"/>
    <n v="2.8843000000000001"/>
    <n v="2.8843000000000001"/>
    <n v="2.8843000000000001"/>
    <n v="2.8843000000000001"/>
    <n v="2.8843000000000001"/>
  </r>
  <r>
    <s v="massachusetts"/>
    <x v="8"/>
    <x v="4"/>
    <x v="2197"/>
    <n v="0.50319999999999998"/>
    <n v="0.50319999999999998"/>
    <n v="0.50319999999999998"/>
    <n v="0.50319999999999998"/>
    <n v="0.50319999999999998"/>
    <n v="0.50319999999999998"/>
    <n v="0.50319999999999998"/>
    <n v="0.50319999999999998"/>
  </r>
  <r>
    <s v="massachusetts"/>
    <x v="8"/>
    <x v="1"/>
    <x v="2198"/>
    <n v="1.135"/>
    <n v="1.135"/>
    <n v="1.135"/>
    <n v="1.135"/>
    <n v="1.135"/>
    <n v="1.135"/>
    <n v="1.135"/>
    <n v="1.135"/>
  </r>
  <r>
    <s v="massachusetts"/>
    <x v="8"/>
    <x v="6"/>
    <x v="1917"/>
    <n v="5.2499999999999998E-2"/>
    <n v="5.2499999999999998E-2"/>
    <n v="5.2499999999999998E-2"/>
    <n v="5.2499999999999998E-2"/>
    <n v="5.2499999999999998E-2"/>
    <n v="5.2499999999999998E-2"/>
    <n v="5.2499999999999998E-2"/>
    <n v="5.2499999999999998E-2"/>
  </r>
  <r>
    <s v="massachusetts"/>
    <x v="8"/>
    <x v="3"/>
    <x v="2199"/>
    <n v="0.8972"/>
    <n v="0.8972"/>
    <n v="0.8972"/>
    <n v="0.8972"/>
    <n v="0.8972"/>
    <n v="0.8972"/>
    <n v="0.8972"/>
    <n v="0.8972"/>
  </r>
  <r>
    <s v="michigan"/>
    <x v="8"/>
    <x v="3"/>
    <x v="2200"/>
    <n v="1.4077999999999999"/>
    <n v="1.4077999999999999"/>
    <n v="1.4077999999999999"/>
    <n v="1.4077999999999999"/>
    <n v="1.4077999999999999"/>
    <n v="1.4077999999999999"/>
    <n v="1.4077999999999999"/>
    <n v="1.4077999999999999"/>
  </r>
  <r>
    <s v="michigan"/>
    <x v="8"/>
    <x v="0"/>
    <x v="2201"/>
    <n v="4.9017999999999997"/>
    <n v="4.9017999999999997"/>
    <n v="4.9017999999999997"/>
    <n v="4.9017999999999997"/>
    <n v="4.9017999999999997"/>
    <n v="4.9017999999999997"/>
    <n v="4.9017999999999997"/>
    <n v="4.9017999999999997"/>
  </r>
  <r>
    <s v="michigan"/>
    <x v="8"/>
    <x v="6"/>
    <x v="701"/>
    <n v="8.2400000000000001E-2"/>
    <n v="8.2400000000000001E-2"/>
    <n v="8.2400000000000001E-2"/>
    <n v="8.2400000000000001E-2"/>
    <n v="8.2400000000000001E-2"/>
    <n v="8.2400000000000001E-2"/>
    <n v="8.2400000000000001E-2"/>
    <n v="8.2400000000000001E-2"/>
  </r>
  <r>
    <s v="michigan"/>
    <x v="8"/>
    <x v="2"/>
    <x v="2202"/>
    <n v="5.6399999999999999E-2"/>
    <n v="5.6399999999999999E-2"/>
    <n v="5.6399999999999999E-2"/>
    <n v="5.6399999999999999E-2"/>
    <n v="5.6399999999999999E-2"/>
    <n v="5.6399999999999999E-2"/>
    <n v="5.6399999999999999E-2"/>
    <n v="5.6399999999999999E-2"/>
  </r>
  <r>
    <s v="michigan"/>
    <x v="8"/>
    <x v="4"/>
    <x v="2203"/>
    <n v="0.95140000000000002"/>
    <n v="0.95140000000000002"/>
    <n v="0.95140000000000002"/>
    <n v="0.95140000000000002"/>
    <n v="0.95140000000000002"/>
    <n v="0.95140000000000002"/>
    <n v="0.95140000000000002"/>
    <n v="0.95140000000000002"/>
  </r>
  <r>
    <s v="michigan"/>
    <x v="8"/>
    <x v="1"/>
    <x v="2204"/>
    <n v="1.9951000000000001"/>
    <n v="1.9951000000000001"/>
    <n v="1.9951000000000001"/>
    <n v="1.9951000000000001"/>
    <n v="1.9951000000000001"/>
    <n v="1.9951000000000001"/>
    <n v="1.9951000000000001"/>
    <n v="1.9951000000000001"/>
  </r>
  <r>
    <s v="michigan"/>
    <x v="8"/>
    <x v="5"/>
    <x v="2205"/>
    <n v="0.4088"/>
    <n v="0.4088"/>
    <n v="0.4088"/>
    <n v="0.4088"/>
    <n v="0.4088"/>
    <n v="0.4088"/>
    <n v="0.4088"/>
    <n v="0.4088"/>
  </r>
  <r>
    <s v="minnesota"/>
    <x v="8"/>
    <x v="3"/>
    <x v="2206"/>
    <n v="0.74409999999999998"/>
    <n v="0.74409999999999998"/>
    <n v="0.74409999999999998"/>
    <n v="0.74409999999999998"/>
    <n v="0.74409999999999998"/>
    <n v="0.74409999999999998"/>
    <n v="0.74409999999999998"/>
    <n v="0.74409999999999998"/>
  </r>
  <r>
    <s v="minnesota"/>
    <x v="8"/>
    <x v="4"/>
    <x v="2207"/>
    <n v="0.49980000000000002"/>
    <n v="0.49980000000000002"/>
    <n v="0.49980000000000002"/>
    <n v="0.49980000000000002"/>
    <n v="0.49980000000000002"/>
    <n v="0.49980000000000002"/>
    <n v="0.49980000000000002"/>
    <n v="0.49980000000000002"/>
  </r>
  <r>
    <s v="minnesota"/>
    <x v="8"/>
    <x v="6"/>
    <x v="128"/>
    <n v="4.36E-2"/>
    <n v="4.36E-2"/>
    <n v="4.36E-2"/>
    <n v="4.36E-2"/>
    <n v="4.36E-2"/>
    <n v="4.36E-2"/>
    <n v="4.36E-2"/>
    <n v="4.36E-2"/>
  </r>
  <r>
    <s v="minnesota"/>
    <x v="8"/>
    <x v="2"/>
    <x v="2208"/>
    <n v="2.98E-2"/>
    <n v="2.98E-2"/>
    <n v="2.98E-2"/>
    <n v="2.98E-2"/>
    <n v="2.98E-2"/>
    <n v="2.98E-2"/>
    <n v="2.98E-2"/>
    <n v="2.98E-2"/>
  </r>
  <r>
    <s v="minnesota"/>
    <x v="8"/>
    <x v="5"/>
    <x v="2209"/>
    <n v="0.216"/>
    <n v="0.216"/>
    <n v="0.216"/>
    <n v="0.216"/>
    <n v="0.216"/>
    <n v="0.216"/>
    <n v="0.216"/>
    <n v="0.216"/>
  </r>
  <r>
    <s v="minnesota"/>
    <x v="8"/>
    <x v="1"/>
    <x v="2210"/>
    <n v="1.1342000000000001"/>
    <n v="1.1342000000000001"/>
    <n v="1.1342000000000001"/>
    <n v="1.1342000000000001"/>
    <n v="1.1342000000000001"/>
    <n v="1.1342000000000001"/>
    <n v="1.1342000000000001"/>
    <n v="1.1342000000000001"/>
  </r>
  <r>
    <s v="minnesota"/>
    <x v="8"/>
    <x v="0"/>
    <x v="2211"/>
    <n v="2.6674000000000002"/>
    <n v="2.6674000000000002"/>
    <n v="2.6674000000000002"/>
    <n v="2.6674000000000002"/>
    <n v="2.6674000000000002"/>
    <n v="2.6674000000000002"/>
    <n v="2.6674000000000002"/>
    <n v="2.6674000000000002"/>
  </r>
  <r>
    <s v="mississippi"/>
    <x v="8"/>
    <x v="3"/>
    <x v="1514"/>
    <n v="0.40060000000000001"/>
    <n v="0.40060000000000001"/>
    <n v="0.40060000000000001"/>
    <n v="0.40060000000000001"/>
    <n v="0.40060000000000001"/>
    <n v="0.40060000000000001"/>
    <n v="0.40060000000000001"/>
    <n v="0.40060000000000001"/>
  </r>
  <r>
    <s v="mississippi"/>
    <x v="8"/>
    <x v="2"/>
    <x v="2040"/>
    <n v="1.6E-2"/>
    <n v="1.6E-2"/>
    <n v="1.6E-2"/>
    <n v="1.6E-2"/>
    <n v="1.6E-2"/>
    <n v="1.6E-2"/>
    <n v="1.6E-2"/>
    <n v="1.6E-2"/>
  </r>
  <r>
    <s v="mississippi"/>
    <x v="8"/>
    <x v="5"/>
    <x v="237"/>
    <n v="0.1163"/>
    <n v="0.1163"/>
    <n v="0.1163"/>
    <n v="0.1163"/>
    <n v="0.1163"/>
    <n v="0.1163"/>
    <n v="0.1163"/>
    <n v="0.1163"/>
  </r>
  <r>
    <s v="mississippi"/>
    <x v="8"/>
    <x v="1"/>
    <x v="2212"/>
    <n v="0.74480000000000002"/>
    <n v="0.74480000000000002"/>
    <n v="0.74480000000000002"/>
    <n v="0.74480000000000002"/>
    <n v="0.74480000000000002"/>
    <n v="0.74480000000000002"/>
    <n v="0.74480000000000002"/>
    <n v="0.74480000000000002"/>
  </r>
  <r>
    <s v="mississippi"/>
    <x v="8"/>
    <x v="4"/>
    <x v="2213"/>
    <n v="0.28710000000000002"/>
    <n v="0.28710000000000002"/>
    <n v="0.28710000000000002"/>
    <n v="0.28710000000000002"/>
    <n v="0.28710000000000002"/>
    <n v="0.28710000000000002"/>
    <n v="0.28710000000000002"/>
    <n v="0.28710000000000002"/>
  </r>
  <r>
    <s v="mississippi"/>
    <x v="8"/>
    <x v="0"/>
    <x v="2214"/>
    <n v="1.5883"/>
    <n v="1.5883"/>
    <n v="1.5883"/>
    <n v="1.5883"/>
    <n v="1.5883"/>
    <n v="1.5883"/>
    <n v="1.5883"/>
    <n v="1.5883"/>
  </r>
  <r>
    <s v="mississippi"/>
    <x v="8"/>
    <x v="6"/>
    <x v="1555"/>
    <n v="2.3400000000000001E-2"/>
    <n v="2.3400000000000001E-2"/>
    <n v="2.3400000000000001E-2"/>
    <n v="2.3400000000000001E-2"/>
    <n v="2.3400000000000001E-2"/>
    <n v="2.3400000000000001E-2"/>
    <n v="2.3400000000000001E-2"/>
    <n v="2.3400000000000001E-2"/>
  </r>
  <r>
    <s v="missouri"/>
    <x v="8"/>
    <x v="4"/>
    <x v="2215"/>
    <n v="0.55869999999999997"/>
    <n v="0.55869999999999997"/>
    <n v="0.55869999999999997"/>
    <n v="0.55869999999999997"/>
    <n v="0.55869999999999997"/>
    <n v="0.55869999999999997"/>
    <n v="0.55869999999999997"/>
    <n v="0.55869999999999997"/>
  </r>
  <r>
    <s v="missouri"/>
    <x v="8"/>
    <x v="1"/>
    <x v="2216"/>
    <n v="1.2282999999999999"/>
    <n v="1.2282999999999999"/>
    <n v="1.2282999999999999"/>
    <n v="1.2282999999999999"/>
    <n v="1.2282999999999999"/>
    <n v="1.2282999999999999"/>
    <n v="1.2282999999999999"/>
    <n v="1.2282999999999999"/>
  </r>
  <r>
    <s v="missouri"/>
    <x v="8"/>
    <x v="6"/>
    <x v="394"/>
    <n v="4.7E-2"/>
    <n v="4.7E-2"/>
    <n v="4.7E-2"/>
    <n v="4.7E-2"/>
    <n v="4.7E-2"/>
    <n v="4.7E-2"/>
    <n v="4.7E-2"/>
    <n v="4.7E-2"/>
  </r>
  <r>
    <s v="missouri"/>
    <x v="8"/>
    <x v="0"/>
    <x v="2217"/>
    <n v="2.9024999999999999"/>
    <n v="2.9024999999999999"/>
    <n v="2.9024999999999999"/>
    <n v="2.9024999999999999"/>
    <n v="2.9024999999999999"/>
    <n v="2.9024999999999999"/>
    <n v="2.9024999999999999"/>
    <n v="2.9024999999999999"/>
  </r>
  <r>
    <s v="missouri"/>
    <x v="8"/>
    <x v="5"/>
    <x v="2218"/>
    <n v="0.23319999999999999"/>
    <n v="0.23319999999999999"/>
    <n v="0.23319999999999999"/>
    <n v="0.23319999999999999"/>
    <n v="0.23319999999999999"/>
    <n v="0.23319999999999999"/>
    <n v="0.23319999999999999"/>
    <n v="0.23319999999999999"/>
  </r>
  <r>
    <s v="missouri"/>
    <x v="8"/>
    <x v="2"/>
    <x v="2219"/>
    <n v="3.2199999999999999E-2"/>
    <n v="3.2199999999999999E-2"/>
    <n v="3.2199999999999999E-2"/>
    <n v="3.2199999999999999E-2"/>
    <n v="3.2199999999999999E-2"/>
    <n v="3.2199999999999999E-2"/>
    <n v="3.2199999999999999E-2"/>
    <n v="3.2199999999999999E-2"/>
  </r>
  <r>
    <s v="missouri"/>
    <x v="8"/>
    <x v="3"/>
    <x v="2220"/>
    <n v="0.80310000000000004"/>
    <n v="0.80310000000000004"/>
    <n v="0.80310000000000004"/>
    <n v="0.80310000000000004"/>
    <n v="0.80310000000000004"/>
    <n v="0.80310000000000004"/>
    <n v="0.80310000000000004"/>
    <n v="0.80310000000000004"/>
  </r>
  <r>
    <s v="montana"/>
    <x v="8"/>
    <x v="0"/>
    <x v="2221"/>
    <n v="0.49149999999999999"/>
    <n v="0.49149999999999999"/>
    <n v="0.49149999999999999"/>
    <n v="0.49149999999999999"/>
    <n v="0.49149999999999999"/>
    <n v="0.49149999999999999"/>
    <n v="0.49149999999999999"/>
    <n v="0.49149999999999999"/>
  </r>
  <r>
    <s v="montana"/>
    <x v="8"/>
    <x v="5"/>
    <x v="1810"/>
    <n v="3.8300000000000001E-2"/>
    <n v="3.8300000000000001E-2"/>
    <n v="3.8300000000000001E-2"/>
    <n v="3.8300000000000001E-2"/>
    <n v="3.8300000000000001E-2"/>
    <n v="3.8300000000000001E-2"/>
    <n v="3.8300000000000001E-2"/>
    <n v="3.8300000000000001E-2"/>
  </r>
  <r>
    <s v="montana"/>
    <x v="8"/>
    <x v="2"/>
    <x v="63"/>
    <n v="5.3E-3"/>
    <n v="5.3E-3"/>
    <n v="5.3E-3"/>
    <n v="5.3E-3"/>
    <n v="5.3E-3"/>
    <n v="5.3E-3"/>
    <n v="5.3E-3"/>
    <n v="5.3E-3"/>
  </r>
  <r>
    <s v="montana"/>
    <x v="8"/>
    <x v="6"/>
    <x v="255"/>
    <n v="7.7000000000000002E-3"/>
    <n v="7.7000000000000002E-3"/>
    <n v="7.7000000000000002E-3"/>
    <n v="7.7000000000000002E-3"/>
    <n v="7.7000000000000002E-3"/>
    <n v="7.7000000000000002E-3"/>
    <n v="7.7000000000000002E-3"/>
    <n v="7.7000000000000002E-3"/>
  </r>
  <r>
    <s v="montana"/>
    <x v="8"/>
    <x v="3"/>
    <x v="2222"/>
    <n v="0.13200000000000001"/>
    <n v="0.13200000000000001"/>
    <n v="0.13200000000000001"/>
    <n v="0.13200000000000001"/>
    <n v="0.13200000000000001"/>
    <n v="0.13200000000000001"/>
    <n v="0.13200000000000001"/>
    <n v="0.13200000000000001"/>
  </r>
  <r>
    <s v="montana"/>
    <x v="8"/>
    <x v="1"/>
    <x v="1149"/>
    <n v="0.22439999999999999"/>
    <n v="0.22439999999999999"/>
    <n v="0.22439999999999999"/>
    <n v="0.22439999999999999"/>
    <n v="0.22439999999999999"/>
    <n v="0.22439999999999999"/>
    <n v="0.22439999999999999"/>
    <n v="0.22439999999999999"/>
  </r>
  <r>
    <s v="montana"/>
    <x v="8"/>
    <x v="4"/>
    <x v="2223"/>
    <n v="8.3799999999999999E-2"/>
    <n v="8.3799999999999999E-2"/>
    <n v="8.3799999999999999E-2"/>
    <n v="8.3799999999999999E-2"/>
    <n v="8.3799999999999999E-2"/>
    <n v="8.3799999999999999E-2"/>
    <n v="8.3799999999999999E-2"/>
    <n v="8.3799999999999999E-2"/>
  </r>
  <r>
    <s v="nebraska"/>
    <x v="8"/>
    <x v="1"/>
    <x v="2224"/>
    <n v="0.37490000000000001"/>
    <n v="0.37490000000000001"/>
    <n v="0.37490000000000001"/>
    <n v="0.37490000000000001"/>
    <n v="0.37490000000000001"/>
    <n v="0.37490000000000001"/>
    <n v="0.37490000000000001"/>
    <n v="0.37490000000000001"/>
  </r>
  <r>
    <s v="nebraska"/>
    <x v="8"/>
    <x v="5"/>
    <x v="2225"/>
    <n v="6.9099999999999995E-2"/>
    <n v="6.9099999999999995E-2"/>
    <n v="6.9099999999999995E-2"/>
    <n v="6.9099999999999995E-2"/>
    <n v="6.9099999999999995E-2"/>
    <n v="6.9099999999999995E-2"/>
    <n v="6.9099999999999995E-2"/>
    <n v="6.9099999999999995E-2"/>
  </r>
  <r>
    <s v="nebraska"/>
    <x v="8"/>
    <x v="0"/>
    <x v="2226"/>
    <n v="0.871"/>
    <n v="0.871"/>
    <n v="0.871"/>
    <n v="0.871"/>
    <n v="0.871"/>
    <n v="0.871"/>
    <n v="0.871"/>
    <n v="0.871"/>
  </r>
  <r>
    <s v="nebraska"/>
    <x v="8"/>
    <x v="4"/>
    <x v="234"/>
    <n v="0.1656"/>
    <n v="0.1656"/>
    <n v="0.1656"/>
    <n v="0.1656"/>
    <n v="0.1656"/>
    <n v="0.1656"/>
    <n v="0.1656"/>
    <n v="0.1656"/>
  </r>
  <r>
    <s v="nebraska"/>
    <x v="8"/>
    <x v="2"/>
    <x v="1058"/>
    <n v="9.4999999999999998E-3"/>
    <n v="9.4999999999999998E-3"/>
    <n v="9.4999999999999998E-3"/>
    <n v="9.4999999999999998E-3"/>
    <n v="9.4999999999999998E-3"/>
    <n v="9.4999999999999998E-3"/>
    <n v="9.4999999999999998E-3"/>
    <n v="9.4999999999999998E-3"/>
  </r>
  <r>
    <s v="nebraska"/>
    <x v="8"/>
    <x v="6"/>
    <x v="546"/>
    <n v="1.3899999999999999E-2"/>
    <n v="1.3899999999999999E-2"/>
    <n v="1.3899999999999999E-2"/>
    <n v="1.3899999999999999E-2"/>
    <n v="1.3899999999999999E-2"/>
    <n v="1.3899999999999999E-2"/>
    <n v="1.3899999999999999E-2"/>
    <n v="1.3899999999999999E-2"/>
  </r>
  <r>
    <s v="nebraska"/>
    <x v="8"/>
    <x v="3"/>
    <x v="2227"/>
    <n v="0.23799999999999999"/>
    <n v="0.23799999999999999"/>
    <n v="0.23799999999999999"/>
    <n v="0.23799999999999999"/>
    <n v="0.23799999999999999"/>
    <n v="0.23799999999999999"/>
    <n v="0.23799999999999999"/>
    <n v="0.23799999999999999"/>
  </r>
  <r>
    <s v="nevada"/>
    <x v="8"/>
    <x v="4"/>
    <x v="2228"/>
    <n v="0.22509999999999999"/>
    <n v="0.22509999999999999"/>
    <n v="0.22509999999999999"/>
    <n v="0.22509999999999999"/>
    <n v="0.22509999999999999"/>
    <n v="0.22509999999999999"/>
    <n v="0.22509999999999999"/>
    <n v="0.22509999999999999"/>
  </r>
  <r>
    <s v="nevada"/>
    <x v="8"/>
    <x v="1"/>
    <x v="2229"/>
    <n v="0.51619999999999999"/>
    <n v="0.51619999999999999"/>
    <n v="0.51619999999999999"/>
    <n v="0.51619999999999999"/>
    <n v="0.51619999999999999"/>
    <n v="0.51619999999999999"/>
    <n v="0.51619999999999999"/>
    <n v="0.51619999999999999"/>
  </r>
  <r>
    <s v="nevada"/>
    <x v="8"/>
    <x v="0"/>
    <x v="2230"/>
    <n v="1.2806999999999999"/>
    <n v="1.2806999999999999"/>
    <n v="1.2806999999999999"/>
    <n v="1.2806999999999999"/>
    <n v="1.2806999999999999"/>
    <n v="1.2806999999999999"/>
    <n v="1.2806999999999999"/>
    <n v="1.2806999999999999"/>
  </r>
  <r>
    <s v="nevada"/>
    <x v="8"/>
    <x v="5"/>
    <x v="1461"/>
    <n v="0.1128"/>
    <n v="0.1128"/>
    <n v="0.1128"/>
    <n v="0.1128"/>
    <n v="0.1128"/>
    <n v="0.1128"/>
    <n v="0.1128"/>
    <n v="0.1128"/>
  </r>
  <r>
    <s v="nevada"/>
    <x v="8"/>
    <x v="6"/>
    <x v="633"/>
    <n v="2.2700000000000001E-2"/>
    <n v="2.2700000000000001E-2"/>
    <n v="2.2700000000000001E-2"/>
    <n v="2.2700000000000001E-2"/>
    <n v="2.2700000000000001E-2"/>
    <n v="2.2700000000000001E-2"/>
    <n v="2.2700000000000001E-2"/>
    <n v="2.2700000000000001E-2"/>
  </r>
  <r>
    <s v="nevada"/>
    <x v="8"/>
    <x v="2"/>
    <x v="2231"/>
    <n v="1.5599999999999999E-2"/>
    <n v="1.5599999999999999E-2"/>
    <n v="1.5599999999999999E-2"/>
    <n v="1.5599999999999999E-2"/>
    <n v="1.5599999999999999E-2"/>
    <n v="1.5599999999999999E-2"/>
    <n v="1.5599999999999999E-2"/>
    <n v="1.5599999999999999E-2"/>
  </r>
  <r>
    <s v="nevada"/>
    <x v="8"/>
    <x v="3"/>
    <x v="2232"/>
    <n v="0.38840000000000002"/>
    <n v="0.38840000000000002"/>
    <n v="0.38840000000000002"/>
    <n v="0.38840000000000002"/>
    <n v="0.38840000000000002"/>
    <n v="0.38840000000000002"/>
    <n v="0.38840000000000002"/>
    <n v="0.38840000000000002"/>
  </r>
  <r>
    <s v="new_hampshire"/>
    <x v="8"/>
    <x v="1"/>
    <x v="2233"/>
    <n v="0.26540000000000002"/>
    <n v="0.26540000000000002"/>
    <n v="0.26540000000000002"/>
    <n v="0.26540000000000002"/>
    <n v="0.26540000000000002"/>
    <n v="0.26540000000000002"/>
    <n v="0.26540000000000002"/>
    <n v="0.26540000000000002"/>
  </r>
  <r>
    <s v="new_hampshire"/>
    <x v="8"/>
    <x v="5"/>
    <x v="261"/>
    <n v="5.5399999999999998E-2"/>
    <n v="5.5399999999999998E-2"/>
    <n v="5.5399999999999998E-2"/>
    <n v="5.5399999999999998E-2"/>
    <n v="5.5399999999999998E-2"/>
    <n v="5.5399999999999998E-2"/>
    <n v="5.5399999999999998E-2"/>
    <n v="5.5399999999999998E-2"/>
  </r>
  <r>
    <s v="new_hampshire"/>
    <x v="8"/>
    <x v="2"/>
    <x v="86"/>
    <n v="7.6E-3"/>
    <n v="7.6E-3"/>
    <n v="7.6E-3"/>
    <n v="7.6E-3"/>
    <n v="7.6E-3"/>
    <n v="7.6E-3"/>
    <n v="7.6E-3"/>
    <n v="7.6E-3"/>
  </r>
  <r>
    <s v="new_hampshire"/>
    <x v="8"/>
    <x v="6"/>
    <x v="657"/>
    <n v="1.12E-2"/>
    <n v="1.12E-2"/>
    <n v="1.12E-2"/>
    <n v="1.12E-2"/>
    <n v="1.12E-2"/>
    <n v="1.12E-2"/>
    <n v="1.12E-2"/>
    <n v="1.12E-2"/>
  </r>
  <r>
    <s v="new_hampshire"/>
    <x v="8"/>
    <x v="3"/>
    <x v="2234"/>
    <n v="0.1908"/>
    <n v="0.1908"/>
    <n v="0.1908"/>
    <n v="0.1908"/>
    <n v="0.1908"/>
    <n v="0.1908"/>
    <n v="0.1908"/>
    <n v="0.1908"/>
  </r>
  <r>
    <s v="new_hampshire"/>
    <x v="8"/>
    <x v="4"/>
    <x v="2235"/>
    <n v="0.1084"/>
    <n v="0.1084"/>
    <n v="0.1084"/>
    <n v="0.1084"/>
    <n v="0.1084"/>
    <n v="0.1084"/>
    <n v="0.1084"/>
    <n v="0.1084"/>
  </r>
  <r>
    <s v="new_hampshire"/>
    <x v="8"/>
    <x v="0"/>
    <x v="2236"/>
    <n v="0.63890000000000002"/>
    <n v="0.63890000000000002"/>
    <n v="0.63890000000000002"/>
    <n v="0.63890000000000002"/>
    <n v="0.63890000000000002"/>
    <n v="0.63890000000000002"/>
    <n v="0.63890000000000002"/>
    <n v="0.63890000000000002"/>
  </r>
  <r>
    <s v="new_jersey"/>
    <x v="8"/>
    <x v="4"/>
    <x v="2237"/>
    <n v="0.66400000000000003"/>
    <n v="0.66400000000000003"/>
    <n v="0.66400000000000003"/>
    <n v="0.66400000000000003"/>
    <n v="0.66400000000000003"/>
    <n v="0.66400000000000003"/>
    <n v="0.66400000000000003"/>
    <n v="0.66400000000000003"/>
  </r>
  <r>
    <s v="new_jersey"/>
    <x v="8"/>
    <x v="0"/>
    <x v="2238"/>
    <n v="3.8788999999999998"/>
    <n v="3.8788999999999998"/>
    <n v="3.8788999999999998"/>
    <n v="3.8788999999999998"/>
    <n v="3.8788999999999998"/>
    <n v="3.8788999999999998"/>
    <n v="3.8788999999999998"/>
    <n v="3.8788999999999998"/>
  </r>
  <r>
    <s v="new_jersey"/>
    <x v="8"/>
    <x v="1"/>
    <x v="2239"/>
    <n v="1.5146999999999999"/>
    <n v="1.5146999999999999"/>
    <n v="1.5146999999999999"/>
    <n v="1.5146999999999999"/>
    <n v="1.5146999999999999"/>
    <n v="1.5146999999999999"/>
    <n v="1.5146999999999999"/>
    <n v="1.5146999999999999"/>
  </r>
  <r>
    <s v="new_jersey"/>
    <x v="8"/>
    <x v="3"/>
    <x v="2240"/>
    <n v="1.2241"/>
    <n v="1.2241"/>
    <n v="1.2241"/>
    <n v="1.2241"/>
    <n v="1.2241"/>
    <n v="1.2241"/>
    <n v="1.2241"/>
    <n v="1.2241"/>
  </r>
  <r>
    <s v="new_jersey"/>
    <x v="8"/>
    <x v="5"/>
    <x v="2241"/>
    <n v="0.35539999999999999"/>
    <n v="0.35539999999999999"/>
    <n v="0.35539999999999999"/>
    <n v="0.35539999999999999"/>
    <n v="0.35539999999999999"/>
    <n v="0.35539999999999999"/>
    <n v="0.35539999999999999"/>
    <n v="0.35539999999999999"/>
  </r>
  <r>
    <s v="new_jersey"/>
    <x v="8"/>
    <x v="6"/>
    <x v="492"/>
    <n v="7.17E-2"/>
    <n v="7.17E-2"/>
    <n v="7.17E-2"/>
    <n v="7.17E-2"/>
    <n v="7.17E-2"/>
    <n v="7.17E-2"/>
    <n v="7.17E-2"/>
    <n v="7.17E-2"/>
  </r>
  <r>
    <s v="new_jersey"/>
    <x v="8"/>
    <x v="2"/>
    <x v="1182"/>
    <n v="4.9000000000000002E-2"/>
    <n v="4.9000000000000002E-2"/>
    <n v="4.9000000000000002E-2"/>
    <n v="4.9000000000000002E-2"/>
    <n v="4.9000000000000002E-2"/>
    <n v="4.9000000000000002E-2"/>
    <n v="4.9000000000000002E-2"/>
    <n v="4.9000000000000002E-2"/>
  </r>
  <r>
    <s v="new_mexico"/>
    <x v="8"/>
    <x v="6"/>
    <x v="751"/>
    <n v="1.5800000000000002E-2"/>
    <n v="1.5800000000000002E-2"/>
    <n v="1.5800000000000002E-2"/>
    <n v="1.5800000000000002E-2"/>
    <n v="1.5800000000000002E-2"/>
    <n v="1.5800000000000002E-2"/>
    <n v="1.5800000000000002E-2"/>
    <n v="1.5800000000000002E-2"/>
  </r>
  <r>
    <s v="new_mexico"/>
    <x v="8"/>
    <x v="5"/>
    <x v="2242"/>
    <n v="7.8299999999999995E-2"/>
    <n v="7.8299999999999995E-2"/>
    <n v="7.8299999999999995E-2"/>
    <n v="7.8299999999999995E-2"/>
    <n v="7.8299999999999995E-2"/>
    <n v="7.8299999999999995E-2"/>
    <n v="7.8299999999999995E-2"/>
    <n v="7.8299999999999995E-2"/>
  </r>
  <r>
    <s v="new_mexico"/>
    <x v="8"/>
    <x v="2"/>
    <x v="1022"/>
    <n v="1.0800000000000001E-2"/>
    <n v="1.0800000000000001E-2"/>
    <n v="1.0800000000000001E-2"/>
    <n v="1.0800000000000001E-2"/>
    <n v="1.0800000000000001E-2"/>
    <n v="1.0800000000000001E-2"/>
    <n v="1.0800000000000001E-2"/>
    <n v="1.0800000000000001E-2"/>
  </r>
  <r>
    <s v="new_mexico"/>
    <x v="8"/>
    <x v="3"/>
    <x v="1593"/>
    <n v="0.2697"/>
    <n v="0.2697"/>
    <n v="0.2697"/>
    <n v="0.2697"/>
    <n v="0.2697"/>
    <n v="0.2697"/>
    <n v="0.2697"/>
    <n v="0.2697"/>
  </r>
  <r>
    <s v="new_mexico"/>
    <x v="8"/>
    <x v="1"/>
    <x v="2243"/>
    <n v="0.48909999999999998"/>
    <n v="0.48909999999999998"/>
    <n v="0.48909999999999998"/>
    <n v="0.48909999999999998"/>
    <n v="0.48909999999999998"/>
    <n v="0.48909999999999998"/>
    <n v="0.48909999999999998"/>
    <n v="0.48909999999999998"/>
  </r>
  <r>
    <s v="new_mexico"/>
    <x v="8"/>
    <x v="0"/>
    <x v="2244"/>
    <n v="1.0274000000000001"/>
    <n v="1.0274000000000001"/>
    <n v="1.0274000000000001"/>
    <n v="1.0274000000000001"/>
    <n v="1.0274000000000001"/>
    <n v="1.0274000000000001"/>
    <n v="1.0274000000000001"/>
    <n v="1.0274000000000001"/>
  </r>
  <r>
    <s v="new_mexico"/>
    <x v="8"/>
    <x v="4"/>
    <x v="2245"/>
    <n v="0.1638"/>
    <n v="0.1638"/>
    <n v="0.1638"/>
    <n v="0.1638"/>
    <n v="0.1638"/>
    <n v="0.1638"/>
    <n v="0.1638"/>
    <n v="0.1638"/>
  </r>
  <r>
    <s v="new_york"/>
    <x v="8"/>
    <x v="3"/>
    <x v="2246"/>
    <n v="2.6065999999999998"/>
    <n v="2.6065999999999998"/>
    <n v="2.6065999999999998"/>
    <n v="2.6065999999999998"/>
    <n v="2.6065999999999998"/>
    <n v="2.6065999999999998"/>
    <n v="2.6065999999999998"/>
    <n v="2.6065999999999998"/>
  </r>
  <r>
    <s v="new_york"/>
    <x v="8"/>
    <x v="4"/>
    <x v="2247"/>
    <n v="1.4585999999999999"/>
    <n v="1.4585999999999999"/>
    <n v="1.4585999999999999"/>
    <n v="1.4585999999999999"/>
    <n v="1.4585999999999999"/>
    <n v="1.4585999999999999"/>
    <n v="1.4585999999999999"/>
    <n v="1.4585999999999999"/>
  </r>
  <r>
    <s v="new_york"/>
    <x v="8"/>
    <x v="0"/>
    <x v="2248"/>
    <n v="7.9466000000000001"/>
    <n v="7.9466000000000001"/>
    <n v="7.9466000000000001"/>
    <n v="7.9466000000000001"/>
    <n v="7.9466000000000001"/>
    <n v="7.9466000000000001"/>
    <n v="7.9466000000000001"/>
    <n v="7.9466000000000001"/>
  </r>
  <r>
    <s v="new_york"/>
    <x v="8"/>
    <x v="2"/>
    <x v="1759"/>
    <n v="0.10440000000000001"/>
    <n v="0.10440000000000001"/>
    <n v="0.10440000000000001"/>
    <n v="0.10440000000000001"/>
    <n v="0.10440000000000001"/>
    <n v="0.10440000000000001"/>
    <n v="0.10440000000000001"/>
    <n v="0.10440000000000001"/>
  </r>
  <r>
    <s v="new_york"/>
    <x v="8"/>
    <x v="5"/>
    <x v="2249"/>
    <n v="0.75680000000000003"/>
    <n v="0.75680000000000003"/>
    <n v="0.75680000000000003"/>
    <n v="0.75680000000000003"/>
    <n v="0.75680000000000003"/>
    <n v="0.75680000000000003"/>
    <n v="0.75680000000000003"/>
    <n v="0.75680000000000003"/>
  </r>
  <r>
    <s v="new_york"/>
    <x v="8"/>
    <x v="6"/>
    <x v="39"/>
    <n v="0.15260000000000001"/>
    <n v="0.15260000000000001"/>
    <n v="0.15260000000000001"/>
    <n v="0.15260000000000001"/>
    <n v="0.15260000000000001"/>
    <n v="0.15260000000000001"/>
    <n v="0.15260000000000001"/>
    <n v="0.15260000000000001"/>
  </r>
  <r>
    <s v="new_york"/>
    <x v="8"/>
    <x v="1"/>
    <x v="2250"/>
    <n v="2.8675999999999999"/>
    <n v="2.8675999999999999"/>
    <n v="2.8675999999999999"/>
    <n v="2.8675999999999999"/>
    <n v="2.8675999999999999"/>
    <n v="2.8675999999999999"/>
    <n v="2.8675999999999999"/>
    <n v="2.8675999999999999"/>
  </r>
  <r>
    <s v="north_carolina"/>
    <x v="8"/>
    <x v="0"/>
    <x v="2251"/>
    <n v="4.8810000000000002"/>
    <n v="4.8810000000000002"/>
    <n v="4.8810000000000002"/>
    <n v="4.8810000000000002"/>
    <n v="4.8810000000000002"/>
    <n v="4.8810000000000002"/>
    <n v="4.8810000000000002"/>
    <n v="4.8810000000000002"/>
  </r>
  <r>
    <s v="north_carolina"/>
    <x v="8"/>
    <x v="2"/>
    <x v="721"/>
    <n v="5.21E-2"/>
    <n v="5.21E-2"/>
    <n v="5.21E-2"/>
    <n v="5.21E-2"/>
    <n v="5.21E-2"/>
    <n v="5.21E-2"/>
    <n v="5.21E-2"/>
    <n v="5.21E-2"/>
  </r>
  <r>
    <s v="north_carolina"/>
    <x v="8"/>
    <x v="4"/>
    <x v="2252"/>
    <n v="0.96060000000000001"/>
    <n v="0.96060000000000001"/>
    <n v="0.96060000000000001"/>
    <n v="0.96060000000000001"/>
    <n v="0.96060000000000001"/>
    <n v="0.96060000000000001"/>
    <n v="0.96060000000000001"/>
    <n v="0.96060000000000001"/>
  </r>
  <r>
    <s v="north_carolina"/>
    <x v="8"/>
    <x v="3"/>
    <x v="2253"/>
    <n v="1.3012999999999999"/>
    <n v="1.3012999999999999"/>
    <n v="1.3012999999999999"/>
    <n v="1.3012999999999999"/>
    <n v="1.3012999999999999"/>
    <n v="1.3012999999999999"/>
    <n v="1.3012999999999999"/>
    <n v="1.3012999999999999"/>
  </r>
  <r>
    <s v="north_carolina"/>
    <x v="8"/>
    <x v="6"/>
    <x v="2254"/>
    <n v="7.6200000000000004E-2"/>
    <n v="7.6200000000000004E-2"/>
    <n v="7.6200000000000004E-2"/>
    <n v="7.6200000000000004E-2"/>
    <n v="7.6200000000000004E-2"/>
    <n v="7.6200000000000004E-2"/>
    <n v="7.6200000000000004E-2"/>
    <n v="7.6200000000000004E-2"/>
  </r>
  <r>
    <s v="north_carolina"/>
    <x v="8"/>
    <x v="5"/>
    <x v="2255"/>
    <n v="0.37780000000000002"/>
    <n v="0.37780000000000002"/>
    <n v="0.37780000000000002"/>
    <n v="0.37780000000000002"/>
    <n v="0.37780000000000002"/>
    <n v="0.37780000000000002"/>
    <n v="0.37780000000000002"/>
    <n v="0.37780000000000002"/>
  </r>
  <r>
    <s v="north_carolina"/>
    <x v="8"/>
    <x v="1"/>
    <x v="2256"/>
    <n v="2.1128999999999998"/>
    <n v="2.1128999999999998"/>
    <n v="2.1128999999999998"/>
    <n v="2.1128999999999998"/>
    <n v="2.1128999999999998"/>
    <n v="2.1128999999999998"/>
    <n v="2.1128999999999998"/>
    <n v="2.1128999999999998"/>
  </r>
  <r>
    <s v="north_dakota"/>
    <x v="8"/>
    <x v="5"/>
    <x v="1982"/>
    <n v="2.47E-2"/>
    <n v="2.47E-2"/>
    <n v="2.47E-2"/>
    <n v="2.47E-2"/>
    <n v="2.47E-2"/>
    <n v="2.47E-2"/>
    <n v="2.47E-2"/>
    <n v="2.47E-2"/>
  </r>
  <r>
    <s v="north_dakota"/>
    <x v="8"/>
    <x v="3"/>
    <x v="2257"/>
    <n v="8.5000000000000006E-2"/>
    <n v="8.5000000000000006E-2"/>
    <n v="8.5000000000000006E-2"/>
    <n v="8.5000000000000006E-2"/>
    <n v="8.5000000000000006E-2"/>
    <n v="8.5000000000000006E-2"/>
    <n v="8.5000000000000006E-2"/>
    <n v="8.5000000000000006E-2"/>
  </r>
  <r>
    <s v="north_dakota"/>
    <x v="8"/>
    <x v="4"/>
    <x v="2258"/>
    <n v="6.4899999999999999E-2"/>
    <n v="6.4899999999999999E-2"/>
    <n v="6.4899999999999999E-2"/>
    <n v="6.4899999999999999E-2"/>
    <n v="6.4899999999999999E-2"/>
    <n v="6.4899999999999999E-2"/>
    <n v="6.4899999999999999E-2"/>
    <n v="6.4899999999999999E-2"/>
  </r>
  <r>
    <s v="north_dakota"/>
    <x v="8"/>
    <x v="0"/>
    <x v="2259"/>
    <n v="0.35389999999999999"/>
    <n v="0.35389999999999999"/>
    <n v="0.35389999999999999"/>
    <n v="0.35389999999999999"/>
    <n v="0.35389999999999999"/>
    <n v="0.35389999999999999"/>
    <n v="0.35389999999999999"/>
    <n v="0.35389999999999999"/>
  </r>
  <r>
    <s v="north_dakota"/>
    <x v="8"/>
    <x v="2"/>
    <x v="163"/>
    <n v="3.3999999999999998E-3"/>
    <n v="3.3999999999999998E-3"/>
    <n v="3.3999999999999998E-3"/>
    <n v="3.3999999999999998E-3"/>
    <n v="3.3999999999999998E-3"/>
    <n v="3.3999999999999998E-3"/>
    <n v="3.3999999999999998E-3"/>
    <n v="3.3999999999999998E-3"/>
  </r>
  <r>
    <s v="north_dakota"/>
    <x v="8"/>
    <x v="1"/>
    <x v="150"/>
    <n v="0.17100000000000001"/>
    <n v="0.17100000000000001"/>
    <n v="0.17100000000000001"/>
    <n v="0.17100000000000001"/>
    <n v="0.17100000000000001"/>
    <n v="0.17100000000000001"/>
    <n v="0.17100000000000001"/>
    <n v="0.17100000000000001"/>
  </r>
  <r>
    <s v="north_dakota"/>
    <x v="8"/>
    <x v="6"/>
    <x v="517"/>
    <n v="5.0000000000000001E-3"/>
    <n v="5.0000000000000001E-3"/>
    <n v="5.0000000000000001E-3"/>
    <n v="5.0000000000000001E-3"/>
    <n v="5.0000000000000001E-3"/>
    <n v="5.0000000000000001E-3"/>
    <n v="5.0000000000000001E-3"/>
    <n v="5.0000000000000001E-3"/>
  </r>
  <r>
    <s v="ohio"/>
    <x v="8"/>
    <x v="0"/>
    <x v="2260"/>
    <n v="5.7066999999999997"/>
    <n v="5.7066999999999997"/>
    <n v="5.7066999999999997"/>
    <n v="5.7066999999999997"/>
    <n v="5.7066999999999997"/>
    <n v="5.7066999999999997"/>
    <n v="5.7066999999999997"/>
    <n v="5.7066999999999997"/>
  </r>
  <r>
    <s v="ohio"/>
    <x v="8"/>
    <x v="4"/>
    <x v="2261"/>
    <n v="1.0641"/>
    <n v="1.0641"/>
    <n v="1.0641"/>
    <n v="1.0641"/>
    <n v="1.0641"/>
    <n v="1.0641"/>
    <n v="1.0641"/>
    <n v="1.0641"/>
  </r>
  <r>
    <s v="ohio"/>
    <x v="8"/>
    <x v="3"/>
    <x v="2262"/>
    <n v="1.5519000000000001"/>
    <n v="1.5519000000000001"/>
    <n v="1.5519000000000001"/>
    <n v="1.5519000000000001"/>
    <n v="1.5519000000000001"/>
    <n v="1.5519000000000001"/>
    <n v="1.5519000000000001"/>
    <n v="1.5519000000000001"/>
  </r>
  <r>
    <s v="ohio"/>
    <x v="8"/>
    <x v="5"/>
    <x v="2263"/>
    <n v="0.4506"/>
    <n v="0.4506"/>
    <n v="0.4506"/>
    <n v="0.4506"/>
    <n v="0.4506"/>
    <n v="0.4506"/>
    <n v="0.4506"/>
    <n v="0.4506"/>
  </r>
  <r>
    <s v="ohio"/>
    <x v="8"/>
    <x v="1"/>
    <x v="2264"/>
    <n v="2.4870999999999999"/>
    <n v="2.4870999999999999"/>
    <n v="2.4870999999999999"/>
    <n v="2.4870999999999999"/>
    <n v="2.4870999999999999"/>
    <n v="2.4870999999999999"/>
    <n v="2.4870999999999999"/>
    <n v="2.4870999999999999"/>
  </r>
  <r>
    <s v="ohio"/>
    <x v="8"/>
    <x v="6"/>
    <x v="420"/>
    <n v="9.0800000000000006E-2"/>
    <n v="9.0800000000000006E-2"/>
    <n v="9.0800000000000006E-2"/>
    <n v="9.0800000000000006E-2"/>
    <n v="9.0800000000000006E-2"/>
    <n v="9.0800000000000006E-2"/>
    <n v="9.0800000000000006E-2"/>
    <n v="9.0800000000000006E-2"/>
  </r>
  <r>
    <s v="ohio"/>
    <x v="8"/>
    <x v="2"/>
    <x v="2265"/>
    <n v="6.2199999999999998E-2"/>
    <n v="6.2199999999999998E-2"/>
    <n v="6.2199999999999998E-2"/>
    <n v="6.2199999999999998E-2"/>
    <n v="6.2199999999999998E-2"/>
    <n v="6.2199999999999998E-2"/>
    <n v="6.2199999999999998E-2"/>
    <n v="6.2199999999999998E-2"/>
  </r>
  <r>
    <s v="oklahoma"/>
    <x v="8"/>
    <x v="1"/>
    <x v="2266"/>
    <n v="0.90969999999999995"/>
    <n v="0.90969999999999995"/>
    <n v="0.90969999999999995"/>
    <n v="0.90969999999999995"/>
    <n v="0.90969999999999995"/>
    <n v="0.90969999999999995"/>
    <n v="0.90969999999999995"/>
    <n v="0.90969999999999995"/>
  </r>
  <r>
    <s v="oklahoma"/>
    <x v="8"/>
    <x v="4"/>
    <x v="2267"/>
    <n v="0.36309999999999998"/>
    <n v="0.36309999999999998"/>
    <n v="0.36309999999999998"/>
    <n v="0.36309999999999998"/>
    <n v="0.36309999999999998"/>
    <n v="0.36309999999999998"/>
    <n v="0.36309999999999998"/>
    <n v="0.36309999999999998"/>
  </r>
  <r>
    <s v="oklahoma"/>
    <x v="8"/>
    <x v="2"/>
    <x v="109"/>
    <n v="1.9400000000000001E-2"/>
    <n v="1.9400000000000001E-2"/>
    <n v="1.9400000000000001E-2"/>
    <n v="1.9400000000000001E-2"/>
    <n v="1.9400000000000001E-2"/>
    <n v="1.9400000000000001E-2"/>
    <n v="1.9400000000000001E-2"/>
    <n v="1.9400000000000001E-2"/>
  </r>
  <r>
    <s v="oklahoma"/>
    <x v="8"/>
    <x v="6"/>
    <x v="1064"/>
    <n v="2.8400000000000002E-2"/>
    <n v="2.8400000000000002E-2"/>
    <n v="2.8400000000000002E-2"/>
    <n v="2.8400000000000002E-2"/>
    <n v="2.8400000000000002E-2"/>
    <n v="2.8400000000000002E-2"/>
    <n v="2.8400000000000002E-2"/>
    <n v="2.8400000000000002E-2"/>
  </r>
  <r>
    <s v="oklahoma"/>
    <x v="8"/>
    <x v="0"/>
    <x v="2268"/>
    <n v="1.9469000000000001"/>
    <n v="1.9469000000000001"/>
    <n v="1.9469000000000001"/>
    <n v="1.9469000000000001"/>
    <n v="1.9469000000000001"/>
    <n v="1.9469000000000001"/>
    <n v="1.9469000000000001"/>
    <n v="1.9469000000000001"/>
  </r>
  <r>
    <s v="oklahoma"/>
    <x v="8"/>
    <x v="3"/>
    <x v="1337"/>
    <n v="0.4854"/>
    <n v="0.4854"/>
    <n v="0.4854"/>
    <n v="0.4854"/>
    <n v="0.4854"/>
    <n v="0.4854"/>
    <n v="0.4854"/>
    <n v="0.4854"/>
  </r>
  <r>
    <s v="oklahoma"/>
    <x v="8"/>
    <x v="5"/>
    <x v="2269"/>
    <n v="0.1409"/>
    <n v="0.1409"/>
    <n v="0.1409"/>
    <n v="0.1409"/>
    <n v="0.1409"/>
    <n v="0.1409"/>
    <n v="0.1409"/>
    <n v="0.1409"/>
  </r>
  <r>
    <s v="oregon"/>
    <x v="8"/>
    <x v="6"/>
    <x v="577"/>
    <n v="3.0700000000000002E-2"/>
    <n v="3.0700000000000002E-2"/>
    <n v="3.0700000000000002E-2"/>
    <n v="3.0700000000000002E-2"/>
    <n v="3.0700000000000002E-2"/>
    <n v="3.0700000000000002E-2"/>
    <n v="3.0700000000000002E-2"/>
    <n v="3.0700000000000002E-2"/>
  </r>
  <r>
    <s v="oregon"/>
    <x v="8"/>
    <x v="1"/>
    <x v="2270"/>
    <n v="0.6825"/>
    <n v="0.6825"/>
    <n v="0.6825"/>
    <n v="0.6825"/>
    <n v="0.6825"/>
    <n v="0.6825"/>
    <n v="0.6825"/>
    <n v="0.6825"/>
  </r>
  <r>
    <s v="oregon"/>
    <x v="8"/>
    <x v="0"/>
    <x v="2271"/>
    <n v="1.7211000000000001"/>
    <n v="1.7211000000000001"/>
    <n v="1.7211000000000001"/>
    <n v="1.7211000000000001"/>
    <n v="1.7211000000000001"/>
    <n v="1.7211000000000001"/>
    <n v="1.7211000000000001"/>
    <n v="1.7211000000000001"/>
  </r>
  <r>
    <s v="oregon"/>
    <x v="8"/>
    <x v="4"/>
    <x v="2272"/>
    <n v="0.31109999999999999"/>
    <n v="0.31109999999999999"/>
    <n v="0.31109999999999999"/>
    <n v="0.31109999999999999"/>
    <n v="0.31109999999999999"/>
    <n v="0.31109999999999999"/>
    <n v="0.31109999999999999"/>
    <n v="0.31109999999999999"/>
  </r>
  <r>
    <s v="oregon"/>
    <x v="8"/>
    <x v="2"/>
    <x v="102"/>
    <n v="2.1000000000000001E-2"/>
    <n v="2.1000000000000001E-2"/>
    <n v="2.1000000000000001E-2"/>
    <n v="2.1000000000000001E-2"/>
    <n v="2.1000000000000001E-2"/>
    <n v="2.1000000000000001E-2"/>
    <n v="2.1000000000000001E-2"/>
    <n v="2.1000000000000001E-2"/>
  </r>
  <r>
    <s v="oregon"/>
    <x v="8"/>
    <x v="5"/>
    <x v="265"/>
    <n v="0.15210000000000001"/>
    <n v="0.15210000000000001"/>
    <n v="0.15210000000000001"/>
    <n v="0.15210000000000001"/>
    <n v="0.15210000000000001"/>
    <n v="0.15210000000000001"/>
    <n v="0.15210000000000001"/>
    <n v="0.15210000000000001"/>
  </r>
  <r>
    <s v="oregon"/>
    <x v="8"/>
    <x v="3"/>
    <x v="2273"/>
    <n v="0.52380000000000004"/>
    <n v="0.52380000000000004"/>
    <n v="0.52380000000000004"/>
    <n v="0.52380000000000004"/>
    <n v="0.52380000000000004"/>
    <n v="0.52380000000000004"/>
    <n v="0.52380000000000004"/>
    <n v="0.52380000000000004"/>
  </r>
  <r>
    <s v="pennsylvania"/>
    <x v="8"/>
    <x v="6"/>
    <x v="815"/>
    <n v="9.9000000000000005E-2"/>
    <n v="9.9000000000000005E-2"/>
    <n v="9.9000000000000005E-2"/>
    <n v="9.9000000000000005E-2"/>
    <n v="9.9000000000000005E-2"/>
    <n v="9.9000000000000005E-2"/>
    <n v="9.9000000000000005E-2"/>
    <n v="9.9000000000000005E-2"/>
  </r>
  <r>
    <s v="pennsylvania"/>
    <x v="8"/>
    <x v="5"/>
    <x v="2274"/>
    <n v="0.49120000000000003"/>
    <n v="0.49120000000000003"/>
    <n v="0.49120000000000003"/>
    <n v="0.49120000000000003"/>
    <n v="0.49120000000000003"/>
    <n v="0.49120000000000003"/>
    <n v="0.49120000000000003"/>
    <n v="0.49120000000000003"/>
  </r>
  <r>
    <s v="pennsylvania"/>
    <x v="8"/>
    <x v="0"/>
    <x v="2275"/>
    <n v="5.4302000000000001"/>
    <n v="5.4302000000000001"/>
    <n v="5.4302000000000001"/>
    <n v="5.4302000000000001"/>
    <n v="5.4302000000000001"/>
    <n v="5.4302000000000001"/>
    <n v="5.4302000000000001"/>
    <n v="5.4302000000000001"/>
  </r>
  <r>
    <s v="pennsylvania"/>
    <x v="8"/>
    <x v="3"/>
    <x v="2276"/>
    <n v="1.6918"/>
    <n v="1.6918"/>
    <n v="1.6918"/>
    <n v="1.6918"/>
    <n v="1.6918"/>
    <n v="1.6918"/>
    <n v="1.6918"/>
    <n v="1.6918"/>
  </r>
  <r>
    <s v="pennsylvania"/>
    <x v="8"/>
    <x v="2"/>
    <x v="820"/>
    <n v="6.7799999999999999E-2"/>
    <n v="6.7799999999999999E-2"/>
    <n v="6.7799999999999999E-2"/>
    <n v="6.7799999999999999E-2"/>
    <n v="6.7799999999999999E-2"/>
    <n v="6.7799999999999999E-2"/>
    <n v="6.7799999999999999E-2"/>
    <n v="6.7799999999999999E-2"/>
  </r>
  <r>
    <s v="pennsylvania"/>
    <x v="8"/>
    <x v="4"/>
    <x v="2277"/>
    <n v="0.96940000000000004"/>
    <n v="0.96940000000000004"/>
    <n v="0.96940000000000004"/>
    <n v="0.96940000000000004"/>
    <n v="0.96940000000000004"/>
    <n v="0.96940000000000004"/>
    <n v="0.96940000000000004"/>
    <n v="0.96940000000000004"/>
  </r>
  <r>
    <s v="pennsylvania"/>
    <x v="8"/>
    <x v="1"/>
    <x v="2278"/>
    <n v="2.1110000000000002"/>
    <n v="2.1110000000000002"/>
    <n v="2.1110000000000002"/>
    <n v="2.1110000000000002"/>
    <n v="2.1110000000000002"/>
    <n v="2.1110000000000002"/>
    <n v="2.1110000000000002"/>
    <n v="2.1110000000000002"/>
  </r>
  <r>
    <s v="rhode_island"/>
    <x v="8"/>
    <x v="2"/>
    <x v="143"/>
    <n v="6.1000000000000004E-3"/>
    <n v="6.1000000000000004E-3"/>
    <n v="6.1000000000000004E-3"/>
    <n v="6.1000000000000004E-3"/>
    <n v="6.1000000000000004E-3"/>
    <n v="6.1000000000000004E-3"/>
    <n v="6.1000000000000004E-3"/>
    <n v="6.1000000000000004E-3"/>
  </r>
  <r>
    <s v="rhode_island"/>
    <x v="8"/>
    <x v="0"/>
    <x v="2279"/>
    <n v="0.47210000000000002"/>
    <n v="0.47210000000000002"/>
    <n v="0.47210000000000002"/>
    <n v="0.47210000000000002"/>
    <n v="0.47210000000000002"/>
    <n v="0.47210000000000002"/>
    <n v="0.47210000000000002"/>
    <n v="0.47210000000000002"/>
  </r>
  <r>
    <s v="rhode_island"/>
    <x v="8"/>
    <x v="3"/>
    <x v="967"/>
    <n v="0.15110000000000001"/>
    <n v="0.15110000000000001"/>
    <n v="0.15110000000000001"/>
    <n v="0.15110000000000001"/>
    <n v="0.15110000000000001"/>
    <n v="0.15110000000000001"/>
    <n v="0.15110000000000001"/>
    <n v="0.15110000000000001"/>
  </r>
  <r>
    <s v="rhode_island"/>
    <x v="8"/>
    <x v="5"/>
    <x v="171"/>
    <n v="4.3900000000000002E-2"/>
    <n v="4.3900000000000002E-2"/>
    <n v="4.3900000000000002E-2"/>
    <n v="4.3900000000000002E-2"/>
    <n v="4.3900000000000002E-2"/>
    <n v="4.3900000000000002E-2"/>
    <n v="4.3900000000000002E-2"/>
    <n v="4.3900000000000002E-2"/>
  </r>
  <r>
    <s v="rhode_island"/>
    <x v="8"/>
    <x v="4"/>
    <x v="2223"/>
    <n v="8.3799999999999999E-2"/>
    <n v="8.3799999999999999E-2"/>
    <n v="8.3799999999999999E-2"/>
    <n v="8.3799999999999999E-2"/>
    <n v="8.3799999999999999E-2"/>
    <n v="8.3799999999999999E-2"/>
    <n v="8.3799999999999999E-2"/>
    <n v="8.3799999999999999E-2"/>
  </r>
  <r>
    <s v="rhode_island"/>
    <x v="8"/>
    <x v="1"/>
    <x v="2280"/>
    <n v="0.17849999999999999"/>
    <n v="0.17849999999999999"/>
    <n v="0.17849999999999999"/>
    <n v="0.17849999999999999"/>
    <n v="0.17849999999999999"/>
    <n v="0.17849999999999999"/>
    <n v="0.17849999999999999"/>
    <n v="0.17849999999999999"/>
  </r>
  <r>
    <s v="rhode_island"/>
    <x v="8"/>
    <x v="6"/>
    <x v="332"/>
    <n v="8.8000000000000005E-3"/>
    <n v="8.8000000000000005E-3"/>
    <n v="8.8000000000000005E-3"/>
    <n v="8.8000000000000005E-3"/>
    <n v="8.8000000000000005E-3"/>
    <n v="8.8000000000000005E-3"/>
    <n v="8.8000000000000005E-3"/>
    <n v="8.8000000000000005E-3"/>
  </r>
  <r>
    <s v="south_carolina"/>
    <x v="8"/>
    <x v="2"/>
    <x v="1795"/>
    <n v="2.4400000000000002E-2"/>
    <n v="2.4400000000000002E-2"/>
    <n v="2.4400000000000002E-2"/>
    <n v="2.4400000000000002E-2"/>
    <n v="2.4400000000000002E-2"/>
    <n v="2.4400000000000002E-2"/>
    <n v="2.4400000000000002E-2"/>
    <n v="2.4400000000000002E-2"/>
  </r>
  <r>
    <s v="south_carolina"/>
    <x v="8"/>
    <x v="4"/>
    <x v="2281"/>
    <n v="0.4632"/>
    <n v="0.4632"/>
    <n v="0.4632"/>
    <n v="0.4632"/>
    <n v="0.4632"/>
    <n v="0.4632"/>
    <n v="0.4632"/>
    <n v="0.4632"/>
  </r>
  <r>
    <s v="south_carolina"/>
    <x v="8"/>
    <x v="1"/>
    <x v="2282"/>
    <n v="0.96230000000000004"/>
    <n v="0.96230000000000004"/>
    <n v="0.96230000000000004"/>
    <n v="0.96230000000000004"/>
    <n v="0.96230000000000004"/>
    <n v="0.96230000000000004"/>
    <n v="0.96230000000000004"/>
    <n v="0.96230000000000004"/>
  </r>
  <r>
    <s v="south_carolina"/>
    <x v="8"/>
    <x v="3"/>
    <x v="2283"/>
    <n v="0.6099"/>
    <n v="0.6099"/>
    <n v="0.6099"/>
    <n v="0.6099"/>
    <n v="0.6099"/>
    <n v="0.6099"/>
    <n v="0.6099"/>
    <n v="0.6099"/>
  </r>
  <r>
    <s v="south_carolina"/>
    <x v="8"/>
    <x v="6"/>
    <x v="43"/>
    <n v="3.5700000000000003E-2"/>
    <n v="3.5700000000000003E-2"/>
    <n v="3.5700000000000003E-2"/>
    <n v="3.5700000000000003E-2"/>
    <n v="3.5700000000000003E-2"/>
    <n v="3.5700000000000003E-2"/>
    <n v="3.5700000000000003E-2"/>
    <n v="3.5700000000000003E-2"/>
  </r>
  <r>
    <s v="south_carolina"/>
    <x v="8"/>
    <x v="5"/>
    <x v="2284"/>
    <n v="0.17710000000000001"/>
    <n v="0.17710000000000001"/>
    <n v="0.17710000000000001"/>
    <n v="0.17710000000000001"/>
    <n v="0.17710000000000001"/>
    <n v="0.17710000000000001"/>
    <n v="0.17710000000000001"/>
    <n v="0.17710000000000001"/>
  </r>
  <r>
    <s v="south_carolina"/>
    <x v="8"/>
    <x v="0"/>
    <x v="2285"/>
    <n v="2.2726000000000002"/>
    <n v="2.2726000000000002"/>
    <n v="2.2726000000000002"/>
    <n v="2.2726000000000002"/>
    <n v="2.2726000000000002"/>
    <n v="2.2726000000000002"/>
    <n v="2.2726000000000002"/>
    <n v="2.2726000000000002"/>
  </r>
  <r>
    <s v="south_dakota"/>
    <x v="8"/>
    <x v="1"/>
    <x v="2286"/>
    <n v="0.17419999999999999"/>
    <n v="0.17419999999999999"/>
    <n v="0.17419999999999999"/>
    <n v="0.17419999999999999"/>
    <n v="0.17419999999999999"/>
    <n v="0.17419999999999999"/>
    <n v="0.17419999999999999"/>
    <n v="0.17419999999999999"/>
  </r>
  <r>
    <s v="south_dakota"/>
    <x v="8"/>
    <x v="0"/>
    <x v="2287"/>
    <n v="0.39650000000000002"/>
    <n v="0.39650000000000002"/>
    <n v="0.39650000000000002"/>
    <n v="0.39650000000000002"/>
    <n v="0.39650000000000002"/>
    <n v="0.39650000000000002"/>
    <n v="0.39650000000000002"/>
    <n v="0.39650000000000002"/>
  </r>
  <r>
    <s v="south_dakota"/>
    <x v="8"/>
    <x v="2"/>
    <x v="407"/>
    <n v="4.1999999999999997E-3"/>
    <n v="4.1999999999999997E-3"/>
    <n v="4.1999999999999997E-3"/>
    <n v="4.1999999999999997E-3"/>
    <n v="4.1999999999999997E-3"/>
    <n v="4.1999999999999997E-3"/>
    <n v="4.1999999999999997E-3"/>
    <n v="4.1999999999999997E-3"/>
  </r>
  <r>
    <s v="south_dakota"/>
    <x v="8"/>
    <x v="4"/>
    <x v="1639"/>
    <n v="7.51E-2"/>
    <n v="7.51E-2"/>
    <n v="7.51E-2"/>
    <n v="7.51E-2"/>
    <n v="7.51E-2"/>
    <n v="7.51E-2"/>
    <n v="7.51E-2"/>
    <n v="7.51E-2"/>
  </r>
  <r>
    <s v="south_dakota"/>
    <x v="8"/>
    <x v="3"/>
    <x v="2288"/>
    <n v="0.106"/>
    <n v="0.106"/>
    <n v="0.106"/>
    <n v="0.106"/>
    <n v="0.106"/>
    <n v="0.106"/>
    <n v="0.106"/>
    <n v="0.106"/>
  </r>
  <r>
    <s v="south_dakota"/>
    <x v="8"/>
    <x v="5"/>
    <x v="170"/>
    <n v="3.0800000000000001E-2"/>
    <n v="3.0800000000000001E-2"/>
    <n v="3.0800000000000001E-2"/>
    <n v="3.0800000000000001E-2"/>
    <n v="3.0800000000000001E-2"/>
    <n v="3.0800000000000001E-2"/>
    <n v="3.0800000000000001E-2"/>
    <n v="3.0800000000000001E-2"/>
  </r>
  <r>
    <s v="south_dakota"/>
    <x v="8"/>
    <x v="6"/>
    <x v="830"/>
    <n v="6.1999999999999998E-3"/>
    <n v="6.1999999999999998E-3"/>
    <n v="6.1999999999999998E-3"/>
    <n v="6.1999999999999998E-3"/>
    <n v="6.1999999999999998E-3"/>
    <n v="6.1999999999999998E-3"/>
    <n v="6.1999999999999998E-3"/>
    <n v="6.1999999999999998E-3"/>
  </r>
  <r>
    <s v="tennessee"/>
    <x v="8"/>
    <x v="6"/>
    <x v="685"/>
    <n v="0.05"/>
    <n v="0.05"/>
    <n v="0.05"/>
    <n v="0.05"/>
    <n v="0.05"/>
    <n v="0.05"/>
    <n v="0.05"/>
    <n v="0.05"/>
  </r>
  <r>
    <s v="tennessee"/>
    <x v="8"/>
    <x v="0"/>
    <x v="2289"/>
    <n v="3.206"/>
    <n v="3.206"/>
    <n v="3.206"/>
    <n v="3.206"/>
    <n v="3.206"/>
    <n v="3.206"/>
    <n v="3.206"/>
    <n v="3.206"/>
  </r>
  <r>
    <s v="tennessee"/>
    <x v="8"/>
    <x v="1"/>
    <x v="2290"/>
    <n v="1.3956999999999999"/>
    <n v="1.3956999999999999"/>
    <n v="1.3956999999999999"/>
    <n v="1.3956999999999999"/>
    <n v="1.3956999999999999"/>
    <n v="1.3956999999999999"/>
    <n v="1.3956999999999999"/>
    <n v="1.3956999999999999"/>
  </r>
  <r>
    <s v="tennessee"/>
    <x v="8"/>
    <x v="2"/>
    <x v="1640"/>
    <n v="3.4200000000000001E-2"/>
    <n v="3.4200000000000001E-2"/>
    <n v="3.4200000000000001E-2"/>
    <n v="3.4200000000000001E-2"/>
    <n v="3.4200000000000001E-2"/>
    <n v="3.4200000000000001E-2"/>
    <n v="3.4200000000000001E-2"/>
    <n v="3.4200000000000001E-2"/>
  </r>
  <r>
    <s v="tennessee"/>
    <x v="8"/>
    <x v="5"/>
    <x v="2291"/>
    <n v="0.248"/>
    <n v="0.248"/>
    <n v="0.248"/>
    <n v="0.248"/>
    <n v="0.248"/>
    <n v="0.248"/>
    <n v="0.248"/>
    <n v="0.248"/>
  </r>
  <r>
    <s v="tennessee"/>
    <x v="8"/>
    <x v="3"/>
    <x v="2292"/>
    <n v="0.85399999999999998"/>
    <n v="0.85399999999999998"/>
    <n v="0.85399999999999998"/>
    <n v="0.85399999999999998"/>
    <n v="0.85399999999999998"/>
    <n v="0.85399999999999998"/>
    <n v="0.85399999999999998"/>
    <n v="0.85399999999999998"/>
  </r>
  <r>
    <s v="tennessee"/>
    <x v="8"/>
    <x v="4"/>
    <x v="2293"/>
    <n v="0.62409999999999999"/>
    <n v="0.62409999999999999"/>
    <n v="0.62409999999999999"/>
    <n v="0.62409999999999999"/>
    <n v="0.62409999999999999"/>
    <n v="0.62409999999999999"/>
    <n v="0.62409999999999999"/>
    <n v="0.62409999999999999"/>
  </r>
  <r>
    <s v="texas"/>
    <x v="8"/>
    <x v="6"/>
    <x v="621"/>
    <n v="0.20169999999999999"/>
    <n v="0.20169999999999999"/>
    <n v="0.20169999999999999"/>
    <n v="0.20169999999999999"/>
    <n v="0.20169999999999999"/>
    <n v="0.20169999999999999"/>
    <n v="0.20169999999999999"/>
    <n v="0.20169999999999999"/>
  </r>
  <r>
    <s v="texas"/>
    <x v="8"/>
    <x v="2"/>
    <x v="2294"/>
    <n v="0.13800000000000001"/>
    <n v="0.13800000000000001"/>
    <n v="0.13800000000000001"/>
    <n v="0.13800000000000001"/>
    <n v="0.13800000000000001"/>
    <n v="0.13800000000000001"/>
    <n v="0.13800000000000001"/>
    <n v="0.13800000000000001"/>
  </r>
  <r>
    <s v="texas"/>
    <x v="8"/>
    <x v="3"/>
    <x v="2295"/>
    <n v="3.4462000000000002"/>
    <n v="3.4462000000000002"/>
    <n v="3.4462000000000002"/>
    <n v="3.4462000000000002"/>
    <n v="3.4462000000000002"/>
    <n v="3.4462000000000002"/>
    <n v="3.4462000000000002"/>
    <n v="3.4462000000000002"/>
  </r>
  <r>
    <s v="texas"/>
    <x v="8"/>
    <x v="1"/>
    <x v="2296"/>
    <n v="4.9288999999999996"/>
    <n v="4.9288999999999996"/>
    <n v="4.9288999999999996"/>
    <n v="4.9288999999999996"/>
    <n v="4.9288999999999996"/>
    <n v="4.9288999999999996"/>
    <n v="4.9288999999999996"/>
    <n v="4.9288999999999996"/>
  </r>
  <r>
    <s v="texas"/>
    <x v="8"/>
    <x v="4"/>
    <x v="2297"/>
    <n v="2.3672"/>
    <n v="2.3672"/>
    <n v="2.3672"/>
    <n v="2.3672"/>
    <n v="2.3672"/>
    <n v="2.3672"/>
    <n v="2.3672"/>
    <n v="2.3672"/>
  </r>
  <r>
    <s v="texas"/>
    <x v="8"/>
    <x v="5"/>
    <x v="2298"/>
    <n v="1.0005999999999999"/>
    <n v="1.0005999999999999"/>
    <n v="1.0005999999999999"/>
    <n v="1.0005999999999999"/>
    <n v="1.0005999999999999"/>
    <n v="1.0005999999999999"/>
    <n v="1.0005999999999999"/>
    <n v="1.0005999999999999"/>
  </r>
  <r>
    <s v="texas"/>
    <x v="8"/>
    <x v="0"/>
    <x v="2299"/>
    <n v="12.082700000000001"/>
    <n v="12.082700000000001"/>
    <n v="12.082700000000001"/>
    <n v="12.082700000000001"/>
    <n v="12.082700000000001"/>
    <n v="12.082700000000001"/>
    <n v="12.082700000000001"/>
    <n v="12.082700000000001"/>
  </r>
  <r>
    <s v="utah"/>
    <x v="8"/>
    <x v="0"/>
    <x v="2300"/>
    <n v="1.2425999999999999"/>
    <n v="1.2425999999999999"/>
    <n v="1.2425999999999999"/>
    <n v="1.2425999999999999"/>
    <n v="1.2425999999999999"/>
    <n v="1.2425999999999999"/>
    <n v="1.2425999999999999"/>
    <n v="1.2425999999999999"/>
  </r>
  <r>
    <s v="utah"/>
    <x v="8"/>
    <x v="4"/>
    <x v="2301"/>
    <n v="0.20100000000000001"/>
    <n v="0.20100000000000001"/>
    <n v="0.20100000000000001"/>
    <n v="0.20100000000000001"/>
    <n v="0.20100000000000001"/>
    <n v="0.20100000000000001"/>
    <n v="0.20100000000000001"/>
    <n v="0.20100000000000001"/>
  </r>
  <r>
    <s v="utah"/>
    <x v="8"/>
    <x v="3"/>
    <x v="2302"/>
    <n v="0.36149999999999999"/>
    <n v="0.36149999999999999"/>
    <n v="0.36149999999999999"/>
    <n v="0.36149999999999999"/>
    <n v="0.36149999999999999"/>
    <n v="0.36149999999999999"/>
    <n v="0.36149999999999999"/>
    <n v="0.36149999999999999"/>
  </r>
  <r>
    <s v="utah"/>
    <x v="8"/>
    <x v="6"/>
    <x v="2303"/>
    <n v="2.12E-2"/>
    <n v="2.12E-2"/>
    <n v="2.12E-2"/>
    <n v="2.12E-2"/>
    <n v="2.12E-2"/>
    <n v="2.12E-2"/>
    <n v="2.12E-2"/>
    <n v="2.12E-2"/>
  </r>
  <r>
    <s v="utah"/>
    <x v="8"/>
    <x v="2"/>
    <x v="842"/>
    <n v="1.4500000000000001E-2"/>
    <n v="1.4500000000000001E-2"/>
    <n v="1.4500000000000001E-2"/>
    <n v="1.4500000000000001E-2"/>
    <n v="1.4500000000000001E-2"/>
    <n v="1.4500000000000001E-2"/>
    <n v="1.4500000000000001E-2"/>
    <n v="1.4500000000000001E-2"/>
  </r>
  <r>
    <s v="utah"/>
    <x v="8"/>
    <x v="5"/>
    <x v="972"/>
    <n v="0.105"/>
    <n v="0.105"/>
    <n v="0.105"/>
    <n v="0.105"/>
    <n v="0.105"/>
    <n v="0.105"/>
    <n v="0.105"/>
    <n v="0.105"/>
  </r>
  <r>
    <s v="utah"/>
    <x v="8"/>
    <x v="1"/>
    <x v="2304"/>
    <n v="0.53959999999999997"/>
    <n v="0.53959999999999997"/>
    <n v="0.53959999999999997"/>
    <n v="0.53959999999999997"/>
    <n v="0.53959999999999997"/>
    <n v="0.53959999999999997"/>
    <n v="0.53959999999999997"/>
    <n v="0.53959999999999997"/>
  </r>
  <r>
    <s v="vermont"/>
    <x v="8"/>
    <x v="5"/>
    <x v="2305"/>
    <n v="2.58E-2"/>
    <n v="2.58E-2"/>
    <n v="2.58E-2"/>
    <n v="2.58E-2"/>
    <n v="2.58E-2"/>
    <n v="2.58E-2"/>
    <n v="2.58E-2"/>
    <n v="2.58E-2"/>
  </r>
  <r>
    <s v="vermont"/>
    <x v="8"/>
    <x v="0"/>
    <x v="2306"/>
    <n v="0.31680000000000003"/>
    <n v="0.31680000000000003"/>
    <n v="0.31680000000000003"/>
    <n v="0.31680000000000003"/>
    <n v="0.31680000000000003"/>
    <n v="0.31680000000000003"/>
    <n v="0.31680000000000003"/>
    <n v="0.31680000000000003"/>
  </r>
  <r>
    <s v="vermont"/>
    <x v="8"/>
    <x v="1"/>
    <x v="2307"/>
    <n v="0.14000000000000001"/>
    <n v="0.14000000000000001"/>
    <n v="0.14000000000000001"/>
    <n v="0.14000000000000001"/>
    <n v="0.14000000000000001"/>
    <n v="0.14000000000000001"/>
    <n v="0.14000000000000001"/>
    <n v="0.14000000000000001"/>
  </r>
  <r>
    <s v="vermont"/>
    <x v="8"/>
    <x v="2"/>
    <x v="319"/>
    <n v="3.5999999999999999E-3"/>
    <n v="3.5999999999999999E-3"/>
    <n v="3.5999999999999999E-3"/>
    <n v="3.5999999999999999E-3"/>
    <n v="3.5999999999999999E-3"/>
    <n v="3.5999999999999999E-3"/>
    <n v="3.5999999999999999E-3"/>
    <n v="3.5999999999999999E-3"/>
  </r>
  <r>
    <s v="vermont"/>
    <x v="8"/>
    <x v="6"/>
    <x v="195"/>
    <n v="5.1999999999999998E-3"/>
    <n v="5.1999999999999998E-3"/>
    <n v="5.1999999999999998E-3"/>
    <n v="5.1999999999999998E-3"/>
    <n v="5.1999999999999998E-3"/>
    <n v="5.1999999999999998E-3"/>
    <n v="5.1999999999999998E-3"/>
    <n v="5.1999999999999998E-3"/>
  </r>
  <r>
    <s v="vermont"/>
    <x v="8"/>
    <x v="3"/>
    <x v="1619"/>
    <n v="8.8800000000000004E-2"/>
    <n v="8.8800000000000004E-2"/>
    <n v="8.8800000000000004E-2"/>
    <n v="8.8800000000000004E-2"/>
    <n v="8.8800000000000004E-2"/>
    <n v="8.8800000000000004E-2"/>
    <n v="8.8800000000000004E-2"/>
    <n v="8.8800000000000004E-2"/>
  </r>
  <r>
    <s v="vermont"/>
    <x v="8"/>
    <x v="4"/>
    <x v="295"/>
    <n v="5.3400000000000003E-2"/>
    <n v="5.3400000000000003E-2"/>
    <n v="5.3400000000000003E-2"/>
    <n v="5.3400000000000003E-2"/>
    <n v="5.3400000000000003E-2"/>
    <n v="5.3400000000000003E-2"/>
    <n v="5.3400000000000003E-2"/>
    <n v="5.3400000000000003E-2"/>
  </r>
  <r>
    <s v="virginia"/>
    <x v="8"/>
    <x v="5"/>
    <x v="2308"/>
    <n v="0.32129999999999997"/>
    <n v="0.32129999999999997"/>
    <n v="0.32129999999999997"/>
    <n v="0.32129999999999997"/>
    <n v="0.32129999999999997"/>
    <n v="0.32129999999999997"/>
    <n v="0.32129999999999997"/>
    <n v="0.32129999999999997"/>
  </r>
  <r>
    <s v="virginia"/>
    <x v="8"/>
    <x v="4"/>
    <x v="2309"/>
    <n v="0.77429999999999999"/>
    <n v="0.77429999999999999"/>
    <n v="0.77429999999999999"/>
    <n v="0.77429999999999999"/>
    <n v="0.77429999999999999"/>
    <n v="0.77429999999999999"/>
    <n v="0.77429999999999999"/>
    <n v="0.77429999999999999"/>
  </r>
  <r>
    <s v="virginia"/>
    <x v="8"/>
    <x v="1"/>
    <x v="1111"/>
    <n v="1.6725000000000001"/>
    <n v="1.6725000000000001"/>
    <n v="1.6725000000000001"/>
    <n v="1.6725000000000001"/>
    <n v="1.6725000000000001"/>
    <n v="1.6725000000000001"/>
    <n v="1.6725000000000001"/>
    <n v="1.6725000000000001"/>
  </r>
  <r>
    <s v="virginia"/>
    <x v="8"/>
    <x v="0"/>
    <x v="2310"/>
    <n v="3.9839000000000002"/>
    <n v="3.9839000000000002"/>
    <n v="3.9839000000000002"/>
    <n v="3.9839000000000002"/>
    <n v="3.9839000000000002"/>
    <n v="3.9839000000000002"/>
    <n v="3.9839000000000002"/>
    <n v="3.9839000000000002"/>
  </r>
  <r>
    <s v="virginia"/>
    <x v="8"/>
    <x v="2"/>
    <x v="1436"/>
    <n v="4.4299999999999999E-2"/>
    <n v="4.4299999999999999E-2"/>
    <n v="4.4299999999999999E-2"/>
    <n v="4.4299999999999999E-2"/>
    <n v="4.4299999999999999E-2"/>
    <n v="4.4299999999999999E-2"/>
    <n v="4.4299999999999999E-2"/>
    <n v="4.4299999999999999E-2"/>
  </r>
  <r>
    <s v="virginia"/>
    <x v="8"/>
    <x v="6"/>
    <x v="2311"/>
    <n v="6.4799999999999996E-2"/>
    <n v="6.4799999999999996E-2"/>
    <n v="6.4799999999999996E-2"/>
    <n v="6.4799999999999996E-2"/>
    <n v="6.4799999999999996E-2"/>
    <n v="6.4799999999999996E-2"/>
    <n v="6.4799999999999996E-2"/>
    <n v="6.4799999999999996E-2"/>
  </r>
  <r>
    <s v="virginia"/>
    <x v="8"/>
    <x v="3"/>
    <x v="2312"/>
    <n v="1.1067"/>
    <n v="1.1067"/>
    <n v="1.1067"/>
    <n v="1.1067"/>
    <n v="1.1067"/>
    <n v="1.1067"/>
    <n v="1.1067"/>
    <n v="1.1067"/>
  </r>
  <r>
    <s v="washington"/>
    <x v="8"/>
    <x v="2"/>
    <x v="101"/>
    <n v="3.6799999999999999E-2"/>
    <n v="3.6799999999999999E-2"/>
    <n v="3.6799999999999999E-2"/>
    <n v="3.6799999999999999E-2"/>
    <n v="3.6799999999999999E-2"/>
    <n v="3.6799999999999999E-2"/>
    <n v="3.6799999999999999E-2"/>
    <n v="3.6799999999999999E-2"/>
  </r>
  <r>
    <s v="washington"/>
    <x v="8"/>
    <x v="4"/>
    <x v="2313"/>
    <n v="0.41020000000000001"/>
    <n v="0.41020000000000001"/>
    <n v="0.41020000000000001"/>
    <n v="0.41020000000000001"/>
    <n v="0.41020000000000001"/>
    <n v="0.41020000000000001"/>
    <n v="0.41020000000000001"/>
    <n v="0.41020000000000001"/>
  </r>
  <r>
    <s v="washington"/>
    <x v="8"/>
    <x v="1"/>
    <x v="2314"/>
    <n v="1.1871"/>
    <n v="1.1871"/>
    <n v="1.1871"/>
    <n v="1.1871"/>
    <n v="1.1871"/>
    <n v="1.1871"/>
    <n v="1.1871"/>
    <n v="1.1871"/>
  </r>
  <r>
    <s v="washington"/>
    <x v="8"/>
    <x v="3"/>
    <x v="1059"/>
    <n v="0.9194"/>
    <n v="0.9194"/>
    <n v="0.9194"/>
    <n v="0.9194"/>
    <n v="0.9194"/>
    <n v="0.9194"/>
    <n v="0.9194"/>
    <n v="0.9194"/>
  </r>
  <r>
    <s v="washington"/>
    <x v="8"/>
    <x v="6"/>
    <x v="1614"/>
    <n v="5.3800000000000001E-2"/>
    <n v="5.3800000000000001E-2"/>
    <n v="5.3800000000000001E-2"/>
    <n v="5.3800000000000001E-2"/>
    <n v="5.3800000000000001E-2"/>
    <n v="5.3800000000000001E-2"/>
    <n v="5.3800000000000001E-2"/>
    <n v="5.3800000000000001E-2"/>
  </r>
  <r>
    <s v="washington"/>
    <x v="8"/>
    <x v="0"/>
    <x v="2315"/>
    <n v="2.8742000000000001"/>
    <n v="2.8742000000000001"/>
    <n v="2.8742000000000001"/>
    <n v="2.8742000000000001"/>
    <n v="2.8742000000000001"/>
    <n v="2.8742000000000001"/>
    <n v="2.8742000000000001"/>
    <n v="2.8742000000000001"/>
  </r>
  <r>
    <s v="washington"/>
    <x v="8"/>
    <x v="5"/>
    <x v="2316"/>
    <n v="0.26690000000000003"/>
    <n v="0.26690000000000003"/>
    <n v="0.26690000000000003"/>
    <n v="0.26690000000000003"/>
    <n v="0.26690000000000003"/>
    <n v="0.26690000000000003"/>
    <n v="0.26690000000000003"/>
    <n v="0.26690000000000003"/>
  </r>
  <r>
    <s v="washington_dc"/>
    <x v="8"/>
    <x v="0"/>
    <x v="2317"/>
    <n v="0.24149999999999999"/>
    <n v="0.24149999999999999"/>
    <n v="0.24149999999999999"/>
    <n v="0.24149999999999999"/>
    <n v="0.24149999999999999"/>
    <n v="0.24149999999999999"/>
    <n v="0.24149999999999999"/>
    <n v="0.24149999999999999"/>
  </r>
  <r>
    <s v="washington_dc"/>
    <x v="8"/>
    <x v="3"/>
    <x v="2318"/>
    <n v="6.8900000000000003E-2"/>
    <n v="6.8900000000000003E-2"/>
    <n v="6.8900000000000003E-2"/>
    <n v="6.8900000000000003E-2"/>
    <n v="6.8900000000000003E-2"/>
    <n v="6.8900000000000003E-2"/>
    <n v="6.8900000000000003E-2"/>
    <n v="6.8900000000000003E-2"/>
  </r>
  <r>
    <s v="washington_dc"/>
    <x v="8"/>
    <x v="5"/>
    <x v="1868"/>
    <n v="0.02"/>
    <n v="0.02"/>
    <n v="0.02"/>
    <n v="0.02"/>
    <n v="0.02"/>
    <n v="0.02"/>
    <n v="0.02"/>
    <n v="0.02"/>
  </r>
  <r>
    <s v="washington_dc"/>
    <x v="8"/>
    <x v="4"/>
    <x v="1551"/>
    <n v="5.9299999999999999E-2"/>
    <n v="5.9299999999999999E-2"/>
    <n v="5.9299999999999999E-2"/>
    <n v="5.9299999999999999E-2"/>
    <n v="5.9299999999999999E-2"/>
    <n v="5.9299999999999999E-2"/>
    <n v="5.9299999999999999E-2"/>
    <n v="5.9299999999999999E-2"/>
  </r>
  <r>
    <s v="washington_dc"/>
    <x v="8"/>
    <x v="6"/>
    <x v="340"/>
    <n v="4.0000000000000001E-3"/>
    <n v="4.0000000000000001E-3"/>
    <n v="4.0000000000000001E-3"/>
    <n v="4.0000000000000001E-3"/>
    <n v="4.0000000000000001E-3"/>
    <n v="4.0000000000000001E-3"/>
    <n v="4.0000000000000001E-3"/>
    <n v="4.0000000000000001E-3"/>
  </r>
  <r>
    <s v="washington_dc"/>
    <x v="8"/>
    <x v="1"/>
    <x v="444"/>
    <n v="8.6499999999999994E-2"/>
    <n v="8.6499999999999994E-2"/>
    <n v="8.6499999999999994E-2"/>
    <n v="8.6499999999999994E-2"/>
    <n v="8.6499999999999994E-2"/>
    <n v="8.6499999999999994E-2"/>
    <n v="8.6499999999999994E-2"/>
    <n v="8.6499999999999994E-2"/>
  </r>
  <r>
    <s v="washington_dc"/>
    <x v="8"/>
    <x v="2"/>
    <x v="422"/>
    <n v="2.8E-3"/>
    <n v="2.8E-3"/>
    <n v="2.8E-3"/>
    <n v="2.8E-3"/>
    <n v="2.8E-3"/>
    <n v="2.8E-3"/>
    <n v="2.8E-3"/>
    <n v="2.8E-3"/>
  </r>
  <r>
    <s v="west_virginia"/>
    <x v="8"/>
    <x v="6"/>
    <x v="1119"/>
    <n v="1.43E-2"/>
    <n v="1.43E-2"/>
    <n v="1.43E-2"/>
    <n v="1.43E-2"/>
    <n v="1.43E-2"/>
    <n v="1.43E-2"/>
    <n v="1.43E-2"/>
    <n v="1.43E-2"/>
  </r>
  <r>
    <s v="west_virginia"/>
    <x v="8"/>
    <x v="1"/>
    <x v="2319"/>
    <n v="0.3553"/>
    <n v="0.3553"/>
    <n v="0.3553"/>
    <n v="0.3553"/>
    <n v="0.3553"/>
    <n v="0.3553"/>
    <n v="0.3553"/>
    <n v="0.3553"/>
  </r>
  <r>
    <s v="west_virginia"/>
    <x v="8"/>
    <x v="5"/>
    <x v="551"/>
    <n v="7.0900000000000005E-2"/>
    <n v="7.0900000000000005E-2"/>
    <n v="7.0900000000000005E-2"/>
    <n v="7.0900000000000005E-2"/>
    <n v="7.0900000000000005E-2"/>
    <n v="7.0900000000000005E-2"/>
    <n v="7.0900000000000005E-2"/>
    <n v="7.0900000000000005E-2"/>
  </r>
  <r>
    <s v="west_virginia"/>
    <x v="8"/>
    <x v="3"/>
    <x v="2320"/>
    <n v="0.24410000000000001"/>
    <n v="0.24410000000000001"/>
    <n v="0.24410000000000001"/>
    <n v="0.24410000000000001"/>
    <n v="0.24410000000000001"/>
    <n v="0.24410000000000001"/>
    <n v="0.24410000000000001"/>
    <n v="0.24410000000000001"/>
  </r>
  <r>
    <s v="west_virginia"/>
    <x v="8"/>
    <x v="4"/>
    <x v="72"/>
    <n v="0.18709999999999999"/>
    <n v="0.18709999999999999"/>
    <n v="0.18709999999999999"/>
    <n v="0.18709999999999999"/>
    <n v="0.18709999999999999"/>
    <n v="0.18709999999999999"/>
    <n v="0.18709999999999999"/>
    <n v="0.18709999999999999"/>
  </r>
  <r>
    <s v="west_virginia"/>
    <x v="8"/>
    <x v="0"/>
    <x v="2321"/>
    <n v="0.88139999999999996"/>
    <n v="0.88139999999999996"/>
    <n v="0.88139999999999996"/>
    <n v="0.88139999999999996"/>
    <n v="0.88139999999999996"/>
    <n v="0.88139999999999996"/>
    <n v="0.88139999999999996"/>
    <n v="0.88139999999999996"/>
  </r>
  <r>
    <s v="west_virginia"/>
    <x v="8"/>
    <x v="2"/>
    <x v="596"/>
    <n v="9.7999999999999997E-3"/>
    <n v="9.7999999999999997E-3"/>
    <n v="9.7999999999999997E-3"/>
    <n v="9.7999999999999997E-3"/>
    <n v="9.7999999999999997E-3"/>
    <n v="9.7999999999999997E-3"/>
    <n v="9.7999999999999997E-3"/>
    <n v="9.7999999999999997E-3"/>
  </r>
  <r>
    <s v="wisconsin"/>
    <x v="8"/>
    <x v="4"/>
    <x v="2322"/>
    <n v="0.54069999999999996"/>
    <n v="0.54069999999999996"/>
    <n v="0.54069999999999996"/>
    <n v="0.54069999999999996"/>
    <n v="0.54069999999999996"/>
    <n v="0.54069999999999996"/>
    <n v="0.54069999999999996"/>
    <n v="0.54069999999999996"/>
  </r>
  <r>
    <s v="wisconsin"/>
    <x v="8"/>
    <x v="5"/>
    <x v="2323"/>
    <n v="0.22589999999999999"/>
    <n v="0.22589999999999999"/>
    <n v="0.22589999999999999"/>
    <n v="0.22589999999999999"/>
    <n v="0.22589999999999999"/>
    <n v="0.22589999999999999"/>
    <n v="0.22589999999999999"/>
    <n v="0.22589999999999999"/>
  </r>
  <r>
    <s v="wisconsin"/>
    <x v="8"/>
    <x v="0"/>
    <x v="2324"/>
    <n v="2.7671999999999999"/>
    <n v="2.7671999999999999"/>
    <n v="2.7671999999999999"/>
    <n v="2.7671999999999999"/>
    <n v="2.7671999999999999"/>
    <n v="2.7671999999999999"/>
    <n v="2.7671999999999999"/>
    <n v="2.7671999999999999"/>
  </r>
  <r>
    <s v="wisconsin"/>
    <x v="8"/>
    <x v="3"/>
    <x v="2325"/>
    <n v="0.77800000000000002"/>
    <n v="0.77800000000000002"/>
    <n v="0.77800000000000002"/>
    <n v="0.77800000000000002"/>
    <n v="0.77800000000000002"/>
    <n v="0.77800000000000002"/>
    <n v="0.77800000000000002"/>
    <n v="0.77800000000000002"/>
  </r>
  <r>
    <s v="wisconsin"/>
    <x v="8"/>
    <x v="6"/>
    <x v="1378"/>
    <n v="4.5499999999999999E-2"/>
    <n v="4.5499999999999999E-2"/>
    <n v="4.5499999999999999E-2"/>
    <n v="4.5499999999999999E-2"/>
    <n v="4.5499999999999999E-2"/>
    <n v="4.5499999999999999E-2"/>
    <n v="4.5499999999999999E-2"/>
    <n v="4.5499999999999999E-2"/>
  </r>
  <r>
    <s v="wisconsin"/>
    <x v="8"/>
    <x v="1"/>
    <x v="2326"/>
    <n v="1.1458999999999999"/>
    <n v="1.1458999999999999"/>
    <n v="1.1458999999999999"/>
    <n v="1.1458999999999999"/>
    <n v="1.1458999999999999"/>
    <n v="1.1458999999999999"/>
    <n v="1.1458999999999999"/>
    <n v="1.1458999999999999"/>
  </r>
  <r>
    <s v="wisconsin"/>
    <x v="8"/>
    <x v="2"/>
    <x v="1273"/>
    <n v="3.1199999999999999E-2"/>
    <n v="3.1199999999999999E-2"/>
    <n v="3.1199999999999999E-2"/>
    <n v="3.1199999999999999E-2"/>
    <n v="3.1199999999999999E-2"/>
    <n v="3.1199999999999999E-2"/>
    <n v="3.1199999999999999E-2"/>
    <n v="3.1199999999999999E-2"/>
  </r>
  <r>
    <s v="wyoming"/>
    <x v="8"/>
    <x v="4"/>
    <x v="1264"/>
    <n v="4.5199999999999997E-2"/>
    <n v="4.5199999999999997E-2"/>
    <n v="4.5199999999999997E-2"/>
    <n v="4.5199999999999997E-2"/>
    <n v="4.5199999999999997E-2"/>
    <n v="4.5199999999999997E-2"/>
    <n v="4.5199999999999997E-2"/>
    <n v="4.5199999999999997E-2"/>
  </r>
  <r>
    <s v="wyoming"/>
    <x v="8"/>
    <x v="6"/>
    <x v="879"/>
    <n v="4.1000000000000003E-3"/>
    <n v="4.1000000000000003E-3"/>
    <n v="4.1000000000000003E-3"/>
    <n v="4.1000000000000003E-3"/>
    <n v="4.1000000000000003E-3"/>
    <n v="4.1000000000000003E-3"/>
    <n v="4.1000000000000003E-3"/>
    <n v="4.1000000000000003E-3"/>
  </r>
  <r>
    <s v="wyoming"/>
    <x v="8"/>
    <x v="1"/>
    <x v="2327"/>
    <n v="0.1676"/>
    <n v="0.1676"/>
    <n v="0.1676"/>
    <n v="0.1676"/>
    <n v="0.1676"/>
    <n v="0.1676"/>
    <n v="0.1676"/>
    <n v="0.1676"/>
  </r>
  <r>
    <s v="wyoming"/>
    <x v="8"/>
    <x v="3"/>
    <x v="767"/>
    <n v="7.0199999999999999E-2"/>
    <n v="7.0199999999999999E-2"/>
    <n v="7.0199999999999999E-2"/>
    <n v="7.0199999999999999E-2"/>
    <n v="7.0199999999999999E-2"/>
    <n v="7.0199999999999999E-2"/>
    <n v="7.0199999999999999E-2"/>
    <n v="7.0199999999999999E-2"/>
  </r>
  <r>
    <s v="wyoming"/>
    <x v="8"/>
    <x v="5"/>
    <x v="1354"/>
    <n v="2.0400000000000001E-2"/>
    <n v="2.0400000000000001E-2"/>
    <n v="2.0400000000000001E-2"/>
    <n v="2.0400000000000001E-2"/>
    <n v="2.0400000000000001E-2"/>
    <n v="2.0400000000000001E-2"/>
    <n v="2.0400000000000001E-2"/>
    <n v="2.0400000000000001E-2"/>
  </r>
  <r>
    <s v="wyoming"/>
    <x v="8"/>
    <x v="0"/>
    <x v="1923"/>
    <n v="0.31019999999999998"/>
    <n v="0.31019999999999998"/>
    <n v="0.31019999999999998"/>
    <n v="0.31019999999999998"/>
    <n v="0.31019999999999998"/>
    <n v="0.31019999999999998"/>
    <n v="0.31019999999999998"/>
    <n v="0.31019999999999998"/>
  </r>
  <r>
    <s v="wyoming"/>
    <x v="8"/>
    <x v="2"/>
    <x v="422"/>
    <n v="2.8E-3"/>
    <n v="2.8E-3"/>
    <n v="2.8E-3"/>
    <n v="2.8E-3"/>
    <n v="2.8E-3"/>
    <n v="2.8E-3"/>
    <n v="2.8E-3"/>
    <n v="2.8E-3"/>
  </r>
  <r>
    <s v="alabama"/>
    <x v="9"/>
    <x v="1"/>
    <x v="2328"/>
    <n v="1.2101999999999999"/>
    <n v="1.2101999999999999"/>
    <n v="1.2101999999999999"/>
    <n v="1.2101999999999999"/>
    <n v="1.2101999999999999"/>
    <n v="1.2101999999999999"/>
    <n v="1.2101999999999999"/>
    <n v="1.2101999999999999"/>
  </r>
  <r>
    <s v="alabama"/>
    <x v="9"/>
    <x v="6"/>
    <x v="612"/>
    <n v="3.61E-2"/>
    <n v="3.61E-2"/>
    <n v="3.61E-2"/>
    <n v="3.61E-2"/>
    <n v="3.61E-2"/>
    <n v="3.61E-2"/>
    <n v="3.61E-2"/>
    <n v="3.61E-2"/>
  </r>
  <r>
    <s v="alabama"/>
    <x v="9"/>
    <x v="5"/>
    <x v="1872"/>
    <n v="0.17829999999999999"/>
    <n v="0.17829999999999999"/>
    <n v="0.17829999999999999"/>
    <n v="0.17829999999999999"/>
    <n v="0.17829999999999999"/>
    <n v="0.17829999999999999"/>
    <n v="0.17829999999999999"/>
    <n v="0.17829999999999999"/>
  </r>
  <r>
    <s v="alabama"/>
    <x v="9"/>
    <x v="4"/>
    <x v="2329"/>
    <n v="0.56799999999999995"/>
    <n v="0.56799999999999995"/>
    <n v="0.56799999999999995"/>
    <n v="0.56799999999999995"/>
    <n v="0.56799999999999995"/>
    <n v="0.56799999999999995"/>
    <n v="0.56799999999999995"/>
    <n v="0.56799999999999995"/>
  </r>
  <r>
    <s v="alabama"/>
    <x v="9"/>
    <x v="3"/>
    <x v="2330"/>
    <n v="0.67930000000000001"/>
    <n v="0.67930000000000001"/>
    <n v="0.67930000000000001"/>
    <n v="0.67930000000000001"/>
    <n v="0.67930000000000001"/>
    <n v="0.67930000000000001"/>
    <n v="0.67930000000000001"/>
    <n v="0.67930000000000001"/>
  </r>
  <r>
    <s v="alabama"/>
    <x v="9"/>
    <x v="0"/>
    <x v="2331"/>
    <n v="2.7039"/>
    <n v="2.7039"/>
    <n v="2.7039"/>
    <n v="2.7039"/>
    <n v="2.7039"/>
    <n v="2.7039"/>
    <n v="2.7039"/>
    <n v="2.7039"/>
  </r>
  <r>
    <s v="alabama"/>
    <x v="9"/>
    <x v="2"/>
    <x v="6"/>
    <n v="3.2000000000000001E-2"/>
    <n v="3.2000000000000001E-2"/>
    <n v="3.2000000000000001E-2"/>
    <n v="3.2000000000000001E-2"/>
    <n v="3.2000000000000001E-2"/>
    <n v="3.2000000000000001E-2"/>
    <n v="3.2000000000000001E-2"/>
    <n v="3.2000000000000001E-2"/>
  </r>
  <r>
    <s v="alaska"/>
    <x v="9"/>
    <x v="1"/>
    <x v="2332"/>
    <n v="0.10539999999999999"/>
    <n v="0.10539999999999999"/>
    <n v="0.10539999999999999"/>
    <n v="0.10539999999999999"/>
    <n v="0.10539999999999999"/>
    <n v="0.10539999999999999"/>
    <n v="0.10539999999999999"/>
    <n v="0.10539999999999999"/>
  </r>
  <r>
    <s v="alaska"/>
    <x v="9"/>
    <x v="2"/>
    <x v="517"/>
    <n v="5.0000000000000001E-3"/>
    <n v="5.0000000000000001E-3"/>
    <n v="5.0000000000000001E-3"/>
    <n v="5.0000000000000001E-3"/>
    <n v="5.0000000000000001E-3"/>
    <n v="5.0000000000000001E-3"/>
    <n v="5.0000000000000001E-3"/>
    <n v="5.0000000000000001E-3"/>
  </r>
  <r>
    <s v="alaska"/>
    <x v="9"/>
    <x v="6"/>
    <x v="321"/>
    <n v="5.5999999999999999E-3"/>
    <n v="5.5999999999999999E-3"/>
    <n v="5.5999999999999999E-3"/>
    <n v="5.5999999999999999E-3"/>
    <n v="5.5999999999999999E-3"/>
    <n v="5.5999999999999999E-3"/>
    <n v="5.5999999999999999E-3"/>
    <n v="5.5999999999999999E-3"/>
  </r>
  <r>
    <s v="alaska"/>
    <x v="9"/>
    <x v="3"/>
    <x v="1767"/>
    <n v="0.10589999999999999"/>
    <n v="0.10589999999999999"/>
    <n v="0.10589999999999999"/>
    <n v="0.10589999999999999"/>
    <n v="0.10589999999999999"/>
    <n v="0.10589999999999999"/>
    <n v="0.10589999999999999"/>
    <n v="0.10589999999999999"/>
  </r>
  <r>
    <s v="alaska"/>
    <x v="9"/>
    <x v="5"/>
    <x v="369"/>
    <n v="2.7799999999999998E-2"/>
    <n v="2.7799999999999998E-2"/>
    <n v="2.7799999999999998E-2"/>
    <n v="2.7799999999999998E-2"/>
    <n v="2.7799999999999998E-2"/>
    <n v="2.7799999999999998E-2"/>
    <n v="2.7799999999999998E-2"/>
    <n v="2.7799999999999998E-2"/>
  </r>
  <r>
    <s v="alaska"/>
    <x v="9"/>
    <x v="0"/>
    <x v="2333"/>
    <n v="0.31900000000000001"/>
    <n v="0.31900000000000001"/>
    <n v="0.31900000000000001"/>
    <n v="0.31900000000000001"/>
    <n v="0.31900000000000001"/>
    <n v="0.31900000000000001"/>
    <n v="0.31900000000000001"/>
    <n v="0.31900000000000001"/>
  </r>
  <r>
    <s v="alaska"/>
    <x v="9"/>
    <x v="4"/>
    <x v="496"/>
    <n v="6.9400000000000003E-2"/>
    <n v="6.9400000000000003E-2"/>
    <n v="6.9400000000000003E-2"/>
    <n v="6.9400000000000003E-2"/>
    <n v="6.9400000000000003E-2"/>
    <n v="6.9400000000000003E-2"/>
    <n v="6.9400000000000003E-2"/>
    <n v="6.9400000000000003E-2"/>
  </r>
  <r>
    <s v="arizona"/>
    <x v="9"/>
    <x v="6"/>
    <x v="2334"/>
    <n v="5.67E-2"/>
    <n v="5.67E-2"/>
    <n v="5.67E-2"/>
    <n v="5.67E-2"/>
    <n v="5.67E-2"/>
    <n v="5.67E-2"/>
    <n v="5.67E-2"/>
    <n v="5.67E-2"/>
  </r>
  <r>
    <s v="arizona"/>
    <x v="9"/>
    <x v="2"/>
    <x v="1758"/>
    <n v="5.04E-2"/>
    <n v="5.04E-2"/>
    <n v="5.04E-2"/>
    <n v="5.04E-2"/>
    <n v="5.04E-2"/>
    <n v="5.04E-2"/>
    <n v="5.04E-2"/>
    <n v="5.04E-2"/>
  </r>
  <r>
    <s v="arizona"/>
    <x v="9"/>
    <x v="4"/>
    <x v="2335"/>
    <n v="0.67520000000000002"/>
    <n v="0.67520000000000002"/>
    <n v="0.67520000000000002"/>
    <n v="0.67520000000000002"/>
    <n v="0.67520000000000002"/>
    <n v="0.67520000000000002"/>
    <n v="0.67520000000000002"/>
    <n v="0.67520000000000002"/>
  </r>
  <r>
    <s v="arizona"/>
    <x v="9"/>
    <x v="5"/>
    <x v="271"/>
    <n v="0.28050000000000003"/>
    <n v="0.28050000000000003"/>
    <n v="0.28050000000000003"/>
    <n v="0.28050000000000003"/>
    <n v="0.28050000000000003"/>
    <n v="0.28050000000000003"/>
    <n v="0.28050000000000003"/>
    <n v="0.28050000000000003"/>
  </r>
  <r>
    <s v="arizona"/>
    <x v="9"/>
    <x v="1"/>
    <x v="2336"/>
    <n v="1.2304999999999999"/>
    <n v="1.2304999999999999"/>
    <n v="1.2304999999999999"/>
    <n v="1.2304999999999999"/>
    <n v="1.2304999999999999"/>
    <n v="1.2304999999999999"/>
    <n v="1.2304999999999999"/>
    <n v="1.2304999999999999"/>
  </r>
  <r>
    <s v="arizona"/>
    <x v="9"/>
    <x v="0"/>
    <x v="2337"/>
    <n v="3.3620000000000001"/>
    <n v="3.3620000000000001"/>
    <n v="3.3620000000000001"/>
    <n v="3.3620000000000001"/>
    <n v="3.3620000000000001"/>
    <n v="3.3620000000000001"/>
    <n v="3.3620000000000001"/>
    <n v="3.3620000000000001"/>
  </r>
  <r>
    <s v="arizona"/>
    <x v="9"/>
    <x v="3"/>
    <x v="2338"/>
    <n v="1.0687"/>
    <n v="1.0687"/>
    <n v="1.0687"/>
    <n v="1.0687"/>
    <n v="1.0687"/>
    <n v="1.0687"/>
    <n v="1.0687"/>
    <n v="1.0687"/>
  </r>
  <r>
    <s v="arkansas"/>
    <x v="9"/>
    <x v="5"/>
    <x v="2339"/>
    <n v="0.11310000000000001"/>
    <n v="0.11310000000000001"/>
    <n v="0.11310000000000001"/>
    <n v="0.11310000000000001"/>
    <n v="0.11310000000000001"/>
    <n v="0.11310000000000001"/>
    <n v="0.11310000000000001"/>
    <n v="0.11310000000000001"/>
  </r>
  <r>
    <s v="arkansas"/>
    <x v="9"/>
    <x v="1"/>
    <x v="2340"/>
    <n v="0.63249999999999995"/>
    <n v="0.63249999999999995"/>
    <n v="0.63249999999999995"/>
    <n v="0.63249999999999995"/>
    <n v="0.63249999999999995"/>
    <n v="0.63249999999999995"/>
    <n v="0.63249999999999995"/>
    <n v="0.63249999999999995"/>
  </r>
  <r>
    <s v="arkansas"/>
    <x v="9"/>
    <x v="2"/>
    <x v="200"/>
    <n v="2.0299999999999999E-2"/>
    <n v="2.0299999999999999E-2"/>
    <n v="2.0299999999999999E-2"/>
    <n v="2.0299999999999999E-2"/>
    <n v="2.0299999999999999E-2"/>
    <n v="2.0299999999999999E-2"/>
    <n v="2.0299999999999999E-2"/>
    <n v="2.0299999999999999E-2"/>
  </r>
  <r>
    <s v="arkansas"/>
    <x v="9"/>
    <x v="6"/>
    <x v="2112"/>
    <n v="2.29E-2"/>
    <n v="2.29E-2"/>
    <n v="2.29E-2"/>
    <n v="2.29E-2"/>
    <n v="2.29E-2"/>
    <n v="2.29E-2"/>
    <n v="2.29E-2"/>
    <n v="2.29E-2"/>
  </r>
  <r>
    <s v="arkansas"/>
    <x v="9"/>
    <x v="4"/>
    <x v="1886"/>
    <n v="0.35120000000000001"/>
    <n v="0.35120000000000001"/>
    <n v="0.35120000000000001"/>
    <n v="0.35120000000000001"/>
    <n v="0.35120000000000001"/>
    <n v="0.35120000000000001"/>
    <n v="0.35120000000000001"/>
    <n v="0.35120000000000001"/>
  </r>
  <r>
    <s v="arkansas"/>
    <x v="9"/>
    <x v="3"/>
    <x v="2341"/>
    <n v="0.43099999999999999"/>
    <n v="0.43099999999999999"/>
    <n v="0.43099999999999999"/>
    <n v="0.43099999999999999"/>
    <n v="0.43099999999999999"/>
    <n v="0.43099999999999999"/>
    <n v="0.43099999999999999"/>
    <n v="0.43099999999999999"/>
  </r>
  <r>
    <s v="arkansas"/>
    <x v="9"/>
    <x v="0"/>
    <x v="2342"/>
    <n v="1.5709"/>
    <n v="1.5709"/>
    <n v="1.5709"/>
    <n v="1.5709"/>
    <n v="1.5709"/>
    <n v="1.5709"/>
    <n v="1.5709"/>
    <n v="1.5709"/>
  </r>
  <r>
    <s v="california"/>
    <x v="9"/>
    <x v="1"/>
    <x v="2343"/>
    <n v="5.7249999999999996"/>
    <n v="5.7249999999999996"/>
    <n v="5.7249999999999996"/>
    <n v="5.7249999999999996"/>
    <n v="5.7249999999999996"/>
    <n v="5.7249999999999996"/>
    <n v="5.7249999999999996"/>
    <n v="5.7249999999999996"/>
  </r>
  <r>
    <s v="california"/>
    <x v="9"/>
    <x v="6"/>
    <x v="2344"/>
    <n v="0.30790000000000001"/>
    <n v="0.30790000000000001"/>
    <n v="0.30790000000000001"/>
    <n v="0.30790000000000001"/>
    <n v="0.30790000000000001"/>
    <n v="0.30790000000000001"/>
    <n v="0.30790000000000001"/>
    <n v="0.30790000000000001"/>
  </r>
  <r>
    <s v="california"/>
    <x v="9"/>
    <x v="2"/>
    <x v="2345"/>
    <n v="0.27360000000000001"/>
    <n v="0.27360000000000001"/>
    <n v="0.27360000000000001"/>
    <n v="0.27360000000000001"/>
    <n v="0.27360000000000001"/>
    <n v="0.27360000000000001"/>
    <n v="0.27360000000000001"/>
    <n v="0.27360000000000001"/>
  </r>
  <r>
    <s v="california"/>
    <x v="9"/>
    <x v="3"/>
    <x v="2346"/>
    <n v="5.8007"/>
    <n v="5.8007"/>
    <n v="5.8007"/>
    <n v="5.8007"/>
    <n v="5.8007"/>
    <n v="5.8007"/>
    <n v="5.8007"/>
    <n v="5.8007"/>
  </r>
  <r>
    <s v="california"/>
    <x v="9"/>
    <x v="0"/>
    <x v="2347"/>
    <n v="17.0916"/>
    <n v="17.0916"/>
    <n v="17.0916"/>
    <n v="17.0916"/>
    <n v="17.0916"/>
    <n v="17.0916"/>
    <n v="17.0916"/>
    <n v="17.0916"/>
  </r>
  <r>
    <s v="california"/>
    <x v="9"/>
    <x v="5"/>
    <x v="2348"/>
    <n v="1.5223"/>
    <n v="1.5223"/>
    <n v="1.5223"/>
    <n v="1.5223"/>
    <n v="1.5223"/>
    <n v="1.5223"/>
    <n v="1.5223"/>
    <n v="1.5223"/>
  </r>
  <r>
    <s v="california"/>
    <x v="9"/>
    <x v="4"/>
    <x v="2349"/>
    <n v="3.4622000000000002"/>
    <n v="3.4622000000000002"/>
    <n v="3.4622000000000002"/>
    <n v="3.4622000000000002"/>
    <n v="3.4622000000000002"/>
    <n v="3.4622000000000002"/>
    <n v="3.4622000000000002"/>
    <n v="3.4622000000000002"/>
  </r>
  <r>
    <s v="colorado"/>
    <x v="9"/>
    <x v="0"/>
    <x v="2350"/>
    <n v="2.4220999999999999"/>
    <n v="2.4220999999999999"/>
    <n v="2.4220999999999999"/>
    <n v="2.4220999999999999"/>
    <n v="2.4220999999999999"/>
    <n v="2.4220999999999999"/>
    <n v="2.4220999999999999"/>
    <n v="2.4220999999999999"/>
  </r>
  <r>
    <s v="colorado"/>
    <x v="9"/>
    <x v="3"/>
    <x v="2351"/>
    <n v="0.73119999999999996"/>
    <n v="0.73119999999999996"/>
    <n v="0.73119999999999996"/>
    <n v="0.73119999999999996"/>
    <n v="0.73119999999999996"/>
    <n v="0.73119999999999996"/>
    <n v="0.73119999999999996"/>
    <n v="0.73119999999999996"/>
  </r>
  <r>
    <s v="colorado"/>
    <x v="9"/>
    <x v="1"/>
    <x v="2352"/>
    <n v="0.93259999999999998"/>
    <n v="0.93259999999999998"/>
    <n v="0.93259999999999998"/>
    <n v="0.93259999999999998"/>
    <n v="0.93259999999999998"/>
    <n v="0.93259999999999998"/>
    <n v="0.93259999999999998"/>
    <n v="0.93259999999999998"/>
  </r>
  <r>
    <s v="colorado"/>
    <x v="9"/>
    <x v="6"/>
    <x v="1895"/>
    <n v="3.8800000000000001E-2"/>
    <n v="3.8800000000000001E-2"/>
    <n v="3.8800000000000001E-2"/>
    <n v="3.8800000000000001E-2"/>
    <n v="3.8800000000000001E-2"/>
    <n v="3.8800000000000001E-2"/>
    <n v="3.8800000000000001E-2"/>
    <n v="3.8800000000000001E-2"/>
  </r>
  <r>
    <s v="colorado"/>
    <x v="9"/>
    <x v="5"/>
    <x v="2353"/>
    <n v="0.19189999999999999"/>
    <n v="0.19189999999999999"/>
    <n v="0.19189999999999999"/>
    <n v="0.19189999999999999"/>
    <n v="0.19189999999999999"/>
    <n v="0.19189999999999999"/>
    <n v="0.19189999999999999"/>
    <n v="0.19189999999999999"/>
  </r>
  <r>
    <s v="colorado"/>
    <x v="9"/>
    <x v="2"/>
    <x v="2354"/>
    <n v="3.4500000000000003E-2"/>
    <n v="3.4500000000000003E-2"/>
    <n v="3.4500000000000003E-2"/>
    <n v="3.4500000000000003E-2"/>
    <n v="3.4500000000000003E-2"/>
    <n v="3.4500000000000003E-2"/>
    <n v="3.4500000000000003E-2"/>
    <n v="3.4500000000000003E-2"/>
  </r>
  <r>
    <s v="colorado"/>
    <x v="9"/>
    <x v="4"/>
    <x v="2355"/>
    <n v="0.49320000000000003"/>
    <n v="0.49320000000000003"/>
    <n v="0.49320000000000003"/>
    <n v="0.49320000000000003"/>
    <n v="0.49320000000000003"/>
    <n v="0.49320000000000003"/>
    <n v="0.49320000000000003"/>
    <n v="0.49320000000000003"/>
  </r>
  <r>
    <s v="connecticut"/>
    <x v="9"/>
    <x v="0"/>
    <x v="2356"/>
    <n v="1.6629"/>
    <n v="1.6629"/>
    <n v="1.6629"/>
    <n v="1.6629"/>
    <n v="1.6629"/>
    <n v="1.6629"/>
    <n v="1.6629"/>
    <n v="1.6629"/>
  </r>
  <r>
    <s v="connecticut"/>
    <x v="9"/>
    <x v="2"/>
    <x v="2357"/>
    <n v="2.5000000000000001E-2"/>
    <n v="2.5000000000000001E-2"/>
    <n v="2.5000000000000001E-2"/>
    <n v="2.5000000000000001E-2"/>
    <n v="2.5000000000000001E-2"/>
    <n v="2.5000000000000001E-2"/>
    <n v="2.5000000000000001E-2"/>
    <n v="2.5000000000000001E-2"/>
  </r>
  <r>
    <s v="connecticut"/>
    <x v="9"/>
    <x v="4"/>
    <x v="2358"/>
    <n v="0.32279999999999998"/>
    <n v="0.32279999999999998"/>
    <n v="0.32279999999999998"/>
    <n v="0.32279999999999998"/>
    <n v="0.32279999999999998"/>
    <n v="0.32279999999999998"/>
    <n v="0.32279999999999998"/>
    <n v="0.32279999999999998"/>
  </r>
  <r>
    <s v="connecticut"/>
    <x v="9"/>
    <x v="5"/>
    <x v="2359"/>
    <n v="0.13900000000000001"/>
    <n v="0.13900000000000001"/>
    <n v="0.13900000000000001"/>
    <n v="0.13900000000000001"/>
    <n v="0.13900000000000001"/>
    <n v="0.13900000000000001"/>
    <n v="0.13900000000000001"/>
    <n v="0.13900000000000001"/>
  </r>
  <r>
    <s v="connecticut"/>
    <x v="9"/>
    <x v="3"/>
    <x v="2360"/>
    <n v="0.52959999999999996"/>
    <n v="0.52959999999999996"/>
    <n v="0.52959999999999996"/>
    <n v="0.52959999999999996"/>
    <n v="0.52959999999999996"/>
    <n v="0.52959999999999996"/>
    <n v="0.52959999999999996"/>
    <n v="0.52959999999999996"/>
  </r>
  <r>
    <s v="connecticut"/>
    <x v="9"/>
    <x v="1"/>
    <x v="2361"/>
    <n v="0.61850000000000005"/>
    <n v="0.61850000000000005"/>
    <n v="0.61850000000000005"/>
    <n v="0.61850000000000005"/>
    <n v="0.61850000000000005"/>
    <n v="0.61850000000000005"/>
    <n v="0.61850000000000005"/>
    <n v="0.61850000000000005"/>
  </r>
  <r>
    <s v="connecticut"/>
    <x v="9"/>
    <x v="6"/>
    <x v="802"/>
    <n v="2.81E-2"/>
    <n v="2.81E-2"/>
    <n v="2.81E-2"/>
    <n v="2.81E-2"/>
    <n v="2.81E-2"/>
    <n v="2.81E-2"/>
    <n v="2.81E-2"/>
    <n v="2.81E-2"/>
  </r>
  <r>
    <s v="delaware"/>
    <x v="9"/>
    <x v="1"/>
    <x v="2362"/>
    <n v="0.18029999999999999"/>
    <n v="0.18029999999999999"/>
    <n v="0.18029999999999999"/>
    <n v="0.18029999999999999"/>
    <n v="0.18029999999999999"/>
    <n v="0.18029999999999999"/>
    <n v="0.18029999999999999"/>
    <n v="0.18029999999999999"/>
  </r>
  <r>
    <s v="delaware"/>
    <x v="9"/>
    <x v="5"/>
    <x v="1333"/>
    <n v="3.5200000000000002E-2"/>
    <n v="3.5200000000000002E-2"/>
    <n v="3.5200000000000002E-2"/>
    <n v="3.5200000000000002E-2"/>
    <n v="3.5200000000000002E-2"/>
    <n v="3.5200000000000002E-2"/>
    <n v="3.5200000000000002E-2"/>
    <n v="3.5200000000000002E-2"/>
  </r>
  <r>
    <s v="delaware"/>
    <x v="9"/>
    <x v="6"/>
    <x v="797"/>
    <n v="7.1000000000000004E-3"/>
    <n v="7.1000000000000004E-3"/>
    <n v="7.1000000000000004E-3"/>
    <n v="7.1000000000000004E-3"/>
    <n v="7.1000000000000004E-3"/>
    <n v="7.1000000000000004E-3"/>
    <n v="7.1000000000000004E-3"/>
    <n v="7.1000000000000004E-3"/>
  </r>
  <r>
    <s v="delaware"/>
    <x v="9"/>
    <x v="2"/>
    <x v="732"/>
    <n v="6.3E-3"/>
    <n v="6.3E-3"/>
    <n v="6.3E-3"/>
    <n v="6.3E-3"/>
    <n v="6.3E-3"/>
    <n v="6.3E-3"/>
    <n v="6.3E-3"/>
    <n v="6.3E-3"/>
  </r>
  <r>
    <s v="delaware"/>
    <x v="9"/>
    <x v="4"/>
    <x v="1991"/>
    <n v="0.10929999999999999"/>
    <n v="0.10929999999999999"/>
    <n v="0.10929999999999999"/>
    <n v="0.10929999999999999"/>
    <n v="0.10929999999999999"/>
    <n v="0.10929999999999999"/>
    <n v="0.10929999999999999"/>
    <n v="0.10929999999999999"/>
  </r>
  <r>
    <s v="delaware"/>
    <x v="9"/>
    <x v="0"/>
    <x v="2363"/>
    <n v="0.47270000000000001"/>
    <n v="0.47270000000000001"/>
    <n v="0.47270000000000001"/>
    <n v="0.47270000000000001"/>
    <n v="0.47270000000000001"/>
    <n v="0.47270000000000001"/>
    <n v="0.47270000000000001"/>
    <n v="0.47270000000000001"/>
  </r>
  <r>
    <s v="delaware"/>
    <x v="9"/>
    <x v="3"/>
    <x v="2364"/>
    <n v="0.1343"/>
    <n v="0.1343"/>
    <n v="0.1343"/>
    <n v="0.1343"/>
    <n v="0.1343"/>
    <n v="0.1343"/>
    <n v="0.1343"/>
    <n v="0.1343"/>
  </r>
  <r>
    <s v="florida"/>
    <x v="9"/>
    <x v="2"/>
    <x v="1356"/>
    <n v="0.14330000000000001"/>
    <n v="0.14330000000000001"/>
    <n v="0.14330000000000001"/>
    <n v="0.14330000000000001"/>
    <n v="0.14330000000000001"/>
    <n v="0.14330000000000001"/>
    <n v="0.14330000000000001"/>
    <n v="0.14330000000000001"/>
  </r>
  <r>
    <s v="florida"/>
    <x v="9"/>
    <x v="6"/>
    <x v="2365"/>
    <n v="0.1613"/>
    <n v="0.1613"/>
    <n v="0.1613"/>
    <n v="0.1613"/>
    <n v="0.1613"/>
    <n v="0.1613"/>
    <n v="0.1613"/>
    <n v="0.1613"/>
  </r>
  <r>
    <s v="florida"/>
    <x v="9"/>
    <x v="4"/>
    <x v="2366"/>
    <n v="2.4279000000000002"/>
    <n v="2.4279000000000002"/>
    <n v="2.4279000000000002"/>
    <n v="2.4279000000000002"/>
    <n v="2.4279000000000002"/>
    <n v="2.4279000000000002"/>
    <n v="2.4279000000000002"/>
    <n v="2.4279000000000002"/>
  </r>
  <r>
    <s v="florida"/>
    <x v="9"/>
    <x v="5"/>
    <x v="2367"/>
    <n v="0.79720000000000002"/>
    <n v="0.79720000000000002"/>
    <n v="0.79720000000000002"/>
    <n v="0.79720000000000002"/>
    <n v="0.79720000000000002"/>
    <n v="0.79720000000000002"/>
    <n v="0.79720000000000002"/>
    <n v="0.79720000000000002"/>
  </r>
  <r>
    <s v="florida"/>
    <x v="9"/>
    <x v="0"/>
    <x v="2368"/>
    <n v="10.4443"/>
    <n v="10.4443"/>
    <n v="10.4443"/>
    <n v="10.4443"/>
    <n v="10.4443"/>
    <n v="10.4443"/>
    <n v="10.4443"/>
    <n v="10.4443"/>
  </r>
  <r>
    <s v="florida"/>
    <x v="9"/>
    <x v="1"/>
    <x v="2369"/>
    <n v="3.8769"/>
    <n v="3.8769"/>
    <n v="3.8769"/>
    <n v="3.8769"/>
    <n v="3.8769"/>
    <n v="3.8769"/>
    <n v="3.8769"/>
    <n v="3.8769"/>
  </r>
  <r>
    <s v="florida"/>
    <x v="9"/>
    <x v="3"/>
    <x v="2370"/>
    <n v="3.0379"/>
    <n v="3.0379"/>
    <n v="3.0379"/>
    <n v="3.0379"/>
    <n v="3.0379"/>
    <n v="3.0379"/>
    <n v="3.0379"/>
    <n v="3.0379"/>
  </r>
  <r>
    <s v="georgia"/>
    <x v="9"/>
    <x v="4"/>
    <x v="2371"/>
    <n v="1.1354"/>
    <n v="1.1354"/>
    <n v="1.1354"/>
    <n v="1.1354"/>
    <n v="1.1354"/>
    <n v="1.1354"/>
    <n v="1.1354"/>
    <n v="1.1354"/>
  </r>
  <r>
    <s v="georgia"/>
    <x v="9"/>
    <x v="1"/>
    <x v="2372"/>
    <n v="2.1021000000000001"/>
    <n v="2.1021000000000001"/>
    <n v="2.1021000000000001"/>
    <n v="2.1021000000000001"/>
    <n v="2.1021000000000001"/>
    <n v="2.1021000000000001"/>
    <n v="2.1021000000000001"/>
    <n v="2.1021000000000001"/>
  </r>
  <r>
    <s v="georgia"/>
    <x v="9"/>
    <x v="0"/>
    <x v="2373"/>
    <n v="5.2491000000000003"/>
    <n v="5.2491000000000003"/>
    <n v="5.2491000000000003"/>
    <n v="5.2491000000000003"/>
    <n v="5.2491000000000003"/>
    <n v="5.2491000000000003"/>
    <n v="5.2491000000000003"/>
    <n v="5.2491000000000003"/>
  </r>
  <r>
    <s v="georgia"/>
    <x v="9"/>
    <x v="5"/>
    <x v="2374"/>
    <n v="0.38740000000000002"/>
    <n v="0.38740000000000002"/>
    <n v="0.38740000000000002"/>
    <n v="0.38740000000000002"/>
    <n v="0.38740000000000002"/>
    <n v="0.38740000000000002"/>
    <n v="0.38740000000000002"/>
    <n v="0.38740000000000002"/>
  </r>
  <r>
    <s v="georgia"/>
    <x v="9"/>
    <x v="6"/>
    <x v="2375"/>
    <n v="7.8399999999999997E-2"/>
    <n v="7.8399999999999997E-2"/>
    <n v="7.8399999999999997E-2"/>
    <n v="7.8399999999999997E-2"/>
    <n v="7.8399999999999997E-2"/>
    <n v="7.8399999999999997E-2"/>
    <n v="7.8399999999999997E-2"/>
    <n v="7.8399999999999997E-2"/>
  </r>
  <r>
    <s v="georgia"/>
    <x v="9"/>
    <x v="2"/>
    <x v="385"/>
    <n v="6.9599999999999995E-2"/>
    <n v="6.9599999999999995E-2"/>
    <n v="6.9599999999999995E-2"/>
    <n v="6.9599999999999995E-2"/>
    <n v="6.9599999999999995E-2"/>
    <n v="6.9599999999999995E-2"/>
    <n v="6.9599999999999995E-2"/>
    <n v="6.9599999999999995E-2"/>
  </r>
  <r>
    <s v="georgia"/>
    <x v="9"/>
    <x v="3"/>
    <x v="2376"/>
    <n v="1.4762"/>
    <n v="1.4762"/>
    <n v="1.4762"/>
    <n v="1.4762"/>
    <n v="1.4762"/>
    <n v="1.4762"/>
    <n v="1.4762"/>
    <n v="1.4762"/>
  </r>
  <r>
    <s v="hawaii"/>
    <x v="9"/>
    <x v="1"/>
    <x v="2377"/>
    <n v="0.2147"/>
    <n v="0.2147"/>
    <n v="0.2147"/>
    <n v="0.2147"/>
    <n v="0.2147"/>
    <n v="0.2147"/>
    <n v="0.2147"/>
    <n v="0.2147"/>
  </r>
  <r>
    <s v="hawaii"/>
    <x v="9"/>
    <x v="3"/>
    <x v="2378"/>
    <n v="0.2014"/>
    <n v="0.2014"/>
    <n v="0.2014"/>
    <n v="0.2014"/>
    <n v="0.2014"/>
    <n v="0.2014"/>
    <n v="0.2014"/>
    <n v="0.2014"/>
  </r>
  <r>
    <s v="hawaii"/>
    <x v="9"/>
    <x v="6"/>
    <x v="50"/>
    <n v="1.0699999999999999E-2"/>
    <n v="1.0699999999999999E-2"/>
    <n v="1.0699999999999999E-2"/>
    <n v="1.0699999999999999E-2"/>
    <n v="1.0699999999999999E-2"/>
    <n v="1.0699999999999999E-2"/>
    <n v="1.0699999999999999E-2"/>
    <n v="1.0699999999999999E-2"/>
  </r>
  <r>
    <s v="hawaii"/>
    <x v="9"/>
    <x v="2"/>
    <x v="1058"/>
    <n v="9.4999999999999998E-3"/>
    <n v="9.4999999999999998E-3"/>
    <n v="9.4999999999999998E-3"/>
    <n v="9.4999999999999998E-3"/>
    <n v="9.4999999999999998E-3"/>
    <n v="9.4999999999999998E-3"/>
    <n v="9.4999999999999998E-3"/>
    <n v="9.4999999999999998E-3"/>
  </r>
  <r>
    <s v="hawaii"/>
    <x v="9"/>
    <x v="4"/>
    <x v="1398"/>
    <n v="0.12540000000000001"/>
    <n v="0.12540000000000001"/>
    <n v="0.12540000000000001"/>
    <n v="0.12540000000000001"/>
    <n v="0.12540000000000001"/>
    <n v="0.12540000000000001"/>
    <n v="0.12540000000000001"/>
    <n v="0.12540000000000001"/>
  </r>
  <r>
    <s v="hawaii"/>
    <x v="9"/>
    <x v="5"/>
    <x v="1233"/>
    <n v="5.2900000000000003E-2"/>
    <n v="5.2900000000000003E-2"/>
    <n v="5.2900000000000003E-2"/>
    <n v="5.2900000000000003E-2"/>
    <n v="5.2900000000000003E-2"/>
    <n v="5.2900000000000003E-2"/>
    <n v="5.2900000000000003E-2"/>
    <n v="5.2900000000000003E-2"/>
  </r>
  <r>
    <s v="hawaii"/>
    <x v="9"/>
    <x v="0"/>
    <x v="2379"/>
    <n v="0.61460000000000004"/>
    <n v="0.61460000000000004"/>
    <n v="0.61460000000000004"/>
    <n v="0.61460000000000004"/>
    <n v="0.61460000000000004"/>
    <n v="0.61460000000000004"/>
    <n v="0.61460000000000004"/>
    <n v="0.61460000000000004"/>
  </r>
  <r>
    <s v="idaho"/>
    <x v="9"/>
    <x v="2"/>
    <x v="254"/>
    <n v="1.11E-2"/>
    <n v="1.11E-2"/>
    <n v="1.11E-2"/>
    <n v="1.11E-2"/>
    <n v="1.11E-2"/>
    <n v="1.11E-2"/>
    <n v="1.11E-2"/>
    <n v="1.11E-2"/>
  </r>
  <r>
    <s v="idaho"/>
    <x v="9"/>
    <x v="3"/>
    <x v="2380"/>
    <n v="0.2349"/>
    <n v="0.2349"/>
    <n v="0.2349"/>
    <n v="0.2349"/>
    <n v="0.2349"/>
    <n v="0.2349"/>
    <n v="0.2349"/>
    <n v="0.2349"/>
  </r>
  <r>
    <s v="idaho"/>
    <x v="9"/>
    <x v="0"/>
    <x v="2381"/>
    <n v="0.77900000000000003"/>
    <n v="0.77900000000000003"/>
    <n v="0.77900000000000003"/>
    <n v="0.77900000000000003"/>
    <n v="0.77900000000000003"/>
    <n v="0.77900000000000003"/>
    <n v="0.77900000000000003"/>
    <n v="0.77900000000000003"/>
  </r>
  <r>
    <s v="idaho"/>
    <x v="9"/>
    <x v="4"/>
    <x v="2382"/>
    <n v="0.15379999999999999"/>
    <n v="0.15379999999999999"/>
    <n v="0.15379999999999999"/>
    <n v="0.15379999999999999"/>
    <n v="0.15379999999999999"/>
    <n v="0.15379999999999999"/>
    <n v="0.15379999999999999"/>
    <n v="0.15379999999999999"/>
  </r>
  <r>
    <s v="idaho"/>
    <x v="9"/>
    <x v="6"/>
    <x v="791"/>
    <n v="1.2500000000000001E-2"/>
    <n v="1.2500000000000001E-2"/>
    <n v="1.2500000000000001E-2"/>
    <n v="1.2500000000000001E-2"/>
    <n v="1.2500000000000001E-2"/>
    <n v="1.2500000000000001E-2"/>
    <n v="1.2500000000000001E-2"/>
    <n v="1.2500000000000001E-2"/>
  </r>
  <r>
    <s v="idaho"/>
    <x v="9"/>
    <x v="1"/>
    <x v="1082"/>
    <n v="0.30520000000000003"/>
    <n v="0.30520000000000003"/>
    <n v="0.30520000000000003"/>
    <n v="0.30520000000000003"/>
    <n v="0.30520000000000003"/>
    <n v="0.30520000000000003"/>
    <n v="0.30520000000000003"/>
    <n v="0.30520000000000003"/>
  </r>
  <r>
    <s v="idaho"/>
    <x v="9"/>
    <x v="5"/>
    <x v="15"/>
    <n v="6.1600000000000002E-2"/>
    <n v="6.1600000000000002E-2"/>
    <n v="6.1600000000000002E-2"/>
    <n v="6.1600000000000002E-2"/>
    <n v="6.1600000000000002E-2"/>
    <n v="6.1600000000000002E-2"/>
    <n v="6.1600000000000002E-2"/>
    <n v="6.1600000000000002E-2"/>
  </r>
  <r>
    <s v="illinois"/>
    <x v="9"/>
    <x v="1"/>
    <x v="2383"/>
    <n v="2.1661000000000001"/>
    <n v="2.1661000000000001"/>
    <n v="2.1661000000000001"/>
    <n v="2.1661000000000001"/>
    <n v="2.1661000000000001"/>
    <n v="2.1661000000000001"/>
    <n v="2.1661000000000001"/>
    <n v="2.1661000000000001"/>
  </r>
  <r>
    <s v="illinois"/>
    <x v="9"/>
    <x v="2"/>
    <x v="2384"/>
    <n v="0.09"/>
    <n v="0.09"/>
    <n v="0.09"/>
    <n v="0.09"/>
    <n v="0.09"/>
    <n v="0.09"/>
    <n v="0.09"/>
    <n v="0.09"/>
  </r>
  <r>
    <s v="illinois"/>
    <x v="9"/>
    <x v="4"/>
    <x v="2385"/>
    <n v="1.3787"/>
    <n v="1.3787"/>
    <n v="1.3787"/>
    <n v="1.3787"/>
    <n v="1.3787"/>
    <n v="1.3787"/>
    <n v="1.3787"/>
    <n v="1.3787"/>
  </r>
  <r>
    <s v="illinois"/>
    <x v="9"/>
    <x v="0"/>
    <x v="2386"/>
    <n v="6.1455000000000002"/>
    <n v="6.1455000000000002"/>
    <n v="6.1455000000000002"/>
    <n v="6.1455000000000002"/>
    <n v="6.1455000000000002"/>
    <n v="6.1455000000000002"/>
    <n v="6.1455000000000002"/>
    <n v="6.1455000000000002"/>
  </r>
  <r>
    <s v="illinois"/>
    <x v="9"/>
    <x v="5"/>
    <x v="2387"/>
    <n v="0.50080000000000002"/>
    <n v="0.50080000000000002"/>
    <n v="0.50080000000000002"/>
    <n v="0.50080000000000002"/>
    <n v="0.50080000000000002"/>
    <n v="0.50080000000000002"/>
    <n v="0.50080000000000002"/>
    <n v="0.50080000000000002"/>
  </r>
  <r>
    <s v="illinois"/>
    <x v="9"/>
    <x v="3"/>
    <x v="2388"/>
    <n v="1.9085000000000001"/>
    <n v="1.9085000000000001"/>
    <n v="1.9085000000000001"/>
    <n v="1.9085000000000001"/>
    <n v="1.9085000000000001"/>
    <n v="1.9085000000000001"/>
    <n v="1.9085000000000001"/>
    <n v="1.9085000000000001"/>
  </r>
  <r>
    <s v="illinois"/>
    <x v="9"/>
    <x v="6"/>
    <x v="2389"/>
    <n v="0.1013"/>
    <n v="0.1013"/>
    <n v="0.1013"/>
    <n v="0.1013"/>
    <n v="0.1013"/>
    <n v="0.1013"/>
    <n v="0.1013"/>
    <n v="0.1013"/>
  </r>
  <r>
    <s v="indiana"/>
    <x v="9"/>
    <x v="3"/>
    <x v="2390"/>
    <n v="0.94869999999999999"/>
    <n v="0.94869999999999999"/>
    <n v="0.94869999999999999"/>
    <n v="0.94869999999999999"/>
    <n v="0.94869999999999999"/>
    <n v="0.94869999999999999"/>
    <n v="0.94869999999999999"/>
    <n v="0.94869999999999999"/>
  </r>
  <r>
    <s v="indiana"/>
    <x v="9"/>
    <x v="1"/>
    <x v="2391"/>
    <n v="1.4672000000000001"/>
    <n v="1.4672000000000001"/>
    <n v="1.4672000000000001"/>
    <n v="1.4672000000000001"/>
    <n v="1.4672000000000001"/>
    <n v="1.4672000000000001"/>
    <n v="1.4672000000000001"/>
    <n v="1.4672000000000001"/>
  </r>
  <r>
    <s v="indiana"/>
    <x v="9"/>
    <x v="0"/>
    <x v="2392"/>
    <n v="3.4719000000000002"/>
    <n v="3.4719000000000002"/>
    <n v="3.4719000000000002"/>
    <n v="3.4719000000000002"/>
    <n v="3.4719000000000002"/>
    <n v="3.4719000000000002"/>
    <n v="3.4719000000000002"/>
    <n v="3.4719000000000002"/>
  </r>
  <r>
    <s v="indiana"/>
    <x v="9"/>
    <x v="6"/>
    <x v="1758"/>
    <n v="5.04E-2"/>
    <n v="5.04E-2"/>
    <n v="5.04E-2"/>
    <n v="5.04E-2"/>
    <n v="5.04E-2"/>
    <n v="5.04E-2"/>
    <n v="5.04E-2"/>
    <n v="5.04E-2"/>
  </r>
  <r>
    <s v="indiana"/>
    <x v="9"/>
    <x v="2"/>
    <x v="364"/>
    <n v="4.4699999999999997E-2"/>
    <n v="4.4699999999999997E-2"/>
    <n v="4.4699999999999997E-2"/>
    <n v="4.4699999999999997E-2"/>
    <n v="4.4699999999999997E-2"/>
    <n v="4.4699999999999997E-2"/>
    <n v="4.4699999999999997E-2"/>
    <n v="4.4699999999999997E-2"/>
  </r>
  <r>
    <s v="indiana"/>
    <x v="9"/>
    <x v="5"/>
    <x v="2393"/>
    <n v="0.249"/>
    <n v="0.249"/>
    <n v="0.249"/>
    <n v="0.249"/>
    <n v="0.249"/>
    <n v="0.249"/>
    <n v="0.249"/>
    <n v="0.249"/>
  </r>
  <r>
    <s v="indiana"/>
    <x v="9"/>
    <x v="4"/>
    <x v="2394"/>
    <n v="0.71189999999999998"/>
    <n v="0.71189999999999998"/>
    <n v="0.71189999999999998"/>
    <n v="0.71189999999999998"/>
    <n v="0.71189999999999998"/>
    <n v="0.71189999999999998"/>
    <n v="0.71189999999999998"/>
    <n v="0.71189999999999998"/>
  </r>
  <r>
    <s v="iowa"/>
    <x v="9"/>
    <x v="6"/>
    <x v="414"/>
    <n v="2.35E-2"/>
    <n v="2.35E-2"/>
    <n v="2.35E-2"/>
    <n v="2.35E-2"/>
    <n v="2.35E-2"/>
    <n v="2.35E-2"/>
    <n v="2.35E-2"/>
    <n v="2.35E-2"/>
  </r>
  <r>
    <s v="iowa"/>
    <x v="9"/>
    <x v="0"/>
    <x v="2395"/>
    <n v="1.5488"/>
    <n v="1.5488"/>
    <n v="1.5488"/>
    <n v="1.5488"/>
    <n v="1.5488"/>
    <n v="1.5488"/>
    <n v="1.5488"/>
    <n v="1.5488"/>
  </r>
  <r>
    <s v="iowa"/>
    <x v="9"/>
    <x v="1"/>
    <x v="2396"/>
    <n v="0.60919999999999996"/>
    <n v="0.60919999999999996"/>
    <n v="0.60919999999999996"/>
    <n v="0.60919999999999996"/>
    <n v="0.60919999999999996"/>
    <n v="0.60919999999999996"/>
    <n v="0.60919999999999996"/>
    <n v="0.60919999999999996"/>
  </r>
  <r>
    <s v="iowa"/>
    <x v="9"/>
    <x v="3"/>
    <x v="890"/>
    <n v="0.44190000000000002"/>
    <n v="0.44190000000000002"/>
    <n v="0.44190000000000002"/>
    <n v="0.44190000000000002"/>
    <n v="0.44190000000000002"/>
    <n v="0.44190000000000002"/>
    <n v="0.44190000000000002"/>
    <n v="0.44190000000000002"/>
  </r>
  <r>
    <s v="iowa"/>
    <x v="9"/>
    <x v="4"/>
    <x v="2397"/>
    <n v="0.33750000000000002"/>
    <n v="0.33750000000000002"/>
    <n v="0.33750000000000002"/>
    <n v="0.33750000000000002"/>
    <n v="0.33750000000000002"/>
    <n v="0.33750000000000002"/>
    <n v="0.33750000000000002"/>
    <n v="0.33750000000000002"/>
  </r>
  <r>
    <s v="iowa"/>
    <x v="9"/>
    <x v="2"/>
    <x v="290"/>
    <n v="2.0799999999999999E-2"/>
    <n v="2.0799999999999999E-2"/>
    <n v="2.0799999999999999E-2"/>
    <n v="2.0799999999999999E-2"/>
    <n v="2.0799999999999999E-2"/>
    <n v="2.0799999999999999E-2"/>
    <n v="2.0799999999999999E-2"/>
    <n v="2.0799999999999999E-2"/>
  </r>
  <r>
    <s v="iowa"/>
    <x v="9"/>
    <x v="5"/>
    <x v="2398"/>
    <n v="0.11600000000000001"/>
    <n v="0.11600000000000001"/>
    <n v="0.11600000000000001"/>
    <n v="0.11600000000000001"/>
    <n v="0.11600000000000001"/>
    <n v="0.11600000000000001"/>
    <n v="0.11600000000000001"/>
    <n v="0.11600000000000001"/>
  </r>
  <r>
    <s v="kansas"/>
    <x v="9"/>
    <x v="2"/>
    <x v="24"/>
    <n v="1.9599999999999999E-2"/>
    <n v="1.9599999999999999E-2"/>
    <n v="1.9599999999999999E-2"/>
    <n v="1.9599999999999999E-2"/>
    <n v="1.9599999999999999E-2"/>
    <n v="1.9599999999999999E-2"/>
    <n v="1.9599999999999999E-2"/>
    <n v="1.9599999999999999E-2"/>
  </r>
  <r>
    <s v="kansas"/>
    <x v="9"/>
    <x v="3"/>
    <x v="2399"/>
    <n v="0.41549999999999998"/>
    <n v="0.41549999999999998"/>
    <n v="0.41549999999999998"/>
    <n v="0.41549999999999998"/>
    <n v="0.41549999999999998"/>
    <n v="0.41549999999999998"/>
    <n v="0.41549999999999998"/>
    <n v="0.41549999999999998"/>
  </r>
  <r>
    <s v="kansas"/>
    <x v="9"/>
    <x v="6"/>
    <x v="2400"/>
    <n v="2.2100000000000002E-2"/>
    <n v="2.2100000000000002E-2"/>
    <n v="2.2100000000000002E-2"/>
    <n v="2.2100000000000002E-2"/>
    <n v="2.2100000000000002E-2"/>
    <n v="2.2100000000000002E-2"/>
    <n v="2.2100000000000002E-2"/>
    <n v="2.2100000000000002E-2"/>
  </r>
  <r>
    <s v="kansas"/>
    <x v="9"/>
    <x v="1"/>
    <x v="2401"/>
    <n v="0.58460000000000001"/>
    <n v="0.58460000000000001"/>
    <n v="0.58460000000000001"/>
    <n v="0.58460000000000001"/>
    <n v="0.58460000000000001"/>
    <n v="0.58460000000000001"/>
    <n v="0.58460000000000001"/>
    <n v="0.58460000000000001"/>
  </r>
  <r>
    <s v="kansas"/>
    <x v="9"/>
    <x v="4"/>
    <x v="2402"/>
    <n v="0.31309999999999999"/>
    <n v="0.31309999999999999"/>
    <n v="0.31309999999999999"/>
    <n v="0.31309999999999999"/>
    <n v="0.31309999999999999"/>
    <n v="0.31309999999999999"/>
    <n v="0.31309999999999999"/>
    <n v="0.31309999999999999"/>
  </r>
  <r>
    <s v="kansas"/>
    <x v="9"/>
    <x v="5"/>
    <x v="1942"/>
    <n v="0.109"/>
    <n v="0.109"/>
    <n v="0.109"/>
    <n v="0.109"/>
    <n v="0.109"/>
    <n v="0.109"/>
    <n v="0.109"/>
    <n v="0.109"/>
  </r>
  <r>
    <s v="kansas"/>
    <x v="9"/>
    <x v="0"/>
    <x v="2403"/>
    <n v="1.4638"/>
    <n v="1.4638"/>
    <n v="1.4638"/>
    <n v="1.4638"/>
    <n v="1.4638"/>
    <n v="1.4638"/>
    <n v="1.4638"/>
    <n v="1.4638"/>
  </r>
  <r>
    <s v="kentucky"/>
    <x v="9"/>
    <x v="3"/>
    <x v="2404"/>
    <n v="0.63329999999999997"/>
    <n v="0.63329999999999997"/>
    <n v="0.63329999999999997"/>
    <n v="0.63329999999999997"/>
    <n v="0.63329999999999997"/>
    <n v="0.63329999999999997"/>
    <n v="0.63329999999999997"/>
    <n v="0.63329999999999997"/>
  </r>
  <r>
    <s v="kentucky"/>
    <x v="9"/>
    <x v="0"/>
    <x v="2405"/>
    <n v="2.3151999999999999"/>
    <n v="2.3151999999999999"/>
    <n v="2.3151999999999999"/>
    <n v="2.3151999999999999"/>
    <n v="2.3151999999999999"/>
    <n v="2.3151999999999999"/>
    <n v="2.3151999999999999"/>
    <n v="2.3151999999999999"/>
  </r>
  <r>
    <s v="kentucky"/>
    <x v="9"/>
    <x v="2"/>
    <x v="221"/>
    <n v="2.9899999999999999E-2"/>
    <n v="2.9899999999999999E-2"/>
    <n v="2.9899999999999999E-2"/>
    <n v="2.9899999999999999E-2"/>
    <n v="2.9899999999999999E-2"/>
    <n v="2.9899999999999999E-2"/>
    <n v="2.9899999999999999E-2"/>
    <n v="2.9899999999999999E-2"/>
  </r>
  <r>
    <s v="kentucky"/>
    <x v="9"/>
    <x v="1"/>
    <x v="2406"/>
    <n v="0.93940000000000001"/>
    <n v="0.93940000000000001"/>
    <n v="0.93940000000000001"/>
    <n v="0.93940000000000001"/>
    <n v="0.93940000000000001"/>
    <n v="0.93940000000000001"/>
    <n v="0.93940000000000001"/>
    <n v="0.93940000000000001"/>
  </r>
  <r>
    <s v="kentucky"/>
    <x v="9"/>
    <x v="4"/>
    <x v="2407"/>
    <n v="0.51270000000000004"/>
    <n v="0.51270000000000004"/>
    <n v="0.51270000000000004"/>
    <n v="0.51270000000000004"/>
    <n v="0.51270000000000004"/>
    <n v="0.51270000000000004"/>
    <n v="0.51270000000000004"/>
    <n v="0.51270000000000004"/>
  </r>
  <r>
    <s v="kentucky"/>
    <x v="9"/>
    <x v="6"/>
    <x v="1422"/>
    <n v="3.3599999999999998E-2"/>
    <n v="3.3599999999999998E-2"/>
    <n v="3.3599999999999998E-2"/>
    <n v="3.3599999999999998E-2"/>
    <n v="3.3599999999999998E-2"/>
    <n v="3.3599999999999998E-2"/>
    <n v="3.3599999999999998E-2"/>
    <n v="3.3599999999999998E-2"/>
  </r>
  <r>
    <s v="kentucky"/>
    <x v="9"/>
    <x v="5"/>
    <x v="2408"/>
    <n v="0.16619999999999999"/>
    <n v="0.16619999999999999"/>
    <n v="0.16619999999999999"/>
    <n v="0.16619999999999999"/>
    <n v="0.16619999999999999"/>
    <n v="0.16619999999999999"/>
    <n v="0.16619999999999999"/>
    <n v="0.16619999999999999"/>
  </r>
  <r>
    <s v="louisiana"/>
    <x v="9"/>
    <x v="6"/>
    <x v="706"/>
    <n v="3.6200000000000003E-2"/>
    <n v="3.6200000000000003E-2"/>
    <n v="3.6200000000000003E-2"/>
    <n v="3.6200000000000003E-2"/>
    <n v="3.6200000000000003E-2"/>
    <n v="3.6200000000000003E-2"/>
    <n v="3.6200000000000003E-2"/>
    <n v="3.6200000000000003E-2"/>
  </r>
  <r>
    <s v="louisiana"/>
    <x v="9"/>
    <x v="2"/>
    <x v="119"/>
    <n v="3.2099999999999997E-2"/>
    <n v="3.2099999999999997E-2"/>
    <n v="3.2099999999999997E-2"/>
    <n v="3.2099999999999997E-2"/>
    <n v="3.2099999999999997E-2"/>
    <n v="3.2099999999999997E-2"/>
    <n v="3.2099999999999997E-2"/>
    <n v="3.2099999999999997E-2"/>
  </r>
  <r>
    <s v="louisiana"/>
    <x v="9"/>
    <x v="5"/>
    <x v="2409"/>
    <n v="0.17879999999999999"/>
    <n v="0.17879999999999999"/>
    <n v="0.17879999999999999"/>
    <n v="0.17879999999999999"/>
    <n v="0.17879999999999999"/>
    <n v="0.17879999999999999"/>
    <n v="0.17879999999999999"/>
    <n v="0.17879999999999999"/>
  </r>
  <r>
    <s v="louisiana"/>
    <x v="9"/>
    <x v="3"/>
    <x v="2410"/>
    <n v="0.68120000000000003"/>
    <n v="0.68120000000000003"/>
    <n v="0.68120000000000003"/>
    <n v="0.68120000000000003"/>
    <n v="0.68120000000000003"/>
    <n v="0.68120000000000003"/>
    <n v="0.68120000000000003"/>
    <n v="0.68120000000000003"/>
  </r>
  <r>
    <s v="louisiana"/>
    <x v="9"/>
    <x v="4"/>
    <x v="2411"/>
    <n v="0.53820000000000001"/>
    <n v="0.53820000000000001"/>
    <n v="0.53820000000000001"/>
    <n v="0.53820000000000001"/>
    <n v="0.53820000000000001"/>
    <n v="0.53820000000000001"/>
    <n v="0.53820000000000001"/>
    <n v="0.53820000000000001"/>
  </r>
  <r>
    <s v="louisiana"/>
    <x v="9"/>
    <x v="1"/>
    <x v="704"/>
    <n v="0.91659999999999997"/>
    <n v="0.91659999999999997"/>
    <n v="0.91659999999999997"/>
    <n v="0.91659999999999997"/>
    <n v="0.91659999999999997"/>
    <n v="0.91659999999999997"/>
    <n v="0.91659999999999997"/>
    <n v="0.91659999999999997"/>
  </r>
  <r>
    <s v="louisiana"/>
    <x v="9"/>
    <x v="0"/>
    <x v="2412"/>
    <n v="2.3831000000000002"/>
    <n v="2.3831000000000002"/>
    <n v="2.3831000000000002"/>
    <n v="2.3831000000000002"/>
    <n v="2.3831000000000002"/>
    <n v="2.3831000000000002"/>
    <n v="2.3831000000000002"/>
    <n v="2.3831000000000002"/>
  </r>
  <r>
    <s v="maine"/>
    <x v="9"/>
    <x v="5"/>
    <x v="1735"/>
    <n v="5.2999999999999999E-2"/>
    <n v="5.2999999999999999E-2"/>
    <n v="5.2999999999999999E-2"/>
    <n v="5.2999999999999999E-2"/>
    <n v="5.2999999999999999E-2"/>
    <n v="5.2999999999999999E-2"/>
    <n v="5.2999999999999999E-2"/>
    <n v="5.2999999999999999E-2"/>
  </r>
  <r>
    <s v="maine"/>
    <x v="9"/>
    <x v="1"/>
    <x v="2413"/>
    <n v="0.27750000000000002"/>
    <n v="0.27750000000000002"/>
    <n v="0.27750000000000002"/>
    <n v="0.27750000000000002"/>
    <n v="0.27750000000000002"/>
    <n v="0.27750000000000002"/>
    <n v="0.27750000000000002"/>
    <n v="0.27750000000000002"/>
  </r>
  <r>
    <s v="maine"/>
    <x v="9"/>
    <x v="6"/>
    <x v="50"/>
    <n v="1.0699999999999999E-2"/>
    <n v="1.0699999999999999E-2"/>
    <n v="1.0699999999999999E-2"/>
    <n v="1.0699999999999999E-2"/>
    <n v="1.0699999999999999E-2"/>
    <n v="1.0699999999999999E-2"/>
    <n v="1.0699999999999999E-2"/>
    <n v="1.0699999999999999E-2"/>
  </r>
  <r>
    <s v="maine"/>
    <x v="9"/>
    <x v="4"/>
    <x v="2414"/>
    <n v="0.1381"/>
    <n v="0.1381"/>
    <n v="0.1381"/>
    <n v="0.1381"/>
    <n v="0.1381"/>
    <n v="0.1381"/>
    <n v="0.1381"/>
    <n v="0.1381"/>
  </r>
  <r>
    <s v="maine"/>
    <x v="9"/>
    <x v="3"/>
    <x v="2415"/>
    <n v="0.2021"/>
    <n v="0.2021"/>
    <n v="0.2021"/>
    <n v="0.2021"/>
    <n v="0.2021"/>
    <n v="0.2021"/>
    <n v="0.2021"/>
    <n v="0.2021"/>
  </r>
  <r>
    <s v="maine"/>
    <x v="9"/>
    <x v="2"/>
    <x v="1058"/>
    <n v="9.4999999999999998E-3"/>
    <n v="9.4999999999999998E-3"/>
    <n v="9.4999999999999998E-3"/>
    <n v="9.4999999999999998E-3"/>
    <n v="9.4999999999999998E-3"/>
    <n v="9.4999999999999998E-3"/>
    <n v="9.4999999999999998E-3"/>
    <n v="9.4999999999999998E-3"/>
  </r>
  <r>
    <s v="maine"/>
    <x v="9"/>
    <x v="0"/>
    <x v="2416"/>
    <n v="0.69099999999999995"/>
    <n v="0.69099999999999995"/>
    <n v="0.69099999999999995"/>
    <n v="0.69099999999999995"/>
    <n v="0.69099999999999995"/>
    <n v="0.69099999999999995"/>
    <n v="0.69099999999999995"/>
    <n v="0.69099999999999995"/>
  </r>
  <r>
    <s v="maryland"/>
    <x v="9"/>
    <x v="0"/>
    <x v="2417"/>
    <n v="3.0259"/>
    <n v="3.0259"/>
    <n v="3.0259"/>
    <n v="3.0259"/>
    <n v="3.0259"/>
    <n v="3.0259"/>
    <n v="3.0259"/>
    <n v="3.0259"/>
  </r>
  <r>
    <s v="maryland"/>
    <x v="9"/>
    <x v="2"/>
    <x v="386"/>
    <n v="4.24E-2"/>
    <n v="4.24E-2"/>
    <n v="4.24E-2"/>
    <n v="4.24E-2"/>
    <n v="4.24E-2"/>
    <n v="4.24E-2"/>
    <n v="4.24E-2"/>
    <n v="4.24E-2"/>
  </r>
  <r>
    <s v="maryland"/>
    <x v="9"/>
    <x v="6"/>
    <x v="532"/>
    <n v="4.7699999999999999E-2"/>
    <n v="4.7699999999999999E-2"/>
    <n v="4.7699999999999999E-2"/>
    <n v="4.7699999999999999E-2"/>
    <n v="4.7699999999999999E-2"/>
    <n v="4.7699999999999999E-2"/>
    <n v="4.7699999999999999E-2"/>
    <n v="4.7699999999999999E-2"/>
  </r>
  <r>
    <s v="maryland"/>
    <x v="9"/>
    <x v="4"/>
    <x v="2418"/>
    <n v="0.67310000000000003"/>
    <n v="0.67310000000000003"/>
    <n v="0.67310000000000003"/>
    <n v="0.67310000000000003"/>
    <n v="0.67310000000000003"/>
    <n v="0.67310000000000003"/>
    <n v="0.67310000000000003"/>
    <n v="0.67310000000000003"/>
  </r>
  <r>
    <s v="maryland"/>
    <x v="9"/>
    <x v="5"/>
    <x v="2419"/>
    <n v="0.23569999999999999"/>
    <n v="0.23569999999999999"/>
    <n v="0.23569999999999999"/>
    <n v="0.23569999999999999"/>
    <n v="0.23569999999999999"/>
    <n v="0.23569999999999999"/>
    <n v="0.23569999999999999"/>
    <n v="0.23569999999999999"/>
  </r>
  <r>
    <s v="maryland"/>
    <x v="9"/>
    <x v="3"/>
    <x v="2420"/>
    <n v="0.8982"/>
    <n v="0.8982"/>
    <n v="0.8982"/>
    <n v="0.8982"/>
    <n v="0.8982"/>
    <n v="0.8982"/>
    <n v="0.8982"/>
    <n v="0.8982"/>
  </r>
  <r>
    <s v="maryland"/>
    <x v="9"/>
    <x v="1"/>
    <x v="2421"/>
    <n v="1.1288"/>
    <n v="1.1288"/>
    <n v="1.1288"/>
    <n v="1.1288"/>
    <n v="1.1288"/>
    <n v="1.1288"/>
    <n v="1.1288"/>
    <n v="1.1288"/>
  </r>
  <r>
    <s v="massachusetts"/>
    <x v="9"/>
    <x v="2"/>
    <x v="2422"/>
    <n v="4.6399999999999997E-2"/>
    <n v="4.6399999999999997E-2"/>
    <n v="4.6399999999999997E-2"/>
    <n v="4.6399999999999997E-2"/>
    <n v="4.6399999999999997E-2"/>
    <n v="4.6399999999999997E-2"/>
    <n v="4.6399999999999997E-2"/>
    <n v="4.6399999999999997E-2"/>
  </r>
  <r>
    <s v="massachusetts"/>
    <x v="9"/>
    <x v="6"/>
    <x v="1727"/>
    <n v="5.2299999999999999E-2"/>
    <n v="5.2299999999999999E-2"/>
    <n v="5.2299999999999999E-2"/>
    <n v="5.2299999999999999E-2"/>
    <n v="5.2299999999999999E-2"/>
    <n v="5.2299999999999999E-2"/>
    <n v="5.2299999999999999E-2"/>
    <n v="5.2299999999999999E-2"/>
  </r>
  <r>
    <s v="massachusetts"/>
    <x v="9"/>
    <x v="1"/>
    <x v="2423"/>
    <n v="1.1180000000000001"/>
    <n v="1.1180000000000001"/>
    <n v="1.1180000000000001"/>
    <n v="1.1180000000000001"/>
    <n v="1.1180000000000001"/>
    <n v="1.1180000000000001"/>
    <n v="1.1180000000000001"/>
    <n v="1.1180000000000001"/>
  </r>
  <r>
    <s v="massachusetts"/>
    <x v="9"/>
    <x v="3"/>
    <x v="2424"/>
    <n v="0.98429999999999995"/>
    <n v="0.98429999999999995"/>
    <n v="0.98429999999999995"/>
    <n v="0.98429999999999995"/>
    <n v="0.98429999999999995"/>
    <n v="0.98429999999999995"/>
    <n v="0.98429999999999995"/>
    <n v="0.98429999999999995"/>
  </r>
  <r>
    <s v="massachusetts"/>
    <x v="9"/>
    <x v="5"/>
    <x v="1607"/>
    <n v="0.25829999999999997"/>
    <n v="0.25829999999999997"/>
    <n v="0.25829999999999997"/>
    <n v="0.25829999999999997"/>
    <n v="0.25829999999999997"/>
    <n v="0.25829999999999997"/>
    <n v="0.25829999999999997"/>
    <n v="0.25829999999999997"/>
  </r>
  <r>
    <s v="massachusetts"/>
    <x v="9"/>
    <x v="0"/>
    <x v="2425"/>
    <n v="3.0647000000000002"/>
    <n v="3.0647000000000002"/>
    <n v="3.0647000000000002"/>
    <n v="3.0647000000000002"/>
    <n v="3.0647000000000002"/>
    <n v="3.0647000000000002"/>
    <n v="3.0647000000000002"/>
    <n v="3.0647000000000002"/>
  </r>
  <r>
    <s v="massachusetts"/>
    <x v="9"/>
    <x v="4"/>
    <x v="2426"/>
    <n v="0.60529999999999995"/>
    <n v="0.60529999999999995"/>
    <n v="0.60529999999999995"/>
    <n v="0.60529999999999995"/>
    <n v="0.60529999999999995"/>
    <n v="0.60529999999999995"/>
    <n v="0.60529999999999995"/>
    <n v="0.60529999999999995"/>
  </r>
  <r>
    <s v="michigan"/>
    <x v="9"/>
    <x v="3"/>
    <x v="2427"/>
    <n v="1.5442"/>
    <n v="1.5442"/>
    <n v="1.5442"/>
    <n v="1.5442"/>
    <n v="1.5442"/>
    <n v="1.5442"/>
    <n v="1.5442"/>
    <n v="1.5442"/>
  </r>
  <r>
    <s v="michigan"/>
    <x v="9"/>
    <x v="5"/>
    <x v="2428"/>
    <n v="0.4052"/>
    <n v="0.4052"/>
    <n v="0.4052"/>
    <n v="0.4052"/>
    <n v="0.4052"/>
    <n v="0.4052"/>
    <n v="0.4052"/>
    <n v="0.4052"/>
  </r>
  <r>
    <s v="michigan"/>
    <x v="9"/>
    <x v="1"/>
    <x v="2429"/>
    <n v="1.9626999999999999"/>
    <n v="1.9626999999999999"/>
    <n v="1.9626999999999999"/>
    <n v="1.9626999999999999"/>
    <n v="1.9626999999999999"/>
    <n v="1.9626999999999999"/>
    <n v="1.9626999999999999"/>
    <n v="1.9626999999999999"/>
  </r>
  <r>
    <s v="michigan"/>
    <x v="9"/>
    <x v="4"/>
    <x v="2430"/>
    <n v="1.1495"/>
    <n v="1.1495"/>
    <n v="1.1495"/>
    <n v="1.1495"/>
    <n v="1.1495"/>
    <n v="1.1495"/>
    <n v="1.1495"/>
    <n v="1.1495"/>
  </r>
  <r>
    <s v="michigan"/>
    <x v="9"/>
    <x v="2"/>
    <x v="2431"/>
    <n v="7.2800000000000004E-2"/>
    <n v="7.2800000000000004E-2"/>
    <n v="7.2800000000000004E-2"/>
    <n v="7.2800000000000004E-2"/>
    <n v="7.2800000000000004E-2"/>
    <n v="7.2800000000000004E-2"/>
    <n v="7.2800000000000004E-2"/>
    <n v="7.2800000000000004E-2"/>
  </r>
  <r>
    <s v="michigan"/>
    <x v="9"/>
    <x v="6"/>
    <x v="177"/>
    <n v="8.2000000000000003E-2"/>
    <n v="8.2000000000000003E-2"/>
    <n v="8.2000000000000003E-2"/>
    <n v="8.2000000000000003E-2"/>
    <n v="8.2000000000000003E-2"/>
    <n v="8.2000000000000003E-2"/>
    <n v="8.2000000000000003E-2"/>
    <n v="8.2000000000000003E-2"/>
  </r>
  <r>
    <s v="michigan"/>
    <x v="9"/>
    <x v="0"/>
    <x v="2432"/>
    <n v="5.2164999999999999"/>
    <n v="5.2164999999999999"/>
    <n v="5.2164999999999999"/>
    <n v="5.2164999999999999"/>
    <n v="5.2164999999999999"/>
    <n v="5.2164999999999999"/>
    <n v="5.2164999999999999"/>
    <n v="5.2164999999999999"/>
  </r>
  <r>
    <s v="minnesota"/>
    <x v="9"/>
    <x v="0"/>
    <x v="2433"/>
    <n v="2.8416000000000001"/>
    <n v="2.8416000000000001"/>
    <n v="2.8416000000000001"/>
    <n v="2.8416000000000001"/>
    <n v="2.8416000000000001"/>
    <n v="2.8416000000000001"/>
    <n v="2.8416000000000001"/>
    <n v="2.8416000000000001"/>
  </r>
  <r>
    <s v="minnesota"/>
    <x v="9"/>
    <x v="2"/>
    <x v="1661"/>
    <n v="3.8699999999999998E-2"/>
    <n v="3.8699999999999998E-2"/>
    <n v="3.8699999999999998E-2"/>
    <n v="3.8699999999999998E-2"/>
    <n v="3.8699999999999998E-2"/>
    <n v="3.8699999999999998E-2"/>
    <n v="3.8699999999999998E-2"/>
    <n v="3.8699999999999998E-2"/>
  </r>
  <r>
    <s v="minnesota"/>
    <x v="9"/>
    <x v="1"/>
    <x v="2434"/>
    <n v="1.1162000000000001"/>
    <n v="1.1162000000000001"/>
    <n v="1.1162000000000001"/>
    <n v="1.1162000000000001"/>
    <n v="1.1162000000000001"/>
    <n v="1.1162000000000001"/>
    <n v="1.1162000000000001"/>
    <n v="1.1162000000000001"/>
  </r>
  <r>
    <s v="minnesota"/>
    <x v="9"/>
    <x v="4"/>
    <x v="2435"/>
    <n v="0.60680000000000001"/>
    <n v="0.60680000000000001"/>
    <n v="0.60680000000000001"/>
    <n v="0.60680000000000001"/>
    <n v="0.60680000000000001"/>
    <n v="0.60680000000000001"/>
    <n v="0.60680000000000001"/>
    <n v="0.60680000000000001"/>
  </r>
  <r>
    <s v="minnesota"/>
    <x v="9"/>
    <x v="6"/>
    <x v="128"/>
    <n v="4.36E-2"/>
    <n v="4.36E-2"/>
    <n v="4.36E-2"/>
    <n v="4.36E-2"/>
    <n v="4.36E-2"/>
    <n v="4.36E-2"/>
    <n v="4.36E-2"/>
    <n v="4.36E-2"/>
  </r>
  <r>
    <s v="minnesota"/>
    <x v="9"/>
    <x v="3"/>
    <x v="2436"/>
    <n v="0.82089999999999996"/>
    <n v="0.82089999999999996"/>
    <n v="0.82089999999999996"/>
    <n v="0.82089999999999996"/>
    <n v="0.82089999999999996"/>
    <n v="0.82089999999999996"/>
    <n v="0.82089999999999996"/>
    <n v="0.82089999999999996"/>
  </r>
  <r>
    <s v="minnesota"/>
    <x v="9"/>
    <x v="5"/>
    <x v="138"/>
    <n v="0.21540000000000001"/>
    <n v="0.21540000000000001"/>
    <n v="0.21540000000000001"/>
    <n v="0.21540000000000001"/>
    <n v="0.21540000000000001"/>
    <n v="0.21540000000000001"/>
    <n v="0.21540000000000001"/>
    <n v="0.21540000000000001"/>
  </r>
  <r>
    <s v="mississippi"/>
    <x v="9"/>
    <x v="1"/>
    <x v="1427"/>
    <n v="0.73089999999999999"/>
    <n v="0.73089999999999999"/>
    <n v="0.73089999999999999"/>
    <n v="0.73089999999999999"/>
    <n v="0.73089999999999999"/>
    <n v="0.73089999999999999"/>
    <n v="0.73089999999999999"/>
    <n v="0.73089999999999999"/>
  </r>
  <r>
    <s v="mississippi"/>
    <x v="9"/>
    <x v="0"/>
    <x v="2078"/>
    <n v="1.6766000000000001"/>
    <n v="1.6766000000000001"/>
    <n v="1.6766000000000001"/>
    <n v="1.6766000000000001"/>
    <n v="1.6766000000000001"/>
    <n v="1.6766000000000001"/>
    <n v="1.6766000000000001"/>
    <n v="1.6766000000000001"/>
  </r>
  <r>
    <s v="mississippi"/>
    <x v="9"/>
    <x v="5"/>
    <x v="1973"/>
    <n v="0.1153"/>
    <n v="0.1153"/>
    <n v="0.1153"/>
    <n v="0.1153"/>
    <n v="0.1153"/>
    <n v="0.1153"/>
    <n v="0.1153"/>
    <n v="0.1153"/>
  </r>
  <r>
    <s v="mississippi"/>
    <x v="9"/>
    <x v="4"/>
    <x v="1823"/>
    <n v="0.34720000000000001"/>
    <n v="0.34720000000000001"/>
    <n v="0.34720000000000001"/>
    <n v="0.34720000000000001"/>
    <n v="0.34720000000000001"/>
    <n v="0.34720000000000001"/>
    <n v="0.34720000000000001"/>
    <n v="0.34720000000000001"/>
  </r>
  <r>
    <s v="mississippi"/>
    <x v="9"/>
    <x v="3"/>
    <x v="2437"/>
    <n v="0.43930000000000002"/>
    <n v="0.43930000000000002"/>
    <n v="0.43930000000000002"/>
    <n v="0.43930000000000002"/>
    <n v="0.43930000000000002"/>
    <n v="0.43930000000000002"/>
    <n v="0.43930000000000002"/>
    <n v="0.43930000000000002"/>
  </r>
  <r>
    <s v="mississippi"/>
    <x v="9"/>
    <x v="2"/>
    <x v="1604"/>
    <n v="2.07E-2"/>
    <n v="2.07E-2"/>
    <n v="2.07E-2"/>
    <n v="2.07E-2"/>
    <n v="2.07E-2"/>
    <n v="2.07E-2"/>
    <n v="2.07E-2"/>
    <n v="2.07E-2"/>
  </r>
  <r>
    <s v="mississippi"/>
    <x v="9"/>
    <x v="6"/>
    <x v="741"/>
    <n v="2.3300000000000001E-2"/>
    <n v="2.3300000000000001E-2"/>
    <n v="2.3300000000000001E-2"/>
    <n v="2.3300000000000001E-2"/>
    <n v="2.3300000000000001E-2"/>
    <n v="2.3300000000000001E-2"/>
    <n v="2.3300000000000001E-2"/>
    <n v="2.3300000000000001E-2"/>
  </r>
  <r>
    <s v="missouri"/>
    <x v="9"/>
    <x v="2"/>
    <x v="2438"/>
    <n v="4.1599999999999998E-2"/>
    <n v="4.1599999999999998E-2"/>
    <n v="4.1599999999999998E-2"/>
    <n v="4.1599999999999998E-2"/>
    <n v="4.1599999999999998E-2"/>
    <n v="4.1599999999999998E-2"/>
    <n v="4.1599999999999998E-2"/>
    <n v="4.1599999999999998E-2"/>
  </r>
  <r>
    <s v="missouri"/>
    <x v="9"/>
    <x v="6"/>
    <x v="2439"/>
    <n v="4.6800000000000001E-2"/>
    <n v="4.6800000000000001E-2"/>
    <n v="4.6800000000000001E-2"/>
    <n v="4.6800000000000001E-2"/>
    <n v="4.6800000000000001E-2"/>
    <n v="4.6800000000000001E-2"/>
    <n v="4.6800000000000001E-2"/>
    <n v="4.6800000000000001E-2"/>
  </r>
  <r>
    <s v="missouri"/>
    <x v="9"/>
    <x v="1"/>
    <x v="2440"/>
    <n v="1.2079"/>
    <n v="1.2079"/>
    <n v="1.2079"/>
    <n v="1.2079"/>
    <n v="1.2079"/>
    <n v="1.2079"/>
    <n v="1.2079"/>
    <n v="1.2079"/>
  </r>
  <r>
    <s v="missouri"/>
    <x v="9"/>
    <x v="4"/>
    <x v="2441"/>
    <n v="0.67669999999999997"/>
    <n v="0.67669999999999997"/>
    <n v="0.67669999999999997"/>
    <n v="0.67669999999999997"/>
    <n v="0.67669999999999997"/>
    <n v="0.67669999999999997"/>
    <n v="0.67669999999999997"/>
    <n v="0.67669999999999997"/>
  </r>
  <r>
    <s v="missouri"/>
    <x v="9"/>
    <x v="3"/>
    <x v="2442"/>
    <n v="0.88260000000000005"/>
    <n v="0.88260000000000005"/>
    <n v="0.88260000000000005"/>
    <n v="0.88260000000000005"/>
    <n v="0.88260000000000005"/>
    <n v="0.88260000000000005"/>
    <n v="0.88260000000000005"/>
    <n v="0.88260000000000005"/>
  </r>
  <r>
    <s v="missouri"/>
    <x v="9"/>
    <x v="5"/>
    <x v="2443"/>
    <n v="0.2316"/>
    <n v="0.2316"/>
    <n v="0.2316"/>
    <n v="0.2316"/>
    <n v="0.2316"/>
    <n v="0.2316"/>
    <n v="0.2316"/>
    <n v="0.2316"/>
  </r>
  <r>
    <s v="missouri"/>
    <x v="9"/>
    <x v="0"/>
    <x v="2444"/>
    <n v="3.0872000000000002"/>
    <n v="3.0872000000000002"/>
    <n v="3.0872000000000002"/>
    <n v="3.0872000000000002"/>
    <n v="3.0872000000000002"/>
    <n v="3.0872000000000002"/>
    <n v="3.0872000000000002"/>
    <n v="3.0872000000000002"/>
  </r>
  <r>
    <s v="montana"/>
    <x v="9"/>
    <x v="1"/>
    <x v="2445"/>
    <n v="0.2205"/>
    <n v="0.2205"/>
    <n v="0.2205"/>
    <n v="0.2205"/>
    <n v="0.2205"/>
    <n v="0.2205"/>
    <n v="0.2205"/>
    <n v="0.2205"/>
  </r>
  <r>
    <s v="montana"/>
    <x v="9"/>
    <x v="3"/>
    <x v="2446"/>
    <n v="0.1452"/>
    <n v="0.1452"/>
    <n v="0.1452"/>
    <n v="0.1452"/>
    <n v="0.1452"/>
    <n v="0.1452"/>
    <n v="0.1452"/>
    <n v="0.1452"/>
  </r>
  <r>
    <s v="montana"/>
    <x v="9"/>
    <x v="5"/>
    <x v="239"/>
    <n v="3.8100000000000002E-2"/>
    <n v="3.8100000000000002E-2"/>
    <n v="3.8100000000000002E-2"/>
    <n v="3.8100000000000002E-2"/>
    <n v="3.8100000000000002E-2"/>
    <n v="3.8100000000000002E-2"/>
    <n v="3.8100000000000002E-2"/>
    <n v="3.8100000000000002E-2"/>
  </r>
  <r>
    <s v="montana"/>
    <x v="9"/>
    <x v="0"/>
    <x v="2447"/>
    <n v="0.52080000000000004"/>
    <n v="0.52080000000000004"/>
    <n v="0.52080000000000004"/>
    <n v="0.52080000000000004"/>
    <n v="0.52080000000000004"/>
    <n v="0.52080000000000004"/>
    <n v="0.52080000000000004"/>
    <n v="0.52080000000000004"/>
  </r>
  <r>
    <s v="montana"/>
    <x v="9"/>
    <x v="4"/>
    <x v="2448"/>
    <n v="0.1024"/>
    <n v="0.1024"/>
    <n v="0.1024"/>
    <n v="0.1024"/>
    <n v="0.1024"/>
    <n v="0.1024"/>
    <n v="0.1024"/>
    <n v="0.1024"/>
  </r>
  <r>
    <s v="montana"/>
    <x v="9"/>
    <x v="2"/>
    <x v="231"/>
    <n v="6.7999999999999996E-3"/>
    <n v="6.7999999999999996E-3"/>
    <n v="6.7999999999999996E-3"/>
    <n v="6.7999999999999996E-3"/>
    <n v="6.7999999999999996E-3"/>
    <n v="6.7999999999999996E-3"/>
    <n v="6.7999999999999996E-3"/>
    <n v="6.7999999999999996E-3"/>
  </r>
  <r>
    <s v="montana"/>
    <x v="9"/>
    <x v="6"/>
    <x v="255"/>
    <n v="7.7000000000000002E-3"/>
    <n v="7.7000000000000002E-3"/>
    <n v="7.7000000000000002E-3"/>
    <n v="7.7000000000000002E-3"/>
    <n v="7.7000000000000002E-3"/>
    <n v="7.7000000000000002E-3"/>
    <n v="7.7000000000000002E-3"/>
    <n v="7.7000000000000002E-3"/>
  </r>
  <r>
    <s v="nebraska"/>
    <x v="9"/>
    <x v="1"/>
    <x v="2449"/>
    <n v="0.36840000000000001"/>
    <n v="0.36840000000000001"/>
    <n v="0.36840000000000001"/>
    <n v="0.36840000000000001"/>
    <n v="0.36840000000000001"/>
    <n v="0.36840000000000001"/>
    <n v="0.36840000000000001"/>
    <n v="0.36840000000000001"/>
  </r>
  <r>
    <s v="nebraska"/>
    <x v="9"/>
    <x v="3"/>
    <x v="253"/>
    <n v="0.26079999999999998"/>
    <n v="0.26079999999999998"/>
    <n v="0.26079999999999998"/>
    <n v="0.26079999999999998"/>
    <n v="0.26079999999999998"/>
    <n v="0.26079999999999998"/>
    <n v="0.26079999999999998"/>
    <n v="0.26079999999999998"/>
  </r>
  <r>
    <s v="nebraska"/>
    <x v="9"/>
    <x v="4"/>
    <x v="2450"/>
    <n v="0.20069999999999999"/>
    <n v="0.20069999999999999"/>
    <n v="0.20069999999999999"/>
    <n v="0.20069999999999999"/>
    <n v="0.20069999999999999"/>
    <n v="0.20069999999999999"/>
    <n v="0.20069999999999999"/>
    <n v="0.20069999999999999"/>
  </r>
  <r>
    <s v="nebraska"/>
    <x v="9"/>
    <x v="0"/>
    <x v="2451"/>
    <n v="0.9244"/>
    <n v="0.9244"/>
    <n v="0.9244"/>
    <n v="0.9244"/>
    <n v="0.9244"/>
    <n v="0.9244"/>
    <n v="0.9244"/>
    <n v="0.9244"/>
  </r>
  <r>
    <s v="nebraska"/>
    <x v="9"/>
    <x v="5"/>
    <x v="2452"/>
    <n v="6.8400000000000002E-2"/>
    <n v="6.8400000000000002E-2"/>
    <n v="6.8400000000000002E-2"/>
    <n v="6.8400000000000002E-2"/>
    <n v="6.8400000000000002E-2"/>
    <n v="6.8400000000000002E-2"/>
    <n v="6.8400000000000002E-2"/>
    <n v="6.8400000000000002E-2"/>
  </r>
  <r>
    <s v="nebraska"/>
    <x v="9"/>
    <x v="2"/>
    <x v="179"/>
    <n v="1.23E-2"/>
    <n v="1.23E-2"/>
    <n v="1.23E-2"/>
    <n v="1.23E-2"/>
    <n v="1.23E-2"/>
    <n v="1.23E-2"/>
    <n v="1.23E-2"/>
    <n v="1.23E-2"/>
  </r>
  <r>
    <s v="nebraska"/>
    <x v="9"/>
    <x v="6"/>
    <x v="481"/>
    <n v="1.38E-2"/>
    <n v="1.38E-2"/>
    <n v="1.38E-2"/>
    <n v="1.38E-2"/>
    <n v="1.38E-2"/>
    <n v="1.38E-2"/>
    <n v="1.38E-2"/>
    <n v="1.38E-2"/>
  </r>
  <r>
    <s v="nevada"/>
    <x v="9"/>
    <x v="5"/>
    <x v="1456"/>
    <n v="0.1143"/>
    <n v="0.1143"/>
    <n v="0.1143"/>
    <n v="0.1143"/>
    <n v="0.1143"/>
    <n v="0.1143"/>
    <n v="0.1143"/>
    <n v="0.1143"/>
  </r>
  <r>
    <s v="nevada"/>
    <x v="9"/>
    <x v="6"/>
    <x v="469"/>
    <n v="2.3099999999999999E-2"/>
    <n v="2.3099999999999999E-2"/>
    <n v="2.3099999999999999E-2"/>
    <n v="2.3099999999999999E-2"/>
    <n v="2.3099999999999999E-2"/>
    <n v="2.3099999999999999E-2"/>
    <n v="2.3099999999999999E-2"/>
    <n v="2.3099999999999999E-2"/>
  </r>
  <r>
    <s v="nevada"/>
    <x v="9"/>
    <x v="1"/>
    <x v="2453"/>
    <n v="0.51080000000000003"/>
    <n v="0.51080000000000003"/>
    <n v="0.51080000000000003"/>
    <n v="0.51080000000000003"/>
    <n v="0.51080000000000003"/>
    <n v="0.51080000000000003"/>
    <n v="0.51080000000000003"/>
    <n v="0.51080000000000003"/>
  </r>
  <r>
    <s v="nevada"/>
    <x v="9"/>
    <x v="2"/>
    <x v="2454"/>
    <n v="2.0500000000000001E-2"/>
    <n v="2.0500000000000001E-2"/>
    <n v="2.0500000000000001E-2"/>
    <n v="2.0500000000000001E-2"/>
    <n v="2.0500000000000001E-2"/>
    <n v="2.0500000000000001E-2"/>
    <n v="2.0500000000000001E-2"/>
    <n v="2.0500000000000001E-2"/>
  </r>
  <r>
    <s v="nevada"/>
    <x v="9"/>
    <x v="0"/>
    <x v="2455"/>
    <n v="1.3815999999999999"/>
    <n v="1.3815999999999999"/>
    <n v="1.3815999999999999"/>
    <n v="1.3815999999999999"/>
    <n v="1.3815999999999999"/>
    <n v="1.3815999999999999"/>
    <n v="1.3815999999999999"/>
    <n v="1.3815999999999999"/>
  </r>
  <r>
    <s v="nevada"/>
    <x v="9"/>
    <x v="4"/>
    <x v="2456"/>
    <n v="0.2772"/>
    <n v="0.2772"/>
    <n v="0.2772"/>
    <n v="0.2772"/>
    <n v="0.2772"/>
    <n v="0.2772"/>
    <n v="0.2772"/>
    <n v="0.2772"/>
  </r>
  <r>
    <s v="nevada"/>
    <x v="9"/>
    <x v="3"/>
    <x v="188"/>
    <n v="0.43569999999999998"/>
    <n v="0.43569999999999998"/>
    <n v="0.43569999999999998"/>
    <n v="0.43569999999999998"/>
    <n v="0.43569999999999998"/>
    <n v="0.43569999999999998"/>
    <n v="0.43569999999999998"/>
    <n v="0.43569999999999998"/>
  </r>
  <r>
    <s v="new_hampshire"/>
    <x v="9"/>
    <x v="3"/>
    <x v="2457"/>
    <n v="0.2107"/>
    <n v="0.2107"/>
    <n v="0.2107"/>
    <n v="0.2107"/>
    <n v="0.2107"/>
    <n v="0.2107"/>
    <n v="0.2107"/>
    <n v="0.2107"/>
  </r>
  <r>
    <s v="new_hampshire"/>
    <x v="9"/>
    <x v="6"/>
    <x v="657"/>
    <n v="1.12E-2"/>
    <n v="1.12E-2"/>
    <n v="1.12E-2"/>
    <n v="1.12E-2"/>
    <n v="1.12E-2"/>
    <n v="1.12E-2"/>
    <n v="1.12E-2"/>
    <n v="1.12E-2"/>
  </r>
  <r>
    <s v="new_hampshire"/>
    <x v="9"/>
    <x v="4"/>
    <x v="2458"/>
    <n v="0.13089999999999999"/>
    <n v="0.13089999999999999"/>
    <n v="0.13089999999999999"/>
    <n v="0.13089999999999999"/>
    <n v="0.13089999999999999"/>
    <n v="0.13089999999999999"/>
    <n v="0.13089999999999999"/>
    <n v="0.13089999999999999"/>
  </r>
  <r>
    <s v="new_hampshire"/>
    <x v="9"/>
    <x v="0"/>
    <x v="2459"/>
    <n v="0.67959999999999998"/>
    <n v="0.67959999999999998"/>
    <n v="0.67959999999999998"/>
    <n v="0.67959999999999998"/>
    <n v="0.67959999999999998"/>
    <n v="0.67959999999999998"/>
    <n v="0.67959999999999998"/>
    <n v="0.67959999999999998"/>
  </r>
  <r>
    <s v="new_hampshire"/>
    <x v="9"/>
    <x v="5"/>
    <x v="298"/>
    <n v="5.5300000000000002E-2"/>
    <n v="5.5300000000000002E-2"/>
    <n v="5.5300000000000002E-2"/>
    <n v="5.5300000000000002E-2"/>
    <n v="5.5300000000000002E-2"/>
    <n v="5.5300000000000002E-2"/>
    <n v="5.5300000000000002E-2"/>
    <n v="5.5300000000000002E-2"/>
  </r>
  <r>
    <s v="new_hampshire"/>
    <x v="9"/>
    <x v="2"/>
    <x v="79"/>
    <n v="9.9000000000000008E-3"/>
    <n v="9.9000000000000008E-3"/>
    <n v="9.9000000000000008E-3"/>
    <n v="9.9000000000000008E-3"/>
    <n v="9.9000000000000008E-3"/>
    <n v="9.9000000000000008E-3"/>
    <n v="9.9000000000000008E-3"/>
    <n v="9.9000000000000008E-3"/>
  </r>
  <r>
    <s v="new_hampshire"/>
    <x v="9"/>
    <x v="1"/>
    <x v="2460"/>
    <n v="0.26150000000000001"/>
    <n v="0.26150000000000001"/>
    <n v="0.26150000000000001"/>
    <n v="0.26150000000000001"/>
    <n v="0.26150000000000001"/>
    <n v="0.26150000000000001"/>
    <n v="0.26150000000000001"/>
    <n v="0.26150000000000001"/>
  </r>
  <r>
    <s v="new_jersey"/>
    <x v="9"/>
    <x v="1"/>
    <x v="2461"/>
    <n v="1.4931000000000001"/>
    <n v="1.4931000000000001"/>
    <n v="1.4931000000000001"/>
    <n v="1.4931000000000001"/>
    <n v="1.4931000000000001"/>
    <n v="1.4931000000000001"/>
    <n v="1.4931000000000001"/>
    <n v="1.4931000000000001"/>
  </r>
  <r>
    <s v="new_jersey"/>
    <x v="9"/>
    <x v="4"/>
    <x v="2462"/>
    <n v="0.79810000000000003"/>
    <n v="0.79810000000000003"/>
    <n v="0.79810000000000003"/>
    <n v="0.79810000000000003"/>
    <n v="0.79810000000000003"/>
    <n v="0.79810000000000003"/>
    <n v="0.79810000000000003"/>
    <n v="0.79810000000000003"/>
  </r>
  <r>
    <s v="new_jersey"/>
    <x v="9"/>
    <x v="0"/>
    <x v="2463"/>
    <n v="4.1246999999999998"/>
    <n v="4.1246999999999998"/>
    <n v="4.1246999999999998"/>
    <n v="4.1246999999999998"/>
    <n v="4.1246999999999998"/>
    <n v="4.1246999999999998"/>
    <n v="4.1246999999999998"/>
    <n v="4.1246999999999998"/>
  </r>
  <r>
    <s v="new_jersey"/>
    <x v="9"/>
    <x v="2"/>
    <x v="2464"/>
    <n v="6.3500000000000001E-2"/>
    <n v="6.3500000000000001E-2"/>
    <n v="6.3500000000000001E-2"/>
    <n v="6.3500000000000001E-2"/>
    <n v="6.3500000000000001E-2"/>
    <n v="6.3500000000000001E-2"/>
    <n v="6.3500000000000001E-2"/>
    <n v="6.3500000000000001E-2"/>
  </r>
  <r>
    <s v="new_jersey"/>
    <x v="9"/>
    <x v="6"/>
    <x v="384"/>
    <n v="7.1400000000000005E-2"/>
    <n v="7.1400000000000005E-2"/>
    <n v="7.1400000000000005E-2"/>
    <n v="7.1400000000000005E-2"/>
    <n v="7.1400000000000005E-2"/>
    <n v="7.1400000000000005E-2"/>
    <n v="7.1400000000000005E-2"/>
    <n v="7.1400000000000005E-2"/>
  </r>
  <r>
    <s v="new_jersey"/>
    <x v="9"/>
    <x v="3"/>
    <x v="2465"/>
    <n v="1.3454999999999999"/>
    <n v="1.3454999999999999"/>
    <n v="1.3454999999999999"/>
    <n v="1.3454999999999999"/>
    <n v="1.3454999999999999"/>
    <n v="1.3454999999999999"/>
    <n v="1.3454999999999999"/>
    <n v="1.3454999999999999"/>
  </r>
  <r>
    <s v="new_jersey"/>
    <x v="9"/>
    <x v="5"/>
    <x v="2466"/>
    <n v="0.35310000000000002"/>
    <n v="0.35310000000000002"/>
    <n v="0.35310000000000002"/>
    <n v="0.35310000000000002"/>
    <n v="0.35310000000000002"/>
    <n v="0.35310000000000002"/>
    <n v="0.35310000000000002"/>
    <n v="0.35310000000000002"/>
  </r>
  <r>
    <s v="new_mexico"/>
    <x v="9"/>
    <x v="6"/>
    <x v="1286"/>
    <n v="1.5699999999999999E-2"/>
    <n v="1.5699999999999999E-2"/>
    <n v="1.5699999999999999E-2"/>
    <n v="1.5699999999999999E-2"/>
    <n v="1.5699999999999999E-2"/>
    <n v="1.5699999999999999E-2"/>
    <n v="1.5699999999999999E-2"/>
    <n v="1.5699999999999999E-2"/>
  </r>
  <r>
    <s v="new_mexico"/>
    <x v="9"/>
    <x v="2"/>
    <x v="1015"/>
    <n v="1.4E-2"/>
    <n v="1.4E-2"/>
    <n v="1.4E-2"/>
    <n v="1.4E-2"/>
    <n v="1.4E-2"/>
    <n v="1.4E-2"/>
    <n v="1.4E-2"/>
    <n v="1.4E-2"/>
  </r>
  <r>
    <s v="new_mexico"/>
    <x v="9"/>
    <x v="3"/>
    <x v="2467"/>
    <n v="0.29670000000000002"/>
    <n v="0.29670000000000002"/>
    <n v="0.29670000000000002"/>
    <n v="0.29670000000000002"/>
    <n v="0.29670000000000002"/>
    <n v="0.29670000000000002"/>
    <n v="0.29670000000000002"/>
    <n v="0.29670000000000002"/>
  </r>
  <r>
    <s v="new_mexico"/>
    <x v="9"/>
    <x v="0"/>
    <x v="2468"/>
    <n v="1.0840000000000001"/>
    <n v="1.0840000000000001"/>
    <n v="1.0840000000000001"/>
    <n v="1.0840000000000001"/>
    <n v="1.0840000000000001"/>
    <n v="1.0840000000000001"/>
    <n v="1.0840000000000001"/>
    <n v="1.0840000000000001"/>
  </r>
  <r>
    <s v="new_mexico"/>
    <x v="9"/>
    <x v="4"/>
    <x v="2469"/>
    <n v="0.19950000000000001"/>
    <n v="0.19950000000000001"/>
    <n v="0.19950000000000001"/>
    <n v="0.19950000000000001"/>
    <n v="0.19950000000000001"/>
    <n v="0.19950000000000001"/>
    <n v="0.19950000000000001"/>
    <n v="0.19950000000000001"/>
  </r>
  <r>
    <s v="new_mexico"/>
    <x v="9"/>
    <x v="5"/>
    <x v="2470"/>
    <n v="7.7799999999999994E-2"/>
    <n v="7.7799999999999994E-2"/>
    <n v="7.7799999999999994E-2"/>
    <n v="7.7799999999999994E-2"/>
    <n v="7.7799999999999994E-2"/>
    <n v="7.7799999999999994E-2"/>
    <n v="7.7799999999999994E-2"/>
    <n v="7.7799999999999994E-2"/>
  </r>
  <r>
    <s v="new_mexico"/>
    <x v="9"/>
    <x v="1"/>
    <x v="2471"/>
    <n v="0.4803"/>
    <n v="0.4803"/>
    <n v="0.4803"/>
    <n v="0.4803"/>
    <n v="0.4803"/>
    <n v="0.4803"/>
    <n v="0.4803"/>
    <n v="0.4803"/>
  </r>
  <r>
    <s v="new_york"/>
    <x v="9"/>
    <x v="4"/>
    <x v="2472"/>
    <n v="1.7509999999999999"/>
    <n v="1.7509999999999999"/>
    <n v="1.7509999999999999"/>
    <n v="1.7509999999999999"/>
    <n v="1.7509999999999999"/>
    <n v="1.7509999999999999"/>
    <n v="1.7509999999999999"/>
    <n v="1.7509999999999999"/>
  </r>
  <r>
    <s v="new_york"/>
    <x v="9"/>
    <x v="6"/>
    <x v="2473"/>
    <n v="0.1515"/>
    <n v="0.1515"/>
    <n v="0.1515"/>
    <n v="0.1515"/>
    <n v="0.1515"/>
    <n v="0.1515"/>
    <n v="0.1515"/>
    <n v="0.1515"/>
  </r>
  <r>
    <s v="new_york"/>
    <x v="9"/>
    <x v="0"/>
    <x v="2474"/>
    <n v="8.4671000000000003"/>
    <n v="8.4671000000000003"/>
    <n v="8.4671000000000003"/>
    <n v="8.4671000000000003"/>
    <n v="8.4671000000000003"/>
    <n v="8.4671000000000003"/>
    <n v="8.4671000000000003"/>
    <n v="8.4671000000000003"/>
  </r>
  <r>
    <s v="new_york"/>
    <x v="9"/>
    <x v="3"/>
    <x v="2475"/>
    <n v="2.8534000000000002"/>
    <n v="2.8534000000000002"/>
    <n v="2.8534000000000002"/>
    <n v="2.8534000000000002"/>
    <n v="2.8534000000000002"/>
    <n v="2.8534000000000002"/>
    <n v="2.8534000000000002"/>
    <n v="2.8534000000000002"/>
  </r>
  <r>
    <s v="new_york"/>
    <x v="9"/>
    <x v="5"/>
    <x v="2476"/>
    <n v="0.74880000000000002"/>
    <n v="0.74880000000000002"/>
    <n v="0.74880000000000002"/>
    <n v="0.74880000000000002"/>
    <n v="0.74880000000000002"/>
    <n v="0.74880000000000002"/>
    <n v="0.74880000000000002"/>
    <n v="0.74880000000000002"/>
  </r>
  <r>
    <s v="new_york"/>
    <x v="9"/>
    <x v="1"/>
    <x v="2477"/>
    <n v="2.8279000000000001"/>
    <n v="2.8279000000000001"/>
    <n v="2.8279000000000001"/>
    <n v="2.8279000000000001"/>
    <n v="2.8279000000000001"/>
    <n v="2.8279000000000001"/>
    <n v="2.8279000000000001"/>
    <n v="2.8279000000000001"/>
  </r>
  <r>
    <s v="new_york"/>
    <x v="9"/>
    <x v="2"/>
    <x v="2478"/>
    <n v="0.1346"/>
    <n v="0.1346"/>
    <n v="0.1346"/>
    <n v="0.1346"/>
    <n v="0.1346"/>
    <n v="0.1346"/>
    <n v="0.1346"/>
    <n v="0.1346"/>
  </r>
  <r>
    <s v="north_carolina"/>
    <x v="9"/>
    <x v="6"/>
    <x v="2479"/>
    <n v="7.6600000000000001E-2"/>
    <n v="7.6600000000000001E-2"/>
    <n v="7.6600000000000001E-2"/>
    <n v="7.6600000000000001E-2"/>
    <n v="7.6600000000000001E-2"/>
    <n v="7.6600000000000001E-2"/>
    <n v="7.6600000000000001E-2"/>
    <n v="7.6600000000000001E-2"/>
  </r>
  <r>
    <s v="north_carolina"/>
    <x v="9"/>
    <x v="0"/>
    <x v="2480"/>
    <n v="5.2164000000000001"/>
    <n v="5.2164000000000001"/>
    <n v="5.2164000000000001"/>
    <n v="5.2164000000000001"/>
    <n v="5.2164000000000001"/>
    <n v="5.2164000000000001"/>
    <n v="5.2164000000000001"/>
    <n v="5.2164000000000001"/>
  </r>
  <r>
    <s v="north_carolina"/>
    <x v="9"/>
    <x v="1"/>
    <x v="2481"/>
    <n v="2.0798999999999999"/>
    <n v="2.0798999999999999"/>
    <n v="2.0798999999999999"/>
    <n v="2.0798999999999999"/>
    <n v="2.0798999999999999"/>
    <n v="2.0798999999999999"/>
    <n v="2.0798999999999999"/>
    <n v="2.0798999999999999"/>
  </r>
  <r>
    <s v="north_carolina"/>
    <x v="9"/>
    <x v="3"/>
    <x v="2482"/>
    <n v="1.4427000000000001"/>
    <n v="1.4427000000000001"/>
    <n v="1.4427000000000001"/>
    <n v="1.4427000000000001"/>
    <n v="1.4427000000000001"/>
    <n v="1.4427000000000001"/>
    <n v="1.4427000000000001"/>
    <n v="1.4427000000000001"/>
  </r>
  <r>
    <s v="north_carolina"/>
    <x v="9"/>
    <x v="4"/>
    <x v="2483"/>
    <n v="1.1706000000000001"/>
    <n v="1.1706000000000001"/>
    <n v="1.1706000000000001"/>
    <n v="1.1706000000000001"/>
    <n v="1.1706000000000001"/>
    <n v="1.1706000000000001"/>
    <n v="1.1706000000000001"/>
    <n v="1.1706000000000001"/>
  </r>
  <r>
    <s v="north_carolina"/>
    <x v="9"/>
    <x v="2"/>
    <x v="1761"/>
    <n v="6.8000000000000005E-2"/>
    <n v="6.8000000000000005E-2"/>
    <n v="6.8000000000000005E-2"/>
    <n v="6.8000000000000005E-2"/>
    <n v="6.8000000000000005E-2"/>
    <n v="6.8000000000000005E-2"/>
    <n v="6.8000000000000005E-2"/>
    <n v="6.8000000000000005E-2"/>
  </r>
  <r>
    <s v="north_carolina"/>
    <x v="9"/>
    <x v="5"/>
    <x v="2484"/>
    <n v="0.37859999999999999"/>
    <n v="0.37859999999999999"/>
    <n v="0.37859999999999999"/>
    <n v="0.37859999999999999"/>
    <n v="0.37859999999999999"/>
    <n v="0.37859999999999999"/>
    <n v="0.37859999999999999"/>
    <n v="0.37859999999999999"/>
  </r>
  <r>
    <s v="north_dakota"/>
    <x v="9"/>
    <x v="0"/>
    <x v="2485"/>
    <n v="0.374"/>
    <n v="0.374"/>
    <n v="0.374"/>
    <n v="0.374"/>
    <n v="0.374"/>
    <n v="0.374"/>
    <n v="0.374"/>
    <n v="0.374"/>
  </r>
  <r>
    <s v="north_dakota"/>
    <x v="9"/>
    <x v="4"/>
    <x v="462"/>
    <n v="7.9799999999999996E-2"/>
    <n v="7.9799999999999996E-2"/>
    <n v="7.9799999999999996E-2"/>
    <n v="7.9799999999999996E-2"/>
    <n v="7.9799999999999996E-2"/>
    <n v="7.9799999999999996E-2"/>
    <n v="7.9799999999999996E-2"/>
    <n v="7.9799999999999996E-2"/>
  </r>
  <r>
    <s v="north_dakota"/>
    <x v="9"/>
    <x v="5"/>
    <x v="1795"/>
    <n v="2.4400000000000002E-2"/>
    <n v="2.4400000000000002E-2"/>
    <n v="2.4400000000000002E-2"/>
    <n v="2.4400000000000002E-2"/>
    <n v="2.4400000000000002E-2"/>
    <n v="2.4400000000000002E-2"/>
    <n v="2.4400000000000002E-2"/>
    <n v="2.4400000000000002E-2"/>
  </r>
  <r>
    <s v="north_dakota"/>
    <x v="9"/>
    <x v="3"/>
    <x v="2486"/>
    <n v="9.2899999999999996E-2"/>
    <n v="9.2899999999999996E-2"/>
    <n v="9.2899999999999996E-2"/>
    <n v="9.2899999999999996E-2"/>
    <n v="9.2899999999999996E-2"/>
    <n v="9.2899999999999996E-2"/>
    <n v="9.2899999999999996E-2"/>
    <n v="9.2899999999999996E-2"/>
  </r>
  <r>
    <s v="north_dakota"/>
    <x v="9"/>
    <x v="2"/>
    <x v="448"/>
    <n v="4.4000000000000003E-3"/>
    <n v="4.4000000000000003E-3"/>
    <n v="4.4000000000000003E-3"/>
    <n v="4.4000000000000003E-3"/>
    <n v="4.4000000000000003E-3"/>
    <n v="4.4000000000000003E-3"/>
    <n v="4.4000000000000003E-3"/>
    <n v="4.4000000000000003E-3"/>
  </r>
  <r>
    <s v="north_dakota"/>
    <x v="9"/>
    <x v="1"/>
    <x v="2327"/>
    <n v="0.1676"/>
    <n v="0.1676"/>
    <n v="0.1676"/>
    <n v="0.1676"/>
    <n v="0.1676"/>
    <n v="0.1676"/>
    <n v="0.1676"/>
    <n v="0.1676"/>
  </r>
  <r>
    <s v="north_dakota"/>
    <x v="9"/>
    <x v="6"/>
    <x v="2136"/>
    <n v="4.8999999999999998E-3"/>
    <n v="4.8999999999999998E-3"/>
    <n v="4.8999999999999998E-3"/>
    <n v="4.8999999999999998E-3"/>
    <n v="4.8999999999999998E-3"/>
    <n v="4.8999999999999998E-3"/>
    <n v="4.8999999999999998E-3"/>
    <n v="4.8999999999999998E-3"/>
  </r>
  <r>
    <s v="ohio"/>
    <x v="9"/>
    <x v="0"/>
    <x v="2487"/>
    <n v="6.0427"/>
    <n v="6.0427"/>
    <n v="6.0427"/>
    <n v="6.0427"/>
    <n v="6.0427"/>
    <n v="6.0427"/>
    <n v="6.0427"/>
    <n v="6.0427"/>
  </r>
  <r>
    <s v="ohio"/>
    <x v="9"/>
    <x v="1"/>
    <x v="2488"/>
    <n v="2.4428000000000001"/>
    <n v="2.4428000000000001"/>
    <n v="2.4428000000000001"/>
    <n v="2.4428000000000001"/>
    <n v="2.4428000000000001"/>
    <n v="2.4428000000000001"/>
    <n v="2.4428000000000001"/>
    <n v="2.4428000000000001"/>
  </r>
  <r>
    <s v="ohio"/>
    <x v="9"/>
    <x v="5"/>
    <x v="2489"/>
    <n v="0.44579999999999997"/>
    <n v="0.44579999999999997"/>
    <n v="0.44579999999999997"/>
    <n v="0.44579999999999997"/>
    <n v="0.44579999999999997"/>
    <n v="0.44579999999999997"/>
    <n v="0.44579999999999997"/>
    <n v="0.44579999999999997"/>
  </r>
  <r>
    <s v="ohio"/>
    <x v="9"/>
    <x v="6"/>
    <x v="1099"/>
    <n v="9.0200000000000002E-2"/>
    <n v="9.0200000000000002E-2"/>
    <n v="9.0200000000000002E-2"/>
    <n v="9.0200000000000002E-2"/>
    <n v="9.0200000000000002E-2"/>
    <n v="9.0200000000000002E-2"/>
    <n v="9.0200000000000002E-2"/>
    <n v="9.0200000000000002E-2"/>
  </r>
  <r>
    <s v="ohio"/>
    <x v="9"/>
    <x v="3"/>
    <x v="2490"/>
    <n v="1.6987000000000001"/>
    <n v="1.6987000000000001"/>
    <n v="1.6987000000000001"/>
    <n v="1.6987000000000001"/>
    <n v="1.6987000000000001"/>
    <n v="1.6987000000000001"/>
    <n v="1.6987000000000001"/>
    <n v="1.6987000000000001"/>
  </r>
  <r>
    <s v="ohio"/>
    <x v="9"/>
    <x v="4"/>
    <x v="2491"/>
    <n v="1.2850999999999999"/>
    <n v="1.2850999999999999"/>
    <n v="1.2850999999999999"/>
    <n v="1.2850999999999999"/>
    <n v="1.2850999999999999"/>
    <n v="1.2850999999999999"/>
    <n v="1.2850999999999999"/>
    <n v="1.2850999999999999"/>
  </r>
  <r>
    <s v="ohio"/>
    <x v="9"/>
    <x v="2"/>
    <x v="2492"/>
    <n v="8.0100000000000005E-2"/>
    <n v="8.0100000000000005E-2"/>
    <n v="8.0100000000000005E-2"/>
    <n v="8.0100000000000005E-2"/>
    <n v="8.0100000000000005E-2"/>
    <n v="8.0100000000000005E-2"/>
    <n v="8.0100000000000005E-2"/>
    <n v="8.0100000000000005E-2"/>
  </r>
  <r>
    <s v="oklahoma"/>
    <x v="9"/>
    <x v="6"/>
    <x v="916"/>
    <n v="2.8299999999999999E-2"/>
    <n v="2.8299999999999999E-2"/>
    <n v="2.8299999999999999E-2"/>
    <n v="2.8299999999999999E-2"/>
    <n v="2.8299999999999999E-2"/>
    <n v="2.8299999999999999E-2"/>
    <n v="2.8299999999999999E-2"/>
    <n v="2.8299999999999999E-2"/>
  </r>
  <r>
    <s v="oklahoma"/>
    <x v="9"/>
    <x v="3"/>
    <x v="2493"/>
    <n v="0.53290000000000004"/>
    <n v="0.53290000000000004"/>
    <n v="0.53290000000000004"/>
    <n v="0.53290000000000004"/>
    <n v="0.53290000000000004"/>
    <n v="0.53290000000000004"/>
    <n v="0.53290000000000004"/>
    <n v="0.53290000000000004"/>
  </r>
  <r>
    <s v="oklahoma"/>
    <x v="9"/>
    <x v="1"/>
    <x v="2494"/>
    <n v="0.89280000000000004"/>
    <n v="0.89280000000000004"/>
    <n v="0.89280000000000004"/>
    <n v="0.89280000000000004"/>
    <n v="0.89280000000000004"/>
    <n v="0.89280000000000004"/>
    <n v="0.89280000000000004"/>
    <n v="0.89280000000000004"/>
  </r>
  <r>
    <s v="oklahoma"/>
    <x v="9"/>
    <x v="5"/>
    <x v="100"/>
    <n v="0.13980000000000001"/>
    <n v="0.13980000000000001"/>
    <n v="0.13980000000000001"/>
    <n v="0.13980000000000001"/>
    <n v="0.13980000000000001"/>
    <n v="0.13980000000000001"/>
    <n v="0.13980000000000001"/>
    <n v="0.13980000000000001"/>
  </r>
  <r>
    <s v="oklahoma"/>
    <x v="9"/>
    <x v="4"/>
    <x v="2495"/>
    <n v="0.43990000000000001"/>
    <n v="0.43990000000000001"/>
    <n v="0.43990000000000001"/>
    <n v="0.43990000000000001"/>
    <n v="0.43990000000000001"/>
    <n v="0.43990000000000001"/>
    <n v="0.43990000000000001"/>
    <n v="0.43990000000000001"/>
  </r>
  <r>
    <s v="oklahoma"/>
    <x v="9"/>
    <x v="2"/>
    <x v="2496"/>
    <n v="2.5100000000000001E-2"/>
    <n v="2.5100000000000001E-2"/>
    <n v="2.5100000000000001E-2"/>
    <n v="2.5100000000000001E-2"/>
    <n v="2.5100000000000001E-2"/>
    <n v="2.5100000000000001E-2"/>
    <n v="2.5100000000000001E-2"/>
    <n v="2.5100000000000001E-2"/>
  </r>
  <r>
    <s v="oklahoma"/>
    <x v="9"/>
    <x v="0"/>
    <x v="2497"/>
    <n v="2.0588000000000002"/>
    <n v="2.0588000000000002"/>
    <n v="2.0588000000000002"/>
    <n v="2.0588000000000002"/>
    <n v="2.0588000000000002"/>
    <n v="2.0588000000000002"/>
    <n v="2.0588000000000002"/>
    <n v="2.0588000000000002"/>
  </r>
  <r>
    <s v="oregon"/>
    <x v="9"/>
    <x v="0"/>
    <x v="2498"/>
    <n v="1.8432999999999999"/>
    <n v="1.8432999999999999"/>
    <n v="1.8432999999999999"/>
    <n v="1.8432999999999999"/>
    <n v="1.8432999999999999"/>
    <n v="1.8432999999999999"/>
    <n v="1.8432999999999999"/>
    <n v="1.8432999999999999"/>
  </r>
  <r>
    <s v="oregon"/>
    <x v="9"/>
    <x v="4"/>
    <x v="2499"/>
    <n v="0.38040000000000002"/>
    <n v="0.38040000000000002"/>
    <n v="0.38040000000000002"/>
    <n v="0.38040000000000002"/>
    <n v="0.38040000000000002"/>
    <n v="0.38040000000000002"/>
    <n v="0.38040000000000002"/>
    <n v="0.38040000000000002"/>
  </r>
  <r>
    <s v="oregon"/>
    <x v="9"/>
    <x v="2"/>
    <x v="1874"/>
    <n v="2.7300000000000001E-2"/>
    <n v="2.7300000000000001E-2"/>
    <n v="2.7300000000000001E-2"/>
    <n v="2.7300000000000001E-2"/>
    <n v="2.7300000000000001E-2"/>
    <n v="2.7300000000000001E-2"/>
    <n v="2.7300000000000001E-2"/>
    <n v="2.7300000000000001E-2"/>
  </r>
  <r>
    <s v="oregon"/>
    <x v="9"/>
    <x v="5"/>
    <x v="265"/>
    <n v="0.15210000000000001"/>
    <n v="0.15210000000000001"/>
    <n v="0.15210000000000001"/>
    <n v="0.15210000000000001"/>
    <n v="0.15210000000000001"/>
    <n v="0.15210000000000001"/>
    <n v="0.15210000000000001"/>
    <n v="0.15210000000000001"/>
  </r>
  <r>
    <s v="oregon"/>
    <x v="9"/>
    <x v="6"/>
    <x v="170"/>
    <n v="3.0800000000000001E-2"/>
    <n v="3.0800000000000001E-2"/>
    <n v="3.0800000000000001E-2"/>
    <n v="3.0800000000000001E-2"/>
    <n v="3.0800000000000001E-2"/>
    <n v="3.0800000000000001E-2"/>
    <n v="3.0800000000000001E-2"/>
    <n v="3.0800000000000001E-2"/>
  </r>
  <r>
    <s v="oregon"/>
    <x v="9"/>
    <x v="3"/>
    <x v="2500"/>
    <n v="0.57950000000000002"/>
    <n v="0.57950000000000002"/>
    <n v="0.57950000000000002"/>
    <n v="0.57950000000000002"/>
    <n v="0.57950000000000002"/>
    <n v="0.57950000000000002"/>
    <n v="0.57950000000000002"/>
    <n v="0.57950000000000002"/>
  </r>
  <r>
    <s v="oregon"/>
    <x v="9"/>
    <x v="1"/>
    <x v="2501"/>
    <n v="0.67330000000000001"/>
    <n v="0.67330000000000001"/>
    <n v="0.67330000000000001"/>
    <n v="0.67330000000000001"/>
    <n v="0.67330000000000001"/>
    <n v="0.67330000000000001"/>
    <n v="0.67330000000000001"/>
    <n v="0.67330000000000001"/>
  </r>
  <r>
    <s v="pennsylvania"/>
    <x v="9"/>
    <x v="6"/>
    <x v="2502"/>
    <n v="9.8400000000000001E-2"/>
    <n v="9.8400000000000001E-2"/>
    <n v="9.8400000000000001E-2"/>
    <n v="9.8400000000000001E-2"/>
    <n v="9.8400000000000001E-2"/>
    <n v="9.8400000000000001E-2"/>
    <n v="9.8400000000000001E-2"/>
    <n v="9.8400000000000001E-2"/>
  </r>
  <r>
    <s v="pennsylvania"/>
    <x v="9"/>
    <x v="2"/>
    <x v="2503"/>
    <n v="8.7400000000000005E-2"/>
    <n v="8.7400000000000005E-2"/>
    <n v="8.7400000000000005E-2"/>
    <n v="8.7400000000000005E-2"/>
    <n v="8.7400000000000005E-2"/>
    <n v="8.7400000000000005E-2"/>
    <n v="8.7400000000000005E-2"/>
    <n v="8.7400000000000005E-2"/>
  </r>
  <r>
    <s v="pennsylvania"/>
    <x v="9"/>
    <x v="3"/>
    <x v="2504"/>
    <n v="1.8536999999999999"/>
    <n v="1.8536999999999999"/>
    <n v="1.8536999999999999"/>
    <n v="1.8536999999999999"/>
    <n v="1.8536999999999999"/>
    <n v="1.8536999999999999"/>
    <n v="1.8536999999999999"/>
    <n v="1.8536999999999999"/>
  </r>
  <r>
    <s v="pennsylvania"/>
    <x v="9"/>
    <x v="5"/>
    <x v="2505"/>
    <n v="0.48649999999999999"/>
    <n v="0.48649999999999999"/>
    <n v="0.48649999999999999"/>
    <n v="0.48649999999999999"/>
    <n v="0.48649999999999999"/>
    <n v="0.48649999999999999"/>
    <n v="0.48649999999999999"/>
    <n v="0.48649999999999999"/>
  </r>
  <r>
    <s v="pennsylvania"/>
    <x v="9"/>
    <x v="1"/>
    <x v="2506"/>
    <n v="2.0790999999999999"/>
    <n v="2.0790999999999999"/>
    <n v="2.0790999999999999"/>
    <n v="2.0790999999999999"/>
    <n v="2.0790999999999999"/>
    <n v="2.0790999999999999"/>
    <n v="2.0790999999999999"/>
    <n v="2.0790999999999999"/>
  </r>
  <r>
    <s v="pennsylvania"/>
    <x v="9"/>
    <x v="4"/>
    <x v="2507"/>
    <n v="1.1649"/>
    <n v="1.1649"/>
    <n v="1.1649"/>
    <n v="1.1649"/>
    <n v="1.1649"/>
    <n v="1.1649"/>
    <n v="1.1649"/>
    <n v="1.1649"/>
  </r>
  <r>
    <s v="pennsylvania"/>
    <x v="9"/>
    <x v="0"/>
    <x v="2508"/>
    <n v="5.77"/>
    <n v="5.77"/>
    <n v="5.77"/>
    <n v="5.77"/>
    <n v="5.77"/>
    <n v="5.77"/>
    <n v="5.77"/>
    <n v="5.77"/>
  </r>
  <r>
    <s v="rhode_island"/>
    <x v="9"/>
    <x v="2"/>
    <x v="2509"/>
    <n v="7.7999999999999996E-3"/>
    <n v="7.7999999999999996E-3"/>
    <n v="7.7999999999999996E-3"/>
    <n v="7.7999999999999996E-3"/>
    <n v="7.7999999999999996E-3"/>
    <n v="7.7999999999999996E-3"/>
    <n v="7.7999999999999996E-3"/>
    <n v="7.7999999999999996E-3"/>
  </r>
  <r>
    <s v="rhode_island"/>
    <x v="9"/>
    <x v="1"/>
    <x v="2510"/>
    <n v="0.17599999999999999"/>
    <n v="0.17599999999999999"/>
    <n v="0.17599999999999999"/>
    <n v="0.17599999999999999"/>
    <n v="0.17599999999999999"/>
    <n v="0.17599999999999999"/>
    <n v="0.17599999999999999"/>
    <n v="0.17599999999999999"/>
  </r>
  <r>
    <s v="rhode_island"/>
    <x v="9"/>
    <x v="5"/>
    <x v="1969"/>
    <n v="4.3499999999999997E-2"/>
    <n v="4.3499999999999997E-2"/>
    <n v="4.3499999999999997E-2"/>
    <n v="4.3499999999999997E-2"/>
    <n v="4.3499999999999997E-2"/>
    <n v="4.3499999999999997E-2"/>
    <n v="4.3499999999999997E-2"/>
    <n v="4.3499999999999997E-2"/>
  </r>
  <r>
    <s v="rhode_island"/>
    <x v="9"/>
    <x v="6"/>
    <x v="332"/>
    <n v="8.8000000000000005E-3"/>
    <n v="8.8000000000000005E-3"/>
    <n v="8.8000000000000005E-3"/>
    <n v="8.8000000000000005E-3"/>
    <n v="8.8000000000000005E-3"/>
    <n v="8.8000000000000005E-3"/>
    <n v="8.8000000000000005E-3"/>
    <n v="8.8000000000000005E-3"/>
  </r>
  <r>
    <s v="rhode_island"/>
    <x v="9"/>
    <x v="3"/>
    <x v="1943"/>
    <n v="0.16589999999999999"/>
    <n v="0.16589999999999999"/>
    <n v="0.16589999999999999"/>
    <n v="0.16589999999999999"/>
    <n v="0.16589999999999999"/>
    <n v="0.16589999999999999"/>
    <n v="0.16589999999999999"/>
    <n v="0.16589999999999999"/>
  </r>
  <r>
    <s v="rhode_island"/>
    <x v="9"/>
    <x v="0"/>
    <x v="1285"/>
    <n v="0.50270000000000004"/>
    <n v="0.50270000000000004"/>
    <n v="0.50270000000000004"/>
    <n v="0.50270000000000004"/>
    <n v="0.50270000000000004"/>
    <n v="0.50270000000000004"/>
    <n v="0.50270000000000004"/>
    <n v="0.50270000000000004"/>
  </r>
  <r>
    <s v="rhode_island"/>
    <x v="9"/>
    <x v="4"/>
    <x v="2511"/>
    <n v="0.1007"/>
    <n v="0.1007"/>
    <n v="0.1007"/>
    <n v="0.1007"/>
    <n v="0.1007"/>
    <n v="0.1007"/>
    <n v="0.1007"/>
    <n v="0.1007"/>
  </r>
  <r>
    <s v="south_carolina"/>
    <x v="9"/>
    <x v="5"/>
    <x v="1302"/>
    <n v="0.17649999999999999"/>
    <n v="0.17649999999999999"/>
    <n v="0.17649999999999999"/>
    <n v="0.17649999999999999"/>
    <n v="0.17649999999999999"/>
    <n v="0.17649999999999999"/>
    <n v="0.17649999999999999"/>
    <n v="0.17649999999999999"/>
  </r>
  <r>
    <s v="south_carolina"/>
    <x v="9"/>
    <x v="1"/>
    <x v="2512"/>
    <n v="0.9466"/>
    <n v="0.9466"/>
    <n v="0.9466"/>
    <n v="0.9466"/>
    <n v="0.9466"/>
    <n v="0.9466"/>
    <n v="0.9466"/>
    <n v="0.9466"/>
  </r>
  <r>
    <s v="south_carolina"/>
    <x v="9"/>
    <x v="6"/>
    <x v="43"/>
    <n v="3.5700000000000003E-2"/>
    <n v="3.5700000000000003E-2"/>
    <n v="3.5700000000000003E-2"/>
    <n v="3.5700000000000003E-2"/>
    <n v="3.5700000000000003E-2"/>
    <n v="3.5700000000000003E-2"/>
    <n v="3.5700000000000003E-2"/>
    <n v="3.5700000000000003E-2"/>
  </r>
  <r>
    <s v="south_carolina"/>
    <x v="9"/>
    <x v="2"/>
    <x v="2513"/>
    <n v="3.1699999999999999E-2"/>
    <n v="3.1699999999999999E-2"/>
    <n v="3.1699999999999999E-2"/>
    <n v="3.1699999999999999E-2"/>
    <n v="3.1699999999999999E-2"/>
    <n v="3.1699999999999999E-2"/>
    <n v="3.1699999999999999E-2"/>
    <n v="3.1699999999999999E-2"/>
  </r>
  <r>
    <s v="south_carolina"/>
    <x v="9"/>
    <x v="0"/>
    <x v="2514"/>
    <n v="2.4264999999999999"/>
    <n v="2.4264999999999999"/>
    <n v="2.4264999999999999"/>
    <n v="2.4264999999999999"/>
    <n v="2.4264999999999999"/>
    <n v="2.4264999999999999"/>
    <n v="2.4264999999999999"/>
    <n v="2.4264999999999999"/>
  </r>
  <r>
    <s v="south_carolina"/>
    <x v="9"/>
    <x v="4"/>
    <x v="2515"/>
    <n v="0.56330000000000002"/>
    <n v="0.56330000000000002"/>
    <n v="0.56330000000000002"/>
    <n v="0.56330000000000002"/>
    <n v="0.56330000000000002"/>
    <n v="0.56330000000000002"/>
    <n v="0.56330000000000002"/>
    <n v="0.56330000000000002"/>
  </r>
  <r>
    <s v="south_carolina"/>
    <x v="9"/>
    <x v="3"/>
    <x v="2516"/>
    <n v="0.67259999999999998"/>
    <n v="0.67259999999999998"/>
    <n v="0.67259999999999998"/>
    <n v="0.67259999999999998"/>
    <n v="0.67259999999999998"/>
    <n v="0.67259999999999998"/>
    <n v="0.67259999999999998"/>
    <n v="0.67259999999999998"/>
  </r>
  <r>
    <s v="south_dakota"/>
    <x v="9"/>
    <x v="2"/>
    <x v="263"/>
    <n v="5.4999999999999997E-3"/>
    <n v="5.4999999999999997E-3"/>
    <n v="5.4999999999999997E-3"/>
    <n v="5.4999999999999997E-3"/>
    <n v="5.4999999999999997E-3"/>
    <n v="5.4999999999999997E-3"/>
    <n v="5.4999999999999997E-3"/>
    <n v="5.4999999999999997E-3"/>
  </r>
  <r>
    <s v="south_dakota"/>
    <x v="9"/>
    <x v="4"/>
    <x v="2517"/>
    <n v="9.1399999999999995E-2"/>
    <n v="9.1399999999999995E-2"/>
    <n v="9.1399999999999995E-2"/>
    <n v="9.1399999999999995E-2"/>
    <n v="9.1399999999999995E-2"/>
    <n v="9.1399999999999995E-2"/>
    <n v="9.1399999999999995E-2"/>
    <n v="9.1399999999999995E-2"/>
  </r>
  <r>
    <s v="south_dakota"/>
    <x v="9"/>
    <x v="1"/>
    <x v="697"/>
    <n v="0.1711"/>
    <n v="0.1711"/>
    <n v="0.1711"/>
    <n v="0.1711"/>
    <n v="0.1711"/>
    <n v="0.1711"/>
    <n v="0.1711"/>
    <n v="0.1711"/>
  </r>
  <r>
    <s v="south_dakota"/>
    <x v="9"/>
    <x v="5"/>
    <x v="2054"/>
    <n v="3.0499999999999999E-2"/>
    <n v="3.0499999999999999E-2"/>
    <n v="3.0499999999999999E-2"/>
    <n v="3.0499999999999999E-2"/>
    <n v="3.0499999999999999E-2"/>
    <n v="3.0499999999999999E-2"/>
    <n v="3.0499999999999999E-2"/>
    <n v="3.0499999999999999E-2"/>
  </r>
  <r>
    <s v="south_dakota"/>
    <x v="9"/>
    <x v="0"/>
    <x v="2518"/>
    <n v="0.42080000000000001"/>
    <n v="0.42080000000000001"/>
    <n v="0.42080000000000001"/>
    <n v="0.42080000000000001"/>
    <n v="0.42080000000000001"/>
    <n v="0.42080000000000001"/>
    <n v="0.42080000000000001"/>
    <n v="0.42080000000000001"/>
  </r>
  <r>
    <s v="south_dakota"/>
    <x v="9"/>
    <x v="6"/>
    <x v="830"/>
    <n v="6.1999999999999998E-3"/>
    <n v="6.1999999999999998E-3"/>
    <n v="6.1999999999999998E-3"/>
    <n v="6.1999999999999998E-3"/>
    <n v="6.1999999999999998E-3"/>
    <n v="6.1999999999999998E-3"/>
    <n v="6.1999999999999998E-3"/>
    <n v="6.1999999999999998E-3"/>
  </r>
  <r>
    <s v="south_dakota"/>
    <x v="9"/>
    <x v="3"/>
    <x v="529"/>
    <n v="0.1162"/>
    <n v="0.1162"/>
    <n v="0.1162"/>
    <n v="0.1162"/>
    <n v="0.1162"/>
    <n v="0.1162"/>
    <n v="0.1162"/>
    <n v="0.1162"/>
  </r>
  <r>
    <s v="tennessee"/>
    <x v="9"/>
    <x v="2"/>
    <x v="2519"/>
    <n v="4.4400000000000002E-2"/>
    <n v="4.4400000000000002E-2"/>
    <n v="4.4400000000000002E-2"/>
    <n v="4.4400000000000002E-2"/>
    <n v="4.4400000000000002E-2"/>
    <n v="4.4400000000000002E-2"/>
    <n v="4.4400000000000002E-2"/>
    <n v="4.4400000000000002E-2"/>
  </r>
  <r>
    <s v="tennessee"/>
    <x v="9"/>
    <x v="4"/>
    <x v="2520"/>
    <n v="0.75739999999999996"/>
    <n v="0.75739999999999996"/>
    <n v="0.75739999999999996"/>
    <n v="0.75739999999999996"/>
    <n v="0.75739999999999996"/>
    <n v="0.75739999999999996"/>
    <n v="0.75739999999999996"/>
    <n v="0.75739999999999996"/>
  </r>
  <r>
    <s v="tennessee"/>
    <x v="9"/>
    <x v="0"/>
    <x v="2521"/>
    <n v="3.4134000000000002"/>
    <n v="3.4134000000000002"/>
    <n v="3.4134000000000002"/>
    <n v="3.4134000000000002"/>
    <n v="3.4134000000000002"/>
    <n v="3.4134000000000002"/>
    <n v="3.4134000000000002"/>
    <n v="3.4134000000000002"/>
  </r>
  <r>
    <s v="tennessee"/>
    <x v="9"/>
    <x v="6"/>
    <x v="685"/>
    <n v="0.05"/>
    <n v="0.05"/>
    <n v="0.05"/>
    <n v="0.05"/>
    <n v="0.05"/>
    <n v="0.05"/>
    <n v="0.05"/>
    <n v="0.05"/>
  </r>
  <r>
    <s v="tennessee"/>
    <x v="9"/>
    <x v="5"/>
    <x v="2522"/>
    <n v="0.2472"/>
    <n v="0.2472"/>
    <n v="0.2472"/>
    <n v="0.2472"/>
    <n v="0.2472"/>
    <n v="0.2472"/>
    <n v="0.2472"/>
    <n v="0.2472"/>
  </r>
  <r>
    <s v="tennessee"/>
    <x v="9"/>
    <x v="1"/>
    <x v="2523"/>
    <n v="1.3725000000000001"/>
    <n v="1.3725000000000001"/>
    <n v="1.3725000000000001"/>
    <n v="1.3725000000000001"/>
    <n v="1.3725000000000001"/>
    <n v="1.3725000000000001"/>
    <n v="1.3725000000000001"/>
    <n v="1.3725000000000001"/>
  </r>
  <r>
    <s v="tennessee"/>
    <x v="9"/>
    <x v="3"/>
    <x v="2524"/>
    <n v="0.94189999999999996"/>
    <n v="0.94189999999999996"/>
    <n v="0.94189999999999996"/>
    <n v="0.94189999999999996"/>
    <n v="0.94189999999999996"/>
    <n v="0.94189999999999996"/>
    <n v="0.94189999999999996"/>
    <n v="0.94189999999999996"/>
  </r>
  <r>
    <s v="texas"/>
    <x v="9"/>
    <x v="5"/>
    <x v="2525"/>
    <n v="1.0041"/>
    <n v="1.0041"/>
    <n v="1.0041"/>
    <n v="1.0041"/>
    <n v="1.0041"/>
    <n v="1.0041"/>
    <n v="1.0041"/>
    <n v="1.0041"/>
  </r>
  <r>
    <s v="texas"/>
    <x v="9"/>
    <x v="4"/>
    <x v="2526"/>
    <n v="2.89"/>
    <n v="2.89"/>
    <n v="2.89"/>
    <n v="2.89"/>
    <n v="2.89"/>
    <n v="2.89"/>
    <n v="2.89"/>
    <n v="2.89"/>
  </r>
  <r>
    <s v="texas"/>
    <x v="9"/>
    <x v="1"/>
    <x v="2527"/>
    <n v="4.8605999999999998"/>
    <n v="4.8605999999999998"/>
    <n v="4.8605999999999998"/>
    <n v="4.8605999999999998"/>
    <n v="4.8605999999999998"/>
    <n v="4.8605999999999998"/>
    <n v="4.8605999999999998"/>
    <n v="4.8605999999999998"/>
  </r>
  <r>
    <s v="texas"/>
    <x v="9"/>
    <x v="2"/>
    <x v="2183"/>
    <n v="0.1804"/>
    <n v="0.1804"/>
    <n v="0.1804"/>
    <n v="0.1804"/>
    <n v="0.1804"/>
    <n v="0.1804"/>
    <n v="0.1804"/>
    <n v="0.1804"/>
  </r>
  <r>
    <s v="texas"/>
    <x v="9"/>
    <x v="3"/>
    <x v="2528"/>
    <n v="3.8260999999999998"/>
    <n v="3.8260999999999998"/>
    <n v="3.8260999999999998"/>
    <n v="3.8260999999999998"/>
    <n v="3.8260999999999998"/>
    <n v="3.8260999999999998"/>
    <n v="3.8260999999999998"/>
    <n v="3.8260999999999998"/>
  </r>
  <r>
    <s v="texas"/>
    <x v="9"/>
    <x v="0"/>
    <x v="2529"/>
    <n v="12.9643"/>
    <n v="12.9643"/>
    <n v="12.9643"/>
    <n v="12.9643"/>
    <n v="12.9643"/>
    <n v="12.9643"/>
    <n v="12.9643"/>
    <n v="12.9643"/>
  </r>
  <r>
    <s v="texas"/>
    <x v="9"/>
    <x v="6"/>
    <x v="2530"/>
    <n v="0.2031"/>
    <n v="0.2031"/>
    <n v="0.2031"/>
    <n v="0.2031"/>
    <n v="0.2031"/>
    <n v="0.2031"/>
    <n v="0.2031"/>
    <n v="0.2031"/>
  </r>
  <r>
    <s v="utah"/>
    <x v="9"/>
    <x v="4"/>
    <x v="2531"/>
    <n v="0.24640000000000001"/>
    <n v="0.24640000000000001"/>
    <n v="0.24640000000000001"/>
    <n v="0.24640000000000001"/>
    <n v="0.24640000000000001"/>
    <n v="0.24640000000000001"/>
    <n v="0.24640000000000001"/>
    <n v="0.24640000000000001"/>
  </r>
  <r>
    <s v="utah"/>
    <x v="9"/>
    <x v="3"/>
    <x v="2532"/>
    <n v="0.40089999999999998"/>
    <n v="0.40089999999999998"/>
    <n v="0.40089999999999998"/>
    <n v="0.40089999999999998"/>
    <n v="0.40089999999999998"/>
    <n v="0.40089999999999998"/>
    <n v="0.40089999999999998"/>
    <n v="0.40089999999999998"/>
  </r>
  <r>
    <s v="utah"/>
    <x v="9"/>
    <x v="1"/>
    <x v="2533"/>
    <n v="0.53169999999999995"/>
    <n v="0.53169999999999995"/>
    <n v="0.53169999999999995"/>
    <n v="0.53169999999999995"/>
    <n v="0.53169999999999995"/>
    <n v="0.53169999999999995"/>
    <n v="0.53169999999999995"/>
    <n v="0.53169999999999995"/>
  </r>
  <r>
    <s v="utah"/>
    <x v="9"/>
    <x v="6"/>
    <x v="766"/>
    <n v="2.1299999999999999E-2"/>
    <n v="2.1299999999999999E-2"/>
    <n v="2.1299999999999999E-2"/>
    <n v="2.1299999999999999E-2"/>
    <n v="2.1299999999999999E-2"/>
    <n v="2.1299999999999999E-2"/>
    <n v="2.1299999999999999E-2"/>
    <n v="2.1299999999999999E-2"/>
  </r>
  <r>
    <s v="utah"/>
    <x v="9"/>
    <x v="5"/>
    <x v="2534"/>
    <n v="0.1052"/>
    <n v="0.1052"/>
    <n v="0.1052"/>
    <n v="0.1052"/>
    <n v="0.1052"/>
    <n v="0.1052"/>
    <n v="0.1052"/>
    <n v="0.1052"/>
  </r>
  <r>
    <s v="utah"/>
    <x v="9"/>
    <x v="0"/>
    <x v="2535"/>
    <n v="1.3244"/>
    <n v="1.3244"/>
    <n v="1.3244"/>
    <n v="1.3244"/>
    <n v="1.3244"/>
    <n v="1.3244"/>
    <n v="1.3244"/>
    <n v="1.3244"/>
  </r>
  <r>
    <s v="utah"/>
    <x v="9"/>
    <x v="2"/>
    <x v="1544"/>
    <n v="1.89E-2"/>
    <n v="1.89E-2"/>
    <n v="1.89E-2"/>
    <n v="1.89E-2"/>
    <n v="1.89E-2"/>
    <n v="1.89E-2"/>
    <n v="1.89E-2"/>
    <n v="1.89E-2"/>
  </r>
  <r>
    <s v="vermont"/>
    <x v="9"/>
    <x v="6"/>
    <x v="195"/>
    <n v="5.1999999999999998E-3"/>
    <n v="5.1999999999999998E-3"/>
    <n v="5.1999999999999998E-3"/>
    <n v="5.1999999999999998E-3"/>
    <n v="5.1999999999999998E-3"/>
    <n v="5.1999999999999998E-3"/>
    <n v="5.1999999999999998E-3"/>
    <n v="5.1999999999999998E-3"/>
  </r>
  <r>
    <s v="vermont"/>
    <x v="9"/>
    <x v="1"/>
    <x v="1663"/>
    <n v="0.13769999999999999"/>
    <n v="0.13769999999999999"/>
    <n v="0.13769999999999999"/>
    <n v="0.13769999999999999"/>
    <n v="0.13769999999999999"/>
    <n v="0.13769999999999999"/>
    <n v="0.13769999999999999"/>
    <n v="0.13769999999999999"/>
  </r>
  <r>
    <s v="vermont"/>
    <x v="9"/>
    <x v="3"/>
    <x v="692"/>
    <n v="9.7799999999999998E-2"/>
    <n v="9.7799999999999998E-2"/>
    <n v="9.7799999999999998E-2"/>
    <n v="9.7799999999999998E-2"/>
    <n v="9.7799999999999998E-2"/>
    <n v="9.7799999999999998E-2"/>
    <n v="9.7799999999999998E-2"/>
    <n v="9.7799999999999998E-2"/>
  </r>
  <r>
    <s v="vermont"/>
    <x v="9"/>
    <x v="4"/>
    <x v="2536"/>
    <n v="6.4399999999999999E-2"/>
    <n v="6.4399999999999999E-2"/>
    <n v="6.4399999999999999E-2"/>
    <n v="6.4399999999999999E-2"/>
    <n v="6.4399999999999999E-2"/>
    <n v="6.4399999999999999E-2"/>
    <n v="6.4399999999999999E-2"/>
    <n v="6.4399999999999999E-2"/>
  </r>
  <r>
    <s v="vermont"/>
    <x v="9"/>
    <x v="2"/>
    <x v="2537"/>
    <n v="4.5999999999999999E-3"/>
    <n v="4.5999999999999999E-3"/>
    <n v="4.5999999999999999E-3"/>
    <n v="4.5999999999999999E-3"/>
    <n v="4.5999999999999999E-3"/>
    <n v="4.5999999999999999E-3"/>
    <n v="4.5999999999999999E-3"/>
    <n v="4.5999999999999999E-3"/>
  </r>
  <r>
    <s v="vermont"/>
    <x v="9"/>
    <x v="0"/>
    <x v="2538"/>
    <n v="0.33529999999999999"/>
    <n v="0.33529999999999999"/>
    <n v="0.33529999999999999"/>
    <n v="0.33529999999999999"/>
    <n v="0.33529999999999999"/>
    <n v="0.33529999999999999"/>
    <n v="0.33529999999999999"/>
    <n v="0.33529999999999999"/>
  </r>
  <r>
    <s v="vermont"/>
    <x v="9"/>
    <x v="5"/>
    <x v="2539"/>
    <n v="2.5700000000000001E-2"/>
    <n v="2.5700000000000001E-2"/>
    <n v="2.5700000000000001E-2"/>
    <n v="2.5700000000000001E-2"/>
    <n v="2.5700000000000001E-2"/>
    <n v="2.5700000000000001E-2"/>
    <n v="2.5700000000000001E-2"/>
    <n v="2.5700000000000001E-2"/>
  </r>
  <r>
    <s v="virginia"/>
    <x v="9"/>
    <x v="1"/>
    <x v="2540"/>
    <n v="1.6468"/>
    <n v="1.6468"/>
    <n v="1.6468"/>
    <n v="1.6468"/>
    <n v="1.6468"/>
    <n v="1.6468"/>
    <n v="1.6468"/>
    <n v="1.6468"/>
  </r>
  <r>
    <s v="virginia"/>
    <x v="9"/>
    <x v="4"/>
    <x v="2541"/>
    <n v="0.94030000000000002"/>
    <n v="0.94030000000000002"/>
    <n v="0.94030000000000002"/>
    <n v="0.94030000000000002"/>
    <n v="0.94030000000000002"/>
    <n v="0.94030000000000002"/>
    <n v="0.94030000000000002"/>
    <n v="0.94030000000000002"/>
  </r>
  <r>
    <s v="virginia"/>
    <x v="9"/>
    <x v="3"/>
    <x v="2542"/>
    <n v="1.2236"/>
    <n v="1.2236"/>
    <n v="1.2236"/>
    <n v="1.2236"/>
    <n v="1.2236"/>
    <n v="1.2236"/>
    <n v="1.2236"/>
    <n v="1.2236"/>
  </r>
  <r>
    <s v="virginia"/>
    <x v="9"/>
    <x v="0"/>
    <x v="2543"/>
    <n v="4.2545999999999999"/>
    <n v="4.2545999999999999"/>
    <n v="4.2545999999999999"/>
    <n v="4.2545999999999999"/>
    <n v="4.2545999999999999"/>
    <n v="4.2545999999999999"/>
    <n v="4.2545999999999999"/>
    <n v="4.2545999999999999"/>
  </r>
  <r>
    <s v="virginia"/>
    <x v="9"/>
    <x v="6"/>
    <x v="2544"/>
    <n v="6.5000000000000002E-2"/>
    <n v="6.5000000000000002E-2"/>
    <n v="6.5000000000000002E-2"/>
    <n v="6.5000000000000002E-2"/>
    <n v="6.5000000000000002E-2"/>
    <n v="6.5000000000000002E-2"/>
    <n v="6.5000000000000002E-2"/>
    <n v="6.5000000000000002E-2"/>
  </r>
  <r>
    <s v="virginia"/>
    <x v="9"/>
    <x v="5"/>
    <x v="2545"/>
    <n v="0.3211"/>
    <n v="0.3211"/>
    <n v="0.3211"/>
    <n v="0.3211"/>
    <n v="0.3211"/>
    <n v="0.3211"/>
    <n v="0.3211"/>
    <n v="0.3211"/>
  </r>
  <r>
    <s v="virginia"/>
    <x v="9"/>
    <x v="2"/>
    <x v="2546"/>
    <n v="5.7700000000000001E-2"/>
    <n v="5.7700000000000001E-2"/>
    <n v="5.7700000000000001E-2"/>
    <n v="5.7700000000000001E-2"/>
    <n v="5.7700000000000001E-2"/>
    <n v="5.7700000000000001E-2"/>
    <n v="5.7700000000000001E-2"/>
    <n v="5.7700000000000001E-2"/>
  </r>
  <r>
    <s v="washington"/>
    <x v="9"/>
    <x v="3"/>
    <x v="2547"/>
    <n v="1.018"/>
    <n v="1.018"/>
    <n v="1.018"/>
    <n v="1.018"/>
    <n v="1.018"/>
    <n v="1.018"/>
    <n v="1.018"/>
    <n v="1.018"/>
  </r>
  <r>
    <s v="washington"/>
    <x v="9"/>
    <x v="5"/>
    <x v="2548"/>
    <n v="0.2671"/>
    <n v="0.2671"/>
    <n v="0.2671"/>
    <n v="0.2671"/>
    <n v="0.2671"/>
    <n v="0.2671"/>
    <n v="0.2671"/>
    <n v="0.2671"/>
  </r>
  <r>
    <s v="washington"/>
    <x v="9"/>
    <x v="6"/>
    <x v="1140"/>
    <n v="5.3999999999999999E-2"/>
    <n v="5.3999999999999999E-2"/>
    <n v="5.3999999999999999E-2"/>
    <n v="5.3999999999999999E-2"/>
    <n v="5.3999999999999999E-2"/>
    <n v="5.3999999999999999E-2"/>
    <n v="5.3999999999999999E-2"/>
    <n v="5.3999999999999999E-2"/>
  </r>
  <r>
    <s v="washington"/>
    <x v="9"/>
    <x v="4"/>
    <x v="2549"/>
    <n v="0.49530000000000002"/>
    <n v="0.49530000000000002"/>
    <n v="0.49530000000000002"/>
    <n v="0.49530000000000002"/>
    <n v="0.49530000000000002"/>
    <n v="0.49530000000000002"/>
    <n v="0.49530000000000002"/>
    <n v="0.49530000000000002"/>
  </r>
  <r>
    <s v="washington"/>
    <x v="9"/>
    <x v="2"/>
    <x v="826"/>
    <n v="4.8000000000000001E-2"/>
    <n v="4.8000000000000001E-2"/>
    <n v="4.8000000000000001E-2"/>
    <n v="4.8000000000000001E-2"/>
    <n v="4.8000000000000001E-2"/>
    <n v="4.8000000000000001E-2"/>
    <n v="4.8000000000000001E-2"/>
    <n v="4.8000000000000001E-2"/>
  </r>
  <r>
    <s v="washington"/>
    <x v="9"/>
    <x v="0"/>
    <x v="2550"/>
    <n v="3.0535999999999999"/>
    <n v="3.0535999999999999"/>
    <n v="3.0535999999999999"/>
    <n v="3.0535999999999999"/>
    <n v="3.0535999999999999"/>
    <n v="3.0535999999999999"/>
    <n v="3.0535999999999999"/>
    <n v="3.0535999999999999"/>
  </r>
  <r>
    <s v="washington"/>
    <x v="9"/>
    <x v="1"/>
    <x v="2551"/>
    <n v="1.1711"/>
    <n v="1.1711"/>
    <n v="1.1711"/>
    <n v="1.1711"/>
    <n v="1.1711"/>
    <n v="1.1711"/>
    <n v="1.1711"/>
    <n v="1.1711"/>
  </r>
  <r>
    <s v="washington_dc"/>
    <x v="9"/>
    <x v="2"/>
    <x v="19"/>
    <n v="3.5000000000000001E-3"/>
    <n v="3.5000000000000001E-3"/>
    <n v="3.5000000000000001E-3"/>
    <n v="3.5000000000000001E-3"/>
    <n v="3.5000000000000001E-3"/>
    <n v="3.5000000000000001E-3"/>
    <n v="3.5000000000000001E-3"/>
    <n v="3.5000000000000001E-3"/>
  </r>
  <r>
    <s v="washington_dc"/>
    <x v="9"/>
    <x v="4"/>
    <x v="1282"/>
    <n v="7.1599999999999997E-2"/>
    <n v="7.1599999999999997E-2"/>
    <n v="7.1599999999999997E-2"/>
    <n v="7.1599999999999997E-2"/>
    <n v="7.1599999999999997E-2"/>
    <n v="7.1599999999999997E-2"/>
    <n v="7.1599999999999997E-2"/>
    <n v="7.1599999999999997E-2"/>
  </r>
  <r>
    <s v="washington_dc"/>
    <x v="9"/>
    <x v="0"/>
    <x v="2552"/>
    <n v="0.25840000000000002"/>
    <n v="0.25840000000000002"/>
    <n v="0.25840000000000002"/>
    <n v="0.25840000000000002"/>
    <n v="0.25840000000000002"/>
    <n v="0.25840000000000002"/>
    <n v="0.25840000000000002"/>
    <n v="0.25840000000000002"/>
  </r>
  <r>
    <s v="washington_dc"/>
    <x v="9"/>
    <x v="1"/>
    <x v="2257"/>
    <n v="8.5000000000000006E-2"/>
    <n v="8.5000000000000006E-2"/>
    <n v="8.5000000000000006E-2"/>
    <n v="8.5000000000000006E-2"/>
    <n v="8.5000000000000006E-2"/>
    <n v="8.5000000000000006E-2"/>
    <n v="8.5000000000000006E-2"/>
    <n v="8.5000000000000006E-2"/>
  </r>
  <r>
    <s v="washington_dc"/>
    <x v="9"/>
    <x v="5"/>
    <x v="24"/>
    <n v="1.9599999999999999E-2"/>
    <n v="1.9599999999999999E-2"/>
    <n v="1.9599999999999999E-2"/>
    <n v="1.9599999999999999E-2"/>
    <n v="1.9599999999999999E-2"/>
    <n v="1.9599999999999999E-2"/>
    <n v="1.9599999999999999E-2"/>
    <n v="1.9599999999999999E-2"/>
  </r>
  <r>
    <s v="washington_dc"/>
    <x v="9"/>
    <x v="6"/>
    <x v="340"/>
    <n v="4.0000000000000001E-3"/>
    <n v="4.0000000000000001E-3"/>
    <n v="4.0000000000000001E-3"/>
    <n v="4.0000000000000001E-3"/>
    <n v="4.0000000000000001E-3"/>
    <n v="4.0000000000000001E-3"/>
    <n v="4.0000000000000001E-3"/>
    <n v="4.0000000000000001E-3"/>
  </r>
  <r>
    <s v="washington_dc"/>
    <x v="9"/>
    <x v="3"/>
    <x v="1548"/>
    <n v="7.4700000000000003E-2"/>
    <n v="7.4700000000000003E-2"/>
    <n v="7.4700000000000003E-2"/>
    <n v="7.4700000000000003E-2"/>
    <n v="7.4700000000000003E-2"/>
    <n v="7.4700000000000003E-2"/>
    <n v="7.4700000000000003E-2"/>
    <n v="7.4700000000000003E-2"/>
  </r>
  <r>
    <s v="west_virginia"/>
    <x v="9"/>
    <x v="1"/>
    <x v="2553"/>
    <n v="0.34910000000000002"/>
    <n v="0.34910000000000002"/>
    <n v="0.34910000000000002"/>
    <n v="0.34910000000000002"/>
    <n v="0.34910000000000002"/>
    <n v="0.34910000000000002"/>
    <n v="0.34910000000000002"/>
    <n v="0.34910000000000002"/>
  </r>
  <r>
    <s v="west_virginia"/>
    <x v="9"/>
    <x v="4"/>
    <x v="2554"/>
    <n v="0.22559999999999999"/>
    <n v="0.22559999999999999"/>
    <n v="0.22559999999999999"/>
    <n v="0.22559999999999999"/>
    <n v="0.22559999999999999"/>
    <n v="0.22559999999999999"/>
    <n v="0.22559999999999999"/>
    <n v="0.22559999999999999"/>
  </r>
  <r>
    <s v="west_virginia"/>
    <x v="9"/>
    <x v="5"/>
    <x v="2555"/>
    <n v="7.0000000000000007E-2"/>
    <n v="7.0000000000000007E-2"/>
    <n v="7.0000000000000007E-2"/>
    <n v="7.0000000000000007E-2"/>
    <n v="7.0000000000000007E-2"/>
    <n v="7.0000000000000007E-2"/>
    <n v="7.0000000000000007E-2"/>
    <n v="7.0000000000000007E-2"/>
  </r>
  <r>
    <s v="west_virginia"/>
    <x v="9"/>
    <x v="0"/>
    <x v="2556"/>
    <n v="0.93810000000000004"/>
    <n v="0.93810000000000004"/>
    <n v="0.93810000000000004"/>
    <n v="0.93810000000000004"/>
    <n v="0.93810000000000004"/>
    <n v="0.93810000000000004"/>
    <n v="0.93810000000000004"/>
    <n v="0.93810000000000004"/>
  </r>
  <r>
    <s v="west_virginia"/>
    <x v="9"/>
    <x v="6"/>
    <x v="2557"/>
    <n v="1.4200000000000001E-2"/>
    <n v="1.4200000000000001E-2"/>
    <n v="1.4200000000000001E-2"/>
    <n v="1.4200000000000001E-2"/>
    <n v="1.4200000000000001E-2"/>
    <n v="1.4200000000000001E-2"/>
    <n v="1.4200000000000001E-2"/>
    <n v="1.4200000000000001E-2"/>
  </r>
  <r>
    <s v="west_virginia"/>
    <x v="9"/>
    <x v="3"/>
    <x v="2558"/>
    <n v="0.26669999999999999"/>
    <n v="0.26669999999999999"/>
    <n v="0.26669999999999999"/>
    <n v="0.26669999999999999"/>
    <n v="0.26669999999999999"/>
    <n v="0.26669999999999999"/>
    <n v="0.26669999999999999"/>
    <n v="0.26669999999999999"/>
  </r>
  <r>
    <s v="west_virginia"/>
    <x v="9"/>
    <x v="2"/>
    <x v="1588"/>
    <n v="1.26E-2"/>
    <n v="1.26E-2"/>
    <n v="1.26E-2"/>
    <n v="1.26E-2"/>
    <n v="1.26E-2"/>
    <n v="1.26E-2"/>
    <n v="1.26E-2"/>
    <n v="1.26E-2"/>
  </r>
  <r>
    <s v="wisconsin"/>
    <x v="9"/>
    <x v="2"/>
    <x v="2559"/>
    <n v="4.0300000000000002E-2"/>
    <n v="4.0300000000000002E-2"/>
    <n v="4.0300000000000002E-2"/>
    <n v="4.0300000000000002E-2"/>
    <n v="4.0300000000000002E-2"/>
    <n v="4.0300000000000002E-2"/>
    <n v="4.0300000000000002E-2"/>
    <n v="4.0300000000000002E-2"/>
  </r>
  <r>
    <s v="wisconsin"/>
    <x v="9"/>
    <x v="3"/>
    <x v="2560"/>
    <n v="0.85519999999999996"/>
    <n v="0.85519999999999996"/>
    <n v="0.85519999999999996"/>
    <n v="0.85519999999999996"/>
    <n v="0.85519999999999996"/>
    <n v="0.85519999999999996"/>
    <n v="0.85519999999999996"/>
    <n v="0.85519999999999996"/>
  </r>
  <r>
    <s v="wisconsin"/>
    <x v="9"/>
    <x v="4"/>
    <x v="2561"/>
    <n v="0.65490000000000004"/>
    <n v="0.65490000000000004"/>
    <n v="0.65490000000000004"/>
    <n v="0.65490000000000004"/>
    <n v="0.65490000000000004"/>
    <n v="0.65490000000000004"/>
    <n v="0.65490000000000004"/>
    <n v="0.65490000000000004"/>
  </r>
  <r>
    <s v="wisconsin"/>
    <x v="9"/>
    <x v="0"/>
    <x v="2562"/>
    <n v="2.9476"/>
    <n v="2.9476"/>
    <n v="2.9476"/>
    <n v="2.9476"/>
    <n v="2.9476"/>
    <n v="2.9476"/>
    <n v="2.9476"/>
    <n v="2.9476"/>
  </r>
  <r>
    <s v="wisconsin"/>
    <x v="9"/>
    <x v="6"/>
    <x v="236"/>
    <n v="4.5400000000000003E-2"/>
    <n v="4.5400000000000003E-2"/>
    <n v="4.5400000000000003E-2"/>
    <n v="4.5400000000000003E-2"/>
    <n v="4.5400000000000003E-2"/>
    <n v="4.5400000000000003E-2"/>
    <n v="4.5400000000000003E-2"/>
    <n v="4.5400000000000003E-2"/>
  </r>
  <r>
    <s v="wisconsin"/>
    <x v="9"/>
    <x v="5"/>
    <x v="1149"/>
    <n v="0.22439999999999999"/>
    <n v="0.22439999999999999"/>
    <n v="0.22439999999999999"/>
    <n v="0.22439999999999999"/>
    <n v="0.22439999999999999"/>
    <n v="0.22439999999999999"/>
    <n v="0.22439999999999999"/>
    <n v="0.22439999999999999"/>
  </r>
  <r>
    <s v="wisconsin"/>
    <x v="9"/>
    <x v="1"/>
    <x v="2563"/>
    <n v="1.1274"/>
    <n v="1.1274"/>
    <n v="1.1274"/>
    <n v="1.1274"/>
    <n v="1.1274"/>
    <n v="1.1274"/>
    <n v="1.1274"/>
    <n v="1.1274"/>
  </r>
  <r>
    <s v="wyoming"/>
    <x v="9"/>
    <x v="5"/>
    <x v="2096"/>
    <n v="2.0199999999999999E-2"/>
    <n v="2.0199999999999999E-2"/>
    <n v="2.0199999999999999E-2"/>
    <n v="2.0199999999999999E-2"/>
    <n v="2.0199999999999999E-2"/>
    <n v="2.0199999999999999E-2"/>
    <n v="2.0199999999999999E-2"/>
    <n v="2.0199999999999999E-2"/>
  </r>
  <r>
    <s v="wyoming"/>
    <x v="9"/>
    <x v="1"/>
    <x v="2564"/>
    <n v="0.16420000000000001"/>
    <n v="0.16420000000000001"/>
    <n v="0.16420000000000001"/>
    <n v="0.16420000000000001"/>
    <n v="0.16420000000000001"/>
    <n v="0.16420000000000001"/>
    <n v="0.16420000000000001"/>
    <n v="0.16420000000000001"/>
  </r>
  <r>
    <s v="wyoming"/>
    <x v="9"/>
    <x v="4"/>
    <x v="1189"/>
    <n v="5.5100000000000003E-2"/>
    <n v="5.5100000000000003E-2"/>
    <n v="5.5100000000000003E-2"/>
    <n v="5.5100000000000003E-2"/>
    <n v="5.5100000000000003E-2"/>
    <n v="5.5100000000000003E-2"/>
    <n v="5.5100000000000003E-2"/>
    <n v="5.5100000000000003E-2"/>
  </r>
  <r>
    <s v="wyoming"/>
    <x v="9"/>
    <x v="2"/>
    <x v="319"/>
    <n v="3.5999999999999999E-3"/>
    <n v="3.5999999999999999E-3"/>
    <n v="3.5999999999999999E-3"/>
    <n v="3.5999999999999999E-3"/>
    <n v="3.5999999999999999E-3"/>
    <n v="3.5999999999999999E-3"/>
    <n v="3.5999999999999999E-3"/>
    <n v="3.5999999999999999E-3"/>
  </r>
  <r>
    <s v="wyoming"/>
    <x v="9"/>
    <x v="0"/>
    <x v="2565"/>
    <n v="0.32419999999999999"/>
    <n v="0.32419999999999999"/>
    <n v="0.32419999999999999"/>
    <n v="0.32419999999999999"/>
    <n v="0.32419999999999999"/>
    <n v="0.32419999999999999"/>
    <n v="0.32419999999999999"/>
    <n v="0.32419999999999999"/>
  </r>
  <r>
    <s v="wyoming"/>
    <x v="9"/>
    <x v="3"/>
    <x v="391"/>
    <n v="7.6999999999999999E-2"/>
    <n v="7.6999999999999999E-2"/>
    <n v="7.6999999999999999E-2"/>
    <n v="7.6999999999999999E-2"/>
    <n v="7.6999999999999999E-2"/>
    <n v="7.6999999999999999E-2"/>
    <n v="7.6999999999999999E-2"/>
    <n v="7.6999999999999999E-2"/>
  </r>
  <r>
    <s v="wyoming"/>
    <x v="9"/>
    <x v="6"/>
    <x v="879"/>
    <n v="4.1000000000000003E-3"/>
    <n v="4.1000000000000003E-3"/>
    <n v="4.1000000000000003E-3"/>
    <n v="4.1000000000000003E-3"/>
    <n v="4.1000000000000003E-3"/>
    <n v="4.1000000000000003E-3"/>
    <n v="4.1000000000000003E-3"/>
    <n v="4.1000000000000003E-3"/>
  </r>
  <r>
    <s v="alabama"/>
    <x v="10"/>
    <x v="0"/>
    <x v="2566"/>
    <n v="2.827"/>
    <n v="2.827"/>
    <n v="2.827"/>
    <n v="2.827"/>
    <n v="2.827"/>
    <n v="2.827"/>
    <n v="2.827"/>
    <n v="2.827"/>
  </r>
  <r>
    <s v="alabama"/>
    <x v="10"/>
    <x v="2"/>
    <x v="236"/>
    <n v="4.5400000000000003E-2"/>
    <n v="4.5400000000000003E-2"/>
    <n v="4.5400000000000003E-2"/>
    <n v="4.5400000000000003E-2"/>
    <n v="4.5400000000000003E-2"/>
    <n v="4.5400000000000003E-2"/>
    <n v="4.5400000000000003E-2"/>
    <n v="4.5400000000000003E-2"/>
  </r>
  <r>
    <s v="alabama"/>
    <x v="10"/>
    <x v="5"/>
    <x v="1076"/>
    <n v="0.1782"/>
    <n v="0.1782"/>
    <n v="0.1782"/>
    <n v="0.1782"/>
    <n v="0.1782"/>
    <n v="0.1782"/>
    <n v="0.1782"/>
    <n v="0.1782"/>
  </r>
  <r>
    <s v="alabama"/>
    <x v="10"/>
    <x v="3"/>
    <x v="2567"/>
    <n v="0.73509999999999998"/>
    <n v="0.73509999999999998"/>
    <n v="0.73509999999999998"/>
    <n v="0.73509999999999998"/>
    <n v="0.73509999999999998"/>
    <n v="0.73509999999999998"/>
    <n v="0.73509999999999998"/>
    <n v="0.73509999999999998"/>
  </r>
  <r>
    <s v="alabama"/>
    <x v="10"/>
    <x v="6"/>
    <x v="251"/>
    <n v="3.5900000000000001E-2"/>
    <n v="3.5900000000000001E-2"/>
    <n v="3.5900000000000001E-2"/>
    <n v="3.5900000000000001E-2"/>
    <n v="3.5900000000000001E-2"/>
    <n v="3.5900000000000001E-2"/>
    <n v="3.5900000000000001E-2"/>
    <n v="3.5900000000000001E-2"/>
  </r>
  <r>
    <s v="alabama"/>
    <x v="10"/>
    <x v="1"/>
    <x v="1243"/>
    <n v="1.1599999999999999"/>
    <n v="1.1599999999999999"/>
    <n v="1.1599999999999999"/>
    <n v="1.1599999999999999"/>
    <n v="1.1599999999999999"/>
    <n v="1.1599999999999999"/>
    <n v="1.1599999999999999"/>
    <n v="1.1599999999999999"/>
  </r>
  <r>
    <s v="alabama"/>
    <x v="10"/>
    <x v="4"/>
    <x v="2568"/>
    <n v="0.67249999999999999"/>
    <n v="0.67249999999999999"/>
    <n v="0.67249999999999999"/>
    <n v="0.67249999999999999"/>
    <n v="0.67249999999999999"/>
    <n v="0.67249999999999999"/>
    <n v="0.67249999999999999"/>
    <n v="0.67249999999999999"/>
  </r>
  <r>
    <s v="alaska"/>
    <x v="10"/>
    <x v="0"/>
    <x v="1757"/>
    <n v="0.3412"/>
    <n v="0.3412"/>
    <n v="0.3412"/>
    <n v="0.3412"/>
    <n v="0.3412"/>
    <n v="0.3412"/>
    <n v="0.3412"/>
    <n v="0.3412"/>
  </r>
  <r>
    <s v="alaska"/>
    <x v="10"/>
    <x v="6"/>
    <x v="321"/>
    <n v="5.5999999999999999E-3"/>
    <n v="5.5999999999999999E-3"/>
    <n v="5.5999999999999999E-3"/>
    <n v="5.5999999999999999E-3"/>
    <n v="5.5999999999999999E-3"/>
    <n v="5.5999999999999999E-3"/>
    <n v="5.5999999999999999E-3"/>
    <n v="5.5999999999999999E-3"/>
  </r>
  <r>
    <s v="alaska"/>
    <x v="10"/>
    <x v="5"/>
    <x v="647"/>
    <n v="2.8000000000000001E-2"/>
    <n v="2.8000000000000001E-2"/>
    <n v="2.8000000000000001E-2"/>
    <n v="2.8000000000000001E-2"/>
    <n v="2.8000000000000001E-2"/>
    <n v="2.8000000000000001E-2"/>
    <n v="2.8000000000000001E-2"/>
    <n v="2.8000000000000001E-2"/>
  </r>
  <r>
    <s v="alaska"/>
    <x v="10"/>
    <x v="1"/>
    <x v="945"/>
    <n v="0.1022"/>
    <n v="0.1022"/>
    <n v="0.1022"/>
    <n v="0.1022"/>
    <n v="0.1022"/>
    <n v="0.1022"/>
    <n v="0.1022"/>
    <n v="0.1022"/>
  </r>
  <r>
    <s v="alaska"/>
    <x v="10"/>
    <x v="2"/>
    <x v="797"/>
    <n v="7.1000000000000004E-3"/>
    <n v="7.1000000000000004E-3"/>
    <n v="7.1000000000000004E-3"/>
    <n v="7.1000000000000004E-3"/>
    <n v="7.1000000000000004E-3"/>
    <n v="7.1000000000000004E-3"/>
    <n v="7.1000000000000004E-3"/>
    <n v="7.1000000000000004E-3"/>
  </r>
  <r>
    <s v="alaska"/>
    <x v="10"/>
    <x v="4"/>
    <x v="764"/>
    <n v="8.2799999999999999E-2"/>
    <n v="8.2799999999999999E-2"/>
    <n v="8.2799999999999999E-2"/>
    <n v="8.2799999999999999E-2"/>
    <n v="8.2799999999999999E-2"/>
    <n v="8.2799999999999999E-2"/>
    <n v="8.2799999999999999E-2"/>
    <n v="8.2799999999999999E-2"/>
  </r>
  <r>
    <s v="alaska"/>
    <x v="10"/>
    <x v="3"/>
    <x v="2569"/>
    <n v="0.11550000000000001"/>
    <n v="0.11550000000000001"/>
    <n v="0.11550000000000001"/>
    <n v="0.11550000000000001"/>
    <n v="0.11550000000000001"/>
    <n v="0.11550000000000001"/>
    <n v="0.11550000000000001"/>
    <n v="0.11550000000000001"/>
  </r>
  <r>
    <s v="arizona"/>
    <x v="10"/>
    <x v="1"/>
    <x v="2570"/>
    <n v="1.1932"/>
    <n v="1.1932"/>
    <n v="1.1932"/>
    <n v="1.1932"/>
    <n v="1.1932"/>
    <n v="1.1932"/>
    <n v="1.1932"/>
    <n v="1.1932"/>
  </r>
  <r>
    <s v="arizona"/>
    <x v="10"/>
    <x v="3"/>
    <x v="2571"/>
    <n v="1.1815"/>
    <n v="1.1815"/>
    <n v="1.1815"/>
    <n v="1.1815"/>
    <n v="1.1815"/>
    <n v="1.1815"/>
    <n v="1.1815"/>
    <n v="1.1815"/>
  </r>
  <r>
    <s v="arizona"/>
    <x v="10"/>
    <x v="2"/>
    <x v="2572"/>
    <n v="7.2999999999999995E-2"/>
    <n v="7.2999999999999995E-2"/>
    <n v="7.2999999999999995E-2"/>
    <n v="7.2999999999999995E-2"/>
    <n v="7.2999999999999995E-2"/>
    <n v="7.2999999999999995E-2"/>
    <n v="7.2999999999999995E-2"/>
    <n v="7.2999999999999995E-2"/>
  </r>
  <r>
    <s v="arizona"/>
    <x v="10"/>
    <x v="5"/>
    <x v="1636"/>
    <n v="0.28649999999999998"/>
    <n v="0.28649999999999998"/>
    <n v="0.28649999999999998"/>
    <n v="0.28649999999999998"/>
    <n v="0.28649999999999998"/>
    <n v="0.28649999999999998"/>
    <n v="0.28649999999999998"/>
    <n v="0.28649999999999998"/>
  </r>
  <r>
    <s v="arizona"/>
    <x v="10"/>
    <x v="4"/>
    <x v="2573"/>
    <n v="0.81140000000000001"/>
    <n v="0.81140000000000001"/>
    <n v="0.81140000000000001"/>
    <n v="0.81140000000000001"/>
    <n v="0.81140000000000001"/>
    <n v="0.81140000000000001"/>
    <n v="0.81140000000000001"/>
    <n v="0.81140000000000001"/>
  </r>
  <r>
    <s v="arizona"/>
    <x v="10"/>
    <x v="0"/>
    <x v="2574"/>
    <n v="3.6032000000000002"/>
    <n v="3.6032000000000002"/>
    <n v="3.6032000000000002"/>
    <n v="3.6032000000000002"/>
    <n v="3.6032000000000002"/>
    <n v="3.6032000000000002"/>
    <n v="3.6032000000000002"/>
    <n v="3.6032000000000002"/>
  </r>
  <r>
    <s v="arizona"/>
    <x v="10"/>
    <x v="6"/>
    <x v="2546"/>
    <n v="5.7700000000000001E-2"/>
    <n v="5.7700000000000001E-2"/>
    <n v="5.7700000000000001E-2"/>
    <n v="5.7700000000000001E-2"/>
    <n v="5.7700000000000001E-2"/>
    <n v="5.7700000000000001E-2"/>
    <n v="5.7700000000000001E-2"/>
    <n v="5.7700000000000001E-2"/>
  </r>
  <r>
    <s v="arkansas"/>
    <x v="10"/>
    <x v="6"/>
    <x v="712"/>
    <n v="2.2800000000000001E-2"/>
    <n v="2.2800000000000001E-2"/>
    <n v="2.2800000000000001E-2"/>
    <n v="2.2800000000000001E-2"/>
    <n v="2.2800000000000001E-2"/>
    <n v="2.2800000000000001E-2"/>
    <n v="2.2800000000000001E-2"/>
    <n v="2.2800000000000001E-2"/>
  </r>
  <r>
    <s v="arkansas"/>
    <x v="10"/>
    <x v="0"/>
    <x v="2575"/>
    <n v="1.6575"/>
    <n v="1.6575"/>
    <n v="1.6575"/>
    <n v="1.6575"/>
    <n v="1.6575"/>
    <n v="1.6575"/>
    <n v="1.6575"/>
    <n v="1.6575"/>
  </r>
  <r>
    <s v="arkansas"/>
    <x v="10"/>
    <x v="3"/>
    <x v="2576"/>
    <n v="0.46800000000000003"/>
    <n v="0.46800000000000003"/>
    <n v="0.46800000000000003"/>
    <n v="0.46800000000000003"/>
    <n v="0.46800000000000003"/>
    <n v="0.46800000000000003"/>
    <n v="0.46800000000000003"/>
    <n v="0.46800000000000003"/>
  </r>
  <r>
    <s v="arkansas"/>
    <x v="10"/>
    <x v="5"/>
    <x v="2577"/>
    <n v="0.1135"/>
    <n v="0.1135"/>
    <n v="0.1135"/>
    <n v="0.1135"/>
    <n v="0.1135"/>
    <n v="0.1135"/>
    <n v="0.1135"/>
    <n v="0.1135"/>
  </r>
  <r>
    <s v="arkansas"/>
    <x v="10"/>
    <x v="2"/>
    <x v="1336"/>
    <n v="2.8899999999999999E-2"/>
    <n v="2.8899999999999999E-2"/>
    <n v="2.8899999999999999E-2"/>
    <n v="2.8899999999999999E-2"/>
    <n v="2.8899999999999999E-2"/>
    <n v="2.8899999999999999E-2"/>
    <n v="2.8899999999999999E-2"/>
    <n v="2.8899999999999999E-2"/>
  </r>
  <r>
    <s v="arkansas"/>
    <x v="10"/>
    <x v="4"/>
    <x v="2578"/>
    <n v="0.41620000000000001"/>
    <n v="0.41620000000000001"/>
    <n v="0.41620000000000001"/>
    <n v="0.41620000000000001"/>
    <n v="0.41620000000000001"/>
    <n v="0.41620000000000001"/>
    <n v="0.41620000000000001"/>
    <n v="0.41620000000000001"/>
  </r>
  <r>
    <s v="arkansas"/>
    <x v="10"/>
    <x v="1"/>
    <x v="2579"/>
    <n v="0.60809999999999997"/>
    <n v="0.60809999999999997"/>
    <n v="0.60809999999999997"/>
    <n v="0.60809999999999997"/>
    <n v="0.60809999999999997"/>
    <n v="0.60809999999999997"/>
    <n v="0.60809999999999997"/>
    <n v="0.60809999999999997"/>
  </r>
  <r>
    <s v="california"/>
    <x v="10"/>
    <x v="0"/>
    <x v="2580"/>
    <n v="18.287700000000001"/>
    <n v="18.287700000000001"/>
    <n v="18.287700000000001"/>
    <n v="18.287700000000001"/>
    <n v="18.287700000000001"/>
    <n v="18.287700000000001"/>
    <n v="18.287700000000001"/>
    <n v="18.287700000000001"/>
  </r>
  <r>
    <s v="california"/>
    <x v="10"/>
    <x v="2"/>
    <x v="2581"/>
    <n v="0.3906"/>
    <n v="0.3906"/>
    <n v="0.3906"/>
    <n v="0.3906"/>
    <n v="0.3906"/>
    <n v="0.3906"/>
    <n v="0.3906"/>
    <n v="0.3906"/>
  </r>
  <r>
    <s v="california"/>
    <x v="10"/>
    <x v="3"/>
    <x v="2582"/>
    <n v="6.3247"/>
    <n v="6.3247"/>
    <n v="6.3247"/>
    <n v="6.3247"/>
    <n v="6.3247"/>
    <n v="6.3247"/>
    <n v="6.3247"/>
    <n v="6.3247"/>
  </r>
  <r>
    <s v="california"/>
    <x v="10"/>
    <x v="4"/>
    <x v="2583"/>
    <n v="4.1201999999999996"/>
    <n v="4.1201999999999996"/>
    <n v="4.1201999999999996"/>
    <n v="4.1201999999999996"/>
    <n v="4.1201999999999996"/>
    <n v="4.1201999999999996"/>
    <n v="4.1201999999999996"/>
    <n v="4.1201999999999996"/>
  </r>
  <r>
    <s v="california"/>
    <x v="10"/>
    <x v="1"/>
    <x v="2584"/>
    <n v="5.61"/>
    <n v="5.61"/>
    <n v="5.61"/>
    <n v="5.61"/>
    <n v="5.61"/>
    <n v="5.61"/>
    <n v="5.61"/>
    <n v="5.61"/>
  </r>
  <r>
    <s v="california"/>
    <x v="10"/>
    <x v="6"/>
    <x v="2585"/>
    <n v="0.30859999999999999"/>
    <n v="0.30859999999999999"/>
    <n v="0.30859999999999999"/>
    <n v="0.30859999999999999"/>
    <n v="0.30859999999999999"/>
    <n v="0.30859999999999999"/>
    <n v="0.30859999999999999"/>
    <n v="0.30859999999999999"/>
  </r>
  <r>
    <s v="california"/>
    <x v="10"/>
    <x v="5"/>
    <x v="2586"/>
    <n v="1.5336000000000001"/>
    <n v="1.5336000000000001"/>
    <n v="1.5336000000000001"/>
    <n v="1.5336000000000001"/>
    <n v="1.5336000000000001"/>
    <n v="1.5336000000000001"/>
    <n v="1.5336000000000001"/>
    <n v="1.5336000000000001"/>
  </r>
  <r>
    <s v="colorado"/>
    <x v="10"/>
    <x v="3"/>
    <x v="2587"/>
    <n v="0.79600000000000004"/>
    <n v="0.79600000000000004"/>
    <n v="0.79600000000000004"/>
    <n v="0.79600000000000004"/>
    <n v="0.79600000000000004"/>
    <n v="0.79600000000000004"/>
    <n v="0.79600000000000004"/>
    <n v="0.79600000000000004"/>
  </r>
  <r>
    <s v="colorado"/>
    <x v="10"/>
    <x v="4"/>
    <x v="2588"/>
    <n v="0.59019999999999995"/>
    <n v="0.59019999999999995"/>
    <n v="0.59019999999999995"/>
    <n v="0.59019999999999995"/>
    <n v="0.59019999999999995"/>
    <n v="0.59019999999999995"/>
    <n v="0.59019999999999995"/>
    <n v="0.59019999999999995"/>
  </r>
  <r>
    <s v="colorado"/>
    <x v="10"/>
    <x v="6"/>
    <x v="1895"/>
    <n v="3.8800000000000001E-2"/>
    <n v="3.8800000000000001E-2"/>
    <n v="3.8800000000000001E-2"/>
    <n v="3.8800000000000001E-2"/>
    <n v="3.8800000000000001E-2"/>
    <n v="3.8800000000000001E-2"/>
    <n v="3.8800000000000001E-2"/>
    <n v="3.8800000000000001E-2"/>
  </r>
  <r>
    <s v="colorado"/>
    <x v="10"/>
    <x v="1"/>
    <x v="2589"/>
    <n v="0.89929999999999999"/>
    <n v="0.89929999999999999"/>
    <n v="0.89929999999999999"/>
    <n v="0.89929999999999999"/>
    <n v="0.89929999999999999"/>
    <n v="0.89929999999999999"/>
    <n v="0.89929999999999999"/>
    <n v="0.89929999999999999"/>
  </r>
  <r>
    <s v="colorado"/>
    <x v="10"/>
    <x v="2"/>
    <x v="2590"/>
    <n v="4.9200000000000001E-2"/>
    <n v="4.9200000000000001E-2"/>
    <n v="4.9200000000000001E-2"/>
    <n v="4.9200000000000001E-2"/>
    <n v="4.9200000000000001E-2"/>
    <n v="4.9200000000000001E-2"/>
    <n v="4.9200000000000001E-2"/>
    <n v="4.9200000000000001E-2"/>
  </r>
  <r>
    <s v="colorado"/>
    <x v="10"/>
    <x v="0"/>
    <x v="2591"/>
    <n v="2.5663999999999998"/>
    <n v="2.5663999999999998"/>
    <n v="2.5663999999999998"/>
    <n v="2.5663999999999998"/>
    <n v="2.5663999999999998"/>
    <n v="2.5663999999999998"/>
    <n v="2.5663999999999998"/>
    <n v="2.5663999999999998"/>
  </r>
  <r>
    <s v="colorado"/>
    <x v="10"/>
    <x v="5"/>
    <x v="2592"/>
    <n v="0.193"/>
    <n v="0.193"/>
    <n v="0.193"/>
    <n v="0.193"/>
    <n v="0.193"/>
    <n v="0.193"/>
    <n v="0.193"/>
    <n v="0.193"/>
  </r>
  <r>
    <s v="connecticut"/>
    <x v="10"/>
    <x v="5"/>
    <x v="2359"/>
    <n v="0.13900000000000001"/>
    <n v="0.13900000000000001"/>
    <n v="0.13900000000000001"/>
    <n v="0.13900000000000001"/>
    <n v="0.13900000000000001"/>
    <n v="0.13900000000000001"/>
    <n v="0.13900000000000001"/>
    <n v="0.13900000000000001"/>
  </r>
  <r>
    <s v="connecticut"/>
    <x v="10"/>
    <x v="1"/>
    <x v="2593"/>
    <n v="0.59650000000000003"/>
    <n v="0.59650000000000003"/>
    <n v="0.59650000000000003"/>
    <n v="0.59650000000000003"/>
    <n v="0.59650000000000003"/>
    <n v="0.59650000000000003"/>
    <n v="0.59650000000000003"/>
    <n v="0.59650000000000003"/>
  </r>
  <r>
    <s v="connecticut"/>
    <x v="10"/>
    <x v="6"/>
    <x v="647"/>
    <n v="2.8000000000000001E-2"/>
    <n v="2.8000000000000001E-2"/>
    <n v="2.8000000000000001E-2"/>
    <n v="2.8000000000000001E-2"/>
    <n v="2.8000000000000001E-2"/>
    <n v="2.8000000000000001E-2"/>
    <n v="2.8000000000000001E-2"/>
    <n v="2.8000000000000001E-2"/>
  </r>
  <r>
    <s v="connecticut"/>
    <x v="10"/>
    <x v="4"/>
    <x v="2484"/>
    <n v="0.37859999999999999"/>
    <n v="0.37859999999999999"/>
    <n v="0.37859999999999999"/>
    <n v="0.37859999999999999"/>
    <n v="0.37859999999999999"/>
    <n v="0.37859999999999999"/>
    <n v="0.37859999999999999"/>
    <n v="0.37859999999999999"/>
  </r>
  <r>
    <s v="connecticut"/>
    <x v="10"/>
    <x v="2"/>
    <x v="2594"/>
    <n v="3.5400000000000001E-2"/>
    <n v="3.5400000000000001E-2"/>
    <n v="3.5400000000000001E-2"/>
    <n v="3.5400000000000001E-2"/>
    <n v="3.5400000000000001E-2"/>
    <n v="3.5400000000000001E-2"/>
    <n v="3.5400000000000001E-2"/>
    <n v="3.5400000000000001E-2"/>
  </r>
  <r>
    <s v="connecticut"/>
    <x v="10"/>
    <x v="0"/>
    <x v="2595"/>
    <n v="1.7504999999999999"/>
    <n v="1.7504999999999999"/>
    <n v="1.7504999999999999"/>
    <n v="1.7504999999999999"/>
    <n v="1.7504999999999999"/>
    <n v="1.7504999999999999"/>
    <n v="1.7504999999999999"/>
    <n v="1.7504999999999999"/>
  </r>
  <r>
    <s v="connecticut"/>
    <x v="10"/>
    <x v="3"/>
    <x v="2596"/>
    <n v="0.57310000000000005"/>
    <n v="0.57310000000000005"/>
    <n v="0.57310000000000005"/>
    <n v="0.57310000000000005"/>
    <n v="0.57310000000000005"/>
    <n v="0.57310000000000005"/>
    <n v="0.57310000000000005"/>
    <n v="0.57310000000000005"/>
  </r>
  <r>
    <s v="delaware"/>
    <x v="10"/>
    <x v="4"/>
    <x v="580"/>
    <n v="0.13009999999999999"/>
    <n v="0.13009999999999999"/>
    <n v="0.13009999999999999"/>
    <n v="0.13009999999999999"/>
    <n v="0.13009999999999999"/>
    <n v="0.13009999999999999"/>
    <n v="0.13009999999999999"/>
    <n v="0.13009999999999999"/>
  </r>
  <r>
    <s v="delaware"/>
    <x v="10"/>
    <x v="2"/>
    <x v="74"/>
    <n v="8.9999999999999993E-3"/>
    <n v="8.9999999999999993E-3"/>
    <n v="8.9999999999999993E-3"/>
    <n v="8.9999999999999993E-3"/>
    <n v="8.9999999999999993E-3"/>
    <n v="8.9999999999999993E-3"/>
    <n v="8.9999999999999993E-3"/>
    <n v="8.9999999999999993E-3"/>
  </r>
  <r>
    <s v="delaware"/>
    <x v="10"/>
    <x v="1"/>
    <x v="626"/>
    <n v="0.17369999999999999"/>
    <n v="0.17369999999999999"/>
    <n v="0.17369999999999999"/>
    <n v="0.17369999999999999"/>
    <n v="0.17369999999999999"/>
    <n v="0.17369999999999999"/>
    <n v="0.17369999999999999"/>
    <n v="0.17369999999999999"/>
  </r>
  <r>
    <s v="delaware"/>
    <x v="10"/>
    <x v="0"/>
    <x v="2597"/>
    <n v="0.50160000000000005"/>
    <n v="0.50160000000000005"/>
    <n v="0.50160000000000005"/>
    <n v="0.50160000000000005"/>
    <n v="0.50160000000000005"/>
    <n v="0.50160000000000005"/>
    <n v="0.50160000000000005"/>
    <n v="0.50160000000000005"/>
  </r>
  <r>
    <s v="delaware"/>
    <x v="10"/>
    <x v="6"/>
    <x v="797"/>
    <n v="7.1000000000000004E-3"/>
    <n v="7.1000000000000004E-3"/>
    <n v="7.1000000000000004E-3"/>
    <n v="7.1000000000000004E-3"/>
    <n v="7.1000000000000004E-3"/>
    <n v="7.1000000000000004E-3"/>
    <n v="7.1000000000000004E-3"/>
    <n v="7.1000000000000004E-3"/>
  </r>
  <r>
    <s v="delaware"/>
    <x v="10"/>
    <x v="5"/>
    <x v="2594"/>
    <n v="3.5400000000000001E-2"/>
    <n v="3.5400000000000001E-2"/>
    <n v="3.5400000000000001E-2"/>
    <n v="3.5400000000000001E-2"/>
    <n v="3.5400000000000001E-2"/>
    <n v="3.5400000000000001E-2"/>
    <n v="3.5400000000000001E-2"/>
    <n v="3.5400000000000001E-2"/>
  </r>
  <r>
    <s v="delaware"/>
    <x v="10"/>
    <x v="3"/>
    <x v="2598"/>
    <n v="0.1462"/>
    <n v="0.1462"/>
    <n v="0.1462"/>
    <n v="0.1462"/>
    <n v="0.1462"/>
    <n v="0.1462"/>
    <n v="0.1462"/>
    <n v="0.1462"/>
  </r>
  <r>
    <s v="florida"/>
    <x v="10"/>
    <x v="1"/>
    <x v="2599"/>
    <n v="3.7469000000000001"/>
    <n v="3.7469000000000001"/>
    <n v="3.7469000000000001"/>
    <n v="3.7469000000000001"/>
    <n v="3.7469000000000001"/>
    <n v="3.7469000000000001"/>
    <n v="3.7469000000000001"/>
    <n v="3.7469000000000001"/>
  </r>
  <r>
    <s v="florida"/>
    <x v="10"/>
    <x v="6"/>
    <x v="2600"/>
    <n v="0.16309999999999999"/>
    <n v="0.16309999999999999"/>
    <n v="0.16309999999999999"/>
    <n v="0.16309999999999999"/>
    <n v="0.16309999999999999"/>
    <n v="0.16309999999999999"/>
    <n v="0.16309999999999999"/>
    <n v="0.16309999999999999"/>
  </r>
  <r>
    <s v="florida"/>
    <x v="10"/>
    <x v="0"/>
    <x v="2601"/>
    <n v="11.165800000000001"/>
    <n v="11.165800000000001"/>
    <n v="11.165800000000001"/>
    <n v="11.165800000000001"/>
    <n v="11.165800000000001"/>
    <n v="11.165800000000001"/>
    <n v="11.165800000000001"/>
    <n v="11.165800000000001"/>
  </r>
  <r>
    <s v="florida"/>
    <x v="10"/>
    <x v="4"/>
    <x v="2602"/>
    <n v="2.8963999999999999"/>
    <n v="2.8963999999999999"/>
    <n v="2.8963999999999999"/>
    <n v="2.8963999999999999"/>
    <n v="2.8963999999999999"/>
    <n v="2.8963999999999999"/>
    <n v="2.8963999999999999"/>
    <n v="2.8963999999999999"/>
  </r>
  <r>
    <s v="florida"/>
    <x v="10"/>
    <x v="5"/>
    <x v="2603"/>
    <n v="0.8105"/>
    <n v="0.8105"/>
    <n v="0.8105"/>
    <n v="0.8105"/>
    <n v="0.8105"/>
    <n v="0.8105"/>
    <n v="0.8105"/>
    <n v="0.8105"/>
  </r>
  <r>
    <s v="florida"/>
    <x v="10"/>
    <x v="2"/>
    <x v="405"/>
    <n v="0.2064"/>
    <n v="0.2064"/>
    <n v="0.2064"/>
    <n v="0.2064"/>
    <n v="0.2064"/>
    <n v="0.2064"/>
    <n v="0.2064"/>
    <n v="0.2064"/>
  </r>
  <r>
    <s v="florida"/>
    <x v="10"/>
    <x v="3"/>
    <x v="2604"/>
    <n v="3.3424"/>
    <n v="3.3424"/>
    <n v="3.3424"/>
    <n v="3.3424"/>
    <n v="3.3424"/>
    <n v="3.3424"/>
    <n v="3.3424"/>
    <n v="3.3424"/>
  </r>
  <r>
    <s v="georgia"/>
    <x v="10"/>
    <x v="4"/>
    <x v="2605"/>
    <n v="1.3501000000000001"/>
    <n v="1.3501000000000001"/>
    <n v="1.3501000000000001"/>
    <n v="1.3501000000000001"/>
    <n v="1.3501000000000001"/>
    <n v="1.3501000000000001"/>
    <n v="1.3501000000000001"/>
    <n v="1.3501000000000001"/>
  </r>
  <r>
    <s v="georgia"/>
    <x v="10"/>
    <x v="3"/>
    <x v="2606"/>
    <n v="1.6127"/>
    <n v="1.6127"/>
    <n v="1.6127"/>
    <n v="1.6127"/>
    <n v="1.6127"/>
    <n v="1.6127"/>
    <n v="1.6127"/>
    <n v="1.6127"/>
  </r>
  <r>
    <s v="georgia"/>
    <x v="10"/>
    <x v="6"/>
    <x v="2607"/>
    <n v="7.8700000000000006E-2"/>
    <n v="7.8700000000000006E-2"/>
    <n v="7.8700000000000006E-2"/>
    <n v="7.8700000000000006E-2"/>
    <n v="7.8700000000000006E-2"/>
    <n v="7.8700000000000006E-2"/>
    <n v="7.8700000000000006E-2"/>
    <n v="7.8700000000000006E-2"/>
  </r>
  <r>
    <s v="georgia"/>
    <x v="10"/>
    <x v="2"/>
    <x v="961"/>
    <n v="9.9599999999999994E-2"/>
    <n v="9.9599999999999994E-2"/>
    <n v="9.9599999999999994E-2"/>
    <n v="9.9599999999999994E-2"/>
    <n v="9.9599999999999994E-2"/>
    <n v="9.9599999999999994E-2"/>
    <n v="9.9599999999999994E-2"/>
    <n v="9.9599999999999994E-2"/>
  </r>
  <r>
    <s v="georgia"/>
    <x v="10"/>
    <x v="5"/>
    <x v="2608"/>
    <n v="0.39100000000000001"/>
    <n v="0.39100000000000001"/>
    <n v="0.39100000000000001"/>
    <n v="0.39100000000000001"/>
    <n v="0.39100000000000001"/>
    <n v="0.39100000000000001"/>
    <n v="0.39100000000000001"/>
    <n v="0.39100000000000001"/>
  </r>
  <r>
    <s v="georgia"/>
    <x v="10"/>
    <x v="1"/>
    <x v="2609"/>
    <n v="2.0246"/>
    <n v="2.0246"/>
    <n v="2.0246"/>
    <n v="2.0246"/>
    <n v="2.0246"/>
    <n v="2.0246"/>
    <n v="2.0246"/>
    <n v="2.0246"/>
  </r>
  <r>
    <s v="georgia"/>
    <x v="10"/>
    <x v="0"/>
    <x v="2610"/>
    <n v="5.5567000000000002"/>
    <n v="5.5567000000000002"/>
    <n v="5.5567000000000002"/>
    <n v="5.5567000000000002"/>
    <n v="5.5567000000000002"/>
    <n v="5.5567000000000002"/>
    <n v="5.5567000000000002"/>
    <n v="5.5567000000000002"/>
  </r>
  <r>
    <s v="hawaii"/>
    <x v="10"/>
    <x v="3"/>
    <x v="2611"/>
    <n v="0.2185"/>
    <n v="0.2185"/>
    <n v="0.2185"/>
    <n v="0.2185"/>
    <n v="0.2185"/>
    <n v="0.2185"/>
    <n v="0.2185"/>
    <n v="0.2185"/>
  </r>
  <r>
    <s v="hawaii"/>
    <x v="10"/>
    <x v="6"/>
    <x v="50"/>
    <n v="1.0699999999999999E-2"/>
    <n v="1.0699999999999999E-2"/>
    <n v="1.0699999999999999E-2"/>
    <n v="1.0699999999999999E-2"/>
    <n v="1.0699999999999999E-2"/>
    <n v="1.0699999999999999E-2"/>
    <n v="1.0699999999999999E-2"/>
    <n v="1.0699999999999999E-2"/>
  </r>
  <r>
    <s v="hawaii"/>
    <x v="10"/>
    <x v="0"/>
    <x v="2612"/>
    <n v="0.65210000000000001"/>
    <n v="0.65210000000000001"/>
    <n v="0.65210000000000001"/>
    <n v="0.65210000000000001"/>
    <n v="0.65210000000000001"/>
    <n v="0.65210000000000001"/>
    <n v="0.65210000000000001"/>
    <n v="0.65210000000000001"/>
  </r>
  <r>
    <s v="hawaii"/>
    <x v="10"/>
    <x v="5"/>
    <x v="1735"/>
    <n v="5.2999999999999999E-2"/>
    <n v="5.2999999999999999E-2"/>
    <n v="5.2999999999999999E-2"/>
    <n v="5.2999999999999999E-2"/>
    <n v="5.2999999999999999E-2"/>
    <n v="5.2999999999999999E-2"/>
    <n v="5.2999999999999999E-2"/>
    <n v="5.2999999999999999E-2"/>
  </r>
  <r>
    <s v="hawaii"/>
    <x v="10"/>
    <x v="1"/>
    <x v="2613"/>
    <n v="0.20760000000000001"/>
    <n v="0.20760000000000001"/>
    <n v="0.20760000000000001"/>
    <n v="0.20760000000000001"/>
    <n v="0.20760000000000001"/>
    <n v="0.20760000000000001"/>
    <n v="0.20760000000000001"/>
    <n v="0.20760000000000001"/>
  </r>
  <r>
    <s v="hawaii"/>
    <x v="10"/>
    <x v="4"/>
    <x v="418"/>
    <n v="0.14899999999999999"/>
    <n v="0.14899999999999999"/>
    <n v="0.14899999999999999"/>
    <n v="0.14899999999999999"/>
    <n v="0.14899999999999999"/>
    <n v="0.14899999999999999"/>
    <n v="0.14899999999999999"/>
    <n v="0.14899999999999999"/>
  </r>
  <r>
    <s v="hawaii"/>
    <x v="10"/>
    <x v="2"/>
    <x v="273"/>
    <n v="1.35E-2"/>
    <n v="1.35E-2"/>
    <n v="1.35E-2"/>
    <n v="1.35E-2"/>
    <n v="1.35E-2"/>
    <n v="1.35E-2"/>
    <n v="1.35E-2"/>
    <n v="1.35E-2"/>
  </r>
  <r>
    <s v="idaho"/>
    <x v="10"/>
    <x v="3"/>
    <x v="1054"/>
    <n v="0.25690000000000002"/>
    <n v="0.25690000000000002"/>
    <n v="0.25690000000000002"/>
    <n v="0.25690000000000002"/>
    <n v="0.25690000000000002"/>
    <n v="0.25690000000000002"/>
    <n v="0.25690000000000002"/>
    <n v="0.25690000000000002"/>
  </r>
  <r>
    <s v="idaho"/>
    <x v="10"/>
    <x v="1"/>
    <x v="2614"/>
    <n v="0.29449999999999998"/>
    <n v="0.29449999999999998"/>
    <n v="0.29449999999999998"/>
    <n v="0.29449999999999998"/>
    <n v="0.29449999999999998"/>
    <n v="0.29449999999999998"/>
    <n v="0.29449999999999998"/>
    <n v="0.29449999999999998"/>
  </r>
  <r>
    <s v="idaho"/>
    <x v="10"/>
    <x v="4"/>
    <x v="2615"/>
    <n v="0.18429999999999999"/>
    <n v="0.18429999999999999"/>
    <n v="0.18429999999999999"/>
    <n v="0.18429999999999999"/>
    <n v="0.18429999999999999"/>
    <n v="0.18429999999999999"/>
    <n v="0.18429999999999999"/>
    <n v="0.18429999999999999"/>
  </r>
  <r>
    <s v="idaho"/>
    <x v="10"/>
    <x v="5"/>
    <x v="1113"/>
    <n v="6.2300000000000001E-2"/>
    <n v="6.2300000000000001E-2"/>
    <n v="6.2300000000000001E-2"/>
    <n v="6.2300000000000001E-2"/>
    <n v="6.2300000000000001E-2"/>
    <n v="6.2300000000000001E-2"/>
    <n v="6.2300000000000001E-2"/>
    <n v="6.2300000000000001E-2"/>
  </r>
  <r>
    <s v="idaho"/>
    <x v="10"/>
    <x v="6"/>
    <x v="791"/>
    <n v="1.2500000000000001E-2"/>
    <n v="1.2500000000000001E-2"/>
    <n v="1.2500000000000001E-2"/>
    <n v="1.2500000000000001E-2"/>
    <n v="1.2500000000000001E-2"/>
    <n v="1.2500000000000001E-2"/>
    <n v="1.2500000000000001E-2"/>
    <n v="1.2500000000000001E-2"/>
  </r>
  <r>
    <s v="idaho"/>
    <x v="10"/>
    <x v="0"/>
    <x v="2616"/>
    <n v="0.82650000000000001"/>
    <n v="0.82650000000000001"/>
    <n v="0.82650000000000001"/>
    <n v="0.82650000000000001"/>
    <n v="0.82650000000000001"/>
    <n v="0.82650000000000001"/>
    <n v="0.82650000000000001"/>
    <n v="0.82650000000000001"/>
  </r>
  <r>
    <s v="idaho"/>
    <x v="10"/>
    <x v="2"/>
    <x v="1043"/>
    <n v="1.5900000000000001E-2"/>
    <n v="1.5900000000000001E-2"/>
    <n v="1.5900000000000001E-2"/>
    <n v="1.5900000000000001E-2"/>
    <n v="1.5900000000000001E-2"/>
    <n v="1.5900000000000001E-2"/>
    <n v="1.5900000000000001E-2"/>
    <n v="1.5900000000000001E-2"/>
  </r>
  <r>
    <s v="illinois"/>
    <x v="10"/>
    <x v="0"/>
    <x v="2617"/>
    <n v="6.5092999999999996"/>
    <n v="6.5092999999999996"/>
    <n v="6.5092999999999996"/>
    <n v="6.5092999999999996"/>
    <n v="6.5092999999999996"/>
    <n v="6.5092999999999996"/>
    <n v="6.5092999999999996"/>
    <n v="6.5092999999999996"/>
  </r>
  <r>
    <s v="illinois"/>
    <x v="10"/>
    <x v="1"/>
    <x v="2618"/>
    <n v="2.0897999999999999"/>
    <n v="2.0897999999999999"/>
    <n v="2.0897999999999999"/>
    <n v="2.0897999999999999"/>
    <n v="2.0897999999999999"/>
    <n v="2.0897999999999999"/>
    <n v="2.0897999999999999"/>
    <n v="2.0897999999999999"/>
  </r>
  <r>
    <s v="illinois"/>
    <x v="10"/>
    <x v="6"/>
    <x v="2511"/>
    <n v="0.1007"/>
    <n v="0.1007"/>
    <n v="0.1007"/>
    <n v="0.1007"/>
    <n v="0.1007"/>
    <n v="0.1007"/>
    <n v="0.1007"/>
    <n v="0.1007"/>
  </r>
  <r>
    <s v="illinois"/>
    <x v="10"/>
    <x v="5"/>
    <x v="2619"/>
    <n v="0.50060000000000004"/>
    <n v="0.50060000000000004"/>
    <n v="0.50060000000000004"/>
    <n v="0.50060000000000004"/>
    <n v="0.50060000000000004"/>
    <n v="0.50060000000000004"/>
    <n v="0.50060000000000004"/>
    <n v="0.50060000000000004"/>
  </r>
  <r>
    <s v="illinois"/>
    <x v="10"/>
    <x v="3"/>
    <x v="2620"/>
    <n v="2.0644999999999998"/>
    <n v="2.0644999999999998"/>
    <n v="2.0644999999999998"/>
    <n v="2.0644999999999998"/>
    <n v="2.0644999999999998"/>
    <n v="2.0644999999999998"/>
    <n v="2.0644999999999998"/>
    <n v="2.0644999999999998"/>
  </r>
  <r>
    <s v="illinois"/>
    <x v="10"/>
    <x v="2"/>
    <x v="2621"/>
    <n v="0.1275"/>
    <n v="0.1275"/>
    <n v="0.1275"/>
    <n v="0.1275"/>
    <n v="0.1275"/>
    <n v="0.1275"/>
    <n v="0.1275"/>
    <n v="0.1275"/>
  </r>
  <r>
    <s v="illinois"/>
    <x v="10"/>
    <x v="4"/>
    <x v="2622"/>
    <n v="1.6261000000000001"/>
    <n v="1.6261000000000001"/>
    <n v="1.6261000000000001"/>
    <n v="1.6261000000000001"/>
    <n v="1.6261000000000001"/>
    <n v="1.6261000000000001"/>
    <n v="1.6261000000000001"/>
    <n v="1.6261000000000001"/>
  </r>
  <r>
    <s v="indiana"/>
    <x v="10"/>
    <x v="0"/>
    <x v="2623"/>
    <n v="3.6408999999999998"/>
    <n v="3.6408999999999998"/>
    <n v="3.6408999999999998"/>
    <n v="3.6408999999999998"/>
    <n v="3.6408999999999998"/>
    <n v="3.6408999999999998"/>
    <n v="3.6408999999999998"/>
    <n v="3.6408999999999998"/>
  </r>
  <r>
    <s v="indiana"/>
    <x v="10"/>
    <x v="4"/>
    <x v="2624"/>
    <n v="0.84179999999999999"/>
    <n v="0.84179999999999999"/>
    <n v="0.84179999999999999"/>
    <n v="0.84179999999999999"/>
    <n v="0.84179999999999999"/>
    <n v="0.84179999999999999"/>
    <n v="0.84179999999999999"/>
    <n v="0.84179999999999999"/>
  </r>
  <r>
    <s v="indiana"/>
    <x v="10"/>
    <x v="1"/>
    <x v="2625"/>
    <n v="1.409"/>
    <n v="1.409"/>
    <n v="1.409"/>
    <n v="1.409"/>
    <n v="1.409"/>
    <n v="1.409"/>
    <n v="1.409"/>
    <n v="1.409"/>
  </r>
  <r>
    <s v="indiana"/>
    <x v="10"/>
    <x v="5"/>
    <x v="2626"/>
    <n v="0.24909999999999999"/>
    <n v="0.24909999999999999"/>
    <n v="0.24909999999999999"/>
    <n v="0.24909999999999999"/>
    <n v="0.24909999999999999"/>
    <n v="0.24909999999999999"/>
    <n v="0.24909999999999999"/>
    <n v="0.24909999999999999"/>
  </r>
  <r>
    <s v="indiana"/>
    <x v="10"/>
    <x v="6"/>
    <x v="2627"/>
    <n v="5.0099999999999999E-2"/>
    <n v="5.0099999999999999E-2"/>
    <n v="5.0099999999999999E-2"/>
    <n v="5.0099999999999999E-2"/>
    <n v="5.0099999999999999E-2"/>
    <n v="5.0099999999999999E-2"/>
    <n v="5.0099999999999999E-2"/>
    <n v="5.0099999999999999E-2"/>
  </r>
  <r>
    <s v="indiana"/>
    <x v="10"/>
    <x v="3"/>
    <x v="2244"/>
    <n v="1.0274000000000001"/>
    <n v="1.0274000000000001"/>
    <n v="1.0274000000000001"/>
    <n v="1.0274000000000001"/>
    <n v="1.0274000000000001"/>
    <n v="1.0274000000000001"/>
    <n v="1.0274000000000001"/>
    <n v="1.0274000000000001"/>
  </r>
  <r>
    <s v="indiana"/>
    <x v="10"/>
    <x v="2"/>
    <x v="2464"/>
    <n v="6.3500000000000001E-2"/>
    <n v="6.3500000000000001E-2"/>
    <n v="6.3500000000000001E-2"/>
    <n v="6.3500000000000001E-2"/>
    <n v="6.3500000000000001E-2"/>
    <n v="6.3500000000000001E-2"/>
    <n v="6.3500000000000001E-2"/>
    <n v="6.3500000000000001E-2"/>
  </r>
  <r>
    <s v="iowa"/>
    <x v="10"/>
    <x v="0"/>
    <x v="1217"/>
    <n v="1.6301000000000001"/>
    <n v="1.6301000000000001"/>
    <n v="1.6301000000000001"/>
    <n v="1.6301000000000001"/>
    <n v="1.6301000000000001"/>
    <n v="1.6301000000000001"/>
    <n v="1.6301000000000001"/>
    <n v="1.6301000000000001"/>
  </r>
  <r>
    <s v="iowa"/>
    <x v="10"/>
    <x v="1"/>
    <x v="2628"/>
    <n v="0.58560000000000001"/>
    <n v="0.58560000000000001"/>
    <n v="0.58560000000000001"/>
    <n v="0.58560000000000001"/>
    <n v="0.58560000000000001"/>
    <n v="0.58560000000000001"/>
    <n v="0.58560000000000001"/>
    <n v="0.58560000000000001"/>
  </r>
  <r>
    <s v="iowa"/>
    <x v="10"/>
    <x v="6"/>
    <x v="741"/>
    <n v="2.3300000000000001E-2"/>
    <n v="2.3300000000000001E-2"/>
    <n v="2.3300000000000001E-2"/>
    <n v="2.3300000000000001E-2"/>
    <n v="2.3300000000000001E-2"/>
    <n v="2.3300000000000001E-2"/>
    <n v="2.3300000000000001E-2"/>
    <n v="2.3300000000000001E-2"/>
  </r>
  <r>
    <s v="iowa"/>
    <x v="10"/>
    <x v="5"/>
    <x v="44"/>
    <n v="0.1157"/>
    <n v="0.1157"/>
    <n v="0.1157"/>
    <n v="0.1157"/>
    <n v="0.1157"/>
    <n v="0.1157"/>
    <n v="0.1157"/>
    <n v="0.1157"/>
  </r>
  <r>
    <s v="iowa"/>
    <x v="10"/>
    <x v="4"/>
    <x v="2629"/>
    <n v="0.39900000000000002"/>
    <n v="0.39900000000000002"/>
    <n v="0.39900000000000002"/>
    <n v="0.39900000000000002"/>
    <n v="0.39900000000000002"/>
    <n v="0.39900000000000002"/>
    <n v="0.39900000000000002"/>
    <n v="0.39900000000000002"/>
  </r>
  <r>
    <s v="iowa"/>
    <x v="10"/>
    <x v="3"/>
    <x v="854"/>
    <n v="0.47710000000000002"/>
    <n v="0.47710000000000002"/>
    <n v="0.47710000000000002"/>
    <n v="0.47710000000000002"/>
    <n v="0.47710000000000002"/>
    <n v="0.47710000000000002"/>
    <n v="0.47710000000000002"/>
    <n v="0.47710000000000002"/>
  </r>
  <r>
    <s v="iowa"/>
    <x v="10"/>
    <x v="2"/>
    <x v="595"/>
    <n v="2.9499999999999998E-2"/>
    <n v="2.9499999999999998E-2"/>
    <n v="2.9499999999999998E-2"/>
    <n v="2.9499999999999998E-2"/>
    <n v="2.9499999999999998E-2"/>
    <n v="2.9499999999999998E-2"/>
    <n v="2.9499999999999998E-2"/>
    <n v="2.9499999999999998E-2"/>
  </r>
  <r>
    <s v="kansas"/>
    <x v="10"/>
    <x v="3"/>
    <x v="2630"/>
    <n v="0.44969999999999999"/>
    <n v="0.44969999999999999"/>
    <n v="0.44969999999999999"/>
    <n v="0.44969999999999999"/>
    <n v="0.44969999999999999"/>
    <n v="0.44969999999999999"/>
    <n v="0.44969999999999999"/>
    <n v="0.44969999999999999"/>
  </r>
  <r>
    <s v="kansas"/>
    <x v="10"/>
    <x v="2"/>
    <x v="369"/>
    <n v="2.7799999999999998E-2"/>
    <n v="2.7799999999999998E-2"/>
    <n v="2.7799999999999998E-2"/>
    <n v="2.7799999999999998E-2"/>
    <n v="2.7799999999999998E-2"/>
    <n v="2.7799999999999998E-2"/>
    <n v="2.7799999999999998E-2"/>
    <n v="2.7799999999999998E-2"/>
  </r>
  <r>
    <s v="kansas"/>
    <x v="10"/>
    <x v="0"/>
    <x v="2631"/>
    <n v="1.5406"/>
    <n v="1.5406"/>
    <n v="1.5406"/>
    <n v="1.5406"/>
    <n v="1.5406"/>
    <n v="1.5406"/>
    <n v="1.5406"/>
    <n v="1.5406"/>
  </r>
  <r>
    <s v="kansas"/>
    <x v="10"/>
    <x v="6"/>
    <x v="331"/>
    <n v="2.1899999999999999E-2"/>
    <n v="2.1899999999999999E-2"/>
    <n v="2.1899999999999999E-2"/>
    <n v="2.1899999999999999E-2"/>
    <n v="2.1899999999999999E-2"/>
    <n v="2.1899999999999999E-2"/>
    <n v="2.1899999999999999E-2"/>
    <n v="2.1899999999999999E-2"/>
  </r>
  <r>
    <s v="kansas"/>
    <x v="10"/>
    <x v="5"/>
    <x v="1942"/>
    <n v="0.109"/>
    <n v="0.109"/>
    <n v="0.109"/>
    <n v="0.109"/>
    <n v="0.109"/>
    <n v="0.109"/>
    <n v="0.109"/>
    <n v="0.109"/>
  </r>
  <r>
    <s v="kansas"/>
    <x v="10"/>
    <x v="4"/>
    <x v="2632"/>
    <n v="0.37"/>
    <n v="0.37"/>
    <n v="0.37"/>
    <n v="0.37"/>
    <n v="0.37"/>
    <n v="0.37"/>
    <n v="0.37"/>
    <n v="0.37"/>
  </r>
  <r>
    <s v="kansas"/>
    <x v="10"/>
    <x v="1"/>
    <x v="2633"/>
    <n v="0.56210000000000004"/>
    <n v="0.56210000000000004"/>
    <n v="0.56210000000000004"/>
    <n v="0.56210000000000004"/>
    <n v="0.56210000000000004"/>
    <n v="0.56210000000000004"/>
    <n v="0.56210000000000004"/>
    <n v="0.56210000000000004"/>
  </r>
  <r>
    <s v="kentucky"/>
    <x v="10"/>
    <x v="5"/>
    <x v="2634"/>
    <n v="0.1663"/>
    <n v="0.1663"/>
    <n v="0.1663"/>
    <n v="0.1663"/>
    <n v="0.1663"/>
    <n v="0.1663"/>
    <n v="0.1663"/>
    <n v="0.1663"/>
  </r>
  <r>
    <s v="kentucky"/>
    <x v="10"/>
    <x v="6"/>
    <x v="867"/>
    <n v="3.3500000000000002E-2"/>
    <n v="3.3500000000000002E-2"/>
    <n v="3.3500000000000002E-2"/>
    <n v="3.3500000000000002E-2"/>
    <n v="3.3500000000000002E-2"/>
    <n v="3.3500000000000002E-2"/>
    <n v="3.3500000000000002E-2"/>
    <n v="3.3500000000000002E-2"/>
  </r>
  <r>
    <s v="kentucky"/>
    <x v="10"/>
    <x v="2"/>
    <x v="386"/>
    <n v="4.24E-2"/>
    <n v="4.24E-2"/>
    <n v="4.24E-2"/>
    <n v="4.24E-2"/>
    <n v="4.24E-2"/>
    <n v="4.24E-2"/>
    <n v="4.24E-2"/>
    <n v="4.24E-2"/>
  </r>
  <r>
    <s v="kentucky"/>
    <x v="10"/>
    <x v="0"/>
    <x v="2635"/>
    <n v="2.4371999999999998"/>
    <n v="2.4371999999999998"/>
    <n v="2.4371999999999998"/>
    <n v="2.4371999999999998"/>
    <n v="2.4371999999999998"/>
    <n v="2.4371999999999998"/>
    <n v="2.4371999999999998"/>
    <n v="2.4371999999999998"/>
  </r>
  <r>
    <s v="kentucky"/>
    <x v="10"/>
    <x v="3"/>
    <x v="2636"/>
    <n v="0.68589999999999995"/>
    <n v="0.68589999999999995"/>
    <n v="0.68589999999999995"/>
    <n v="0.68589999999999995"/>
    <n v="0.68589999999999995"/>
    <n v="0.68589999999999995"/>
    <n v="0.68589999999999995"/>
    <n v="0.68589999999999995"/>
  </r>
  <r>
    <s v="kentucky"/>
    <x v="10"/>
    <x v="1"/>
    <x v="2637"/>
    <n v="0.90269999999999995"/>
    <n v="0.90269999999999995"/>
    <n v="0.90269999999999995"/>
    <n v="0.90269999999999995"/>
    <n v="0.90269999999999995"/>
    <n v="0.90269999999999995"/>
    <n v="0.90269999999999995"/>
    <n v="0.90269999999999995"/>
  </r>
  <r>
    <s v="kentucky"/>
    <x v="10"/>
    <x v="4"/>
    <x v="2638"/>
    <n v="0.60640000000000005"/>
    <n v="0.60640000000000005"/>
    <n v="0.60640000000000005"/>
    <n v="0.60640000000000005"/>
    <n v="0.60640000000000005"/>
    <n v="0.60640000000000005"/>
    <n v="0.60640000000000005"/>
    <n v="0.60640000000000005"/>
  </r>
  <r>
    <s v="louisiana"/>
    <x v="10"/>
    <x v="2"/>
    <x v="1378"/>
    <n v="4.5499999999999999E-2"/>
    <n v="4.5499999999999999E-2"/>
    <n v="4.5499999999999999E-2"/>
    <n v="4.5499999999999999E-2"/>
    <n v="4.5499999999999999E-2"/>
    <n v="4.5499999999999999E-2"/>
    <n v="4.5499999999999999E-2"/>
    <n v="4.5499999999999999E-2"/>
  </r>
  <r>
    <s v="louisiana"/>
    <x v="10"/>
    <x v="0"/>
    <x v="2639"/>
    <n v="2.5158"/>
    <n v="2.5158"/>
    <n v="2.5158"/>
    <n v="2.5158"/>
    <n v="2.5158"/>
    <n v="2.5158"/>
    <n v="2.5158"/>
    <n v="2.5158"/>
  </r>
  <r>
    <s v="louisiana"/>
    <x v="10"/>
    <x v="5"/>
    <x v="2640"/>
    <n v="0.17860000000000001"/>
    <n v="0.17860000000000001"/>
    <n v="0.17860000000000001"/>
    <n v="0.17860000000000001"/>
    <n v="0.17860000000000001"/>
    <n v="0.17860000000000001"/>
    <n v="0.17860000000000001"/>
    <n v="0.17860000000000001"/>
  </r>
  <r>
    <s v="louisiana"/>
    <x v="10"/>
    <x v="6"/>
    <x v="251"/>
    <n v="3.5900000000000001E-2"/>
    <n v="3.5900000000000001E-2"/>
    <n v="3.5900000000000001E-2"/>
    <n v="3.5900000000000001E-2"/>
    <n v="3.5900000000000001E-2"/>
    <n v="3.5900000000000001E-2"/>
    <n v="3.5900000000000001E-2"/>
    <n v="3.5900000000000001E-2"/>
  </r>
  <r>
    <s v="louisiana"/>
    <x v="10"/>
    <x v="3"/>
    <x v="2641"/>
    <n v="0.73670000000000002"/>
    <n v="0.73670000000000002"/>
    <n v="0.73670000000000002"/>
    <n v="0.73670000000000002"/>
    <n v="0.73670000000000002"/>
    <n v="0.73670000000000002"/>
    <n v="0.73670000000000002"/>
    <n v="0.73670000000000002"/>
  </r>
  <r>
    <s v="louisiana"/>
    <x v="10"/>
    <x v="1"/>
    <x v="2642"/>
    <n v="0.88180000000000003"/>
    <n v="0.88180000000000003"/>
    <n v="0.88180000000000003"/>
    <n v="0.88180000000000003"/>
    <n v="0.88180000000000003"/>
    <n v="0.88180000000000003"/>
    <n v="0.88180000000000003"/>
    <n v="0.88180000000000003"/>
  </r>
  <r>
    <s v="louisiana"/>
    <x v="10"/>
    <x v="4"/>
    <x v="2643"/>
    <n v="0.63719999999999999"/>
    <n v="0.63719999999999999"/>
    <n v="0.63719999999999999"/>
    <n v="0.63719999999999999"/>
    <n v="0.63719999999999999"/>
    <n v="0.63719999999999999"/>
    <n v="0.63719999999999999"/>
    <n v="0.63719999999999999"/>
  </r>
  <r>
    <s v="maine"/>
    <x v="10"/>
    <x v="1"/>
    <x v="2644"/>
    <n v="0.26700000000000002"/>
    <n v="0.26700000000000002"/>
    <n v="0.26700000000000002"/>
    <n v="0.26700000000000002"/>
    <n v="0.26700000000000002"/>
    <n v="0.26700000000000002"/>
    <n v="0.26700000000000002"/>
    <n v="0.26700000000000002"/>
  </r>
  <r>
    <s v="maine"/>
    <x v="10"/>
    <x v="3"/>
    <x v="798"/>
    <n v="0.21890000000000001"/>
    <n v="0.21890000000000001"/>
    <n v="0.21890000000000001"/>
    <n v="0.21890000000000001"/>
    <n v="0.21890000000000001"/>
    <n v="0.21890000000000001"/>
    <n v="0.21890000000000001"/>
    <n v="0.21890000000000001"/>
  </r>
  <r>
    <s v="maine"/>
    <x v="10"/>
    <x v="4"/>
    <x v="1334"/>
    <n v="0.16250000000000001"/>
    <n v="0.16250000000000001"/>
    <n v="0.16250000000000001"/>
    <n v="0.16250000000000001"/>
    <n v="0.16250000000000001"/>
    <n v="0.16250000000000001"/>
    <n v="0.16250000000000001"/>
    <n v="0.16250000000000001"/>
  </r>
  <r>
    <s v="maine"/>
    <x v="10"/>
    <x v="5"/>
    <x v="110"/>
    <n v="5.3100000000000001E-2"/>
    <n v="5.3100000000000001E-2"/>
    <n v="5.3100000000000001E-2"/>
    <n v="5.3100000000000001E-2"/>
    <n v="5.3100000000000001E-2"/>
    <n v="5.3100000000000001E-2"/>
    <n v="5.3100000000000001E-2"/>
    <n v="5.3100000000000001E-2"/>
  </r>
  <r>
    <s v="maine"/>
    <x v="10"/>
    <x v="2"/>
    <x v="273"/>
    <n v="1.35E-2"/>
    <n v="1.35E-2"/>
    <n v="1.35E-2"/>
    <n v="1.35E-2"/>
    <n v="1.35E-2"/>
    <n v="1.35E-2"/>
    <n v="1.35E-2"/>
    <n v="1.35E-2"/>
  </r>
  <r>
    <s v="maine"/>
    <x v="10"/>
    <x v="0"/>
    <x v="2645"/>
    <n v="0.72570000000000001"/>
    <n v="0.72570000000000001"/>
    <n v="0.72570000000000001"/>
    <n v="0.72570000000000001"/>
    <n v="0.72570000000000001"/>
    <n v="0.72570000000000001"/>
    <n v="0.72570000000000001"/>
    <n v="0.72570000000000001"/>
  </r>
  <r>
    <s v="maine"/>
    <x v="10"/>
    <x v="6"/>
    <x v="50"/>
    <n v="1.0699999999999999E-2"/>
    <n v="1.0699999999999999E-2"/>
    <n v="1.0699999999999999E-2"/>
    <n v="1.0699999999999999E-2"/>
    <n v="1.0699999999999999E-2"/>
    <n v="1.0699999999999999E-2"/>
    <n v="1.0699999999999999E-2"/>
    <n v="1.0699999999999999E-2"/>
  </r>
  <r>
    <s v="maryland"/>
    <x v="10"/>
    <x v="0"/>
    <x v="2646"/>
    <n v="3.2105999999999999"/>
    <n v="3.2105999999999999"/>
    <n v="3.2105999999999999"/>
    <n v="3.2105999999999999"/>
    <n v="3.2105999999999999"/>
    <n v="3.2105999999999999"/>
    <n v="3.2105999999999999"/>
    <n v="3.2105999999999999"/>
  </r>
  <r>
    <s v="maryland"/>
    <x v="10"/>
    <x v="2"/>
    <x v="2647"/>
    <n v="6.0400000000000002E-2"/>
    <n v="6.0400000000000002E-2"/>
    <n v="6.0400000000000002E-2"/>
    <n v="6.0400000000000002E-2"/>
    <n v="6.0400000000000002E-2"/>
    <n v="6.0400000000000002E-2"/>
    <n v="6.0400000000000002E-2"/>
    <n v="6.0400000000000002E-2"/>
  </r>
  <r>
    <s v="maryland"/>
    <x v="10"/>
    <x v="6"/>
    <x v="2648"/>
    <n v="4.7800000000000002E-2"/>
    <n v="4.7800000000000002E-2"/>
    <n v="4.7800000000000002E-2"/>
    <n v="4.7800000000000002E-2"/>
    <n v="4.7800000000000002E-2"/>
    <n v="4.7800000000000002E-2"/>
    <n v="4.7800000000000002E-2"/>
    <n v="4.7800000000000002E-2"/>
  </r>
  <r>
    <s v="maryland"/>
    <x v="10"/>
    <x v="4"/>
    <x v="2649"/>
    <n v="0.79759999999999998"/>
    <n v="0.79759999999999998"/>
    <n v="0.79759999999999998"/>
    <n v="0.79759999999999998"/>
    <n v="0.79759999999999998"/>
    <n v="0.79759999999999998"/>
    <n v="0.79759999999999998"/>
    <n v="0.79759999999999998"/>
  </r>
  <r>
    <s v="maryland"/>
    <x v="10"/>
    <x v="3"/>
    <x v="2650"/>
    <n v="0.97860000000000003"/>
    <n v="0.97860000000000003"/>
    <n v="0.97860000000000003"/>
    <n v="0.97860000000000003"/>
    <n v="0.97860000000000003"/>
    <n v="0.97860000000000003"/>
    <n v="0.97860000000000003"/>
    <n v="0.97860000000000003"/>
  </r>
  <r>
    <s v="maryland"/>
    <x v="10"/>
    <x v="1"/>
    <x v="2651"/>
    <n v="1.0889"/>
    <n v="1.0889"/>
    <n v="1.0889"/>
    <n v="1.0889"/>
    <n v="1.0889"/>
    <n v="1.0889"/>
    <n v="1.0889"/>
    <n v="1.0889"/>
  </r>
  <r>
    <s v="maryland"/>
    <x v="10"/>
    <x v="5"/>
    <x v="2652"/>
    <n v="0.23730000000000001"/>
    <n v="0.23730000000000001"/>
    <n v="0.23730000000000001"/>
    <n v="0.23730000000000001"/>
    <n v="0.23730000000000001"/>
    <n v="0.23730000000000001"/>
    <n v="0.23730000000000001"/>
    <n v="0.23730000000000001"/>
  </r>
  <r>
    <s v="massachusetts"/>
    <x v="10"/>
    <x v="0"/>
    <x v="2653"/>
    <n v="3.2309999999999999"/>
    <n v="3.2309999999999999"/>
    <n v="3.2309999999999999"/>
    <n v="3.2309999999999999"/>
    <n v="3.2309999999999999"/>
    <n v="3.2309999999999999"/>
    <n v="3.2309999999999999"/>
    <n v="3.2309999999999999"/>
  </r>
  <r>
    <s v="massachusetts"/>
    <x v="10"/>
    <x v="1"/>
    <x v="2654"/>
    <n v="1.0788"/>
    <n v="1.0788"/>
    <n v="1.0788"/>
    <n v="1.0788"/>
    <n v="1.0788"/>
    <n v="1.0788"/>
    <n v="1.0788"/>
    <n v="1.0788"/>
  </r>
  <r>
    <s v="massachusetts"/>
    <x v="10"/>
    <x v="2"/>
    <x v="2655"/>
    <n v="6.5799999999999997E-2"/>
    <n v="6.5799999999999997E-2"/>
    <n v="6.5799999999999997E-2"/>
    <n v="6.5799999999999997E-2"/>
    <n v="6.5799999999999997E-2"/>
    <n v="6.5799999999999997E-2"/>
    <n v="6.5799999999999997E-2"/>
    <n v="6.5799999999999997E-2"/>
  </r>
  <r>
    <s v="massachusetts"/>
    <x v="10"/>
    <x v="5"/>
    <x v="1607"/>
    <n v="0.25829999999999997"/>
    <n v="0.25829999999999997"/>
    <n v="0.25829999999999997"/>
    <n v="0.25829999999999997"/>
    <n v="0.25829999999999997"/>
    <n v="0.25829999999999997"/>
    <n v="0.25829999999999997"/>
    <n v="0.25829999999999997"/>
  </r>
  <r>
    <s v="massachusetts"/>
    <x v="10"/>
    <x v="4"/>
    <x v="2656"/>
    <n v="0.71079999999999999"/>
    <n v="0.71079999999999999"/>
    <n v="0.71079999999999999"/>
    <n v="0.71079999999999999"/>
    <n v="0.71079999999999999"/>
    <n v="0.71079999999999999"/>
    <n v="0.71079999999999999"/>
    <n v="0.71079999999999999"/>
  </r>
  <r>
    <s v="massachusetts"/>
    <x v="10"/>
    <x v="3"/>
    <x v="2657"/>
    <n v="1.0653999999999999"/>
    <n v="1.0653999999999999"/>
    <n v="1.0653999999999999"/>
    <n v="1.0653999999999999"/>
    <n v="1.0653999999999999"/>
    <n v="1.0653999999999999"/>
    <n v="1.0653999999999999"/>
    <n v="1.0653999999999999"/>
  </r>
  <r>
    <s v="massachusetts"/>
    <x v="10"/>
    <x v="6"/>
    <x v="2658"/>
    <n v="5.1999999999999998E-2"/>
    <n v="5.1999999999999998E-2"/>
    <n v="5.1999999999999998E-2"/>
    <n v="5.1999999999999998E-2"/>
    <n v="5.1999999999999998E-2"/>
    <n v="5.1999999999999998E-2"/>
    <n v="5.1999999999999998E-2"/>
    <n v="5.1999999999999998E-2"/>
  </r>
  <r>
    <s v="michigan"/>
    <x v="10"/>
    <x v="4"/>
    <x v="2659"/>
    <n v="1.3564000000000001"/>
    <n v="1.3564000000000001"/>
    <n v="1.3564000000000001"/>
    <n v="1.3564000000000001"/>
    <n v="1.3564000000000001"/>
    <n v="1.3564000000000001"/>
    <n v="1.3564000000000001"/>
    <n v="1.3564000000000001"/>
  </r>
  <r>
    <s v="michigan"/>
    <x v="10"/>
    <x v="3"/>
    <x v="2660"/>
    <n v="1.6708000000000001"/>
    <n v="1.6708000000000001"/>
    <n v="1.6708000000000001"/>
    <n v="1.6708000000000001"/>
    <n v="1.6708000000000001"/>
    <n v="1.6708000000000001"/>
    <n v="1.6708000000000001"/>
    <n v="1.6708000000000001"/>
  </r>
  <r>
    <s v="michigan"/>
    <x v="10"/>
    <x v="6"/>
    <x v="2661"/>
    <n v="8.1500000000000003E-2"/>
    <n v="8.1500000000000003E-2"/>
    <n v="8.1500000000000003E-2"/>
    <n v="8.1500000000000003E-2"/>
    <n v="8.1500000000000003E-2"/>
    <n v="8.1500000000000003E-2"/>
    <n v="8.1500000000000003E-2"/>
    <n v="8.1500000000000003E-2"/>
  </r>
  <r>
    <s v="michigan"/>
    <x v="10"/>
    <x v="5"/>
    <x v="1965"/>
    <n v="0.40510000000000002"/>
    <n v="0.40510000000000002"/>
    <n v="0.40510000000000002"/>
    <n v="0.40510000000000002"/>
    <n v="0.40510000000000002"/>
    <n v="0.40510000000000002"/>
    <n v="0.40510000000000002"/>
    <n v="0.40510000000000002"/>
  </r>
  <r>
    <s v="michigan"/>
    <x v="10"/>
    <x v="0"/>
    <x v="2662"/>
    <n v="5.5071000000000003"/>
    <n v="5.5071000000000003"/>
    <n v="5.5071000000000003"/>
    <n v="5.5071000000000003"/>
    <n v="5.5071000000000003"/>
    <n v="5.5071000000000003"/>
    <n v="5.5071000000000003"/>
    <n v="5.5071000000000003"/>
  </r>
  <r>
    <s v="michigan"/>
    <x v="10"/>
    <x v="1"/>
    <x v="2663"/>
    <n v="1.89"/>
    <n v="1.89"/>
    <n v="1.89"/>
    <n v="1.89"/>
    <n v="1.89"/>
    <n v="1.89"/>
    <n v="1.89"/>
    <n v="1.89"/>
  </r>
  <r>
    <s v="michigan"/>
    <x v="10"/>
    <x v="2"/>
    <x v="2664"/>
    <n v="0.1032"/>
    <n v="0.1032"/>
    <n v="0.1032"/>
    <n v="0.1032"/>
    <n v="0.1032"/>
    <n v="0.1032"/>
    <n v="0.1032"/>
    <n v="0.1032"/>
  </r>
  <r>
    <s v="minnesota"/>
    <x v="10"/>
    <x v="5"/>
    <x v="2665"/>
    <n v="0.2167"/>
    <n v="0.2167"/>
    <n v="0.2167"/>
    <n v="0.2167"/>
    <n v="0.2167"/>
    <n v="0.2167"/>
    <n v="0.2167"/>
    <n v="0.2167"/>
  </r>
  <r>
    <s v="minnesota"/>
    <x v="10"/>
    <x v="6"/>
    <x v="128"/>
    <n v="4.36E-2"/>
    <n v="4.36E-2"/>
    <n v="4.36E-2"/>
    <n v="4.36E-2"/>
    <n v="4.36E-2"/>
    <n v="4.36E-2"/>
    <n v="4.36E-2"/>
    <n v="4.36E-2"/>
  </r>
  <r>
    <s v="minnesota"/>
    <x v="10"/>
    <x v="3"/>
    <x v="2666"/>
    <n v="0.89349999999999996"/>
    <n v="0.89349999999999996"/>
    <n v="0.89349999999999996"/>
    <n v="0.89349999999999996"/>
    <n v="0.89349999999999996"/>
    <n v="0.89349999999999996"/>
    <n v="0.89349999999999996"/>
    <n v="0.89349999999999996"/>
  </r>
  <r>
    <s v="minnesota"/>
    <x v="10"/>
    <x v="4"/>
    <x v="2667"/>
    <n v="0.71919999999999995"/>
    <n v="0.71919999999999995"/>
    <n v="0.71919999999999995"/>
    <n v="0.71919999999999995"/>
    <n v="0.71919999999999995"/>
    <n v="0.71919999999999995"/>
    <n v="0.71919999999999995"/>
    <n v="0.71919999999999995"/>
  </r>
  <r>
    <s v="minnesota"/>
    <x v="10"/>
    <x v="0"/>
    <x v="2668"/>
    <n v="3.0032000000000001"/>
    <n v="3.0032000000000001"/>
    <n v="3.0032000000000001"/>
    <n v="3.0032000000000001"/>
    <n v="3.0032000000000001"/>
    <n v="3.0032000000000001"/>
    <n v="3.0032000000000001"/>
    <n v="3.0032000000000001"/>
  </r>
  <r>
    <s v="minnesota"/>
    <x v="10"/>
    <x v="2"/>
    <x v="2669"/>
    <n v="5.5199999999999999E-2"/>
    <n v="5.5199999999999999E-2"/>
    <n v="5.5199999999999999E-2"/>
    <n v="5.5199999999999999E-2"/>
    <n v="5.5199999999999999E-2"/>
    <n v="5.5199999999999999E-2"/>
    <n v="5.5199999999999999E-2"/>
    <n v="5.5199999999999999E-2"/>
  </r>
  <r>
    <s v="minnesota"/>
    <x v="10"/>
    <x v="1"/>
    <x v="2670"/>
    <n v="1.075"/>
    <n v="1.075"/>
    <n v="1.075"/>
    <n v="1.075"/>
    <n v="1.075"/>
    <n v="1.075"/>
    <n v="1.075"/>
    <n v="1.075"/>
  </r>
  <r>
    <s v="mississippi"/>
    <x v="10"/>
    <x v="1"/>
    <x v="2671"/>
    <n v="0.70109999999999995"/>
    <n v="0.70109999999999995"/>
    <n v="0.70109999999999995"/>
    <n v="0.70109999999999995"/>
    <n v="0.70109999999999995"/>
    <n v="0.70109999999999995"/>
    <n v="0.70109999999999995"/>
    <n v="0.70109999999999995"/>
  </r>
  <r>
    <s v="mississippi"/>
    <x v="10"/>
    <x v="0"/>
    <x v="2672"/>
    <n v="1.7546999999999999"/>
    <n v="1.7546999999999999"/>
    <n v="1.7546999999999999"/>
    <n v="1.7546999999999999"/>
    <n v="1.7546999999999999"/>
    <n v="1.7546999999999999"/>
    <n v="1.7546999999999999"/>
    <n v="1.7546999999999999"/>
  </r>
  <r>
    <s v="mississippi"/>
    <x v="10"/>
    <x v="4"/>
    <x v="2673"/>
    <n v="0.41060000000000002"/>
    <n v="0.41060000000000002"/>
    <n v="0.41060000000000002"/>
    <n v="0.41060000000000002"/>
    <n v="0.41060000000000002"/>
    <n v="0.41060000000000002"/>
    <n v="0.41060000000000002"/>
    <n v="0.41060000000000002"/>
  </r>
  <r>
    <s v="mississippi"/>
    <x v="10"/>
    <x v="2"/>
    <x v="2674"/>
    <n v="2.93E-2"/>
    <n v="2.93E-2"/>
    <n v="2.93E-2"/>
    <n v="2.93E-2"/>
    <n v="2.93E-2"/>
    <n v="2.93E-2"/>
    <n v="2.93E-2"/>
    <n v="2.93E-2"/>
  </r>
  <r>
    <s v="mississippi"/>
    <x v="10"/>
    <x v="6"/>
    <x v="1290"/>
    <n v="2.3199999999999998E-2"/>
    <n v="2.3199999999999998E-2"/>
    <n v="2.3199999999999998E-2"/>
    <n v="2.3199999999999998E-2"/>
    <n v="2.3199999999999998E-2"/>
    <n v="2.3199999999999998E-2"/>
    <n v="2.3199999999999998E-2"/>
    <n v="2.3199999999999998E-2"/>
  </r>
  <r>
    <s v="mississippi"/>
    <x v="10"/>
    <x v="3"/>
    <x v="2675"/>
    <n v="0.47520000000000001"/>
    <n v="0.47520000000000001"/>
    <n v="0.47520000000000001"/>
    <n v="0.47520000000000001"/>
    <n v="0.47520000000000001"/>
    <n v="0.47520000000000001"/>
    <n v="0.47520000000000001"/>
    <n v="0.47520000000000001"/>
  </r>
  <r>
    <s v="mississippi"/>
    <x v="10"/>
    <x v="5"/>
    <x v="2676"/>
    <n v="0.1152"/>
    <n v="0.1152"/>
    <n v="0.1152"/>
    <n v="0.1152"/>
    <n v="0.1152"/>
    <n v="0.1152"/>
    <n v="0.1152"/>
    <n v="0.1152"/>
  </r>
  <r>
    <s v="missouri"/>
    <x v="10"/>
    <x v="0"/>
    <x v="2677"/>
    <n v="3.2576000000000001"/>
    <n v="3.2576000000000001"/>
    <n v="3.2576000000000001"/>
    <n v="3.2576000000000001"/>
    <n v="3.2576000000000001"/>
    <n v="3.2576000000000001"/>
    <n v="3.2576000000000001"/>
    <n v="3.2576000000000001"/>
  </r>
  <r>
    <s v="missouri"/>
    <x v="10"/>
    <x v="1"/>
    <x v="2678"/>
    <n v="1.1623000000000001"/>
    <n v="1.1623000000000001"/>
    <n v="1.1623000000000001"/>
    <n v="1.1623000000000001"/>
    <n v="1.1623000000000001"/>
    <n v="1.1623000000000001"/>
    <n v="1.1623000000000001"/>
    <n v="1.1623000000000001"/>
  </r>
  <r>
    <s v="missouri"/>
    <x v="10"/>
    <x v="2"/>
    <x v="1692"/>
    <n v="5.91E-2"/>
    <n v="5.91E-2"/>
    <n v="5.91E-2"/>
    <n v="5.91E-2"/>
    <n v="5.91E-2"/>
    <n v="5.91E-2"/>
    <n v="5.91E-2"/>
    <n v="5.91E-2"/>
  </r>
  <r>
    <s v="missouri"/>
    <x v="10"/>
    <x v="3"/>
    <x v="2679"/>
    <n v="0.95679999999999998"/>
    <n v="0.95679999999999998"/>
    <n v="0.95679999999999998"/>
    <n v="0.95679999999999998"/>
    <n v="0.95679999999999998"/>
    <n v="0.95679999999999998"/>
    <n v="0.95679999999999998"/>
    <n v="0.95679999999999998"/>
  </r>
  <r>
    <s v="missouri"/>
    <x v="10"/>
    <x v="4"/>
    <x v="2680"/>
    <n v="0.80079999999999996"/>
    <n v="0.80079999999999996"/>
    <n v="0.80079999999999996"/>
    <n v="0.80079999999999996"/>
    <n v="0.80079999999999996"/>
    <n v="0.80079999999999996"/>
    <n v="0.80079999999999996"/>
    <n v="0.80079999999999996"/>
  </r>
  <r>
    <s v="missouri"/>
    <x v="10"/>
    <x v="6"/>
    <x v="1005"/>
    <n v="4.6699999999999998E-2"/>
    <n v="4.6699999999999998E-2"/>
    <n v="4.6699999999999998E-2"/>
    <n v="4.6699999999999998E-2"/>
    <n v="4.6699999999999998E-2"/>
    <n v="4.6699999999999998E-2"/>
    <n v="4.6699999999999998E-2"/>
    <n v="4.6699999999999998E-2"/>
  </r>
  <r>
    <s v="missouri"/>
    <x v="10"/>
    <x v="5"/>
    <x v="518"/>
    <n v="0.23200000000000001"/>
    <n v="0.23200000000000001"/>
    <n v="0.23200000000000001"/>
    <n v="0.23200000000000001"/>
    <n v="0.23200000000000001"/>
    <n v="0.23200000000000001"/>
    <n v="0.23200000000000001"/>
    <n v="0.23200000000000001"/>
  </r>
  <r>
    <s v="montana"/>
    <x v="10"/>
    <x v="1"/>
    <x v="2681"/>
    <n v="0.21190000000000001"/>
    <n v="0.21190000000000001"/>
    <n v="0.21190000000000001"/>
    <n v="0.21190000000000001"/>
    <n v="0.21190000000000001"/>
    <n v="0.21190000000000001"/>
    <n v="0.21190000000000001"/>
    <n v="0.21190000000000001"/>
  </r>
  <r>
    <s v="montana"/>
    <x v="10"/>
    <x v="5"/>
    <x v="1157"/>
    <n v="3.8199999999999998E-2"/>
    <n v="3.8199999999999998E-2"/>
    <n v="3.8199999999999998E-2"/>
    <n v="3.8199999999999998E-2"/>
    <n v="3.8199999999999998E-2"/>
    <n v="3.8199999999999998E-2"/>
    <n v="3.8199999999999998E-2"/>
    <n v="3.8199999999999998E-2"/>
  </r>
  <r>
    <s v="montana"/>
    <x v="10"/>
    <x v="0"/>
    <x v="1112"/>
    <n v="0.54730000000000001"/>
    <n v="0.54730000000000001"/>
    <n v="0.54730000000000001"/>
    <n v="0.54730000000000001"/>
    <n v="0.54730000000000001"/>
    <n v="0.54730000000000001"/>
    <n v="0.54730000000000001"/>
    <n v="0.54730000000000001"/>
  </r>
  <r>
    <s v="montana"/>
    <x v="10"/>
    <x v="3"/>
    <x v="2682"/>
    <n v="0.15759999999999999"/>
    <n v="0.15759999999999999"/>
    <n v="0.15759999999999999"/>
    <n v="0.15759999999999999"/>
    <n v="0.15759999999999999"/>
    <n v="0.15759999999999999"/>
    <n v="0.15759999999999999"/>
    <n v="0.15759999999999999"/>
  </r>
  <r>
    <s v="montana"/>
    <x v="10"/>
    <x v="4"/>
    <x v="2683"/>
    <n v="0.1222"/>
    <n v="0.1222"/>
    <n v="0.1222"/>
    <n v="0.1222"/>
    <n v="0.1222"/>
    <n v="0.1222"/>
    <n v="0.1222"/>
    <n v="0.1222"/>
  </r>
  <r>
    <s v="montana"/>
    <x v="10"/>
    <x v="2"/>
    <x v="264"/>
    <n v="9.7000000000000003E-3"/>
    <n v="9.7000000000000003E-3"/>
    <n v="9.7000000000000003E-3"/>
    <n v="9.7000000000000003E-3"/>
    <n v="9.7000000000000003E-3"/>
    <n v="9.7000000000000003E-3"/>
    <n v="9.7000000000000003E-3"/>
    <n v="9.7000000000000003E-3"/>
  </r>
  <r>
    <s v="montana"/>
    <x v="10"/>
    <x v="6"/>
    <x v="255"/>
    <n v="7.7000000000000002E-3"/>
    <n v="7.7000000000000002E-3"/>
    <n v="7.7000000000000002E-3"/>
    <n v="7.7000000000000002E-3"/>
    <n v="7.7000000000000002E-3"/>
    <n v="7.7000000000000002E-3"/>
    <n v="7.7000000000000002E-3"/>
    <n v="7.7000000000000002E-3"/>
  </r>
  <r>
    <s v="nebraska"/>
    <x v="10"/>
    <x v="4"/>
    <x v="2684"/>
    <n v="0.23760000000000001"/>
    <n v="0.23760000000000001"/>
    <n v="0.23760000000000001"/>
    <n v="0.23760000000000001"/>
    <n v="0.23760000000000001"/>
    <n v="0.23760000000000001"/>
    <n v="0.23760000000000001"/>
    <n v="0.23760000000000001"/>
  </r>
  <r>
    <s v="nebraska"/>
    <x v="10"/>
    <x v="5"/>
    <x v="2452"/>
    <n v="6.8400000000000002E-2"/>
    <n v="6.8400000000000002E-2"/>
    <n v="6.8400000000000002E-2"/>
    <n v="6.8400000000000002E-2"/>
    <n v="6.8400000000000002E-2"/>
    <n v="6.8400000000000002E-2"/>
    <n v="6.8400000000000002E-2"/>
    <n v="6.8400000000000002E-2"/>
  </r>
  <r>
    <s v="nebraska"/>
    <x v="10"/>
    <x v="6"/>
    <x v="481"/>
    <n v="1.38E-2"/>
    <n v="1.38E-2"/>
    <n v="1.38E-2"/>
    <n v="1.38E-2"/>
    <n v="1.38E-2"/>
    <n v="1.38E-2"/>
    <n v="1.38E-2"/>
    <n v="1.38E-2"/>
  </r>
  <r>
    <s v="nebraska"/>
    <x v="10"/>
    <x v="2"/>
    <x v="2685"/>
    <n v="1.7399999999999999E-2"/>
    <n v="1.7399999999999999E-2"/>
    <n v="1.7399999999999999E-2"/>
    <n v="1.7399999999999999E-2"/>
    <n v="1.7399999999999999E-2"/>
    <n v="1.7399999999999999E-2"/>
    <n v="1.7399999999999999E-2"/>
    <n v="1.7399999999999999E-2"/>
  </r>
  <r>
    <s v="nebraska"/>
    <x v="10"/>
    <x v="3"/>
    <x v="2686"/>
    <n v="0.28189999999999998"/>
    <n v="0.28189999999999998"/>
    <n v="0.28189999999999998"/>
    <n v="0.28189999999999998"/>
    <n v="0.28189999999999998"/>
    <n v="0.28189999999999998"/>
    <n v="0.28189999999999998"/>
    <n v="0.28189999999999998"/>
  </r>
  <r>
    <s v="nebraska"/>
    <x v="10"/>
    <x v="1"/>
    <x v="2687"/>
    <n v="0.35410000000000003"/>
    <n v="0.35410000000000003"/>
    <n v="0.35410000000000003"/>
    <n v="0.35410000000000003"/>
    <n v="0.35410000000000003"/>
    <n v="0.35410000000000003"/>
    <n v="0.35410000000000003"/>
    <n v="0.35410000000000003"/>
  </r>
  <r>
    <s v="nebraska"/>
    <x v="10"/>
    <x v="0"/>
    <x v="2688"/>
    <n v="0.97319999999999995"/>
    <n v="0.97319999999999995"/>
    <n v="0.97319999999999995"/>
    <n v="0.97319999999999995"/>
    <n v="0.97319999999999995"/>
    <n v="0.97319999999999995"/>
    <n v="0.97319999999999995"/>
    <n v="0.97319999999999995"/>
  </r>
  <r>
    <s v="nevada"/>
    <x v="10"/>
    <x v="0"/>
    <x v="2689"/>
    <n v="1.4811000000000001"/>
    <n v="1.4811000000000001"/>
    <n v="1.4811000000000001"/>
    <n v="1.4811000000000001"/>
    <n v="1.4811000000000001"/>
    <n v="1.4811000000000001"/>
    <n v="1.4811000000000001"/>
    <n v="1.4811000000000001"/>
  </r>
  <r>
    <s v="nevada"/>
    <x v="10"/>
    <x v="6"/>
    <x v="414"/>
    <n v="2.35E-2"/>
    <n v="2.35E-2"/>
    <n v="2.35E-2"/>
    <n v="2.35E-2"/>
    <n v="2.35E-2"/>
    <n v="2.35E-2"/>
    <n v="2.35E-2"/>
    <n v="2.35E-2"/>
  </r>
  <r>
    <s v="nevada"/>
    <x v="10"/>
    <x v="4"/>
    <x v="2690"/>
    <n v="0.3337"/>
    <n v="0.3337"/>
    <n v="0.3337"/>
    <n v="0.3337"/>
    <n v="0.3337"/>
    <n v="0.3337"/>
    <n v="0.3337"/>
    <n v="0.3337"/>
  </r>
  <r>
    <s v="nevada"/>
    <x v="10"/>
    <x v="5"/>
    <x v="2691"/>
    <n v="0.1169"/>
    <n v="0.1169"/>
    <n v="0.1169"/>
    <n v="0.1169"/>
    <n v="0.1169"/>
    <n v="0.1169"/>
    <n v="0.1169"/>
    <n v="0.1169"/>
  </r>
  <r>
    <s v="nevada"/>
    <x v="10"/>
    <x v="1"/>
    <x v="1724"/>
    <n v="0.49519999999999997"/>
    <n v="0.49519999999999997"/>
    <n v="0.49519999999999997"/>
    <n v="0.49519999999999997"/>
    <n v="0.49519999999999997"/>
    <n v="0.49519999999999997"/>
    <n v="0.49519999999999997"/>
    <n v="0.49519999999999997"/>
  </r>
  <r>
    <s v="nevada"/>
    <x v="10"/>
    <x v="2"/>
    <x v="2208"/>
    <n v="2.98E-2"/>
    <n v="2.98E-2"/>
    <n v="2.98E-2"/>
    <n v="2.98E-2"/>
    <n v="2.98E-2"/>
    <n v="2.98E-2"/>
    <n v="2.98E-2"/>
    <n v="2.98E-2"/>
  </r>
  <r>
    <s v="nevada"/>
    <x v="10"/>
    <x v="3"/>
    <x v="2692"/>
    <n v="0.48209999999999997"/>
    <n v="0.48209999999999997"/>
    <n v="0.48209999999999997"/>
    <n v="0.48209999999999997"/>
    <n v="0.48209999999999997"/>
    <n v="0.48209999999999997"/>
    <n v="0.48209999999999997"/>
    <n v="0.48209999999999997"/>
  </r>
  <r>
    <s v="new_hampshire"/>
    <x v="10"/>
    <x v="0"/>
    <x v="2693"/>
    <n v="0.71740000000000004"/>
    <n v="0.71740000000000004"/>
    <n v="0.71740000000000004"/>
    <n v="0.71740000000000004"/>
    <n v="0.71740000000000004"/>
    <n v="0.71740000000000004"/>
    <n v="0.71740000000000004"/>
    <n v="0.71740000000000004"/>
  </r>
  <r>
    <s v="new_hampshire"/>
    <x v="10"/>
    <x v="5"/>
    <x v="689"/>
    <n v="5.57E-2"/>
    <n v="5.57E-2"/>
    <n v="5.57E-2"/>
    <n v="5.57E-2"/>
    <n v="5.57E-2"/>
    <n v="5.57E-2"/>
    <n v="5.57E-2"/>
    <n v="5.57E-2"/>
  </r>
  <r>
    <s v="new_hampshire"/>
    <x v="10"/>
    <x v="3"/>
    <x v="2694"/>
    <n v="0.2296"/>
    <n v="0.2296"/>
    <n v="0.2296"/>
    <n v="0.2296"/>
    <n v="0.2296"/>
    <n v="0.2296"/>
    <n v="0.2296"/>
    <n v="0.2296"/>
  </r>
  <r>
    <s v="new_hampshire"/>
    <x v="10"/>
    <x v="2"/>
    <x v="2557"/>
    <n v="1.4200000000000001E-2"/>
    <n v="1.4200000000000001E-2"/>
    <n v="1.4200000000000001E-2"/>
    <n v="1.4200000000000001E-2"/>
    <n v="1.4200000000000001E-2"/>
    <n v="1.4200000000000001E-2"/>
    <n v="1.4200000000000001E-2"/>
    <n v="1.4200000000000001E-2"/>
  </r>
  <r>
    <s v="new_hampshire"/>
    <x v="10"/>
    <x v="1"/>
    <x v="2695"/>
    <n v="0.25230000000000002"/>
    <n v="0.25230000000000002"/>
    <n v="0.25230000000000002"/>
    <n v="0.25230000000000002"/>
    <n v="0.25230000000000002"/>
    <n v="0.25230000000000002"/>
    <n v="0.25230000000000002"/>
    <n v="0.25230000000000002"/>
  </r>
  <r>
    <s v="new_hampshire"/>
    <x v="10"/>
    <x v="6"/>
    <x v="657"/>
    <n v="1.12E-2"/>
    <n v="1.12E-2"/>
    <n v="1.12E-2"/>
    <n v="1.12E-2"/>
    <n v="1.12E-2"/>
    <n v="1.12E-2"/>
    <n v="1.12E-2"/>
    <n v="1.12E-2"/>
  </r>
  <r>
    <s v="new_hampshire"/>
    <x v="10"/>
    <x v="4"/>
    <x v="2696"/>
    <n v="0.15429999999999999"/>
    <n v="0.15429999999999999"/>
    <n v="0.15429999999999999"/>
    <n v="0.15429999999999999"/>
    <n v="0.15429999999999999"/>
    <n v="0.15429999999999999"/>
    <n v="0.15429999999999999"/>
    <n v="0.15429999999999999"/>
  </r>
  <r>
    <s v="new_jersey"/>
    <x v="10"/>
    <x v="3"/>
    <x v="2697"/>
    <n v="1.4590000000000001"/>
    <n v="1.4590000000000001"/>
    <n v="1.4590000000000001"/>
    <n v="1.4590000000000001"/>
    <n v="1.4590000000000001"/>
    <n v="1.4590000000000001"/>
    <n v="1.4590000000000001"/>
    <n v="1.4590000000000001"/>
  </r>
  <r>
    <s v="new_jersey"/>
    <x v="10"/>
    <x v="6"/>
    <x v="2698"/>
    <n v="7.1199999999999999E-2"/>
    <n v="7.1199999999999999E-2"/>
    <n v="7.1199999999999999E-2"/>
    <n v="7.1199999999999999E-2"/>
    <n v="7.1199999999999999E-2"/>
    <n v="7.1199999999999999E-2"/>
    <n v="7.1199999999999999E-2"/>
    <n v="7.1199999999999999E-2"/>
  </r>
  <r>
    <s v="new_jersey"/>
    <x v="10"/>
    <x v="4"/>
    <x v="2699"/>
    <n v="0.93679999999999997"/>
    <n v="0.93679999999999997"/>
    <n v="0.93679999999999997"/>
    <n v="0.93679999999999997"/>
    <n v="0.93679999999999997"/>
    <n v="0.93679999999999997"/>
    <n v="0.93679999999999997"/>
    <n v="0.93679999999999997"/>
  </r>
  <r>
    <s v="new_jersey"/>
    <x v="10"/>
    <x v="1"/>
    <x v="2700"/>
    <n v="1.4419"/>
    <n v="1.4419"/>
    <n v="1.4419"/>
    <n v="1.4419"/>
    <n v="1.4419"/>
    <n v="1.4419"/>
    <n v="1.4419"/>
    <n v="1.4419"/>
  </r>
  <r>
    <s v="new_jersey"/>
    <x v="10"/>
    <x v="0"/>
    <x v="2701"/>
    <n v="4.3528000000000002"/>
    <n v="4.3528000000000002"/>
    <n v="4.3528000000000002"/>
    <n v="4.3528000000000002"/>
    <n v="4.3528000000000002"/>
    <n v="4.3528000000000002"/>
    <n v="4.3528000000000002"/>
    <n v="4.3528000000000002"/>
  </r>
  <r>
    <s v="new_jersey"/>
    <x v="10"/>
    <x v="5"/>
    <x v="1009"/>
    <n v="0.3538"/>
    <n v="0.3538"/>
    <n v="0.3538"/>
    <n v="0.3538"/>
    <n v="0.3538"/>
    <n v="0.3538"/>
    <n v="0.3538"/>
    <n v="0.3538"/>
  </r>
  <r>
    <s v="new_jersey"/>
    <x v="10"/>
    <x v="2"/>
    <x v="2702"/>
    <n v="9.01E-2"/>
    <n v="9.01E-2"/>
    <n v="9.01E-2"/>
    <n v="9.01E-2"/>
    <n v="9.01E-2"/>
    <n v="9.01E-2"/>
    <n v="9.01E-2"/>
    <n v="9.01E-2"/>
  </r>
  <r>
    <s v="new_mexico"/>
    <x v="10"/>
    <x v="1"/>
    <x v="2703"/>
    <n v="0.46110000000000001"/>
    <n v="0.46110000000000001"/>
    <n v="0.46110000000000001"/>
    <n v="0.46110000000000001"/>
    <n v="0.46110000000000001"/>
    <n v="0.46110000000000001"/>
    <n v="0.46110000000000001"/>
    <n v="0.46110000000000001"/>
  </r>
  <r>
    <s v="new_mexico"/>
    <x v="10"/>
    <x v="5"/>
    <x v="2146"/>
    <n v="7.8E-2"/>
    <n v="7.8E-2"/>
    <n v="7.8E-2"/>
    <n v="7.8E-2"/>
    <n v="7.8E-2"/>
    <n v="7.8E-2"/>
    <n v="7.8E-2"/>
    <n v="7.8E-2"/>
  </r>
  <r>
    <s v="new_mexico"/>
    <x v="10"/>
    <x v="6"/>
    <x v="1286"/>
    <n v="1.5699999999999999E-2"/>
    <n v="1.5699999999999999E-2"/>
    <n v="1.5699999999999999E-2"/>
    <n v="1.5699999999999999E-2"/>
    <n v="1.5699999999999999E-2"/>
    <n v="1.5699999999999999E-2"/>
    <n v="1.5699999999999999E-2"/>
    <n v="1.5699999999999999E-2"/>
  </r>
  <r>
    <s v="new_mexico"/>
    <x v="10"/>
    <x v="4"/>
    <x v="2704"/>
    <n v="0.2374"/>
    <n v="0.2374"/>
    <n v="0.2374"/>
    <n v="0.2374"/>
    <n v="0.2374"/>
    <n v="0.2374"/>
    <n v="0.2374"/>
    <n v="0.2374"/>
  </r>
  <r>
    <s v="new_mexico"/>
    <x v="10"/>
    <x v="3"/>
    <x v="2705"/>
    <n v="0.32179999999999997"/>
    <n v="0.32179999999999997"/>
    <n v="0.32179999999999997"/>
    <n v="0.32179999999999997"/>
    <n v="0.32179999999999997"/>
    <n v="0.32179999999999997"/>
    <n v="0.32179999999999997"/>
    <n v="0.32179999999999997"/>
  </r>
  <r>
    <s v="new_mexico"/>
    <x v="10"/>
    <x v="0"/>
    <x v="2706"/>
    <n v="1.1339999999999999"/>
    <n v="1.1339999999999999"/>
    <n v="1.1339999999999999"/>
    <n v="1.1339999999999999"/>
    <n v="1.1339999999999999"/>
    <n v="1.1339999999999999"/>
    <n v="1.1339999999999999"/>
    <n v="1.1339999999999999"/>
  </r>
  <r>
    <s v="new_mexico"/>
    <x v="10"/>
    <x v="2"/>
    <x v="2707"/>
    <n v="1.9900000000000001E-2"/>
    <n v="1.9900000000000001E-2"/>
    <n v="1.9900000000000001E-2"/>
    <n v="1.9900000000000001E-2"/>
    <n v="1.9900000000000001E-2"/>
    <n v="1.9900000000000001E-2"/>
    <n v="1.9900000000000001E-2"/>
    <n v="1.9900000000000001E-2"/>
  </r>
  <r>
    <s v="new_york"/>
    <x v="10"/>
    <x v="2"/>
    <x v="403"/>
    <n v="0.1903"/>
    <n v="0.1903"/>
    <n v="0.1903"/>
    <n v="0.1903"/>
    <n v="0.1903"/>
    <n v="0.1903"/>
    <n v="0.1903"/>
    <n v="0.1903"/>
  </r>
  <r>
    <s v="new_york"/>
    <x v="10"/>
    <x v="0"/>
    <x v="2708"/>
    <n v="8.9547000000000008"/>
    <n v="8.9547000000000008"/>
    <n v="8.9547000000000008"/>
    <n v="8.9547000000000008"/>
    <n v="8.9547000000000008"/>
    <n v="8.9547000000000008"/>
    <n v="8.9547000000000008"/>
    <n v="8.9547000000000008"/>
  </r>
  <r>
    <s v="new_york"/>
    <x v="10"/>
    <x v="3"/>
    <x v="2709"/>
    <n v="3.0811999999999999"/>
    <n v="3.0811999999999999"/>
    <n v="3.0811999999999999"/>
    <n v="3.0811999999999999"/>
    <n v="3.0811999999999999"/>
    <n v="3.0811999999999999"/>
    <n v="3.0811999999999999"/>
    <n v="3.0811999999999999"/>
  </r>
  <r>
    <s v="new_york"/>
    <x v="10"/>
    <x v="5"/>
    <x v="2710"/>
    <n v="0.74709999999999999"/>
    <n v="0.74709999999999999"/>
    <n v="0.74709999999999999"/>
    <n v="0.74709999999999999"/>
    <n v="0.74709999999999999"/>
    <n v="0.74709999999999999"/>
    <n v="0.74709999999999999"/>
    <n v="0.74709999999999999"/>
  </r>
  <r>
    <s v="new_york"/>
    <x v="10"/>
    <x v="4"/>
    <x v="2711"/>
    <n v="2.0516999999999999"/>
    <n v="2.0516999999999999"/>
    <n v="2.0516999999999999"/>
    <n v="2.0516999999999999"/>
    <n v="2.0516999999999999"/>
    <n v="2.0516999999999999"/>
    <n v="2.0516999999999999"/>
    <n v="2.0516999999999999"/>
  </r>
  <r>
    <s v="new_york"/>
    <x v="10"/>
    <x v="1"/>
    <x v="2712"/>
    <n v="2.7341000000000002"/>
    <n v="2.7341000000000002"/>
    <n v="2.7341000000000002"/>
    <n v="2.7341000000000002"/>
    <n v="2.7341000000000002"/>
    <n v="2.7341000000000002"/>
    <n v="2.7341000000000002"/>
    <n v="2.7341000000000002"/>
  </r>
  <r>
    <s v="new_york"/>
    <x v="10"/>
    <x v="6"/>
    <x v="2713"/>
    <n v="0.15029999999999999"/>
    <n v="0.15029999999999999"/>
    <n v="0.15029999999999999"/>
    <n v="0.15029999999999999"/>
    <n v="0.15029999999999999"/>
    <n v="0.15029999999999999"/>
    <n v="0.15029999999999999"/>
    <n v="0.15029999999999999"/>
  </r>
  <r>
    <s v="north_carolina"/>
    <x v="10"/>
    <x v="5"/>
    <x v="2714"/>
    <n v="0.3826"/>
    <n v="0.3826"/>
    <n v="0.3826"/>
    <n v="0.3826"/>
    <n v="0.3826"/>
    <n v="0.3826"/>
    <n v="0.3826"/>
    <n v="0.3826"/>
  </r>
  <r>
    <s v="north_carolina"/>
    <x v="10"/>
    <x v="0"/>
    <x v="2715"/>
    <n v="5.5332999999999997"/>
    <n v="5.5332999999999997"/>
    <n v="5.5332999999999997"/>
    <n v="5.5332999999999997"/>
    <n v="5.5332999999999997"/>
    <n v="5.5332999999999997"/>
    <n v="5.5332999999999997"/>
    <n v="5.5332999999999997"/>
  </r>
  <r>
    <s v="north_carolina"/>
    <x v="10"/>
    <x v="4"/>
    <x v="2716"/>
    <n v="1.3948"/>
    <n v="1.3948"/>
    <n v="1.3948"/>
    <n v="1.3948"/>
    <n v="1.3948"/>
    <n v="1.3948"/>
    <n v="1.3948"/>
    <n v="1.3948"/>
  </r>
  <r>
    <s v="north_carolina"/>
    <x v="10"/>
    <x v="3"/>
    <x v="2717"/>
    <n v="1.5780000000000001"/>
    <n v="1.5780000000000001"/>
    <n v="1.5780000000000001"/>
    <n v="1.5780000000000001"/>
    <n v="1.5780000000000001"/>
    <n v="1.5780000000000001"/>
    <n v="1.5780000000000001"/>
    <n v="1.5780000000000001"/>
  </r>
  <r>
    <s v="north_carolina"/>
    <x v="10"/>
    <x v="6"/>
    <x v="391"/>
    <n v="7.6999999999999999E-2"/>
    <n v="7.6999999999999999E-2"/>
    <n v="7.6999999999999999E-2"/>
    <n v="7.6999999999999999E-2"/>
    <n v="7.6999999999999999E-2"/>
    <n v="7.6999999999999999E-2"/>
    <n v="7.6999999999999999E-2"/>
    <n v="7.6999999999999999E-2"/>
  </r>
  <r>
    <s v="north_carolina"/>
    <x v="10"/>
    <x v="2"/>
    <x v="2718"/>
    <n v="9.7500000000000003E-2"/>
    <n v="9.7500000000000003E-2"/>
    <n v="9.7500000000000003E-2"/>
    <n v="9.7500000000000003E-2"/>
    <n v="9.7500000000000003E-2"/>
    <n v="9.7500000000000003E-2"/>
    <n v="9.7500000000000003E-2"/>
    <n v="9.7500000000000003E-2"/>
  </r>
  <r>
    <s v="north_carolina"/>
    <x v="10"/>
    <x v="1"/>
    <x v="2719"/>
    <n v="2.0032999999999999"/>
    <n v="2.0032999999999999"/>
    <n v="2.0032999999999999"/>
    <n v="2.0032999999999999"/>
    <n v="2.0032999999999999"/>
    <n v="2.0032999999999999"/>
    <n v="2.0032999999999999"/>
    <n v="2.0032999999999999"/>
  </r>
  <r>
    <s v="north_dakota"/>
    <x v="10"/>
    <x v="6"/>
    <x v="2136"/>
    <n v="4.8999999999999998E-3"/>
    <n v="4.8999999999999998E-3"/>
    <n v="4.8999999999999998E-3"/>
    <n v="4.8999999999999998E-3"/>
    <n v="4.8999999999999998E-3"/>
    <n v="4.8999999999999998E-3"/>
    <n v="4.8999999999999998E-3"/>
    <n v="4.8999999999999998E-3"/>
  </r>
  <r>
    <s v="north_dakota"/>
    <x v="10"/>
    <x v="5"/>
    <x v="350"/>
    <n v="2.4299999999999999E-2"/>
    <n v="2.4299999999999999E-2"/>
    <n v="2.4299999999999999E-2"/>
    <n v="2.4299999999999999E-2"/>
    <n v="2.4299999999999999E-2"/>
    <n v="2.4299999999999999E-2"/>
    <n v="2.4299999999999999E-2"/>
    <n v="2.4299999999999999E-2"/>
  </r>
  <r>
    <s v="north_dakota"/>
    <x v="10"/>
    <x v="3"/>
    <x v="1815"/>
    <n v="0.10009999999999999"/>
    <n v="0.10009999999999999"/>
    <n v="0.10009999999999999"/>
    <n v="0.10009999999999999"/>
    <n v="0.10009999999999999"/>
    <n v="0.10009999999999999"/>
    <n v="0.10009999999999999"/>
    <n v="0.10009999999999999"/>
  </r>
  <r>
    <s v="north_dakota"/>
    <x v="10"/>
    <x v="1"/>
    <x v="2720"/>
    <n v="0.16059999999999999"/>
    <n v="0.16059999999999999"/>
    <n v="0.16059999999999999"/>
    <n v="0.16059999999999999"/>
    <n v="0.16059999999999999"/>
    <n v="0.16059999999999999"/>
    <n v="0.16059999999999999"/>
    <n v="0.16059999999999999"/>
  </r>
  <r>
    <s v="north_dakota"/>
    <x v="10"/>
    <x v="0"/>
    <x v="2721"/>
    <n v="0.39219999999999999"/>
    <n v="0.39219999999999999"/>
    <n v="0.39219999999999999"/>
    <n v="0.39219999999999999"/>
    <n v="0.39219999999999999"/>
    <n v="0.39219999999999999"/>
    <n v="0.39219999999999999"/>
    <n v="0.39219999999999999"/>
  </r>
  <r>
    <s v="north_dakota"/>
    <x v="10"/>
    <x v="2"/>
    <x v="830"/>
    <n v="6.1999999999999998E-3"/>
    <n v="6.1999999999999998E-3"/>
    <n v="6.1999999999999998E-3"/>
    <n v="6.1999999999999998E-3"/>
    <n v="6.1999999999999998E-3"/>
    <n v="6.1999999999999998E-3"/>
    <n v="6.1999999999999998E-3"/>
    <n v="6.1999999999999998E-3"/>
  </r>
  <r>
    <s v="north_dakota"/>
    <x v="10"/>
    <x v="4"/>
    <x v="468"/>
    <n v="9.6199999999999994E-2"/>
    <n v="9.6199999999999994E-2"/>
    <n v="9.6199999999999994E-2"/>
    <n v="9.6199999999999994E-2"/>
    <n v="9.6199999999999994E-2"/>
    <n v="9.6199999999999994E-2"/>
    <n v="9.6199999999999994E-2"/>
    <n v="9.6199999999999994E-2"/>
  </r>
  <r>
    <s v="ohio"/>
    <x v="10"/>
    <x v="3"/>
    <x v="2722"/>
    <n v="1.8341000000000001"/>
    <n v="1.8341000000000001"/>
    <n v="1.8341000000000001"/>
    <n v="1.8341000000000001"/>
    <n v="1.8341000000000001"/>
    <n v="1.8341000000000001"/>
    <n v="1.8341000000000001"/>
    <n v="1.8341000000000001"/>
  </r>
  <r>
    <s v="ohio"/>
    <x v="10"/>
    <x v="5"/>
    <x v="2723"/>
    <n v="0.44469999999999998"/>
    <n v="0.44469999999999998"/>
    <n v="0.44469999999999998"/>
    <n v="0.44469999999999998"/>
    <n v="0.44469999999999998"/>
    <n v="0.44469999999999998"/>
    <n v="0.44469999999999998"/>
    <n v="0.44469999999999998"/>
  </r>
  <r>
    <s v="ohio"/>
    <x v="10"/>
    <x v="4"/>
    <x v="2724"/>
    <n v="1.5155000000000001"/>
    <n v="1.5155000000000001"/>
    <n v="1.5155000000000001"/>
    <n v="1.5155000000000001"/>
    <n v="1.5155000000000001"/>
    <n v="1.5155000000000001"/>
    <n v="1.5155000000000001"/>
    <n v="1.5155000000000001"/>
  </r>
  <r>
    <s v="ohio"/>
    <x v="10"/>
    <x v="1"/>
    <x v="2725"/>
    <n v="2.347"/>
    <n v="2.347"/>
    <n v="2.347"/>
    <n v="2.347"/>
    <n v="2.347"/>
    <n v="2.347"/>
    <n v="2.347"/>
    <n v="2.347"/>
  </r>
  <r>
    <s v="ohio"/>
    <x v="10"/>
    <x v="0"/>
    <x v="2726"/>
    <n v="6.3441999999999998"/>
    <n v="6.3441999999999998"/>
    <n v="6.3441999999999998"/>
    <n v="6.3441999999999998"/>
    <n v="6.3441999999999998"/>
    <n v="6.3441999999999998"/>
    <n v="6.3441999999999998"/>
    <n v="6.3441999999999998"/>
  </r>
  <r>
    <s v="ohio"/>
    <x v="10"/>
    <x v="2"/>
    <x v="2727"/>
    <n v="0.1133"/>
    <n v="0.1133"/>
    <n v="0.1133"/>
    <n v="0.1133"/>
    <n v="0.1133"/>
    <n v="0.1133"/>
    <n v="0.1133"/>
    <n v="0.1133"/>
  </r>
  <r>
    <s v="ohio"/>
    <x v="10"/>
    <x v="6"/>
    <x v="1372"/>
    <n v="8.9499999999999996E-2"/>
    <n v="8.9499999999999996E-2"/>
    <n v="8.9499999999999996E-2"/>
    <n v="8.9499999999999996E-2"/>
    <n v="8.9499999999999996E-2"/>
    <n v="8.9499999999999996E-2"/>
    <n v="8.9499999999999996E-2"/>
    <n v="8.9499999999999996E-2"/>
  </r>
  <r>
    <s v="oklahoma"/>
    <x v="10"/>
    <x v="2"/>
    <x v="43"/>
    <n v="3.5700000000000003E-2"/>
    <n v="3.5700000000000003E-2"/>
    <n v="3.5700000000000003E-2"/>
    <n v="3.5700000000000003E-2"/>
    <n v="3.5700000000000003E-2"/>
    <n v="3.5700000000000003E-2"/>
    <n v="3.5700000000000003E-2"/>
    <n v="3.5700000000000003E-2"/>
  </r>
  <r>
    <s v="oklahoma"/>
    <x v="10"/>
    <x v="1"/>
    <x v="2728"/>
    <n v="0.85660000000000003"/>
    <n v="0.85660000000000003"/>
    <n v="0.85660000000000003"/>
    <n v="0.85660000000000003"/>
    <n v="0.85660000000000003"/>
    <n v="0.85660000000000003"/>
    <n v="0.85660000000000003"/>
    <n v="0.85660000000000003"/>
  </r>
  <r>
    <s v="oklahoma"/>
    <x v="10"/>
    <x v="3"/>
    <x v="2729"/>
    <n v="0.57720000000000005"/>
    <n v="0.57720000000000005"/>
    <n v="0.57720000000000005"/>
    <n v="0.57720000000000005"/>
    <n v="0.57720000000000005"/>
    <n v="0.57720000000000005"/>
    <n v="0.57720000000000005"/>
    <n v="0.57720000000000005"/>
  </r>
  <r>
    <s v="oklahoma"/>
    <x v="10"/>
    <x v="4"/>
    <x v="2730"/>
    <n v="0.52149999999999996"/>
    <n v="0.52149999999999996"/>
    <n v="0.52149999999999996"/>
    <n v="0.52149999999999996"/>
    <n v="0.52149999999999996"/>
    <n v="0.52149999999999996"/>
    <n v="0.52149999999999996"/>
    <n v="0.52149999999999996"/>
  </r>
  <r>
    <s v="oklahoma"/>
    <x v="10"/>
    <x v="5"/>
    <x v="2307"/>
    <n v="0.14000000000000001"/>
    <n v="0.14000000000000001"/>
    <n v="0.14000000000000001"/>
    <n v="0.14000000000000001"/>
    <n v="0.14000000000000001"/>
    <n v="0.14000000000000001"/>
    <n v="0.14000000000000001"/>
    <n v="0.14000000000000001"/>
  </r>
  <r>
    <s v="oklahoma"/>
    <x v="10"/>
    <x v="6"/>
    <x v="976"/>
    <n v="2.8199999999999999E-2"/>
    <n v="2.8199999999999999E-2"/>
    <n v="2.8199999999999999E-2"/>
    <n v="2.8199999999999999E-2"/>
    <n v="2.8199999999999999E-2"/>
    <n v="2.8199999999999999E-2"/>
    <n v="2.8199999999999999E-2"/>
    <n v="2.8199999999999999E-2"/>
  </r>
  <r>
    <s v="oklahoma"/>
    <x v="10"/>
    <x v="0"/>
    <x v="2731"/>
    <n v="2.1589999999999998"/>
    <n v="2.1589999999999998"/>
    <n v="2.1589999999999998"/>
    <n v="2.1589999999999998"/>
    <n v="2.1589999999999998"/>
    <n v="2.1589999999999998"/>
    <n v="2.1589999999999998"/>
    <n v="2.1589999999999998"/>
  </r>
  <r>
    <s v="oregon"/>
    <x v="10"/>
    <x v="1"/>
    <x v="2732"/>
    <n v="0.65069999999999995"/>
    <n v="0.65069999999999995"/>
    <n v="0.65069999999999995"/>
    <n v="0.65069999999999995"/>
    <n v="0.65069999999999995"/>
    <n v="0.65069999999999995"/>
    <n v="0.65069999999999995"/>
    <n v="0.65069999999999995"/>
  </r>
  <r>
    <s v="oregon"/>
    <x v="10"/>
    <x v="0"/>
    <x v="2733"/>
    <n v="1.9614"/>
    <n v="1.9614"/>
    <n v="1.9614"/>
    <n v="1.9614"/>
    <n v="1.9614"/>
    <n v="1.9614"/>
    <n v="1.9614"/>
    <n v="1.9614"/>
  </r>
  <r>
    <s v="oregon"/>
    <x v="10"/>
    <x v="3"/>
    <x v="2734"/>
    <n v="0.63260000000000005"/>
    <n v="0.63260000000000005"/>
    <n v="0.63260000000000005"/>
    <n v="0.63260000000000005"/>
    <n v="0.63260000000000005"/>
    <n v="0.63260000000000005"/>
    <n v="0.63260000000000005"/>
    <n v="0.63260000000000005"/>
  </r>
  <r>
    <s v="oregon"/>
    <x v="10"/>
    <x v="5"/>
    <x v="844"/>
    <n v="0.15340000000000001"/>
    <n v="0.15340000000000001"/>
    <n v="0.15340000000000001"/>
    <n v="0.15340000000000001"/>
    <n v="0.15340000000000001"/>
    <n v="0.15340000000000001"/>
    <n v="0.15340000000000001"/>
    <n v="0.15340000000000001"/>
  </r>
  <r>
    <s v="oregon"/>
    <x v="10"/>
    <x v="6"/>
    <x v="475"/>
    <n v="3.09E-2"/>
    <n v="3.09E-2"/>
    <n v="3.09E-2"/>
    <n v="3.09E-2"/>
    <n v="3.09E-2"/>
    <n v="3.09E-2"/>
    <n v="3.09E-2"/>
    <n v="3.09E-2"/>
  </r>
  <r>
    <s v="oregon"/>
    <x v="10"/>
    <x v="4"/>
    <x v="2735"/>
    <n v="0.45479999999999998"/>
    <n v="0.45479999999999998"/>
    <n v="0.45479999999999998"/>
    <n v="0.45479999999999998"/>
    <n v="0.45479999999999998"/>
    <n v="0.45479999999999998"/>
    <n v="0.45479999999999998"/>
    <n v="0.45479999999999998"/>
  </r>
  <r>
    <s v="oregon"/>
    <x v="10"/>
    <x v="2"/>
    <x v="2736"/>
    <n v="3.9100000000000003E-2"/>
    <n v="3.9100000000000003E-2"/>
    <n v="3.9100000000000003E-2"/>
    <n v="3.9100000000000003E-2"/>
    <n v="3.9100000000000003E-2"/>
    <n v="3.9100000000000003E-2"/>
    <n v="3.9100000000000003E-2"/>
    <n v="3.9100000000000003E-2"/>
  </r>
  <r>
    <s v="pennsylvania"/>
    <x v="10"/>
    <x v="0"/>
    <x v="2737"/>
    <n v="6.0837000000000003"/>
    <n v="6.0837000000000003"/>
    <n v="6.0837000000000003"/>
    <n v="6.0837000000000003"/>
    <n v="6.0837000000000003"/>
    <n v="6.0837000000000003"/>
    <n v="6.0837000000000003"/>
    <n v="6.0837000000000003"/>
  </r>
  <r>
    <s v="pennsylvania"/>
    <x v="10"/>
    <x v="1"/>
    <x v="2738"/>
    <n v="2.0059"/>
    <n v="2.0059"/>
    <n v="2.0059"/>
    <n v="2.0059"/>
    <n v="2.0059"/>
    <n v="2.0059"/>
    <n v="2.0059"/>
    <n v="2.0059"/>
  </r>
  <r>
    <s v="pennsylvania"/>
    <x v="10"/>
    <x v="3"/>
    <x v="2739"/>
    <n v="2.0036"/>
    <n v="2.0036"/>
    <n v="2.0036"/>
    <n v="2.0036"/>
    <n v="2.0036"/>
    <n v="2.0036"/>
    <n v="2.0036"/>
    <n v="2.0036"/>
  </r>
  <r>
    <s v="pennsylvania"/>
    <x v="10"/>
    <x v="6"/>
    <x v="692"/>
    <n v="9.7799999999999998E-2"/>
    <n v="9.7799999999999998E-2"/>
    <n v="9.7799999999999998E-2"/>
    <n v="9.7799999999999998E-2"/>
    <n v="9.7799999999999998E-2"/>
    <n v="9.7799999999999998E-2"/>
    <n v="9.7799999999999998E-2"/>
    <n v="9.7799999999999998E-2"/>
  </r>
  <r>
    <s v="pennsylvania"/>
    <x v="10"/>
    <x v="4"/>
    <x v="2740"/>
    <n v="1.3668"/>
    <n v="1.3668"/>
    <n v="1.3668"/>
    <n v="1.3668"/>
    <n v="1.3668"/>
    <n v="1.3668"/>
    <n v="1.3668"/>
    <n v="1.3668"/>
  </r>
  <r>
    <s v="pennsylvania"/>
    <x v="10"/>
    <x v="5"/>
    <x v="2741"/>
    <n v="0.48580000000000001"/>
    <n v="0.48580000000000001"/>
    <n v="0.48580000000000001"/>
    <n v="0.48580000000000001"/>
    <n v="0.48580000000000001"/>
    <n v="0.48580000000000001"/>
    <n v="0.48580000000000001"/>
    <n v="0.48580000000000001"/>
  </r>
  <r>
    <s v="pennsylvania"/>
    <x v="10"/>
    <x v="2"/>
    <x v="57"/>
    <n v="0.12379999999999999"/>
    <n v="0.12379999999999999"/>
    <n v="0.12379999999999999"/>
    <n v="0.12379999999999999"/>
    <n v="0.12379999999999999"/>
    <n v="0.12379999999999999"/>
    <n v="0.12379999999999999"/>
    <n v="0.12379999999999999"/>
  </r>
  <r>
    <s v="rhode_island"/>
    <x v="10"/>
    <x v="1"/>
    <x v="1134"/>
    <n v="0.17"/>
    <n v="0.17"/>
    <n v="0.17"/>
    <n v="0.17"/>
    <n v="0.17"/>
    <n v="0.17"/>
    <n v="0.17"/>
    <n v="0.17"/>
  </r>
  <r>
    <s v="rhode_island"/>
    <x v="10"/>
    <x v="6"/>
    <x v="332"/>
    <n v="8.8000000000000005E-3"/>
    <n v="8.8000000000000005E-3"/>
    <n v="8.8000000000000005E-3"/>
    <n v="8.8000000000000005E-3"/>
    <n v="8.8000000000000005E-3"/>
    <n v="8.8000000000000005E-3"/>
    <n v="8.8000000000000005E-3"/>
    <n v="8.8000000000000005E-3"/>
  </r>
  <r>
    <s v="rhode_island"/>
    <x v="10"/>
    <x v="3"/>
    <x v="2742"/>
    <n v="0.17960000000000001"/>
    <n v="0.17960000000000001"/>
    <n v="0.17960000000000001"/>
    <n v="0.17960000000000001"/>
    <n v="0.17960000000000001"/>
    <n v="0.17960000000000001"/>
    <n v="0.17960000000000001"/>
    <n v="0.17960000000000001"/>
  </r>
  <r>
    <s v="rhode_island"/>
    <x v="10"/>
    <x v="4"/>
    <x v="2743"/>
    <n v="0.11799999999999999"/>
    <n v="0.11799999999999999"/>
    <n v="0.11799999999999999"/>
    <n v="0.11799999999999999"/>
    <n v="0.11799999999999999"/>
    <n v="0.11799999999999999"/>
    <n v="0.11799999999999999"/>
    <n v="0.11799999999999999"/>
  </r>
  <r>
    <s v="rhode_island"/>
    <x v="10"/>
    <x v="5"/>
    <x v="128"/>
    <n v="4.36E-2"/>
    <n v="4.36E-2"/>
    <n v="4.36E-2"/>
    <n v="4.36E-2"/>
    <n v="4.36E-2"/>
    <n v="4.36E-2"/>
    <n v="4.36E-2"/>
    <n v="4.36E-2"/>
  </r>
  <r>
    <s v="rhode_island"/>
    <x v="10"/>
    <x v="0"/>
    <x v="2744"/>
    <n v="0.53110000000000002"/>
    <n v="0.53110000000000002"/>
    <n v="0.53110000000000002"/>
    <n v="0.53110000000000002"/>
    <n v="0.53110000000000002"/>
    <n v="0.53110000000000002"/>
    <n v="0.53110000000000002"/>
    <n v="0.53110000000000002"/>
  </r>
  <r>
    <s v="rhode_island"/>
    <x v="10"/>
    <x v="2"/>
    <x v="254"/>
    <n v="1.11E-2"/>
    <n v="1.11E-2"/>
    <n v="1.11E-2"/>
    <n v="1.11E-2"/>
    <n v="1.11E-2"/>
    <n v="1.11E-2"/>
    <n v="1.11E-2"/>
    <n v="1.11E-2"/>
  </r>
  <r>
    <s v="south_carolina"/>
    <x v="10"/>
    <x v="3"/>
    <x v="2745"/>
    <n v="0.73170000000000002"/>
    <n v="0.73170000000000002"/>
    <n v="0.73170000000000002"/>
    <n v="0.73170000000000002"/>
    <n v="0.73170000000000002"/>
    <n v="0.73170000000000002"/>
    <n v="0.73170000000000002"/>
    <n v="0.73170000000000002"/>
  </r>
  <r>
    <s v="south_carolina"/>
    <x v="10"/>
    <x v="0"/>
    <x v="2746"/>
    <n v="2.5718999999999999"/>
    <n v="2.5718999999999999"/>
    <n v="2.5718999999999999"/>
    <n v="2.5718999999999999"/>
    <n v="2.5718999999999999"/>
    <n v="2.5718999999999999"/>
    <n v="2.5718999999999999"/>
    <n v="2.5718999999999999"/>
  </r>
  <r>
    <s v="south_carolina"/>
    <x v="10"/>
    <x v="5"/>
    <x v="1587"/>
    <n v="0.1774"/>
    <n v="0.1774"/>
    <n v="0.1774"/>
    <n v="0.1774"/>
    <n v="0.1774"/>
    <n v="0.1774"/>
    <n v="0.1774"/>
    <n v="0.1774"/>
  </r>
  <r>
    <s v="south_carolina"/>
    <x v="10"/>
    <x v="1"/>
    <x v="2747"/>
    <n v="0.91110000000000002"/>
    <n v="0.91110000000000002"/>
    <n v="0.91110000000000002"/>
    <n v="0.91110000000000002"/>
    <n v="0.91110000000000002"/>
    <n v="0.91110000000000002"/>
    <n v="0.91110000000000002"/>
    <n v="0.91110000000000002"/>
  </r>
  <r>
    <s v="south_carolina"/>
    <x v="10"/>
    <x v="6"/>
    <x v="43"/>
    <n v="3.5700000000000003E-2"/>
    <n v="3.5700000000000003E-2"/>
    <n v="3.5700000000000003E-2"/>
    <n v="3.5700000000000003E-2"/>
    <n v="3.5700000000000003E-2"/>
    <n v="3.5700000000000003E-2"/>
    <n v="3.5700000000000003E-2"/>
    <n v="3.5700000000000003E-2"/>
  </r>
  <r>
    <s v="south_carolina"/>
    <x v="10"/>
    <x v="2"/>
    <x v="1264"/>
    <n v="4.5199999999999997E-2"/>
    <n v="4.5199999999999997E-2"/>
    <n v="4.5199999999999997E-2"/>
    <n v="4.5199999999999997E-2"/>
    <n v="4.5199999999999997E-2"/>
    <n v="4.5199999999999997E-2"/>
    <n v="4.5199999999999997E-2"/>
    <n v="4.5199999999999997E-2"/>
  </r>
  <r>
    <s v="south_carolina"/>
    <x v="10"/>
    <x v="4"/>
    <x v="2748"/>
    <n v="0.67059999999999997"/>
    <n v="0.67059999999999997"/>
    <n v="0.67059999999999997"/>
    <n v="0.67059999999999997"/>
    <n v="0.67059999999999997"/>
    <n v="0.67059999999999997"/>
    <n v="0.67059999999999997"/>
    <n v="0.67059999999999997"/>
  </r>
  <r>
    <s v="south_dakota"/>
    <x v="10"/>
    <x v="0"/>
    <x v="2749"/>
    <n v="0.44280000000000003"/>
    <n v="0.44280000000000003"/>
    <n v="0.44280000000000003"/>
    <n v="0.44280000000000003"/>
    <n v="0.44280000000000003"/>
    <n v="0.44280000000000003"/>
    <n v="0.44280000000000003"/>
    <n v="0.44280000000000003"/>
  </r>
  <r>
    <s v="south_dakota"/>
    <x v="10"/>
    <x v="1"/>
    <x v="2750"/>
    <n v="0.16439999999999999"/>
    <n v="0.16439999999999999"/>
    <n v="0.16439999999999999"/>
    <n v="0.16439999999999999"/>
    <n v="0.16439999999999999"/>
    <n v="0.16439999999999999"/>
    <n v="0.16439999999999999"/>
    <n v="0.16439999999999999"/>
  </r>
  <r>
    <s v="south_dakota"/>
    <x v="10"/>
    <x v="4"/>
    <x v="2751"/>
    <n v="0.1085"/>
    <n v="0.1085"/>
    <n v="0.1085"/>
    <n v="0.1085"/>
    <n v="0.1085"/>
    <n v="0.1085"/>
    <n v="0.1085"/>
    <n v="0.1085"/>
  </r>
  <r>
    <s v="south_dakota"/>
    <x v="10"/>
    <x v="3"/>
    <x v="988"/>
    <n v="0.12559999999999999"/>
    <n v="0.12559999999999999"/>
    <n v="0.12559999999999999"/>
    <n v="0.12559999999999999"/>
    <n v="0.12559999999999999"/>
    <n v="0.12559999999999999"/>
    <n v="0.12559999999999999"/>
    <n v="0.12559999999999999"/>
  </r>
  <r>
    <s v="south_dakota"/>
    <x v="10"/>
    <x v="2"/>
    <x v="2509"/>
    <n v="7.7999999999999996E-3"/>
    <n v="7.7999999999999996E-3"/>
    <n v="7.7999999999999996E-3"/>
    <n v="7.7999999999999996E-3"/>
    <n v="7.7999999999999996E-3"/>
    <n v="7.7999999999999996E-3"/>
    <n v="7.7999999999999996E-3"/>
    <n v="7.7999999999999996E-3"/>
  </r>
  <r>
    <s v="south_dakota"/>
    <x v="10"/>
    <x v="6"/>
    <x v="143"/>
    <n v="6.1000000000000004E-3"/>
    <n v="6.1000000000000004E-3"/>
    <n v="6.1000000000000004E-3"/>
    <n v="6.1000000000000004E-3"/>
    <n v="6.1000000000000004E-3"/>
    <n v="6.1000000000000004E-3"/>
    <n v="6.1000000000000004E-3"/>
    <n v="6.1000000000000004E-3"/>
  </r>
  <r>
    <s v="south_dakota"/>
    <x v="10"/>
    <x v="5"/>
    <x v="2054"/>
    <n v="3.0499999999999999E-2"/>
    <n v="3.0499999999999999E-2"/>
    <n v="3.0499999999999999E-2"/>
    <n v="3.0499999999999999E-2"/>
    <n v="3.0499999999999999E-2"/>
    <n v="3.0499999999999999E-2"/>
    <n v="3.0499999999999999E-2"/>
    <n v="3.0499999999999999E-2"/>
  </r>
  <r>
    <s v="tennessee"/>
    <x v="10"/>
    <x v="0"/>
    <x v="2752"/>
    <n v="3.6070000000000002"/>
    <n v="3.6070000000000002"/>
    <n v="3.6070000000000002"/>
    <n v="3.6070000000000002"/>
    <n v="3.6070000000000002"/>
    <n v="3.6070000000000002"/>
    <n v="3.6070000000000002"/>
    <n v="3.6070000000000002"/>
  </r>
  <r>
    <s v="tennessee"/>
    <x v="10"/>
    <x v="3"/>
    <x v="2753"/>
    <n v="1.0248999999999999"/>
    <n v="1.0248999999999999"/>
    <n v="1.0248999999999999"/>
    <n v="1.0248999999999999"/>
    <n v="1.0248999999999999"/>
    <n v="1.0248999999999999"/>
    <n v="1.0248999999999999"/>
    <n v="1.0248999999999999"/>
  </r>
  <r>
    <s v="tennessee"/>
    <x v="10"/>
    <x v="1"/>
    <x v="2754"/>
    <n v="1.3204"/>
    <n v="1.3204"/>
    <n v="1.3204"/>
    <n v="1.3204"/>
    <n v="1.3204"/>
    <n v="1.3204"/>
    <n v="1.3204"/>
    <n v="1.3204"/>
  </r>
  <r>
    <s v="tennessee"/>
    <x v="10"/>
    <x v="4"/>
    <x v="800"/>
    <n v="0.89980000000000004"/>
    <n v="0.89980000000000004"/>
    <n v="0.89980000000000004"/>
    <n v="0.89980000000000004"/>
    <n v="0.89980000000000004"/>
    <n v="0.89980000000000004"/>
    <n v="0.89980000000000004"/>
    <n v="0.89980000000000004"/>
  </r>
  <r>
    <s v="tennessee"/>
    <x v="10"/>
    <x v="6"/>
    <x v="685"/>
    <n v="0.05"/>
    <n v="0.05"/>
    <n v="0.05"/>
    <n v="0.05"/>
    <n v="0.05"/>
    <n v="0.05"/>
    <n v="0.05"/>
    <n v="0.05"/>
  </r>
  <r>
    <s v="tennessee"/>
    <x v="10"/>
    <x v="2"/>
    <x v="774"/>
    <n v="6.3299999999999995E-2"/>
    <n v="6.3299999999999995E-2"/>
    <n v="6.3299999999999995E-2"/>
    <n v="6.3299999999999995E-2"/>
    <n v="6.3299999999999995E-2"/>
    <n v="6.3299999999999995E-2"/>
    <n v="6.3299999999999995E-2"/>
    <n v="6.3299999999999995E-2"/>
  </r>
  <r>
    <s v="tennessee"/>
    <x v="10"/>
    <x v="5"/>
    <x v="1932"/>
    <n v="0.2485"/>
    <n v="0.2485"/>
    <n v="0.2485"/>
    <n v="0.2485"/>
    <n v="0.2485"/>
    <n v="0.2485"/>
    <n v="0.2485"/>
    <n v="0.2485"/>
  </r>
  <r>
    <s v="texas"/>
    <x v="10"/>
    <x v="2"/>
    <x v="2755"/>
    <n v="0.25879999999999997"/>
    <n v="0.25879999999999997"/>
    <n v="0.25879999999999997"/>
    <n v="0.25879999999999997"/>
    <n v="0.25879999999999997"/>
    <n v="0.25879999999999997"/>
    <n v="0.25879999999999997"/>
    <n v="0.25879999999999997"/>
  </r>
  <r>
    <s v="texas"/>
    <x v="10"/>
    <x v="0"/>
    <x v="2756"/>
    <n v="13.8177"/>
    <n v="13.8177"/>
    <n v="13.8177"/>
    <n v="13.8177"/>
    <n v="13.8177"/>
    <n v="13.8177"/>
    <n v="13.8177"/>
    <n v="13.8177"/>
  </r>
  <r>
    <s v="texas"/>
    <x v="10"/>
    <x v="4"/>
    <x v="2757"/>
    <n v="3.4540999999999999"/>
    <n v="3.4540999999999999"/>
    <n v="3.4540999999999999"/>
    <n v="3.4540999999999999"/>
    <n v="3.4540999999999999"/>
    <n v="3.4540999999999999"/>
    <n v="3.4540999999999999"/>
    <n v="3.4540999999999999"/>
  </r>
  <r>
    <s v="texas"/>
    <x v="10"/>
    <x v="1"/>
    <x v="2758"/>
    <n v="4.6933999999999996"/>
    <n v="4.6933999999999996"/>
    <n v="4.6933999999999996"/>
    <n v="4.6933999999999996"/>
    <n v="4.6933999999999996"/>
    <n v="4.6933999999999996"/>
    <n v="4.6933999999999996"/>
    <n v="4.6933999999999996"/>
  </r>
  <r>
    <s v="texas"/>
    <x v="10"/>
    <x v="6"/>
    <x v="2759"/>
    <n v="0.20449999999999999"/>
    <n v="0.20449999999999999"/>
    <n v="0.20449999999999999"/>
    <n v="0.20449999999999999"/>
    <n v="0.20449999999999999"/>
    <n v="0.20449999999999999"/>
    <n v="0.20449999999999999"/>
    <n v="0.20449999999999999"/>
  </r>
  <r>
    <s v="texas"/>
    <x v="10"/>
    <x v="5"/>
    <x v="2760"/>
    <n v="1.0162"/>
    <n v="1.0162"/>
    <n v="1.0162"/>
    <n v="1.0162"/>
    <n v="1.0162"/>
    <n v="1.0162"/>
    <n v="1.0162"/>
    <n v="1.0162"/>
  </r>
  <r>
    <s v="texas"/>
    <x v="10"/>
    <x v="3"/>
    <x v="2761"/>
    <n v="4.1906999999999996"/>
    <n v="4.1906999999999996"/>
    <n v="4.1906999999999996"/>
    <n v="4.1906999999999996"/>
    <n v="4.1906999999999996"/>
    <n v="4.1906999999999996"/>
    <n v="4.1906999999999996"/>
    <n v="4.1906999999999996"/>
  </r>
  <r>
    <s v="utah"/>
    <x v="10"/>
    <x v="4"/>
    <x v="2762"/>
    <n v="0.2954"/>
    <n v="0.2954"/>
    <n v="0.2954"/>
    <n v="0.2954"/>
    <n v="0.2954"/>
    <n v="0.2954"/>
    <n v="0.2954"/>
    <n v="0.2954"/>
  </r>
  <r>
    <s v="utah"/>
    <x v="10"/>
    <x v="6"/>
    <x v="30"/>
    <n v="2.1399999999999999E-2"/>
    <n v="2.1399999999999999E-2"/>
    <n v="2.1399999999999999E-2"/>
    <n v="2.1399999999999999E-2"/>
    <n v="2.1399999999999999E-2"/>
    <n v="2.1399999999999999E-2"/>
    <n v="2.1399999999999999E-2"/>
    <n v="2.1399999999999999E-2"/>
  </r>
  <r>
    <s v="utah"/>
    <x v="10"/>
    <x v="5"/>
    <x v="1079"/>
    <n v="0.10639999999999999"/>
    <n v="0.10639999999999999"/>
    <n v="0.10639999999999999"/>
    <n v="0.10639999999999999"/>
    <n v="0.10639999999999999"/>
    <n v="0.10639999999999999"/>
    <n v="0.10639999999999999"/>
    <n v="0.10639999999999999"/>
  </r>
  <r>
    <s v="utah"/>
    <x v="10"/>
    <x v="0"/>
    <x v="2763"/>
    <n v="1.4018999999999999"/>
    <n v="1.4018999999999999"/>
    <n v="1.4018999999999999"/>
    <n v="1.4018999999999999"/>
    <n v="1.4018999999999999"/>
    <n v="1.4018999999999999"/>
    <n v="1.4018999999999999"/>
    <n v="1.4018999999999999"/>
  </r>
  <r>
    <s v="utah"/>
    <x v="10"/>
    <x v="1"/>
    <x v="1526"/>
    <n v="0.51290000000000002"/>
    <n v="0.51290000000000002"/>
    <n v="0.51290000000000002"/>
    <n v="0.51290000000000002"/>
    <n v="0.51290000000000002"/>
    <n v="0.51290000000000002"/>
    <n v="0.51290000000000002"/>
    <n v="0.51290000000000002"/>
  </r>
  <r>
    <s v="utah"/>
    <x v="10"/>
    <x v="3"/>
    <x v="1573"/>
    <n v="0.43869999999999998"/>
    <n v="0.43869999999999998"/>
    <n v="0.43869999999999998"/>
    <n v="0.43869999999999998"/>
    <n v="0.43869999999999998"/>
    <n v="0.43869999999999998"/>
    <n v="0.43869999999999998"/>
    <n v="0.43869999999999998"/>
  </r>
  <r>
    <s v="utah"/>
    <x v="10"/>
    <x v="2"/>
    <x v="2764"/>
    <n v="2.7099999999999999E-2"/>
    <n v="2.7099999999999999E-2"/>
    <n v="2.7099999999999999E-2"/>
    <n v="2.7099999999999999E-2"/>
    <n v="2.7099999999999999E-2"/>
    <n v="2.7099999999999999E-2"/>
    <n v="2.7099999999999999E-2"/>
    <n v="2.7099999999999999E-2"/>
  </r>
  <r>
    <s v="vermont"/>
    <x v="10"/>
    <x v="3"/>
    <x v="716"/>
    <n v="0.1061"/>
    <n v="0.1061"/>
    <n v="0.1061"/>
    <n v="0.1061"/>
    <n v="0.1061"/>
    <n v="0.1061"/>
    <n v="0.1061"/>
    <n v="0.1061"/>
  </r>
  <r>
    <s v="vermont"/>
    <x v="10"/>
    <x v="2"/>
    <x v="174"/>
    <n v="6.6E-3"/>
    <n v="6.6E-3"/>
    <n v="6.6E-3"/>
    <n v="6.6E-3"/>
    <n v="6.6E-3"/>
    <n v="6.6E-3"/>
    <n v="6.6E-3"/>
    <n v="6.6E-3"/>
  </r>
  <r>
    <s v="vermont"/>
    <x v="10"/>
    <x v="6"/>
    <x v="195"/>
    <n v="5.1999999999999998E-3"/>
    <n v="5.1999999999999998E-3"/>
    <n v="5.1999999999999998E-3"/>
    <n v="5.1999999999999998E-3"/>
    <n v="5.1999999999999998E-3"/>
    <n v="5.1999999999999998E-3"/>
    <n v="5.1999999999999998E-3"/>
    <n v="5.1999999999999998E-3"/>
  </r>
  <r>
    <s v="vermont"/>
    <x v="10"/>
    <x v="1"/>
    <x v="1571"/>
    <n v="0.13239999999999999"/>
    <n v="0.13239999999999999"/>
    <n v="0.13239999999999999"/>
    <n v="0.13239999999999999"/>
    <n v="0.13239999999999999"/>
    <n v="0.13239999999999999"/>
    <n v="0.13239999999999999"/>
    <n v="0.13239999999999999"/>
  </r>
  <r>
    <s v="vermont"/>
    <x v="10"/>
    <x v="4"/>
    <x v="2765"/>
    <n v="7.5899999999999995E-2"/>
    <n v="7.5899999999999995E-2"/>
    <n v="7.5899999999999995E-2"/>
    <n v="7.5899999999999995E-2"/>
    <n v="7.5899999999999995E-2"/>
    <n v="7.5899999999999995E-2"/>
    <n v="7.5899999999999995E-2"/>
    <n v="7.5899999999999995E-2"/>
  </r>
  <r>
    <s v="vermont"/>
    <x v="10"/>
    <x v="5"/>
    <x v="2539"/>
    <n v="2.5700000000000001E-2"/>
    <n v="2.5700000000000001E-2"/>
    <n v="2.5700000000000001E-2"/>
    <n v="2.5700000000000001E-2"/>
    <n v="2.5700000000000001E-2"/>
    <n v="2.5700000000000001E-2"/>
    <n v="2.5700000000000001E-2"/>
    <n v="2.5700000000000001E-2"/>
  </r>
  <r>
    <s v="vermont"/>
    <x v="10"/>
    <x v="0"/>
    <x v="2766"/>
    <n v="0.35189999999999999"/>
    <n v="0.35189999999999999"/>
    <n v="0.35189999999999999"/>
    <n v="0.35189999999999999"/>
    <n v="0.35189999999999999"/>
    <n v="0.35189999999999999"/>
    <n v="0.35189999999999999"/>
    <n v="0.35189999999999999"/>
  </r>
  <r>
    <s v="virginia"/>
    <x v="10"/>
    <x v="0"/>
    <x v="2767"/>
    <n v="4.5091999999999999"/>
    <n v="4.5091999999999999"/>
    <n v="4.5091999999999999"/>
    <n v="4.5091999999999999"/>
    <n v="4.5091999999999999"/>
    <n v="4.5091999999999999"/>
    <n v="4.5091999999999999"/>
    <n v="4.5091999999999999"/>
  </r>
  <r>
    <s v="virginia"/>
    <x v="10"/>
    <x v="5"/>
    <x v="2768"/>
    <n v="0.3236"/>
    <n v="0.3236"/>
    <n v="0.3236"/>
    <n v="0.3236"/>
    <n v="0.3236"/>
    <n v="0.3236"/>
    <n v="0.3236"/>
    <n v="0.3236"/>
  </r>
  <r>
    <s v="virginia"/>
    <x v="10"/>
    <x v="2"/>
    <x v="701"/>
    <n v="8.2400000000000001E-2"/>
    <n v="8.2400000000000001E-2"/>
    <n v="8.2400000000000001E-2"/>
    <n v="8.2400000000000001E-2"/>
    <n v="8.2400000000000001E-2"/>
    <n v="8.2400000000000001E-2"/>
    <n v="8.2400000000000001E-2"/>
    <n v="8.2400000000000001E-2"/>
  </r>
  <r>
    <s v="virginia"/>
    <x v="10"/>
    <x v="6"/>
    <x v="1265"/>
    <n v="6.5100000000000005E-2"/>
    <n v="6.5100000000000005E-2"/>
    <n v="6.5100000000000005E-2"/>
    <n v="6.5100000000000005E-2"/>
    <n v="6.5100000000000005E-2"/>
    <n v="6.5100000000000005E-2"/>
    <n v="6.5100000000000005E-2"/>
    <n v="6.5100000000000005E-2"/>
  </r>
  <r>
    <s v="virginia"/>
    <x v="10"/>
    <x v="3"/>
    <x v="2769"/>
    <n v="1.3346"/>
    <n v="1.3346"/>
    <n v="1.3346"/>
    <n v="1.3346"/>
    <n v="1.3346"/>
    <n v="1.3346"/>
    <n v="1.3346"/>
    <n v="1.3346"/>
  </r>
  <r>
    <s v="virginia"/>
    <x v="10"/>
    <x v="4"/>
    <x v="2770"/>
    <n v="1.1163000000000001"/>
    <n v="1.1163000000000001"/>
    <n v="1.1163000000000001"/>
    <n v="1.1163000000000001"/>
    <n v="1.1163000000000001"/>
    <n v="1.1163000000000001"/>
    <n v="1.1163000000000001"/>
    <n v="1.1163000000000001"/>
  </r>
  <r>
    <s v="virginia"/>
    <x v="10"/>
    <x v="1"/>
    <x v="2771"/>
    <n v="1.5871"/>
    <n v="1.5871"/>
    <n v="1.5871"/>
    <n v="1.5871"/>
    <n v="1.5871"/>
    <n v="1.5871"/>
    <n v="1.5871"/>
    <n v="1.5871"/>
  </r>
  <r>
    <s v="washington"/>
    <x v="10"/>
    <x v="2"/>
    <x v="2772"/>
    <n v="6.8699999999999997E-2"/>
    <n v="6.8699999999999997E-2"/>
    <n v="6.8699999999999997E-2"/>
    <n v="6.8699999999999997E-2"/>
    <n v="6.8699999999999997E-2"/>
    <n v="6.8699999999999997E-2"/>
    <n v="6.8699999999999997E-2"/>
    <n v="6.8699999999999997E-2"/>
  </r>
  <r>
    <s v="washington"/>
    <x v="10"/>
    <x v="4"/>
    <x v="2773"/>
    <n v="0.58360000000000001"/>
    <n v="0.58360000000000001"/>
    <n v="0.58360000000000001"/>
    <n v="0.58360000000000001"/>
    <n v="0.58360000000000001"/>
    <n v="0.58360000000000001"/>
    <n v="0.58360000000000001"/>
    <n v="0.58360000000000001"/>
  </r>
  <r>
    <s v="washington"/>
    <x v="10"/>
    <x v="3"/>
    <x v="2774"/>
    <n v="1.1131"/>
    <n v="1.1131"/>
    <n v="1.1131"/>
    <n v="1.1131"/>
    <n v="1.1131"/>
    <n v="1.1131"/>
    <n v="1.1131"/>
    <n v="1.1131"/>
  </r>
  <r>
    <s v="washington"/>
    <x v="10"/>
    <x v="6"/>
    <x v="2775"/>
    <n v="5.4300000000000001E-2"/>
    <n v="5.4300000000000001E-2"/>
    <n v="5.4300000000000001E-2"/>
    <n v="5.4300000000000001E-2"/>
    <n v="5.4300000000000001E-2"/>
    <n v="5.4300000000000001E-2"/>
    <n v="5.4300000000000001E-2"/>
    <n v="5.4300000000000001E-2"/>
  </r>
  <r>
    <s v="washington"/>
    <x v="10"/>
    <x v="5"/>
    <x v="2776"/>
    <n v="0.26989999999999997"/>
    <n v="0.26989999999999997"/>
    <n v="0.26989999999999997"/>
    <n v="0.26989999999999997"/>
    <n v="0.26989999999999997"/>
    <n v="0.26989999999999997"/>
    <n v="0.26989999999999997"/>
    <n v="0.26989999999999997"/>
  </r>
  <r>
    <s v="washington"/>
    <x v="10"/>
    <x v="0"/>
    <x v="2777"/>
    <n v="3.222"/>
    <n v="3.222"/>
    <n v="3.222"/>
    <n v="3.222"/>
    <n v="3.222"/>
    <n v="3.222"/>
    <n v="3.222"/>
    <n v="3.222"/>
  </r>
  <r>
    <s v="washington"/>
    <x v="10"/>
    <x v="1"/>
    <x v="2778"/>
    <n v="1.1324000000000001"/>
    <n v="1.1324000000000001"/>
    <n v="1.1324000000000001"/>
    <n v="1.1324000000000001"/>
    <n v="1.1324000000000001"/>
    <n v="1.1324000000000001"/>
    <n v="1.1324000000000001"/>
    <n v="1.1324000000000001"/>
  </r>
  <r>
    <s v="washington_dc"/>
    <x v="10"/>
    <x v="5"/>
    <x v="109"/>
    <n v="1.9400000000000001E-2"/>
    <n v="1.9400000000000001E-2"/>
    <n v="1.9400000000000001E-2"/>
    <n v="1.9400000000000001E-2"/>
    <n v="1.9400000000000001E-2"/>
    <n v="1.9400000000000001E-2"/>
    <n v="1.9400000000000001E-2"/>
    <n v="1.9400000000000001E-2"/>
  </r>
  <r>
    <s v="washington_dc"/>
    <x v="10"/>
    <x v="2"/>
    <x v="2136"/>
    <n v="4.8999999999999998E-3"/>
    <n v="4.8999999999999998E-3"/>
    <n v="4.8999999999999998E-3"/>
    <n v="4.8999999999999998E-3"/>
    <n v="4.8999999999999998E-3"/>
    <n v="4.8999999999999998E-3"/>
    <n v="4.8999999999999998E-3"/>
    <n v="4.8999999999999998E-3"/>
  </r>
  <r>
    <s v="washington_dc"/>
    <x v="10"/>
    <x v="4"/>
    <x v="2779"/>
    <n v="8.48E-2"/>
    <n v="8.48E-2"/>
    <n v="8.48E-2"/>
    <n v="8.48E-2"/>
    <n v="8.48E-2"/>
    <n v="8.48E-2"/>
    <n v="8.48E-2"/>
    <n v="8.48E-2"/>
  </r>
  <r>
    <s v="washington_dc"/>
    <x v="10"/>
    <x v="3"/>
    <x v="462"/>
    <n v="7.9799999999999996E-2"/>
    <n v="7.9799999999999996E-2"/>
    <n v="7.9799999999999996E-2"/>
    <n v="7.9799999999999996E-2"/>
    <n v="7.9799999999999996E-2"/>
    <n v="7.9799999999999996E-2"/>
    <n v="7.9799999999999996E-2"/>
    <n v="7.9799999999999996E-2"/>
  </r>
  <r>
    <s v="washington_dc"/>
    <x v="10"/>
    <x v="1"/>
    <x v="597"/>
    <n v="8.1699999999999995E-2"/>
    <n v="8.1699999999999995E-2"/>
    <n v="8.1699999999999995E-2"/>
    <n v="8.1699999999999995E-2"/>
    <n v="8.1699999999999995E-2"/>
    <n v="8.1699999999999995E-2"/>
    <n v="8.1699999999999995E-2"/>
    <n v="8.1699999999999995E-2"/>
  </r>
  <r>
    <s v="washington_dc"/>
    <x v="10"/>
    <x v="0"/>
    <x v="2780"/>
    <n v="0.27460000000000001"/>
    <n v="0.27460000000000001"/>
    <n v="0.27460000000000001"/>
    <n v="0.27460000000000001"/>
    <n v="0.27460000000000001"/>
    <n v="0.27460000000000001"/>
    <n v="0.27460000000000001"/>
    <n v="0.27460000000000001"/>
  </r>
  <r>
    <s v="washington_dc"/>
    <x v="10"/>
    <x v="6"/>
    <x v="140"/>
    <n v="3.8999999999999998E-3"/>
    <n v="3.8999999999999998E-3"/>
    <n v="3.8999999999999998E-3"/>
    <n v="3.8999999999999998E-3"/>
    <n v="3.8999999999999998E-3"/>
    <n v="3.8999999999999998E-3"/>
    <n v="3.8999999999999998E-3"/>
    <n v="3.8999999999999998E-3"/>
  </r>
  <r>
    <s v="west_virginia"/>
    <x v="10"/>
    <x v="3"/>
    <x v="175"/>
    <n v="0.2873"/>
    <n v="0.2873"/>
    <n v="0.2873"/>
    <n v="0.2873"/>
    <n v="0.2873"/>
    <n v="0.2873"/>
    <n v="0.2873"/>
    <n v="0.2873"/>
  </r>
  <r>
    <s v="west_virginia"/>
    <x v="10"/>
    <x v="4"/>
    <x v="2781"/>
    <n v="0.2661"/>
    <n v="0.2661"/>
    <n v="0.2661"/>
    <n v="0.2661"/>
    <n v="0.2661"/>
    <n v="0.2661"/>
    <n v="0.2661"/>
    <n v="0.2661"/>
  </r>
  <r>
    <s v="west_virginia"/>
    <x v="10"/>
    <x v="1"/>
    <x v="2782"/>
    <n v="0.3357"/>
    <n v="0.3357"/>
    <n v="0.3357"/>
    <n v="0.3357"/>
    <n v="0.3357"/>
    <n v="0.3357"/>
    <n v="0.3357"/>
    <n v="0.3357"/>
  </r>
  <r>
    <s v="west_virginia"/>
    <x v="10"/>
    <x v="6"/>
    <x v="1015"/>
    <n v="1.4E-2"/>
    <n v="1.4E-2"/>
    <n v="1.4E-2"/>
    <n v="1.4E-2"/>
    <n v="1.4E-2"/>
    <n v="1.4E-2"/>
    <n v="1.4E-2"/>
    <n v="1.4E-2"/>
  </r>
  <r>
    <s v="west_virginia"/>
    <x v="10"/>
    <x v="5"/>
    <x v="2158"/>
    <n v="6.9699999999999998E-2"/>
    <n v="6.9699999999999998E-2"/>
    <n v="6.9699999999999998E-2"/>
    <n v="6.9699999999999998E-2"/>
    <n v="6.9699999999999998E-2"/>
    <n v="6.9699999999999998E-2"/>
    <n v="6.9699999999999998E-2"/>
    <n v="6.9699999999999998E-2"/>
  </r>
  <r>
    <s v="west_virginia"/>
    <x v="10"/>
    <x v="2"/>
    <x v="2783"/>
    <n v="1.77E-2"/>
    <n v="1.77E-2"/>
    <n v="1.77E-2"/>
    <n v="1.77E-2"/>
    <n v="1.77E-2"/>
    <n v="1.77E-2"/>
    <n v="1.77E-2"/>
    <n v="1.77E-2"/>
  </r>
  <r>
    <s v="west_virginia"/>
    <x v="10"/>
    <x v="0"/>
    <x v="2784"/>
    <n v="0.99060000000000004"/>
    <n v="0.99060000000000004"/>
    <n v="0.99060000000000004"/>
    <n v="0.99060000000000004"/>
    <n v="0.99060000000000004"/>
    <n v="0.99060000000000004"/>
    <n v="0.99060000000000004"/>
    <n v="0.99060000000000004"/>
  </r>
  <r>
    <s v="wisconsin"/>
    <x v="10"/>
    <x v="6"/>
    <x v="1264"/>
    <n v="4.5199999999999997E-2"/>
    <n v="4.5199999999999997E-2"/>
    <n v="4.5199999999999997E-2"/>
    <n v="4.5199999999999997E-2"/>
    <n v="4.5199999999999997E-2"/>
    <n v="4.5199999999999997E-2"/>
    <n v="4.5199999999999997E-2"/>
    <n v="4.5199999999999997E-2"/>
  </r>
  <r>
    <s v="wisconsin"/>
    <x v="10"/>
    <x v="0"/>
    <x v="2785"/>
    <n v="3.1147999999999998"/>
    <n v="3.1147999999999998"/>
    <n v="3.1147999999999998"/>
    <n v="3.1147999999999998"/>
    <n v="3.1147999999999998"/>
    <n v="3.1147999999999998"/>
    <n v="3.1147999999999998"/>
    <n v="3.1147999999999998"/>
  </r>
  <r>
    <s v="wisconsin"/>
    <x v="10"/>
    <x v="3"/>
    <x v="2786"/>
    <n v="0.92730000000000001"/>
    <n v="0.92730000000000001"/>
    <n v="0.92730000000000001"/>
    <n v="0.92730000000000001"/>
    <n v="0.92730000000000001"/>
    <n v="0.92730000000000001"/>
    <n v="0.92730000000000001"/>
    <n v="0.92730000000000001"/>
  </r>
  <r>
    <s v="wisconsin"/>
    <x v="10"/>
    <x v="1"/>
    <x v="2787"/>
    <n v="1.0854999999999999"/>
    <n v="1.0854999999999999"/>
    <n v="1.0854999999999999"/>
    <n v="1.0854999999999999"/>
    <n v="1.0854999999999999"/>
    <n v="1.0854999999999999"/>
    <n v="1.0854999999999999"/>
    <n v="1.0854999999999999"/>
  </r>
  <r>
    <s v="wisconsin"/>
    <x v="10"/>
    <x v="5"/>
    <x v="2788"/>
    <n v="0.22489999999999999"/>
    <n v="0.22489999999999999"/>
    <n v="0.22489999999999999"/>
    <n v="0.22489999999999999"/>
    <n v="0.22489999999999999"/>
    <n v="0.22489999999999999"/>
    <n v="0.22489999999999999"/>
    <n v="0.22489999999999999"/>
  </r>
  <r>
    <s v="wisconsin"/>
    <x v="10"/>
    <x v="4"/>
    <x v="2789"/>
    <n v="0.77459999999999996"/>
    <n v="0.77459999999999996"/>
    <n v="0.77459999999999996"/>
    <n v="0.77459999999999996"/>
    <n v="0.77459999999999996"/>
    <n v="0.77459999999999996"/>
    <n v="0.77459999999999996"/>
    <n v="0.77459999999999996"/>
  </r>
  <r>
    <s v="wisconsin"/>
    <x v="10"/>
    <x v="2"/>
    <x v="2790"/>
    <n v="5.7299999999999997E-2"/>
    <n v="5.7299999999999997E-2"/>
    <n v="5.7299999999999997E-2"/>
    <n v="5.7299999999999997E-2"/>
    <n v="5.7299999999999997E-2"/>
    <n v="5.7299999999999997E-2"/>
    <n v="5.7299999999999997E-2"/>
    <n v="5.7299999999999997E-2"/>
  </r>
  <r>
    <s v="wyoming"/>
    <x v="10"/>
    <x v="0"/>
    <x v="2538"/>
    <n v="0.33529999999999999"/>
    <n v="0.33529999999999999"/>
    <n v="0.33529999999999999"/>
    <n v="0.33529999999999999"/>
    <n v="0.33529999999999999"/>
    <n v="0.33529999999999999"/>
    <n v="0.33529999999999999"/>
    <n v="0.33529999999999999"/>
  </r>
  <r>
    <s v="wyoming"/>
    <x v="10"/>
    <x v="2"/>
    <x v="582"/>
    <n v="5.1000000000000004E-3"/>
    <n v="5.1000000000000004E-3"/>
    <n v="5.1000000000000004E-3"/>
    <n v="5.1000000000000004E-3"/>
    <n v="5.1000000000000004E-3"/>
    <n v="5.1000000000000004E-3"/>
    <n v="5.1000000000000004E-3"/>
    <n v="5.1000000000000004E-3"/>
  </r>
  <r>
    <s v="wyoming"/>
    <x v="10"/>
    <x v="6"/>
    <x v="879"/>
    <n v="4.1000000000000003E-3"/>
    <n v="4.1000000000000003E-3"/>
    <n v="4.1000000000000003E-3"/>
    <n v="4.1000000000000003E-3"/>
    <n v="4.1000000000000003E-3"/>
    <n v="4.1000000000000003E-3"/>
    <n v="4.1000000000000003E-3"/>
    <n v="4.1000000000000003E-3"/>
  </r>
  <r>
    <s v="wyoming"/>
    <x v="10"/>
    <x v="1"/>
    <x v="2791"/>
    <n v="0.15709999999999999"/>
    <n v="0.15709999999999999"/>
    <n v="0.15709999999999999"/>
    <n v="0.15709999999999999"/>
    <n v="0.15709999999999999"/>
    <n v="0.15709999999999999"/>
    <n v="0.15709999999999999"/>
    <n v="0.15709999999999999"/>
  </r>
  <r>
    <s v="wyoming"/>
    <x v="10"/>
    <x v="4"/>
    <x v="2792"/>
    <n v="6.5699999999999995E-2"/>
    <n v="6.5699999999999995E-2"/>
    <n v="6.5699999999999995E-2"/>
    <n v="6.5699999999999995E-2"/>
    <n v="6.5699999999999995E-2"/>
    <n v="6.5699999999999995E-2"/>
    <n v="6.5699999999999995E-2"/>
    <n v="6.5699999999999995E-2"/>
  </r>
  <r>
    <s v="wyoming"/>
    <x v="10"/>
    <x v="3"/>
    <x v="2793"/>
    <n v="8.3199999999999996E-2"/>
    <n v="8.3199999999999996E-2"/>
    <n v="8.3199999999999996E-2"/>
    <n v="8.3199999999999996E-2"/>
    <n v="8.3199999999999996E-2"/>
    <n v="8.3199999999999996E-2"/>
    <n v="8.3199999999999996E-2"/>
    <n v="8.3199999999999996E-2"/>
  </r>
  <r>
    <s v="wyoming"/>
    <x v="10"/>
    <x v="5"/>
    <x v="2096"/>
    <n v="2.0199999999999999E-2"/>
    <n v="2.0199999999999999E-2"/>
    <n v="2.0199999999999999E-2"/>
    <n v="2.0199999999999999E-2"/>
    <n v="2.0199999999999999E-2"/>
    <n v="2.0199999999999999E-2"/>
    <n v="2.0199999999999999E-2"/>
    <n v="2.0199999999999999E-2"/>
  </r>
  <r>
    <s v="alabama"/>
    <x v="11"/>
    <x v="3"/>
    <x v="2139"/>
    <n v="0.79100000000000004"/>
    <n v="0.79100000000000004"/>
    <n v="0.79100000000000004"/>
    <n v="0.79100000000000004"/>
    <n v="0.79100000000000004"/>
    <n v="0.79100000000000004"/>
    <n v="0.79100000000000004"/>
    <n v="0.79100000000000004"/>
  </r>
  <r>
    <s v="alabama"/>
    <x v="11"/>
    <x v="6"/>
    <x v="43"/>
    <n v="3.5700000000000003E-2"/>
    <n v="3.5700000000000003E-2"/>
    <n v="3.5700000000000003E-2"/>
    <n v="3.5700000000000003E-2"/>
    <n v="3.5700000000000003E-2"/>
    <n v="3.5700000000000003E-2"/>
    <n v="3.5700000000000003E-2"/>
    <n v="3.5700000000000003E-2"/>
  </r>
  <r>
    <s v="alabama"/>
    <x v="11"/>
    <x v="4"/>
    <x v="2794"/>
    <n v="0.78400000000000003"/>
    <n v="0.78400000000000003"/>
    <n v="0.78400000000000003"/>
    <n v="0.78400000000000003"/>
    <n v="0.78400000000000003"/>
    <n v="0.78400000000000003"/>
    <n v="0.78400000000000003"/>
    <n v="0.78400000000000003"/>
  </r>
  <r>
    <s v="alabama"/>
    <x v="11"/>
    <x v="0"/>
    <x v="2795"/>
    <n v="2.9634"/>
    <n v="2.9634"/>
    <n v="2.9634"/>
    <n v="2.9634"/>
    <n v="2.9634"/>
    <n v="2.9634"/>
    <n v="2.9634"/>
    <n v="2.9634"/>
  </r>
  <r>
    <s v="alabama"/>
    <x v="11"/>
    <x v="2"/>
    <x v="2464"/>
    <n v="6.3500000000000001E-2"/>
    <n v="6.3500000000000001E-2"/>
    <n v="6.3500000000000001E-2"/>
    <n v="6.3500000000000001E-2"/>
    <n v="6.3500000000000001E-2"/>
    <n v="6.3500000000000001E-2"/>
    <n v="6.3500000000000001E-2"/>
    <n v="6.3500000000000001E-2"/>
  </r>
  <r>
    <s v="alabama"/>
    <x v="11"/>
    <x v="5"/>
    <x v="1076"/>
    <n v="0.1782"/>
    <n v="0.1782"/>
    <n v="0.1782"/>
    <n v="0.1782"/>
    <n v="0.1782"/>
    <n v="0.1782"/>
    <n v="0.1782"/>
    <n v="0.1782"/>
  </r>
  <r>
    <s v="alabama"/>
    <x v="11"/>
    <x v="1"/>
    <x v="2796"/>
    <n v="1.111"/>
    <n v="1.111"/>
    <n v="1.111"/>
    <n v="1.111"/>
    <n v="1.111"/>
    <n v="1.111"/>
    <n v="1.111"/>
    <n v="1.111"/>
  </r>
  <r>
    <s v="alaska"/>
    <x v="11"/>
    <x v="6"/>
    <x v="662"/>
    <n v="5.7000000000000002E-3"/>
    <n v="5.7000000000000002E-3"/>
    <n v="5.7000000000000002E-3"/>
    <n v="5.7000000000000002E-3"/>
    <n v="5.7000000000000002E-3"/>
    <n v="5.7000000000000002E-3"/>
    <n v="5.7000000000000002E-3"/>
    <n v="5.7000000000000002E-3"/>
  </r>
  <r>
    <s v="alaska"/>
    <x v="11"/>
    <x v="4"/>
    <x v="2797"/>
    <n v="9.7199999999999995E-2"/>
    <n v="9.7199999999999995E-2"/>
    <n v="9.7199999999999995E-2"/>
    <n v="9.7199999999999995E-2"/>
    <n v="9.7199999999999995E-2"/>
    <n v="9.7199999999999995E-2"/>
    <n v="9.7199999999999995E-2"/>
    <n v="9.7199999999999995E-2"/>
  </r>
  <r>
    <s v="alaska"/>
    <x v="11"/>
    <x v="0"/>
    <x v="2798"/>
    <n v="0.36549999999999999"/>
    <n v="0.36549999999999999"/>
    <n v="0.36549999999999999"/>
    <n v="0.36549999999999999"/>
    <n v="0.36549999999999999"/>
    <n v="0.36549999999999999"/>
    <n v="0.36549999999999999"/>
    <n v="0.36549999999999999"/>
  </r>
  <r>
    <s v="alaska"/>
    <x v="11"/>
    <x v="2"/>
    <x v="2799"/>
    <n v="1.01E-2"/>
    <n v="1.01E-2"/>
    <n v="1.01E-2"/>
    <n v="1.01E-2"/>
    <n v="1.01E-2"/>
    <n v="1.01E-2"/>
    <n v="1.01E-2"/>
    <n v="1.01E-2"/>
  </r>
  <r>
    <s v="alaska"/>
    <x v="11"/>
    <x v="1"/>
    <x v="2800"/>
    <n v="9.9099999999999994E-2"/>
    <n v="9.9099999999999994E-2"/>
    <n v="9.9099999999999994E-2"/>
    <n v="9.9099999999999994E-2"/>
    <n v="9.9099999999999994E-2"/>
    <n v="9.9099999999999994E-2"/>
    <n v="9.9099999999999994E-2"/>
    <n v="9.9099999999999994E-2"/>
  </r>
  <r>
    <s v="alaska"/>
    <x v="11"/>
    <x v="5"/>
    <x v="976"/>
    <n v="2.8199999999999999E-2"/>
    <n v="2.8199999999999999E-2"/>
    <n v="2.8199999999999999E-2"/>
    <n v="2.8199999999999999E-2"/>
    <n v="2.8199999999999999E-2"/>
    <n v="2.8199999999999999E-2"/>
    <n v="2.8199999999999999E-2"/>
    <n v="2.8199999999999999E-2"/>
  </r>
  <r>
    <s v="alaska"/>
    <x v="11"/>
    <x v="3"/>
    <x v="2801"/>
    <n v="0.12529999999999999"/>
    <n v="0.12529999999999999"/>
    <n v="0.12529999999999999"/>
    <n v="0.12529999999999999"/>
    <n v="0.12529999999999999"/>
    <n v="0.12529999999999999"/>
    <n v="0.12529999999999999"/>
    <n v="0.12529999999999999"/>
  </r>
  <r>
    <s v="arizona"/>
    <x v="11"/>
    <x v="0"/>
    <x v="2802"/>
    <n v="3.8734000000000002"/>
    <n v="3.8734000000000002"/>
    <n v="3.8734000000000002"/>
    <n v="3.8734000000000002"/>
    <n v="3.8734000000000002"/>
    <n v="3.8734000000000002"/>
    <n v="3.8734000000000002"/>
    <n v="3.8734000000000002"/>
  </r>
  <r>
    <s v="arizona"/>
    <x v="11"/>
    <x v="4"/>
    <x v="2803"/>
    <n v="0.96160000000000001"/>
    <n v="0.96160000000000001"/>
    <n v="0.96160000000000001"/>
    <n v="0.96160000000000001"/>
    <n v="0.96160000000000001"/>
    <n v="0.96160000000000001"/>
    <n v="0.96160000000000001"/>
    <n v="0.96160000000000001"/>
  </r>
  <r>
    <s v="arizona"/>
    <x v="11"/>
    <x v="3"/>
    <x v="2804"/>
    <n v="1.2988999999999999"/>
    <n v="1.2988999999999999"/>
    <n v="1.2988999999999999"/>
    <n v="1.2988999999999999"/>
    <n v="1.2988999999999999"/>
    <n v="1.2988999999999999"/>
    <n v="1.2988999999999999"/>
    <n v="1.2988999999999999"/>
  </r>
  <r>
    <s v="arizona"/>
    <x v="11"/>
    <x v="6"/>
    <x v="2805"/>
    <n v="5.8599999999999999E-2"/>
    <n v="5.8599999999999999E-2"/>
    <n v="5.8599999999999999E-2"/>
    <n v="5.8599999999999999E-2"/>
    <n v="5.8599999999999999E-2"/>
    <n v="5.8599999999999999E-2"/>
    <n v="5.8599999999999999E-2"/>
    <n v="5.8599999999999999E-2"/>
  </r>
  <r>
    <s v="arizona"/>
    <x v="11"/>
    <x v="5"/>
    <x v="2806"/>
    <n v="0.29270000000000002"/>
    <n v="0.29270000000000002"/>
    <n v="0.29270000000000002"/>
    <n v="0.29270000000000002"/>
    <n v="0.29270000000000002"/>
    <n v="0.29270000000000002"/>
    <n v="0.29270000000000002"/>
    <n v="0.29270000000000002"/>
  </r>
  <r>
    <s v="arizona"/>
    <x v="11"/>
    <x v="2"/>
    <x v="2807"/>
    <n v="0.1043"/>
    <n v="0.1043"/>
    <n v="0.1043"/>
    <n v="0.1043"/>
    <n v="0.1043"/>
    <n v="0.1043"/>
    <n v="0.1043"/>
    <n v="0.1043"/>
  </r>
  <r>
    <s v="arizona"/>
    <x v="11"/>
    <x v="1"/>
    <x v="2808"/>
    <n v="1.1573"/>
    <n v="1.1573"/>
    <n v="1.1573"/>
    <n v="1.1573"/>
    <n v="1.1573"/>
    <n v="1.1573"/>
    <n v="1.1573"/>
    <n v="1.1573"/>
  </r>
  <r>
    <s v="arkansas"/>
    <x v="11"/>
    <x v="3"/>
    <x v="2161"/>
    <n v="0.50529999999999997"/>
    <n v="0.50529999999999997"/>
    <n v="0.50529999999999997"/>
    <n v="0.50529999999999997"/>
    <n v="0.50529999999999997"/>
    <n v="0.50529999999999997"/>
    <n v="0.50529999999999997"/>
    <n v="0.50529999999999997"/>
  </r>
  <r>
    <s v="arkansas"/>
    <x v="11"/>
    <x v="2"/>
    <x v="2809"/>
    <n v="4.0599999999999997E-2"/>
    <n v="4.0599999999999997E-2"/>
    <n v="4.0599999999999997E-2"/>
    <n v="4.0599999999999997E-2"/>
    <n v="4.0599999999999997E-2"/>
    <n v="4.0599999999999997E-2"/>
    <n v="4.0599999999999997E-2"/>
    <n v="4.0599999999999997E-2"/>
  </r>
  <r>
    <s v="arkansas"/>
    <x v="11"/>
    <x v="6"/>
    <x v="712"/>
    <n v="2.2800000000000001E-2"/>
    <n v="2.2800000000000001E-2"/>
    <n v="2.2800000000000001E-2"/>
    <n v="2.2800000000000001E-2"/>
    <n v="2.2800000000000001E-2"/>
    <n v="2.2800000000000001E-2"/>
    <n v="2.2800000000000001E-2"/>
    <n v="2.2800000000000001E-2"/>
  </r>
  <r>
    <s v="arkansas"/>
    <x v="11"/>
    <x v="5"/>
    <x v="2810"/>
    <n v="0.1138"/>
    <n v="0.1138"/>
    <n v="0.1138"/>
    <n v="0.1138"/>
    <n v="0.1138"/>
    <n v="0.1138"/>
    <n v="0.1138"/>
    <n v="0.1138"/>
  </r>
  <r>
    <s v="arkansas"/>
    <x v="11"/>
    <x v="0"/>
    <x v="2811"/>
    <n v="1.7524999999999999"/>
    <n v="1.7524999999999999"/>
    <n v="1.7524999999999999"/>
    <n v="1.7524999999999999"/>
    <n v="1.7524999999999999"/>
    <n v="1.7524999999999999"/>
    <n v="1.7524999999999999"/>
    <n v="1.7524999999999999"/>
  </r>
  <r>
    <s v="arkansas"/>
    <x v="11"/>
    <x v="1"/>
    <x v="246"/>
    <n v="0.58440000000000003"/>
    <n v="0.58440000000000003"/>
    <n v="0.58440000000000003"/>
    <n v="0.58440000000000003"/>
    <n v="0.58440000000000003"/>
    <n v="0.58440000000000003"/>
    <n v="0.58440000000000003"/>
    <n v="0.58440000000000003"/>
  </r>
  <r>
    <s v="arkansas"/>
    <x v="11"/>
    <x v="4"/>
    <x v="2812"/>
    <n v="0.48559999999999998"/>
    <n v="0.48559999999999998"/>
    <n v="0.48559999999999998"/>
    <n v="0.48559999999999998"/>
    <n v="0.48559999999999998"/>
    <n v="0.48559999999999998"/>
    <n v="0.48559999999999998"/>
    <n v="0.48559999999999998"/>
  </r>
  <r>
    <s v="california"/>
    <x v="11"/>
    <x v="5"/>
    <x v="2813"/>
    <n v="1.5449999999999999"/>
    <n v="1.5449999999999999"/>
    <n v="1.5449999999999999"/>
    <n v="1.5449999999999999"/>
    <n v="1.5449999999999999"/>
    <n v="1.5449999999999999"/>
    <n v="1.5449999999999999"/>
    <n v="1.5449999999999999"/>
  </r>
  <r>
    <s v="california"/>
    <x v="11"/>
    <x v="6"/>
    <x v="2814"/>
    <n v="0.30930000000000002"/>
    <n v="0.30930000000000002"/>
    <n v="0.30930000000000002"/>
    <n v="0.30930000000000002"/>
    <n v="0.30930000000000002"/>
    <n v="0.30930000000000002"/>
    <n v="0.30930000000000002"/>
    <n v="0.30930000000000002"/>
  </r>
  <r>
    <s v="california"/>
    <x v="11"/>
    <x v="4"/>
    <x v="2815"/>
    <n v="4.8323999999999998"/>
    <n v="4.8323999999999998"/>
    <n v="4.8323999999999998"/>
    <n v="4.8323999999999998"/>
    <n v="4.8323999999999998"/>
    <n v="4.8323999999999998"/>
    <n v="4.8323999999999998"/>
    <n v="4.8323999999999998"/>
  </r>
  <r>
    <s v="california"/>
    <x v="11"/>
    <x v="1"/>
    <x v="2816"/>
    <n v="5.4645999999999999"/>
    <n v="5.4645999999999999"/>
    <n v="5.4645999999999999"/>
    <n v="5.4645999999999999"/>
    <n v="5.4645999999999999"/>
    <n v="5.4645999999999999"/>
    <n v="5.4645999999999999"/>
    <n v="5.4645999999999999"/>
  </r>
  <r>
    <s v="california"/>
    <x v="11"/>
    <x v="3"/>
    <x v="2817"/>
    <n v="6.8574999999999999"/>
    <n v="6.8574999999999999"/>
    <n v="6.8574999999999999"/>
    <n v="6.8574999999999999"/>
    <n v="6.8574999999999999"/>
    <n v="6.8574999999999999"/>
    <n v="6.8574999999999999"/>
    <n v="6.8574999999999999"/>
  </r>
  <r>
    <s v="california"/>
    <x v="11"/>
    <x v="0"/>
    <x v="2818"/>
    <n v="19.5595"/>
    <n v="19.5595"/>
    <n v="19.5595"/>
    <n v="19.5595"/>
    <n v="19.5595"/>
    <n v="19.5595"/>
    <n v="19.5595"/>
    <n v="19.5595"/>
  </r>
  <r>
    <s v="california"/>
    <x v="11"/>
    <x v="2"/>
    <x v="2819"/>
    <n v="0.55069999999999997"/>
    <n v="0.55069999999999997"/>
    <n v="0.55069999999999997"/>
    <n v="0.55069999999999997"/>
    <n v="0.55069999999999997"/>
    <n v="0.55069999999999997"/>
    <n v="0.55069999999999997"/>
    <n v="0.55069999999999997"/>
  </r>
  <r>
    <s v="colorado"/>
    <x v="11"/>
    <x v="0"/>
    <x v="2820"/>
    <n v="2.7271999999999998"/>
    <n v="2.7271999999999998"/>
    <n v="2.7271999999999998"/>
    <n v="2.7271999999999998"/>
    <n v="2.7271999999999998"/>
    <n v="2.7271999999999998"/>
    <n v="2.7271999999999998"/>
    <n v="2.7271999999999998"/>
  </r>
  <r>
    <s v="colorado"/>
    <x v="11"/>
    <x v="5"/>
    <x v="2821"/>
    <n v="0.19420000000000001"/>
    <n v="0.19420000000000001"/>
    <n v="0.19420000000000001"/>
    <n v="0.19420000000000001"/>
    <n v="0.19420000000000001"/>
    <n v="0.19420000000000001"/>
    <n v="0.19420000000000001"/>
    <n v="0.19420000000000001"/>
  </r>
  <r>
    <s v="colorado"/>
    <x v="11"/>
    <x v="2"/>
    <x v="2822"/>
    <n v="6.9199999999999998E-2"/>
    <n v="6.9199999999999998E-2"/>
    <n v="6.9199999999999998E-2"/>
    <n v="6.9199999999999998E-2"/>
    <n v="6.9199999999999998E-2"/>
    <n v="6.9199999999999998E-2"/>
    <n v="6.9199999999999998E-2"/>
    <n v="6.9199999999999998E-2"/>
  </r>
  <r>
    <s v="colorado"/>
    <x v="11"/>
    <x v="3"/>
    <x v="2823"/>
    <n v="0.86170000000000002"/>
    <n v="0.86170000000000002"/>
    <n v="0.86170000000000002"/>
    <n v="0.86170000000000002"/>
    <n v="0.86170000000000002"/>
    <n v="0.86170000000000002"/>
    <n v="0.86170000000000002"/>
    <n v="0.86170000000000002"/>
  </r>
  <r>
    <s v="colorado"/>
    <x v="11"/>
    <x v="4"/>
    <x v="2824"/>
    <n v="0.69650000000000001"/>
    <n v="0.69650000000000001"/>
    <n v="0.69650000000000001"/>
    <n v="0.69650000000000001"/>
    <n v="0.69650000000000001"/>
    <n v="0.69650000000000001"/>
    <n v="0.69650000000000001"/>
    <n v="0.69650000000000001"/>
  </r>
  <r>
    <s v="colorado"/>
    <x v="11"/>
    <x v="6"/>
    <x v="2825"/>
    <n v="3.8899999999999997E-2"/>
    <n v="3.8899999999999997E-2"/>
    <n v="3.8899999999999997E-2"/>
    <n v="3.8899999999999997E-2"/>
    <n v="3.8899999999999997E-2"/>
    <n v="3.8899999999999997E-2"/>
    <n v="3.8899999999999997E-2"/>
    <n v="3.8899999999999997E-2"/>
  </r>
  <r>
    <s v="colorado"/>
    <x v="11"/>
    <x v="1"/>
    <x v="2826"/>
    <n v="0.86680000000000001"/>
    <n v="0.86680000000000001"/>
    <n v="0.86680000000000001"/>
    <n v="0.86680000000000001"/>
    <n v="0.86680000000000001"/>
    <n v="0.86680000000000001"/>
    <n v="0.86680000000000001"/>
    <n v="0.86680000000000001"/>
  </r>
  <r>
    <s v="connecticut"/>
    <x v="11"/>
    <x v="2"/>
    <x v="408"/>
    <n v="4.9500000000000002E-2"/>
    <n v="4.9500000000000002E-2"/>
    <n v="4.9500000000000002E-2"/>
    <n v="4.9500000000000002E-2"/>
    <n v="4.9500000000000002E-2"/>
    <n v="4.9500000000000002E-2"/>
    <n v="4.9500000000000002E-2"/>
    <n v="4.9500000000000002E-2"/>
  </r>
  <r>
    <s v="connecticut"/>
    <x v="11"/>
    <x v="5"/>
    <x v="1902"/>
    <n v="0.1389"/>
    <n v="0.1389"/>
    <n v="0.1389"/>
    <n v="0.1389"/>
    <n v="0.1389"/>
    <n v="0.1389"/>
    <n v="0.1389"/>
    <n v="0.1389"/>
  </r>
  <r>
    <s v="connecticut"/>
    <x v="11"/>
    <x v="4"/>
    <x v="2827"/>
    <n v="0.43780000000000002"/>
    <n v="0.43780000000000002"/>
    <n v="0.43780000000000002"/>
    <n v="0.43780000000000002"/>
    <n v="0.43780000000000002"/>
    <n v="0.43780000000000002"/>
    <n v="0.43780000000000002"/>
    <n v="0.43780000000000002"/>
  </r>
  <r>
    <s v="connecticut"/>
    <x v="11"/>
    <x v="0"/>
    <x v="2828"/>
    <n v="1.8454999999999999"/>
    <n v="1.8454999999999999"/>
    <n v="1.8454999999999999"/>
    <n v="1.8454999999999999"/>
    <n v="1.8454999999999999"/>
    <n v="1.8454999999999999"/>
    <n v="1.8454999999999999"/>
    <n v="1.8454999999999999"/>
  </r>
  <r>
    <s v="connecticut"/>
    <x v="11"/>
    <x v="6"/>
    <x v="369"/>
    <n v="2.7799999999999998E-2"/>
    <n v="2.7799999999999998E-2"/>
    <n v="2.7799999999999998E-2"/>
    <n v="2.7799999999999998E-2"/>
    <n v="2.7799999999999998E-2"/>
    <n v="2.7799999999999998E-2"/>
    <n v="2.7799999999999998E-2"/>
    <n v="2.7799999999999998E-2"/>
  </r>
  <r>
    <s v="connecticut"/>
    <x v="11"/>
    <x v="3"/>
    <x v="1861"/>
    <n v="0.61660000000000004"/>
    <n v="0.61660000000000004"/>
    <n v="0.61660000000000004"/>
    <n v="0.61660000000000004"/>
    <n v="0.61660000000000004"/>
    <n v="0.61660000000000004"/>
    <n v="0.61660000000000004"/>
    <n v="0.61660000000000004"/>
  </r>
  <r>
    <s v="connecticut"/>
    <x v="11"/>
    <x v="1"/>
    <x v="2829"/>
    <n v="0.57489999999999997"/>
    <n v="0.57489999999999997"/>
    <n v="0.57489999999999997"/>
    <n v="0.57489999999999997"/>
    <n v="0.57489999999999997"/>
    <n v="0.57489999999999997"/>
    <n v="0.57489999999999997"/>
    <n v="0.57489999999999997"/>
  </r>
  <r>
    <s v="delaware"/>
    <x v="11"/>
    <x v="5"/>
    <x v="26"/>
    <n v="3.56E-2"/>
    <n v="3.56E-2"/>
    <n v="3.56E-2"/>
    <n v="3.56E-2"/>
    <n v="3.56E-2"/>
    <n v="3.56E-2"/>
    <n v="3.56E-2"/>
    <n v="3.56E-2"/>
  </r>
  <r>
    <s v="delaware"/>
    <x v="11"/>
    <x v="2"/>
    <x v="2830"/>
    <n v="1.2699999999999999E-2"/>
    <n v="1.2699999999999999E-2"/>
    <n v="1.2699999999999999E-2"/>
    <n v="1.2699999999999999E-2"/>
    <n v="1.2699999999999999E-2"/>
    <n v="1.2699999999999999E-2"/>
    <n v="1.2699999999999999E-2"/>
    <n v="1.2699999999999999E-2"/>
  </r>
  <r>
    <s v="delaware"/>
    <x v="11"/>
    <x v="3"/>
    <x v="2831"/>
    <n v="0.15820000000000001"/>
    <n v="0.15820000000000001"/>
    <n v="0.15820000000000001"/>
    <n v="0.15820000000000001"/>
    <n v="0.15820000000000001"/>
    <n v="0.15820000000000001"/>
    <n v="0.15820000000000001"/>
    <n v="0.15820000000000001"/>
  </r>
  <r>
    <s v="delaware"/>
    <x v="11"/>
    <x v="6"/>
    <x v="797"/>
    <n v="7.1000000000000004E-3"/>
    <n v="7.1000000000000004E-3"/>
    <n v="7.1000000000000004E-3"/>
    <n v="7.1000000000000004E-3"/>
    <n v="7.1000000000000004E-3"/>
    <n v="7.1000000000000004E-3"/>
    <n v="7.1000000000000004E-3"/>
    <n v="7.1000000000000004E-3"/>
  </r>
  <r>
    <s v="delaware"/>
    <x v="11"/>
    <x v="1"/>
    <x v="2832"/>
    <n v="0.1673"/>
    <n v="0.1673"/>
    <n v="0.1673"/>
    <n v="0.1673"/>
    <n v="0.1673"/>
    <n v="0.1673"/>
    <n v="0.1673"/>
    <n v="0.1673"/>
  </r>
  <r>
    <s v="delaware"/>
    <x v="11"/>
    <x v="0"/>
    <x v="1624"/>
    <n v="0.5333"/>
    <n v="0.5333"/>
    <n v="0.5333"/>
    <n v="0.5333"/>
    <n v="0.5333"/>
    <n v="0.5333"/>
    <n v="0.5333"/>
    <n v="0.5333"/>
  </r>
  <r>
    <s v="delaware"/>
    <x v="11"/>
    <x v="4"/>
    <x v="2833"/>
    <n v="0.15240000000000001"/>
    <n v="0.15240000000000001"/>
    <n v="0.15240000000000001"/>
    <n v="0.15240000000000001"/>
    <n v="0.15240000000000001"/>
    <n v="0.15240000000000001"/>
    <n v="0.15240000000000001"/>
    <n v="0.15240000000000001"/>
  </r>
  <r>
    <s v="florida"/>
    <x v="11"/>
    <x v="1"/>
    <x v="2834"/>
    <n v="3.6213000000000002"/>
    <n v="3.6213000000000002"/>
    <n v="3.6213000000000002"/>
    <n v="3.6213000000000002"/>
    <n v="3.6213000000000002"/>
    <n v="3.6213000000000002"/>
    <n v="3.6213000000000002"/>
    <n v="3.6213000000000002"/>
  </r>
  <r>
    <s v="florida"/>
    <x v="11"/>
    <x v="4"/>
    <x v="2835"/>
    <n v="3.4060000000000001"/>
    <n v="3.4060000000000001"/>
    <n v="3.4060000000000001"/>
    <n v="3.4060000000000001"/>
    <n v="3.4060000000000001"/>
    <n v="3.4060000000000001"/>
    <n v="3.4060000000000001"/>
    <n v="3.4060000000000001"/>
  </r>
  <r>
    <s v="florida"/>
    <x v="11"/>
    <x v="5"/>
    <x v="2836"/>
    <n v="0.82410000000000005"/>
    <n v="0.82410000000000005"/>
    <n v="0.82410000000000005"/>
    <n v="0.82410000000000005"/>
    <n v="0.82410000000000005"/>
    <n v="0.82410000000000005"/>
    <n v="0.82410000000000005"/>
    <n v="0.82410000000000005"/>
  </r>
  <r>
    <s v="florida"/>
    <x v="11"/>
    <x v="6"/>
    <x v="544"/>
    <n v="0.16500000000000001"/>
    <n v="0.16500000000000001"/>
    <n v="0.16500000000000001"/>
    <n v="0.16500000000000001"/>
    <n v="0.16500000000000001"/>
    <n v="0.16500000000000001"/>
    <n v="0.16500000000000001"/>
    <n v="0.16500000000000001"/>
  </r>
  <r>
    <s v="florida"/>
    <x v="11"/>
    <x v="0"/>
    <x v="2837"/>
    <n v="11.967700000000001"/>
    <n v="11.967700000000001"/>
    <n v="11.967700000000001"/>
    <n v="11.967700000000001"/>
    <n v="11.967700000000001"/>
    <n v="11.967700000000001"/>
    <n v="11.967700000000001"/>
    <n v="11.967700000000001"/>
  </r>
  <r>
    <s v="florida"/>
    <x v="11"/>
    <x v="2"/>
    <x v="2838"/>
    <n v="0.29370000000000002"/>
    <n v="0.29370000000000002"/>
    <n v="0.29370000000000002"/>
    <n v="0.29370000000000002"/>
    <n v="0.29370000000000002"/>
    <n v="0.29370000000000002"/>
    <n v="0.29370000000000002"/>
    <n v="0.29370000000000002"/>
  </r>
  <r>
    <s v="florida"/>
    <x v="11"/>
    <x v="3"/>
    <x v="2839"/>
    <n v="3.6576"/>
    <n v="3.6576"/>
    <n v="3.6576"/>
    <n v="3.6576"/>
    <n v="3.6576"/>
    <n v="3.6576"/>
    <n v="3.6576"/>
    <n v="3.6576"/>
  </r>
  <r>
    <s v="georgia"/>
    <x v="11"/>
    <x v="2"/>
    <x v="552"/>
    <n v="0.14069999999999999"/>
    <n v="0.14069999999999999"/>
    <n v="0.14069999999999999"/>
    <n v="0.14069999999999999"/>
    <n v="0.14069999999999999"/>
    <n v="0.14069999999999999"/>
    <n v="0.14069999999999999"/>
    <n v="0.14069999999999999"/>
  </r>
  <r>
    <s v="georgia"/>
    <x v="11"/>
    <x v="0"/>
    <x v="2840"/>
    <n v="5.8959999999999999"/>
    <n v="5.8959999999999999"/>
    <n v="5.8959999999999999"/>
    <n v="5.8959999999999999"/>
    <n v="5.8959999999999999"/>
    <n v="5.8959999999999999"/>
    <n v="5.8959999999999999"/>
    <n v="5.8959999999999999"/>
  </r>
  <r>
    <s v="georgia"/>
    <x v="11"/>
    <x v="6"/>
    <x v="2841"/>
    <n v="7.9000000000000001E-2"/>
    <n v="7.9000000000000001E-2"/>
    <n v="7.9000000000000001E-2"/>
    <n v="7.9000000000000001E-2"/>
    <n v="7.9000000000000001E-2"/>
    <n v="7.9000000000000001E-2"/>
    <n v="7.9000000000000001E-2"/>
    <n v="7.9000000000000001E-2"/>
  </r>
  <r>
    <s v="georgia"/>
    <x v="11"/>
    <x v="4"/>
    <x v="2842"/>
    <n v="1.5809"/>
    <n v="1.5809"/>
    <n v="1.5809"/>
    <n v="1.5809"/>
    <n v="1.5809"/>
    <n v="1.5809"/>
    <n v="1.5809"/>
    <n v="1.5809"/>
  </r>
  <r>
    <s v="georgia"/>
    <x v="11"/>
    <x v="5"/>
    <x v="2843"/>
    <n v="0.39460000000000001"/>
    <n v="0.39460000000000001"/>
    <n v="0.39460000000000001"/>
    <n v="0.39460000000000001"/>
    <n v="0.39460000000000001"/>
    <n v="0.39460000000000001"/>
    <n v="0.39460000000000001"/>
    <n v="0.39460000000000001"/>
  </r>
  <r>
    <s v="georgia"/>
    <x v="11"/>
    <x v="3"/>
    <x v="2844"/>
    <n v="1.7516"/>
    <n v="1.7516"/>
    <n v="1.7516"/>
    <n v="1.7516"/>
    <n v="1.7516"/>
    <n v="1.7516"/>
    <n v="1.7516"/>
    <n v="1.7516"/>
  </r>
  <r>
    <s v="georgia"/>
    <x v="11"/>
    <x v="1"/>
    <x v="2845"/>
    <n v="1.9492"/>
    <n v="1.9492"/>
    <n v="1.9492"/>
    <n v="1.9492"/>
    <n v="1.9492"/>
    <n v="1.9492"/>
    <n v="1.9492"/>
    <n v="1.9492"/>
  </r>
  <r>
    <s v="hawaii"/>
    <x v="11"/>
    <x v="6"/>
    <x v="710"/>
    <n v="1.06E-2"/>
    <n v="1.06E-2"/>
    <n v="1.06E-2"/>
    <n v="1.06E-2"/>
    <n v="1.06E-2"/>
    <n v="1.06E-2"/>
    <n v="1.06E-2"/>
    <n v="1.06E-2"/>
  </r>
  <r>
    <s v="hawaii"/>
    <x v="11"/>
    <x v="3"/>
    <x v="2846"/>
    <n v="0.2354"/>
    <n v="0.2354"/>
    <n v="0.2354"/>
    <n v="0.2354"/>
    <n v="0.2354"/>
    <n v="0.2354"/>
    <n v="0.2354"/>
    <n v="0.2354"/>
  </r>
  <r>
    <s v="hawaii"/>
    <x v="11"/>
    <x v="0"/>
    <x v="1038"/>
    <n v="0.69310000000000005"/>
    <n v="0.69310000000000005"/>
    <n v="0.69310000000000005"/>
    <n v="0.69310000000000005"/>
    <n v="0.69310000000000005"/>
    <n v="0.69310000000000005"/>
    <n v="0.69310000000000005"/>
    <n v="0.69310000000000005"/>
  </r>
  <r>
    <s v="hawaii"/>
    <x v="11"/>
    <x v="5"/>
    <x v="1735"/>
    <n v="5.2999999999999999E-2"/>
    <n v="5.2999999999999999E-2"/>
    <n v="5.2999999999999999E-2"/>
    <n v="5.2999999999999999E-2"/>
    <n v="5.2999999999999999E-2"/>
    <n v="5.2999999999999999E-2"/>
    <n v="5.2999999999999999E-2"/>
    <n v="5.2999999999999999E-2"/>
  </r>
  <r>
    <s v="hawaii"/>
    <x v="11"/>
    <x v="1"/>
    <x v="2847"/>
    <n v="0.20050000000000001"/>
    <n v="0.20050000000000001"/>
    <n v="0.20050000000000001"/>
    <n v="0.20050000000000001"/>
    <n v="0.20050000000000001"/>
    <n v="0.20050000000000001"/>
    <n v="0.20050000000000001"/>
    <n v="0.20050000000000001"/>
  </r>
  <r>
    <s v="hawaii"/>
    <x v="11"/>
    <x v="2"/>
    <x v="1544"/>
    <n v="1.89E-2"/>
    <n v="1.89E-2"/>
    <n v="1.89E-2"/>
    <n v="1.89E-2"/>
    <n v="1.89E-2"/>
    <n v="1.89E-2"/>
    <n v="1.89E-2"/>
    <n v="1.89E-2"/>
  </r>
  <r>
    <s v="hawaii"/>
    <x v="11"/>
    <x v="4"/>
    <x v="2050"/>
    <n v="0.17460000000000001"/>
    <n v="0.17460000000000001"/>
    <n v="0.17460000000000001"/>
    <n v="0.17460000000000001"/>
    <n v="0.17460000000000001"/>
    <n v="0.17460000000000001"/>
    <n v="0.17460000000000001"/>
    <n v="0.17460000000000001"/>
  </r>
  <r>
    <s v="idaho"/>
    <x v="11"/>
    <x v="6"/>
    <x v="1588"/>
    <n v="1.26E-2"/>
    <n v="1.26E-2"/>
    <n v="1.26E-2"/>
    <n v="1.26E-2"/>
    <n v="1.26E-2"/>
    <n v="1.26E-2"/>
    <n v="1.26E-2"/>
    <n v="1.26E-2"/>
  </r>
  <r>
    <s v="idaho"/>
    <x v="11"/>
    <x v="0"/>
    <x v="2848"/>
    <n v="0.87960000000000005"/>
    <n v="0.87960000000000005"/>
    <n v="0.87960000000000005"/>
    <n v="0.87960000000000005"/>
    <n v="0.87960000000000005"/>
    <n v="0.87960000000000005"/>
    <n v="0.87960000000000005"/>
    <n v="0.87960000000000005"/>
  </r>
  <r>
    <s v="idaho"/>
    <x v="11"/>
    <x v="1"/>
    <x v="2849"/>
    <n v="0.28410000000000002"/>
    <n v="0.28410000000000002"/>
    <n v="0.28410000000000002"/>
    <n v="0.28410000000000002"/>
    <n v="0.28410000000000002"/>
    <n v="0.28410000000000002"/>
    <n v="0.28410000000000002"/>
    <n v="0.28410000000000002"/>
  </r>
  <r>
    <s v="idaho"/>
    <x v="11"/>
    <x v="3"/>
    <x v="2850"/>
    <n v="0.27950000000000003"/>
    <n v="0.27950000000000003"/>
    <n v="0.27950000000000003"/>
    <n v="0.27950000000000003"/>
    <n v="0.27950000000000003"/>
    <n v="0.27950000000000003"/>
    <n v="0.27950000000000003"/>
    <n v="0.27950000000000003"/>
  </r>
  <r>
    <s v="idaho"/>
    <x v="11"/>
    <x v="5"/>
    <x v="2851"/>
    <n v="6.3E-2"/>
    <n v="6.3E-2"/>
    <n v="6.3E-2"/>
    <n v="6.3E-2"/>
    <n v="6.3E-2"/>
    <n v="6.3E-2"/>
    <n v="6.3E-2"/>
    <n v="6.3E-2"/>
  </r>
  <r>
    <s v="idaho"/>
    <x v="11"/>
    <x v="2"/>
    <x v="1463"/>
    <n v="2.24E-2"/>
    <n v="2.24E-2"/>
    <n v="2.24E-2"/>
    <n v="2.24E-2"/>
    <n v="2.24E-2"/>
    <n v="2.24E-2"/>
    <n v="2.24E-2"/>
    <n v="2.24E-2"/>
  </r>
  <r>
    <s v="idaho"/>
    <x v="11"/>
    <x v="4"/>
    <x v="2852"/>
    <n v="0.21790000000000001"/>
    <n v="0.21790000000000001"/>
    <n v="0.21790000000000001"/>
    <n v="0.21790000000000001"/>
    <n v="0.21790000000000001"/>
    <n v="0.21790000000000001"/>
    <n v="0.21790000000000001"/>
    <n v="0.21790000000000001"/>
  </r>
  <r>
    <s v="illinois"/>
    <x v="11"/>
    <x v="3"/>
    <x v="2853"/>
    <n v="2.2206999999999999"/>
    <n v="2.2206999999999999"/>
    <n v="2.2206999999999999"/>
    <n v="2.2206999999999999"/>
    <n v="2.2206999999999999"/>
    <n v="2.2206999999999999"/>
    <n v="2.2206999999999999"/>
    <n v="2.2206999999999999"/>
  </r>
  <r>
    <s v="illinois"/>
    <x v="11"/>
    <x v="6"/>
    <x v="1321"/>
    <n v="0.1002"/>
    <n v="0.1002"/>
    <n v="0.1002"/>
    <n v="0.1002"/>
    <n v="0.1002"/>
    <n v="0.1002"/>
    <n v="0.1002"/>
    <n v="0.1002"/>
  </r>
  <r>
    <s v="illinois"/>
    <x v="11"/>
    <x v="5"/>
    <x v="2854"/>
    <n v="0.50029999999999997"/>
    <n v="0.50029999999999997"/>
    <n v="0.50029999999999997"/>
    <n v="0.50029999999999997"/>
    <n v="0.50029999999999997"/>
    <n v="0.50029999999999997"/>
    <n v="0.50029999999999997"/>
    <n v="0.50029999999999997"/>
  </r>
  <r>
    <s v="illinois"/>
    <x v="11"/>
    <x v="4"/>
    <x v="2855"/>
    <n v="1.8937999999999999"/>
    <n v="1.8937999999999999"/>
    <n v="1.8937999999999999"/>
    <n v="1.8937999999999999"/>
    <n v="1.8937999999999999"/>
    <n v="1.8937999999999999"/>
    <n v="1.8937999999999999"/>
    <n v="1.8937999999999999"/>
  </r>
  <r>
    <s v="illinois"/>
    <x v="11"/>
    <x v="1"/>
    <x v="2856"/>
    <n v="2.0152000000000001"/>
    <n v="2.0152000000000001"/>
    <n v="2.0152000000000001"/>
    <n v="2.0152000000000001"/>
    <n v="2.0152000000000001"/>
    <n v="2.0152000000000001"/>
    <n v="2.0152000000000001"/>
    <n v="2.0152000000000001"/>
  </r>
  <r>
    <s v="illinois"/>
    <x v="11"/>
    <x v="2"/>
    <x v="1872"/>
    <n v="0.17829999999999999"/>
    <n v="0.17829999999999999"/>
    <n v="0.17829999999999999"/>
    <n v="0.17829999999999999"/>
    <n v="0.17829999999999999"/>
    <n v="0.17829999999999999"/>
    <n v="0.17829999999999999"/>
    <n v="0.17829999999999999"/>
  </r>
  <r>
    <s v="illinois"/>
    <x v="11"/>
    <x v="0"/>
    <x v="2857"/>
    <n v="6.9085999999999999"/>
    <n v="6.9085999999999999"/>
    <n v="6.9085999999999999"/>
    <n v="6.9085999999999999"/>
    <n v="6.9085999999999999"/>
    <n v="6.9085999999999999"/>
    <n v="6.9085999999999999"/>
    <n v="6.9085999999999999"/>
  </r>
  <r>
    <s v="indiana"/>
    <x v="11"/>
    <x v="4"/>
    <x v="2858"/>
    <n v="0.98340000000000005"/>
    <n v="0.98340000000000005"/>
    <n v="0.98340000000000005"/>
    <n v="0.98340000000000005"/>
    <n v="0.98340000000000005"/>
    <n v="0.98340000000000005"/>
    <n v="0.98340000000000005"/>
    <n v="0.98340000000000005"/>
  </r>
  <r>
    <s v="indiana"/>
    <x v="11"/>
    <x v="6"/>
    <x v="1598"/>
    <n v="4.99E-2"/>
    <n v="4.99E-2"/>
    <n v="4.99E-2"/>
    <n v="4.99E-2"/>
    <n v="4.99E-2"/>
    <n v="4.99E-2"/>
    <n v="4.99E-2"/>
    <n v="4.99E-2"/>
  </r>
  <r>
    <s v="indiana"/>
    <x v="11"/>
    <x v="0"/>
    <x v="2859"/>
    <n v="3.8300999999999998"/>
    <n v="3.8300999999999998"/>
    <n v="3.8300999999999998"/>
    <n v="3.8300999999999998"/>
    <n v="3.8300999999999998"/>
    <n v="3.8300999999999998"/>
    <n v="3.8300999999999998"/>
    <n v="3.8300999999999998"/>
  </r>
  <r>
    <s v="indiana"/>
    <x v="11"/>
    <x v="2"/>
    <x v="1619"/>
    <n v="8.8800000000000004E-2"/>
    <n v="8.8800000000000004E-2"/>
    <n v="8.8800000000000004E-2"/>
    <n v="8.8800000000000004E-2"/>
    <n v="8.8800000000000004E-2"/>
    <n v="8.8800000000000004E-2"/>
    <n v="8.8800000000000004E-2"/>
    <n v="8.8800000000000004E-2"/>
  </r>
  <r>
    <s v="indiana"/>
    <x v="11"/>
    <x v="5"/>
    <x v="2860"/>
    <n v="0.24929999999999999"/>
    <n v="0.24929999999999999"/>
    <n v="0.24929999999999999"/>
    <n v="0.24929999999999999"/>
    <n v="0.24929999999999999"/>
    <n v="0.24929999999999999"/>
    <n v="0.24929999999999999"/>
    <n v="0.24929999999999999"/>
  </r>
  <r>
    <s v="indiana"/>
    <x v="11"/>
    <x v="3"/>
    <x v="2861"/>
    <n v="1.1064000000000001"/>
    <n v="1.1064000000000001"/>
    <n v="1.1064000000000001"/>
    <n v="1.1064000000000001"/>
    <n v="1.1064000000000001"/>
    <n v="1.1064000000000001"/>
    <n v="1.1064000000000001"/>
    <n v="1.1064000000000001"/>
  </r>
  <r>
    <s v="indiana"/>
    <x v="11"/>
    <x v="1"/>
    <x v="2862"/>
    <n v="1.3523000000000001"/>
    <n v="1.3523000000000001"/>
    <n v="1.3523000000000001"/>
    <n v="1.3523000000000001"/>
    <n v="1.3523000000000001"/>
    <n v="1.3523000000000001"/>
    <n v="1.3523000000000001"/>
    <n v="1.3523000000000001"/>
  </r>
  <r>
    <s v="iowa"/>
    <x v="11"/>
    <x v="5"/>
    <x v="2863"/>
    <n v="0.1154"/>
    <n v="0.1154"/>
    <n v="0.1154"/>
    <n v="0.1154"/>
    <n v="0.1154"/>
    <n v="0.1154"/>
    <n v="0.1154"/>
    <n v="0.1154"/>
  </r>
  <r>
    <s v="iowa"/>
    <x v="11"/>
    <x v="6"/>
    <x v="469"/>
    <n v="2.3099999999999999E-2"/>
    <n v="2.3099999999999999E-2"/>
    <n v="2.3099999999999999E-2"/>
    <n v="2.3099999999999999E-2"/>
    <n v="2.3099999999999999E-2"/>
    <n v="2.3099999999999999E-2"/>
    <n v="2.3099999999999999E-2"/>
    <n v="2.3099999999999999E-2"/>
  </r>
  <r>
    <s v="iowa"/>
    <x v="11"/>
    <x v="2"/>
    <x v="2864"/>
    <n v="4.1099999999999998E-2"/>
    <n v="4.1099999999999998E-2"/>
    <n v="4.1099999999999998E-2"/>
    <n v="4.1099999999999998E-2"/>
    <n v="4.1099999999999998E-2"/>
    <n v="4.1099999999999998E-2"/>
    <n v="4.1099999999999998E-2"/>
    <n v="4.1099999999999998E-2"/>
  </r>
  <r>
    <s v="iowa"/>
    <x v="11"/>
    <x v="1"/>
    <x v="2865"/>
    <n v="0.56259999999999999"/>
    <n v="0.56259999999999999"/>
    <n v="0.56259999999999999"/>
    <n v="0.56259999999999999"/>
    <n v="0.56259999999999999"/>
    <n v="0.56259999999999999"/>
    <n v="0.56259999999999999"/>
    <n v="0.56259999999999999"/>
  </r>
  <r>
    <s v="iowa"/>
    <x v="11"/>
    <x v="3"/>
    <x v="2866"/>
    <n v="0.51200000000000001"/>
    <n v="0.51200000000000001"/>
    <n v="0.51200000000000001"/>
    <n v="0.51200000000000001"/>
    <n v="0.51200000000000001"/>
    <n v="0.51200000000000001"/>
    <n v="0.51200000000000001"/>
    <n v="0.51200000000000001"/>
  </r>
  <r>
    <s v="iowa"/>
    <x v="11"/>
    <x v="0"/>
    <x v="2867"/>
    <n v="1.7203999999999999"/>
    <n v="1.7203999999999999"/>
    <n v="1.7203999999999999"/>
    <n v="1.7203999999999999"/>
    <n v="1.7203999999999999"/>
    <n v="1.7203999999999999"/>
    <n v="1.7203999999999999"/>
    <n v="1.7203999999999999"/>
  </r>
  <r>
    <s v="iowa"/>
    <x v="11"/>
    <x v="4"/>
    <x v="2868"/>
    <n v="0.4662"/>
    <n v="0.4662"/>
    <n v="0.4662"/>
    <n v="0.4662"/>
    <n v="0.4662"/>
    <n v="0.4662"/>
    <n v="0.4662"/>
    <n v="0.4662"/>
  </r>
  <r>
    <s v="kansas"/>
    <x v="11"/>
    <x v="3"/>
    <x v="2869"/>
    <n v="0.4839"/>
    <n v="0.4839"/>
    <n v="0.4839"/>
    <n v="0.4839"/>
    <n v="0.4839"/>
    <n v="0.4839"/>
    <n v="0.4839"/>
    <n v="0.4839"/>
  </r>
  <r>
    <s v="kansas"/>
    <x v="11"/>
    <x v="0"/>
    <x v="2870"/>
    <n v="1.6259999999999999"/>
    <n v="1.6259999999999999"/>
    <n v="1.6259999999999999"/>
    <n v="1.6259999999999999"/>
    <n v="1.6259999999999999"/>
    <n v="1.6259999999999999"/>
    <n v="1.6259999999999999"/>
    <n v="1.6259999999999999"/>
  </r>
  <r>
    <s v="kansas"/>
    <x v="11"/>
    <x v="5"/>
    <x v="1942"/>
    <n v="0.109"/>
    <n v="0.109"/>
    <n v="0.109"/>
    <n v="0.109"/>
    <n v="0.109"/>
    <n v="0.109"/>
    <n v="0.109"/>
    <n v="0.109"/>
  </r>
  <r>
    <s v="kansas"/>
    <x v="11"/>
    <x v="1"/>
    <x v="2871"/>
    <n v="0.54020000000000001"/>
    <n v="0.54020000000000001"/>
    <n v="0.54020000000000001"/>
    <n v="0.54020000000000001"/>
    <n v="0.54020000000000001"/>
    <n v="0.54020000000000001"/>
    <n v="0.54020000000000001"/>
    <n v="0.54020000000000001"/>
  </r>
  <r>
    <s v="kansas"/>
    <x v="11"/>
    <x v="6"/>
    <x v="10"/>
    <n v="2.18E-2"/>
    <n v="2.18E-2"/>
    <n v="2.18E-2"/>
    <n v="2.18E-2"/>
    <n v="2.18E-2"/>
    <n v="2.18E-2"/>
    <n v="2.18E-2"/>
    <n v="2.18E-2"/>
  </r>
  <r>
    <s v="kansas"/>
    <x v="11"/>
    <x v="4"/>
    <x v="2872"/>
    <n v="0.43219999999999997"/>
    <n v="0.43219999999999997"/>
    <n v="0.43219999999999997"/>
    <n v="0.43219999999999997"/>
    <n v="0.43219999999999997"/>
    <n v="0.43219999999999997"/>
    <n v="0.43219999999999997"/>
    <n v="0.43219999999999997"/>
  </r>
  <r>
    <s v="kansas"/>
    <x v="11"/>
    <x v="2"/>
    <x v="2825"/>
    <n v="3.8899999999999997E-2"/>
    <n v="3.8899999999999997E-2"/>
    <n v="3.8899999999999997E-2"/>
    <n v="3.8899999999999997E-2"/>
    <n v="3.8899999999999997E-2"/>
    <n v="3.8899999999999997E-2"/>
    <n v="3.8899999999999997E-2"/>
    <n v="3.8899999999999997E-2"/>
  </r>
  <r>
    <s v="kentucky"/>
    <x v="11"/>
    <x v="3"/>
    <x v="2873"/>
    <n v="0.73860000000000003"/>
    <n v="0.73860000000000003"/>
    <n v="0.73860000000000003"/>
    <n v="0.73860000000000003"/>
    <n v="0.73860000000000003"/>
    <n v="0.73860000000000003"/>
    <n v="0.73860000000000003"/>
    <n v="0.73860000000000003"/>
  </r>
  <r>
    <s v="kentucky"/>
    <x v="11"/>
    <x v="4"/>
    <x v="2874"/>
    <n v="0.70630000000000004"/>
    <n v="0.70630000000000004"/>
    <n v="0.70630000000000004"/>
    <n v="0.70630000000000004"/>
    <n v="0.70630000000000004"/>
    <n v="0.70630000000000004"/>
    <n v="0.70630000000000004"/>
    <n v="0.70630000000000004"/>
  </r>
  <r>
    <s v="kentucky"/>
    <x v="11"/>
    <x v="0"/>
    <x v="2875"/>
    <n v="2.5709"/>
    <n v="2.5709"/>
    <n v="2.5709"/>
    <n v="2.5709"/>
    <n v="2.5709"/>
    <n v="2.5709"/>
    <n v="2.5709"/>
    <n v="2.5709"/>
  </r>
  <r>
    <s v="kentucky"/>
    <x v="11"/>
    <x v="5"/>
    <x v="2876"/>
    <n v="0.16639999999999999"/>
    <n v="0.16639999999999999"/>
    <n v="0.16639999999999999"/>
    <n v="0.16639999999999999"/>
    <n v="0.16639999999999999"/>
    <n v="0.16639999999999999"/>
    <n v="0.16639999999999999"/>
    <n v="0.16639999999999999"/>
  </r>
  <r>
    <s v="kentucky"/>
    <x v="11"/>
    <x v="2"/>
    <x v="1551"/>
    <n v="5.9299999999999999E-2"/>
    <n v="5.9299999999999999E-2"/>
    <n v="5.9299999999999999E-2"/>
    <n v="5.9299999999999999E-2"/>
    <n v="5.9299999999999999E-2"/>
    <n v="5.9299999999999999E-2"/>
    <n v="5.9299999999999999E-2"/>
    <n v="5.9299999999999999E-2"/>
  </r>
  <r>
    <s v="kentucky"/>
    <x v="11"/>
    <x v="1"/>
    <x v="2877"/>
    <n v="0.8669"/>
    <n v="0.8669"/>
    <n v="0.8669"/>
    <n v="0.8669"/>
    <n v="0.8669"/>
    <n v="0.8669"/>
    <n v="0.8669"/>
    <n v="0.8669"/>
  </r>
  <r>
    <s v="kentucky"/>
    <x v="11"/>
    <x v="6"/>
    <x v="703"/>
    <n v="3.3300000000000003E-2"/>
    <n v="3.3300000000000003E-2"/>
    <n v="3.3300000000000003E-2"/>
    <n v="3.3300000000000003E-2"/>
    <n v="3.3300000000000003E-2"/>
    <n v="3.3300000000000003E-2"/>
    <n v="3.3300000000000003E-2"/>
    <n v="3.3300000000000003E-2"/>
  </r>
  <r>
    <s v="louisiana"/>
    <x v="11"/>
    <x v="6"/>
    <x v="43"/>
    <n v="3.5700000000000003E-2"/>
    <n v="3.5700000000000003E-2"/>
    <n v="3.5700000000000003E-2"/>
    <n v="3.5700000000000003E-2"/>
    <n v="3.5700000000000003E-2"/>
    <n v="3.5700000000000003E-2"/>
    <n v="3.5700000000000003E-2"/>
    <n v="3.5700000000000003E-2"/>
  </r>
  <r>
    <s v="louisiana"/>
    <x v="11"/>
    <x v="2"/>
    <x v="2878"/>
    <n v="6.3600000000000004E-2"/>
    <n v="6.3600000000000004E-2"/>
    <n v="6.3600000000000004E-2"/>
    <n v="6.3600000000000004E-2"/>
    <n v="6.3600000000000004E-2"/>
    <n v="6.3600000000000004E-2"/>
    <n v="6.3600000000000004E-2"/>
    <n v="6.3600000000000004E-2"/>
  </r>
  <r>
    <s v="louisiana"/>
    <x v="11"/>
    <x v="1"/>
    <x v="1536"/>
    <n v="0.8478"/>
    <n v="0.8478"/>
    <n v="0.8478"/>
    <n v="0.8478"/>
    <n v="0.8478"/>
    <n v="0.8478"/>
    <n v="0.8478"/>
    <n v="0.8478"/>
  </r>
  <r>
    <s v="louisiana"/>
    <x v="11"/>
    <x v="0"/>
    <x v="2879"/>
    <n v="2.6600999999999999"/>
    <n v="2.6600999999999999"/>
    <n v="2.6600999999999999"/>
    <n v="2.6600999999999999"/>
    <n v="2.6600999999999999"/>
    <n v="2.6600999999999999"/>
    <n v="2.6600999999999999"/>
    <n v="2.6600999999999999"/>
  </r>
  <r>
    <s v="louisiana"/>
    <x v="11"/>
    <x v="4"/>
    <x v="2880"/>
    <n v="0.74219999999999997"/>
    <n v="0.74219999999999997"/>
    <n v="0.74219999999999997"/>
    <n v="0.74219999999999997"/>
    <n v="0.74219999999999997"/>
    <n v="0.74219999999999997"/>
    <n v="0.74219999999999997"/>
    <n v="0.74219999999999997"/>
  </r>
  <r>
    <s v="louisiana"/>
    <x v="11"/>
    <x v="3"/>
    <x v="2881"/>
    <n v="0.7923"/>
    <n v="0.7923"/>
    <n v="0.7923"/>
    <n v="0.7923"/>
    <n v="0.7923"/>
    <n v="0.7923"/>
    <n v="0.7923"/>
    <n v="0.7923"/>
  </r>
  <r>
    <s v="louisiana"/>
    <x v="11"/>
    <x v="5"/>
    <x v="2280"/>
    <n v="0.17849999999999999"/>
    <n v="0.17849999999999999"/>
    <n v="0.17849999999999999"/>
    <n v="0.17849999999999999"/>
    <n v="0.17849999999999999"/>
    <n v="0.17849999999999999"/>
    <n v="0.17849999999999999"/>
    <n v="0.17849999999999999"/>
  </r>
  <r>
    <s v="maine"/>
    <x v="11"/>
    <x v="2"/>
    <x v="1544"/>
    <n v="1.89E-2"/>
    <n v="1.89E-2"/>
    <n v="1.89E-2"/>
    <n v="1.89E-2"/>
    <n v="1.89E-2"/>
    <n v="1.89E-2"/>
    <n v="1.89E-2"/>
    <n v="1.89E-2"/>
  </r>
  <r>
    <s v="maine"/>
    <x v="11"/>
    <x v="1"/>
    <x v="2882"/>
    <n v="0.25669999999999998"/>
    <n v="0.25669999999999998"/>
    <n v="0.25669999999999998"/>
    <n v="0.25669999999999998"/>
    <n v="0.25669999999999998"/>
    <n v="0.25669999999999998"/>
    <n v="0.25669999999999998"/>
    <n v="0.25669999999999998"/>
  </r>
  <r>
    <s v="maine"/>
    <x v="11"/>
    <x v="4"/>
    <x v="1924"/>
    <n v="0.18840000000000001"/>
    <n v="0.18840000000000001"/>
    <n v="0.18840000000000001"/>
    <n v="0.18840000000000001"/>
    <n v="0.18840000000000001"/>
    <n v="0.18840000000000001"/>
    <n v="0.18840000000000001"/>
    <n v="0.18840000000000001"/>
  </r>
  <r>
    <s v="maine"/>
    <x v="11"/>
    <x v="3"/>
    <x v="2883"/>
    <n v="0.23580000000000001"/>
    <n v="0.23580000000000001"/>
    <n v="0.23580000000000001"/>
    <n v="0.23580000000000001"/>
    <n v="0.23580000000000001"/>
    <n v="0.23580000000000001"/>
    <n v="0.23580000000000001"/>
    <n v="0.23580000000000001"/>
  </r>
  <r>
    <s v="maine"/>
    <x v="11"/>
    <x v="0"/>
    <x v="2884"/>
    <n v="0.76359999999999995"/>
    <n v="0.76359999999999995"/>
    <n v="0.76359999999999995"/>
    <n v="0.76359999999999995"/>
    <n v="0.76359999999999995"/>
    <n v="0.76359999999999995"/>
    <n v="0.76359999999999995"/>
    <n v="0.76359999999999995"/>
  </r>
  <r>
    <s v="maine"/>
    <x v="11"/>
    <x v="5"/>
    <x v="110"/>
    <n v="5.3100000000000001E-2"/>
    <n v="5.3100000000000001E-2"/>
    <n v="5.3100000000000001E-2"/>
    <n v="5.3100000000000001E-2"/>
    <n v="5.3100000000000001E-2"/>
    <n v="5.3100000000000001E-2"/>
    <n v="5.3100000000000001E-2"/>
    <n v="5.3100000000000001E-2"/>
  </r>
  <r>
    <s v="maine"/>
    <x v="11"/>
    <x v="6"/>
    <x v="710"/>
    <n v="1.06E-2"/>
    <n v="1.06E-2"/>
    <n v="1.06E-2"/>
    <n v="1.06E-2"/>
    <n v="1.06E-2"/>
    <n v="1.06E-2"/>
    <n v="1.06E-2"/>
    <n v="1.06E-2"/>
  </r>
  <r>
    <s v="maryland"/>
    <x v="11"/>
    <x v="0"/>
    <x v="2885"/>
    <n v="3.4121000000000001"/>
    <n v="3.4121000000000001"/>
    <n v="3.4121000000000001"/>
    <n v="3.4121000000000001"/>
    <n v="3.4121000000000001"/>
    <n v="3.4121000000000001"/>
    <n v="3.4121000000000001"/>
    <n v="3.4121000000000001"/>
  </r>
  <r>
    <s v="maryland"/>
    <x v="11"/>
    <x v="1"/>
    <x v="2886"/>
    <n v="1.0501"/>
    <n v="1.0501"/>
    <n v="1.0501"/>
    <n v="1.0501"/>
    <n v="1.0501"/>
    <n v="1.0501"/>
    <n v="1.0501"/>
    <n v="1.0501"/>
  </r>
  <r>
    <s v="maryland"/>
    <x v="11"/>
    <x v="6"/>
    <x v="2648"/>
    <n v="4.7800000000000002E-2"/>
    <n v="4.7800000000000002E-2"/>
    <n v="4.7800000000000002E-2"/>
    <n v="4.7800000000000002E-2"/>
    <n v="4.7800000000000002E-2"/>
    <n v="4.7800000000000002E-2"/>
    <n v="4.7800000000000002E-2"/>
    <n v="4.7800000000000002E-2"/>
  </r>
  <r>
    <s v="maryland"/>
    <x v="11"/>
    <x v="4"/>
    <x v="2887"/>
    <n v="0.93"/>
    <n v="0.93"/>
    <n v="0.93"/>
    <n v="0.93"/>
    <n v="0.93"/>
    <n v="0.93"/>
    <n v="0.93"/>
    <n v="0.93"/>
  </r>
  <r>
    <s v="maryland"/>
    <x v="11"/>
    <x v="5"/>
    <x v="1145"/>
    <n v="0.2389"/>
    <n v="0.2389"/>
    <n v="0.2389"/>
    <n v="0.2389"/>
    <n v="0.2389"/>
    <n v="0.2389"/>
    <n v="0.2389"/>
    <n v="0.2389"/>
  </r>
  <r>
    <s v="maryland"/>
    <x v="11"/>
    <x v="3"/>
    <x v="2888"/>
    <n v="1.0602"/>
    <n v="1.0602"/>
    <n v="1.0602"/>
    <n v="1.0602"/>
    <n v="1.0602"/>
    <n v="1.0602"/>
    <n v="1.0602"/>
    <n v="1.0602"/>
  </r>
  <r>
    <s v="maryland"/>
    <x v="11"/>
    <x v="2"/>
    <x v="2889"/>
    <n v="8.5099999999999995E-2"/>
    <n v="8.5099999999999995E-2"/>
    <n v="8.5099999999999995E-2"/>
    <n v="8.5099999999999995E-2"/>
    <n v="8.5099999999999995E-2"/>
    <n v="8.5099999999999995E-2"/>
    <n v="8.5099999999999995E-2"/>
    <n v="8.5099999999999995E-2"/>
  </r>
  <r>
    <s v="massachusetts"/>
    <x v="11"/>
    <x v="1"/>
    <x v="2890"/>
    <n v="1.0404"/>
    <n v="1.0404"/>
    <n v="1.0404"/>
    <n v="1.0404"/>
    <n v="1.0404"/>
    <n v="1.0404"/>
    <n v="1.0404"/>
    <n v="1.0404"/>
  </r>
  <r>
    <s v="massachusetts"/>
    <x v="11"/>
    <x v="6"/>
    <x v="859"/>
    <n v="5.1700000000000003E-2"/>
    <n v="5.1700000000000003E-2"/>
    <n v="5.1700000000000003E-2"/>
    <n v="5.1700000000000003E-2"/>
    <n v="5.1700000000000003E-2"/>
    <n v="5.1700000000000003E-2"/>
    <n v="5.1700000000000003E-2"/>
    <n v="5.1700000000000003E-2"/>
  </r>
  <r>
    <s v="massachusetts"/>
    <x v="11"/>
    <x v="5"/>
    <x v="1607"/>
    <n v="0.25829999999999997"/>
    <n v="0.25829999999999997"/>
    <n v="0.25829999999999997"/>
    <n v="0.25829999999999997"/>
    <n v="0.25829999999999997"/>
    <n v="0.25829999999999997"/>
    <n v="0.25829999999999997"/>
    <n v="0.25829999999999997"/>
  </r>
  <r>
    <s v="massachusetts"/>
    <x v="11"/>
    <x v="3"/>
    <x v="2891"/>
    <n v="1.1466000000000001"/>
    <n v="1.1466000000000001"/>
    <n v="1.1466000000000001"/>
    <n v="1.1466000000000001"/>
    <n v="1.1466000000000001"/>
    <n v="1.1466000000000001"/>
    <n v="1.1466000000000001"/>
    <n v="1.1466000000000001"/>
  </r>
  <r>
    <s v="massachusetts"/>
    <x v="11"/>
    <x v="4"/>
    <x v="2892"/>
    <n v="0.82289999999999996"/>
    <n v="0.82289999999999996"/>
    <n v="0.82289999999999996"/>
    <n v="0.82289999999999996"/>
    <n v="0.82289999999999996"/>
    <n v="0.82289999999999996"/>
    <n v="0.82289999999999996"/>
    <n v="0.82289999999999996"/>
  </r>
  <r>
    <s v="massachusetts"/>
    <x v="11"/>
    <x v="2"/>
    <x v="624"/>
    <n v="9.2100000000000001E-2"/>
    <n v="9.2100000000000001E-2"/>
    <n v="9.2100000000000001E-2"/>
    <n v="9.2100000000000001E-2"/>
    <n v="9.2100000000000001E-2"/>
    <n v="9.2100000000000001E-2"/>
    <n v="9.2100000000000001E-2"/>
    <n v="9.2100000000000001E-2"/>
  </r>
  <r>
    <s v="massachusetts"/>
    <x v="11"/>
    <x v="0"/>
    <x v="2885"/>
    <n v="3.4121000000000001"/>
    <n v="3.4121000000000001"/>
    <n v="3.4121000000000001"/>
    <n v="3.4121000000000001"/>
    <n v="3.4121000000000001"/>
    <n v="3.4121000000000001"/>
    <n v="3.4121000000000001"/>
    <n v="3.4121000000000001"/>
  </r>
  <r>
    <s v="michigan"/>
    <x v="11"/>
    <x v="2"/>
    <x v="2893"/>
    <n v="0.14430000000000001"/>
    <n v="0.14430000000000001"/>
    <n v="0.14430000000000001"/>
    <n v="0.14430000000000001"/>
    <n v="0.14430000000000001"/>
    <n v="0.14430000000000001"/>
    <n v="0.14430000000000001"/>
    <n v="0.14430000000000001"/>
  </r>
  <r>
    <s v="michigan"/>
    <x v="11"/>
    <x v="5"/>
    <x v="2894"/>
    <n v="0.40489999999999998"/>
    <n v="0.40489999999999998"/>
    <n v="0.40489999999999998"/>
    <n v="0.40489999999999998"/>
    <n v="0.40489999999999998"/>
    <n v="0.40489999999999998"/>
    <n v="0.40489999999999998"/>
    <n v="0.40489999999999998"/>
  </r>
  <r>
    <s v="michigan"/>
    <x v="11"/>
    <x v="6"/>
    <x v="226"/>
    <n v="8.1100000000000005E-2"/>
    <n v="8.1100000000000005E-2"/>
    <n v="8.1100000000000005E-2"/>
    <n v="8.1100000000000005E-2"/>
    <n v="8.1100000000000005E-2"/>
    <n v="8.1100000000000005E-2"/>
    <n v="8.1100000000000005E-2"/>
    <n v="8.1100000000000005E-2"/>
  </r>
  <r>
    <s v="michigan"/>
    <x v="11"/>
    <x v="3"/>
    <x v="2895"/>
    <n v="1.7971999999999999"/>
    <n v="1.7971999999999999"/>
    <n v="1.7971999999999999"/>
    <n v="1.7971999999999999"/>
    <n v="1.7971999999999999"/>
    <n v="1.7971999999999999"/>
    <n v="1.7971999999999999"/>
    <n v="1.7971999999999999"/>
  </r>
  <r>
    <s v="michigan"/>
    <x v="11"/>
    <x v="4"/>
    <x v="2896"/>
    <n v="1.5813999999999999"/>
    <n v="1.5813999999999999"/>
    <n v="1.5813999999999999"/>
    <n v="1.5813999999999999"/>
    <n v="1.5813999999999999"/>
    <n v="1.5813999999999999"/>
    <n v="1.5813999999999999"/>
    <n v="1.5813999999999999"/>
  </r>
  <r>
    <s v="michigan"/>
    <x v="11"/>
    <x v="1"/>
    <x v="2897"/>
    <n v="1.819"/>
    <n v="1.819"/>
    <n v="1.819"/>
    <n v="1.819"/>
    <n v="1.819"/>
    <n v="1.819"/>
    <n v="1.819"/>
    <n v="1.819"/>
  </r>
  <r>
    <s v="michigan"/>
    <x v="11"/>
    <x v="0"/>
    <x v="2898"/>
    <n v="5.8277999999999999"/>
    <n v="5.8277999999999999"/>
    <n v="5.8277999999999999"/>
    <n v="5.8277999999999999"/>
    <n v="5.8277999999999999"/>
    <n v="5.8277999999999999"/>
    <n v="5.8277999999999999"/>
    <n v="5.8277999999999999"/>
  </r>
  <r>
    <s v="minnesota"/>
    <x v="11"/>
    <x v="1"/>
    <x v="2899"/>
    <n v="1.0348999999999999"/>
    <n v="1.0348999999999999"/>
    <n v="1.0348999999999999"/>
    <n v="1.0348999999999999"/>
    <n v="1.0348999999999999"/>
    <n v="1.0348999999999999"/>
    <n v="1.0348999999999999"/>
    <n v="1.0348999999999999"/>
  </r>
  <r>
    <s v="minnesota"/>
    <x v="11"/>
    <x v="2"/>
    <x v="2900"/>
    <n v="7.7600000000000002E-2"/>
    <n v="7.7600000000000002E-2"/>
    <n v="7.7600000000000002E-2"/>
    <n v="7.7600000000000002E-2"/>
    <n v="7.7600000000000002E-2"/>
    <n v="7.7600000000000002E-2"/>
    <n v="7.7600000000000002E-2"/>
    <n v="7.7600000000000002E-2"/>
  </r>
  <r>
    <s v="minnesota"/>
    <x v="11"/>
    <x v="0"/>
    <x v="2901"/>
    <n v="3.1833999999999998"/>
    <n v="3.1833999999999998"/>
    <n v="3.1833999999999998"/>
    <n v="3.1833999999999998"/>
    <n v="3.1833999999999998"/>
    <n v="3.1833999999999998"/>
    <n v="3.1833999999999998"/>
    <n v="3.1833999999999998"/>
  </r>
  <r>
    <s v="minnesota"/>
    <x v="11"/>
    <x v="3"/>
    <x v="2902"/>
    <n v="0.96689999999999998"/>
    <n v="0.96689999999999998"/>
    <n v="0.96689999999999998"/>
    <n v="0.96689999999999998"/>
    <n v="0.96689999999999998"/>
    <n v="0.96689999999999998"/>
    <n v="0.96689999999999998"/>
    <n v="0.96689999999999998"/>
  </r>
  <r>
    <s v="minnesota"/>
    <x v="11"/>
    <x v="4"/>
    <x v="2903"/>
    <n v="0.84240000000000004"/>
    <n v="0.84240000000000004"/>
    <n v="0.84240000000000004"/>
    <n v="0.84240000000000004"/>
    <n v="0.84240000000000004"/>
    <n v="0.84240000000000004"/>
    <n v="0.84240000000000004"/>
    <n v="0.84240000000000004"/>
  </r>
  <r>
    <s v="minnesota"/>
    <x v="11"/>
    <x v="5"/>
    <x v="2852"/>
    <n v="0.21790000000000001"/>
    <n v="0.21790000000000001"/>
    <n v="0.21790000000000001"/>
    <n v="0.21790000000000001"/>
    <n v="0.21790000000000001"/>
    <n v="0.21790000000000001"/>
    <n v="0.21790000000000001"/>
    <n v="0.21790000000000001"/>
  </r>
  <r>
    <s v="minnesota"/>
    <x v="11"/>
    <x v="6"/>
    <x v="128"/>
    <n v="4.36E-2"/>
    <n v="4.36E-2"/>
    <n v="4.36E-2"/>
    <n v="4.36E-2"/>
    <n v="4.36E-2"/>
    <n v="4.36E-2"/>
    <n v="4.36E-2"/>
    <n v="4.36E-2"/>
  </r>
  <r>
    <s v="mississippi"/>
    <x v="11"/>
    <x v="4"/>
    <x v="2904"/>
    <n v="0.47810000000000002"/>
    <n v="0.47810000000000002"/>
    <n v="0.47810000000000002"/>
    <n v="0.47810000000000002"/>
    <n v="0.47810000000000002"/>
    <n v="0.47810000000000002"/>
    <n v="0.47810000000000002"/>
    <n v="0.47810000000000002"/>
  </r>
  <r>
    <s v="mississippi"/>
    <x v="11"/>
    <x v="2"/>
    <x v="1328"/>
    <n v="4.1000000000000002E-2"/>
    <n v="4.1000000000000002E-2"/>
    <n v="4.1000000000000002E-2"/>
    <n v="4.1000000000000002E-2"/>
    <n v="4.1000000000000002E-2"/>
    <n v="4.1000000000000002E-2"/>
    <n v="4.1000000000000002E-2"/>
    <n v="4.1000000000000002E-2"/>
  </r>
  <r>
    <s v="mississippi"/>
    <x v="11"/>
    <x v="0"/>
    <x v="2905"/>
    <n v="1.8405"/>
    <n v="1.8405"/>
    <n v="1.8405"/>
    <n v="1.8405"/>
    <n v="1.8405"/>
    <n v="1.8405"/>
    <n v="1.8405"/>
    <n v="1.8405"/>
  </r>
  <r>
    <s v="mississippi"/>
    <x v="11"/>
    <x v="6"/>
    <x v="469"/>
    <n v="2.3099999999999999E-2"/>
    <n v="2.3099999999999999E-2"/>
    <n v="2.3099999999999999E-2"/>
    <n v="2.3099999999999999E-2"/>
    <n v="2.3099999999999999E-2"/>
    <n v="2.3099999999999999E-2"/>
    <n v="2.3099999999999999E-2"/>
    <n v="2.3099999999999999E-2"/>
  </r>
  <r>
    <s v="mississippi"/>
    <x v="11"/>
    <x v="1"/>
    <x v="2906"/>
    <n v="0.67200000000000004"/>
    <n v="0.67200000000000004"/>
    <n v="0.67200000000000004"/>
    <n v="0.67200000000000004"/>
    <n v="0.67200000000000004"/>
    <n v="0.67200000000000004"/>
    <n v="0.67200000000000004"/>
    <n v="0.67200000000000004"/>
  </r>
  <r>
    <s v="mississippi"/>
    <x v="11"/>
    <x v="3"/>
    <x v="2907"/>
    <n v="0.5111"/>
    <n v="0.5111"/>
    <n v="0.5111"/>
    <n v="0.5111"/>
    <n v="0.5111"/>
    <n v="0.5111"/>
    <n v="0.5111"/>
    <n v="0.5111"/>
  </r>
  <r>
    <s v="mississippi"/>
    <x v="11"/>
    <x v="5"/>
    <x v="2908"/>
    <n v="0.11509999999999999"/>
    <n v="0.11509999999999999"/>
    <n v="0.11509999999999999"/>
    <n v="0.11509999999999999"/>
    <n v="0.11509999999999999"/>
    <n v="0.11509999999999999"/>
    <n v="0.11509999999999999"/>
    <n v="0.11509999999999999"/>
  </r>
  <r>
    <s v="missouri"/>
    <x v="11"/>
    <x v="0"/>
    <x v="2909"/>
    <n v="3.4470999999999998"/>
    <n v="3.4470999999999998"/>
    <n v="3.4470999999999998"/>
    <n v="3.4470999999999998"/>
    <n v="3.4470999999999998"/>
    <n v="3.4470999999999998"/>
    <n v="3.4470999999999998"/>
    <n v="3.4470999999999998"/>
  </r>
  <r>
    <s v="missouri"/>
    <x v="11"/>
    <x v="4"/>
    <x v="2910"/>
    <n v="0.93630000000000002"/>
    <n v="0.93630000000000002"/>
    <n v="0.93630000000000002"/>
    <n v="0.93630000000000002"/>
    <n v="0.93630000000000002"/>
    <n v="0.93630000000000002"/>
    <n v="0.93630000000000002"/>
    <n v="0.93630000000000002"/>
  </r>
  <r>
    <s v="missouri"/>
    <x v="11"/>
    <x v="6"/>
    <x v="77"/>
    <n v="4.65E-2"/>
    <n v="4.65E-2"/>
    <n v="4.65E-2"/>
    <n v="4.65E-2"/>
    <n v="4.65E-2"/>
    <n v="4.65E-2"/>
    <n v="4.65E-2"/>
    <n v="4.65E-2"/>
  </r>
  <r>
    <s v="missouri"/>
    <x v="11"/>
    <x v="3"/>
    <x v="2911"/>
    <n v="1.0313000000000001"/>
    <n v="1.0313000000000001"/>
    <n v="1.0313000000000001"/>
    <n v="1.0313000000000001"/>
    <n v="1.0313000000000001"/>
    <n v="1.0313000000000001"/>
    <n v="1.0313000000000001"/>
    <n v="1.0313000000000001"/>
  </r>
  <r>
    <s v="missouri"/>
    <x v="11"/>
    <x v="1"/>
    <x v="2912"/>
    <n v="1.1177999999999999"/>
    <n v="1.1177999999999999"/>
    <n v="1.1177999999999999"/>
    <n v="1.1177999999999999"/>
    <n v="1.1177999999999999"/>
    <n v="1.1177999999999999"/>
    <n v="1.1177999999999999"/>
    <n v="1.1177999999999999"/>
  </r>
  <r>
    <s v="missouri"/>
    <x v="11"/>
    <x v="2"/>
    <x v="764"/>
    <n v="8.2799999999999999E-2"/>
    <n v="8.2799999999999999E-2"/>
    <n v="8.2799999999999999E-2"/>
    <n v="8.2799999999999999E-2"/>
    <n v="8.2799999999999999E-2"/>
    <n v="8.2799999999999999E-2"/>
    <n v="8.2799999999999999E-2"/>
    <n v="8.2799999999999999E-2"/>
  </r>
  <r>
    <s v="missouri"/>
    <x v="11"/>
    <x v="5"/>
    <x v="1955"/>
    <n v="0.2324"/>
    <n v="0.2324"/>
    <n v="0.2324"/>
    <n v="0.2324"/>
    <n v="0.2324"/>
    <n v="0.2324"/>
    <n v="0.2324"/>
    <n v="0.2324"/>
  </r>
  <r>
    <s v="montana"/>
    <x v="11"/>
    <x v="5"/>
    <x v="1810"/>
    <n v="3.8300000000000001E-2"/>
    <n v="3.8300000000000001E-2"/>
    <n v="3.8300000000000001E-2"/>
    <n v="3.8300000000000001E-2"/>
    <n v="3.8300000000000001E-2"/>
    <n v="3.8300000000000001E-2"/>
    <n v="3.8300000000000001E-2"/>
    <n v="3.8300000000000001E-2"/>
  </r>
  <r>
    <s v="montana"/>
    <x v="11"/>
    <x v="1"/>
    <x v="2913"/>
    <n v="0.20349999999999999"/>
    <n v="0.20349999999999999"/>
    <n v="0.20349999999999999"/>
    <n v="0.20349999999999999"/>
    <n v="0.20349999999999999"/>
    <n v="0.20349999999999999"/>
    <n v="0.20349999999999999"/>
    <n v="0.20349999999999999"/>
  </r>
  <r>
    <s v="montana"/>
    <x v="11"/>
    <x v="4"/>
    <x v="1568"/>
    <n v="0.1439"/>
    <n v="0.1439"/>
    <n v="0.1439"/>
    <n v="0.1439"/>
    <n v="0.1439"/>
    <n v="0.1439"/>
    <n v="0.1439"/>
    <n v="0.1439"/>
  </r>
  <r>
    <s v="montana"/>
    <x v="11"/>
    <x v="2"/>
    <x v="191"/>
    <n v="1.3599999999999999E-2"/>
    <n v="1.3599999999999999E-2"/>
    <n v="1.3599999999999999E-2"/>
    <n v="1.3599999999999999E-2"/>
    <n v="1.3599999999999999E-2"/>
    <n v="1.3599999999999999E-2"/>
    <n v="1.3599999999999999E-2"/>
    <n v="1.3599999999999999E-2"/>
  </r>
  <r>
    <s v="montana"/>
    <x v="11"/>
    <x v="0"/>
    <x v="2914"/>
    <n v="0.57699999999999996"/>
    <n v="0.57699999999999996"/>
    <n v="0.57699999999999996"/>
    <n v="0.57699999999999996"/>
    <n v="0.57699999999999996"/>
    <n v="0.57699999999999996"/>
    <n v="0.57699999999999996"/>
    <n v="0.57699999999999996"/>
  </r>
  <r>
    <s v="montana"/>
    <x v="11"/>
    <x v="3"/>
    <x v="1134"/>
    <n v="0.17"/>
    <n v="0.17"/>
    <n v="0.17"/>
    <n v="0.17"/>
    <n v="0.17"/>
    <n v="0.17"/>
    <n v="0.17"/>
    <n v="0.17"/>
  </r>
  <r>
    <s v="montana"/>
    <x v="11"/>
    <x v="6"/>
    <x v="255"/>
    <n v="7.7000000000000002E-3"/>
    <n v="7.7000000000000002E-3"/>
    <n v="7.7000000000000002E-3"/>
    <n v="7.7000000000000002E-3"/>
    <n v="7.7000000000000002E-3"/>
    <n v="7.7000000000000002E-3"/>
    <n v="7.7000000000000002E-3"/>
    <n v="7.7000000000000002E-3"/>
  </r>
  <r>
    <s v="nebraska"/>
    <x v="11"/>
    <x v="1"/>
    <x v="2915"/>
    <n v="0.3402"/>
    <n v="0.3402"/>
    <n v="0.3402"/>
    <n v="0.3402"/>
    <n v="0.3402"/>
    <n v="0.3402"/>
    <n v="0.3402"/>
    <n v="0.3402"/>
  </r>
  <r>
    <s v="nebraska"/>
    <x v="11"/>
    <x v="2"/>
    <x v="350"/>
    <n v="2.4299999999999999E-2"/>
    <n v="2.4299999999999999E-2"/>
    <n v="2.4299999999999999E-2"/>
    <n v="2.4299999999999999E-2"/>
    <n v="2.4299999999999999E-2"/>
    <n v="2.4299999999999999E-2"/>
    <n v="2.4299999999999999E-2"/>
    <n v="2.4299999999999999E-2"/>
  </r>
  <r>
    <s v="nebraska"/>
    <x v="11"/>
    <x v="3"/>
    <x v="2916"/>
    <n v="0.30309999999999998"/>
    <n v="0.30309999999999998"/>
    <n v="0.30309999999999998"/>
    <n v="0.30309999999999998"/>
    <n v="0.30309999999999998"/>
    <n v="0.30309999999999998"/>
    <n v="0.30309999999999998"/>
    <n v="0.30309999999999998"/>
  </r>
  <r>
    <s v="nebraska"/>
    <x v="11"/>
    <x v="6"/>
    <x v="367"/>
    <n v="1.37E-2"/>
    <n v="1.37E-2"/>
    <n v="1.37E-2"/>
    <n v="1.37E-2"/>
    <n v="1.37E-2"/>
    <n v="1.37E-2"/>
    <n v="1.37E-2"/>
    <n v="1.37E-2"/>
  </r>
  <r>
    <s v="nebraska"/>
    <x v="11"/>
    <x v="0"/>
    <x v="2917"/>
    <n v="1.0276000000000001"/>
    <n v="1.0276000000000001"/>
    <n v="1.0276000000000001"/>
    <n v="1.0276000000000001"/>
    <n v="1.0276000000000001"/>
    <n v="1.0276000000000001"/>
    <n v="1.0276000000000001"/>
    <n v="1.0276000000000001"/>
  </r>
  <r>
    <s v="nebraska"/>
    <x v="11"/>
    <x v="5"/>
    <x v="2918"/>
    <n v="6.83E-2"/>
    <n v="6.83E-2"/>
    <n v="6.83E-2"/>
    <n v="6.83E-2"/>
    <n v="6.83E-2"/>
    <n v="6.83E-2"/>
    <n v="6.83E-2"/>
    <n v="6.83E-2"/>
  </r>
  <r>
    <s v="nebraska"/>
    <x v="11"/>
    <x v="4"/>
    <x v="2919"/>
    <n v="0.27800000000000002"/>
    <n v="0.27800000000000002"/>
    <n v="0.27800000000000002"/>
    <n v="0.27800000000000002"/>
    <n v="0.27800000000000002"/>
    <n v="0.27800000000000002"/>
    <n v="0.27800000000000002"/>
    <n v="0.27800000000000002"/>
  </r>
  <r>
    <s v="nevada"/>
    <x v="11"/>
    <x v="5"/>
    <x v="2920"/>
    <n v="0.1195"/>
    <n v="0.1195"/>
    <n v="0.1195"/>
    <n v="0.1195"/>
    <n v="0.1195"/>
    <n v="0.1195"/>
    <n v="0.1195"/>
    <n v="0.1195"/>
  </r>
  <r>
    <s v="nevada"/>
    <x v="11"/>
    <x v="1"/>
    <x v="1821"/>
    <n v="0.48020000000000002"/>
    <n v="0.48020000000000002"/>
    <n v="0.48020000000000002"/>
    <n v="0.48020000000000002"/>
    <n v="0.48020000000000002"/>
    <n v="0.48020000000000002"/>
    <n v="0.48020000000000002"/>
    <n v="0.48020000000000002"/>
  </r>
  <r>
    <s v="nevada"/>
    <x v="11"/>
    <x v="6"/>
    <x v="320"/>
    <n v="2.3900000000000001E-2"/>
    <n v="2.3900000000000001E-2"/>
    <n v="2.3900000000000001E-2"/>
    <n v="2.3900000000000001E-2"/>
    <n v="2.3900000000000001E-2"/>
    <n v="2.3900000000000001E-2"/>
    <n v="2.3900000000000001E-2"/>
    <n v="2.3900000000000001E-2"/>
  </r>
  <r>
    <s v="nevada"/>
    <x v="11"/>
    <x v="2"/>
    <x v="2921"/>
    <n v="4.2599999999999999E-2"/>
    <n v="4.2599999999999999E-2"/>
    <n v="4.2599999999999999E-2"/>
    <n v="4.2599999999999999E-2"/>
    <n v="4.2599999999999999E-2"/>
    <n v="4.2599999999999999E-2"/>
    <n v="4.2599999999999999E-2"/>
    <n v="4.2599999999999999E-2"/>
  </r>
  <r>
    <s v="nevada"/>
    <x v="11"/>
    <x v="0"/>
    <x v="2922"/>
    <n v="1.5923"/>
    <n v="1.5923"/>
    <n v="1.5923"/>
    <n v="1.5923"/>
    <n v="1.5923"/>
    <n v="1.5923"/>
    <n v="1.5923"/>
    <n v="1.5923"/>
  </r>
  <r>
    <s v="nevada"/>
    <x v="11"/>
    <x v="4"/>
    <x v="2923"/>
    <n v="0.39579999999999999"/>
    <n v="0.39579999999999999"/>
    <n v="0.39579999999999999"/>
    <n v="0.39579999999999999"/>
    <n v="0.39579999999999999"/>
    <n v="0.39579999999999999"/>
    <n v="0.39579999999999999"/>
    <n v="0.39579999999999999"/>
  </r>
  <r>
    <s v="nevada"/>
    <x v="11"/>
    <x v="3"/>
    <x v="2924"/>
    <n v="0.53029999999999999"/>
    <n v="0.53029999999999999"/>
    <n v="0.53029999999999999"/>
    <n v="0.53029999999999999"/>
    <n v="0.53029999999999999"/>
    <n v="0.53029999999999999"/>
    <n v="0.53029999999999999"/>
    <n v="0.53029999999999999"/>
  </r>
  <r>
    <s v="new_hampshire"/>
    <x v="11"/>
    <x v="6"/>
    <x v="657"/>
    <n v="1.12E-2"/>
    <n v="1.12E-2"/>
    <n v="1.12E-2"/>
    <n v="1.12E-2"/>
    <n v="1.12E-2"/>
    <n v="1.12E-2"/>
    <n v="1.12E-2"/>
    <n v="1.12E-2"/>
  </r>
  <r>
    <s v="new_hampshire"/>
    <x v="11"/>
    <x v="2"/>
    <x v="1868"/>
    <n v="0.02"/>
    <n v="0.02"/>
    <n v="0.02"/>
    <n v="0.02"/>
    <n v="0.02"/>
    <n v="0.02"/>
    <n v="0.02"/>
    <n v="0.02"/>
  </r>
  <r>
    <s v="new_hampshire"/>
    <x v="11"/>
    <x v="5"/>
    <x v="2925"/>
    <n v="5.6000000000000001E-2"/>
    <n v="5.6000000000000001E-2"/>
    <n v="5.6000000000000001E-2"/>
    <n v="5.6000000000000001E-2"/>
    <n v="5.6000000000000001E-2"/>
    <n v="5.6000000000000001E-2"/>
    <n v="5.6000000000000001E-2"/>
    <n v="5.6000000000000001E-2"/>
  </r>
  <r>
    <s v="new_hampshire"/>
    <x v="11"/>
    <x v="0"/>
    <x v="2926"/>
    <n v="0.75880000000000003"/>
    <n v="0.75880000000000003"/>
    <n v="0.75880000000000003"/>
    <n v="0.75880000000000003"/>
    <n v="0.75880000000000003"/>
    <n v="0.75880000000000003"/>
    <n v="0.75880000000000003"/>
    <n v="0.75880000000000003"/>
  </r>
  <r>
    <s v="new_hampshire"/>
    <x v="11"/>
    <x v="1"/>
    <x v="2927"/>
    <n v="0.24340000000000001"/>
    <n v="0.24340000000000001"/>
    <n v="0.24340000000000001"/>
    <n v="0.24340000000000001"/>
    <n v="0.24340000000000001"/>
    <n v="0.24340000000000001"/>
    <n v="0.24340000000000001"/>
    <n v="0.24340000000000001"/>
  </r>
  <r>
    <s v="new_hampshire"/>
    <x v="11"/>
    <x v="3"/>
    <x v="558"/>
    <n v="0.24879999999999999"/>
    <n v="0.24879999999999999"/>
    <n v="0.24879999999999999"/>
    <n v="0.24879999999999999"/>
    <n v="0.24879999999999999"/>
    <n v="0.24879999999999999"/>
    <n v="0.24879999999999999"/>
    <n v="0.24879999999999999"/>
  </r>
  <r>
    <s v="new_hampshire"/>
    <x v="11"/>
    <x v="4"/>
    <x v="2928"/>
    <n v="0.1794"/>
    <n v="0.1794"/>
    <n v="0.1794"/>
    <n v="0.1794"/>
    <n v="0.1794"/>
    <n v="0.1794"/>
    <n v="0.1794"/>
    <n v="0.1794"/>
  </r>
  <r>
    <s v="new_jersey"/>
    <x v="11"/>
    <x v="5"/>
    <x v="2929"/>
    <n v="0.35439999999999999"/>
    <n v="0.35439999999999999"/>
    <n v="0.35439999999999999"/>
    <n v="0.35439999999999999"/>
    <n v="0.35439999999999999"/>
    <n v="0.35439999999999999"/>
    <n v="0.35439999999999999"/>
    <n v="0.35439999999999999"/>
  </r>
  <r>
    <s v="new_jersey"/>
    <x v="11"/>
    <x v="4"/>
    <x v="2930"/>
    <n v="1.0835999999999999"/>
    <n v="1.0835999999999999"/>
    <n v="1.0835999999999999"/>
    <n v="1.0835999999999999"/>
    <n v="1.0835999999999999"/>
    <n v="1.0835999999999999"/>
    <n v="1.0835999999999999"/>
    <n v="1.0835999999999999"/>
  </r>
  <r>
    <s v="new_jersey"/>
    <x v="11"/>
    <x v="2"/>
    <x v="2931"/>
    <n v="0.1263"/>
    <n v="0.1263"/>
    <n v="0.1263"/>
    <n v="0.1263"/>
    <n v="0.1263"/>
    <n v="0.1263"/>
    <n v="0.1263"/>
    <n v="0.1263"/>
  </r>
  <r>
    <s v="new_jersey"/>
    <x v="11"/>
    <x v="6"/>
    <x v="785"/>
    <n v="7.0999999999999994E-2"/>
    <n v="7.0999999999999994E-2"/>
    <n v="7.0999999999999994E-2"/>
    <n v="7.0999999999999994E-2"/>
    <n v="7.0999999999999994E-2"/>
    <n v="7.0999999999999994E-2"/>
    <n v="7.0999999999999994E-2"/>
    <n v="7.0999999999999994E-2"/>
  </r>
  <r>
    <s v="new_jersey"/>
    <x v="11"/>
    <x v="3"/>
    <x v="2932"/>
    <n v="1.5730999999999999"/>
    <n v="1.5730999999999999"/>
    <n v="1.5730999999999999"/>
    <n v="1.5730999999999999"/>
    <n v="1.5730999999999999"/>
    <n v="1.5730999999999999"/>
    <n v="1.5730999999999999"/>
    <n v="1.5730999999999999"/>
  </r>
  <r>
    <s v="new_jersey"/>
    <x v="11"/>
    <x v="1"/>
    <x v="2933"/>
    <n v="1.3919999999999999"/>
    <n v="1.3919999999999999"/>
    <n v="1.3919999999999999"/>
    <n v="1.3919999999999999"/>
    <n v="1.3919999999999999"/>
    <n v="1.3919999999999999"/>
    <n v="1.3919999999999999"/>
    <n v="1.3919999999999999"/>
  </r>
  <r>
    <s v="new_jersey"/>
    <x v="11"/>
    <x v="0"/>
    <x v="2934"/>
    <n v="4.6003999999999996"/>
    <n v="4.6003999999999996"/>
    <n v="4.6003999999999996"/>
    <n v="4.6003999999999996"/>
    <n v="4.6003999999999996"/>
    <n v="4.6003999999999996"/>
    <n v="4.6003999999999996"/>
    <n v="4.6003999999999996"/>
  </r>
  <r>
    <s v="new_mexico"/>
    <x v="11"/>
    <x v="2"/>
    <x v="531"/>
    <n v="2.7900000000000001E-2"/>
    <n v="2.7900000000000001E-2"/>
    <n v="2.7900000000000001E-2"/>
    <n v="2.7900000000000001E-2"/>
    <n v="2.7900000000000001E-2"/>
    <n v="2.7900000000000001E-2"/>
    <n v="2.7900000000000001E-2"/>
    <n v="2.7900000000000001E-2"/>
  </r>
  <r>
    <s v="new_mexico"/>
    <x v="11"/>
    <x v="6"/>
    <x v="1286"/>
    <n v="1.5699999999999999E-2"/>
    <n v="1.5699999999999999E-2"/>
    <n v="1.5699999999999999E-2"/>
    <n v="1.5699999999999999E-2"/>
    <n v="1.5699999999999999E-2"/>
    <n v="1.5699999999999999E-2"/>
    <n v="1.5699999999999999E-2"/>
    <n v="1.5699999999999999E-2"/>
  </r>
  <r>
    <s v="new_mexico"/>
    <x v="11"/>
    <x v="1"/>
    <x v="2935"/>
    <n v="0.44240000000000002"/>
    <n v="0.44240000000000002"/>
    <n v="0.44240000000000002"/>
    <n v="0.44240000000000002"/>
    <n v="0.44240000000000002"/>
    <n v="0.44240000000000002"/>
    <n v="0.44240000000000002"/>
    <n v="0.44240000000000002"/>
  </r>
  <r>
    <s v="new_mexico"/>
    <x v="11"/>
    <x v="3"/>
    <x v="2936"/>
    <n v="0.34710000000000002"/>
    <n v="0.34710000000000002"/>
    <n v="0.34710000000000002"/>
    <n v="0.34710000000000002"/>
    <n v="0.34710000000000002"/>
    <n v="0.34710000000000002"/>
    <n v="0.34710000000000002"/>
    <n v="0.34710000000000002"/>
  </r>
  <r>
    <s v="new_mexico"/>
    <x v="11"/>
    <x v="5"/>
    <x v="339"/>
    <n v="7.8200000000000006E-2"/>
    <n v="7.8200000000000006E-2"/>
    <n v="7.8200000000000006E-2"/>
    <n v="7.8200000000000006E-2"/>
    <n v="7.8200000000000006E-2"/>
    <n v="7.8200000000000006E-2"/>
    <n v="7.8200000000000006E-2"/>
    <n v="7.8200000000000006E-2"/>
  </r>
  <r>
    <s v="new_mexico"/>
    <x v="11"/>
    <x v="4"/>
    <x v="2937"/>
    <n v="0.27850000000000003"/>
    <n v="0.27850000000000003"/>
    <n v="0.27850000000000003"/>
    <n v="0.27850000000000003"/>
    <n v="0.27850000000000003"/>
    <n v="0.27850000000000003"/>
    <n v="0.27850000000000003"/>
    <n v="0.27850000000000003"/>
  </r>
  <r>
    <s v="new_mexico"/>
    <x v="11"/>
    <x v="0"/>
    <x v="2938"/>
    <n v="1.1896"/>
    <n v="1.1896"/>
    <n v="1.1896"/>
    <n v="1.1896"/>
    <n v="1.1896"/>
    <n v="1.1896"/>
    <n v="1.1896"/>
    <n v="1.1896"/>
  </r>
  <r>
    <s v="new_york"/>
    <x v="11"/>
    <x v="1"/>
    <x v="2939"/>
    <n v="2.6421000000000001"/>
    <n v="2.6421000000000001"/>
    <n v="2.6421000000000001"/>
    <n v="2.6421000000000001"/>
    <n v="2.6421000000000001"/>
    <n v="2.6421000000000001"/>
    <n v="2.6421000000000001"/>
    <n v="2.6421000000000001"/>
  </r>
  <r>
    <s v="new_york"/>
    <x v="11"/>
    <x v="6"/>
    <x v="2090"/>
    <n v="0.1492"/>
    <n v="0.1492"/>
    <n v="0.1492"/>
    <n v="0.1492"/>
    <n v="0.1492"/>
    <n v="0.1492"/>
    <n v="0.1492"/>
    <n v="0.1492"/>
  </r>
  <r>
    <s v="new_york"/>
    <x v="11"/>
    <x v="0"/>
    <x v="2940"/>
    <n v="9.4815000000000005"/>
    <n v="9.4815000000000005"/>
    <n v="9.4815000000000005"/>
    <n v="9.4815000000000005"/>
    <n v="9.4815000000000005"/>
    <n v="9.4815000000000005"/>
    <n v="9.4815000000000005"/>
    <n v="9.4815000000000005"/>
  </r>
  <r>
    <s v="new_york"/>
    <x v="11"/>
    <x v="2"/>
    <x v="2941"/>
    <n v="0.2656"/>
    <n v="0.2656"/>
    <n v="0.2656"/>
    <n v="0.2656"/>
    <n v="0.2656"/>
    <n v="0.2656"/>
    <n v="0.2656"/>
    <n v="0.2656"/>
  </r>
  <r>
    <s v="new_york"/>
    <x v="11"/>
    <x v="4"/>
    <x v="2942"/>
    <n v="2.3711000000000002"/>
    <n v="2.3711000000000002"/>
    <n v="2.3711000000000002"/>
    <n v="2.3711000000000002"/>
    <n v="2.3711000000000002"/>
    <n v="2.3711000000000002"/>
    <n v="2.3711000000000002"/>
    <n v="2.3711000000000002"/>
  </r>
  <r>
    <s v="new_york"/>
    <x v="11"/>
    <x v="5"/>
    <x v="2943"/>
    <n v="0.74529999999999996"/>
    <n v="0.74529999999999996"/>
    <n v="0.74529999999999996"/>
    <n v="0.74529999999999996"/>
    <n v="0.74529999999999996"/>
    <n v="0.74529999999999996"/>
    <n v="0.74529999999999996"/>
    <n v="0.74529999999999996"/>
  </r>
  <r>
    <s v="new_york"/>
    <x v="11"/>
    <x v="3"/>
    <x v="2944"/>
    <n v="3.3079999999999998"/>
    <n v="3.3079999999999998"/>
    <n v="3.3079999999999998"/>
    <n v="3.3079999999999998"/>
    <n v="3.3079999999999998"/>
    <n v="3.3079999999999998"/>
    <n v="3.3079999999999998"/>
    <n v="3.3079999999999998"/>
  </r>
  <r>
    <s v="north_carolina"/>
    <x v="11"/>
    <x v="4"/>
    <x v="2945"/>
    <n v="1.6377999999999999"/>
    <n v="1.6377999999999999"/>
    <n v="1.6377999999999999"/>
    <n v="1.6377999999999999"/>
    <n v="1.6377999999999999"/>
    <n v="1.6377999999999999"/>
    <n v="1.6377999999999999"/>
    <n v="1.6377999999999999"/>
  </r>
  <r>
    <s v="north_carolina"/>
    <x v="11"/>
    <x v="5"/>
    <x v="2946"/>
    <n v="0.38669999999999999"/>
    <n v="0.38669999999999999"/>
    <n v="0.38669999999999999"/>
    <n v="0.38669999999999999"/>
    <n v="0.38669999999999999"/>
    <n v="0.38669999999999999"/>
    <n v="0.38669999999999999"/>
    <n v="0.38669999999999999"/>
  </r>
  <r>
    <s v="north_carolina"/>
    <x v="11"/>
    <x v="0"/>
    <x v="2947"/>
    <n v="5.8851000000000004"/>
    <n v="5.8851000000000004"/>
    <n v="5.8851000000000004"/>
    <n v="5.8851000000000004"/>
    <n v="5.8851000000000004"/>
    <n v="5.8851000000000004"/>
    <n v="5.8851000000000004"/>
    <n v="5.8851000000000004"/>
  </r>
  <r>
    <s v="north_carolina"/>
    <x v="11"/>
    <x v="1"/>
    <x v="2948"/>
    <n v="1.9289000000000001"/>
    <n v="1.9289000000000001"/>
    <n v="1.9289000000000001"/>
    <n v="1.9289000000000001"/>
    <n v="1.9289000000000001"/>
    <n v="1.9289000000000001"/>
    <n v="1.9289000000000001"/>
    <n v="1.9289000000000001"/>
  </r>
  <r>
    <s v="north_carolina"/>
    <x v="11"/>
    <x v="2"/>
    <x v="2949"/>
    <n v="0.13780000000000001"/>
    <n v="0.13780000000000001"/>
    <n v="0.13780000000000001"/>
    <n v="0.13780000000000001"/>
    <n v="0.13780000000000001"/>
    <n v="0.13780000000000001"/>
    <n v="0.13780000000000001"/>
    <n v="0.13780000000000001"/>
  </r>
  <r>
    <s v="north_carolina"/>
    <x v="11"/>
    <x v="3"/>
    <x v="2950"/>
    <n v="1.7163999999999999"/>
    <n v="1.7163999999999999"/>
    <n v="1.7163999999999999"/>
    <n v="1.7163999999999999"/>
    <n v="1.7163999999999999"/>
    <n v="1.7163999999999999"/>
    <n v="1.7163999999999999"/>
    <n v="1.7163999999999999"/>
  </r>
  <r>
    <s v="north_carolina"/>
    <x v="11"/>
    <x v="6"/>
    <x v="2007"/>
    <n v="7.7399999999999997E-2"/>
    <n v="7.7399999999999997E-2"/>
    <n v="7.7399999999999997E-2"/>
    <n v="7.7399999999999997E-2"/>
    <n v="7.7399999999999997E-2"/>
    <n v="7.7399999999999997E-2"/>
    <n v="7.7399999999999997E-2"/>
    <n v="7.7399999999999997E-2"/>
  </r>
  <r>
    <s v="north_dakota"/>
    <x v="11"/>
    <x v="6"/>
    <x v="855"/>
    <n v="4.7999999999999996E-3"/>
    <n v="4.7999999999999996E-3"/>
    <n v="4.7999999999999996E-3"/>
    <n v="4.7999999999999996E-3"/>
    <n v="4.7999999999999996E-3"/>
    <n v="4.7999999999999996E-3"/>
    <n v="4.7999999999999996E-3"/>
    <n v="4.7999999999999996E-3"/>
  </r>
  <r>
    <s v="north_dakota"/>
    <x v="11"/>
    <x v="2"/>
    <x v="548"/>
    <n v="8.6E-3"/>
    <n v="8.6E-3"/>
    <n v="8.6E-3"/>
    <n v="8.6E-3"/>
    <n v="8.6E-3"/>
    <n v="8.6E-3"/>
    <n v="8.6E-3"/>
    <n v="8.6E-3"/>
  </r>
  <r>
    <s v="north_dakota"/>
    <x v="11"/>
    <x v="5"/>
    <x v="1554"/>
    <n v="2.4199999999999999E-2"/>
    <n v="2.4199999999999999E-2"/>
    <n v="2.4199999999999999E-2"/>
    <n v="2.4199999999999999E-2"/>
    <n v="2.4199999999999999E-2"/>
    <n v="2.4199999999999999E-2"/>
    <n v="2.4199999999999999E-2"/>
    <n v="2.4199999999999999E-2"/>
  </r>
  <r>
    <s v="north_dakota"/>
    <x v="11"/>
    <x v="0"/>
    <x v="2951"/>
    <n v="0.41189999999999999"/>
    <n v="0.41189999999999999"/>
    <n v="0.41189999999999999"/>
    <n v="0.41189999999999999"/>
    <n v="0.41189999999999999"/>
    <n v="0.41189999999999999"/>
    <n v="0.41189999999999999"/>
    <n v="0.41189999999999999"/>
  </r>
  <r>
    <s v="north_dakota"/>
    <x v="11"/>
    <x v="1"/>
    <x v="2013"/>
    <n v="0.1537"/>
    <n v="0.1537"/>
    <n v="0.1537"/>
    <n v="0.1537"/>
    <n v="0.1537"/>
    <n v="0.1537"/>
    <n v="0.1537"/>
    <n v="0.1537"/>
  </r>
  <r>
    <s v="north_dakota"/>
    <x v="11"/>
    <x v="4"/>
    <x v="2952"/>
    <n v="0.1132"/>
    <n v="0.1132"/>
    <n v="0.1132"/>
    <n v="0.1132"/>
    <n v="0.1132"/>
    <n v="0.1132"/>
    <n v="0.1132"/>
    <n v="0.1132"/>
  </r>
  <r>
    <s v="north_dakota"/>
    <x v="11"/>
    <x v="3"/>
    <x v="2953"/>
    <n v="0.10730000000000001"/>
    <n v="0.10730000000000001"/>
    <n v="0.10730000000000001"/>
    <n v="0.10730000000000001"/>
    <n v="0.10730000000000001"/>
    <n v="0.10730000000000001"/>
    <n v="0.10730000000000001"/>
    <n v="0.10730000000000001"/>
  </r>
  <r>
    <s v="ohio"/>
    <x v="11"/>
    <x v="2"/>
    <x v="1714"/>
    <n v="0.15809999999999999"/>
    <n v="0.15809999999999999"/>
    <n v="0.15809999999999999"/>
    <n v="0.15809999999999999"/>
    <n v="0.15809999999999999"/>
    <n v="0.15809999999999999"/>
    <n v="0.15809999999999999"/>
    <n v="0.15809999999999999"/>
  </r>
  <r>
    <s v="ohio"/>
    <x v="11"/>
    <x v="6"/>
    <x v="1619"/>
    <n v="8.8800000000000004E-2"/>
    <n v="8.8800000000000004E-2"/>
    <n v="8.8800000000000004E-2"/>
    <n v="8.8800000000000004E-2"/>
    <n v="8.8800000000000004E-2"/>
    <n v="8.8800000000000004E-2"/>
    <n v="8.8800000000000004E-2"/>
    <n v="8.8800000000000004E-2"/>
  </r>
  <r>
    <s v="ohio"/>
    <x v="11"/>
    <x v="5"/>
    <x v="2954"/>
    <n v="0.44369999999999998"/>
    <n v="0.44369999999999998"/>
    <n v="0.44369999999999998"/>
    <n v="0.44369999999999998"/>
    <n v="0.44369999999999998"/>
    <n v="0.44369999999999998"/>
    <n v="0.44369999999999998"/>
    <n v="0.44369999999999998"/>
  </r>
  <r>
    <s v="ohio"/>
    <x v="11"/>
    <x v="3"/>
    <x v="2955"/>
    <n v="1.9691000000000001"/>
    <n v="1.9691000000000001"/>
    <n v="1.9691000000000001"/>
    <n v="1.9691000000000001"/>
    <n v="1.9691000000000001"/>
    <n v="1.9691000000000001"/>
    <n v="1.9691000000000001"/>
    <n v="1.9691000000000001"/>
  </r>
  <r>
    <s v="ohio"/>
    <x v="11"/>
    <x v="0"/>
    <x v="2956"/>
    <n v="6.6786000000000003"/>
    <n v="6.6786000000000003"/>
    <n v="6.6786000000000003"/>
    <n v="6.6786000000000003"/>
    <n v="6.6786000000000003"/>
    <n v="6.6786000000000003"/>
    <n v="6.6786000000000003"/>
    <n v="6.6786000000000003"/>
  </r>
  <r>
    <s v="ohio"/>
    <x v="11"/>
    <x v="1"/>
    <x v="2957"/>
    <n v="2.2534000000000001"/>
    <n v="2.2534000000000001"/>
    <n v="2.2534000000000001"/>
    <n v="2.2534000000000001"/>
    <n v="2.2534000000000001"/>
    <n v="2.2534000000000001"/>
    <n v="2.2534000000000001"/>
    <n v="2.2534000000000001"/>
  </r>
  <r>
    <s v="ohio"/>
    <x v="11"/>
    <x v="4"/>
    <x v="2958"/>
    <n v="1.7654000000000001"/>
    <n v="1.7654000000000001"/>
    <n v="1.7654000000000001"/>
    <n v="1.7654000000000001"/>
    <n v="1.7654000000000001"/>
    <n v="1.7654000000000001"/>
    <n v="1.7654000000000001"/>
    <n v="1.7654000000000001"/>
  </r>
  <r>
    <s v="oklahoma"/>
    <x v="11"/>
    <x v="5"/>
    <x v="257"/>
    <n v="0.1401"/>
    <n v="0.1401"/>
    <n v="0.1401"/>
    <n v="0.1401"/>
    <n v="0.1401"/>
    <n v="0.1401"/>
    <n v="0.1401"/>
    <n v="0.1401"/>
  </r>
  <r>
    <s v="oklahoma"/>
    <x v="11"/>
    <x v="1"/>
    <x v="2959"/>
    <n v="0.82120000000000004"/>
    <n v="0.82120000000000004"/>
    <n v="0.82120000000000004"/>
    <n v="0.82120000000000004"/>
    <n v="0.82120000000000004"/>
    <n v="0.82120000000000004"/>
    <n v="0.82120000000000004"/>
    <n v="0.82120000000000004"/>
  </r>
  <r>
    <s v="oklahoma"/>
    <x v="11"/>
    <x v="2"/>
    <x v="1598"/>
    <n v="4.99E-2"/>
    <n v="4.99E-2"/>
    <n v="4.99E-2"/>
    <n v="4.99E-2"/>
    <n v="4.99E-2"/>
    <n v="4.99E-2"/>
    <n v="4.99E-2"/>
    <n v="4.99E-2"/>
  </r>
  <r>
    <s v="oklahoma"/>
    <x v="11"/>
    <x v="3"/>
    <x v="2960"/>
    <n v="0.62180000000000002"/>
    <n v="0.62180000000000002"/>
    <n v="0.62180000000000002"/>
    <n v="0.62180000000000002"/>
    <n v="0.62180000000000002"/>
    <n v="0.62180000000000002"/>
    <n v="0.62180000000000002"/>
    <n v="0.62180000000000002"/>
  </r>
  <r>
    <s v="oklahoma"/>
    <x v="11"/>
    <x v="6"/>
    <x v="647"/>
    <n v="2.8000000000000001E-2"/>
    <n v="2.8000000000000001E-2"/>
    <n v="2.8000000000000001E-2"/>
    <n v="2.8000000000000001E-2"/>
    <n v="2.8000000000000001E-2"/>
    <n v="2.8000000000000001E-2"/>
    <n v="2.8000000000000001E-2"/>
    <n v="2.8000000000000001E-2"/>
  </r>
  <r>
    <s v="oklahoma"/>
    <x v="11"/>
    <x v="0"/>
    <x v="2961"/>
    <n v="2.2690999999999999"/>
    <n v="2.2690999999999999"/>
    <n v="2.2690999999999999"/>
    <n v="2.2690999999999999"/>
    <n v="2.2690999999999999"/>
    <n v="2.2690999999999999"/>
    <n v="2.2690999999999999"/>
    <n v="2.2690999999999999"/>
  </r>
  <r>
    <s v="oklahoma"/>
    <x v="11"/>
    <x v="4"/>
    <x v="2962"/>
    <n v="0.60799999999999998"/>
    <n v="0.60799999999999998"/>
    <n v="0.60799999999999998"/>
    <n v="0.60799999999999998"/>
    <n v="0.60799999999999998"/>
    <n v="0.60799999999999998"/>
    <n v="0.60799999999999998"/>
    <n v="0.60799999999999998"/>
  </r>
  <r>
    <s v="oregon"/>
    <x v="11"/>
    <x v="3"/>
    <x v="2963"/>
    <n v="0.68679999999999997"/>
    <n v="0.68679999999999997"/>
    <n v="0.68679999999999997"/>
    <n v="0.68679999999999997"/>
    <n v="0.68679999999999997"/>
    <n v="0.68679999999999997"/>
    <n v="0.68679999999999997"/>
    <n v="0.68679999999999997"/>
  </r>
  <r>
    <s v="oregon"/>
    <x v="11"/>
    <x v="0"/>
    <x v="2964"/>
    <n v="2.0926999999999998"/>
    <n v="2.0926999999999998"/>
    <n v="2.0926999999999998"/>
    <n v="2.0926999999999998"/>
    <n v="2.0926999999999998"/>
    <n v="2.0926999999999998"/>
    <n v="2.0926999999999998"/>
    <n v="2.0926999999999998"/>
  </r>
  <r>
    <s v="oregon"/>
    <x v="11"/>
    <x v="5"/>
    <x v="2965"/>
    <n v="0.1547"/>
    <n v="0.1547"/>
    <n v="0.1547"/>
    <n v="0.1547"/>
    <n v="0.1547"/>
    <n v="0.1547"/>
    <n v="0.1547"/>
    <n v="0.1547"/>
  </r>
  <r>
    <s v="oregon"/>
    <x v="11"/>
    <x v="4"/>
    <x v="2966"/>
    <n v="0.53620000000000001"/>
    <n v="0.53620000000000001"/>
    <n v="0.53620000000000001"/>
    <n v="0.53620000000000001"/>
    <n v="0.53620000000000001"/>
    <n v="0.53620000000000001"/>
    <n v="0.53620000000000001"/>
    <n v="0.53620000000000001"/>
  </r>
  <r>
    <s v="oregon"/>
    <x v="11"/>
    <x v="1"/>
    <x v="2967"/>
    <n v="0.62880000000000003"/>
    <n v="0.62880000000000003"/>
    <n v="0.62880000000000003"/>
    <n v="0.62880000000000003"/>
    <n v="0.62880000000000003"/>
    <n v="0.62880000000000003"/>
    <n v="0.62880000000000003"/>
    <n v="0.62880000000000003"/>
  </r>
  <r>
    <s v="oregon"/>
    <x v="11"/>
    <x v="2"/>
    <x v="2669"/>
    <n v="5.5199999999999999E-2"/>
    <n v="5.5199999999999999E-2"/>
    <n v="5.5199999999999999E-2"/>
    <n v="5.5199999999999999E-2"/>
    <n v="5.5199999999999999E-2"/>
    <n v="5.5199999999999999E-2"/>
    <n v="5.5199999999999999E-2"/>
    <n v="5.5199999999999999E-2"/>
  </r>
  <r>
    <s v="oregon"/>
    <x v="11"/>
    <x v="6"/>
    <x v="752"/>
    <n v="3.1E-2"/>
    <n v="3.1E-2"/>
    <n v="3.1E-2"/>
    <n v="3.1E-2"/>
    <n v="3.1E-2"/>
    <n v="3.1E-2"/>
    <n v="3.1E-2"/>
    <n v="3.1E-2"/>
  </r>
  <r>
    <s v="pennsylvania"/>
    <x v="11"/>
    <x v="1"/>
    <x v="2968"/>
    <n v="1.9342999999999999"/>
    <n v="1.9342999999999999"/>
    <n v="1.9342999999999999"/>
    <n v="1.9342999999999999"/>
    <n v="1.9342999999999999"/>
    <n v="1.9342999999999999"/>
    <n v="1.9342999999999999"/>
    <n v="1.9342999999999999"/>
  </r>
  <r>
    <s v="pennsylvania"/>
    <x v="11"/>
    <x v="2"/>
    <x v="1371"/>
    <n v="0.1729"/>
    <n v="0.1729"/>
    <n v="0.1729"/>
    <n v="0.1729"/>
    <n v="0.1729"/>
    <n v="0.1729"/>
    <n v="0.1729"/>
    <n v="0.1729"/>
  </r>
  <r>
    <s v="pennsylvania"/>
    <x v="11"/>
    <x v="6"/>
    <x v="735"/>
    <n v="9.7100000000000006E-2"/>
    <n v="9.7100000000000006E-2"/>
    <n v="9.7100000000000006E-2"/>
    <n v="9.7100000000000006E-2"/>
    <n v="9.7100000000000006E-2"/>
    <n v="9.7100000000000006E-2"/>
    <n v="9.7100000000000006E-2"/>
    <n v="9.7100000000000006E-2"/>
  </r>
  <r>
    <s v="pennsylvania"/>
    <x v="11"/>
    <x v="0"/>
    <x v="2969"/>
    <n v="6.4231999999999996"/>
    <n v="6.4231999999999996"/>
    <n v="6.4231999999999996"/>
    <n v="6.4231999999999996"/>
    <n v="6.4231999999999996"/>
    <n v="6.4231999999999996"/>
    <n v="6.4231999999999996"/>
    <n v="6.4231999999999996"/>
  </r>
  <r>
    <s v="pennsylvania"/>
    <x v="11"/>
    <x v="4"/>
    <x v="2970"/>
    <n v="1.5803"/>
    <n v="1.5803"/>
    <n v="1.5803"/>
    <n v="1.5803"/>
    <n v="1.5803"/>
    <n v="1.5803"/>
    <n v="1.5803"/>
    <n v="1.5803"/>
  </r>
  <r>
    <s v="pennsylvania"/>
    <x v="11"/>
    <x v="3"/>
    <x v="2971"/>
    <n v="2.1534"/>
    <n v="2.1534"/>
    <n v="2.1534"/>
    <n v="2.1534"/>
    <n v="2.1534"/>
    <n v="2.1534"/>
    <n v="2.1534"/>
    <n v="2.1534"/>
  </r>
  <r>
    <s v="pennsylvania"/>
    <x v="11"/>
    <x v="5"/>
    <x v="2972"/>
    <n v="0.48520000000000002"/>
    <n v="0.48520000000000002"/>
    <n v="0.48520000000000002"/>
    <n v="0.48520000000000002"/>
    <n v="0.48520000000000002"/>
    <n v="0.48520000000000002"/>
    <n v="0.48520000000000002"/>
    <n v="0.48520000000000002"/>
  </r>
  <r>
    <s v="rhode_island"/>
    <x v="11"/>
    <x v="1"/>
    <x v="2564"/>
    <n v="0.16420000000000001"/>
    <n v="0.16420000000000001"/>
    <n v="0.16420000000000001"/>
    <n v="0.16420000000000001"/>
    <n v="0.16420000000000001"/>
    <n v="0.16420000000000001"/>
    <n v="0.16420000000000001"/>
    <n v="0.16420000000000001"/>
  </r>
  <r>
    <s v="rhode_island"/>
    <x v="11"/>
    <x v="4"/>
    <x v="1035"/>
    <n v="0.13639999999999999"/>
    <n v="0.13639999999999999"/>
    <n v="0.13639999999999999"/>
    <n v="0.13639999999999999"/>
    <n v="0.13639999999999999"/>
    <n v="0.13639999999999999"/>
    <n v="0.13639999999999999"/>
    <n v="0.13639999999999999"/>
  </r>
  <r>
    <s v="rhode_island"/>
    <x v="11"/>
    <x v="6"/>
    <x v="817"/>
    <n v="8.6999999999999994E-3"/>
    <n v="8.6999999999999994E-3"/>
    <n v="8.6999999999999994E-3"/>
    <n v="8.6999999999999994E-3"/>
    <n v="8.6999999999999994E-3"/>
    <n v="8.6999999999999994E-3"/>
    <n v="8.6999999999999994E-3"/>
    <n v="8.6999999999999994E-3"/>
  </r>
  <r>
    <s v="rhode_island"/>
    <x v="11"/>
    <x v="0"/>
    <x v="2973"/>
    <n v="0.56179999999999997"/>
    <n v="0.56179999999999997"/>
    <n v="0.56179999999999997"/>
    <n v="0.56179999999999997"/>
    <n v="0.56179999999999997"/>
    <n v="0.56179999999999997"/>
    <n v="0.56179999999999997"/>
    <n v="0.56179999999999997"/>
  </r>
  <r>
    <s v="rhode_island"/>
    <x v="11"/>
    <x v="3"/>
    <x v="2974"/>
    <n v="0.19339999999999999"/>
    <n v="0.19339999999999999"/>
    <n v="0.19339999999999999"/>
    <n v="0.19339999999999999"/>
    <n v="0.19339999999999999"/>
    <n v="0.19339999999999999"/>
    <n v="0.19339999999999999"/>
    <n v="0.19339999999999999"/>
  </r>
  <r>
    <s v="rhode_island"/>
    <x v="11"/>
    <x v="2"/>
    <x v="570"/>
    <n v="1.55E-2"/>
    <n v="1.55E-2"/>
    <n v="1.55E-2"/>
    <n v="1.55E-2"/>
    <n v="1.55E-2"/>
    <n v="1.55E-2"/>
    <n v="1.55E-2"/>
    <n v="1.55E-2"/>
  </r>
  <r>
    <s v="rhode_island"/>
    <x v="11"/>
    <x v="5"/>
    <x v="128"/>
    <n v="4.36E-2"/>
    <n v="4.36E-2"/>
    <n v="4.36E-2"/>
    <n v="4.36E-2"/>
    <n v="4.36E-2"/>
    <n v="4.36E-2"/>
    <n v="4.36E-2"/>
    <n v="4.36E-2"/>
  </r>
  <r>
    <s v="south_carolina"/>
    <x v="11"/>
    <x v="5"/>
    <x v="1872"/>
    <n v="0.17829999999999999"/>
    <n v="0.17829999999999999"/>
    <n v="0.17829999999999999"/>
    <n v="0.17829999999999999"/>
    <n v="0.17829999999999999"/>
    <n v="0.17829999999999999"/>
    <n v="0.17829999999999999"/>
    <n v="0.17829999999999999"/>
  </r>
  <r>
    <s v="south_carolina"/>
    <x v="11"/>
    <x v="3"/>
    <x v="2975"/>
    <n v="0.79149999999999998"/>
    <n v="0.79149999999999998"/>
    <n v="0.79149999999999998"/>
    <n v="0.79149999999999998"/>
    <n v="0.79149999999999998"/>
    <n v="0.79149999999999998"/>
    <n v="0.79149999999999998"/>
    <n v="0.79149999999999998"/>
  </r>
  <r>
    <s v="south_carolina"/>
    <x v="11"/>
    <x v="4"/>
    <x v="2976"/>
    <n v="0.78669999999999995"/>
    <n v="0.78669999999999995"/>
    <n v="0.78669999999999995"/>
    <n v="0.78669999999999995"/>
    <n v="0.78669999999999995"/>
    <n v="0.78669999999999995"/>
    <n v="0.78669999999999995"/>
    <n v="0.78669999999999995"/>
  </r>
  <r>
    <s v="south_carolina"/>
    <x v="11"/>
    <x v="6"/>
    <x v="43"/>
    <n v="3.5700000000000003E-2"/>
    <n v="3.5700000000000003E-2"/>
    <n v="3.5700000000000003E-2"/>
    <n v="3.5700000000000003E-2"/>
    <n v="3.5700000000000003E-2"/>
    <n v="3.5700000000000003E-2"/>
    <n v="3.5700000000000003E-2"/>
    <n v="3.5700000000000003E-2"/>
  </r>
  <r>
    <s v="south_carolina"/>
    <x v="11"/>
    <x v="0"/>
    <x v="2977"/>
    <n v="2.7324000000000002"/>
    <n v="2.7324000000000002"/>
    <n v="2.7324000000000002"/>
    <n v="2.7324000000000002"/>
    <n v="2.7324000000000002"/>
    <n v="2.7324000000000002"/>
    <n v="2.7324000000000002"/>
    <n v="2.7324000000000002"/>
  </r>
  <r>
    <s v="south_carolina"/>
    <x v="11"/>
    <x v="2"/>
    <x v="2878"/>
    <n v="6.3600000000000004E-2"/>
    <n v="6.3600000000000004E-2"/>
    <n v="6.3600000000000004E-2"/>
    <n v="6.3600000000000004E-2"/>
    <n v="6.3600000000000004E-2"/>
    <n v="6.3600000000000004E-2"/>
    <n v="6.3600000000000004E-2"/>
    <n v="6.3600000000000004E-2"/>
  </r>
  <r>
    <s v="south_carolina"/>
    <x v="11"/>
    <x v="1"/>
    <x v="2978"/>
    <n v="0.87649999999999995"/>
    <n v="0.87649999999999995"/>
    <n v="0.87649999999999995"/>
    <n v="0.87649999999999995"/>
    <n v="0.87649999999999995"/>
    <n v="0.87649999999999995"/>
    <n v="0.87649999999999995"/>
    <n v="0.87649999999999995"/>
  </r>
  <r>
    <s v="south_dakota"/>
    <x v="11"/>
    <x v="4"/>
    <x v="1331"/>
    <n v="0.12720000000000001"/>
    <n v="0.12720000000000001"/>
    <n v="0.12720000000000001"/>
    <n v="0.12720000000000001"/>
    <n v="0.12720000000000001"/>
    <n v="0.12720000000000001"/>
    <n v="0.12720000000000001"/>
    <n v="0.12720000000000001"/>
  </r>
  <r>
    <s v="south_dakota"/>
    <x v="11"/>
    <x v="5"/>
    <x v="1805"/>
    <n v="3.04E-2"/>
    <n v="3.04E-2"/>
    <n v="3.04E-2"/>
    <n v="3.04E-2"/>
    <n v="3.04E-2"/>
    <n v="3.04E-2"/>
    <n v="3.04E-2"/>
    <n v="3.04E-2"/>
  </r>
  <r>
    <s v="south_dakota"/>
    <x v="11"/>
    <x v="2"/>
    <x v="1022"/>
    <n v="1.0800000000000001E-2"/>
    <n v="1.0800000000000001E-2"/>
    <n v="1.0800000000000001E-2"/>
    <n v="1.0800000000000001E-2"/>
    <n v="1.0800000000000001E-2"/>
    <n v="1.0800000000000001E-2"/>
    <n v="1.0800000000000001E-2"/>
    <n v="1.0800000000000001E-2"/>
  </r>
  <r>
    <s v="south_dakota"/>
    <x v="11"/>
    <x v="0"/>
    <x v="486"/>
    <n v="0.46739999999999998"/>
    <n v="0.46739999999999998"/>
    <n v="0.46739999999999998"/>
    <n v="0.46739999999999998"/>
    <n v="0.46739999999999998"/>
    <n v="0.46739999999999998"/>
    <n v="0.46739999999999998"/>
    <n v="0.46739999999999998"/>
  </r>
  <r>
    <s v="south_dakota"/>
    <x v="11"/>
    <x v="1"/>
    <x v="2979"/>
    <n v="0.1578"/>
    <n v="0.1578"/>
    <n v="0.1578"/>
    <n v="0.1578"/>
    <n v="0.1578"/>
    <n v="0.1578"/>
    <n v="0.1578"/>
    <n v="0.1578"/>
  </r>
  <r>
    <s v="south_dakota"/>
    <x v="11"/>
    <x v="6"/>
    <x v="143"/>
    <n v="6.1000000000000004E-3"/>
    <n v="6.1000000000000004E-3"/>
    <n v="6.1000000000000004E-3"/>
    <n v="6.1000000000000004E-3"/>
    <n v="6.1000000000000004E-3"/>
    <n v="6.1000000000000004E-3"/>
    <n v="6.1000000000000004E-3"/>
    <n v="6.1000000000000004E-3"/>
  </r>
  <r>
    <s v="south_dakota"/>
    <x v="11"/>
    <x v="3"/>
    <x v="771"/>
    <n v="0.13500000000000001"/>
    <n v="0.13500000000000001"/>
    <n v="0.13500000000000001"/>
    <n v="0.13500000000000001"/>
    <n v="0.13500000000000001"/>
    <n v="0.13500000000000001"/>
    <n v="0.13500000000000001"/>
    <n v="0.13500000000000001"/>
  </r>
  <r>
    <s v="tennessee"/>
    <x v="11"/>
    <x v="2"/>
    <x v="2980"/>
    <n v="8.9099999999999999E-2"/>
    <n v="8.9099999999999999E-2"/>
    <n v="8.9099999999999999E-2"/>
    <n v="8.9099999999999999E-2"/>
    <n v="8.9099999999999999E-2"/>
    <n v="8.9099999999999999E-2"/>
    <n v="8.9099999999999999E-2"/>
    <n v="8.9099999999999999E-2"/>
  </r>
  <r>
    <s v="tennessee"/>
    <x v="11"/>
    <x v="0"/>
    <x v="2981"/>
    <n v="3.8208000000000002"/>
    <n v="3.8208000000000002"/>
    <n v="3.8208000000000002"/>
    <n v="3.8208000000000002"/>
    <n v="3.8208000000000002"/>
    <n v="3.8208000000000002"/>
    <n v="3.8208000000000002"/>
    <n v="3.8208000000000002"/>
  </r>
  <r>
    <s v="tennessee"/>
    <x v="11"/>
    <x v="6"/>
    <x v="685"/>
    <n v="0.05"/>
    <n v="0.05"/>
    <n v="0.05"/>
    <n v="0.05"/>
    <n v="0.05"/>
    <n v="0.05"/>
    <n v="0.05"/>
    <n v="0.05"/>
  </r>
  <r>
    <s v="tennessee"/>
    <x v="11"/>
    <x v="1"/>
    <x v="2982"/>
    <n v="1.2697000000000001"/>
    <n v="1.2697000000000001"/>
    <n v="1.2697000000000001"/>
    <n v="1.2697000000000001"/>
    <n v="1.2697000000000001"/>
    <n v="1.2697000000000001"/>
    <n v="1.2697000000000001"/>
    <n v="1.2697000000000001"/>
  </r>
  <r>
    <s v="tennessee"/>
    <x v="11"/>
    <x v="5"/>
    <x v="1384"/>
    <n v="0.24990000000000001"/>
    <n v="0.24990000000000001"/>
    <n v="0.24990000000000001"/>
    <n v="0.24990000000000001"/>
    <n v="0.24990000000000001"/>
    <n v="0.24990000000000001"/>
    <n v="0.24990000000000001"/>
    <n v="0.24990000000000001"/>
  </r>
  <r>
    <s v="tennessee"/>
    <x v="11"/>
    <x v="3"/>
    <x v="725"/>
    <n v="1.1091"/>
    <n v="1.1091"/>
    <n v="1.1091"/>
    <n v="1.1091"/>
    <n v="1.1091"/>
    <n v="1.1091"/>
    <n v="1.1091"/>
    <n v="1.1091"/>
  </r>
  <r>
    <s v="tennessee"/>
    <x v="11"/>
    <x v="4"/>
    <x v="2983"/>
    <n v="1.0529999999999999"/>
    <n v="1.0529999999999999"/>
    <n v="1.0529999999999999"/>
    <n v="1.0529999999999999"/>
    <n v="1.0529999999999999"/>
    <n v="1.0529999999999999"/>
    <n v="1.0529999999999999"/>
    <n v="1.0529999999999999"/>
  </r>
  <r>
    <s v="texas"/>
    <x v="11"/>
    <x v="2"/>
    <x v="2984"/>
    <n v="0.36649999999999999"/>
    <n v="0.36649999999999999"/>
    <n v="0.36649999999999999"/>
    <n v="0.36649999999999999"/>
    <n v="0.36649999999999999"/>
    <n v="0.36649999999999999"/>
    <n v="0.36649999999999999"/>
    <n v="0.36649999999999999"/>
  </r>
  <r>
    <s v="texas"/>
    <x v="11"/>
    <x v="4"/>
    <x v="2985"/>
    <n v="4.0632999999999999"/>
    <n v="4.0632999999999999"/>
    <n v="4.0632999999999999"/>
    <n v="4.0632999999999999"/>
    <n v="4.0632999999999999"/>
    <n v="4.0632999999999999"/>
    <n v="4.0632999999999999"/>
    <n v="4.0632999999999999"/>
  </r>
  <r>
    <s v="texas"/>
    <x v="11"/>
    <x v="3"/>
    <x v="2986"/>
    <n v="4.5646000000000004"/>
    <n v="4.5646000000000004"/>
    <n v="4.5646000000000004"/>
    <n v="4.5646000000000004"/>
    <n v="4.5646000000000004"/>
    <n v="4.5646000000000004"/>
    <n v="4.5646000000000004"/>
    <n v="4.5646000000000004"/>
  </r>
  <r>
    <s v="texas"/>
    <x v="11"/>
    <x v="0"/>
    <x v="2987"/>
    <n v="14.7599"/>
    <n v="14.7599"/>
    <n v="14.7599"/>
    <n v="14.7599"/>
    <n v="14.7599"/>
    <n v="14.7599"/>
    <n v="14.7599"/>
    <n v="14.7599"/>
  </r>
  <r>
    <s v="texas"/>
    <x v="11"/>
    <x v="6"/>
    <x v="1267"/>
    <n v="0.2059"/>
    <n v="0.2059"/>
    <n v="0.2059"/>
    <n v="0.2059"/>
    <n v="0.2059"/>
    <n v="0.2059"/>
    <n v="0.2059"/>
    <n v="0.2059"/>
  </r>
  <r>
    <s v="texas"/>
    <x v="11"/>
    <x v="1"/>
    <x v="2988"/>
    <n v="4.5311000000000003"/>
    <n v="4.5311000000000003"/>
    <n v="4.5311000000000003"/>
    <n v="4.5311000000000003"/>
    <n v="4.5311000000000003"/>
    <n v="4.5311000000000003"/>
    <n v="4.5311000000000003"/>
    <n v="4.5311000000000003"/>
  </r>
  <r>
    <s v="texas"/>
    <x v="11"/>
    <x v="5"/>
    <x v="2989"/>
    <n v="1.0284"/>
    <n v="1.0284"/>
    <n v="1.0284"/>
    <n v="1.0284"/>
    <n v="1.0284"/>
    <n v="1.0284"/>
    <n v="1.0284"/>
    <n v="1.0284"/>
  </r>
  <r>
    <s v="utah"/>
    <x v="11"/>
    <x v="2"/>
    <x v="1810"/>
    <n v="3.8300000000000001E-2"/>
    <n v="3.8300000000000001E-2"/>
    <n v="3.8300000000000001E-2"/>
    <n v="3.8300000000000001E-2"/>
    <n v="3.8300000000000001E-2"/>
    <n v="3.8300000000000001E-2"/>
    <n v="3.8300000000000001E-2"/>
    <n v="3.8300000000000001E-2"/>
  </r>
  <r>
    <s v="utah"/>
    <x v="11"/>
    <x v="0"/>
    <x v="2990"/>
    <n v="1.4886999999999999"/>
    <n v="1.4886999999999999"/>
    <n v="1.4886999999999999"/>
    <n v="1.4886999999999999"/>
    <n v="1.4886999999999999"/>
    <n v="1.4886999999999999"/>
    <n v="1.4886999999999999"/>
    <n v="1.4886999999999999"/>
  </r>
  <r>
    <s v="utah"/>
    <x v="11"/>
    <x v="3"/>
    <x v="2991"/>
    <n v="0.47749999999999998"/>
    <n v="0.47749999999999998"/>
    <n v="0.47749999999999998"/>
    <n v="0.47749999999999998"/>
    <n v="0.47749999999999998"/>
    <n v="0.47749999999999998"/>
    <n v="0.47749999999999998"/>
    <n v="0.47749999999999998"/>
  </r>
  <r>
    <s v="utah"/>
    <x v="11"/>
    <x v="5"/>
    <x v="1391"/>
    <n v="0.1076"/>
    <n v="0.1076"/>
    <n v="0.1076"/>
    <n v="0.1076"/>
    <n v="0.1076"/>
    <n v="0.1076"/>
    <n v="0.1076"/>
    <n v="0.1076"/>
  </r>
  <r>
    <s v="utah"/>
    <x v="11"/>
    <x v="1"/>
    <x v="2992"/>
    <n v="0.49469999999999997"/>
    <n v="0.49469999999999997"/>
    <n v="0.49469999999999997"/>
    <n v="0.49469999999999997"/>
    <n v="0.49469999999999997"/>
    <n v="0.49469999999999997"/>
    <n v="0.49469999999999997"/>
    <n v="0.49469999999999997"/>
  </r>
  <r>
    <s v="utah"/>
    <x v="11"/>
    <x v="6"/>
    <x v="1518"/>
    <n v="2.1499999999999998E-2"/>
    <n v="2.1499999999999998E-2"/>
    <n v="2.1499999999999998E-2"/>
    <n v="2.1499999999999998E-2"/>
    <n v="2.1499999999999998E-2"/>
    <n v="2.1499999999999998E-2"/>
    <n v="2.1499999999999998E-2"/>
    <n v="2.1499999999999998E-2"/>
  </r>
  <r>
    <s v="utah"/>
    <x v="11"/>
    <x v="4"/>
    <x v="2553"/>
    <n v="0.34910000000000002"/>
    <n v="0.34910000000000002"/>
    <n v="0.34910000000000002"/>
    <n v="0.34910000000000002"/>
    <n v="0.34910000000000002"/>
    <n v="0.34910000000000002"/>
    <n v="0.34910000000000002"/>
    <n v="0.34910000000000002"/>
  </r>
  <r>
    <s v="vermont"/>
    <x v="11"/>
    <x v="6"/>
    <x v="195"/>
    <n v="5.1999999999999998E-3"/>
    <n v="5.1999999999999998E-3"/>
    <n v="5.1999999999999998E-3"/>
    <n v="5.1999999999999998E-3"/>
    <n v="5.1999999999999998E-3"/>
    <n v="5.1999999999999998E-3"/>
    <n v="5.1999999999999998E-3"/>
    <n v="5.1999999999999998E-3"/>
  </r>
  <r>
    <s v="vermont"/>
    <x v="11"/>
    <x v="2"/>
    <x v="1710"/>
    <n v="9.1999999999999998E-3"/>
    <n v="9.1999999999999998E-3"/>
    <n v="9.1999999999999998E-3"/>
    <n v="9.1999999999999998E-3"/>
    <n v="9.1999999999999998E-3"/>
    <n v="9.1999999999999998E-3"/>
    <n v="9.1999999999999998E-3"/>
    <n v="9.1999999999999998E-3"/>
  </r>
  <r>
    <s v="vermont"/>
    <x v="11"/>
    <x v="0"/>
    <x v="2993"/>
    <n v="0.37019999999999997"/>
    <n v="0.37019999999999997"/>
    <n v="0.37019999999999997"/>
    <n v="0.37019999999999997"/>
    <n v="0.37019999999999997"/>
    <n v="0.37019999999999997"/>
    <n v="0.37019999999999997"/>
    <n v="0.37019999999999997"/>
  </r>
  <r>
    <s v="vermont"/>
    <x v="11"/>
    <x v="4"/>
    <x v="2994"/>
    <n v="8.8099999999999998E-2"/>
    <n v="8.8099999999999998E-2"/>
    <n v="8.8099999999999998E-2"/>
    <n v="8.8099999999999998E-2"/>
    <n v="8.8099999999999998E-2"/>
    <n v="8.8099999999999998E-2"/>
    <n v="8.8099999999999998E-2"/>
    <n v="8.8099999999999998E-2"/>
  </r>
  <r>
    <s v="vermont"/>
    <x v="11"/>
    <x v="5"/>
    <x v="2305"/>
    <n v="2.58E-2"/>
    <n v="2.58E-2"/>
    <n v="2.58E-2"/>
    <n v="2.58E-2"/>
    <n v="2.58E-2"/>
    <n v="2.58E-2"/>
    <n v="2.58E-2"/>
    <n v="2.58E-2"/>
  </r>
  <r>
    <s v="vermont"/>
    <x v="11"/>
    <x v="3"/>
    <x v="2995"/>
    <n v="0.1145"/>
    <n v="0.1145"/>
    <n v="0.1145"/>
    <n v="0.1145"/>
    <n v="0.1145"/>
    <n v="0.1145"/>
    <n v="0.1145"/>
    <n v="0.1145"/>
  </r>
  <r>
    <s v="vermont"/>
    <x v="11"/>
    <x v="1"/>
    <x v="2996"/>
    <n v="0.1273"/>
    <n v="0.1273"/>
    <n v="0.1273"/>
    <n v="0.1273"/>
    <n v="0.1273"/>
    <n v="0.1273"/>
    <n v="0.1273"/>
    <n v="0.1273"/>
  </r>
  <r>
    <s v="virginia"/>
    <x v="11"/>
    <x v="6"/>
    <x v="1121"/>
    <n v="6.5299999999999997E-2"/>
    <n v="6.5299999999999997E-2"/>
    <n v="6.5299999999999997E-2"/>
    <n v="6.5299999999999997E-2"/>
    <n v="6.5299999999999997E-2"/>
    <n v="6.5299999999999997E-2"/>
    <n v="6.5299999999999997E-2"/>
    <n v="6.5299999999999997E-2"/>
  </r>
  <r>
    <s v="virginia"/>
    <x v="11"/>
    <x v="3"/>
    <x v="2997"/>
    <n v="1.4475"/>
    <n v="1.4475"/>
    <n v="1.4475"/>
    <n v="1.4475"/>
    <n v="1.4475"/>
    <n v="1.4475"/>
    <n v="1.4475"/>
    <n v="1.4475"/>
  </r>
  <r>
    <s v="virginia"/>
    <x v="11"/>
    <x v="2"/>
    <x v="529"/>
    <n v="0.1162"/>
    <n v="0.1162"/>
    <n v="0.1162"/>
    <n v="0.1162"/>
    <n v="0.1162"/>
    <n v="0.1162"/>
    <n v="0.1162"/>
    <n v="0.1162"/>
  </r>
  <r>
    <s v="virginia"/>
    <x v="11"/>
    <x v="4"/>
    <x v="2998"/>
    <n v="1.304"/>
    <n v="1.304"/>
    <n v="1.304"/>
    <n v="1.304"/>
    <n v="1.304"/>
    <n v="1.304"/>
    <n v="1.304"/>
    <n v="1.304"/>
  </r>
  <r>
    <s v="virginia"/>
    <x v="11"/>
    <x v="1"/>
    <x v="2999"/>
    <n v="1.5289999999999999"/>
    <n v="1.5289999999999999"/>
    <n v="1.5289999999999999"/>
    <n v="1.5289999999999999"/>
    <n v="1.5289999999999999"/>
    <n v="1.5289999999999999"/>
    <n v="1.5289999999999999"/>
    <n v="1.5289999999999999"/>
  </r>
  <r>
    <s v="virginia"/>
    <x v="11"/>
    <x v="0"/>
    <x v="3000"/>
    <n v="4.7881"/>
    <n v="4.7881"/>
    <n v="4.7881"/>
    <n v="4.7881"/>
    <n v="4.7881"/>
    <n v="4.7881"/>
    <n v="4.7881"/>
    <n v="4.7881"/>
  </r>
  <r>
    <s v="virginia"/>
    <x v="11"/>
    <x v="5"/>
    <x v="3001"/>
    <n v="0.3261"/>
    <n v="0.3261"/>
    <n v="0.3261"/>
    <n v="0.3261"/>
    <n v="0.3261"/>
    <n v="0.3261"/>
    <n v="0.3261"/>
    <n v="0.3261"/>
  </r>
  <r>
    <s v="washington"/>
    <x v="11"/>
    <x v="0"/>
    <x v="3002"/>
    <n v="3.4142999999999999"/>
    <n v="3.4142999999999999"/>
    <n v="3.4142999999999999"/>
    <n v="3.4142999999999999"/>
    <n v="3.4142999999999999"/>
    <n v="3.4142999999999999"/>
    <n v="3.4142999999999999"/>
    <n v="3.4142999999999999"/>
  </r>
  <r>
    <s v="washington"/>
    <x v="11"/>
    <x v="6"/>
    <x v="3003"/>
    <n v="5.4800000000000001E-2"/>
    <n v="5.4800000000000001E-2"/>
    <n v="5.4800000000000001E-2"/>
    <n v="5.4800000000000001E-2"/>
    <n v="5.4800000000000001E-2"/>
    <n v="5.4800000000000001E-2"/>
    <n v="5.4800000000000001E-2"/>
    <n v="5.4800000000000001E-2"/>
  </r>
  <r>
    <s v="washington"/>
    <x v="11"/>
    <x v="4"/>
    <x v="3004"/>
    <n v="0.67710000000000004"/>
    <n v="0.67710000000000004"/>
    <n v="0.67710000000000004"/>
    <n v="0.67710000000000004"/>
    <n v="0.67710000000000004"/>
    <n v="0.67710000000000004"/>
    <n v="0.67710000000000004"/>
    <n v="0.67710000000000004"/>
  </r>
  <r>
    <s v="washington"/>
    <x v="11"/>
    <x v="1"/>
    <x v="3005"/>
    <n v="1.0960000000000001"/>
    <n v="1.0960000000000001"/>
    <n v="1.0960000000000001"/>
    <n v="1.0960000000000001"/>
    <n v="1.0960000000000001"/>
    <n v="1.0960000000000001"/>
    <n v="1.0960000000000001"/>
    <n v="1.0960000000000001"/>
  </r>
  <r>
    <s v="washington"/>
    <x v="11"/>
    <x v="5"/>
    <x v="3006"/>
    <n v="0.27379999999999999"/>
    <n v="0.27379999999999999"/>
    <n v="0.27379999999999999"/>
    <n v="0.27379999999999999"/>
    <n v="0.27379999999999999"/>
    <n v="0.27379999999999999"/>
    <n v="0.27379999999999999"/>
    <n v="0.27379999999999999"/>
  </r>
  <r>
    <s v="washington"/>
    <x v="11"/>
    <x v="2"/>
    <x v="3007"/>
    <n v="9.7600000000000006E-2"/>
    <n v="9.7600000000000006E-2"/>
    <n v="9.7600000000000006E-2"/>
    <n v="9.7600000000000006E-2"/>
    <n v="9.7600000000000006E-2"/>
    <n v="9.7600000000000006E-2"/>
    <n v="9.7600000000000006E-2"/>
    <n v="9.7600000000000006E-2"/>
  </r>
  <r>
    <s v="washington"/>
    <x v="11"/>
    <x v="3"/>
    <x v="3008"/>
    <n v="1.2151000000000001"/>
    <n v="1.2151000000000001"/>
    <n v="1.2151000000000001"/>
    <n v="1.2151000000000001"/>
    <n v="1.2151000000000001"/>
    <n v="1.2151000000000001"/>
    <n v="1.2151000000000001"/>
    <n v="1.2151000000000001"/>
  </r>
  <r>
    <s v="washington_dc"/>
    <x v="11"/>
    <x v="4"/>
    <x v="2800"/>
    <n v="9.9099999999999994E-2"/>
    <n v="9.9099999999999994E-2"/>
    <n v="9.9099999999999994E-2"/>
    <n v="9.9099999999999994E-2"/>
    <n v="9.9099999999999994E-2"/>
    <n v="9.9099999999999994E-2"/>
    <n v="9.9099999999999994E-2"/>
    <n v="9.9099999999999994E-2"/>
  </r>
  <r>
    <s v="washington_dc"/>
    <x v="11"/>
    <x v="6"/>
    <x v="440"/>
    <n v="3.8E-3"/>
    <n v="3.8E-3"/>
    <n v="3.8E-3"/>
    <n v="3.8E-3"/>
    <n v="3.8E-3"/>
    <n v="3.8E-3"/>
    <n v="3.8E-3"/>
    <n v="3.8E-3"/>
  </r>
  <r>
    <s v="washington_dc"/>
    <x v="11"/>
    <x v="0"/>
    <x v="3009"/>
    <n v="0.29220000000000002"/>
    <n v="0.29220000000000002"/>
    <n v="0.29220000000000002"/>
    <n v="0.29220000000000002"/>
    <n v="0.29220000000000002"/>
    <n v="0.29220000000000002"/>
    <n v="0.29220000000000002"/>
    <n v="0.29220000000000002"/>
  </r>
  <r>
    <s v="washington_dc"/>
    <x v="11"/>
    <x v="5"/>
    <x v="485"/>
    <n v="1.9099999999999999E-2"/>
    <n v="1.9099999999999999E-2"/>
    <n v="1.9099999999999999E-2"/>
    <n v="1.9099999999999999E-2"/>
    <n v="1.9099999999999999E-2"/>
    <n v="1.9099999999999999E-2"/>
    <n v="1.9099999999999999E-2"/>
    <n v="1.9099999999999999E-2"/>
  </r>
  <r>
    <s v="washington_dc"/>
    <x v="11"/>
    <x v="1"/>
    <x v="3010"/>
    <n v="7.85E-2"/>
    <n v="7.85E-2"/>
    <n v="7.85E-2"/>
    <n v="7.85E-2"/>
    <n v="7.85E-2"/>
    <n v="7.85E-2"/>
    <n v="7.85E-2"/>
    <n v="7.85E-2"/>
  </r>
  <r>
    <s v="washington_dc"/>
    <x v="11"/>
    <x v="2"/>
    <x v="231"/>
    <n v="6.7999999999999996E-3"/>
    <n v="6.7999999999999996E-3"/>
    <n v="6.7999999999999996E-3"/>
    <n v="6.7999999999999996E-3"/>
    <n v="6.7999999999999996E-3"/>
    <n v="6.7999999999999996E-3"/>
    <n v="6.7999999999999996E-3"/>
    <n v="6.7999999999999996E-3"/>
  </r>
  <r>
    <s v="washington_dc"/>
    <x v="11"/>
    <x v="3"/>
    <x v="2779"/>
    <n v="8.48E-2"/>
    <n v="8.48E-2"/>
    <n v="8.48E-2"/>
    <n v="8.48E-2"/>
    <n v="8.48E-2"/>
    <n v="8.48E-2"/>
    <n v="8.48E-2"/>
    <n v="8.48E-2"/>
  </r>
  <r>
    <s v="west_virginia"/>
    <x v="11"/>
    <x v="4"/>
    <x v="3011"/>
    <n v="0.30890000000000001"/>
    <n v="0.30890000000000001"/>
    <n v="0.30890000000000001"/>
    <n v="0.30890000000000001"/>
    <n v="0.30890000000000001"/>
    <n v="0.30890000000000001"/>
    <n v="0.30890000000000001"/>
    <n v="0.30890000000000001"/>
  </r>
  <r>
    <s v="west_virginia"/>
    <x v="11"/>
    <x v="5"/>
    <x v="3012"/>
    <n v="6.93E-2"/>
    <n v="6.93E-2"/>
    <n v="6.93E-2"/>
    <n v="6.93E-2"/>
    <n v="6.93E-2"/>
    <n v="6.93E-2"/>
    <n v="6.93E-2"/>
    <n v="6.93E-2"/>
  </r>
  <r>
    <s v="west_virginia"/>
    <x v="11"/>
    <x v="6"/>
    <x v="546"/>
    <n v="1.3899999999999999E-2"/>
    <n v="1.3899999999999999E-2"/>
    <n v="1.3899999999999999E-2"/>
    <n v="1.3899999999999999E-2"/>
    <n v="1.3899999999999999E-2"/>
    <n v="1.3899999999999999E-2"/>
    <n v="1.3899999999999999E-2"/>
    <n v="1.3899999999999999E-2"/>
  </r>
  <r>
    <s v="west_virginia"/>
    <x v="11"/>
    <x v="0"/>
    <x v="3013"/>
    <n v="1.0472999999999999"/>
    <n v="1.0472999999999999"/>
    <n v="1.0472999999999999"/>
    <n v="1.0472999999999999"/>
    <n v="1.0472999999999999"/>
    <n v="1.0472999999999999"/>
    <n v="1.0472999999999999"/>
    <n v="1.0472999999999999"/>
  </r>
  <r>
    <s v="west_virginia"/>
    <x v="11"/>
    <x v="2"/>
    <x v="1982"/>
    <n v="2.47E-2"/>
    <n v="2.47E-2"/>
    <n v="2.47E-2"/>
    <n v="2.47E-2"/>
    <n v="2.47E-2"/>
    <n v="2.47E-2"/>
    <n v="2.47E-2"/>
    <n v="2.47E-2"/>
  </r>
  <r>
    <s v="west_virginia"/>
    <x v="11"/>
    <x v="1"/>
    <x v="3014"/>
    <n v="0.3226"/>
    <n v="0.3226"/>
    <n v="0.3226"/>
    <n v="0.3226"/>
    <n v="0.3226"/>
    <n v="0.3226"/>
    <n v="0.3226"/>
    <n v="0.3226"/>
  </r>
  <r>
    <s v="west_virginia"/>
    <x v="11"/>
    <x v="3"/>
    <x v="3015"/>
    <n v="0.30780000000000002"/>
    <n v="0.30780000000000002"/>
    <n v="0.30780000000000002"/>
    <n v="0.30780000000000002"/>
    <n v="0.30780000000000002"/>
    <n v="0.30780000000000002"/>
    <n v="0.30780000000000002"/>
    <n v="0.30780000000000002"/>
  </r>
  <r>
    <s v="wisconsin"/>
    <x v="11"/>
    <x v="6"/>
    <x v="1128"/>
    <n v="4.5100000000000001E-2"/>
    <n v="4.5100000000000001E-2"/>
    <n v="4.5100000000000001E-2"/>
    <n v="4.5100000000000001E-2"/>
    <n v="4.5100000000000001E-2"/>
    <n v="4.5100000000000001E-2"/>
    <n v="4.5100000000000001E-2"/>
    <n v="4.5100000000000001E-2"/>
  </r>
  <r>
    <s v="wisconsin"/>
    <x v="11"/>
    <x v="1"/>
    <x v="3016"/>
    <n v="1.0446"/>
    <n v="1.0446"/>
    <n v="1.0446"/>
    <n v="1.0446"/>
    <n v="1.0446"/>
    <n v="1.0446"/>
    <n v="1.0446"/>
    <n v="1.0446"/>
  </r>
  <r>
    <s v="wisconsin"/>
    <x v="11"/>
    <x v="2"/>
    <x v="1250"/>
    <n v="8.0299999999999996E-2"/>
    <n v="8.0299999999999996E-2"/>
    <n v="8.0299999999999996E-2"/>
    <n v="8.0299999999999996E-2"/>
    <n v="8.0299999999999996E-2"/>
    <n v="8.0299999999999996E-2"/>
    <n v="8.0299999999999996E-2"/>
    <n v="8.0299999999999996E-2"/>
  </r>
  <r>
    <s v="wisconsin"/>
    <x v="11"/>
    <x v="5"/>
    <x v="3017"/>
    <n v="0.22520000000000001"/>
    <n v="0.22520000000000001"/>
    <n v="0.22520000000000001"/>
    <n v="0.22520000000000001"/>
    <n v="0.22520000000000001"/>
    <n v="0.22520000000000001"/>
    <n v="0.22520000000000001"/>
    <n v="0.22520000000000001"/>
  </r>
  <r>
    <s v="wisconsin"/>
    <x v="11"/>
    <x v="0"/>
    <x v="3018"/>
    <n v="3.3003"/>
    <n v="3.3003"/>
    <n v="3.3003"/>
    <n v="3.3003"/>
    <n v="3.3003"/>
    <n v="3.3003"/>
    <n v="3.3003"/>
    <n v="3.3003"/>
  </r>
  <r>
    <s v="wisconsin"/>
    <x v="11"/>
    <x v="4"/>
    <x v="3019"/>
    <n v="0.90539999999999998"/>
    <n v="0.90539999999999998"/>
    <n v="0.90539999999999998"/>
    <n v="0.90539999999999998"/>
    <n v="0.90539999999999998"/>
    <n v="0.90539999999999998"/>
    <n v="0.90539999999999998"/>
    <n v="0.90539999999999998"/>
  </r>
  <r>
    <s v="wisconsin"/>
    <x v="11"/>
    <x v="3"/>
    <x v="3020"/>
    <n v="0.99970000000000003"/>
    <n v="0.99970000000000003"/>
    <n v="0.99970000000000003"/>
    <n v="0.99970000000000003"/>
    <n v="0.99970000000000003"/>
    <n v="0.99970000000000003"/>
    <n v="0.99970000000000003"/>
    <n v="0.99970000000000003"/>
  </r>
  <r>
    <s v="wyoming"/>
    <x v="11"/>
    <x v="5"/>
    <x v="2096"/>
    <n v="2.0199999999999999E-2"/>
    <n v="2.0199999999999999E-2"/>
    <n v="2.0199999999999999E-2"/>
    <n v="2.0199999999999999E-2"/>
    <n v="2.0199999999999999E-2"/>
    <n v="2.0199999999999999E-2"/>
    <n v="2.0199999999999999E-2"/>
    <n v="2.0199999999999999E-2"/>
  </r>
  <r>
    <s v="wyoming"/>
    <x v="11"/>
    <x v="3"/>
    <x v="1372"/>
    <n v="8.9499999999999996E-2"/>
    <n v="8.9499999999999996E-2"/>
    <n v="8.9499999999999996E-2"/>
    <n v="8.9499999999999996E-2"/>
    <n v="8.9499999999999996E-2"/>
    <n v="8.9499999999999996E-2"/>
    <n v="8.9499999999999996E-2"/>
    <n v="8.9499999999999996E-2"/>
  </r>
  <r>
    <s v="wyoming"/>
    <x v="11"/>
    <x v="0"/>
    <x v="3021"/>
    <n v="0.34810000000000002"/>
    <n v="0.34810000000000002"/>
    <n v="0.34810000000000002"/>
    <n v="0.34810000000000002"/>
    <n v="0.34810000000000002"/>
    <n v="0.34810000000000002"/>
    <n v="0.34810000000000002"/>
    <n v="0.34810000000000002"/>
  </r>
  <r>
    <s v="wyoming"/>
    <x v="11"/>
    <x v="4"/>
    <x v="1407"/>
    <n v="7.7100000000000002E-2"/>
    <n v="7.7100000000000002E-2"/>
    <n v="7.7100000000000002E-2"/>
    <n v="7.7100000000000002E-2"/>
    <n v="7.7100000000000002E-2"/>
    <n v="7.7100000000000002E-2"/>
    <n v="7.7100000000000002E-2"/>
    <n v="7.7100000000000002E-2"/>
  </r>
  <r>
    <s v="wyoming"/>
    <x v="11"/>
    <x v="1"/>
    <x v="3022"/>
    <n v="0.15010000000000001"/>
    <n v="0.15010000000000001"/>
    <n v="0.15010000000000001"/>
    <n v="0.15010000000000001"/>
    <n v="0.15010000000000001"/>
    <n v="0.15010000000000001"/>
    <n v="0.15010000000000001"/>
    <n v="0.15010000000000001"/>
  </r>
  <r>
    <s v="wyoming"/>
    <x v="11"/>
    <x v="2"/>
    <x v="1418"/>
    <n v="7.1999999999999998E-3"/>
    <n v="7.1999999999999998E-3"/>
    <n v="7.1999999999999998E-3"/>
    <n v="7.1999999999999998E-3"/>
    <n v="7.1999999999999998E-3"/>
    <n v="7.1999999999999998E-3"/>
    <n v="7.1999999999999998E-3"/>
    <n v="7.1999999999999998E-3"/>
  </r>
  <r>
    <s v="wyoming"/>
    <x v="11"/>
    <x v="6"/>
    <x v="340"/>
    <n v="4.0000000000000001E-3"/>
    <n v="4.0000000000000001E-3"/>
    <n v="4.0000000000000001E-3"/>
    <n v="4.0000000000000001E-3"/>
    <n v="4.0000000000000001E-3"/>
    <n v="4.0000000000000001E-3"/>
    <n v="4.0000000000000001E-3"/>
    <n v="4.0000000000000001E-3"/>
  </r>
  <r>
    <s v="alabama"/>
    <x v="12"/>
    <x v="5"/>
    <x v="1076"/>
    <n v="0.1782"/>
    <n v="0.1782"/>
    <n v="0.1782"/>
    <n v="0.1782"/>
    <n v="0.1782"/>
    <n v="0.1782"/>
    <n v="0.1782"/>
    <n v="0.1782"/>
  </r>
  <r>
    <s v="alabama"/>
    <x v="12"/>
    <x v="4"/>
    <x v="3023"/>
    <n v="0.86360000000000003"/>
    <n v="0.86360000000000003"/>
    <n v="0.86360000000000003"/>
    <n v="0.86360000000000003"/>
    <n v="0.86360000000000003"/>
    <n v="0.86360000000000003"/>
    <n v="0.86360000000000003"/>
    <n v="0.86360000000000003"/>
  </r>
  <r>
    <s v="alabama"/>
    <x v="12"/>
    <x v="1"/>
    <x v="3024"/>
    <n v="1.0686"/>
    <n v="1.0686"/>
    <n v="1.0686"/>
    <n v="1.0686"/>
    <n v="1.0686"/>
    <n v="1.0686"/>
    <n v="1.0686"/>
    <n v="1.0686"/>
  </r>
  <r>
    <s v="alabama"/>
    <x v="12"/>
    <x v="6"/>
    <x v="1260"/>
    <n v="3.5499999999999997E-2"/>
    <n v="3.5499999999999997E-2"/>
    <n v="3.5499999999999997E-2"/>
    <n v="3.5499999999999997E-2"/>
    <n v="3.5499999999999997E-2"/>
    <n v="3.5499999999999997E-2"/>
    <n v="3.5499999999999997E-2"/>
    <n v="3.5499999999999997E-2"/>
  </r>
  <r>
    <s v="alabama"/>
    <x v="12"/>
    <x v="2"/>
    <x v="3025"/>
    <n v="7.8799999999999995E-2"/>
    <n v="7.8799999999999995E-2"/>
    <n v="7.8799999999999995E-2"/>
    <n v="7.8799999999999995E-2"/>
    <n v="7.8799999999999995E-2"/>
    <n v="7.8799999999999995E-2"/>
    <n v="7.8799999999999995E-2"/>
    <n v="7.8799999999999995E-2"/>
  </r>
  <r>
    <s v="alabama"/>
    <x v="12"/>
    <x v="0"/>
    <x v="3026"/>
    <n v="3.0667"/>
    <n v="3.0667"/>
    <n v="3.0667"/>
    <n v="3.0667"/>
    <n v="3.0667"/>
    <n v="3.0667"/>
    <n v="3.0667"/>
    <n v="3.0667"/>
  </r>
  <r>
    <s v="alabama"/>
    <x v="12"/>
    <x v="3"/>
    <x v="3027"/>
    <n v="0.84199999999999997"/>
    <n v="0.84199999999999997"/>
    <n v="0.84199999999999997"/>
    <n v="0.84199999999999997"/>
    <n v="0.84199999999999997"/>
    <n v="0.84199999999999997"/>
    <n v="0.84199999999999997"/>
    <n v="0.84199999999999997"/>
  </r>
  <r>
    <s v="alaska"/>
    <x v="12"/>
    <x v="0"/>
    <x v="2374"/>
    <n v="0.38740000000000002"/>
    <n v="0.38740000000000002"/>
    <n v="0.38740000000000002"/>
    <n v="0.38740000000000002"/>
    <n v="0.38740000000000002"/>
    <n v="0.38740000000000002"/>
    <n v="0.38740000000000002"/>
    <n v="0.38740000000000002"/>
  </r>
  <r>
    <s v="alaska"/>
    <x v="12"/>
    <x v="2"/>
    <x v="1588"/>
    <n v="1.26E-2"/>
    <n v="1.26E-2"/>
    <n v="1.26E-2"/>
    <n v="1.26E-2"/>
    <n v="1.26E-2"/>
    <n v="1.26E-2"/>
    <n v="1.26E-2"/>
    <n v="1.26E-2"/>
  </r>
  <r>
    <s v="alaska"/>
    <x v="12"/>
    <x v="4"/>
    <x v="3028"/>
    <n v="0.10979999999999999"/>
    <n v="0.10979999999999999"/>
    <n v="0.10979999999999999"/>
    <n v="0.10979999999999999"/>
    <n v="0.10979999999999999"/>
    <n v="0.10979999999999999"/>
    <n v="0.10979999999999999"/>
    <n v="0.10979999999999999"/>
  </r>
  <r>
    <s v="alaska"/>
    <x v="12"/>
    <x v="3"/>
    <x v="3029"/>
    <n v="0.13450000000000001"/>
    <n v="0.13450000000000001"/>
    <n v="0.13450000000000001"/>
    <n v="0.13450000000000001"/>
    <n v="0.13450000000000001"/>
    <n v="0.13450000000000001"/>
    <n v="0.13450000000000001"/>
    <n v="0.13450000000000001"/>
  </r>
  <r>
    <s v="alaska"/>
    <x v="12"/>
    <x v="6"/>
    <x v="662"/>
    <n v="5.7000000000000002E-3"/>
    <n v="5.7000000000000002E-3"/>
    <n v="5.7000000000000002E-3"/>
    <n v="5.7000000000000002E-3"/>
    <n v="5.7000000000000002E-3"/>
    <n v="5.7000000000000002E-3"/>
    <n v="5.7000000000000002E-3"/>
    <n v="5.7000000000000002E-3"/>
  </r>
  <r>
    <s v="alaska"/>
    <x v="12"/>
    <x v="5"/>
    <x v="1164"/>
    <n v="2.8500000000000001E-2"/>
    <n v="2.8500000000000001E-2"/>
    <n v="2.8500000000000001E-2"/>
    <n v="2.8500000000000001E-2"/>
    <n v="2.8500000000000001E-2"/>
    <n v="2.8500000000000001E-2"/>
    <n v="2.8500000000000001E-2"/>
    <n v="2.8500000000000001E-2"/>
  </r>
  <r>
    <s v="alaska"/>
    <x v="12"/>
    <x v="1"/>
    <x v="404"/>
    <n v="9.64E-2"/>
    <n v="9.64E-2"/>
    <n v="9.64E-2"/>
    <n v="9.64E-2"/>
    <n v="9.64E-2"/>
    <n v="9.64E-2"/>
    <n v="9.64E-2"/>
    <n v="9.64E-2"/>
  </r>
  <r>
    <s v="arizona"/>
    <x v="12"/>
    <x v="2"/>
    <x v="3030"/>
    <n v="0.13220000000000001"/>
    <n v="0.13220000000000001"/>
    <n v="0.13220000000000001"/>
    <n v="0.13220000000000001"/>
    <n v="0.13220000000000001"/>
    <n v="0.13220000000000001"/>
    <n v="0.13220000000000001"/>
    <n v="0.13220000000000001"/>
  </r>
  <r>
    <s v="arizona"/>
    <x v="12"/>
    <x v="3"/>
    <x v="1060"/>
    <n v="1.4126000000000001"/>
    <n v="1.4126000000000001"/>
    <n v="1.4126000000000001"/>
    <n v="1.4126000000000001"/>
    <n v="1.4126000000000001"/>
    <n v="1.4126000000000001"/>
    <n v="1.4126000000000001"/>
    <n v="1.4126000000000001"/>
  </r>
  <r>
    <s v="arizona"/>
    <x v="12"/>
    <x v="5"/>
    <x v="3031"/>
    <n v="0.29899999999999999"/>
    <n v="0.29899999999999999"/>
    <n v="0.29899999999999999"/>
    <n v="0.29899999999999999"/>
    <n v="0.29899999999999999"/>
    <n v="0.29899999999999999"/>
    <n v="0.29899999999999999"/>
    <n v="0.29899999999999999"/>
  </r>
  <r>
    <s v="arizona"/>
    <x v="12"/>
    <x v="6"/>
    <x v="3032"/>
    <n v="5.9499999999999997E-2"/>
    <n v="5.9499999999999997E-2"/>
    <n v="5.9499999999999997E-2"/>
    <n v="5.9499999999999997E-2"/>
    <n v="5.9499999999999997E-2"/>
    <n v="5.9499999999999997E-2"/>
    <n v="5.9499999999999997E-2"/>
    <n v="5.9499999999999997E-2"/>
  </r>
  <r>
    <s v="arizona"/>
    <x v="12"/>
    <x v="4"/>
    <x v="1147"/>
    <n v="1.0961000000000001"/>
    <n v="1.0961000000000001"/>
    <n v="1.0961000000000001"/>
    <n v="1.0961000000000001"/>
    <n v="1.0961000000000001"/>
    <n v="1.0961000000000001"/>
    <n v="1.0961000000000001"/>
    <n v="1.0961000000000001"/>
  </r>
  <r>
    <s v="arizona"/>
    <x v="12"/>
    <x v="1"/>
    <x v="3033"/>
    <n v="1.1276999999999999"/>
    <n v="1.1276999999999999"/>
    <n v="1.1276999999999999"/>
    <n v="1.1276999999999999"/>
    <n v="1.1276999999999999"/>
    <n v="1.1276999999999999"/>
    <n v="1.1276999999999999"/>
    <n v="1.1276999999999999"/>
  </r>
  <r>
    <s v="arizona"/>
    <x v="12"/>
    <x v="0"/>
    <x v="3034"/>
    <n v="4.1271000000000004"/>
    <n v="4.1271000000000004"/>
    <n v="4.1271000000000004"/>
    <n v="4.1271000000000004"/>
    <n v="4.1271000000000004"/>
    <n v="4.1271000000000004"/>
    <n v="4.1271000000000004"/>
    <n v="4.1271000000000004"/>
  </r>
  <r>
    <s v="arkansas"/>
    <x v="12"/>
    <x v="5"/>
    <x v="3035"/>
    <n v="0.1142"/>
    <n v="0.1142"/>
    <n v="0.1142"/>
    <n v="0.1142"/>
    <n v="0.1142"/>
    <n v="0.1142"/>
    <n v="0.1142"/>
    <n v="0.1142"/>
  </r>
  <r>
    <s v="arkansas"/>
    <x v="12"/>
    <x v="2"/>
    <x v="948"/>
    <n v="5.0500000000000003E-2"/>
    <n v="5.0500000000000003E-2"/>
    <n v="5.0500000000000003E-2"/>
    <n v="5.0500000000000003E-2"/>
    <n v="5.0500000000000003E-2"/>
    <n v="5.0500000000000003E-2"/>
    <n v="5.0500000000000003E-2"/>
    <n v="5.0500000000000003E-2"/>
  </r>
  <r>
    <s v="arkansas"/>
    <x v="12"/>
    <x v="6"/>
    <x v="712"/>
    <n v="2.2800000000000001E-2"/>
    <n v="2.2800000000000001E-2"/>
    <n v="2.2800000000000001E-2"/>
    <n v="2.2800000000000001E-2"/>
    <n v="2.2800000000000001E-2"/>
    <n v="2.2800000000000001E-2"/>
    <n v="2.2800000000000001E-2"/>
    <n v="2.2800000000000001E-2"/>
  </r>
  <r>
    <s v="arkansas"/>
    <x v="12"/>
    <x v="4"/>
    <x v="3036"/>
    <n v="0.53559999999999997"/>
    <n v="0.53559999999999997"/>
    <n v="0.53559999999999997"/>
    <n v="0.53559999999999997"/>
    <n v="0.53559999999999997"/>
    <n v="0.53559999999999997"/>
    <n v="0.53559999999999997"/>
    <n v="0.53559999999999997"/>
  </r>
  <r>
    <s v="arkansas"/>
    <x v="12"/>
    <x v="1"/>
    <x v="3037"/>
    <n v="0.56399999999999995"/>
    <n v="0.56399999999999995"/>
    <n v="0.56399999999999995"/>
    <n v="0.56399999999999995"/>
    <n v="0.56399999999999995"/>
    <n v="0.56399999999999995"/>
    <n v="0.56399999999999995"/>
    <n v="0.56399999999999995"/>
  </r>
  <r>
    <s v="arkansas"/>
    <x v="12"/>
    <x v="3"/>
    <x v="228"/>
    <n v="0.53969999999999996"/>
    <n v="0.53969999999999996"/>
    <n v="0.53969999999999996"/>
    <n v="0.53969999999999996"/>
    <n v="0.53969999999999996"/>
    <n v="0.53969999999999996"/>
    <n v="0.53969999999999996"/>
    <n v="0.53969999999999996"/>
  </r>
  <r>
    <s v="arkansas"/>
    <x v="12"/>
    <x v="0"/>
    <x v="3038"/>
    <n v="1.8268"/>
    <n v="1.8268"/>
    <n v="1.8268"/>
    <n v="1.8268"/>
    <n v="1.8268"/>
    <n v="1.8268"/>
    <n v="1.8268"/>
    <n v="1.8268"/>
  </r>
  <r>
    <s v="california"/>
    <x v="12"/>
    <x v="6"/>
    <x v="3039"/>
    <n v="0.31"/>
    <n v="0.31"/>
    <n v="0.31"/>
    <n v="0.31"/>
    <n v="0.31"/>
    <n v="0.31"/>
    <n v="0.31"/>
    <n v="0.31"/>
  </r>
  <r>
    <s v="california"/>
    <x v="12"/>
    <x v="4"/>
    <x v="3040"/>
    <n v="5.4569000000000001"/>
    <n v="5.4569000000000001"/>
    <n v="5.4569000000000001"/>
    <n v="5.4569000000000001"/>
    <n v="5.4569000000000001"/>
    <n v="5.4569000000000001"/>
    <n v="5.4569000000000001"/>
    <n v="5.4569000000000001"/>
  </r>
  <r>
    <s v="california"/>
    <x v="12"/>
    <x v="3"/>
    <x v="3041"/>
    <n v="7.3544999999999998"/>
    <n v="7.3544999999999998"/>
    <n v="7.3544999999999998"/>
    <n v="7.3544999999999998"/>
    <n v="7.3544999999999998"/>
    <n v="7.3544999999999998"/>
    <n v="7.3544999999999998"/>
    <n v="7.3544999999999998"/>
  </r>
  <r>
    <s v="california"/>
    <x v="12"/>
    <x v="5"/>
    <x v="3042"/>
    <n v="1.5566"/>
    <n v="1.5566"/>
    <n v="1.5566"/>
    <n v="1.5566"/>
    <n v="1.5566"/>
    <n v="1.5566"/>
    <n v="1.5566"/>
    <n v="1.5566"/>
  </r>
  <r>
    <s v="california"/>
    <x v="12"/>
    <x v="2"/>
    <x v="3043"/>
    <n v="0.68830000000000002"/>
    <n v="0.68830000000000002"/>
    <n v="0.68830000000000002"/>
    <n v="0.68830000000000002"/>
    <n v="0.68830000000000002"/>
    <n v="0.68830000000000002"/>
    <n v="0.68830000000000002"/>
    <n v="0.68830000000000002"/>
  </r>
  <r>
    <s v="california"/>
    <x v="12"/>
    <x v="0"/>
    <x v="3044"/>
    <n v="20.7089"/>
    <n v="20.7089"/>
    <n v="20.7089"/>
    <n v="20.7089"/>
    <n v="20.7089"/>
    <n v="20.7089"/>
    <n v="20.7089"/>
    <n v="20.7089"/>
  </r>
  <r>
    <s v="california"/>
    <x v="12"/>
    <x v="1"/>
    <x v="3045"/>
    <n v="5.3426999999999998"/>
    <n v="5.3426999999999998"/>
    <n v="5.3426999999999998"/>
    <n v="5.3426999999999998"/>
    <n v="5.3426999999999998"/>
    <n v="5.3426999999999998"/>
    <n v="5.3426999999999998"/>
    <n v="5.3426999999999998"/>
  </r>
  <r>
    <s v="colorado"/>
    <x v="12"/>
    <x v="1"/>
    <x v="3046"/>
    <n v="0.83889999999999998"/>
    <n v="0.83889999999999998"/>
    <n v="0.83889999999999998"/>
    <n v="0.83889999999999998"/>
    <n v="0.83889999999999998"/>
    <n v="0.83889999999999998"/>
    <n v="0.83889999999999998"/>
    <n v="0.83889999999999998"/>
  </r>
  <r>
    <s v="colorado"/>
    <x v="12"/>
    <x v="5"/>
    <x v="3047"/>
    <n v="0.1953"/>
    <n v="0.1953"/>
    <n v="0.1953"/>
    <n v="0.1953"/>
    <n v="0.1953"/>
    <n v="0.1953"/>
    <n v="0.1953"/>
    <n v="0.1953"/>
  </r>
  <r>
    <s v="colorado"/>
    <x v="12"/>
    <x v="3"/>
    <x v="1352"/>
    <n v="0.92290000000000005"/>
    <n v="0.92290000000000005"/>
    <n v="0.92290000000000005"/>
    <n v="0.92290000000000005"/>
    <n v="0.92290000000000005"/>
    <n v="0.92290000000000005"/>
    <n v="0.92290000000000005"/>
    <n v="0.92290000000000005"/>
  </r>
  <r>
    <s v="colorado"/>
    <x v="12"/>
    <x v="2"/>
    <x v="3048"/>
    <n v="8.6400000000000005E-2"/>
    <n v="8.6400000000000005E-2"/>
    <n v="8.6400000000000005E-2"/>
    <n v="8.6400000000000005E-2"/>
    <n v="8.6400000000000005E-2"/>
    <n v="8.6400000000000005E-2"/>
    <n v="8.6400000000000005E-2"/>
    <n v="8.6400000000000005E-2"/>
  </r>
  <r>
    <s v="colorado"/>
    <x v="12"/>
    <x v="4"/>
    <x v="3049"/>
    <n v="0.79"/>
    <n v="0.79"/>
    <n v="0.79"/>
    <n v="0.79"/>
    <n v="0.79"/>
    <n v="0.79"/>
    <n v="0.79"/>
    <n v="0.79"/>
  </r>
  <r>
    <s v="colorado"/>
    <x v="12"/>
    <x v="0"/>
    <x v="3050"/>
    <n v="2.8723999999999998"/>
    <n v="2.8723999999999998"/>
    <n v="2.8723999999999998"/>
    <n v="2.8723999999999998"/>
    <n v="2.8723999999999998"/>
    <n v="2.8723999999999998"/>
    <n v="2.8723999999999998"/>
    <n v="2.8723999999999998"/>
  </r>
  <r>
    <s v="colorado"/>
    <x v="12"/>
    <x v="6"/>
    <x v="2825"/>
    <n v="3.8899999999999997E-2"/>
    <n v="3.8899999999999997E-2"/>
    <n v="3.8899999999999997E-2"/>
    <n v="3.8899999999999997E-2"/>
    <n v="3.8899999999999997E-2"/>
    <n v="3.8899999999999997E-2"/>
    <n v="3.8899999999999997E-2"/>
    <n v="3.8899999999999997E-2"/>
  </r>
  <r>
    <s v="connecticut"/>
    <x v="12"/>
    <x v="3"/>
    <x v="3051"/>
    <n v="0.65610000000000002"/>
    <n v="0.65610000000000002"/>
    <n v="0.65610000000000002"/>
    <n v="0.65610000000000002"/>
    <n v="0.65610000000000002"/>
    <n v="0.65610000000000002"/>
    <n v="0.65610000000000002"/>
    <n v="0.65610000000000002"/>
  </r>
  <r>
    <s v="connecticut"/>
    <x v="12"/>
    <x v="2"/>
    <x v="3052"/>
    <n v="6.1400000000000003E-2"/>
    <n v="6.1400000000000003E-2"/>
    <n v="6.1400000000000003E-2"/>
    <n v="6.1400000000000003E-2"/>
    <n v="6.1400000000000003E-2"/>
    <n v="6.1400000000000003E-2"/>
    <n v="6.1400000000000003E-2"/>
    <n v="6.1400000000000003E-2"/>
  </r>
  <r>
    <s v="connecticut"/>
    <x v="12"/>
    <x v="6"/>
    <x v="361"/>
    <n v="2.7699999999999999E-2"/>
    <n v="2.7699999999999999E-2"/>
    <n v="2.7699999999999999E-2"/>
    <n v="2.7699999999999999E-2"/>
    <n v="2.7699999999999999E-2"/>
    <n v="2.7699999999999999E-2"/>
    <n v="2.7699999999999999E-2"/>
    <n v="2.7699999999999999E-2"/>
  </r>
  <r>
    <s v="connecticut"/>
    <x v="12"/>
    <x v="0"/>
    <x v="3053"/>
    <n v="1.9307000000000001"/>
    <n v="1.9307000000000001"/>
    <n v="1.9307000000000001"/>
    <n v="1.9307000000000001"/>
    <n v="1.9307000000000001"/>
    <n v="1.9307000000000001"/>
    <n v="1.9307000000000001"/>
    <n v="1.9307000000000001"/>
  </r>
  <r>
    <s v="connecticut"/>
    <x v="12"/>
    <x v="1"/>
    <x v="3054"/>
    <n v="0.55630000000000002"/>
    <n v="0.55630000000000002"/>
    <n v="0.55630000000000002"/>
    <n v="0.55630000000000002"/>
    <n v="0.55630000000000002"/>
    <n v="0.55630000000000002"/>
    <n v="0.55630000000000002"/>
    <n v="0.55630000000000002"/>
  </r>
  <r>
    <s v="connecticut"/>
    <x v="12"/>
    <x v="5"/>
    <x v="1902"/>
    <n v="0.1389"/>
    <n v="0.1389"/>
    <n v="0.1389"/>
    <n v="0.1389"/>
    <n v="0.1389"/>
    <n v="0.1389"/>
    <n v="0.1389"/>
    <n v="0.1389"/>
  </r>
  <r>
    <s v="connecticut"/>
    <x v="12"/>
    <x v="4"/>
    <x v="1448"/>
    <n v="0.4904"/>
    <n v="0.4904"/>
    <n v="0.4904"/>
    <n v="0.4904"/>
    <n v="0.4904"/>
    <n v="0.4904"/>
    <n v="0.4904"/>
    <n v="0.4904"/>
  </r>
  <r>
    <s v="delaware"/>
    <x v="12"/>
    <x v="6"/>
    <x v="797"/>
    <n v="7.1000000000000004E-3"/>
    <n v="7.1000000000000004E-3"/>
    <n v="7.1000000000000004E-3"/>
    <n v="7.1000000000000004E-3"/>
    <n v="7.1000000000000004E-3"/>
    <n v="7.1000000000000004E-3"/>
    <n v="7.1000000000000004E-3"/>
    <n v="7.1000000000000004E-3"/>
  </r>
  <r>
    <s v="delaware"/>
    <x v="12"/>
    <x v="2"/>
    <x v="751"/>
    <n v="1.5800000000000002E-2"/>
    <n v="1.5800000000000002E-2"/>
    <n v="1.5800000000000002E-2"/>
    <n v="1.5800000000000002E-2"/>
    <n v="1.5800000000000002E-2"/>
    <n v="1.5800000000000002E-2"/>
    <n v="1.5800000000000002E-2"/>
    <n v="1.5800000000000002E-2"/>
  </r>
  <r>
    <s v="delaware"/>
    <x v="12"/>
    <x v="0"/>
    <x v="3055"/>
    <n v="0.5585"/>
    <n v="0.5585"/>
    <n v="0.5585"/>
    <n v="0.5585"/>
    <n v="0.5585"/>
    <n v="0.5585"/>
    <n v="0.5585"/>
    <n v="0.5585"/>
  </r>
  <r>
    <s v="delaware"/>
    <x v="12"/>
    <x v="5"/>
    <x v="328"/>
    <n v="3.5799999999999998E-2"/>
    <n v="3.5799999999999998E-2"/>
    <n v="3.5799999999999998E-2"/>
    <n v="3.5799999999999998E-2"/>
    <n v="3.5799999999999998E-2"/>
    <n v="3.5799999999999998E-2"/>
    <n v="3.5799999999999998E-2"/>
    <n v="3.5799999999999998E-2"/>
  </r>
  <r>
    <s v="delaware"/>
    <x v="12"/>
    <x v="1"/>
    <x v="3056"/>
    <n v="0.16170000000000001"/>
    <n v="0.16170000000000001"/>
    <n v="0.16170000000000001"/>
    <n v="0.16170000000000001"/>
    <n v="0.16170000000000001"/>
    <n v="0.16170000000000001"/>
    <n v="0.16170000000000001"/>
    <n v="0.16170000000000001"/>
  </r>
  <r>
    <s v="delaware"/>
    <x v="12"/>
    <x v="4"/>
    <x v="3057"/>
    <n v="0.16869999999999999"/>
    <n v="0.16869999999999999"/>
    <n v="0.16869999999999999"/>
    <n v="0.16869999999999999"/>
    <n v="0.16869999999999999"/>
    <n v="0.16869999999999999"/>
    <n v="0.16869999999999999"/>
    <n v="0.16869999999999999"/>
  </r>
  <r>
    <s v="delaware"/>
    <x v="12"/>
    <x v="3"/>
    <x v="3058"/>
    <n v="0.16930000000000001"/>
    <n v="0.16930000000000001"/>
    <n v="0.16930000000000001"/>
    <n v="0.16930000000000001"/>
    <n v="0.16930000000000001"/>
    <n v="0.16930000000000001"/>
    <n v="0.16930000000000001"/>
    <n v="0.16930000000000001"/>
  </r>
  <r>
    <s v="florida"/>
    <x v="12"/>
    <x v="1"/>
    <x v="3059"/>
    <n v="3.5156999999999998"/>
    <n v="3.5156999999999998"/>
    <n v="3.5156999999999998"/>
    <n v="3.5156999999999998"/>
    <n v="3.5156999999999998"/>
    <n v="3.5156999999999998"/>
    <n v="3.5156999999999998"/>
    <n v="3.5156999999999998"/>
  </r>
  <r>
    <s v="florida"/>
    <x v="12"/>
    <x v="4"/>
    <x v="3060"/>
    <n v="3.7892000000000001"/>
    <n v="3.7892000000000001"/>
    <n v="3.7892000000000001"/>
    <n v="3.7892000000000001"/>
    <n v="3.7892000000000001"/>
    <n v="3.7892000000000001"/>
    <n v="3.7892000000000001"/>
    <n v="3.7892000000000001"/>
  </r>
  <r>
    <s v="florida"/>
    <x v="12"/>
    <x v="3"/>
    <x v="3061"/>
    <n v="3.9598"/>
    <n v="3.9598"/>
    <n v="3.9598"/>
    <n v="3.9598"/>
    <n v="3.9598"/>
    <n v="3.9598"/>
    <n v="3.9598"/>
    <n v="3.9598"/>
  </r>
  <r>
    <s v="florida"/>
    <x v="12"/>
    <x v="6"/>
    <x v="3062"/>
    <n v="0.16689999999999999"/>
    <n v="0.16689999999999999"/>
    <n v="0.16689999999999999"/>
    <n v="0.16689999999999999"/>
    <n v="0.16689999999999999"/>
    <n v="0.16689999999999999"/>
    <n v="0.16689999999999999"/>
    <n v="0.16689999999999999"/>
  </r>
  <r>
    <s v="florida"/>
    <x v="12"/>
    <x v="0"/>
    <x v="3063"/>
    <n v="12.6403"/>
    <n v="12.6403"/>
    <n v="12.6403"/>
    <n v="12.6403"/>
    <n v="12.6403"/>
    <n v="12.6403"/>
    <n v="12.6403"/>
    <n v="12.6403"/>
  </r>
  <r>
    <s v="florida"/>
    <x v="12"/>
    <x v="5"/>
    <x v="3064"/>
    <n v="0.83809999999999996"/>
    <n v="0.83809999999999996"/>
    <n v="0.83809999999999996"/>
    <n v="0.83809999999999996"/>
    <n v="0.83809999999999996"/>
    <n v="0.83809999999999996"/>
    <n v="0.83809999999999996"/>
    <n v="0.83809999999999996"/>
  </r>
  <r>
    <s v="florida"/>
    <x v="12"/>
    <x v="2"/>
    <x v="3065"/>
    <n v="0.37059999999999998"/>
    <n v="0.37059999999999998"/>
    <n v="0.37059999999999998"/>
    <n v="0.37059999999999998"/>
    <n v="0.37059999999999998"/>
    <n v="0.37059999999999998"/>
    <n v="0.37059999999999998"/>
    <n v="0.37059999999999998"/>
  </r>
  <r>
    <s v="georgia"/>
    <x v="12"/>
    <x v="1"/>
    <x v="3066"/>
    <n v="1.8845000000000001"/>
    <n v="1.8845000000000001"/>
    <n v="1.8845000000000001"/>
    <n v="1.8845000000000001"/>
    <n v="1.8845000000000001"/>
    <n v="1.8845000000000001"/>
    <n v="1.8845000000000001"/>
    <n v="1.8845000000000001"/>
  </r>
  <r>
    <s v="georgia"/>
    <x v="12"/>
    <x v="3"/>
    <x v="3067"/>
    <n v="1.8815999999999999"/>
    <n v="1.8815999999999999"/>
    <n v="1.8815999999999999"/>
    <n v="1.8815999999999999"/>
    <n v="1.8815999999999999"/>
    <n v="1.8815999999999999"/>
    <n v="1.8815999999999999"/>
    <n v="1.8815999999999999"/>
  </r>
  <r>
    <s v="georgia"/>
    <x v="12"/>
    <x v="4"/>
    <x v="3068"/>
    <n v="1.7535000000000001"/>
    <n v="1.7535000000000001"/>
    <n v="1.7535000000000001"/>
    <n v="1.7535000000000001"/>
    <n v="1.7535000000000001"/>
    <n v="1.7535000000000001"/>
    <n v="1.7535000000000001"/>
    <n v="1.7535000000000001"/>
  </r>
  <r>
    <s v="georgia"/>
    <x v="12"/>
    <x v="6"/>
    <x v="3069"/>
    <n v="7.9299999999999995E-2"/>
    <n v="7.9299999999999995E-2"/>
    <n v="7.9299999999999995E-2"/>
    <n v="7.9299999999999995E-2"/>
    <n v="7.9299999999999995E-2"/>
    <n v="7.9299999999999995E-2"/>
    <n v="7.9299999999999995E-2"/>
    <n v="7.9299999999999995E-2"/>
  </r>
  <r>
    <s v="georgia"/>
    <x v="12"/>
    <x v="0"/>
    <x v="3070"/>
    <n v="6.1731999999999996"/>
    <n v="6.1731999999999996"/>
    <n v="6.1731999999999996"/>
    <n v="6.1731999999999996"/>
    <n v="6.1731999999999996"/>
    <n v="6.1731999999999996"/>
    <n v="6.1731999999999996"/>
    <n v="6.1731999999999996"/>
  </r>
  <r>
    <s v="georgia"/>
    <x v="12"/>
    <x v="5"/>
    <x v="3071"/>
    <n v="0.3982"/>
    <n v="0.3982"/>
    <n v="0.3982"/>
    <n v="0.3982"/>
    <n v="0.3982"/>
    <n v="0.3982"/>
    <n v="0.3982"/>
    <n v="0.3982"/>
  </r>
  <r>
    <s v="georgia"/>
    <x v="12"/>
    <x v="2"/>
    <x v="1989"/>
    <n v="0.17610000000000001"/>
    <n v="0.17610000000000001"/>
    <n v="0.17610000000000001"/>
    <n v="0.17610000000000001"/>
    <n v="0.17610000000000001"/>
    <n v="0.17610000000000001"/>
    <n v="0.17610000000000001"/>
    <n v="0.17610000000000001"/>
  </r>
  <r>
    <s v="hawaii"/>
    <x v="12"/>
    <x v="0"/>
    <x v="3072"/>
    <n v="0.72889999999999999"/>
    <n v="0.72889999999999999"/>
    <n v="0.72889999999999999"/>
    <n v="0.72889999999999999"/>
    <n v="0.72889999999999999"/>
    <n v="0.72889999999999999"/>
    <n v="0.72889999999999999"/>
    <n v="0.72889999999999999"/>
  </r>
  <r>
    <s v="hawaii"/>
    <x v="12"/>
    <x v="4"/>
    <x v="3073"/>
    <n v="0.19639999999999999"/>
    <n v="0.19639999999999999"/>
    <n v="0.19639999999999999"/>
    <n v="0.19639999999999999"/>
    <n v="0.19639999999999999"/>
    <n v="0.19639999999999999"/>
    <n v="0.19639999999999999"/>
    <n v="0.19639999999999999"/>
  </r>
  <r>
    <s v="hawaii"/>
    <x v="12"/>
    <x v="5"/>
    <x v="110"/>
    <n v="5.3100000000000001E-2"/>
    <n v="5.3100000000000001E-2"/>
    <n v="5.3100000000000001E-2"/>
    <n v="5.3100000000000001E-2"/>
    <n v="5.3100000000000001E-2"/>
    <n v="5.3100000000000001E-2"/>
    <n v="5.3100000000000001E-2"/>
    <n v="5.3100000000000001E-2"/>
  </r>
  <r>
    <s v="hawaii"/>
    <x v="12"/>
    <x v="1"/>
    <x v="3074"/>
    <n v="0.19439999999999999"/>
    <n v="0.19439999999999999"/>
    <n v="0.19439999999999999"/>
    <n v="0.19439999999999999"/>
    <n v="0.19439999999999999"/>
    <n v="0.19439999999999999"/>
    <n v="0.19439999999999999"/>
    <n v="0.19439999999999999"/>
  </r>
  <r>
    <s v="hawaii"/>
    <x v="12"/>
    <x v="3"/>
    <x v="2166"/>
    <n v="0.25090000000000001"/>
    <n v="0.25090000000000001"/>
    <n v="0.25090000000000001"/>
    <n v="0.25090000000000001"/>
    <n v="0.25090000000000001"/>
    <n v="0.25090000000000001"/>
    <n v="0.25090000000000001"/>
    <n v="0.25090000000000001"/>
  </r>
  <r>
    <s v="hawaii"/>
    <x v="12"/>
    <x v="6"/>
    <x v="710"/>
    <n v="1.06E-2"/>
    <n v="1.06E-2"/>
    <n v="1.06E-2"/>
    <n v="1.06E-2"/>
    <n v="1.06E-2"/>
    <n v="1.06E-2"/>
    <n v="1.06E-2"/>
    <n v="1.06E-2"/>
  </r>
  <r>
    <s v="hawaii"/>
    <x v="12"/>
    <x v="2"/>
    <x v="414"/>
    <n v="2.35E-2"/>
    <n v="2.35E-2"/>
    <n v="2.35E-2"/>
    <n v="2.35E-2"/>
    <n v="2.35E-2"/>
    <n v="2.35E-2"/>
    <n v="2.35E-2"/>
    <n v="2.35E-2"/>
  </r>
  <r>
    <s v="idaho"/>
    <x v="12"/>
    <x v="0"/>
    <x v="3075"/>
    <n v="0.92830000000000001"/>
    <n v="0.92830000000000001"/>
    <n v="0.92830000000000001"/>
    <n v="0.92830000000000001"/>
    <n v="0.92830000000000001"/>
    <n v="0.92830000000000001"/>
    <n v="0.92830000000000001"/>
    <n v="0.92830000000000001"/>
  </r>
  <r>
    <s v="idaho"/>
    <x v="12"/>
    <x v="1"/>
    <x v="3076"/>
    <n v="0.27529999999999999"/>
    <n v="0.27529999999999999"/>
    <n v="0.27529999999999999"/>
    <n v="0.27529999999999999"/>
    <n v="0.27529999999999999"/>
    <n v="0.27529999999999999"/>
    <n v="0.27529999999999999"/>
    <n v="0.27529999999999999"/>
  </r>
  <r>
    <s v="idaho"/>
    <x v="12"/>
    <x v="4"/>
    <x v="3077"/>
    <n v="0.24779999999999999"/>
    <n v="0.24779999999999999"/>
    <n v="0.24779999999999999"/>
    <n v="0.24779999999999999"/>
    <n v="0.24779999999999999"/>
    <n v="0.24779999999999999"/>
    <n v="0.24779999999999999"/>
    <n v="0.24779999999999999"/>
  </r>
  <r>
    <s v="idaho"/>
    <x v="12"/>
    <x v="2"/>
    <x v="802"/>
    <n v="2.81E-2"/>
    <n v="2.81E-2"/>
    <n v="2.81E-2"/>
    <n v="2.81E-2"/>
    <n v="2.81E-2"/>
    <n v="2.81E-2"/>
    <n v="2.81E-2"/>
    <n v="2.81E-2"/>
  </r>
  <r>
    <s v="idaho"/>
    <x v="12"/>
    <x v="3"/>
    <x v="661"/>
    <n v="0.30070000000000002"/>
    <n v="0.30070000000000002"/>
    <n v="0.30070000000000002"/>
    <n v="0.30070000000000002"/>
    <n v="0.30070000000000002"/>
    <n v="0.30070000000000002"/>
    <n v="0.30070000000000002"/>
    <n v="0.30070000000000002"/>
  </r>
  <r>
    <s v="idaho"/>
    <x v="12"/>
    <x v="5"/>
    <x v="2878"/>
    <n v="6.3600000000000004E-2"/>
    <n v="6.3600000000000004E-2"/>
    <n v="6.3600000000000004E-2"/>
    <n v="6.3600000000000004E-2"/>
    <n v="6.3600000000000004E-2"/>
    <n v="6.3600000000000004E-2"/>
    <n v="6.3600000000000004E-2"/>
    <n v="6.3600000000000004E-2"/>
  </r>
  <r>
    <s v="idaho"/>
    <x v="12"/>
    <x v="6"/>
    <x v="2830"/>
    <n v="1.2699999999999999E-2"/>
    <n v="1.2699999999999999E-2"/>
    <n v="1.2699999999999999E-2"/>
    <n v="1.2699999999999999E-2"/>
    <n v="1.2699999999999999E-2"/>
    <n v="1.2699999999999999E-2"/>
    <n v="1.2699999999999999E-2"/>
    <n v="1.2699999999999999E-2"/>
  </r>
  <r>
    <s v="illinois"/>
    <x v="12"/>
    <x v="4"/>
    <x v="3078"/>
    <n v="2.1360999999999999"/>
    <n v="2.1360999999999999"/>
    <n v="2.1360999999999999"/>
    <n v="2.1360999999999999"/>
    <n v="2.1360999999999999"/>
    <n v="2.1360999999999999"/>
    <n v="2.1360999999999999"/>
    <n v="2.1360999999999999"/>
  </r>
  <r>
    <s v="illinois"/>
    <x v="12"/>
    <x v="0"/>
    <x v="3079"/>
    <n v="7.2704000000000004"/>
    <n v="7.2704000000000004"/>
    <n v="7.2704000000000004"/>
    <n v="7.2704000000000004"/>
    <n v="7.2704000000000004"/>
    <n v="7.2704000000000004"/>
    <n v="7.2704000000000004"/>
    <n v="7.2704000000000004"/>
  </r>
  <r>
    <s v="illinois"/>
    <x v="12"/>
    <x v="6"/>
    <x v="961"/>
    <n v="9.9599999999999994E-2"/>
    <n v="9.9599999999999994E-2"/>
    <n v="9.9599999999999994E-2"/>
    <n v="9.9599999999999994E-2"/>
    <n v="9.9599999999999994E-2"/>
    <n v="9.9599999999999994E-2"/>
    <n v="9.9599999999999994E-2"/>
    <n v="9.9599999999999994E-2"/>
  </r>
  <r>
    <s v="illinois"/>
    <x v="12"/>
    <x v="5"/>
    <x v="1198"/>
    <n v="0.50009999999999999"/>
    <n v="0.50009999999999999"/>
    <n v="0.50009999999999999"/>
    <n v="0.50009999999999999"/>
    <n v="0.50009999999999999"/>
    <n v="0.50009999999999999"/>
    <n v="0.50009999999999999"/>
    <n v="0.50009999999999999"/>
  </r>
  <r>
    <s v="illinois"/>
    <x v="12"/>
    <x v="3"/>
    <x v="3080"/>
    <n v="2.3626999999999998"/>
    <n v="2.3626999999999998"/>
    <n v="2.3626999999999998"/>
    <n v="2.3626999999999998"/>
    <n v="2.3626999999999998"/>
    <n v="2.3626999999999998"/>
    <n v="2.3626999999999998"/>
    <n v="2.3626999999999998"/>
  </r>
  <r>
    <s v="illinois"/>
    <x v="12"/>
    <x v="1"/>
    <x v="3081"/>
    <n v="1.9508000000000001"/>
    <n v="1.9508000000000001"/>
    <n v="1.9508000000000001"/>
    <n v="1.9508000000000001"/>
    <n v="1.9508000000000001"/>
    <n v="1.9508000000000001"/>
    <n v="1.9508000000000001"/>
    <n v="1.9508000000000001"/>
  </r>
  <r>
    <s v="illinois"/>
    <x v="12"/>
    <x v="2"/>
    <x v="3082"/>
    <n v="0.22109999999999999"/>
    <n v="0.22109999999999999"/>
    <n v="0.22109999999999999"/>
    <n v="0.22109999999999999"/>
    <n v="0.22109999999999999"/>
    <n v="0.22109999999999999"/>
    <n v="0.22109999999999999"/>
    <n v="0.22109999999999999"/>
  </r>
  <r>
    <s v="indiana"/>
    <x v="12"/>
    <x v="4"/>
    <x v="3083"/>
    <n v="1.1119000000000001"/>
    <n v="1.1119000000000001"/>
    <n v="1.1119000000000001"/>
    <n v="1.1119000000000001"/>
    <n v="1.1119000000000001"/>
    <n v="1.1119000000000001"/>
    <n v="1.1119000000000001"/>
    <n v="1.1119000000000001"/>
  </r>
  <r>
    <s v="indiana"/>
    <x v="12"/>
    <x v="1"/>
    <x v="3084"/>
    <n v="1.3030999999999999"/>
    <n v="1.3030999999999999"/>
    <n v="1.3030999999999999"/>
    <n v="1.3030999999999999"/>
    <n v="1.3030999999999999"/>
    <n v="1.3030999999999999"/>
    <n v="1.3030999999999999"/>
    <n v="1.3030999999999999"/>
  </r>
  <r>
    <s v="indiana"/>
    <x v="12"/>
    <x v="3"/>
    <x v="3085"/>
    <n v="1.1785000000000001"/>
    <n v="1.1785000000000001"/>
    <n v="1.1785000000000001"/>
    <n v="1.1785000000000001"/>
    <n v="1.1785000000000001"/>
    <n v="1.1785000000000001"/>
    <n v="1.1785000000000001"/>
    <n v="1.1785000000000001"/>
  </r>
  <r>
    <s v="indiana"/>
    <x v="12"/>
    <x v="6"/>
    <x v="3086"/>
    <n v="4.9700000000000001E-2"/>
    <n v="4.9700000000000001E-2"/>
    <n v="4.9700000000000001E-2"/>
    <n v="4.9700000000000001E-2"/>
    <n v="4.9700000000000001E-2"/>
    <n v="4.9700000000000001E-2"/>
    <n v="4.9700000000000001E-2"/>
    <n v="4.9700000000000001E-2"/>
  </r>
  <r>
    <s v="indiana"/>
    <x v="12"/>
    <x v="0"/>
    <x v="3087"/>
    <n v="4.0029000000000003"/>
    <n v="4.0029000000000003"/>
    <n v="4.0029000000000003"/>
    <n v="4.0029000000000003"/>
    <n v="4.0029000000000003"/>
    <n v="4.0029000000000003"/>
    <n v="4.0029000000000003"/>
    <n v="4.0029000000000003"/>
  </r>
  <r>
    <s v="indiana"/>
    <x v="12"/>
    <x v="5"/>
    <x v="3088"/>
    <n v="0.24940000000000001"/>
    <n v="0.24940000000000001"/>
    <n v="0.24940000000000001"/>
    <n v="0.24940000000000001"/>
    <n v="0.24940000000000001"/>
    <n v="0.24940000000000001"/>
    <n v="0.24940000000000001"/>
    <n v="0.24940000000000001"/>
  </r>
  <r>
    <s v="indiana"/>
    <x v="12"/>
    <x v="2"/>
    <x v="3089"/>
    <n v="0.1103"/>
    <n v="0.1103"/>
    <n v="0.1103"/>
    <n v="0.1103"/>
    <n v="0.1103"/>
    <n v="0.1103"/>
    <n v="0.1103"/>
    <n v="0.1103"/>
  </r>
  <r>
    <s v="iowa"/>
    <x v="12"/>
    <x v="3"/>
    <x v="3090"/>
    <n v="0.54349999999999998"/>
    <n v="0.54349999999999998"/>
    <n v="0.54349999999999998"/>
    <n v="0.54349999999999998"/>
    <n v="0.54349999999999998"/>
    <n v="0.54349999999999998"/>
    <n v="0.54349999999999998"/>
    <n v="0.54349999999999998"/>
  </r>
  <r>
    <s v="iowa"/>
    <x v="12"/>
    <x v="0"/>
    <x v="3091"/>
    <n v="1.8023"/>
    <n v="1.8023"/>
    <n v="1.8023"/>
    <n v="1.8023"/>
    <n v="1.8023"/>
    <n v="1.8023"/>
    <n v="1.8023"/>
    <n v="1.8023"/>
  </r>
  <r>
    <s v="iowa"/>
    <x v="12"/>
    <x v="2"/>
    <x v="1355"/>
    <n v="5.0900000000000001E-2"/>
    <n v="5.0900000000000001E-2"/>
    <n v="5.0900000000000001E-2"/>
    <n v="5.0900000000000001E-2"/>
    <n v="5.0900000000000001E-2"/>
    <n v="5.0900000000000001E-2"/>
    <n v="5.0900000000000001E-2"/>
    <n v="5.0900000000000001E-2"/>
  </r>
  <r>
    <s v="iowa"/>
    <x v="12"/>
    <x v="5"/>
    <x v="3092"/>
    <n v="0.115"/>
    <n v="0.115"/>
    <n v="0.115"/>
    <n v="0.115"/>
    <n v="0.115"/>
    <n v="0.115"/>
    <n v="0.115"/>
    <n v="0.115"/>
  </r>
  <r>
    <s v="iowa"/>
    <x v="12"/>
    <x v="4"/>
    <x v="3093"/>
    <n v="0.52749999999999997"/>
    <n v="0.52749999999999997"/>
    <n v="0.52749999999999997"/>
    <n v="0.52749999999999997"/>
    <n v="0.52749999999999997"/>
    <n v="0.52749999999999997"/>
    <n v="0.52749999999999997"/>
    <n v="0.52749999999999997"/>
  </r>
  <r>
    <s v="iowa"/>
    <x v="12"/>
    <x v="1"/>
    <x v="3094"/>
    <n v="0.54249999999999998"/>
    <n v="0.54249999999999998"/>
    <n v="0.54249999999999998"/>
    <n v="0.54249999999999998"/>
    <n v="0.54249999999999998"/>
    <n v="0.54249999999999998"/>
    <n v="0.54249999999999998"/>
    <n v="0.54249999999999998"/>
  </r>
  <r>
    <s v="iowa"/>
    <x v="12"/>
    <x v="6"/>
    <x v="2112"/>
    <n v="2.29E-2"/>
    <n v="2.29E-2"/>
    <n v="2.29E-2"/>
    <n v="2.29E-2"/>
    <n v="2.29E-2"/>
    <n v="2.29E-2"/>
    <n v="2.29E-2"/>
    <n v="2.29E-2"/>
  </r>
  <r>
    <s v="kansas"/>
    <x v="12"/>
    <x v="3"/>
    <x v="3095"/>
    <n v="0.51519999999999999"/>
    <n v="0.51519999999999999"/>
    <n v="0.51519999999999999"/>
    <n v="0.51519999999999999"/>
    <n v="0.51519999999999999"/>
    <n v="0.51519999999999999"/>
    <n v="0.51519999999999999"/>
    <n v="0.51519999999999999"/>
  </r>
  <r>
    <s v="kansas"/>
    <x v="12"/>
    <x v="2"/>
    <x v="3096"/>
    <n v="4.82E-2"/>
    <n v="4.82E-2"/>
    <n v="4.82E-2"/>
    <n v="4.82E-2"/>
    <n v="4.82E-2"/>
    <n v="4.82E-2"/>
    <n v="4.82E-2"/>
    <n v="4.82E-2"/>
  </r>
  <r>
    <s v="kansas"/>
    <x v="12"/>
    <x v="1"/>
    <x v="3097"/>
    <n v="0.5212"/>
    <n v="0.5212"/>
    <n v="0.5212"/>
    <n v="0.5212"/>
    <n v="0.5212"/>
    <n v="0.5212"/>
    <n v="0.5212"/>
    <n v="0.5212"/>
  </r>
  <r>
    <s v="kansas"/>
    <x v="12"/>
    <x v="5"/>
    <x v="1942"/>
    <n v="0.109"/>
    <n v="0.109"/>
    <n v="0.109"/>
    <n v="0.109"/>
    <n v="0.109"/>
    <n v="0.109"/>
    <n v="0.109"/>
    <n v="0.109"/>
  </r>
  <r>
    <s v="kansas"/>
    <x v="12"/>
    <x v="0"/>
    <x v="3098"/>
    <n v="1.7040999999999999"/>
    <n v="1.7040999999999999"/>
    <n v="1.7040999999999999"/>
    <n v="1.7040999999999999"/>
    <n v="1.7040999999999999"/>
    <n v="1.7040999999999999"/>
    <n v="1.7040999999999999"/>
    <n v="1.7040999999999999"/>
  </r>
  <r>
    <s v="kansas"/>
    <x v="12"/>
    <x v="4"/>
    <x v="3099"/>
    <n v="0.48880000000000001"/>
    <n v="0.48880000000000001"/>
    <n v="0.48880000000000001"/>
    <n v="0.48880000000000001"/>
    <n v="0.48880000000000001"/>
    <n v="0.48880000000000001"/>
    <n v="0.48880000000000001"/>
    <n v="0.48880000000000001"/>
  </r>
  <r>
    <s v="kansas"/>
    <x v="12"/>
    <x v="6"/>
    <x v="178"/>
    <n v="2.1700000000000001E-2"/>
    <n v="2.1700000000000001E-2"/>
    <n v="2.1700000000000001E-2"/>
    <n v="2.1700000000000001E-2"/>
    <n v="2.1700000000000001E-2"/>
    <n v="2.1700000000000001E-2"/>
    <n v="2.1700000000000001E-2"/>
    <n v="2.1700000000000001E-2"/>
  </r>
  <r>
    <s v="kentucky"/>
    <x v="12"/>
    <x v="3"/>
    <x v="3100"/>
    <n v="0.78680000000000005"/>
    <n v="0.78680000000000005"/>
    <n v="0.78680000000000005"/>
    <n v="0.78680000000000005"/>
    <n v="0.78680000000000005"/>
    <n v="0.78680000000000005"/>
    <n v="0.78680000000000005"/>
    <n v="0.78680000000000005"/>
  </r>
  <r>
    <s v="kentucky"/>
    <x v="12"/>
    <x v="5"/>
    <x v="3101"/>
    <n v="0.16650000000000001"/>
    <n v="0.16650000000000001"/>
    <n v="0.16650000000000001"/>
    <n v="0.16650000000000001"/>
    <n v="0.16650000000000001"/>
    <n v="0.16650000000000001"/>
    <n v="0.16650000000000001"/>
    <n v="0.16650000000000001"/>
  </r>
  <r>
    <s v="kentucky"/>
    <x v="12"/>
    <x v="1"/>
    <x v="3102"/>
    <n v="0.83589999999999998"/>
    <n v="0.83589999999999998"/>
    <n v="0.83589999999999998"/>
    <n v="0.83589999999999998"/>
    <n v="0.83589999999999998"/>
    <n v="0.83589999999999998"/>
    <n v="0.83589999999999998"/>
    <n v="0.83589999999999998"/>
  </r>
  <r>
    <s v="kentucky"/>
    <x v="12"/>
    <x v="0"/>
    <x v="3103"/>
    <n v="2.6738"/>
    <n v="2.6738"/>
    <n v="2.6738"/>
    <n v="2.6738"/>
    <n v="2.6738"/>
    <n v="2.6738"/>
    <n v="2.6738"/>
    <n v="2.6738"/>
  </r>
  <r>
    <s v="kentucky"/>
    <x v="12"/>
    <x v="2"/>
    <x v="1296"/>
    <n v="7.3599999999999999E-2"/>
    <n v="7.3599999999999999E-2"/>
    <n v="7.3599999999999999E-2"/>
    <n v="7.3599999999999999E-2"/>
    <n v="7.3599999999999999E-2"/>
    <n v="7.3599999999999999E-2"/>
    <n v="7.3599999999999999E-2"/>
    <n v="7.3599999999999999E-2"/>
  </r>
  <r>
    <s v="kentucky"/>
    <x v="12"/>
    <x v="4"/>
    <x v="3104"/>
    <n v="0.77780000000000005"/>
    <n v="0.77780000000000005"/>
    <n v="0.77780000000000005"/>
    <n v="0.77780000000000005"/>
    <n v="0.77780000000000005"/>
    <n v="0.77780000000000005"/>
    <n v="0.77780000000000005"/>
    <n v="0.77780000000000005"/>
  </r>
  <r>
    <s v="kentucky"/>
    <x v="12"/>
    <x v="6"/>
    <x v="3105"/>
    <n v="3.32E-2"/>
    <n v="3.32E-2"/>
    <n v="3.32E-2"/>
    <n v="3.32E-2"/>
    <n v="3.32E-2"/>
    <n v="3.32E-2"/>
    <n v="3.32E-2"/>
    <n v="3.32E-2"/>
  </r>
  <r>
    <s v="louisiana"/>
    <x v="12"/>
    <x v="4"/>
    <x v="3106"/>
    <n v="0.81840000000000002"/>
    <n v="0.81840000000000002"/>
    <n v="0.81840000000000002"/>
    <n v="0.81840000000000002"/>
    <n v="0.81840000000000002"/>
    <n v="0.81840000000000002"/>
    <n v="0.81840000000000002"/>
    <n v="0.81840000000000002"/>
  </r>
  <r>
    <s v="louisiana"/>
    <x v="12"/>
    <x v="1"/>
    <x v="3107"/>
    <n v="0.81830000000000003"/>
    <n v="0.81830000000000003"/>
    <n v="0.81830000000000003"/>
    <n v="0.81830000000000003"/>
    <n v="0.81830000000000003"/>
    <n v="0.81830000000000003"/>
    <n v="0.81830000000000003"/>
    <n v="0.81830000000000003"/>
  </r>
  <r>
    <s v="louisiana"/>
    <x v="12"/>
    <x v="5"/>
    <x v="1019"/>
    <n v="0.1784"/>
    <n v="0.1784"/>
    <n v="0.1784"/>
    <n v="0.1784"/>
    <n v="0.1784"/>
    <n v="0.1784"/>
    <n v="0.1784"/>
    <n v="0.1784"/>
  </r>
  <r>
    <s v="louisiana"/>
    <x v="12"/>
    <x v="2"/>
    <x v="1162"/>
    <n v="7.8899999999999998E-2"/>
    <n v="7.8899999999999998E-2"/>
    <n v="7.8899999999999998E-2"/>
    <n v="7.8899999999999998E-2"/>
    <n v="7.8899999999999998E-2"/>
    <n v="7.8899999999999998E-2"/>
    <n v="7.8899999999999998E-2"/>
    <n v="7.8899999999999998E-2"/>
  </r>
  <r>
    <s v="louisiana"/>
    <x v="12"/>
    <x v="0"/>
    <x v="3108"/>
    <n v="2.7722000000000002"/>
    <n v="2.7722000000000002"/>
    <n v="2.7722000000000002"/>
    <n v="2.7722000000000002"/>
    <n v="2.7722000000000002"/>
    <n v="2.7722000000000002"/>
    <n v="2.7722000000000002"/>
    <n v="2.7722000000000002"/>
  </r>
  <r>
    <s v="louisiana"/>
    <x v="12"/>
    <x v="3"/>
    <x v="3109"/>
    <n v="0.8427"/>
    <n v="0.8427"/>
    <n v="0.8427"/>
    <n v="0.8427"/>
    <n v="0.8427"/>
    <n v="0.8427"/>
    <n v="0.8427"/>
    <n v="0.8427"/>
  </r>
  <r>
    <s v="louisiana"/>
    <x v="12"/>
    <x v="6"/>
    <x v="1260"/>
    <n v="3.5499999999999997E-2"/>
    <n v="3.5499999999999997E-2"/>
    <n v="3.5499999999999997E-2"/>
    <n v="3.5499999999999997E-2"/>
    <n v="3.5499999999999997E-2"/>
    <n v="3.5499999999999997E-2"/>
    <n v="3.5499999999999997E-2"/>
    <n v="3.5499999999999997E-2"/>
  </r>
  <r>
    <s v="maine"/>
    <x v="12"/>
    <x v="1"/>
    <x v="3077"/>
    <n v="0.24779999999999999"/>
    <n v="0.24779999999999999"/>
    <n v="0.24779999999999999"/>
    <n v="0.24779999999999999"/>
    <n v="0.24779999999999999"/>
    <n v="0.24779999999999999"/>
    <n v="0.24779999999999999"/>
    <n v="0.24779999999999999"/>
  </r>
  <r>
    <s v="maine"/>
    <x v="12"/>
    <x v="6"/>
    <x v="710"/>
    <n v="1.06E-2"/>
    <n v="1.06E-2"/>
    <n v="1.06E-2"/>
    <n v="1.06E-2"/>
    <n v="1.06E-2"/>
    <n v="1.06E-2"/>
    <n v="1.06E-2"/>
    <n v="1.06E-2"/>
  </r>
  <r>
    <s v="maine"/>
    <x v="12"/>
    <x v="0"/>
    <x v="2649"/>
    <n v="0.79759999999999998"/>
    <n v="0.79759999999999998"/>
    <n v="0.79759999999999998"/>
    <n v="0.79759999999999998"/>
    <n v="0.79759999999999998"/>
    <n v="0.79759999999999998"/>
    <n v="0.79759999999999998"/>
    <n v="0.79759999999999998"/>
  </r>
  <r>
    <s v="maine"/>
    <x v="12"/>
    <x v="2"/>
    <x v="414"/>
    <n v="2.35E-2"/>
    <n v="2.35E-2"/>
    <n v="2.35E-2"/>
    <n v="2.35E-2"/>
    <n v="2.35E-2"/>
    <n v="2.35E-2"/>
    <n v="2.35E-2"/>
    <n v="2.35E-2"/>
  </r>
  <r>
    <s v="maine"/>
    <x v="12"/>
    <x v="5"/>
    <x v="110"/>
    <n v="5.3100000000000001E-2"/>
    <n v="5.3100000000000001E-2"/>
    <n v="5.3100000000000001E-2"/>
    <n v="5.3100000000000001E-2"/>
    <n v="5.3100000000000001E-2"/>
    <n v="5.3100000000000001E-2"/>
    <n v="5.3100000000000001E-2"/>
    <n v="5.3100000000000001E-2"/>
  </r>
  <r>
    <s v="maine"/>
    <x v="12"/>
    <x v="4"/>
    <x v="3110"/>
    <n v="0.21149999999999999"/>
    <n v="0.21149999999999999"/>
    <n v="0.21149999999999999"/>
    <n v="0.21149999999999999"/>
    <n v="0.21149999999999999"/>
    <n v="0.21149999999999999"/>
    <n v="0.21149999999999999"/>
    <n v="0.21149999999999999"/>
  </r>
  <r>
    <s v="maine"/>
    <x v="12"/>
    <x v="3"/>
    <x v="3111"/>
    <n v="0.25109999999999999"/>
    <n v="0.25109999999999999"/>
    <n v="0.25109999999999999"/>
    <n v="0.25109999999999999"/>
    <n v="0.25109999999999999"/>
    <n v="0.25109999999999999"/>
    <n v="0.25109999999999999"/>
    <n v="0.25109999999999999"/>
  </r>
  <r>
    <s v="maryland"/>
    <x v="12"/>
    <x v="4"/>
    <x v="3112"/>
    <n v="1.0273000000000001"/>
    <n v="1.0273000000000001"/>
    <n v="1.0273000000000001"/>
    <n v="1.0273000000000001"/>
    <n v="1.0273000000000001"/>
    <n v="1.0273000000000001"/>
    <n v="1.0273000000000001"/>
    <n v="1.0273000000000001"/>
  </r>
  <r>
    <s v="maryland"/>
    <x v="12"/>
    <x v="6"/>
    <x v="2024"/>
    <n v="4.7899999999999998E-2"/>
    <n v="4.7899999999999998E-2"/>
    <n v="4.7899999999999998E-2"/>
    <n v="4.7899999999999998E-2"/>
    <n v="4.7899999999999998E-2"/>
    <n v="4.7899999999999998E-2"/>
    <n v="4.7899999999999998E-2"/>
    <n v="4.7899999999999998E-2"/>
  </r>
  <r>
    <s v="maryland"/>
    <x v="12"/>
    <x v="1"/>
    <x v="3113"/>
    <n v="1.0166999999999999"/>
    <n v="1.0166999999999999"/>
    <n v="1.0166999999999999"/>
    <n v="1.0166999999999999"/>
    <n v="1.0166999999999999"/>
    <n v="1.0166999999999999"/>
    <n v="1.0166999999999999"/>
    <n v="1.0166999999999999"/>
  </r>
  <r>
    <s v="maryland"/>
    <x v="12"/>
    <x v="3"/>
    <x v="3114"/>
    <n v="1.1359999999999999"/>
    <n v="1.1359999999999999"/>
    <n v="1.1359999999999999"/>
    <n v="1.1359999999999999"/>
    <n v="1.1359999999999999"/>
    <n v="1.1359999999999999"/>
    <n v="1.1359999999999999"/>
    <n v="1.1359999999999999"/>
  </r>
  <r>
    <s v="maryland"/>
    <x v="12"/>
    <x v="5"/>
    <x v="3115"/>
    <n v="0.2404"/>
    <n v="0.2404"/>
    <n v="0.2404"/>
    <n v="0.2404"/>
    <n v="0.2404"/>
    <n v="0.2404"/>
    <n v="0.2404"/>
    <n v="0.2404"/>
  </r>
  <r>
    <s v="maryland"/>
    <x v="12"/>
    <x v="0"/>
    <x v="3116"/>
    <n v="3.5747"/>
    <n v="3.5747"/>
    <n v="3.5747"/>
    <n v="3.5747"/>
    <n v="3.5747"/>
    <n v="3.5747"/>
    <n v="3.5747"/>
    <n v="3.5747"/>
  </r>
  <r>
    <s v="maryland"/>
    <x v="12"/>
    <x v="2"/>
    <x v="874"/>
    <n v="0.10630000000000001"/>
    <n v="0.10630000000000001"/>
    <n v="0.10630000000000001"/>
    <n v="0.10630000000000001"/>
    <n v="0.10630000000000001"/>
    <n v="0.10630000000000001"/>
    <n v="0.10630000000000001"/>
    <n v="0.10630000000000001"/>
  </r>
  <r>
    <s v="massachusetts"/>
    <x v="12"/>
    <x v="1"/>
    <x v="1596"/>
    <n v="1.0074000000000001"/>
    <n v="1.0074000000000001"/>
    <n v="1.0074000000000001"/>
    <n v="1.0074000000000001"/>
    <n v="1.0074000000000001"/>
    <n v="1.0074000000000001"/>
    <n v="1.0074000000000001"/>
    <n v="1.0074000000000001"/>
  </r>
  <r>
    <s v="massachusetts"/>
    <x v="12"/>
    <x v="3"/>
    <x v="3117"/>
    <n v="1.2208000000000001"/>
    <n v="1.2208000000000001"/>
    <n v="1.2208000000000001"/>
    <n v="1.2208000000000001"/>
    <n v="1.2208000000000001"/>
    <n v="1.2208000000000001"/>
    <n v="1.2208000000000001"/>
    <n v="1.2208000000000001"/>
  </r>
  <r>
    <s v="massachusetts"/>
    <x v="12"/>
    <x v="4"/>
    <x v="1352"/>
    <n v="0.92290000000000005"/>
    <n v="0.92290000000000005"/>
    <n v="0.92290000000000005"/>
    <n v="0.92290000000000005"/>
    <n v="0.92290000000000005"/>
    <n v="0.92290000000000005"/>
    <n v="0.92290000000000005"/>
    <n v="0.92290000000000005"/>
  </r>
  <r>
    <s v="massachusetts"/>
    <x v="12"/>
    <x v="5"/>
    <x v="2552"/>
    <n v="0.25840000000000002"/>
    <n v="0.25840000000000002"/>
    <n v="0.25840000000000002"/>
    <n v="0.25840000000000002"/>
    <n v="0.25840000000000002"/>
    <n v="0.25840000000000002"/>
    <n v="0.25840000000000002"/>
    <n v="0.25840000000000002"/>
  </r>
  <r>
    <s v="massachusetts"/>
    <x v="12"/>
    <x v="0"/>
    <x v="3118"/>
    <n v="3.5752000000000002"/>
    <n v="3.5752000000000002"/>
    <n v="3.5752000000000002"/>
    <n v="3.5752000000000002"/>
    <n v="3.5752000000000002"/>
    <n v="3.5752000000000002"/>
    <n v="3.5752000000000002"/>
    <n v="3.5752000000000002"/>
  </r>
  <r>
    <s v="massachusetts"/>
    <x v="12"/>
    <x v="6"/>
    <x v="1477"/>
    <n v="5.1499999999999997E-2"/>
    <n v="5.1499999999999997E-2"/>
    <n v="5.1499999999999997E-2"/>
    <n v="5.1499999999999997E-2"/>
    <n v="5.1499999999999997E-2"/>
    <n v="5.1499999999999997E-2"/>
    <n v="5.1499999999999997E-2"/>
    <n v="5.1499999999999997E-2"/>
  </r>
  <r>
    <s v="massachusetts"/>
    <x v="12"/>
    <x v="2"/>
    <x v="1456"/>
    <n v="0.1143"/>
    <n v="0.1143"/>
    <n v="0.1143"/>
    <n v="0.1143"/>
    <n v="0.1143"/>
    <n v="0.1143"/>
    <n v="0.1143"/>
    <n v="0.1143"/>
  </r>
  <r>
    <s v="michigan"/>
    <x v="12"/>
    <x v="6"/>
    <x v="573"/>
    <n v="8.0600000000000005E-2"/>
    <n v="8.0600000000000005E-2"/>
    <n v="8.0600000000000005E-2"/>
    <n v="8.0600000000000005E-2"/>
    <n v="8.0600000000000005E-2"/>
    <n v="8.0600000000000005E-2"/>
    <n v="8.0600000000000005E-2"/>
    <n v="8.0600000000000005E-2"/>
  </r>
  <r>
    <s v="michigan"/>
    <x v="12"/>
    <x v="3"/>
    <x v="3119"/>
    <n v="1.9117999999999999"/>
    <n v="1.9117999999999999"/>
    <n v="1.9117999999999999"/>
    <n v="1.9117999999999999"/>
    <n v="1.9117999999999999"/>
    <n v="1.9117999999999999"/>
    <n v="1.9117999999999999"/>
    <n v="1.9117999999999999"/>
  </r>
  <r>
    <s v="michigan"/>
    <x v="12"/>
    <x v="2"/>
    <x v="650"/>
    <n v="0.1789"/>
    <n v="0.1789"/>
    <n v="0.1789"/>
    <n v="0.1789"/>
    <n v="0.1789"/>
    <n v="0.1789"/>
    <n v="0.1789"/>
    <n v="0.1789"/>
  </r>
  <r>
    <s v="michigan"/>
    <x v="12"/>
    <x v="4"/>
    <x v="3120"/>
    <n v="1.7850999999999999"/>
    <n v="1.7850999999999999"/>
    <n v="1.7850999999999999"/>
    <n v="1.7850999999999999"/>
    <n v="1.7850999999999999"/>
    <n v="1.7850999999999999"/>
    <n v="1.7850999999999999"/>
    <n v="1.7850999999999999"/>
  </r>
  <r>
    <s v="michigan"/>
    <x v="12"/>
    <x v="0"/>
    <x v="3121"/>
    <n v="6.1185"/>
    <n v="6.1185"/>
    <n v="6.1185"/>
    <n v="6.1185"/>
    <n v="6.1185"/>
    <n v="6.1185"/>
    <n v="6.1185"/>
    <n v="6.1185"/>
  </r>
  <r>
    <s v="michigan"/>
    <x v="12"/>
    <x v="1"/>
    <x v="3122"/>
    <n v="1.7574000000000001"/>
    <n v="1.7574000000000001"/>
    <n v="1.7574000000000001"/>
    <n v="1.7574000000000001"/>
    <n v="1.7574000000000001"/>
    <n v="1.7574000000000001"/>
    <n v="1.7574000000000001"/>
    <n v="1.7574000000000001"/>
  </r>
  <r>
    <s v="michigan"/>
    <x v="12"/>
    <x v="5"/>
    <x v="3123"/>
    <n v="0.40460000000000002"/>
    <n v="0.40460000000000002"/>
    <n v="0.40460000000000002"/>
    <n v="0.40460000000000002"/>
    <n v="0.40460000000000002"/>
    <n v="0.40460000000000002"/>
    <n v="0.40460000000000002"/>
    <n v="0.40460000000000002"/>
  </r>
  <r>
    <s v="minnesota"/>
    <x v="12"/>
    <x v="5"/>
    <x v="3124"/>
    <n v="0.21909999999999999"/>
    <n v="0.21909999999999999"/>
    <n v="0.21909999999999999"/>
    <n v="0.21909999999999999"/>
    <n v="0.21909999999999999"/>
    <n v="0.21909999999999999"/>
    <n v="0.21909999999999999"/>
    <n v="0.21909999999999999"/>
  </r>
  <r>
    <s v="minnesota"/>
    <x v="12"/>
    <x v="0"/>
    <x v="3125"/>
    <n v="3.3504"/>
    <n v="3.3504"/>
    <n v="3.3504"/>
    <n v="3.3504"/>
    <n v="3.3504"/>
    <n v="3.3504"/>
    <n v="3.3504"/>
    <n v="3.3504"/>
  </r>
  <r>
    <s v="minnesota"/>
    <x v="12"/>
    <x v="3"/>
    <x v="3126"/>
    <n v="1.0349999999999999"/>
    <n v="1.0349999999999999"/>
    <n v="1.0349999999999999"/>
    <n v="1.0349999999999999"/>
    <n v="1.0349999999999999"/>
    <n v="1.0349999999999999"/>
    <n v="1.0349999999999999"/>
    <n v="1.0349999999999999"/>
  </r>
  <r>
    <s v="minnesota"/>
    <x v="12"/>
    <x v="2"/>
    <x v="3127"/>
    <n v="9.69E-2"/>
    <n v="9.69E-2"/>
    <n v="9.69E-2"/>
    <n v="9.69E-2"/>
    <n v="9.69E-2"/>
    <n v="9.69E-2"/>
    <n v="9.69E-2"/>
    <n v="9.69E-2"/>
  </r>
  <r>
    <s v="minnesota"/>
    <x v="12"/>
    <x v="1"/>
    <x v="3128"/>
    <n v="1.0004"/>
    <n v="1.0004"/>
    <n v="1.0004"/>
    <n v="1.0004"/>
    <n v="1.0004"/>
    <n v="1.0004"/>
    <n v="1.0004"/>
    <n v="1.0004"/>
  </r>
  <r>
    <s v="minnesota"/>
    <x v="12"/>
    <x v="4"/>
    <x v="3129"/>
    <n v="0.95540000000000003"/>
    <n v="0.95540000000000003"/>
    <n v="0.95540000000000003"/>
    <n v="0.95540000000000003"/>
    <n v="0.95540000000000003"/>
    <n v="0.95540000000000003"/>
    <n v="0.95540000000000003"/>
    <n v="0.95540000000000003"/>
  </r>
  <r>
    <s v="minnesota"/>
    <x v="12"/>
    <x v="6"/>
    <x v="128"/>
    <n v="4.36E-2"/>
    <n v="4.36E-2"/>
    <n v="4.36E-2"/>
    <n v="4.36E-2"/>
    <n v="4.36E-2"/>
    <n v="4.36E-2"/>
    <n v="4.36E-2"/>
    <n v="4.36E-2"/>
  </r>
  <r>
    <s v="mississippi"/>
    <x v="12"/>
    <x v="2"/>
    <x v="1355"/>
    <n v="5.0900000000000001E-2"/>
    <n v="5.0900000000000001E-2"/>
    <n v="5.0900000000000001E-2"/>
    <n v="5.0900000000000001E-2"/>
    <n v="5.0900000000000001E-2"/>
    <n v="5.0900000000000001E-2"/>
    <n v="5.0900000000000001E-2"/>
    <n v="5.0900000000000001E-2"/>
  </r>
  <r>
    <s v="mississippi"/>
    <x v="12"/>
    <x v="5"/>
    <x v="2908"/>
    <n v="0.11509999999999999"/>
    <n v="0.11509999999999999"/>
    <n v="0.11509999999999999"/>
    <n v="0.11509999999999999"/>
    <n v="0.11509999999999999"/>
    <n v="0.11509999999999999"/>
    <n v="0.11509999999999999"/>
    <n v="0.11509999999999999"/>
  </r>
  <r>
    <s v="mississippi"/>
    <x v="12"/>
    <x v="0"/>
    <x v="3130"/>
    <n v="1.9058999999999999"/>
    <n v="1.9058999999999999"/>
    <n v="1.9058999999999999"/>
    <n v="1.9058999999999999"/>
    <n v="1.9058999999999999"/>
    <n v="1.9058999999999999"/>
    <n v="1.9058999999999999"/>
    <n v="1.9058999999999999"/>
  </r>
  <r>
    <s v="mississippi"/>
    <x v="12"/>
    <x v="1"/>
    <x v="3131"/>
    <n v="0.64680000000000004"/>
    <n v="0.64680000000000004"/>
    <n v="0.64680000000000004"/>
    <n v="0.64680000000000004"/>
    <n v="0.64680000000000004"/>
    <n v="0.64680000000000004"/>
    <n v="0.64680000000000004"/>
    <n v="0.64680000000000004"/>
  </r>
  <r>
    <s v="mississippi"/>
    <x v="12"/>
    <x v="3"/>
    <x v="3132"/>
    <n v="0.54369999999999996"/>
    <n v="0.54369999999999996"/>
    <n v="0.54369999999999996"/>
    <n v="0.54369999999999996"/>
    <n v="0.54369999999999996"/>
    <n v="0.54369999999999996"/>
    <n v="0.54369999999999996"/>
    <n v="0.54369999999999996"/>
  </r>
  <r>
    <s v="mississippi"/>
    <x v="12"/>
    <x v="4"/>
    <x v="3133"/>
    <n v="0.52659999999999996"/>
    <n v="0.52659999999999996"/>
    <n v="0.52659999999999996"/>
    <n v="0.52659999999999996"/>
    <n v="0.52659999999999996"/>
    <n v="0.52659999999999996"/>
    <n v="0.52659999999999996"/>
    <n v="0.52659999999999996"/>
  </r>
  <r>
    <s v="mississippi"/>
    <x v="12"/>
    <x v="6"/>
    <x v="2112"/>
    <n v="2.29E-2"/>
    <n v="2.29E-2"/>
    <n v="2.29E-2"/>
    <n v="2.29E-2"/>
    <n v="2.29E-2"/>
    <n v="2.29E-2"/>
    <n v="2.29E-2"/>
    <n v="2.29E-2"/>
  </r>
  <r>
    <s v="missouri"/>
    <x v="12"/>
    <x v="1"/>
    <x v="3134"/>
    <n v="1.0792999999999999"/>
    <n v="1.0792999999999999"/>
    <n v="1.0792999999999999"/>
    <n v="1.0792999999999999"/>
    <n v="1.0792999999999999"/>
    <n v="1.0792999999999999"/>
    <n v="1.0792999999999999"/>
    <n v="1.0792999999999999"/>
  </r>
  <r>
    <s v="missouri"/>
    <x v="12"/>
    <x v="5"/>
    <x v="1247"/>
    <n v="0.23269999999999999"/>
    <n v="0.23269999999999999"/>
    <n v="0.23269999999999999"/>
    <n v="0.23269999999999999"/>
    <n v="0.23269999999999999"/>
    <n v="0.23269999999999999"/>
    <n v="0.23269999999999999"/>
    <n v="0.23269999999999999"/>
  </r>
  <r>
    <s v="missouri"/>
    <x v="12"/>
    <x v="6"/>
    <x v="2422"/>
    <n v="4.6399999999999997E-2"/>
    <n v="4.6399999999999997E-2"/>
    <n v="4.6399999999999997E-2"/>
    <n v="4.6399999999999997E-2"/>
    <n v="4.6399999999999997E-2"/>
    <n v="4.6399999999999997E-2"/>
    <n v="4.6399999999999997E-2"/>
    <n v="4.6399999999999997E-2"/>
  </r>
  <r>
    <s v="missouri"/>
    <x v="12"/>
    <x v="4"/>
    <x v="3135"/>
    <n v="1.0593999999999999"/>
    <n v="1.0593999999999999"/>
    <n v="1.0593999999999999"/>
    <n v="1.0593999999999999"/>
    <n v="1.0593999999999999"/>
    <n v="1.0593999999999999"/>
    <n v="1.0593999999999999"/>
    <n v="1.0593999999999999"/>
  </r>
  <r>
    <s v="missouri"/>
    <x v="12"/>
    <x v="0"/>
    <x v="3136"/>
    <n v="3.6204000000000001"/>
    <n v="3.6204000000000001"/>
    <n v="3.6204000000000001"/>
    <n v="3.6204000000000001"/>
    <n v="3.6204000000000001"/>
    <n v="3.6204000000000001"/>
    <n v="3.6204000000000001"/>
    <n v="3.6204000000000001"/>
  </r>
  <r>
    <s v="missouri"/>
    <x v="12"/>
    <x v="3"/>
    <x v="3137"/>
    <n v="1.0995999999999999"/>
    <n v="1.0995999999999999"/>
    <n v="1.0995999999999999"/>
    <n v="1.0995999999999999"/>
    <n v="1.0995999999999999"/>
    <n v="1.0995999999999999"/>
    <n v="1.0995999999999999"/>
    <n v="1.0995999999999999"/>
  </r>
  <r>
    <s v="missouri"/>
    <x v="12"/>
    <x v="2"/>
    <x v="1696"/>
    <n v="0.10290000000000001"/>
    <n v="0.10290000000000001"/>
    <n v="0.10290000000000001"/>
    <n v="0.10290000000000001"/>
    <n v="0.10290000000000001"/>
    <n v="0.10290000000000001"/>
    <n v="0.10290000000000001"/>
    <n v="0.10290000000000001"/>
  </r>
  <r>
    <s v="montana"/>
    <x v="12"/>
    <x v="4"/>
    <x v="1334"/>
    <n v="0.16250000000000001"/>
    <n v="0.16250000000000001"/>
    <n v="0.16250000000000001"/>
    <n v="0.16250000000000001"/>
    <n v="0.16250000000000001"/>
    <n v="0.16250000000000001"/>
    <n v="0.16250000000000001"/>
    <n v="0.16250000000000001"/>
  </r>
  <r>
    <s v="montana"/>
    <x v="12"/>
    <x v="1"/>
    <x v="3138"/>
    <n v="0.19620000000000001"/>
    <n v="0.19620000000000001"/>
    <n v="0.19620000000000001"/>
    <n v="0.19620000000000001"/>
    <n v="0.19620000000000001"/>
    <n v="0.19620000000000001"/>
    <n v="0.19620000000000001"/>
    <n v="0.19620000000000001"/>
  </r>
  <r>
    <s v="montana"/>
    <x v="12"/>
    <x v="6"/>
    <x v="86"/>
    <n v="7.6E-3"/>
    <n v="7.6E-3"/>
    <n v="7.6E-3"/>
    <n v="7.6E-3"/>
    <n v="7.6E-3"/>
    <n v="7.6E-3"/>
    <n v="7.6E-3"/>
    <n v="7.6E-3"/>
  </r>
  <r>
    <s v="montana"/>
    <x v="12"/>
    <x v="3"/>
    <x v="743"/>
    <n v="0.18129999999999999"/>
    <n v="0.18129999999999999"/>
    <n v="0.18129999999999999"/>
    <n v="0.18129999999999999"/>
    <n v="0.18129999999999999"/>
    <n v="0.18129999999999999"/>
    <n v="0.18129999999999999"/>
    <n v="0.18129999999999999"/>
  </r>
  <r>
    <s v="montana"/>
    <x v="12"/>
    <x v="0"/>
    <x v="3139"/>
    <n v="0.60289999999999999"/>
    <n v="0.60289999999999999"/>
    <n v="0.60289999999999999"/>
    <n v="0.60289999999999999"/>
    <n v="0.60289999999999999"/>
    <n v="0.60289999999999999"/>
    <n v="0.60289999999999999"/>
    <n v="0.60289999999999999"/>
  </r>
  <r>
    <s v="montana"/>
    <x v="12"/>
    <x v="2"/>
    <x v="819"/>
    <n v="1.7000000000000001E-2"/>
    <n v="1.7000000000000001E-2"/>
    <n v="1.7000000000000001E-2"/>
    <n v="1.7000000000000001E-2"/>
    <n v="1.7000000000000001E-2"/>
    <n v="1.7000000000000001E-2"/>
    <n v="1.7000000000000001E-2"/>
    <n v="1.7000000000000001E-2"/>
  </r>
  <r>
    <s v="montana"/>
    <x v="12"/>
    <x v="5"/>
    <x v="3140"/>
    <n v="3.8399999999999997E-2"/>
    <n v="3.8399999999999997E-2"/>
    <n v="3.8399999999999997E-2"/>
    <n v="3.8399999999999997E-2"/>
    <n v="3.8399999999999997E-2"/>
    <n v="3.8399999999999997E-2"/>
    <n v="3.8399999999999997E-2"/>
    <n v="3.8399999999999997E-2"/>
  </r>
  <r>
    <s v="nebraska"/>
    <x v="12"/>
    <x v="1"/>
    <x v="3141"/>
    <n v="0.3281"/>
    <n v="0.3281"/>
    <n v="0.3281"/>
    <n v="0.3281"/>
    <n v="0.3281"/>
    <n v="0.3281"/>
    <n v="0.3281"/>
    <n v="0.3281"/>
  </r>
  <r>
    <s v="nebraska"/>
    <x v="12"/>
    <x v="3"/>
    <x v="3142"/>
    <n v="0.32229999999999998"/>
    <n v="0.32229999999999998"/>
    <n v="0.32229999999999998"/>
    <n v="0.32229999999999998"/>
    <n v="0.32229999999999998"/>
    <n v="0.32229999999999998"/>
    <n v="0.32229999999999998"/>
    <n v="0.32229999999999998"/>
  </r>
  <r>
    <s v="nebraska"/>
    <x v="12"/>
    <x v="4"/>
    <x v="3143"/>
    <n v="0.31469999999999998"/>
    <n v="0.31469999999999998"/>
    <n v="0.31469999999999998"/>
    <n v="0.31469999999999998"/>
    <n v="0.31469999999999998"/>
    <n v="0.31469999999999998"/>
    <n v="0.31469999999999998"/>
    <n v="0.31469999999999998"/>
  </r>
  <r>
    <s v="nebraska"/>
    <x v="12"/>
    <x v="0"/>
    <x v="3144"/>
    <n v="1.077"/>
    <n v="1.077"/>
    <n v="1.077"/>
    <n v="1.077"/>
    <n v="1.077"/>
    <n v="1.077"/>
    <n v="1.077"/>
    <n v="1.077"/>
  </r>
  <r>
    <s v="nebraska"/>
    <x v="12"/>
    <x v="2"/>
    <x v="601"/>
    <n v="3.0200000000000001E-2"/>
    <n v="3.0200000000000001E-2"/>
    <n v="3.0200000000000001E-2"/>
    <n v="3.0200000000000001E-2"/>
    <n v="3.0200000000000001E-2"/>
    <n v="3.0200000000000001E-2"/>
    <n v="3.0200000000000001E-2"/>
    <n v="3.0200000000000001E-2"/>
  </r>
  <r>
    <s v="nebraska"/>
    <x v="12"/>
    <x v="6"/>
    <x v="191"/>
    <n v="1.3599999999999999E-2"/>
    <n v="1.3599999999999999E-2"/>
    <n v="1.3599999999999999E-2"/>
    <n v="1.3599999999999999E-2"/>
    <n v="1.3599999999999999E-2"/>
    <n v="1.3599999999999999E-2"/>
    <n v="1.3599999999999999E-2"/>
    <n v="1.3599999999999999E-2"/>
  </r>
  <r>
    <s v="nebraska"/>
    <x v="12"/>
    <x v="5"/>
    <x v="129"/>
    <n v="6.8199999999999997E-2"/>
    <n v="6.8199999999999997E-2"/>
    <n v="6.8199999999999997E-2"/>
    <n v="6.8199999999999997E-2"/>
    <n v="6.8199999999999997E-2"/>
    <n v="6.8199999999999997E-2"/>
    <n v="6.8199999999999997E-2"/>
    <n v="6.8199999999999997E-2"/>
  </r>
  <r>
    <s v="nevada"/>
    <x v="12"/>
    <x v="3"/>
    <x v="2914"/>
    <n v="0.57699999999999996"/>
    <n v="0.57699999999999996"/>
    <n v="0.57699999999999996"/>
    <n v="0.57699999999999996"/>
    <n v="0.57699999999999996"/>
    <n v="0.57699999999999996"/>
    <n v="0.57699999999999996"/>
    <n v="0.57699999999999996"/>
  </r>
  <r>
    <s v="nevada"/>
    <x v="12"/>
    <x v="4"/>
    <x v="3145"/>
    <n v="0.45200000000000001"/>
    <n v="0.45200000000000001"/>
    <n v="0.45200000000000001"/>
    <n v="0.45200000000000001"/>
    <n v="0.45200000000000001"/>
    <n v="0.45200000000000001"/>
    <n v="0.45200000000000001"/>
    <n v="0.45200000000000001"/>
  </r>
  <r>
    <s v="nevada"/>
    <x v="12"/>
    <x v="0"/>
    <x v="3146"/>
    <n v="1.6971000000000001"/>
    <n v="1.6971000000000001"/>
    <n v="1.6971000000000001"/>
    <n v="1.6971000000000001"/>
    <n v="1.6971000000000001"/>
    <n v="1.6971000000000001"/>
    <n v="1.6971000000000001"/>
    <n v="1.6971000000000001"/>
  </r>
  <r>
    <s v="nevada"/>
    <x v="12"/>
    <x v="1"/>
    <x v="3147"/>
    <n v="0.4677"/>
    <n v="0.4677"/>
    <n v="0.4677"/>
    <n v="0.4677"/>
    <n v="0.4677"/>
    <n v="0.4677"/>
    <n v="0.4677"/>
    <n v="0.4677"/>
  </r>
  <r>
    <s v="nevada"/>
    <x v="12"/>
    <x v="6"/>
    <x v="350"/>
    <n v="2.4299999999999999E-2"/>
    <n v="2.4299999999999999E-2"/>
    <n v="2.4299999999999999E-2"/>
    <n v="2.4299999999999999E-2"/>
    <n v="2.4299999999999999E-2"/>
    <n v="2.4299999999999999E-2"/>
    <n v="2.4299999999999999E-2"/>
    <n v="2.4299999999999999E-2"/>
  </r>
  <r>
    <s v="nevada"/>
    <x v="12"/>
    <x v="2"/>
    <x v="1140"/>
    <n v="5.3999999999999999E-2"/>
    <n v="5.3999999999999999E-2"/>
    <n v="5.3999999999999999E-2"/>
    <n v="5.3999999999999999E-2"/>
    <n v="5.3999999999999999E-2"/>
    <n v="5.3999999999999999E-2"/>
    <n v="5.3999999999999999E-2"/>
    <n v="5.3999999999999999E-2"/>
  </r>
  <r>
    <s v="nevada"/>
    <x v="12"/>
    <x v="5"/>
    <x v="3148"/>
    <n v="0.1221"/>
    <n v="0.1221"/>
    <n v="0.1221"/>
    <n v="0.1221"/>
    <n v="0.1221"/>
    <n v="0.1221"/>
    <n v="0.1221"/>
    <n v="0.1221"/>
  </r>
  <r>
    <s v="new_hampshire"/>
    <x v="12"/>
    <x v="2"/>
    <x v="235"/>
    <n v="2.4899999999999999E-2"/>
    <n v="2.4899999999999999E-2"/>
    <n v="2.4899999999999999E-2"/>
    <n v="2.4899999999999999E-2"/>
    <n v="2.4899999999999999E-2"/>
    <n v="2.4899999999999999E-2"/>
    <n v="2.4899999999999999E-2"/>
    <n v="2.4899999999999999E-2"/>
  </r>
  <r>
    <s v="new_hampshire"/>
    <x v="12"/>
    <x v="6"/>
    <x v="657"/>
    <n v="1.12E-2"/>
    <n v="1.12E-2"/>
    <n v="1.12E-2"/>
    <n v="1.12E-2"/>
    <n v="1.12E-2"/>
    <n v="1.12E-2"/>
    <n v="1.12E-2"/>
    <n v="1.12E-2"/>
  </r>
  <r>
    <s v="new_hampshire"/>
    <x v="12"/>
    <x v="0"/>
    <x v="3149"/>
    <n v="0.79679999999999995"/>
    <n v="0.79679999999999995"/>
    <n v="0.79679999999999995"/>
    <n v="0.79679999999999995"/>
    <n v="0.79679999999999995"/>
    <n v="0.79679999999999995"/>
    <n v="0.79679999999999995"/>
    <n v="0.79679999999999995"/>
  </r>
  <r>
    <s v="new_hampshire"/>
    <x v="12"/>
    <x v="1"/>
    <x v="2419"/>
    <n v="0.23569999999999999"/>
    <n v="0.23569999999999999"/>
    <n v="0.23569999999999999"/>
    <n v="0.23569999999999999"/>
    <n v="0.23569999999999999"/>
    <n v="0.23569999999999999"/>
    <n v="0.23569999999999999"/>
    <n v="0.23569999999999999"/>
  </r>
  <r>
    <s v="new_hampshire"/>
    <x v="12"/>
    <x v="4"/>
    <x v="3150"/>
    <n v="0.2019"/>
    <n v="0.2019"/>
    <n v="0.2019"/>
    <n v="0.2019"/>
    <n v="0.2019"/>
    <n v="0.2019"/>
    <n v="0.2019"/>
    <n v="0.2019"/>
  </r>
  <r>
    <s v="new_hampshire"/>
    <x v="12"/>
    <x v="3"/>
    <x v="823"/>
    <n v="0.2666"/>
    <n v="0.2666"/>
    <n v="0.2666"/>
    <n v="0.2666"/>
    <n v="0.2666"/>
    <n v="0.2666"/>
    <n v="0.2666"/>
    <n v="0.2666"/>
  </r>
  <r>
    <s v="new_hampshire"/>
    <x v="12"/>
    <x v="5"/>
    <x v="2202"/>
    <n v="5.6399999999999999E-2"/>
    <n v="5.6399999999999999E-2"/>
    <n v="5.6399999999999999E-2"/>
    <n v="5.6399999999999999E-2"/>
    <n v="5.6399999999999999E-2"/>
    <n v="5.6399999999999999E-2"/>
    <n v="5.6399999999999999E-2"/>
    <n v="5.6399999999999999E-2"/>
  </r>
  <r>
    <s v="new_jersey"/>
    <x v="12"/>
    <x v="5"/>
    <x v="3151"/>
    <n v="0.35510000000000003"/>
    <n v="0.35510000000000003"/>
    <n v="0.35510000000000003"/>
    <n v="0.35510000000000003"/>
    <n v="0.35510000000000003"/>
    <n v="0.35510000000000003"/>
    <n v="0.35510000000000003"/>
    <n v="0.35510000000000003"/>
  </r>
  <r>
    <s v="new_jersey"/>
    <x v="12"/>
    <x v="2"/>
    <x v="3152"/>
    <n v="0.157"/>
    <n v="0.157"/>
    <n v="0.157"/>
    <n v="0.157"/>
    <n v="0.157"/>
    <n v="0.157"/>
    <n v="0.157"/>
    <n v="0.157"/>
  </r>
  <r>
    <s v="new_jersey"/>
    <x v="12"/>
    <x v="6"/>
    <x v="1213"/>
    <n v="7.0699999999999999E-2"/>
    <n v="7.0699999999999999E-2"/>
    <n v="7.0699999999999999E-2"/>
    <n v="7.0699999999999999E-2"/>
    <n v="7.0699999999999999E-2"/>
    <n v="7.0699999999999999E-2"/>
    <n v="7.0699999999999999E-2"/>
    <n v="7.0699999999999999E-2"/>
  </r>
  <r>
    <s v="new_jersey"/>
    <x v="12"/>
    <x v="4"/>
    <x v="3008"/>
    <n v="1.2151000000000001"/>
    <n v="1.2151000000000001"/>
    <n v="1.2151000000000001"/>
    <n v="1.2151000000000001"/>
    <n v="1.2151000000000001"/>
    <n v="1.2151000000000001"/>
    <n v="1.2151000000000001"/>
    <n v="1.2151000000000001"/>
  </r>
  <r>
    <s v="new_jersey"/>
    <x v="12"/>
    <x v="1"/>
    <x v="3153"/>
    <n v="1.3491"/>
    <n v="1.3491"/>
    <n v="1.3491"/>
    <n v="1.3491"/>
    <n v="1.3491"/>
    <n v="1.3491"/>
    <n v="1.3491"/>
    <n v="1.3491"/>
  </r>
  <r>
    <s v="new_jersey"/>
    <x v="12"/>
    <x v="0"/>
    <x v="3154"/>
    <n v="4.8244999999999996"/>
    <n v="4.8244999999999996"/>
    <n v="4.8244999999999996"/>
    <n v="4.8244999999999996"/>
    <n v="4.8244999999999996"/>
    <n v="4.8244999999999996"/>
    <n v="4.8244999999999996"/>
    <n v="4.8244999999999996"/>
  </r>
  <r>
    <s v="new_jersey"/>
    <x v="12"/>
    <x v="3"/>
    <x v="3155"/>
    <n v="1.6775"/>
    <n v="1.6775"/>
    <n v="1.6775"/>
    <n v="1.6775"/>
    <n v="1.6775"/>
    <n v="1.6775"/>
    <n v="1.6775"/>
    <n v="1.6775"/>
  </r>
  <r>
    <s v="new_mexico"/>
    <x v="12"/>
    <x v="6"/>
    <x v="2231"/>
    <n v="1.5599999999999999E-2"/>
    <n v="1.5599999999999999E-2"/>
    <n v="1.5599999999999999E-2"/>
    <n v="1.5599999999999999E-2"/>
    <n v="1.5599999999999999E-2"/>
    <n v="1.5599999999999999E-2"/>
    <n v="1.5599999999999999E-2"/>
    <n v="1.5599999999999999E-2"/>
  </r>
  <r>
    <s v="new_mexico"/>
    <x v="12"/>
    <x v="4"/>
    <x v="1793"/>
    <n v="0.31359999999999999"/>
    <n v="0.31359999999999999"/>
    <n v="0.31359999999999999"/>
    <n v="0.31359999999999999"/>
    <n v="0.31359999999999999"/>
    <n v="0.31359999999999999"/>
    <n v="0.31359999999999999"/>
    <n v="0.31359999999999999"/>
  </r>
  <r>
    <s v="new_mexico"/>
    <x v="12"/>
    <x v="5"/>
    <x v="2242"/>
    <n v="7.8299999999999995E-2"/>
    <n v="7.8299999999999995E-2"/>
    <n v="7.8299999999999995E-2"/>
    <n v="7.8299999999999995E-2"/>
    <n v="7.8299999999999995E-2"/>
    <n v="7.8299999999999995E-2"/>
    <n v="7.8299999999999995E-2"/>
    <n v="7.8299999999999995E-2"/>
  </r>
  <r>
    <s v="new_mexico"/>
    <x v="12"/>
    <x v="3"/>
    <x v="3156"/>
    <n v="0.37009999999999998"/>
    <n v="0.37009999999999998"/>
    <n v="0.37009999999999998"/>
    <n v="0.37009999999999998"/>
    <n v="0.37009999999999998"/>
    <n v="0.37009999999999998"/>
    <n v="0.37009999999999998"/>
    <n v="0.37009999999999998"/>
  </r>
  <r>
    <s v="new_mexico"/>
    <x v="12"/>
    <x v="0"/>
    <x v="3157"/>
    <n v="1.2383999999999999"/>
    <n v="1.2383999999999999"/>
    <n v="1.2383999999999999"/>
    <n v="1.2383999999999999"/>
    <n v="1.2383999999999999"/>
    <n v="1.2383999999999999"/>
    <n v="1.2383999999999999"/>
    <n v="1.2383999999999999"/>
  </r>
  <r>
    <s v="new_mexico"/>
    <x v="12"/>
    <x v="2"/>
    <x v="2163"/>
    <n v="3.4599999999999999E-2"/>
    <n v="3.4599999999999999E-2"/>
    <n v="3.4599999999999999E-2"/>
    <n v="3.4599999999999999E-2"/>
    <n v="3.4599999999999999E-2"/>
    <n v="3.4599999999999999E-2"/>
    <n v="3.4599999999999999E-2"/>
    <n v="3.4599999999999999E-2"/>
  </r>
  <r>
    <s v="new_mexico"/>
    <x v="12"/>
    <x v="1"/>
    <x v="3158"/>
    <n v="0.42620000000000002"/>
    <n v="0.42620000000000002"/>
    <n v="0.42620000000000002"/>
    <n v="0.42620000000000002"/>
    <n v="0.42620000000000002"/>
    <n v="0.42620000000000002"/>
    <n v="0.42620000000000002"/>
    <n v="0.42620000000000002"/>
  </r>
  <r>
    <s v="new_york"/>
    <x v="12"/>
    <x v="5"/>
    <x v="3159"/>
    <n v="0.74390000000000001"/>
    <n v="0.74390000000000001"/>
    <n v="0.74390000000000001"/>
    <n v="0.74390000000000001"/>
    <n v="0.74390000000000001"/>
    <n v="0.74390000000000001"/>
    <n v="0.74390000000000001"/>
    <n v="0.74390000000000001"/>
  </r>
  <r>
    <s v="new_york"/>
    <x v="12"/>
    <x v="6"/>
    <x v="3160"/>
    <n v="0.1482"/>
    <n v="0.1482"/>
    <n v="0.1482"/>
    <n v="0.1482"/>
    <n v="0.1482"/>
    <n v="0.1482"/>
    <n v="0.1482"/>
    <n v="0.1482"/>
  </r>
  <r>
    <s v="new_york"/>
    <x v="12"/>
    <x v="1"/>
    <x v="3161"/>
    <n v="2.5630999999999999"/>
    <n v="2.5630999999999999"/>
    <n v="2.5630999999999999"/>
    <n v="2.5630999999999999"/>
    <n v="2.5630999999999999"/>
    <n v="2.5630999999999999"/>
    <n v="2.5630999999999999"/>
    <n v="2.5630999999999999"/>
  </r>
  <r>
    <s v="new_york"/>
    <x v="12"/>
    <x v="3"/>
    <x v="3162"/>
    <n v="3.5146999999999999"/>
    <n v="3.5146999999999999"/>
    <n v="3.5146999999999999"/>
    <n v="3.5146999999999999"/>
    <n v="3.5146999999999999"/>
    <n v="3.5146999999999999"/>
    <n v="3.5146999999999999"/>
    <n v="3.5146999999999999"/>
  </r>
  <r>
    <s v="new_york"/>
    <x v="12"/>
    <x v="4"/>
    <x v="3163"/>
    <n v="2.6562999999999999"/>
    <n v="2.6562999999999999"/>
    <n v="2.6562999999999999"/>
    <n v="2.6562999999999999"/>
    <n v="2.6562999999999999"/>
    <n v="2.6562999999999999"/>
    <n v="2.6562999999999999"/>
    <n v="2.6562999999999999"/>
  </r>
  <r>
    <s v="new_york"/>
    <x v="12"/>
    <x v="0"/>
    <x v="3164"/>
    <n v="9.9550000000000001"/>
    <n v="9.9550000000000001"/>
    <n v="9.9550000000000001"/>
    <n v="9.9550000000000001"/>
    <n v="9.9550000000000001"/>
    <n v="9.9550000000000001"/>
    <n v="9.9550000000000001"/>
    <n v="9.9550000000000001"/>
  </r>
  <r>
    <s v="new_york"/>
    <x v="12"/>
    <x v="2"/>
    <x v="3165"/>
    <n v="0.32890000000000003"/>
    <n v="0.32890000000000003"/>
    <n v="0.32890000000000003"/>
    <n v="0.32890000000000003"/>
    <n v="0.32890000000000003"/>
    <n v="0.32890000000000003"/>
    <n v="0.32890000000000003"/>
    <n v="0.32890000000000003"/>
  </r>
  <r>
    <s v="north_carolina"/>
    <x v="12"/>
    <x v="0"/>
    <x v="3166"/>
    <n v="6.1714000000000002"/>
    <n v="6.1714000000000002"/>
    <n v="6.1714000000000002"/>
    <n v="6.1714000000000002"/>
    <n v="6.1714000000000002"/>
    <n v="6.1714000000000002"/>
    <n v="6.1714000000000002"/>
    <n v="6.1714000000000002"/>
  </r>
  <r>
    <s v="north_carolina"/>
    <x v="12"/>
    <x v="2"/>
    <x v="3167"/>
    <n v="0.17280000000000001"/>
    <n v="0.17280000000000001"/>
    <n v="0.17280000000000001"/>
    <n v="0.17280000000000001"/>
    <n v="0.17280000000000001"/>
    <n v="0.17280000000000001"/>
    <n v="0.17280000000000001"/>
    <n v="0.17280000000000001"/>
  </r>
  <r>
    <s v="north_carolina"/>
    <x v="12"/>
    <x v="4"/>
    <x v="3168"/>
    <n v="1.8178000000000001"/>
    <n v="1.8178000000000001"/>
    <n v="1.8178000000000001"/>
    <n v="1.8178000000000001"/>
    <n v="1.8178000000000001"/>
    <n v="1.8178000000000001"/>
    <n v="1.8178000000000001"/>
    <n v="1.8178000000000001"/>
  </r>
  <r>
    <s v="north_carolina"/>
    <x v="12"/>
    <x v="3"/>
    <x v="3169"/>
    <n v="1.8468"/>
    <n v="1.8468"/>
    <n v="1.8468"/>
    <n v="1.8468"/>
    <n v="1.8468"/>
    <n v="1.8468"/>
    <n v="1.8468"/>
    <n v="1.8468"/>
  </r>
  <r>
    <s v="north_carolina"/>
    <x v="12"/>
    <x v="6"/>
    <x v="3170"/>
    <n v="7.7899999999999997E-2"/>
    <n v="7.7899999999999997E-2"/>
    <n v="7.7899999999999997E-2"/>
    <n v="7.7899999999999997E-2"/>
    <n v="7.7899999999999997E-2"/>
    <n v="7.7899999999999997E-2"/>
    <n v="7.7899999999999997E-2"/>
    <n v="7.7899999999999997E-2"/>
  </r>
  <r>
    <s v="north_carolina"/>
    <x v="12"/>
    <x v="1"/>
    <x v="3171"/>
    <n v="1.8653"/>
    <n v="1.8653"/>
    <n v="1.8653"/>
    <n v="1.8653"/>
    <n v="1.8653"/>
    <n v="1.8653"/>
    <n v="1.8653"/>
    <n v="1.8653"/>
  </r>
  <r>
    <s v="north_carolina"/>
    <x v="12"/>
    <x v="5"/>
    <x v="3172"/>
    <n v="0.39090000000000003"/>
    <n v="0.39090000000000003"/>
    <n v="0.39090000000000003"/>
    <n v="0.39090000000000003"/>
    <n v="0.39090000000000003"/>
    <n v="0.39090000000000003"/>
    <n v="0.39090000000000003"/>
    <n v="0.39090000000000003"/>
  </r>
  <r>
    <s v="north_dakota"/>
    <x v="12"/>
    <x v="2"/>
    <x v="710"/>
    <n v="1.06E-2"/>
    <n v="1.06E-2"/>
    <n v="1.06E-2"/>
    <n v="1.06E-2"/>
    <n v="1.06E-2"/>
    <n v="1.06E-2"/>
    <n v="1.06E-2"/>
    <n v="1.06E-2"/>
  </r>
  <r>
    <s v="north_dakota"/>
    <x v="12"/>
    <x v="5"/>
    <x v="1454"/>
    <n v="2.41E-2"/>
    <n v="2.41E-2"/>
    <n v="2.41E-2"/>
    <n v="2.41E-2"/>
    <n v="2.41E-2"/>
    <n v="2.41E-2"/>
    <n v="2.41E-2"/>
    <n v="2.41E-2"/>
  </r>
  <r>
    <s v="north_dakota"/>
    <x v="12"/>
    <x v="6"/>
    <x v="855"/>
    <n v="4.7999999999999996E-3"/>
    <n v="4.7999999999999996E-3"/>
    <n v="4.7999999999999996E-3"/>
    <n v="4.7999999999999996E-3"/>
    <n v="4.7999999999999996E-3"/>
    <n v="4.7999999999999996E-3"/>
    <n v="4.7999999999999996E-3"/>
    <n v="4.7999999999999996E-3"/>
  </r>
  <r>
    <s v="north_dakota"/>
    <x v="12"/>
    <x v="0"/>
    <x v="3173"/>
    <n v="0.42930000000000001"/>
    <n v="0.42930000000000001"/>
    <n v="0.42930000000000001"/>
    <n v="0.42930000000000001"/>
    <n v="0.42930000000000001"/>
    <n v="0.42930000000000001"/>
    <n v="0.42930000000000001"/>
    <n v="0.42930000000000001"/>
  </r>
  <r>
    <s v="north_dakota"/>
    <x v="12"/>
    <x v="3"/>
    <x v="2810"/>
    <n v="0.1138"/>
    <n v="0.1138"/>
    <n v="0.1138"/>
    <n v="0.1138"/>
    <n v="0.1138"/>
    <n v="0.1138"/>
    <n v="0.1138"/>
    <n v="0.1138"/>
  </r>
  <r>
    <s v="north_dakota"/>
    <x v="12"/>
    <x v="1"/>
    <x v="318"/>
    <n v="0.14760000000000001"/>
    <n v="0.14760000000000001"/>
    <n v="0.14760000000000001"/>
    <n v="0.14760000000000001"/>
    <n v="0.14760000000000001"/>
    <n v="0.14760000000000001"/>
    <n v="0.14760000000000001"/>
    <n v="0.14760000000000001"/>
  </r>
  <r>
    <s v="north_dakota"/>
    <x v="12"/>
    <x v="4"/>
    <x v="3174"/>
    <n v="0.12839999999999999"/>
    <n v="0.12839999999999999"/>
    <n v="0.12839999999999999"/>
    <n v="0.12839999999999999"/>
    <n v="0.12839999999999999"/>
    <n v="0.12839999999999999"/>
    <n v="0.12839999999999999"/>
    <n v="0.12839999999999999"/>
  </r>
  <r>
    <s v="ohio"/>
    <x v="12"/>
    <x v="3"/>
    <x v="3175"/>
    <n v="2.0910000000000002"/>
    <n v="2.0910000000000002"/>
    <n v="2.0910000000000002"/>
    <n v="2.0910000000000002"/>
    <n v="2.0910000000000002"/>
    <n v="2.0910000000000002"/>
    <n v="2.0910000000000002"/>
    <n v="2.0910000000000002"/>
  </r>
  <r>
    <s v="ohio"/>
    <x v="12"/>
    <x v="6"/>
    <x v="2994"/>
    <n v="8.8099999999999998E-2"/>
    <n v="8.8099999999999998E-2"/>
    <n v="8.8099999999999998E-2"/>
    <n v="8.8099999999999998E-2"/>
    <n v="8.8099999999999998E-2"/>
    <n v="8.8099999999999998E-2"/>
    <n v="8.8099999999999998E-2"/>
    <n v="8.8099999999999998E-2"/>
  </r>
  <r>
    <s v="ohio"/>
    <x v="12"/>
    <x v="1"/>
    <x v="3176"/>
    <n v="2.1720999999999999"/>
    <n v="2.1720999999999999"/>
    <n v="2.1720999999999999"/>
    <n v="2.1720999999999999"/>
    <n v="2.1720999999999999"/>
    <n v="2.1720999999999999"/>
    <n v="2.1720999999999999"/>
    <n v="2.1720999999999999"/>
  </r>
  <r>
    <s v="ohio"/>
    <x v="12"/>
    <x v="4"/>
    <x v="3177"/>
    <n v="1.9907999999999999"/>
    <n v="1.9907999999999999"/>
    <n v="1.9907999999999999"/>
    <n v="1.9907999999999999"/>
    <n v="1.9907999999999999"/>
    <n v="1.9907999999999999"/>
    <n v="1.9907999999999999"/>
    <n v="1.9907999999999999"/>
  </r>
  <r>
    <s v="ohio"/>
    <x v="12"/>
    <x v="2"/>
    <x v="3178"/>
    <n v="0.19570000000000001"/>
    <n v="0.19570000000000001"/>
    <n v="0.19570000000000001"/>
    <n v="0.19570000000000001"/>
    <n v="0.19570000000000001"/>
    <n v="0.19570000000000001"/>
    <n v="0.19570000000000001"/>
    <n v="0.19570000000000001"/>
  </r>
  <r>
    <s v="ohio"/>
    <x v="12"/>
    <x v="0"/>
    <x v="3179"/>
    <n v="6.9802999999999997"/>
    <n v="6.9802999999999997"/>
    <n v="6.9802999999999997"/>
    <n v="6.9802999999999997"/>
    <n v="6.9802999999999997"/>
    <n v="6.9802999999999997"/>
    <n v="6.9802999999999997"/>
    <n v="6.9802999999999997"/>
  </r>
  <r>
    <s v="ohio"/>
    <x v="12"/>
    <x v="5"/>
    <x v="3180"/>
    <n v="0.44259999999999999"/>
    <n v="0.44259999999999999"/>
    <n v="0.44259999999999999"/>
    <n v="0.44259999999999999"/>
    <n v="0.44259999999999999"/>
    <n v="0.44259999999999999"/>
    <n v="0.44259999999999999"/>
    <n v="0.44259999999999999"/>
  </r>
  <r>
    <s v="oklahoma"/>
    <x v="12"/>
    <x v="1"/>
    <x v="3181"/>
    <n v="0.79059999999999997"/>
    <n v="0.79059999999999997"/>
    <n v="0.79059999999999997"/>
    <n v="0.79059999999999997"/>
    <n v="0.79059999999999997"/>
    <n v="0.79059999999999997"/>
    <n v="0.79059999999999997"/>
    <n v="0.79059999999999997"/>
  </r>
  <r>
    <s v="oklahoma"/>
    <x v="12"/>
    <x v="3"/>
    <x v="927"/>
    <n v="0.66269999999999996"/>
    <n v="0.66269999999999996"/>
    <n v="0.66269999999999996"/>
    <n v="0.66269999999999996"/>
    <n v="0.66269999999999996"/>
    <n v="0.66269999999999996"/>
    <n v="0.66269999999999996"/>
    <n v="0.66269999999999996"/>
  </r>
  <r>
    <s v="oklahoma"/>
    <x v="12"/>
    <x v="5"/>
    <x v="1103"/>
    <n v="0.14030000000000001"/>
    <n v="0.14030000000000001"/>
    <n v="0.14030000000000001"/>
    <n v="0.14030000000000001"/>
    <n v="0.14030000000000001"/>
    <n v="0.14030000000000001"/>
    <n v="0.14030000000000001"/>
    <n v="0.14030000000000001"/>
  </r>
  <r>
    <s v="oklahoma"/>
    <x v="12"/>
    <x v="0"/>
    <x v="3182"/>
    <n v="2.3531"/>
    <n v="2.3531"/>
    <n v="2.3531"/>
    <n v="2.3531"/>
    <n v="2.3531"/>
    <n v="2.3531"/>
    <n v="2.3531"/>
    <n v="2.3531"/>
  </r>
  <r>
    <s v="oklahoma"/>
    <x v="12"/>
    <x v="6"/>
    <x v="531"/>
    <n v="2.7900000000000001E-2"/>
    <n v="2.7900000000000001E-2"/>
    <n v="2.7900000000000001E-2"/>
    <n v="2.7900000000000001E-2"/>
    <n v="2.7900000000000001E-2"/>
    <n v="2.7900000000000001E-2"/>
    <n v="2.7900000000000001E-2"/>
    <n v="2.7900000000000001E-2"/>
  </r>
  <r>
    <s v="oklahoma"/>
    <x v="12"/>
    <x v="4"/>
    <x v="3183"/>
    <n v="0.66959999999999997"/>
    <n v="0.66959999999999997"/>
    <n v="0.66959999999999997"/>
    <n v="0.66959999999999997"/>
    <n v="0.66959999999999997"/>
    <n v="0.66959999999999997"/>
    <n v="0.66959999999999997"/>
    <n v="0.66959999999999997"/>
  </r>
  <r>
    <s v="oklahoma"/>
    <x v="12"/>
    <x v="2"/>
    <x v="125"/>
    <n v="6.2E-2"/>
    <n v="6.2E-2"/>
    <n v="6.2E-2"/>
    <n v="6.2E-2"/>
    <n v="6.2E-2"/>
    <n v="6.2E-2"/>
    <n v="6.2E-2"/>
    <n v="6.2E-2"/>
  </r>
  <r>
    <s v="oregon"/>
    <x v="12"/>
    <x v="1"/>
    <x v="3184"/>
    <n v="0.61029999999999995"/>
    <n v="0.61029999999999995"/>
    <n v="0.61029999999999995"/>
    <n v="0.61029999999999995"/>
    <n v="0.61029999999999995"/>
    <n v="0.61029999999999995"/>
    <n v="0.61029999999999995"/>
    <n v="0.61029999999999995"/>
  </r>
  <r>
    <s v="oregon"/>
    <x v="12"/>
    <x v="6"/>
    <x v="7"/>
    <n v="3.1099999999999999E-2"/>
    <n v="3.1099999999999999E-2"/>
    <n v="3.1099999999999999E-2"/>
    <n v="3.1099999999999999E-2"/>
    <n v="3.1099999999999999E-2"/>
    <n v="3.1099999999999999E-2"/>
    <n v="3.1099999999999999E-2"/>
    <n v="3.1099999999999999E-2"/>
  </r>
  <r>
    <s v="oregon"/>
    <x v="12"/>
    <x v="5"/>
    <x v="3185"/>
    <n v="0.15620000000000001"/>
    <n v="0.15620000000000001"/>
    <n v="0.15620000000000001"/>
    <n v="0.15620000000000001"/>
    <n v="0.15620000000000001"/>
    <n v="0.15620000000000001"/>
    <n v="0.15620000000000001"/>
    <n v="0.15620000000000001"/>
  </r>
  <r>
    <s v="oregon"/>
    <x v="12"/>
    <x v="0"/>
    <x v="3186"/>
    <n v="2.2119"/>
    <n v="2.2119"/>
    <n v="2.2119"/>
    <n v="2.2119"/>
    <n v="2.2119"/>
    <n v="2.2119"/>
    <n v="2.2119"/>
    <n v="2.2119"/>
  </r>
  <r>
    <s v="oregon"/>
    <x v="12"/>
    <x v="3"/>
    <x v="3187"/>
    <n v="0.73780000000000001"/>
    <n v="0.73780000000000001"/>
    <n v="0.73780000000000001"/>
    <n v="0.73780000000000001"/>
    <n v="0.73780000000000001"/>
    <n v="0.73780000000000001"/>
    <n v="0.73780000000000001"/>
    <n v="0.73780000000000001"/>
  </r>
  <r>
    <s v="oregon"/>
    <x v="12"/>
    <x v="4"/>
    <x v="3188"/>
    <n v="0.60750000000000004"/>
    <n v="0.60750000000000004"/>
    <n v="0.60750000000000004"/>
    <n v="0.60750000000000004"/>
    <n v="0.60750000000000004"/>
    <n v="0.60750000000000004"/>
    <n v="0.60750000000000004"/>
    <n v="0.60750000000000004"/>
  </r>
  <r>
    <s v="oregon"/>
    <x v="12"/>
    <x v="2"/>
    <x v="3189"/>
    <n v="6.9000000000000006E-2"/>
    <n v="6.9000000000000006E-2"/>
    <n v="6.9000000000000006E-2"/>
    <n v="6.9000000000000006E-2"/>
    <n v="6.9000000000000006E-2"/>
    <n v="6.9000000000000006E-2"/>
    <n v="6.9000000000000006E-2"/>
    <n v="6.9000000000000006E-2"/>
  </r>
  <r>
    <s v="pennsylvania"/>
    <x v="12"/>
    <x v="4"/>
    <x v="3190"/>
    <n v="1.7698"/>
    <n v="1.7698"/>
    <n v="1.7698"/>
    <n v="1.7698"/>
    <n v="1.7698"/>
    <n v="1.7698"/>
    <n v="1.7698"/>
    <n v="1.7698"/>
  </r>
  <r>
    <s v="pennsylvania"/>
    <x v="12"/>
    <x v="3"/>
    <x v="3191"/>
    <n v="2.2890999999999999"/>
    <n v="2.2890999999999999"/>
    <n v="2.2890999999999999"/>
    <n v="2.2890999999999999"/>
    <n v="2.2890999999999999"/>
    <n v="2.2890999999999999"/>
    <n v="2.2890999999999999"/>
    <n v="2.2890999999999999"/>
  </r>
  <r>
    <s v="pennsylvania"/>
    <x v="12"/>
    <x v="1"/>
    <x v="3192"/>
    <n v="1.8724000000000001"/>
    <n v="1.8724000000000001"/>
    <n v="1.8724000000000001"/>
    <n v="1.8724000000000001"/>
    <n v="1.8724000000000001"/>
    <n v="1.8724000000000001"/>
    <n v="1.8724000000000001"/>
    <n v="1.8724000000000001"/>
  </r>
  <r>
    <s v="pennsylvania"/>
    <x v="12"/>
    <x v="6"/>
    <x v="3193"/>
    <n v="9.6500000000000002E-2"/>
    <n v="9.6500000000000002E-2"/>
    <n v="9.6500000000000002E-2"/>
    <n v="9.6500000000000002E-2"/>
    <n v="9.6500000000000002E-2"/>
    <n v="9.6500000000000002E-2"/>
    <n v="9.6500000000000002E-2"/>
    <n v="9.6500000000000002E-2"/>
  </r>
  <r>
    <s v="pennsylvania"/>
    <x v="12"/>
    <x v="5"/>
    <x v="3194"/>
    <n v="0.48449999999999999"/>
    <n v="0.48449999999999999"/>
    <n v="0.48449999999999999"/>
    <n v="0.48449999999999999"/>
    <n v="0.48449999999999999"/>
    <n v="0.48449999999999999"/>
    <n v="0.48449999999999999"/>
    <n v="0.48449999999999999"/>
  </r>
  <r>
    <s v="pennsylvania"/>
    <x v="12"/>
    <x v="0"/>
    <x v="3195"/>
    <n v="6.7264999999999997"/>
    <n v="6.7264999999999997"/>
    <n v="6.7264999999999997"/>
    <n v="6.7264999999999997"/>
    <n v="6.7264999999999997"/>
    <n v="6.7264999999999997"/>
    <n v="6.7264999999999997"/>
    <n v="6.7264999999999997"/>
  </r>
  <r>
    <s v="pennsylvania"/>
    <x v="12"/>
    <x v="2"/>
    <x v="3196"/>
    <n v="0.2142"/>
    <n v="0.2142"/>
    <n v="0.2142"/>
    <n v="0.2142"/>
    <n v="0.2142"/>
    <n v="0.2142"/>
    <n v="0.2142"/>
    <n v="0.2142"/>
  </r>
  <r>
    <s v="rhode_island"/>
    <x v="12"/>
    <x v="0"/>
    <x v="3197"/>
    <n v="0.58930000000000005"/>
    <n v="0.58930000000000005"/>
    <n v="0.58930000000000005"/>
    <n v="0.58930000000000005"/>
    <n v="0.58930000000000005"/>
    <n v="0.58930000000000005"/>
    <n v="0.58930000000000005"/>
    <n v="0.58930000000000005"/>
  </r>
  <r>
    <s v="rhode_island"/>
    <x v="12"/>
    <x v="3"/>
    <x v="1267"/>
    <n v="0.2059"/>
    <n v="0.2059"/>
    <n v="0.2059"/>
    <n v="0.2059"/>
    <n v="0.2059"/>
    <n v="0.2059"/>
    <n v="0.2059"/>
    <n v="0.2059"/>
  </r>
  <r>
    <s v="rhode_island"/>
    <x v="12"/>
    <x v="2"/>
    <x v="574"/>
    <n v="1.9300000000000001E-2"/>
    <n v="1.9300000000000001E-2"/>
    <n v="1.9300000000000001E-2"/>
    <n v="1.9300000000000001E-2"/>
    <n v="1.9300000000000001E-2"/>
    <n v="1.9300000000000001E-2"/>
    <n v="1.9300000000000001E-2"/>
    <n v="1.9300000000000001E-2"/>
  </r>
  <r>
    <s v="rhode_island"/>
    <x v="12"/>
    <x v="5"/>
    <x v="128"/>
    <n v="4.36E-2"/>
    <n v="4.36E-2"/>
    <n v="4.36E-2"/>
    <n v="4.36E-2"/>
    <n v="4.36E-2"/>
    <n v="4.36E-2"/>
    <n v="4.36E-2"/>
    <n v="4.36E-2"/>
  </r>
  <r>
    <s v="rhode_island"/>
    <x v="12"/>
    <x v="4"/>
    <x v="3198"/>
    <n v="0.1527"/>
    <n v="0.1527"/>
    <n v="0.1527"/>
    <n v="0.1527"/>
    <n v="0.1527"/>
    <n v="0.1527"/>
    <n v="0.1527"/>
    <n v="0.1527"/>
  </r>
  <r>
    <s v="rhode_island"/>
    <x v="12"/>
    <x v="1"/>
    <x v="3199"/>
    <n v="0.15920000000000001"/>
    <n v="0.15920000000000001"/>
    <n v="0.15920000000000001"/>
    <n v="0.15920000000000001"/>
    <n v="0.15920000000000001"/>
    <n v="0.15920000000000001"/>
    <n v="0.15920000000000001"/>
    <n v="0.15920000000000001"/>
  </r>
  <r>
    <s v="rhode_island"/>
    <x v="12"/>
    <x v="6"/>
    <x v="817"/>
    <n v="8.6999999999999994E-3"/>
    <n v="8.6999999999999994E-3"/>
    <n v="8.6999999999999994E-3"/>
    <n v="8.6999999999999994E-3"/>
    <n v="8.6999999999999994E-3"/>
    <n v="8.6999999999999994E-3"/>
    <n v="8.6999999999999994E-3"/>
    <n v="8.6999999999999994E-3"/>
  </r>
  <r>
    <s v="south_carolina"/>
    <x v="12"/>
    <x v="1"/>
    <x v="3200"/>
    <n v="0.8468"/>
    <n v="0.8468"/>
    <n v="0.8468"/>
    <n v="0.8468"/>
    <n v="0.8468"/>
    <n v="0.8468"/>
    <n v="0.8468"/>
    <n v="0.8468"/>
  </r>
  <r>
    <s v="south_carolina"/>
    <x v="12"/>
    <x v="3"/>
    <x v="3200"/>
    <n v="0.8468"/>
    <n v="0.8468"/>
    <n v="0.8468"/>
    <n v="0.8468"/>
    <n v="0.8468"/>
    <n v="0.8468"/>
    <n v="0.8468"/>
    <n v="0.8468"/>
  </r>
  <r>
    <s v="south_carolina"/>
    <x v="12"/>
    <x v="6"/>
    <x v="43"/>
    <n v="3.5700000000000003E-2"/>
    <n v="3.5700000000000003E-2"/>
    <n v="3.5700000000000003E-2"/>
    <n v="3.5700000000000003E-2"/>
    <n v="3.5700000000000003E-2"/>
    <n v="3.5700000000000003E-2"/>
    <n v="3.5700000000000003E-2"/>
    <n v="3.5700000000000003E-2"/>
  </r>
  <r>
    <s v="south_carolina"/>
    <x v="12"/>
    <x v="0"/>
    <x v="3201"/>
    <n v="2.8593000000000002"/>
    <n v="2.8593000000000002"/>
    <n v="2.8593000000000002"/>
    <n v="2.8593000000000002"/>
    <n v="2.8593000000000002"/>
    <n v="2.8593000000000002"/>
    <n v="2.8593000000000002"/>
    <n v="2.8593000000000002"/>
  </r>
  <r>
    <s v="south_carolina"/>
    <x v="12"/>
    <x v="2"/>
    <x v="3069"/>
    <n v="7.9299999999999995E-2"/>
    <n v="7.9299999999999995E-2"/>
    <n v="7.9299999999999995E-2"/>
    <n v="7.9299999999999995E-2"/>
    <n v="7.9299999999999995E-2"/>
    <n v="7.9299999999999995E-2"/>
    <n v="7.9299999999999995E-2"/>
    <n v="7.9299999999999995E-2"/>
  </r>
  <r>
    <s v="south_carolina"/>
    <x v="12"/>
    <x v="4"/>
    <x v="3202"/>
    <n v="0.87160000000000004"/>
    <n v="0.87160000000000004"/>
    <n v="0.87160000000000004"/>
    <n v="0.87160000000000004"/>
    <n v="0.87160000000000004"/>
    <n v="0.87160000000000004"/>
    <n v="0.87160000000000004"/>
    <n v="0.87160000000000004"/>
  </r>
  <r>
    <s v="south_carolina"/>
    <x v="12"/>
    <x v="5"/>
    <x v="3203"/>
    <n v="0.1792"/>
    <n v="0.1792"/>
    <n v="0.1792"/>
    <n v="0.1792"/>
    <n v="0.1792"/>
    <n v="0.1792"/>
    <n v="0.1792"/>
    <n v="0.1792"/>
  </r>
  <r>
    <s v="south_dakota"/>
    <x v="12"/>
    <x v="6"/>
    <x v="143"/>
    <n v="6.1000000000000004E-3"/>
    <n v="6.1000000000000004E-3"/>
    <n v="6.1000000000000004E-3"/>
    <n v="6.1000000000000004E-3"/>
    <n v="6.1000000000000004E-3"/>
    <n v="6.1000000000000004E-3"/>
    <n v="6.1000000000000004E-3"/>
    <n v="6.1000000000000004E-3"/>
  </r>
  <r>
    <s v="south_dakota"/>
    <x v="12"/>
    <x v="3"/>
    <x v="513"/>
    <n v="0.14360000000000001"/>
    <n v="0.14360000000000001"/>
    <n v="0.14360000000000001"/>
    <n v="0.14360000000000001"/>
    <n v="0.14360000000000001"/>
    <n v="0.14360000000000001"/>
    <n v="0.14360000000000001"/>
    <n v="0.14360000000000001"/>
  </r>
  <r>
    <s v="south_dakota"/>
    <x v="12"/>
    <x v="1"/>
    <x v="265"/>
    <n v="0.15210000000000001"/>
    <n v="0.15210000000000001"/>
    <n v="0.15210000000000001"/>
    <n v="0.15210000000000001"/>
    <n v="0.15210000000000001"/>
    <n v="0.15210000000000001"/>
    <n v="0.15210000000000001"/>
    <n v="0.15210000000000001"/>
  </r>
  <r>
    <s v="south_dakota"/>
    <x v="12"/>
    <x v="4"/>
    <x v="1089"/>
    <n v="0.14449999999999999"/>
    <n v="0.14449999999999999"/>
    <n v="0.14449999999999999"/>
    <n v="0.14449999999999999"/>
    <n v="0.14449999999999999"/>
    <n v="0.14449999999999999"/>
    <n v="0.14449999999999999"/>
    <n v="0.14449999999999999"/>
  </r>
  <r>
    <s v="south_dakota"/>
    <x v="12"/>
    <x v="0"/>
    <x v="3204"/>
    <n v="0.49"/>
    <n v="0.49"/>
    <n v="0.49"/>
    <n v="0.49"/>
    <n v="0.49"/>
    <n v="0.49"/>
    <n v="0.49"/>
    <n v="0.49"/>
  </r>
  <r>
    <s v="south_dakota"/>
    <x v="12"/>
    <x v="5"/>
    <x v="1805"/>
    <n v="3.04E-2"/>
    <n v="3.04E-2"/>
    <n v="3.04E-2"/>
    <n v="3.04E-2"/>
    <n v="3.04E-2"/>
    <n v="3.04E-2"/>
    <n v="3.04E-2"/>
    <n v="3.04E-2"/>
  </r>
  <r>
    <s v="south_dakota"/>
    <x v="12"/>
    <x v="2"/>
    <x v="204"/>
    <n v="1.34E-2"/>
    <n v="1.34E-2"/>
    <n v="1.34E-2"/>
    <n v="1.34E-2"/>
    <n v="1.34E-2"/>
    <n v="1.34E-2"/>
    <n v="1.34E-2"/>
    <n v="1.34E-2"/>
  </r>
  <r>
    <s v="tennessee"/>
    <x v="12"/>
    <x v="3"/>
    <x v="3205"/>
    <n v="1.1873"/>
    <n v="1.1873"/>
    <n v="1.1873"/>
    <n v="1.1873"/>
    <n v="1.1873"/>
    <n v="1.1873"/>
    <n v="1.1873"/>
    <n v="1.1873"/>
  </r>
  <r>
    <s v="tennessee"/>
    <x v="12"/>
    <x v="6"/>
    <x v="2627"/>
    <n v="5.0099999999999999E-2"/>
    <n v="5.0099999999999999E-2"/>
    <n v="5.0099999999999999E-2"/>
    <n v="5.0099999999999999E-2"/>
    <n v="5.0099999999999999E-2"/>
    <n v="5.0099999999999999E-2"/>
    <n v="5.0099999999999999E-2"/>
    <n v="5.0099999999999999E-2"/>
  </r>
  <r>
    <s v="tennessee"/>
    <x v="12"/>
    <x v="1"/>
    <x v="3206"/>
    <n v="1.2261"/>
    <n v="1.2261"/>
    <n v="1.2261"/>
    <n v="1.2261"/>
    <n v="1.2261"/>
    <n v="1.2261"/>
    <n v="1.2261"/>
    <n v="1.2261"/>
  </r>
  <r>
    <s v="tennessee"/>
    <x v="12"/>
    <x v="4"/>
    <x v="3207"/>
    <n v="1.1656"/>
    <n v="1.1656"/>
    <n v="1.1656"/>
    <n v="1.1656"/>
    <n v="1.1656"/>
    <n v="1.1656"/>
    <n v="1.1656"/>
    <n v="1.1656"/>
  </r>
  <r>
    <s v="tennessee"/>
    <x v="12"/>
    <x v="0"/>
    <x v="3208"/>
    <n v="3.9914000000000001"/>
    <n v="3.9914000000000001"/>
    <n v="3.9914000000000001"/>
    <n v="3.9914000000000001"/>
    <n v="3.9914000000000001"/>
    <n v="3.9914000000000001"/>
    <n v="3.9914000000000001"/>
    <n v="3.9914000000000001"/>
  </r>
  <r>
    <s v="tennessee"/>
    <x v="12"/>
    <x v="2"/>
    <x v="64"/>
    <n v="0.1111"/>
    <n v="0.1111"/>
    <n v="0.1111"/>
    <n v="0.1111"/>
    <n v="0.1111"/>
    <n v="0.1111"/>
    <n v="0.1111"/>
    <n v="0.1111"/>
  </r>
  <r>
    <s v="tennessee"/>
    <x v="12"/>
    <x v="5"/>
    <x v="357"/>
    <n v="0.25130000000000002"/>
    <n v="0.25130000000000002"/>
    <n v="0.25130000000000002"/>
    <n v="0.25130000000000002"/>
    <n v="0.25130000000000002"/>
    <n v="0.25130000000000002"/>
    <n v="0.25130000000000002"/>
    <n v="0.25130000000000002"/>
  </r>
  <r>
    <s v="texas"/>
    <x v="12"/>
    <x v="0"/>
    <x v="3209"/>
    <n v="15.5434"/>
    <n v="15.5434"/>
    <n v="15.5434"/>
    <n v="15.5434"/>
    <n v="15.5434"/>
    <n v="15.5434"/>
    <n v="15.5434"/>
    <n v="15.5434"/>
  </r>
  <r>
    <s v="texas"/>
    <x v="12"/>
    <x v="6"/>
    <x v="3210"/>
    <n v="0.20730000000000001"/>
    <n v="0.20730000000000001"/>
    <n v="0.20730000000000001"/>
    <n v="0.20730000000000001"/>
    <n v="0.20730000000000001"/>
    <n v="0.20730000000000001"/>
    <n v="0.20730000000000001"/>
    <n v="0.20730000000000001"/>
  </r>
  <r>
    <s v="texas"/>
    <x v="12"/>
    <x v="1"/>
    <x v="3211"/>
    <n v="4.3933"/>
    <n v="4.3933"/>
    <n v="4.3933"/>
    <n v="4.3933"/>
    <n v="4.3933"/>
    <n v="4.3933"/>
    <n v="4.3933"/>
    <n v="4.3933"/>
  </r>
  <r>
    <s v="texas"/>
    <x v="12"/>
    <x v="4"/>
    <x v="3212"/>
    <n v="4.5233999999999996"/>
    <n v="4.5233999999999996"/>
    <n v="4.5233999999999996"/>
    <n v="4.5233999999999996"/>
    <n v="4.5233999999999996"/>
    <n v="4.5233999999999996"/>
    <n v="4.5233999999999996"/>
    <n v="4.5233999999999996"/>
  </r>
  <r>
    <s v="texas"/>
    <x v="12"/>
    <x v="3"/>
    <x v="3213"/>
    <n v="4.9180999999999999"/>
    <n v="4.9180999999999999"/>
    <n v="4.9180999999999999"/>
    <n v="4.9180999999999999"/>
    <n v="4.9180999999999999"/>
    <n v="4.9180999999999999"/>
    <n v="4.9180999999999999"/>
    <n v="4.9180999999999999"/>
  </r>
  <r>
    <s v="texas"/>
    <x v="12"/>
    <x v="5"/>
    <x v="510"/>
    <n v="1.0408999999999999"/>
    <n v="1.0408999999999999"/>
    <n v="1.0408999999999999"/>
    <n v="1.0408999999999999"/>
    <n v="1.0408999999999999"/>
    <n v="1.0408999999999999"/>
    <n v="1.0408999999999999"/>
    <n v="1.0408999999999999"/>
  </r>
  <r>
    <s v="texas"/>
    <x v="12"/>
    <x v="2"/>
    <x v="3214"/>
    <n v="0.46029999999999999"/>
    <n v="0.46029999999999999"/>
    <n v="0.46029999999999999"/>
    <n v="0.46029999999999999"/>
    <n v="0.46029999999999999"/>
    <n v="0.46029999999999999"/>
    <n v="0.46029999999999999"/>
    <n v="0.46029999999999999"/>
  </r>
  <r>
    <s v="utah"/>
    <x v="12"/>
    <x v="0"/>
    <x v="3215"/>
    <n v="1.5694999999999999"/>
    <n v="1.5694999999999999"/>
    <n v="1.5694999999999999"/>
    <n v="1.5694999999999999"/>
    <n v="1.5694999999999999"/>
    <n v="1.5694999999999999"/>
    <n v="1.5694999999999999"/>
    <n v="1.5694999999999999"/>
  </r>
  <r>
    <s v="utah"/>
    <x v="12"/>
    <x v="5"/>
    <x v="1903"/>
    <n v="0.10879999999999999"/>
    <n v="0.10879999999999999"/>
    <n v="0.10879999999999999"/>
    <n v="0.10879999999999999"/>
    <n v="0.10879999999999999"/>
    <n v="0.10879999999999999"/>
    <n v="0.10879999999999999"/>
    <n v="0.10879999999999999"/>
  </r>
  <r>
    <s v="utah"/>
    <x v="12"/>
    <x v="4"/>
    <x v="3216"/>
    <n v="0.3977"/>
    <n v="0.3977"/>
    <n v="0.3977"/>
    <n v="0.3977"/>
    <n v="0.3977"/>
    <n v="0.3977"/>
    <n v="0.3977"/>
    <n v="0.3977"/>
  </r>
  <r>
    <s v="utah"/>
    <x v="12"/>
    <x v="6"/>
    <x v="178"/>
    <n v="2.1700000000000001E-2"/>
    <n v="2.1700000000000001E-2"/>
    <n v="2.1700000000000001E-2"/>
    <n v="2.1700000000000001E-2"/>
    <n v="2.1700000000000001E-2"/>
    <n v="2.1700000000000001E-2"/>
    <n v="2.1700000000000001E-2"/>
    <n v="2.1700000000000001E-2"/>
  </r>
  <r>
    <s v="utah"/>
    <x v="12"/>
    <x v="2"/>
    <x v="831"/>
    <n v="4.8099999999999997E-2"/>
    <n v="4.8099999999999997E-2"/>
    <n v="4.8099999999999997E-2"/>
    <n v="4.8099999999999997E-2"/>
    <n v="4.8099999999999997E-2"/>
    <n v="4.8099999999999997E-2"/>
    <n v="4.8099999999999997E-2"/>
    <n v="4.8099999999999997E-2"/>
  </r>
  <r>
    <s v="utah"/>
    <x v="12"/>
    <x v="1"/>
    <x v="3217"/>
    <n v="0.47920000000000001"/>
    <n v="0.47920000000000001"/>
    <n v="0.47920000000000001"/>
    <n v="0.47920000000000001"/>
    <n v="0.47920000000000001"/>
    <n v="0.47920000000000001"/>
    <n v="0.47920000000000001"/>
    <n v="0.47920000000000001"/>
  </r>
  <r>
    <s v="utah"/>
    <x v="12"/>
    <x v="3"/>
    <x v="3218"/>
    <n v="0.5141"/>
    <n v="0.5141"/>
    <n v="0.5141"/>
    <n v="0.5141"/>
    <n v="0.5141"/>
    <n v="0.5141"/>
    <n v="0.5141"/>
    <n v="0.5141"/>
  </r>
  <r>
    <s v="vermont"/>
    <x v="12"/>
    <x v="3"/>
    <x v="2683"/>
    <n v="0.1222"/>
    <n v="0.1222"/>
    <n v="0.1222"/>
    <n v="0.1222"/>
    <n v="0.1222"/>
    <n v="0.1222"/>
    <n v="0.1222"/>
    <n v="0.1222"/>
  </r>
  <r>
    <s v="vermont"/>
    <x v="12"/>
    <x v="4"/>
    <x v="2800"/>
    <n v="9.9099999999999994E-2"/>
    <n v="9.9099999999999994E-2"/>
    <n v="9.9099999999999994E-2"/>
    <n v="9.9099999999999994E-2"/>
    <n v="9.9099999999999994E-2"/>
    <n v="9.9099999999999994E-2"/>
    <n v="9.9099999999999994E-2"/>
    <n v="9.9099999999999994E-2"/>
  </r>
  <r>
    <s v="vermont"/>
    <x v="12"/>
    <x v="6"/>
    <x v="195"/>
    <n v="5.1999999999999998E-3"/>
    <n v="5.1999999999999998E-3"/>
    <n v="5.1999999999999998E-3"/>
    <n v="5.1999999999999998E-3"/>
    <n v="5.1999999999999998E-3"/>
    <n v="5.1999999999999998E-3"/>
    <n v="5.1999999999999998E-3"/>
    <n v="5.1999999999999998E-3"/>
  </r>
  <r>
    <s v="vermont"/>
    <x v="12"/>
    <x v="0"/>
    <x v="2946"/>
    <n v="0.38669999999999999"/>
    <n v="0.38669999999999999"/>
    <n v="0.38669999999999999"/>
    <n v="0.38669999999999999"/>
    <n v="0.38669999999999999"/>
    <n v="0.38669999999999999"/>
    <n v="0.38669999999999999"/>
    <n v="0.38669999999999999"/>
  </r>
  <r>
    <s v="vermont"/>
    <x v="12"/>
    <x v="5"/>
    <x v="303"/>
    <n v="2.5899999999999999E-2"/>
    <n v="2.5899999999999999E-2"/>
    <n v="2.5899999999999999E-2"/>
    <n v="2.5899999999999999E-2"/>
    <n v="2.5899999999999999E-2"/>
    <n v="2.5899999999999999E-2"/>
    <n v="2.5899999999999999E-2"/>
    <n v="2.5899999999999999E-2"/>
  </r>
  <r>
    <s v="vermont"/>
    <x v="12"/>
    <x v="1"/>
    <x v="3219"/>
    <n v="0.1229"/>
    <n v="0.1229"/>
    <n v="0.1229"/>
    <n v="0.1229"/>
    <n v="0.1229"/>
    <n v="0.1229"/>
    <n v="0.1229"/>
    <n v="0.1229"/>
  </r>
  <r>
    <s v="vermont"/>
    <x v="12"/>
    <x v="2"/>
    <x v="3220"/>
    <n v="1.14E-2"/>
    <n v="1.14E-2"/>
    <n v="1.14E-2"/>
    <n v="1.14E-2"/>
    <n v="1.14E-2"/>
    <n v="1.14E-2"/>
    <n v="1.14E-2"/>
    <n v="1.14E-2"/>
  </r>
  <r>
    <s v="virginia"/>
    <x v="12"/>
    <x v="5"/>
    <x v="3221"/>
    <n v="0.32869999999999999"/>
    <n v="0.32869999999999999"/>
    <n v="0.32869999999999999"/>
    <n v="0.32869999999999999"/>
    <n v="0.32869999999999999"/>
    <n v="0.32869999999999999"/>
    <n v="0.32869999999999999"/>
    <n v="0.32869999999999999"/>
  </r>
  <r>
    <s v="virginia"/>
    <x v="12"/>
    <x v="3"/>
    <x v="3222"/>
    <n v="1.5528"/>
    <n v="1.5528"/>
    <n v="1.5528"/>
    <n v="1.5528"/>
    <n v="1.5528"/>
    <n v="1.5528"/>
    <n v="1.5528"/>
    <n v="1.5528"/>
  </r>
  <r>
    <s v="virginia"/>
    <x v="12"/>
    <x v="1"/>
    <x v="3223"/>
    <n v="1.4792000000000001"/>
    <n v="1.4792000000000001"/>
    <n v="1.4792000000000001"/>
    <n v="1.4792000000000001"/>
    <n v="1.4792000000000001"/>
    <n v="1.4792000000000001"/>
    <n v="1.4792000000000001"/>
    <n v="1.4792000000000001"/>
  </r>
  <r>
    <s v="virginia"/>
    <x v="12"/>
    <x v="2"/>
    <x v="3224"/>
    <n v="0.14530000000000001"/>
    <n v="0.14530000000000001"/>
    <n v="0.14530000000000001"/>
    <n v="0.14530000000000001"/>
    <n v="0.14530000000000001"/>
    <n v="0.14530000000000001"/>
    <n v="0.14530000000000001"/>
    <n v="0.14530000000000001"/>
  </r>
  <r>
    <s v="virginia"/>
    <x v="12"/>
    <x v="0"/>
    <x v="3225"/>
    <n v="5.0137"/>
    <n v="5.0137"/>
    <n v="5.0137"/>
    <n v="5.0137"/>
    <n v="5.0137"/>
    <n v="5.0137"/>
    <n v="5.0137"/>
    <n v="5.0137"/>
  </r>
  <r>
    <s v="virginia"/>
    <x v="12"/>
    <x v="6"/>
    <x v="3226"/>
    <n v="6.5500000000000003E-2"/>
    <n v="6.5500000000000003E-2"/>
    <n v="6.5500000000000003E-2"/>
    <n v="6.5500000000000003E-2"/>
    <n v="6.5500000000000003E-2"/>
    <n v="6.5500000000000003E-2"/>
    <n v="6.5500000000000003E-2"/>
    <n v="6.5500000000000003E-2"/>
  </r>
  <r>
    <s v="virginia"/>
    <x v="12"/>
    <x v="4"/>
    <x v="3227"/>
    <n v="1.4422999999999999"/>
    <n v="1.4422999999999999"/>
    <n v="1.4422999999999999"/>
    <n v="1.4422999999999999"/>
    <n v="1.4422999999999999"/>
    <n v="1.4422999999999999"/>
    <n v="1.4422999999999999"/>
    <n v="1.4422999999999999"/>
  </r>
  <r>
    <s v="washington"/>
    <x v="12"/>
    <x v="0"/>
    <x v="3228"/>
    <n v="3.5853000000000002"/>
    <n v="3.5853000000000002"/>
    <n v="3.5853000000000002"/>
    <n v="3.5853000000000002"/>
    <n v="3.5853000000000002"/>
    <n v="3.5853000000000002"/>
    <n v="3.5853000000000002"/>
    <n v="3.5853000000000002"/>
  </r>
  <r>
    <s v="washington"/>
    <x v="12"/>
    <x v="1"/>
    <x v="3229"/>
    <n v="1.0570999999999999"/>
    <n v="1.0570999999999999"/>
    <n v="1.0570999999999999"/>
    <n v="1.0570999999999999"/>
    <n v="1.0570999999999999"/>
    <n v="1.0570999999999999"/>
    <n v="1.0570999999999999"/>
    <n v="1.0570999999999999"/>
  </r>
  <r>
    <s v="washington"/>
    <x v="12"/>
    <x v="2"/>
    <x v="3230"/>
    <n v="0.12280000000000001"/>
    <n v="0.12280000000000001"/>
    <n v="0.12280000000000001"/>
    <n v="0.12280000000000001"/>
    <n v="0.12280000000000001"/>
    <n v="0.12280000000000001"/>
    <n v="0.12280000000000001"/>
    <n v="0.12280000000000001"/>
  </r>
  <r>
    <s v="washington"/>
    <x v="12"/>
    <x v="3"/>
    <x v="3231"/>
    <n v="1.3126"/>
    <n v="1.3126"/>
    <n v="1.3126"/>
    <n v="1.3126"/>
    <n v="1.3126"/>
    <n v="1.3126"/>
    <n v="1.3126"/>
    <n v="1.3126"/>
  </r>
  <r>
    <s v="washington"/>
    <x v="12"/>
    <x v="5"/>
    <x v="3232"/>
    <n v="0.27779999999999999"/>
    <n v="0.27779999999999999"/>
    <n v="0.27779999999999999"/>
    <n v="0.27779999999999999"/>
    <n v="0.27779999999999999"/>
    <n v="0.27779999999999999"/>
    <n v="0.27779999999999999"/>
    <n v="0.27779999999999999"/>
  </r>
  <r>
    <s v="washington"/>
    <x v="12"/>
    <x v="4"/>
    <x v="3233"/>
    <n v="0.75960000000000005"/>
    <n v="0.75960000000000005"/>
    <n v="0.75960000000000005"/>
    <n v="0.75960000000000005"/>
    <n v="0.75960000000000005"/>
    <n v="0.75960000000000005"/>
    <n v="0.75960000000000005"/>
    <n v="0.75960000000000005"/>
  </r>
  <r>
    <s v="washington"/>
    <x v="12"/>
    <x v="6"/>
    <x v="298"/>
    <n v="5.5300000000000002E-2"/>
    <n v="5.5300000000000002E-2"/>
    <n v="5.5300000000000002E-2"/>
    <n v="5.5300000000000002E-2"/>
    <n v="5.5300000000000002E-2"/>
    <n v="5.5300000000000002E-2"/>
    <n v="5.5300000000000002E-2"/>
    <n v="5.5300000000000002E-2"/>
  </r>
  <r>
    <s v="washington_dc"/>
    <x v="12"/>
    <x v="2"/>
    <x v="542"/>
    <n v="8.3000000000000001E-3"/>
    <n v="8.3000000000000001E-3"/>
    <n v="8.3000000000000001E-3"/>
    <n v="8.3000000000000001E-3"/>
    <n v="8.3000000000000001E-3"/>
    <n v="8.3000000000000001E-3"/>
    <n v="8.3000000000000001E-3"/>
    <n v="8.3000000000000001E-3"/>
  </r>
  <r>
    <s v="washington_dc"/>
    <x v="12"/>
    <x v="1"/>
    <x v="2019"/>
    <n v="7.5800000000000006E-2"/>
    <n v="7.5800000000000006E-2"/>
    <n v="7.5800000000000006E-2"/>
    <n v="7.5800000000000006E-2"/>
    <n v="7.5800000000000006E-2"/>
    <n v="7.5800000000000006E-2"/>
    <n v="7.5800000000000006E-2"/>
    <n v="7.5800000000000006E-2"/>
  </r>
  <r>
    <s v="washington_dc"/>
    <x v="12"/>
    <x v="5"/>
    <x v="1544"/>
    <n v="1.89E-2"/>
    <n v="1.89E-2"/>
    <n v="1.89E-2"/>
    <n v="1.89E-2"/>
    <n v="1.89E-2"/>
    <n v="1.89E-2"/>
    <n v="1.89E-2"/>
    <n v="1.89E-2"/>
  </r>
  <r>
    <s v="washington_dc"/>
    <x v="12"/>
    <x v="0"/>
    <x v="3234"/>
    <n v="0.30459999999999998"/>
    <n v="0.30459999999999998"/>
    <n v="0.30459999999999998"/>
    <n v="0.30459999999999998"/>
    <n v="0.30459999999999998"/>
    <n v="0.30459999999999998"/>
    <n v="0.30459999999999998"/>
    <n v="0.30459999999999998"/>
  </r>
  <r>
    <s v="washington_dc"/>
    <x v="12"/>
    <x v="6"/>
    <x v="440"/>
    <n v="3.8E-3"/>
    <n v="3.8E-3"/>
    <n v="3.8E-3"/>
    <n v="3.8E-3"/>
    <n v="3.8E-3"/>
    <n v="3.8E-3"/>
    <n v="3.8E-3"/>
    <n v="3.8E-3"/>
  </r>
  <r>
    <s v="washington_dc"/>
    <x v="12"/>
    <x v="4"/>
    <x v="1903"/>
    <n v="0.10879999999999999"/>
    <n v="0.10879999999999999"/>
    <n v="0.10879999999999999"/>
    <n v="0.10879999999999999"/>
    <n v="0.10879999999999999"/>
    <n v="0.10879999999999999"/>
    <n v="0.10879999999999999"/>
    <n v="0.10879999999999999"/>
  </r>
  <r>
    <s v="washington_dc"/>
    <x v="12"/>
    <x v="3"/>
    <x v="2980"/>
    <n v="8.9099999999999999E-2"/>
    <n v="8.9099999999999999E-2"/>
    <n v="8.9099999999999999E-2"/>
    <n v="8.9099999999999999E-2"/>
    <n v="8.9099999999999999E-2"/>
    <n v="8.9099999999999999E-2"/>
    <n v="8.9099999999999999E-2"/>
    <n v="8.9099999999999999E-2"/>
  </r>
  <r>
    <s v="west_virginia"/>
    <x v="12"/>
    <x v="4"/>
    <x v="3235"/>
    <n v="0.33850000000000002"/>
    <n v="0.33850000000000002"/>
    <n v="0.33850000000000002"/>
    <n v="0.33850000000000002"/>
    <n v="0.33850000000000002"/>
    <n v="0.33850000000000002"/>
    <n v="0.33850000000000002"/>
    <n v="0.33850000000000002"/>
  </r>
  <r>
    <s v="west_virginia"/>
    <x v="12"/>
    <x v="3"/>
    <x v="3236"/>
    <n v="0.32600000000000001"/>
    <n v="0.32600000000000001"/>
    <n v="0.32600000000000001"/>
    <n v="0.32600000000000001"/>
    <n v="0.32600000000000001"/>
    <n v="0.32600000000000001"/>
    <n v="0.32600000000000001"/>
    <n v="0.32600000000000001"/>
  </r>
  <r>
    <s v="west_virginia"/>
    <x v="12"/>
    <x v="5"/>
    <x v="3189"/>
    <n v="6.9000000000000006E-2"/>
    <n v="6.9000000000000006E-2"/>
    <n v="6.9000000000000006E-2"/>
    <n v="6.9000000000000006E-2"/>
    <n v="6.9000000000000006E-2"/>
    <n v="6.9000000000000006E-2"/>
    <n v="6.9000000000000006E-2"/>
    <n v="6.9000000000000006E-2"/>
  </r>
  <r>
    <s v="west_virginia"/>
    <x v="12"/>
    <x v="0"/>
    <x v="3237"/>
    <n v="1.089"/>
    <n v="1.089"/>
    <n v="1.089"/>
    <n v="1.089"/>
    <n v="1.089"/>
    <n v="1.089"/>
    <n v="1.089"/>
    <n v="1.089"/>
  </r>
  <r>
    <s v="west_virginia"/>
    <x v="12"/>
    <x v="6"/>
    <x v="367"/>
    <n v="1.37E-2"/>
    <n v="1.37E-2"/>
    <n v="1.37E-2"/>
    <n v="1.37E-2"/>
    <n v="1.37E-2"/>
    <n v="1.37E-2"/>
    <n v="1.37E-2"/>
    <n v="1.37E-2"/>
  </r>
  <r>
    <s v="west_virginia"/>
    <x v="12"/>
    <x v="1"/>
    <x v="3238"/>
    <n v="0.31119999999999998"/>
    <n v="0.31119999999999998"/>
    <n v="0.31119999999999998"/>
    <n v="0.31119999999999998"/>
    <n v="0.31119999999999998"/>
    <n v="0.31119999999999998"/>
    <n v="0.31119999999999998"/>
    <n v="0.31119999999999998"/>
  </r>
  <r>
    <s v="west_virginia"/>
    <x v="12"/>
    <x v="2"/>
    <x v="2054"/>
    <n v="3.0499999999999999E-2"/>
    <n v="3.0499999999999999E-2"/>
    <n v="3.0499999999999999E-2"/>
    <n v="3.0499999999999999E-2"/>
    <n v="3.0499999999999999E-2"/>
    <n v="3.0499999999999999E-2"/>
    <n v="3.0499999999999999E-2"/>
    <n v="3.0499999999999999E-2"/>
  </r>
  <r>
    <s v="wisconsin"/>
    <x v="12"/>
    <x v="3"/>
    <x v="3239"/>
    <n v="1.0659000000000001"/>
    <n v="1.0659000000000001"/>
    <n v="1.0659000000000001"/>
    <n v="1.0659000000000001"/>
    <n v="1.0659000000000001"/>
    <n v="1.0659000000000001"/>
    <n v="1.0659000000000001"/>
    <n v="1.0659000000000001"/>
  </r>
  <r>
    <s v="wisconsin"/>
    <x v="12"/>
    <x v="6"/>
    <x v="1876"/>
    <n v="4.4900000000000002E-2"/>
    <n v="4.4900000000000002E-2"/>
    <n v="4.4900000000000002E-2"/>
    <n v="4.4900000000000002E-2"/>
    <n v="4.4900000000000002E-2"/>
    <n v="4.4900000000000002E-2"/>
    <n v="4.4900000000000002E-2"/>
    <n v="4.4900000000000002E-2"/>
  </r>
  <r>
    <s v="wisconsin"/>
    <x v="12"/>
    <x v="2"/>
    <x v="1068"/>
    <n v="9.98E-2"/>
    <n v="9.98E-2"/>
    <n v="9.98E-2"/>
    <n v="9.98E-2"/>
    <n v="9.98E-2"/>
    <n v="9.98E-2"/>
    <n v="9.98E-2"/>
    <n v="9.98E-2"/>
  </r>
  <r>
    <s v="wisconsin"/>
    <x v="12"/>
    <x v="4"/>
    <x v="3240"/>
    <n v="1.0245"/>
    <n v="1.0245"/>
    <n v="1.0245"/>
    <n v="1.0245"/>
    <n v="1.0245"/>
    <n v="1.0245"/>
    <n v="1.0245"/>
    <n v="1.0245"/>
  </r>
  <r>
    <s v="wisconsin"/>
    <x v="12"/>
    <x v="5"/>
    <x v="2554"/>
    <n v="0.22559999999999999"/>
    <n v="0.22559999999999999"/>
    <n v="0.22559999999999999"/>
    <n v="0.22559999999999999"/>
    <n v="0.22559999999999999"/>
    <n v="0.22559999999999999"/>
    <n v="0.22559999999999999"/>
    <n v="0.22559999999999999"/>
  </r>
  <r>
    <s v="wisconsin"/>
    <x v="12"/>
    <x v="1"/>
    <x v="3241"/>
    <n v="1.0093000000000001"/>
    <n v="1.0093000000000001"/>
    <n v="1.0093000000000001"/>
    <n v="1.0093000000000001"/>
    <n v="1.0093000000000001"/>
    <n v="1.0093000000000001"/>
    <n v="1.0093000000000001"/>
    <n v="1.0093000000000001"/>
  </r>
  <r>
    <s v="wisconsin"/>
    <x v="12"/>
    <x v="0"/>
    <x v="3242"/>
    <n v="3.4699"/>
    <n v="3.4699"/>
    <n v="3.4699"/>
    <n v="3.4699"/>
    <n v="3.4699"/>
    <n v="3.4699"/>
    <n v="3.4699"/>
    <n v="3.4699"/>
  </r>
  <r>
    <s v="wyoming"/>
    <x v="12"/>
    <x v="0"/>
    <x v="3243"/>
    <n v="0.35899999999999999"/>
    <n v="0.35899999999999999"/>
    <n v="0.35899999999999999"/>
    <n v="0.35899999999999999"/>
    <n v="0.35899999999999999"/>
    <n v="0.35899999999999999"/>
    <n v="0.35899999999999999"/>
    <n v="0.35899999999999999"/>
  </r>
  <r>
    <s v="wyoming"/>
    <x v="12"/>
    <x v="6"/>
    <x v="340"/>
    <n v="4.0000000000000001E-3"/>
    <n v="4.0000000000000001E-3"/>
    <n v="4.0000000000000001E-3"/>
    <n v="4.0000000000000001E-3"/>
    <n v="4.0000000000000001E-3"/>
    <n v="4.0000000000000001E-3"/>
    <n v="4.0000000000000001E-3"/>
    <n v="4.0000000000000001E-3"/>
  </r>
  <r>
    <s v="wyoming"/>
    <x v="12"/>
    <x v="3"/>
    <x v="3244"/>
    <n v="9.5100000000000004E-2"/>
    <n v="9.5100000000000004E-2"/>
    <n v="9.5100000000000004E-2"/>
    <n v="9.5100000000000004E-2"/>
    <n v="9.5100000000000004E-2"/>
    <n v="9.5100000000000004E-2"/>
    <n v="9.5100000000000004E-2"/>
    <n v="9.5100000000000004E-2"/>
  </r>
  <r>
    <s v="wyoming"/>
    <x v="12"/>
    <x v="2"/>
    <x v="1326"/>
    <n v="8.8999999999999999E-3"/>
    <n v="8.8999999999999999E-3"/>
    <n v="8.8999999999999999E-3"/>
    <n v="8.8999999999999999E-3"/>
    <n v="8.8999999999999999E-3"/>
    <n v="8.8999999999999999E-3"/>
    <n v="8.8999999999999999E-3"/>
    <n v="8.8999999999999999E-3"/>
  </r>
  <r>
    <s v="wyoming"/>
    <x v="12"/>
    <x v="5"/>
    <x v="1100"/>
    <n v="2.01E-2"/>
    <n v="2.01E-2"/>
    <n v="2.01E-2"/>
    <n v="2.01E-2"/>
    <n v="2.01E-2"/>
    <n v="2.01E-2"/>
    <n v="2.01E-2"/>
    <n v="2.01E-2"/>
  </r>
  <r>
    <s v="wyoming"/>
    <x v="12"/>
    <x v="1"/>
    <x v="655"/>
    <n v="0.14410000000000001"/>
    <n v="0.14410000000000001"/>
    <n v="0.14410000000000001"/>
    <n v="0.14410000000000001"/>
    <n v="0.14410000000000001"/>
    <n v="0.14410000000000001"/>
    <n v="0.14410000000000001"/>
    <n v="0.14410000000000001"/>
  </r>
  <r>
    <s v="wyoming"/>
    <x v="12"/>
    <x v="4"/>
    <x v="3245"/>
    <n v="8.6800000000000002E-2"/>
    <n v="8.6800000000000002E-2"/>
    <n v="8.6800000000000002E-2"/>
    <n v="8.6800000000000002E-2"/>
    <n v="8.6800000000000002E-2"/>
    <n v="8.6800000000000002E-2"/>
    <n v="8.6800000000000002E-2"/>
    <n v="8.6800000000000002E-2"/>
  </r>
  <r>
    <s v="alabama"/>
    <x v="13"/>
    <x v="3"/>
    <x v="3246"/>
    <n v="0.89080000000000004"/>
    <n v="0.89080000000000004"/>
    <n v="0.89080000000000004"/>
    <n v="0.89080000000000004"/>
    <n v="0.89080000000000004"/>
    <n v="0.89080000000000004"/>
    <n v="0.89080000000000004"/>
    <n v="0.89080000000000004"/>
  </r>
  <r>
    <s v="alabama"/>
    <x v="13"/>
    <x v="6"/>
    <x v="2134"/>
    <n v="3.5299999999999998E-2"/>
    <n v="3.5299999999999998E-2"/>
    <n v="3.5299999999999998E-2"/>
    <n v="3.5299999999999998E-2"/>
    <n v="3.5299999999999998E-2"/>
    <n v="3.5299999999999998E-2"/>
    <n v="3.5299999999999998E-2"/>
    <n v="3.5299999999999998E-2"/>
  </r>
  <r>
    <s v="alabama"/>
    <x v="13"/>
    <x v="1"/>
    <x v="3247"/>
    <n v="1.0137"/>
    <n v="1.0137"/>
    <n v="1.0137"/>
    <n v="1.0137"/>
    <n v="1.0137"/>
    <n v="1.0137"/>
    <n v="1.0137"/>
    <n v="1.0137"/>
  </r>
  <r>
    <s v="alabama"/>
    <x v="13"/>
    <x v="0"/>
    <x v="3248"/>
    <n v="3.1602999999999999"/>
    <n v="3.1602999999999999"/>
    <n v="3.1602999999999999"/>
    <n v="3.1602999999999999"/>
    <n v="3.1602999999999999"/>
    <n v="3.1602999999999999"/>
    <n v="3.1602999999999999"/>
    <n v="3.1602999999999999"/>
  </r>
  <r>
    <s v="alabama"/>
    <x v="13"/>
    <x v="5"/>
    <x v="1076"/>
    <n v="0.1782"/>
    <n v="0.1782"/>
    <n v="0.1782"/>
    <n v="0.1782"/>
    <n v="0.1782"/>
    <n v="0.1782"/>
    <n v="0.1782"/>
    <n v="0.1782"/>
  </r>
  <r>
    <s v="alabama"/>
    <x v="13"/>
    <x v="4"/>
    <x v="3249"/>
    <n v="0.96220000000000006"/>
    <n v="0.96220000000000006"/>
    <n v="0.96220000000000006"/>
    <n v="0.96220000000000006"/>
    <n v="0.96220000000000006"/>
    <n v="0.96220000000000006"/>
    <n v="0.96220000000000006"/>
    <n v="0.96220000000000006"/>
  </r>
  <r>
    <s v="alabama"/>
    <x v="13"/>
    <x v="2"/>
    <x v="2492"/>
    <n v="8.0100000000000005E-2"/>
    <n v="8.0100000000000005E-2"/>
    <n v="8.0100000000000005E-2"/>
    <n v="8.0100000000000005E-2"/>
    <n v="8.0100000000000005E-2"/>
    <n v="8.0100000000000005E-2"/>
    <n v="8.0100000000000005E-2"/>
    <n v="8.0100000000000005E-2"/>
  </r>
  <r>
    <s v="alaska"/>
    <x v="13"/>
    <x v="0"/>
    <x v="3250"/>
    <n v="0.4078"/>
    <n v="0.4078"/>
    <n v="0.4078"/>
    <n v="0.4078"/>
    <n v="0.4078"/>
    <n v="0.4078"/>
    <n v="0.4078"/>
    <n v="0.4078"/>
  </r>
  <r>
    <s v="alaska"/>
    <x v="13"/>
    <x v="4"/>
    <x v="1219"/>
    <n v="0.1242"/>
    <n v="0.1242"/>
    <n v="0.1242"/>
    <n v="0.1242"/>
    <n v="0.1242"/>
    <n v="0.1242"/>
    <n v="0.1242"/>
    <n v="0.1242"/>
  </r>
  <r>
    <s v="alaska"/>
    <x v="13"/>
    <x v="3"/>
    <x v="3251"/>
    <n v="0.14349999999999999"/>
    <n v="0.14349999999999999"/>
    <n v="0.14349999999999999"/>
    <n v="0.14349999999999999"/>
    <n v="0.14349999999999999"/>
    <n v="0.14349999999999999"/>
    <n v="0.14349999999999999"/>
    <n v="0.14349999999999999"/>
  </r>
  <r>
    <s v="alaska"/>
    <x v="13"/>
    <x v="2"/>
    <x v="307"/>
    <n v="1.29E-2"/>
    <n v="1.29E-2"/>
    <n v="1.29E-2"/>
    <n v="1.29E-2"/>
    <n v="1.29E-2"/>
    <n v="1.29E-2"/>
    <n v="1.29E-2"/>
    <n v="1.29E-2"/>
  </r>
  <r>
    <s v="alaska"/>
    <x v="13"/>
    <x v="5"/>
    <x v="1565"/>
    <n v="2.87E-2"/>
    <n v="2.87E-2"/>
    <n v="2.87E-2"/>
    <n v="2.87E-2"/>
    <n v="2.87E-2"/>
    <n v="2.87E-2"/>
    <n v="2.87E-2"/>
    <n v="2.87E-2"/>
  </r>
  <r>
    <s v="alaska"/>
    <x v="13"/>
    <x v="6"/>
    <x v="662"/>
    <n v="5.7000000000000002E-3"/>
    <n v="5.7000000000000002E-3"/>
    <n v="5.7000000000000002E-3"/>
    <n v="5.7000000000000002E-3"/>
    <n v="5.7000000000000002E-3"/>
    <n v="5.7000000000000002E-3"/>
    <n v="5.7000000000000002E-3"/>
    <n v="5.7000000000000002E-3"/>
  </r>
  <r>
    <s v="alaska"/>
    <x v="13"/>
    <x v="1"/>
    <x v="2486"/>
    <n v="9.2899999999999996E-2"/>
    <n v="9.2899999999999996E-2"/>
    <n v="9.2899999999999996E-2"/>
    <n v="9.2899999999999996E-2"/>
    <n v="9.2899999999999996E-2"/>
    <n v="9.2899999999999996E-2"/>
    <n v="9.2899999999999996E-2"/>
    <n v="9.2899999999999996E-2"/>
  </r>
  <r>
    <s v="arizona"/>
    <x v="13"/>
    <x v="5"/>
    <x v="1654"/>
    <n v="0.30549999999999999"/>
    <n v="0.30549999999999999"/>
    <n v="0.30549999999999999"/>
    <n v="0.30549999999999999"/>
    <n v="0.30549999999999999"/>
    <n v="0.30549999999999999"/>
    <n v="0.30549999999999999"/>
    <n v="0.30549999999999999"/>
  </r>
  <r>
    <s v="arizona"/>
    <x v="13"/>
    <x v="1"/>
    <x v="1768"/>
    <n v="1.0869"/>
    <n v="1.0869"/>
    <n v="1.0869"/>
    <n v="1.0869"/>
    <n v="1.0869"/>
    <n v="1.0869"/>
    <n v="1.0869"/>
    <n v="1.0869"/>
  </r>
  <r>
    <s v="arizona"/>
    <x v="13"/>
    <x v="6"/>
    <x v="919"/>
    <n v="6.0499999999999998E-2"/>
    <n v="6.0499999999999998E-2"/>
    <n v="6.0499999999999998E-2"/>
    <n v="6.0499999999999998E-2"/>
    <n v="6.0499999999999998E-2"/>
    <n v="6.0499999999999998E-2"/>
    <n v="6.0499999999999998E-2"/>
    <n v="6.0499999999999998E-2"/>
  </r>
  <r>
    <s v="arizona"/>
    <x v="13"/>
    <x v="4"/>
    <x v="3252"/>
    <n v="1.2544"/>
    <n v="1.2544"/>
    <n v="1.2544"/>
    <n v="1.2544"/>
    <n v="1.2544"/>
    <n v="1.2544"/>
    <n v="1.2544"/>
    <n v="1.2544"/>
  </r>
  <r>
    <s v="arizona"/>
    <x v="13"/>
    <x v="2"/>
    <x v="3253"/>
    <n v="0.13730000000000001"/>
    <n v="0.13730000000000001"/>
    <n v="0.13730000000000001"/>
    <n v="0.13730000000000001"/>
    <n v="0.13730000000000001"/>
    <n v="0.13730000000000001"/>
    <n v="0.13730000000000001"/>
    <n v="0.13730000000000001"/>
  </r>
  <r>
    <s v="arizona"/>
    <x v="13"/>
    <x v="0"/>
    <x v="3254"/>
    <n v="4.3712999999999997"/>
    <n v="4.3712999999999997"/>
    <n v="4.3712999999999997"/>
    <n v="4.3712999999999997"/>
    <n v="4.3712999999999997"/>
    <n v="4.3712999999999997"/>
    <n v="4.3712999999999997"/>
    <n v="4.3712999999999997"/>
  </r>
  <r>
    <s v="arizona"/>
    <x v="13"/>
    <x v="3"/>
    <x v="3255"/>
    <n v="1.5266999999999999"/>
    <n v="1.5266999999999999"/>
    <n v="1.5266999999999999"/>
    <n v="1.5266999999999999"/>
    <n v="1.5266999999999999"/>
    <n v="1.5266999999999999"/>
    <n v="1.5266999999999999"/>
    <n v="1.5266999999999999"/>
  </r>
  <r>
    <s v="arkansas"/>
    <x v="13"/>
    <x v="3"/>
    <x v="3256"/>
    <n v="0.57279999999999998"/>
    <n v="0.57279999999999998"/>
    <n v="0.57279999999999998"/>
    <n v="0.57279999999999998"/>
    <n v="0.57279999999999998"/>
    <n v="0.57279999999999998"/>
    <n v="0.57279999999999998"/>
    <n v="0.57279999999999998"/>
  </r>
  <r>
    <s v="arkansas"/>
    <x v="13"/>
    <x v="6"/>
    <x v="633"/>
    <n v="2.2700000000000001E-2"/>
    <n v="2.2700000000000001E-2"/>
    <n v="2.2700000000000001E-2"/>
    <n v="2.2700000000000001E-2"/>
    <n v="2.2700000000000001E-2"/>
    <n v="2.2700000000000001E-2"/>
    <n v="2.2700000000000001E-2"/>
    <n v="2.2700000000000001E-2"/>
  </r>
  <r>
    <s v="arkansas"/>
    <x v="13"/>
    <x v="0"/>
    <x v="3257"/>
    <n v="1.8975"/>
    <n v="1.8975"/>
    <n v="1.8975"/>
    <n v="1.8975"/>
    <n v="1.8975"/>
    <n v="1.8975"/>
    <n v="1.8975"/>
    <n v="1.8975"/>
  </r>
  <r>
    <s v="arkansas"/>
    <x v="13"/>
    <x v="2"/>
    <x v="1477"/>
    <n v="5.1499999999999997E-2"/>
    <n v="5.1499999999999997E-2"/>
    <n v="5.1499999999999997E-2"/>
    <n v="5.1499999999999997E-2"/>
    <n v="5.1499999999999997E-2"/>
    <n v="5.1499999999999997E-2"/>
    <n v="5.1499999999999997E-2"/>
    <n v="5.1499999999999997E-2"/>
  </r>
  <r>
    <s v="arkansas"/>
    <x v="13"/>
    <x v="1"/>
    <x v="3258"/>
    <n v="0.53720000000000001"/>
    <n v="0.53720000000000001"/>
    <n v="0.53720000000000001"/>
    <n v="0.53720000000000001"/>
    <n v="0.53720000000000001"/>
    <n v="0.53720000000000001"/>
    <n v="0.53720000000000001"/>
    <n v="0.53720000000000001"/>
  </r>
  <r>
    <s v="arkansas"/>
    <x v="13"/>
    <x v="4"/>
    <x v="963"/>
    <n v="0.59860000000000002"/>
    <n v="0.59860000000000002"/>
    <n v="0.59860000000000002"/>
    <n v="0.59860000000000002"/>
    <n v="0.59860000000000002"/>
    <n v="0.59860000000000002"/>
    <n v="0.59860000000000002"/>
    <n v="0.59860000000000002"/>
  </r>
  <r>
    <s v="arkansas"/>
    <x v="13"/>
    <x v="5"/>
    <x v="2187"/>
    <n v="0.11459999999999999"/>
    <n v="0.11459999999999999"/>
    <n v="0.11459999999999999"/>
    <n v="0.11459999999999999"/>
    <n v="0.11459999999999999"/>
    <n v="0.11459999999999999"/>
    <n v="0.11459999999999999"/>
    <n v="0.11459999999999999"/>
  </r>
  <r>
    <s v="california"/>
    <x v="13"/>
    <x v="3"/>
    <x v="3259"/>
    <n v="7.8383000000000003"/>
    <n v="7.8383000000000003"/>
    <n v="7.8383000000000003"/>
    <n v="7.8383000000000003"/>
    <n v="7.8383000000000003"/>
    <n v="7.8383000000000003"/>
    <n v="7.8383000000000003"/>
    <n v="7.8383000000000003"/>
  </r>
  <r>
    <s v="california"/>
    <x v="13"/>
    <x v="1"/>
    <x v="3260"/>
    <n v="5.1726999999999999"/>
    <n v="5.1726999999999999"/>
    <n v="5.1726999999999999"/>
    <n v="5.1726999999999999"/>
    <n v="5.1726999999999999"/>
    <n v="5.1726999999999999"/>
    <n v="5.1726999999999999"/>
    <n v="5.1726999999999999"/>
  </r>
  <r>
    <s v="california"/>
    <x v="13"/>
    <x v="4"/>
    <x v="3261"/>
    <n v="6.1444000000000001"/>
    <n v="6.1444000000000001"/>
    <n v="6.1444000000000001"/>
    <n v="6.1444000000000001"/>
    <n v="6.1444000000000001"/>
    <n v="6.1444000000000001"/>
    <n v="6.1444000000000001"/>
    <n v="6.1444000000000001"/>
  </r>
  <r>
    <s v="california"/>
    <x v="13"/>
    <x v="2"/>
    <x v="3262"/>
    <n v="0.70499999999999996"/>
    <n v="0.70499999999999996"/>
    <n v="0.70499999999999996"/>
    <n v="0.70499999999999996"/>
    <n v="0.70499999999999996"/>
    <n v="0.70499999999999996"/>
    <n v="0.70499999999999996"/>
    <n v="0.70499999999999996"/>
  </r>
  <r>
    <s v="california"/>
    <x v="13"/>
    <x v="0"/>
    <x v="3263"/>
    <n v="21.7393"/>
    <n v="21.7393"/>
    <n v="21.7393"/>
    <n v="21.7393"/>
    <n v="21.7393"/>
    <n v="21.7393"/>
    <n v="21.7393"/>
    <n v="21.7393"/>
  </r>
  <r>
    <s v="california"/>
    <x v="13"/>
    <x v="5"/>
    <x v="3264"/>
    <n v="1.5682"/>
    <n v="1.5682"/>
    <n v="1.5682"/>
    <n v="1.5682"/>
    <n v="1.5682"/>
    <n v="1.5682"/>
    <n v="1.5682"/>
    <n v="1.5682"/>
  </r>
  <r>
    <s v="california"/>
    <x v="13"/>
    <x v="6"/>
    <x v="1844"/>
    <n v="0.31069999999999998"/>
    <n v="0.31069999999999998"/>
    <n v="0.31069999999999998"/>
    <n v="0.31069999999999998"/>
    <n v="0.31069999999999998"/>
    <n v="0.31069999999999998"/>
    <n v="0.31069999999999998"/>
    <n v="0.31069999999999998"/>
  </r>
  <r>
    <s v="colorado"/>
    <x v="13"/>
    <x v="1"/>
    <x v="3265"/>
    <n v="0.80220000000000002"/>
    <n v="0.80220000000000002"/>
    <n v="0.80220000000000002"/>
    <n v="0.80220000000000002"/>
    <n v="0.80220000000000002"/>
    <n v="0.80220000000000002"/>
    <n v="0.80220000000000002"/>
    <n v="0.80220000000000002"/>
  </r>
  <r>
    <s v="colorado"/>
    <x v="13"/>
    <x v="6"/>
    <x v="2825"/>
    <n v="3.8899999999999997E-2"/>
    <n v="3.8899999999999997E-2"/>
    <n v="3.8899999999999997E-2"/>
    <n v="3.8899999999999997E-2"/>
    <n v="3.8899999999999997E-2"/>
    <n v="3.8899999999999997E-2"/>
    <n v="3.8899999999999997E-2"/>
    <n v="3.8899999999999997E-2"/>
  </r>
  <r>
    <s v="colorado"/>
    <x v="13"/>
    <x v="4"/>
    <x v="3266"/>
    <n v="0.89219999999999999"/>
    <n v="0.89219999999999999"/>
    <n v="0.89219999999999999"/>
    <n v="0.89219999999999999"/>
    <n v="0.89219999999999999"/>
    <n v="0.89219999999999999"/>
    <n v="0.89219999999999999"/>
    <n v="0.89219999999999999"/>
  </r>
  <r>
    <s v="colorado"/>
    <x v="13"/>
    <x v="2"/>
    <x v="3267"/>
    <n v="8.8400000000000006E-2"/>
    <n v="8.8400000000000006E-2"/>
    <n v="8.8400000000000006E-2"/>
    <n v="8.8400000000000006E-2"/>
    <n v="8.8400000000000006E-2"/>
    <n v="8.8400000000000006E-2"/>
    <n v="8.8400000000000006E-2"/>
    <n v="8.8400000000000006E-2"/>
  </r>
  <r>
    <s v="colorado"/>
    <x v="13"/>
    <x v="5"/>
    <x v="3268"/>
    <n v="0.19650000000000001"/>
    <n v="0.19650000000000001"/>
    <n v="0.19650000000000001"/>
    <n v="0.19650000000000001"/>
    <n v="0.19650000000000001"/>
    <n v="0.19650000000000001"/>
    <n v="0.19650000000000001"/>
    <n v="0.19650000000000001"/>
  </r>
  <r>
    <s v="colorado"/>
    <x v="13"/>
    <x v="0"/>
    <x v="3269"/>
    <n v="3.0005999999999999"/>
    <n v="3.0005999999999999"/>
    <n v="3.0005999999999999"/>
    <n v="3.0005999999999999"/>
    <n v="3.0005999999999999"/>
    <n v="3.0005999999999999"/>
    <n v="3.0005999999999999"/>
    <n v="3.0005999999999999"/>
  </r>
  <r>
    <s v="colorado"/>
    <x v="13"/>
    <x v="3"/>
    <x v="1820"/>
    <n v="0.98240000000000005"/>
    <n v="0.98240000000000005"/>
    <n v="0.98240000000000005"/>
    <n v="0.98240000000000005"/>
    <n v="0.98240000000000005"/>
    <n v="0.98240000000000005"/>
    <n v="0.98240000000000005"/>
    <n v="0.98240000000000005"/>
  </r>
  <r>
    <s v="connecticut"/>
    <x v="13"/>
    <x v="1"/>
    <x v="3270"/>
    <n v="0.53180000000000005"/>
    <n v="0.53180000000000005"/>
    <n v="0.53180000000000005"/>
    <n v="0.53180000000000005"/>
    <n v="0.53180000000000005"/>
    <n v="0.53180000000000005"/>
    <n v="0.53180000000000005"/>
    <n v="0.53180000000000005"/>
  </r>
  <r>
    <s v="connecticut"/>
    <x v="13"/>
    <x v="4"/>
    <x v="3271"/>
    <n v="0.54520000000000002"/>
    <n v="0.54520000000000002"/>
    <n v="0.54520000000000002"/>
    <n v="0.54520000000000002"/>
    <n v="0.54520000000000002"/>
    <n v="0.54520000000000002"/>
    <n v="0.54520000000000002"/>
    <n v="0.54520000000000002"/>
  </r>
  <r>
    <s v="connecticut"/>
    <x v="13"/>
    <x v="3"/>
    <x v="3272"/>
    <n v="0.69379999999999997"/>
    <n v="0.69379999999999997"/>
    <n v="0.69379999999999997"/>
    <n v="0.69379999999999997"/>
    <n v="0.69379999999999997"/>
    <n v="0.69379999999999997"/>
    <n v="0.69379999999999997"/>
    <n v="0.69379999999999997"/>
  </r>
  <r>
    <s v="connecticut"/>
    <x v="13"/>
    <x v="0"/>
    <x v="3273"/>
    <n v="1.9996"/>
    <n v="1.9996"/>
    <n v="1.9996"/>
    <n v="1.9996"/>
    <n v="1.9996"/>
    <n v="1.9996"/>
    <n v="1.9996"/>
    <n v="1.9996"/>
  </r>
  <r>
    <s v="connecticut"/>
    <x v="13"/>
    <x v="2"/>
    <x v="3274"/>
    <n v="6.2399999999999997E-2"/>
    <n v="6.2399999999999997E-2"/>
    <n v="6.2399999999999997E-2"/>
    <n v="6.2399999999999997E-2"/>
    <n v="6.2399999999999997E-2"/>
    <n v="6.2399999999999997E-2"/>
    <n v="6.2399999999999997E-2"/>
    <n v="6.2399999999999997E-2"/>
  </r>
  <r>
    <s v="connecticut"/>
    <x v="13"/>
    <x v="5"/>
    <x v="3275"/>
    <n v="0.13880000000000001"/>
    <n v="0.13880000000000001"/>
    <n v="0.13880000000000001"/>
    <n v="0.13880000000000001"/>
    <n v="0.13880000000000001"/>
    <n v="0.13880000000000001"/>
    <n v="0.13880000000000001"/>
    <n v="0.13880000000000001"/>
  </r>
  <r>
    <s v="connecticut"/>
    <x v="13"/>
    <x v="6"/>
    <x v="609"/>
    <n v="2.75E-2"/>
    <n v="2.75E-2"/>
    <n v="2.75E-2"/>
    <n v="2.75E-2"/>
    <n v="2.75E-2"/>
    <n v="2.75E-2"/>
    <n v="2.75E-2"/>
    <n v="2.75E-2"/>
  </r>
  <r>
    <s v="delaware"/>
    <x v="13"/>
    <x v="1"/>
    <x v="1041"/>
    <n v="0.15440000000000001"/>
    <n v="0.15440000000000001"/>
    <n v="0.15440000000000001"/>
    <n v="0.15440000000000001"/>
    <n v="0.15440000000000001"/>
    <n v="0.15440000000000001"/>
    <n v="0.15440000000000001"/>
    <n v="0.15440000000000001"/>
  </r>
  <r>
    <s v="delaware"/>
    <x v="13"/>
    <x v="2"/>
    <x v="389"/>
    <n v="1.6199999999999999E-2"/>
    <n v="1.6199999999999999E-2"/>
    <n v="1.6199999999999999E-2"/>
    <n v="1.6199999999999999E-2"/>
    <n v="1.6199999999999999E-2"/>
    <n v="1.6199999999999999E-2"/>
    <n v="1.6199999999999999E-2"/>
    <n v="1.6199999999999999E-2"/>
  </r>
  <r>
    <s v="delaware"/>
    <x v="13"/>
    <x v="6"/>
    <x v="797"/>
    <n v="7.1000000000000004E-3"/>
    <n v="7.1000000000000004E-3"/>
    <n v="7.1000000000000004E-3"/>
    <n v="7.1000000000000004E-3"/>
    <n v="7.1000000000000004E-3"/>
    <n v="7.1000000000000004E-3"/>
    <n v="7.1000000000000004E-3"/>
    <n v="7.1000000000000004E-3"/>
  </r>
  <r>
    <s v="delaware"/>
    <x v="13"/>
    <x v="5"/>
    <x v="335"/>
    <n v="3.5999999999999997E-2"/>
    <n v="3.5999999999999997E-2"/>
    <n v="3.5999999999999997E-2"/>
    <n v="3.5999999999999997E-2"/>
    <n v="3.5999999999999997E-2"/>
    <n v="3.5999999999999997E-2"/>
    <n v="3.5999999999999997E-2"/>
    <n v="3.5999999999999997E-2"/>
  </r>
  <r>
    <s v="delaware"/>
    <x v="13"/>
    <x v="0"/>
    <x v="755"/>
    <n v="0.58260000000000001"/>
    <n v="0.58260000000000001"/>
    <n v="0.58260000000000001"/>
    <n v="0.58260000000000001"/>
    <n v="0.58260000000000001"/>
    <n v="0.58260000000000001"/>
    <n v="0.58260000000000001"/>
    <n v="0.58260000000000001"/>
  </r>
  <r>
    <s v="delaware"/>
    <x v="13"/>
    <x v="3"/>
    <x v="3276"/>
    <n v="0.18"/>
    <n v="0.18"/>
    <n v="0.18"/>
    <n v="0.18"/>
    <n v="0.18"/>
    <n v="0.18"/>
    <n v="0.18"/>
    <n v="0.18"/>
  </r>
  <r>
    <s v="delaware"/>
    <x v="13"/>
    <x v="4"/>
    <x v="3277"/>
    <n v="0.18890000000000001"/>
    <n v="0.18890000000000001"/>
    <n v="0.18890000000000001"/>
    <n v="0.18890000000000001"/>
    <n v="0.18890000000000001"/>
    <n v="0.18890000000000001"/>
    <n v="0.18890000000000001"/>
    <n v="0.18890000000000001"/>
  </r>
  <r>
    <s v="florida"/>
    <x v="13"/>
    <x v="0"/>
    <x v="3278"/>
    <n v="13.3306"/>
    <n v="13.3306"/>
    <n v="13.3306"/>
    <n v="13.3306"/>
    <n v="13.3306"/>
    <n v="13.3306"/>
    <n v="13.3306"/>
    <n v="13.3306"/>
  </r>
  <r>
    <s v="florida"/>
    <x v="13"/>
    <x v="1"/>
    <x v="3279"/>
    <n v="3.3736999999999999"/>
    <n v="3.3736999999999999"/>
    <n v="3.3736999999999999"/>
    <n v="3.3736999999999999"/>
    <n v="3.3736999999999999"/>
    <n v="3.3736999999999999"/>
    <n v="3.3736999999999999"/>
    <n v="3.3736999999999999"/>
  </r>
  <r>
    <s v="florida"/>
    <x v="13"/>
    <x v="2"/>
    <x v="3280"/>
    <n v="0.38329999999999997"/>
    <n v="0.38329999999999997"/>
    <n v="0.38329999999999997"/>
    <n v="0.38329999999999997"/>
    <n v="0.38329999999999997"/>
    <n v="0.38329999999999997"/>
    <n v="0.38329999999999997"/>
    <n v="0.38329999999999997"/>
  </r>
  <r>
    <s v="florida"/>
    <x v="13"/>
    <x v="5"/>
    <x v="3281"/>
    <n v="0.85250000000000004"/>
    <n v="0.85250000000000004"/>
    <n v="0.85250000000000004"/>
    <n v="0.85250000000000004"/>
    <n v="0.85250000000000004"/>
    <n v="0.85250000000000004"/>
    <n v="0.85250000000000004"/>
    <n v="0.85250000000000004"/>
  </r>
  <r>
    <s v="florida"/>
    <x v="13"/>
    <x v="6"/>
    <x v="3282"/>
    <n v="0.16889999999999999"/>
    <n v="0.16889999999999999"/>
    <n v="0.16889999999999999"/>
    <n v="0.16889999999999999"/>
    <n v="0.16889999999999999"/>
    <n v="0.16889999999999999"/>
    <n v="0.16889999999999999"/>
    <n v="0.16889999999999999"/>
  </r>
  <r>
    <s v="florida"/>
    <x v="13"/>
    <x v="4"/>
    <x v="3283"/>
    <n v="4.2911000000000001"/>
    <n v="4.2911000000000001"/>
    <n v="4.2911000000000001"/>
    <n v="4.2911000000000001"/>
    <n v="4.2911000000000001"/>
    <n v="4.2911000000000001"/>
    <n v="4.2911000000000001"/>
    <n v="4.2911000000000001"/>
  </r>
  <r>
    <s v="florida"/>
    <x v="13"/>
    <x v="3"/>
    <x v="3284"/>
    <n v="4.2610999999999999"/>
    <n v="4.2610999999999999"/>
    <n v="4.2610999999999999"/>
    <n v="4.2610999999999999"/>
    <n v="4.2610999999999999"/>
    <n v="4.2610999999999999"/>
    <n v="4.2610999999999999"/>
    <n v="4.2610999999999999"/>
  </r>
  <r>
    <s v="georgia"/>
    <x v="13"/>
    <x v="3"/>
    <x v="3285"/>
    <n v="2.0083000000000002"/>
    <n v="2.0083000000000002"/>
    <n v="2.0083000000000002"/>
    <n v="2.0083000000000002"/>
    <n v="2.0083000000000002"/>
    <n v="2.0083000000000002"/>
    <n v="2.0083000000000002"/>
    <n v="2.0083000000000002"/>
  </r>
  <r>
    <s v="georgia"/>
    <x v="13"/>
    <x v="5"/>
    <x v="3286"/>
    <n v="0.40179999999999999"/>
    <n v="0.40179999999999999"/>
    <n v="0.40179999999999999"/>
    <n v="0.40179999999999999"/>
    <n v="0.40179999999999999"/>
    <n v="0.40179999999999999"/>
    <n v="0.40179999999999999"/>
    <n v="0.40179999999999999"/>
  </r>
  <r>
    <s v="georgia"/>
    <x v="13"/>
    <x v="0"/>
    <x v="3287"/>
    <n v="6.4390999999999998"/>
    <n v="6.4390999999999998"/>
    <n v="6.4390999999999998"/>
    <n v="6.4390999999999998"/>
    <n v="6.4390999999999998"/>
    <n v="6.4390999999999998"/>
    <n v="6.4390999999999998"/>
    <n v="6.4390999999999998"/>
  </r>
  <r>
    <s v="georgia"/>
    <x v="13"/>
    <x v="2"/>
    <x v="3288"/>
    <n v="0.18060000000000001"/>
    <n v="0.18060000000000001"/>
    <n v="0.18060000000000001"/>
    <n v="0.18060000000000001"/>
    <n v="0.18060000000000001"/>
    <n v="0.18060000000000001"/>
    <n v="0.18060000000000001"/>
    <n v="0.18060000000000001"/>
  </r>
  <r>
    <s v="georgia"/>
    <x v="13"/>
    <x v="6"/>
    <x v="3289"/>
    <n v="7.9600000000000004E-2"/>
    <n v="7.9600000000000004E-2"/>
    <n v="7.9600000000000004E-2"/>
    <n v="7.9600000000000004E-2"/>
    <n v="7.9600000000000004E-2"/>
    <n v="7.9600000000000004E-2"/>
    <n v="7.9600000000000004E-2"/>
    <n v="7.9600000000000004E-2"/>
  </r>
  <r>
    <s v="georgia"/>
    <x v="13"/>
    <x v="4"/>
    <x v="3290"/>
    <n v="1.9695"/>
    <n v="1.9695"/>
    <n v="1.9695"/>
    <n v="1.9695"/>
    <n v="1.9695"/>
    <n v="1.9695"/>
    <n v="1.9695"/>
    <n v="1.9695"/>
  </r>
  <r>
    <s v="georgia"/>
    <x v="13"/>
    <x v="1"/>
    <x v="3291"/>
    <n v="1.7991999999999999"/>
    <n v="1.7991999999999999"/>
    <n v="1.7991999999999999"/>
    <n v="1.7991999999999999"/>
    <n v="1.7991999999999999"/>
    <n v="1.7991999999999999"/>
    <n v="1.7991999999999999"/>
    <n v="1.7991999999999999"/>
  </r>
  <r>
    <s v="hawaii"/>
    <x v="13"/>
    <x v="5"/>
    <x v="1349"/>
    <n v="5.3199999999999997E-2"/>
    <n v="5.3199999999999997E-2"/>
    <n v="5.3199999999999997E-2"/>
    <n v="5.3199999999999997E-2"/>
    <n v="5.3199999999999997E-2"/>
    <n v="5.3199999999999997E-2"/>
    <n v="5.3199999999999997E-2"/>
    <n v="5.3199999999999997E-2"/>
  </r>
  <r>
    <s v="hawaii"/>
    <x v="13"/>
    <x v="3"/>
    <x v="3292"/>
    <n v="0.26569999999999999"/>
    <n v="0.26569999999999999"/>
    <n v="0.26569999999999999"/>
    <n v="0.26569999999999999"/>
    <n v="0.26569999999999999"/>
    <n v="0.26569999999999999"/>
    <n v="0.26569999999999999"/>
    <n v="0.26569999999999999"/>
  </r>
  <r>
    <s v="hawaii"/>
    <x v="13"/>
    <x v="1"/>
    <x v="841"/>
    <n v="0.18640000000000001"/>
    <n v="0.18640000000000001"/>
    <n v="0.18640000000000001"/>
    <n v="0.18640000000000001"/>
    <n v="0.18640000000000001"/>
    <n v="0.18640000000000001"/>
    <n v="0.18640000000000001"/>
    <n v="0.18640000000000001"/>
  </r>
  <r>
    <s v="hawaii"/>
    <x v="13"/>
    <x v="2"/>
    <x v="320"/>
    <n v="2.3900000000000001E-2"/>
    <n v="2.3900000000000001E-2"/>
    <n v="2.3900000000000001E-2"/>
    <n v="2.3900000000000001E-2"/>
    <n v="2.3900000000000001E-2"/>
    <n v="2.3900000000000001E-2"/>
    <n v="2.3900000000000001E-2"/>
    <n v="2.3900000000000001E-2"/>
  </r>
  <r>
    <s v="hawaii"/>
    <x v="13"/>
    <x v="0"/>
    <x v="3293"/>
    <n v="0.75990000000000002"/>
    <n v="0.75990000000000002"/>
    <n v="0.75990000000000002"/>
    <n v="0.75990000000000002"/>
    <n v="0.75990000000000002"/>
    <n v="0.75990000000000002"/>
    <n v="0.75990000000000002"/>
    <n v="0.75990000000000002"/>
  </r>
  <r>
    <s v="hawaii"/>
    <x v="13"/>
    <x v="6"/>
    <x v="433"/>
    <n v="1.0500000000000001E-2"/>
    <n v="1.0500000000000001E-2"/>
    <n v="1.0500000000000001E-2"/>
    <n v="1.0500000000000001E-2"/>
    <n v="1.0500000000000001E-2"/>
    <n v="1.0500000000000001E-2"/>
    <n v="1.0500000000000001E-2"/>
    <n v="1.0500000000000001E-2"/>
  </r>
  <r>
    <s v="hawaii"/>
    <x v="13"/>
    <x v="4"/>
    <x v="754"/>
    <n v="0.2203"/>
    <n v="0.2203"/>
    <n v="0.2203"/>
    <n v="0.2203"/>
    <n v="0.2203"/>
    <n v="0.2203"/>
    <n v="0.2203"/>
    <n v="0.2203"/>
  </r>
  <r>
    <s v="idaho"/>
    <x v="13"/>
    <x v="3"/>
    <x v="3294"/>
    <n v="0.32150000000000001"/>
    <n v="0.32150000000000001"/>
    <n v="0.32150000000000001"/>
    <n v="0.32150000000000001"/>
    <n v="0.32150000000000001"/>
    <n v="0.32150000000000001"/>
    <n v="0.32150000000000001"/>
    <n v="0.32150000000000001"/>
  </r>
  <r>
    <s v="idaho"/>
    <x v="13"/>
    <x v="2"/>
    <x v="1336"/>
    <n v="2.8899999999999999E-2"/>
    <n v="2.8899999999999999E-2"/>
    <n v="2.8899999999999999E-2"/>
    <n v="2.8899999999999999E-2"/>
    <n v="2.8899999999999999E-2"/>
    <n v="2.8899999999999999E-2"/>
    <n v="2.8899999999999999E-2"/>
    <n v="2.8899999999999999E-2"/>
  </r>
  <r>
    <s v="idaho"/>
    <x v="13"/>
    <x v="1"/>
    <x v="3295"/>
    <n v="0.26350000000000001"/>
    <n v="0.26350000000000001"/>
    <n v="0.26350000000000001"/>
    <n v="0.26350000000000001"/>
    <n v="0.26350000000000001"/>
    <n v="0.26350000000000001"/>
    <n v="0.26350000000000001"/>
    <n v="0.26350000000000001"/>
  </r>
  <r>
    <s v="idaho"/>
    <x v="13"/>
    <x v="6"/>
    <x v="2830"/>
    <n v="1.2699999999999999E-2"/>
    <n v="1.2699999999999999E-2"/>
    <n v="1.2699999999999999E-2"/>
    <n v="1.2699999999999999E-2"/>
    <n v="1.2699999999999999E-2"/>
    <n v="1.2699999999999999E-2"/>
    <n v="1.2699999999999999E-2"/>
    <n v="1.2699999999999999E-2"/>
  </r>
  <r>
    <s v="idaho"/>
    <x v="13"/>
    <x v="5"/>
    <x v="1847"/>
    <n v="6.4299999999999996E-2"/>
    <n v="6.4299999999999996E-2"/>
    <n v="6.4299999999999996E-2"/>
    <n v="6.4299999999999996E-2"/>
    <n v="6.4299999999999996E-2"/>
    <n v="6.4299999999999996E-2"/>
    <n v="6.4299999999999996E-2"/>
    <n v="6.4299999999999996E-2"/>
  </r>
  <r>
    <s v="idaho"/>
    <x v="13"/>
    <x v="4"/>
    <x v="614"/>
    <n v="0.28089999999999998"/>
    <n v="0.28089999999999998"/>
    <n v="0.28089999999999998"/>
    <n v="0.28089999999999998"/>
    <n v="0.28089999999999998"/>
    <n v="0.28089999999999998"/>
    <n v="0.28089999999999998"/>
    <n v="0.28089999999999998"/>
  </r>
  <r>
    <s v="idaho"/>
    <x v="13"/>
    <x v="0"/>
    <x v="3296"/>
    <n v="0.9718"/>
    <n v="0.9718"/>
    <n v="0.9718"/>
    <n v="0.9718"/>
    <n v="0.9718"/>
    <n v="0.9718"/>
    <n v="0.9718"/>
    <n v="0.9718"/>
  </r>
  <r>
    <s v="illinois"/>
    <x v="13"/>
    <x v="3"/>
    <x v="3297"/>
    <n v="2.4980000000000002"/>
    <n v="2.4980000000000002"/>
    <n v="2.4980000000000002"/>
    <n v="2.4980000000000002"/>
    <n v="2.4980000000000002"/>
    <n v="2.4980000000000002"/>
    <n v="2.4980000000000002"/>
    <n v="2.4980000000000002"/>
  </r>
  <r>
    <s v="illinois"/>
    <x v="13"/>
    <x v="5"/>
    <x v="2207"/>
    <n v="0.49980000000000002"/>
    <n v="0.49980000000000002"/>
    <n v="0.49980000000000002"/>
    <n v="0.49980000000000002"/>
    <n v="0.49980000000000002"/>
    <n v="0.49980000000000002"/>
    <n v="0.49980000000000002"/>
    <n v="0.49980000000000002"/>
  </r>
  <r>
    <s v="illinois"/>
    <x v="13"/>
    <x v="6"/>
    <x v="815"/>
    <n v="9.9000000000000005E-2"/>
    <n v="9.9000000000000005E-2"/>
    <n v="9.9000000000000005E-2"/>
    <n v="9.9000000000000005E-2"/>
    <n v="9.9000000000000005E-2"/>
    <n v="9.9000000000000005E-2"/>
    <n v="9.9000000000000005E-2"/>
    <n v="9.9000000000000005E-2"/>
  </r>
  <r>
    <s v="illinois"/>
    <x v="13"/>
    <x v="1"/>
    <x v="3298"/>
    <n v="1.8662000000000001"/>
    <n v="1.8662000000000001"/>
    <n v="1.8662000000000001"/>
    <n v="1.8662000000000001"/>
    <n v="1.8662000000000001"/>
    <n v="1.8662000000000001"/>
    <n v="1.8662000000000001"/>
    <n v="1.8662000000000001"/>
  </r>
  <r>
    <s v="illinois"/>
    <x v="13"/>
    <x v="4"/>
    <x v="3299"/>
    <n v="2.3816000000000002"/>
    <n v="2.3816000000000002"/>
    <n v="2.3816000000000002"/>
    <n v="2.3816000000000002"/>
    <n v="2.3816000000000002"/>
    <n v="2.3816000000000002"/>
    <n v="2.3816000000000002"/>
    <n v="2.3816000000000002"/>
  </r>
  <r>
    <s v="illinois"/>
    <x v="13"/>
    <x v="0"/>
    <x v="3300"/>
    <n v="7.5693000000000001"/>
    <n v="7.5693000000000001"/>
    <n v="7.5693000000000001"/>
    <n v="7.5693000000000001"/>
    <n v="7.5693000000000001"/>
    <n v="7.5693000000000001"/>
    <n v="7.5693000000000001"/>
    <n v="7.5693000000000001"/>
  </r>
  <r>
    <s v="illinois"/>
    <x v="13"/>
    <x v="2"/>
    <x v="3301"/>
    <n v="0.22470000000000001"/>
    <n v="0.22470000000000001"/>
    <n v="0.22470000000000001"/>
    <n v="0.22470000000000001"/>
    <n v="0.22470000000000001"/>
    <n v="0.22470000000000001"/>
    <n v="0.22470000000000001"/>
    <n v="0.22470000000000001"/>
  </r>
  <r>
    <s v="indiana"/>
    <x v="13"/>
    <x v="1"/>
    <x v="3302"/>
    <n v="1.2392000000000001"/>
    <n v="1.2392000000000001"/>
    <n v="1.2392000000000001"/>
    <n v="1.2392000000000001"/>
    <n v="1.2392000000000001"/>
    <n v="1.2392000000000001"/>
    <n v="1.2392000000000001"/>
    <n v="1.2392000000000001"/>
  </r>
  <r>
    <s v="indiana"/>
    <x v="13"/>
    <x v="3"/>
    <x v="3303"/>
    <n v="1.2475000000000001"/>
    <n v="1.2475000000000001"/>
    <n v="1.2475000000000001"/>
    <n v="1.2475000000000001"/>
    <n v="1.2475000000000001"/>
    <n v="1.2475000000000001"/>
    <n v="1.2475000000000001"/>
    <n v="1.2475000000000001"/>
  </r>
  <r>
    <s v="indiana"/>
    <x v="13"/>
    <x v="5"/>
    <x v="3304"/>
    <n v="0.24959999999999999"/>
    <n v="0.24959999999999999"/>
    <n v="0.24959999999999999"/>
    <n v="0.24959999999999999"/>
    <n v="0.24959999999999999"/>
    <n v="0.24959999999999999"/>
    <n v="0.24959999999999999"/>
    <n v="0.24959999999999999"/>
  </r>
  <r>
    <s v="indiana"/>
    <x v="13"/>
    <x v="6"/>
    <x v="36"/>
    <n v="4.9399999999999999E-2"/>
    <n v="4.9399999999999999E-2"/>
    <n v="4.9399999999999999E-2"/>
    <n v="4.9399999999999999E-2"/>
    <n v="4.9399999999999999E-2"/>
    <n v="4.9399999999999999E-2"/>
    <n v="4.9399999999999999E-2"/>
    <n v="4.9399999999999999E-2"/>
  </r>
  <r>
    <s v="indiana"/>
    <x v="13"/>
    <x v="2"/>
    <x v="3305"/>
    <n v="0.11219999999999999"/>
    <n v="0.11219999999999999"/>
    <n v="0.11219999999999999"/>
    <n v="0.11219999999999999"/>
    <n v="0.11219999999999999"/>
    <n v="0.11219999999999999"/>
    <n v="0.11219999999999999"/>
    <n v="0.11219999999999999"/>
  </r>
  <r>
    <s v="indiana"/>
    <x v="13"/>
    <x v="4"/>
    <x v="3306"/>
    <n v="1.2418"/>
    <n v="1.2418"/>
    <n v="1.2418"/>
    <n v="1.2418"/>
    <n v="1.2418"/>
    <n v="1.2418"/>
    <n v="1.2418"/>
    <n v="1.2418"/>
  </r>
  <r>
    <s v="indiana"/>
    <x v="13"/>
    <x v="0"/>
    <x v="3307"/>
    <n v="4.1398000000000001"/>
    <n v="4.1398000000000001"/>
    <n v="4.1398000000000001"/>
    <n v="4.1398000000000001"/>
    <n v="4.1398000000000001"/>
    <n v="4.1398000000000001"/>
    <n v="4.1398000000000001"/>
    <n v="4.1398000000000001"/>
  </r>
  <r>
    <s v="iowa"/>
    <x v="13"/>
    <x v="0"/>
    <x v="3308"/>
    <n v="1.8658999999999999"/>
    <n v="1.8658999999999999"/>
    <n v="1.8658999999999999"/>
    <n v="1.8658999999999999"/>
    <n v="1.8658999999999999"/>
    <n v="1.8658999999999999"/>
    <n v="1.8658999999999999"/>
    <n v="1.8658999999999999"/>
  </r>
  <r>
    <s v="iowa"/>
    <x v="13"/>
    <x v="2"/>
    <x v="445"/>
    <n v="5.16E-2"/>
    <n v="5.16E-2"/>
    <n v="5.16E-2"/>
    <n v="5.16E-2"/>
    <n v="5.16E-2"/>
    <n v="5.16E-2"/>
    <n v="5.16E-2"/>
    <n v="5.16E-2"/>
  </r>
  <r>
    <s v="iowa"/>
    <x v="13"/>
    <x v="4"/>
    <x v="3309"/>
    <n v="0.58720000000000006"/>
    <n v="0.58720000000000006"/>
    <n v="0.58720000000000006"/>
    <n v="0.58720000000000006"/>
    <n v="0.58720000000000006"/>
    <n v="0.58720000000000006"/>
    <n v="0.58720000000000006"/>
    <n v="0.58720000000000006"/>
  </r>
  <r>
    <s v="iowa"/>
    <x v="13"/>
    <x v="3"/>
    <x v="3310"/>
    <n v="0.57320000000000004"/>
    <n v="0.57320000000000004"/>
    <n v="0.57320000000000004"/>
    <n v="0.57320000000000004"/>
    <n v="0.57320000000000004"/>
    <n v="0.57320000000000004"/>
    <n v="0.57320000000000004"/>
    <n v="0.57320000000000004"/>
  </r>
  <r>
    <s v="iowa"/>
    <x v="13"/>
    <x v="6"/>
    <x v="633"/>
    <n v="2.2700000000000001E-2"/>
    <n v="2.2700000000000001E-2"/>
    <n v="2.2700000000000001E-2"/>
    <n v="2.2700000000000001E-2"/>
    <n v="2.2700000000000001E-2"/>
    <n v="2.2700000000000001E-2"/>
    <n v="2.2700000000000001E-2"/>
    <n v="2.2700000000000001E-2"/>
  </r>
  <r>
    <s v="iowa"/>
    <x v="13"/>
    <x v="5"/>
    <x v="3311"/>
    <n v="0.1147"/>
    <n v="0.1147"/>
    <n v="0.1147"/>
    <n v="0.1147"/>
    <n v="0.1147"/>
    <n v="0.1147"/>
    <n v="0.1147"/>
    <n v="0.1147"/>
  </r>
  <r>
    <s v="iowa"/>
    <x v="13"/>
    <x v="1"/>
    <x v="3312"/>
    <n v="0.51649999999999996"/>
    <n v="0.51649999999999996"/>
    <n v="0.51649999999999996"/>
    <n v="0.51649999999999996"/>
    <n v="0.51649999999999996"/>
    <n v="0.51649999999999996"/>
    <n v="0.51649999999999996"/>
    <n v="0.51649999999999996"/>
  </r>
  <r>
    <s v="kansas"/>
    <x v="13"/>
    <x v="6"/>
    <x v="3313"/>
    <n v="2.1600000000000001E-2"/>
    <n v="2.1600000000000001E-2"/>
    <n v="2.1600000000000001E-2"/>
    <n v="2.1600000000000001E-2"/>
    <n v="2.1600000000000001E-2"/>
    <n v="2.1600000000000001E-2"/>
    <n v="2.1600000000000001E-2"/>
    <n v="2.1600000000000001E-2"/>
  </r>
  <r>
    <s v="kansas"/>
    <x v="13"/>
    <x v="3"/>
    <x v="3314"/>
    <n v="0.54500000000000004"/>
    <n v="0.54500000000000004"/>
    <n v="0.54500000000000004"/>
    <n v="0.54500000000000004"/>
    <n v="0.54500000000000004"/>
    <n v="0.54500000000000004"/>
    <n v="0.54500000000000004"/>
    <n v="0.54500000000000004"/>
  </r>
  <r>
    <s v="kansas"/>
    <x v="13"/>
    <x v="0"/>
    <x v="3315"/>
    <n v="1.7665"/>
    <n v="1.7665"/>
    <n v="1.7665"/>
    <n v="1.7665"/>
    <n v="1.7665"/>
    <n v="1.7665"/>
    <n v="1.7665"/>
    <n v="1.7665"/>
  </r>
  <r>
    <s v="kansas"/>
    <x v="13"/>
    <x v="1"/>
    <x v="3316"/>
    <n v="0.49640000000000001"/>
    <n v="0.49640000000000001"/>
    <n v="0.49640000000000001"/>
    <n v="0.49640000000000001"/>
    <n v="0.49640000000000001"/>
    <n v="0.49640000000000001"/>
    <n v="0.49640000000000001"/>
    <n v="0.49640000000000001"/>
  </r>
  <r>
    <s v="kansas"/>
    <x v="13"/>
    <x v="4"/>
    <x v="3317"/>
    <n v="0.54559999999999997"/>
    <n v="0.54559999999999997"/>
    <n v="0.54559999999999997"/>
    <n v="0.54559999999999997"/>
    <n v="0.54559999999999997"/>
    <n v="0.54559999999999997"/>
    <n v="0.54559999999999997"/>
    <n v="0.54559999999999997"/>
  </r>
  <r>
    <s v="kansas"/>
    <x v="13"/>
    <x v="5"/>
    <x v="1942"/>
    <n v="0.109"/>
    <n v="0.109"/>
    <n v="0.109"/>
    <n v="0.109"/>
    <n v="0.109"/>
    <n v="0.109"/>
    <n v="0.109"/>
    <n v="0.109"/>
  </r>
  <r>
    <s v="kansas"/>
    <x v="13"/>
    <x v="2"/>
    <x v="1182"/>
    <n v="4.9000000000000002E-2"/>
    <n v="4.9000000000000002E-2"/>
    <n v="4.9000000000000002E-2"/>
    <n v="4.9000000000000002E-2"/>
    <n v="4.9000000000000002E-2"/>
    <n v="4.9000000000000002E-2"/>
    <n v="4.9000000000000002E-2"/>
    <n v="4.9000000000000002E-2"/>
  </r>
  <r>
    <s v="kentucky"/>
    <x v="13"/>
    <x v="3"/>
    <x v="3318"/>
    <n v="0.83289999999999997"/>
    <n v="0.83289999999999997"/>
    <n v="0.83289999999999997"/>
    <n v="0.83289999999999997"/>
    <n v="0.83289999999999997"/>
    <n v="0.83289999999999997"/>
    <n v="0.83289999999999997"/>
    <n v="0.83289999999999997"/>
  </r>
  <r>
    <s v="kentucky"/>
    <x v="13"/>
    <x v="0"/>
    <x v="3319"/>
    <n v="2.7698"/>
    <n v="2.7698"/>
    <n v="2.7698"/>
    <n v="2.7698"/>
    <n v="2.7698"/>
    <n v="2.7698"/>
    <n v="2.7698"/>
    <n v="2.7698"/>
  </r>
  <r>
    <s v="kentucky"/>
    <x v="13"/>
    <x v="4"/>
    <x v="2877"/>
    <n v="0.8669"/>
    <n v="0.8669"/>
    <n v="0.8669"/>
    <n v="0.8669"/>
    <n v="0.8669"/>
    <n v="0.8669"/>
    <n v="0.8669"/>
    <n v="0.8669"/>
  </r>
  <r>
    <s v="kentucky"/>
    <x v="13"/>
    <x v="1"/>
    <x v="3320"/>
    <n v="0.79549999999999998"/>
    <n v="0.79549999999999998"/>
    <n v="0.79549999999999998"/>
    <n v="0.79549999999999998"/>
    <n v="0.79549999999999998"/>
    <n v="0.79549999999999998"/>
    <n v="0.79549999999999998"/>
    <n v="0.79549999999999998"/>
  </r>
  <r>
    <s v="kentucky"/>
    <x v="13"/>
    <x v="2"/>
    <x v="3321"/>
    <n v="7.4899999999999994E-2"/>
    <n v="7.4899999999999994E-2"/>
    <n v="7.4899999999999994E-2"/>
    <n v="7.4899999999999994E-2"/>
    <n v="7.4899999999999994E-2"/>
    <n v="7.4899999999999994E-2"/>
    <n v="7.4899999999999994E-2"/>
    <n v="7.4899999999999994E-2"/>
  </r>
  <r>
    <s v="kentucky"/>
    <x v="13"/>
    <x v="6"/>
    <x v="424"/>
    <n v="3.3000000000000002E-2"/>
    <n v="3.3000000000000002E-2"/>
    <n v="3.3000000000000002E-2"/>
    <n v="3.3000000000000002E-2"/>
    <n v="3.3000000000000002E-2"/>
    <n v="3.3000000000000002E-2"/>
    <n v="3.3000000000000002E-2"/>
    <n v="3.3000000000000002E-2"/>
  </r>
  <r>
    <s v="kentucky"/>
    <x v="13"/>
    <x v="5"/>
    <x v="880"/>
    <n v="0.1666"/>
    <n v="0.1666"/>
    <n v="0.1666"/>
    <n v="0.1666"/>
    <n v="0.1666"/>
    <n v="0.1666"/>
    <n v="0.1666"/>
    <n v="0.1666"/>
  </r>
  <r>
    <s v="louisiana"/>
    <x v="13"/>
    <x v="3"/>
    <x v="3246"/>
    <n v="0.89080000000000004"/>
    <n v="0.89080000000000004"/>
    <n v="0.89080000000000004"/>
    <n v="0.89080000000000004"/>
    <n v="0.89080000000000004"/>
    <n v="0.89080000000000004"/>
    <n v="0.89080000000000004"/>
    <n v="0.89080000000000004"/>
  </r>
  <r>
    <s v="louisiana"/>
    <x v="13"/>
    <x v="1"/>
    <x v="3322"/>
    <n v="0.77990000000000004"/>
    <n v="0.77990000000000004"/>
    <n v="0.77990000000000004"/>
    <n v="0.77990000000000004"/>
    <n v="0.77990000000000004"/>
    <n v="0.77990000000000004"/>
    <n v="0.77990000000000004"/>
    <n v="0.77990000000000004"/>
  </r>
  <r>
    <s v="louisiana"/>
    <x v="13"/>
    <x v="5"/>
    <x v="1076"/>
    <n v="0.1782"/>
    <n v="0.1782"/>
    <n v="0.1782"/>
    <n v="0.1782"/>
    <n v="0.1782"/>
    <n v="0.1782"/>
    <n v="0.1782"/>
    <n v="0.1782"/>
  </r>
  <r>
    <s v="louisiana"/>
    <x v="13"/>
    <x v="6"/>
    <x v="2134"/>
    <n v="3.5299999999999998E-2"/>
    <n v="3.5299999999999998E-2"/>
    <n v="3.5299999999999998E-2"/>
    <n v="3.5299999999999998E-2"/>
    <n v="3.5299999999999998E-2"/>
    <n v="3.5299999999999998E-2"/>
    <n v="3.5299999999999998E-2"/>
    <n v="3.5299999999999998E-2"/>
  </r>
  <r>
    <s v="louisiana"/>
    <x v="13"/>
    <x v="2"/>
    <x v="2492"/>
    <n v="8.0100000000000005E-2"/>
    <n v="8.0100000000000005E-2"/>
    <n v="8.0100000000000005E-2"/>
    <n v="8.0100000000000005E-2"/>
    <n v="8.0100000000000005E-2"/>
    <n v="8.0100000000000005E-2"/>
    <n v="8.0100000000000005E-2"/>
    <n v="8.0100000000000005E-2"/>
  </r>
  <r>
    <s v="louisiana"/>
    <x v="13"/>
    <x v="0"/>
    <x v="3323"/>
    <n v="2.875"/>
    <n v="2.875"/>
    <n v="2.875"/>
    <n v="2.875"/>
    <n v="2.875"/>
    <n v="2.875"/>
    <n v="2.875"/>
    <n v="2.875"/>
  </r>
  <r>
    <s v="louisiana"/>
    <x v="13"/>
    <x v="4"/>
    <x v="3324"/>
    <n v="0.91069999999999995"/>
    <n v="0.91069999999999995"/>
    <n v="0.91069999999999995"/>
    <n v="0.91069999999999995"/>
    <n v="0.91069999999999995"/>
    <n v="0.91069999999999995"/>
    <n v="0.91069999999999995"/>
    <n v="0.91069999999999995"/>
  </r>
  <r>
    <s v="maine"/>
    <x v="13"/>
    <x v="4"/>
    <x v="2419"/>
    <n v="0.23569999999999999"/>
    <n v="0.23569999999999999"/>
    <n v="0.23569999999999999"/>
    <n v="0.23569999999999999"/>
    <n v="0.23569999999999999"/>
    <n v="0.23569999999999999"/>
    <n v="0.23569999999999999"/>
    <n v="0.23569999999999999"/>
  </r>
  <r>
    <s v="maine"/>
    <x v="13"/>
    <x v="5"/>
    <x v="1349"/>
    <n v="5.3199999999999997E-2"/>
    <n v="5.3199999999999997E-2"/>
    <n v="5.3199999999999997E-2"/>
    <n v="5.3199999999999997E-2"/>
    <n v="5.3199999999999997E-2"/>
    <n v="5.3199999999999997E-2"/>
    <n v="5.3199999999999997E-2"/>
    <n v="5.3199999999999997E-2"/>
  </r>
  <r>
    <s v="maine"/>
    <x v="13"/>
    <x v="0"/>
    <x v="3325"/>
    <n v="0.82509999999999994"/>
    <n v="0.82509999999999994"/>
    <n v="0.82509999999999994"/>
    <n v="0.82509999999999994"/>
    <n v="0.82509999999999994"/>
    <n v="0.82509999999999994"/>
    <n v="0.82509999999999994"/>
    <n v="0.82509999999999994"/>
  </r>
  <r>
    <s v="maine"/>
    <x v="13"/>
    <x v="6"/>
    <x v="433"/>
    <n v="1.0500000000000001E-2"/>
    <n v="1.0500000000000001E-2"/>
    <n v="1.0500000000000001E-2"/>
    <n v="1.0500000000000001E-2"/>
    <n v="1.0500000000000001E-2"/>
    <n v="1.0500000000000001E-2"/>
    <n v="1.0500000000000001E-2"/>
    <n v="1.0500000000000001E-2"/>
  </r>
  <r>
    <s v="maine"/>
    <x v="13"/>
    <x v="3"/>
    <x v="3292"/>
    <n v="0.26569999999999999"/>
    <n v="0.26569999999999999"/>
    <n v="0.26569999999999999"/>
    <n v="0.26569999999999999"/>
    <n v="0.26569999999999999"/>
    <n v="0.26569999999999999"/>
    <n v="0.26569999999999999"/>
    <n v="0.26569999999999999"/>
  </r>
  <r>
    <s v="maine"/>
    <x v="13"/>
    <x v="1"/>
    <x v="2191"/>
    <n v="0.2361"/>
    <n v="0.2361"/>
    <n v="0.2361"/>
    <n v="0.2361"/>
    <n v="0.2361"/>
    <n v="0.2361"/>
    <n v="0.2361"/>
    <n v="0.2361"/>
  </r>
  <r>
    <s v="maine"/>
    <x v="13"/>
    <x v="2"/>
    <x v="320"/>
    <n v="2.3900000000000001E-2"/>
    <n v="2.3900000000000001E-2"/>
    <n v="2.3900000000000001E-2"/>
    <n v="2.3900000000000001E-2"/>
    <n v="2.3900000000000001E-2"/>
    <n v="2.3900000000000001E-2"/>
    <n v="2.3900000000000001E-2"/>
    <n v="2.3900000000000001E-2"/>
  </r>
  <r>
    <s v="maryland"/>
    <x v="13"/>
    <x v="6"/>
    <x v="2024"/>
    <n v="4.7899999999999998E-2"/>
    <n v="4.7899999999999998E-2"/>
    <n v="4.7899999999999998E-2"/>
    <n v="4.7899999999999998E-2"/>
    <n v="4.7899999999999998E-2"/>
    <n v="4.7899999999999998E-2"/>
    <n v="4.7899999999999998E-2"/>
    <n v="4.7899999999999998E-2"/>
  </r>
  <r>
    <s v="maryland"/>
    <x v="13"/>
    <x v="4"/>
    <x v="3326"/>
    <n v="1.1506000000000001"/>
    <n v="1.1506000000000001"/>
    <n v="1.1506000000000001"/>
    <n v="1.1506000000000001"/>
    <n v="1.1506000000000001"/>
    <n v="1.1506000000000001"/>
    <n v="1.1506000000000001"/>
    <n v="1.1506000000000001"/>
  </r>
  <r>
    <s v="maryland"/>
    <x v="13"/>
    <x v="3"/>
    <x v="3327"/>
    <n v="1.2095"/>
    <n v="1.2095"/>
    <n v="1.2095"/>
    <n v="1.2095"/>
    <n v="1.2095"/>
    <n v="1.2095"/>
    <n v="1.2095"/>
    <n v="1.2095"/>
  </r>
  <r>
    <s v="maryland"/>
    <x v="13"/>
    <x v="1"/>
    <x v="3328"/>
    <n v="0.97260000000000002"/>
    <n v="0.97260000000000002"/>
    <n v="0.97260000000000002"/>
    <n v="0.97260000000000002"/>
    <n v="0.97260000000000002"/>
    <n v="0.97260000000000002"/>
    <n v="0.97260000000000002"/>
    <n v="0.97260000000000002"/>
  </r>
  <r>
    <s v="maryland"/>
    <x v="13"/>
    <x v="0"/>
    <x v="3329"/>
    <n v="3.7315"/>
    <n v="3.7315"/>
    <n v="3.7315"/>
    <n v="3.7315"/>
    <n v="3.7315"/>
    <n v="3.7315"/>
    <n v="3.7315"/>
    <n v="3.7315"/>
  </r>
  <r>
    <s v="maryland"/>
    <x v="13"/>
    <x v="2"/>
    <x v="1903"/>
    <n v="0.10879999999999999"/>
    <n v="0.10879999999999999"/>
    <n v="0.10879999999999999"/>
    <n v="0.10879999999999999"/>
    <n v="0.10879999999999999"/>
    <n v="0.10879999999999999"/>
    <n v="0.10879999999999999"/>
    <n v="0.10879999999999999"/>
  </r>
  <r>
    <s v="maryland"/>
    <x v="13"/>
    <x v="5"/>
    <x v="3330"/>
    <n v="0.24199999999999999"/>
    <n v="0.24199999999999999"/>
    <n v="0.24199999999999999"/>
    <n v="0.24199999999999999"/>
    <n v="0.24199999999999999"/>
    <n v="0.24199999999999999"/>
    <n v="0.24199999999999999"/>
    <n v="0.24199999999999999"/>
  </r>
  <r>
    <s v="massachusetts"/>
    <x v="13"/>
    <x v="2"/>
    <x v="529"/>
    <n v="0.1162"/>
    <n v="0.1162"/>
    <n v="0.1162"/>
    <n v="0.1162"/>
    <n v="0.1162"/>
    <n v="0.1162"/>
    <n v="0.1162"/>
    <n v="0.1162"/>
  </r>
  <r>
    <s v="massachusetts"/>
    <x v="13"/>
    <x v="6"/>
    <x v="3331"/>
    <n v="5.1200000000000002E-2"/>
    <n v="5.1200000000000002E-2"/>
    <n v="5.1200000000000002E-2"/>
    <n v="5.1200000000000002E-2"/>
    <n v="5.1200000000000002E-2"/>
    <n v="5.1200000000000002E-2"/>
    <n v="5.1200000000000002E-2"/>
    <n v="5.1200000000000002E-2"/>
  </r>
  <r>
    <s v="massachusetts"/>
    <x v="13"/>
    <x v="4"/>
    <x v="3332"/>
    <n v="1.0268999999999999"/>
    <n v="1.0268999999999999"/>
    <n v="1.0268999999999999"/>
    <n v="1.0268999999999999"/>
    <n v="1.0268999999999999"/>
    <n v="1.0268999999999999"/>
    <n v="1.0268999999999999"/>
    <n v="1.0268999999999999"/>
  </r>
  <r>
    <s v="massachusetts"/>
    <x v="13"/>
    <x v="3"/>
    <x v="3333"/>
    <n v="1.2917000000000001"/>
    <n v="1.2917000000000001"/>
    <n v="1.2917000000000001"/>
    <n v="1.2917000000000001"/>
    <n v="1.2917000000000001"/>
    <n v="1.2917000000000001"/>
    <n v="1.2917000000000001"/>
    <n v="1.2917000000000001"/>
  </r>
  <r>
    <s v="massachusetts"/>
    <x v="13"/>
    <x v="1"/>
    <x v="3334"/>
    <n v="0.96389999999999998"/>
    <n v="0.96389999999999998"/>
    <n v="0.96389999999999998"/>
    <n v="0.96389999999999998"/>
    <n v="0.96389999999999998"/>
    <n v="0.96389999999999998"/>
    <n v="0.96389999999999998"/>
    <n v="0.96389999999999998"/>
  </r>
  <r>
    <s v="massachusetts"/>
    <x v="13"/>
    <x v="5"/>
    <x v="2552"/>
    <n v="0.25840000000000002"/>
    <n v="0.25840000000000002"/>
    <n v="0.25840000000000002"/>
    <n v="0.25840000000000002"/>
    <n v="0.25840000000000002"/>
    <n v="0.25840000000000002"/>
    <n v="0.25840000000000002"/>
    <n v="0.25840000000000002"/>
  </r>
  <r>
    <s v="massachusetts"/>
    <x v="13"/>
    <x v="0"/>
    <x v="3335"/>
    <n v="3.7082000000000002"/>
    <n v="3.7082000000000002"/>
    <n v="3.7082000000000002"/>
    <n v="3.7082000000000002"/>
    <n v="3.7082000000000002"/>
    <n v="3.7082000000000002"/>
    <n v="3.7082000000000002"/>
    <n v="3.7082000000000002"/>
  </r>
  <r>
    <s v="michigan"/>
    <x v="13"/>
    <x v="0"/>
    <x v="3336"/>
    <n v="6.3544"/>
    <n v="6.3544"/>
    <n v="6.3544"/>
    <n v="6.3544"/>
    <n v="6.3544"/>
    <n v="6.3544"/>
    <n v="6.3544"/>
    <n v="6.3544"/>
  </r>
  <r>
    <s v="michigan"/>
    <x v="13"/>
    <x v="2"/>
    <x v="1818"/>
    <n v="0.18179999999999999"/>
    <n v="0.18179999999999999"/>
    <n v="0.18179999999999999"/>
    <n v="0.18179999999999999"/>
    <n v="0.18179999999999999"/>
    <n v="0.18179999999999999"/>
    <n v="0.18179999999999999"/>
    <n v="0.18179999999999999"/>
  </r>
  <r>
    <s v="michigan"/>
    <x v="13"/>
    <x v="4"/>
    <x v="3337"/>
    <n v="1.9905999999999999"/>
    <n v="1.9905999999999999"/>
    <n v="1.9905999999999999"/>
    <n v="1.9905999999999999"/>
    <n v="1.9905999999999999"/>
    <n v="1.9905999999999999"/>
    <n v="1.9905999999999999"/>
    <n v="1.9905999999999999"/>
  </r>
  <r>
    <s v="michigan"/>
    <x v="13"/>
    <x v="1"/>
    <x v="3338"/>
    <n v="1.6769000000000001"/>
    <n v="1.6769000000000001"/>
    <n v="1.6769000000000001"/>
    <n v="1.6769000000000001"/>
    <n v="1.6769000000000001"/>
    <n v="1.6769000000000001"/>
    <n v="1.6769000000000001"/>
    <n v="1.6769000000000001"/>
  </r>
  <r>
    <s v="michigan"/>
    <x v="13"/>
    <x v="6"/>
    <x v="2492"/>
    <n v="8.0100000000000005E-2"/>
    <n v="8.0100000000000005E-2"/>
    <n v="8.0100000000000005E-2"/>
    <n v="8.0100000000000005E-2"/>
    <n v="8.0100000000000005E-2"/>
    <n v="8.0100000000000005E-2"/>
    <n v="8.0100000000000005E-2"/>
    <n v="8.0100000000000005E-2"/>
  </r>
  <r>
    <s v="michigan"/>
    <x v="13"/>
    <x v="5"/>
    <x v="3339"/>
    <n v="0.40429999999999999"/>
    <n v="0.40429999999999999"/>
    <n v="0.40429999999999999"/>
    <n v="0.40429999999999999"/>
    <n v="0.40429999999999999"/>
    <n v="0.40429999999999999"/>
    <n v="0.40429999999999999"/>
    <n v="0.40429999999999999"/>
  </r>
  <r>
    <s v="michigan"/>
    <x v="13"/>
    <x v="3"/>
    <x v="3340"/>
    <n v="2.0207999999999999"/>
    <n v="2.0207999999999999"/>
    <n v="2.0207999999999999"/>
    <n v="2.0207999999999999"/>
    <n v="2.0207999999999999"/>
    <n v="2.0207999999999999"/>
    <n v="2.0207999999999999"/>
    <n v="2.0207999999999999"/>
  </r>
  <r>
    <s v="minnesota"/>
    <x v="13"/>
    <x v="4"/>
    <x v="3341"/>
    <n v="1.0719000000000001"/>
    <n v="1.0719000000000001"/>
    <n v="1.0719000000000001"/>
    <n v="1.0719000000000001"/>
    <n v="1.0719000000000001"/>
    <n v="1.0719000000000001"/>
    <n v="1.0719000000000001"/>
    <n v="1.0719000000000001"/>
  </r>
  <r>
    <s v="minnesota"/>
    <x v="13"/>
    <x v="1"/>
    <x v="3342"/>
    <n v="0.95509999999999995"/>
    <n v="0.95509999999999995"/>
    <n v="0.95509999999999995"/>
    <n v="0.95509999999999995"/>
    <n v="0.95509999999999995"/>
    <n v="0.95509999999999995"/>
    <n v="0.95509999999999995"/>
    <n v="0.95509999999999995"/>
  </r>
  <r>
    <s v="minnesota"/>
    <x v="13"/>
    <x v="3"/>
    <x v="3343"/>
    <n v="1.1008"/>
    <n v="1.1008"/>
    <n v="1.1008"/>
    <n v="1.1008"/>
    <n v="1.1008"/>
    <n v="1.1008"/>
    <n v="1.1008"/>
    <n v="1.1008"/>
  </r>
  <r>
    <s v="minnesota"/>
    <x v="13"/>
    <x v="2"/>
    <x v="815"/>
    <n v="9.9000000000000005E-2"/>
    <n v="9.9000000000000005E-2"/>
    <n v="9.9000000000000005E-2"/>
    <n v="9.9000000000000005E-2"/>
    <n v="9.9000000000000005E-2"/>
    <n v="9.9000000000000005E-2"/>
    <n v="9.9000000000000005E-2"/>
    <n v="9.9000000000000005E-2"/>
  </r>
  <r>
    <s v="minnesota"/>
    <x v="13"/>
    <x v="5"/>
    <x v="3344"/>
    <n v="0.22020000000000001"/>
    <n v="0.22020000000000001"/>
    <n v="0.22020000000000001"/>
    <n v="0.22020000000000001"/>
    <n v="0.22020000000000001"/>
    <n v="0.22020000000000001"/>
    <n v="0.22020000000000001"/>
    <n v="0.22020000000000001"/>
  </r>
  <r>
    <s v="minnesota"/>
    <x v="13"/>
    <x v="0"/>
    <x v="3345"/>
    <n v="3.4906000000000001"/>
    <n v="3.4906000000000001"/>
    <n v="3.4906000000000001"/>
    <n v="3.4906000000000001"/>
    <n v="3.4906000000000001"/>
    <n v="3.4906000000000001"/>
    <n v="3.4906000000000001"/>
    <n v="3.4906000000000001"/>
  </r>
  <r>
    <s v="minnesota"/>
    <x v="13"/>
    <x v="6"/>
    <x v="128"/>
    <n v="4.36E-2"/>
    <n v="4.36E-2"/>
    <n v="4.36E-2"/>
    <n v="4.36E-2"/>
    <n v="4.36E-2"/>
    <n v="4.36E-2"/>
    <n v="4.36E-2"/>
    <n v="4.36E-2"/>
  </r>
  <r>
    <s v="mississippi"/>
    <x v="13"/>
    <x v="1"/>
    <x v="206"/>
    <n v="0.61409999999999998"/>
    <n v="0.61409999999999998"/>
    <n v="0.61409999999999998"/>
    <n v="0.61409999999999998"/>
    <n v="0.61409999999999998"/>
    <n v="0.61409999999999998"/>
    <n v="0.61409999999999998"/>
    <n v="0.61409999999999998"/>
  </r>
  <r>
    <s v="mississippi"/>
    <x v="13"/>
    <x v="4"/>
    <x v="3346"/>
    <n v="0.58599999999999997"/>
    <n v="0.58599999999999997"/>
    <n v="0.58599999999999997"/>
    <n v="0.58599999999999997"/>
    <n v="0.58599999999999997"/>
    <n v="0.58599999999999997"/>
    <n v="0.58599999999999997"/>
    <n v="0.58599999999999997"/>
  </r>
  <r>
    <s v="mississippi"/>
    <x v="13"/>
    <x v="2"/>
    <x v="859"/>
    <n v="5.1700000000000003E-2"/>
    <n v="5.1700000000000003E-2"/>
    <n v="5.1700000000000003E-2"/>
    <n v="5.1700000000000003E-2"/>
    <n v="5.1700000000000003E-2"/>
    <n v="5.1700000000000003E-2"/>
    <n v="5.1700000000000003E-2"/>
    <n v="5.1700000000000003E-2"/>
  </r>
  <r>
    <s v="mississippi"/>
    <x v="13"/>
    <x v="6"/>
    <x v="712"/>
    <n v="2.2800000000000001E-2"/>
    <n v="2.2800000000000001E-2"/>
    <n v="2.2800000000000001E-2"/>
    <n v="2.2800000000000001E-2"/>
    <n v="2.2800000000000001E-2"/>
    <n v="2.2800000000000001E-2"/>
    <n v="2.2800000000000001E-2"/>
    <n v="2.2800000000000001E-2"/>
  </r>
  <r>
    <s v="mississippi"/>
    <x v="13"/>
    <x v="5"/>
    <x v="3092"/>
    <n v="0.115"/>
    <n v="0.115"/>
    <n v="0.115"/>
    <n v="0.115"/>
    <n v="0.115"/>
    <n v="0.115"/>
    <n v="0.115"/>
    <n v="0.115"/>
  </r>
  <r>
    <s v="mississippi"/>
    <x v="13"/>
    <x v="3"/>
    <x v="3347"/>
    <n v="0.57469999999999999"/>
    <n v="0.57469999999999999"/>
    <n v="0.57469999999999999"/>
    <n v="0.57469999999999999"/>
    <n v="0.57469999999999999"/>
    <n v="0.57469999999999999"/>
    <n v="0.57469999999999999"/>
    <n v="0.57469999999999999"/>
  </r>
  <r>
    <s v="mississippi"/>
    <x v="13"/>
    <x v="0"/>
    <x v="3348"/>
    <n v="1.9642999999999999"/>
    <n v="1.9642999999999999"/>
    <n v="1.9642999999999999"/>
    <n v="1.9642999999999999"/>
    <n v="1.9642999999999999"/>
    <n v="1.9642999999999999"/>
    <n v="1.9642999999999999"/>
    <n v="1.9642999999999999"/>
  </r>
  <r>
    <s v="missouri"/>
    <x v="13"/>
    <x v="3"/>
    <x v="3349"/>
    <n v="1.1651"/>
    <n v="1.1651"/>
    <n v="1.1651"/>
    <n v="1.1651"/>
    <n v="1.1651"/>
    <n v="1.1651"/>
    <n v="1.1651"/>
    <n v="1.1651"/>
  </r>
  <r>
    <s v="missouri"/>
    <x v="13"/>
    <x v="6"/>
    <x v="744"/>
    <n v="4.6199999999999998E-2"/>
    <n v="4.6199999999999998E-2"/>
    <n v="4.6199999999999998E-2"/>
    <n v="4.6199999999999998E-2"/>
    <n v="4.6199999999999998E-2"/>
    <n v="4.6199999999999998E-2"/>
    <n v="4.6199999999999998E-2"/>
    <n v="4.6199999999999998E-2"/>
  </r>
  <r>
    <s v="missouri"/>
    <x v="13"/>
    <x v="5"/>
    <x v="3350"/>
    <n v="0.2331"/>
    <n v="0.2331"/>
    <n v="0.2331"/>
    <n v="0.2331"/>
    <n v="0.2331"/>
    <n v="0.2331"/>
    <n v="0.2331"/>
    <n v="0.2331"/>
  </r>
  <r>
    <s v="missouri"/>
    <x v="13"/>
    <x v="4"/>
    <x v="3351"/>
    <n v="1.1847000000000001"/>
    <n v="1.1847000000000001"/>
    <n v="1.1847000000000001"/>
    <n v="1.1847000000000001"/>
    <n v="1.1847000000000001"/>
    <n v="1.1847000000000001"/>
    <n v="1.1847000000000001"/>
    <n v="1.1847000000000001"/>
  </r>
  <r>
    <s v="missouri"/>
    <x v="13"/>
    <x v="1"/>
    <x v="3352"/>
    <n v="1.0290999999999999"/>
    <n v="1.0290999999999999"/>
    <n v="1.0290999999999999"/>
    <n v="1.0290999999999999"/>
    <n v="1.0290999999999999"/>
    <n v="1.0290999999999999"/>
    <n v="1.0290999999999999"/>
    <n v="1.0290999999999999"/>
  </r>
  <r>
    <s v="missouri"/>
    <x v="13"/>
    <x v="0"/>
    <x v="3353"/>
    <n v="3.7629000000000001"/>
    <n v="3.7629000000000001"/>
    <n v="3.7629000000000001"/>
    <n v="3.7629000000000001"/>
    <n v="3.7629000000000001"/>
    <n v="3.7629000000000001"/>
    <n v="3.7629000000000001"/>
    <n v="3.7629000000000001"/>
  </r>
  <r>
    <s v="missouri"/>
    <x v="13"/>
    <x v="2"/>
    <x v="3354"/>
    <n v="0.1048"/>
    <n v="0.1048"/>
    <n v="0.1048"/>
    <n v="0.1048"/>
    <n v="0.1048"/>
    <n v="0.1048"/>
    <n v="0.1048"/>
    <n v="0.1048"/>
  </r>
  <r>
    <s v="montana"/>
    <x v="13"/>
    <x v="4"/>
    <x v="3355"/>
    <n v="0.18290000000000001"/>
    <n v="0.18290000000000001"/>
    <n v="0.18290000000000001"/>
    <n v="0.18290000000000001"/>
    <n v="0.18290000000000001"/>
    <n v="0.18290000000000001"/>
    <n v="0.18290000000000001"/>
    <n v="0.18290000000000001"/>
  </r>
  <r>
    <s v="montana"/>
    <x v="13"/>
    <x v="5"/>
    <x v="3140"/>
    <n v="3.8399999999999997E-2"/>
    <n v="3.8399999999999997E-2"/>
    <n v="3.8399999999999997E-2"/>
    <n v="3.8399999999999997E-2"/>
    <n v="3.8399999999999997E-2"/>
    <n v="3.8399999999999997E-2"/>
    <n v="3.8399999999999997E-2"/>
    <n v="3.8399999999999997E-2"/>
  </r>
  <r>
    <s v="montana"/>
    <x v="13"/>
    <x v="2"/>
    <x v="493"/>
    <n v="1.7299999999999999E-2"/>
    <n v="1.7299999999999999E-2"/>
    <n v="1.7299999999999999E-2"/>
    <n v="1.7299999999999999E-2"/>
    <n v="1.7299999999999999E-2"/>
    <n v="1.7299999999999999E-2"/>
    <n v="1.7299999999999999E-2"/>
    <n v="1.7299999999999999E-2"/>
  </r>
  <r>
    <s v="montana"/>
    <x v="13"/>
    <x v="3"/>
    <x v="3356"/>
    <n v="0.19220000000000001"/>
    <n v="0.19220000000000001"/>
    <n v="0.19220000000000001"/>
    <n v="0.19220000000000001"/>
    <n v="0.19220000000000001"/>
    <n v="0.19220000000000001"/>
    <n v="0.19220000000000001"/>
    <n v="0.19220000000000001"/>
  </r>
  <r>
    <s v="montana"/>
    <x v="13"/>
    <x v="0"/>
    <x v="3357"/>
    <n v="0.62509999999999999"/>
    <n v="0.62509999999999999"/>
    <n v="0.62509999999999999"/>
    <n v="0.62509999999999999"/>
    <n v="0.62509999999999999"/>
    <n v="0.62509999999999999"/>
    <n v="0.62509999999999999"/>
    <n v="0.62509999999999999"/>
  </r>
  <r>
    <s v="montana"/>
    <x v="13"/>
    <x v="6"/>
    <x v="86"/>
    <n v="7.6E-3"/>
    <n v="7.6E-3"/>
    <n v="7.6E-3"/>
    <n v="7.6E-3"/>
    <n v="7.6E-3"/>
    <n v="7.6E-3"/>
    <n v="7.6E-3"/>
    <n v="7.6E-3"/>
  </r>
  <r>
    <s v="montana"/>
    <x v="13"/>
    <x v="1"/>
    <x v="1807"/>
    <n v="0.1867"/>
    <n v="0.1867"/>
    <n v="0.1867"/>
    <n v="0.1867"/>
    <n v="0.1867"/>
    <n v="0.1867"/>
    <n v="0.1867"/>
    <n v="0.1867"/>
  </r>
  <r>
    <s v="nebraska"/>
    <x v="13"/>
    <x v="0"/>
    <x v="2434"/>
    <n v="1.1162000000000001"/>
    <n v="1.1162000000000001"/>
    <n v="1.1162000000000001"/>
    <n v="1.1162000000000001"/>
    <n v="1.1162000000000001"/>
    <n v="1.1162000000000001"/>
    <n v="1.1162000000000001"/>
    <n v="1.1162000000000001"/>
  </r>
  <r>
    <s v="nebraska"/>
    <x v="13"/>
    <x v="2"/>
    <x v="905"/>
    <n v="3.0599999999999999E-2"/>
    <n v="3.0599999999999999E-2"/>
    <n v="3.0599999999999999E-2"/>
    <n v="3.0599999999999999E-2"/>
    <n v="3.0599999999999999E-2"/>
    <n v="3.0599999999999999E-2"/>
    <n v="3.0599999999999999E-2"/>
    <n v="3.0599999999999999E-2"/>
  </r>
  <r>
    <s v="nebraska"/>
    <x v="13"/>
    <x v="5"/>
    <x v="1794"/>
    <n v="6.8099999999999994E-2"/>
    <n v="6.8099999999999994E-2"/>
    <n v="6.8099999999999994E-2"/>
    <n v="6.8099999999999994E-2"/>
    <n v="6.8099999999999994E-2"/>
    <n v="6.8099999999999994E-2"/>
    <n v="6.8099999999999994E-2"/>
    <n v="6.8099999999999994E-2"/>
  </r>
  <r>
    <s v="nebraska"/>
    <x v="13"/>
    <x v="1"/>
    <x v="3358"/>
    <n v="0.31240000000000001"/>
    <n v="0.31240000000000001"/>
    <n v="0.31240000000000001"/>
    <n v="0.31240000000000001"/>
    <n v="0.31240000000000001"/>
    <n v="0.31240000000000001"/>
    <n v="0.31240000000000001"/>
    <n v="0.31240000000000001"/>
  </r>
  <r>
    <s v="nebraska"/>
    <x v="13"/>
    <x v="4"/>
    <x v="3359"/>
    <n v="0.35099999999999998"/>
    <n v="0.35099999999999998"/>
    <n v="0.35099999999999998"/>
    <n v="0.35099999999999998"/>
    <n v="0.35099999999999998"/>
    <n v="0.35099999999999998"/>
    <n v="0.35099999999999998"/>
    <n v="0.35099999999999998"/>
  </r>
  <r>
    <s v="nebraska"/>
    <x v="13"/>
    <x v="3"/>
    <x v="3360"/>
    <n v="0.34050000000000002"/>
    <n v="0.34050000000000002"/>
    <n v="0.34050000000000002"/>
    <n v="0.34050000000000002"/>
    <n v="0.34050000000000002"/>
    <n v="0.34050000000000002"/>
    <n v="0.34050000000000002"/>
    <n v="0.34050000000000002"/>
  </r>
  <r>
    <s v="nebraska"/>
    <x v="13"/>
    <x v="6"/>
    <x v="273"/>
    <n v="1.35E-2"/>
    <n v="1.35E-2"/>
    <n v="1.35E-2"/>
    <n v="1.35E-2"/>
    <n v="1.35E-2"/>
    <n v="1.35E-2"/>
    <n v="1.35E-2"/>
    <n v="1.35E-2"/>
  </r>
  <r>
    <s v="nevada"/>
    <x v="13"/>
    <x v="2"/>
    <x v="3361"/>
    <n v="5.6099999999999997E-2"/>
    <n v="5.6099999999999997E-2"/>
    <n v="5.6099999999999997E-2"/>
    <n v="5.6099999999999997E-2"/>
    <n v="5.6099999999999997E-2"/>
    <n v="5.6099999999999997E-2"/>
    <n v="5.6099999999999997E-2"/>
    <n v="5.6099999999999997E-2"/>
  </r>
  <r>
    <s v="nevada"/>
    <x v="13"/>
    <x v="3"/>
    <x v="3362"/>
    <n v="0.62370000000000003"/>
    <n v="0.62370000000000003"/>
    <n v="0.62370000000000003"/>
    <n v="0.62370000000000003"/>
    <n v="0.62370000000000003"/>
    <n v="0.62370000000000003"/>
    <n v="0.62370000000000003"/>
    <n v="0.62370000000000003"/>
  </r>
  <r>
    <s v="nevada"/>
    <x v="13"/>
    <x v="5"/>
    <x v="1437"/>
    <n v="0.12479999999999999"/>
    <n v="0.12479999999999999"/>
    <n v="0.12479999999999999"/>
    <n v="0.12479999999999999"/>
    <n v="0.12479999999999999"/>
    <n v="0.12479999999999999"/>
    <n v="0.12479999999999999"/>
    <n v="0.12479999999999999"/>
  </r>
  <r>
    <s v="nevada"/>
    <x v="13"/>
    <x v="6"/>
    <x v="1982"/>
    <n v="2.47E-2"/>
    <n v="2.47E-2"/>
    <n v="2.47E-2"/>
    <n v="2.47E-2"/>
    <n v="2.47E-2"/>
    <n v="2.47E-2"/>
    <n v="2.47E-2"/>
    <n v="2.47E-2"/>
  </r>
  <r>
    <s v="nevada"/>
    <x v="13"/>
    <x v="1"/>
    <x v="2263"/>
    <n v="0.4506"/>
    <n v="0.4506"/>
    <n v="0.4506"/>
    <n v="0.4506"/>
    <n v="0.4506"/>
    <n v="0.4506"/>
    <n v="0.4506"/>
    <n v="0.4506"/>
  </r>
  <r>
    <s v="nevada"/>
    <x v="13"/>
    <x v="0"/>
    <x v="3363"/>
    <n v="1.7974000000000001"/>
    <n v="1.7974000000000001"/>
    <n v="1.7974000000000001"/>
    <n v="1.7974000000000001"/>
    <n v="1.7974000000000001"/>
    <n v="1.7974000000000001"/>
    <n v="1.7974000000000001"/>
    <n v="1.7974000000000001"/>
  </r>
  <r>
    <s v="nevada"/>
    <x v="13"/>
    <x v="4"/>
    <x v="3364"/>
    <n v="0.51749999999999996"/>
    <n v="0.51749999999999996"/>
    <n v="0.51749999999999996"/>
    <n v="0.51749999999999996"/>
    <n v="0.51749999999999996"/>
    <n v="0.51749999999999996"/>
    <n v="0.51749999999999996"/>
    <n v="0.51749999999999996"/>
  </r>
  <r>
    <s v="new_hampshire"/>
    <x v="13"/>
    <x v="5"/>
    <x v="3365"/>
    <n v="5.6800000000000003E-2"/>
    <n v="5.6800000000000003E-2"/>
    <n v="5.6800000000000003E-2"/>
    <n v="5.6800000000000003E-2"/>
    <n v="5.6800000000000003E-2"/>
    <n v="5.6800000000000003E-2"/>
    <n v="5.6800000000000003E-2"/>
    <n v="5.6800000000000003E-2"/>
  </r>
  <r>
    <s v="new_hampshire"/>
    <x v="13"/>
    <x v="2"/>
    <x v="267"/>
    <n v="2.5499999999999998E-2"/>
    <n v="2.5499999999999998E-2"/>
    <n v="2.5499999999999998E-2"/>
    <n v="2.5499999999999998E-2"/>
    <n v="2.5499999999999998E-2"/>
    <n v="2.5499999999999998E-2"/>
    <n v="2.5499999999999998E-2"/>
    <n v="2.5499999999999998E-2"/>
  </r>
  <r>
    <s v="new_hampshire"/>
    <x v="13"/>
    <x v="4"/>
    <x v="61"/>
    <n v="0.2261"/>
    <n v="0.2261"/>
    <n v="0.2261"/>
    <n v="0.2261"/>
    <n v="0.2261"/>
    <n v="0.2261"/>
    <n v="0.2261"/>
    <n v="0.2261"/>
  </r>
  <r>
    <s v="new_hampshire"/>
    <x v="13"/>
    <x v="6"/>
    <x v="395"/>
    <n v="1.1299999999999999E-2"/>
    <n v="1.1299999999999999E-2"/>
    <n v="1.1299999999999999E-2"/>
    <n v="1.1299999999999999E-2"/>
    <n v="1.1299999999999999E-2"/>
    <n v="1.1299999999999999E-2"/>
    <n v="1.1299999999999999E-2"/>
    <n v="1.1299999999999999E-2"/>
  </r>
  <r>
    <s v="new_hampshire"/>
    <x v="13"/>
    <x v="1"/>
    <x v="2554"/>
    <n v="0.22559999999999999"/>
    <n v="0.22559999999999999"/>
    <n v="0.22559999999999999"/>
    <n v="0.22559999999999999"/>
    <n v="0.22559999999999999"/>
    <n v="0.22559999999999999"/>
    <n v="0.22559999999999999"/>
    <n v="0.22559999999999999"/>
  </r>
  <r>
    <s v="new_hampshire"/>
    <x v="13"/>
    <x v="3"/>
    <x v="3366"/>
    <n v="0.2838"/>
    <n v="0.2838"/>
    <n v="0.2838"/>
    <n v="0.2838"/>
    <n v="0.2838"/>
    <n v="0.2838"/>
    <n v="0.2838"/>
    <n v="0.2838"/>
  </r>
  <r>
    <s v="new_hampshire"/>
    <x v="13"/>
    <x v="0"/>
    <x v="3367"/>
    <n v="0.82909999999999995"/>
    <n v="0.82909999999999995"/>
    <n v="0.82909999999999995"/>
    <n v="0.82909999999999995"/>
    <n v="0.82909999999999995"/>
    <n v="0.82909999999999995"/>
    <n v="0.82909999999999995"/>
    <n v="0.82909999999999995"/>
  </r>
  <r>
    <s v="new_jersey"/>
    <x v="13"/>
    <x v="6"/>
    <x v="2091"/>
    <n v="7.0499999999999993E-2"/>
    <n v="7.0499999999999993E-2"/>
    <n v="7.0499999999999993E-2"/>
    <n v="7.0499999999999993E-2"/>
    <n v="7.0499999999999993E-2"/>
    <n v="7.0499999999999993E-2"/>
    <n v="7.0499999999999993E-2"/>
    <n v="7.0499999999999993E-2"/>
  </r>
  <r>
    <s v="new_jersey"/>
    <x v="13"/>
    <x v="1"/>
    <x v="3368"/>
    <n v="1.2923"/>
    <n v="1.2923"/>
    <n v="1.2923"/>
    <n v="1.2923"/>
    <n v="1.2923"/>
    <n v="1.2923"/>
    <n v="1.2923"/>
    <n v="1.2923"/>
  </r>
  <r>
    <s v="new_jersey"/>
    <x v="13"/>
    <x v="2"/>
    <x v="3369"/>
    <n v="0.15989999999999999"/>
    <n v="0.15989999999999999"/>
    <n v="0.15989999999999999"/>
    <n v="0.15989999999999999"/>
    <n v="0.15989999999999999"/>
    <n v="0.15989999999999999"/>
    <n v="0.15989999999999999"/>
    <n v="0.15989999999999999"/>
  </r>
  <r>
    <s v="new_jersey"/>
    <x v="13"/>
    <x v="5"/>
    <x v="3370"/>
    <n v="0.35570000000000002"/>
    <n v="0.35570000000000002"/>
    <n v="0.35570000000000002"/>
    <n v="0.35570000000000002"/>
    <n v="0.35570000000000002"/>
    <n v="0.35570000000000002"/>
    <n v="0.35570000000000002"/>
    <n v="0.35570000000000002"/>
  </r>
  <r>
    <s v="new_jersey"/>
    <x v="13"/>
    <x v="0"/>
    <x v="3371"/>
    <n v="5.0091999999999999"/>
    <n v="5.0091999999999999"/>
    <n v="5.0091999999999999"/>
    <n v="5.0091999999999999"/>
    <n v="5.0091999999999999"/>
    <n v="5.0091999999999999"/>
    <n v="5.0091999999999999"/>
    <n v="5.0091999999999999"/>
  </r>
  <r>
    <s v="new_jersey"/>
    <x v="13"/>
    <x v="3"/>
    <x v="3372"/>
    <n v="1.7777000000000001"/>
    <n v="1.7777000000000001"/>
    <n v="1.7777000000000001"/>
    <n v="1.7777000000000001"/>
    <n v="1.7777000000000001"/>
    <n v="1.7777000000000001"/>
    <n v="1.7777000000000001"/>
    <n v="1.7777000000000001"/>
  </r>
  <r>
    <s v="new_jersey"/>
    <x v="13"/>
    <x v="4"/>
    <x v="3373"/>
    <n v="1.3532"/>
    <n v="1.3532"/>
    <n v="1.3532"/>
    <n v="1.3532"/>
    <n v="1.3532"/>
    <n v="1.3532"/>
    <n v="1.3532"/>
    <n v="1.3532"/>
  </r>
  <r>
    <s v="new_mexico"/>
    <x v="13"/>
    <x v="1"/>
    <x v="3374"/>
    <n v="0.40500000000000003"/>
    <n v="0.40500000000000003"/>
    <n v="0.40500000000000003"/>
    <n v="0.40500000000000003"/>
    <n v="0.40500000000000003"/>
    <n v="0.40500000000000003"/>
    <n v="0.40500000000000003"/>
    <n v="0.40500000000000003"/>
  </r>
  <r>
    <s v="new_mexico"/>
    <x v="13"/>
    <x v="5"/>
    <x v="2375"/>
    <n v="7.8399999999999997E-2"/>
    <n v="7.8399999999999997E-2"/>
    <n v="7.8399999999999997E-2"/>
    <n v="7.8399999999999997E-2"/>
    <n v="7.8399999999999997E-2"/>
    <n v="7.8399999999999997E-2"/>
    <n v="7.8399999999999997E-2"/>
    <n v="7.8399999999999997E-2"/>
  </r>
  <r>
    <s v="new_mexico"/>
    <x v="13"/>
    <x v="3"/>
    <x v="3375"/>
    <n v="0.3921"/>
    <n v="0.3921"/>
    <n v="0.3921"/>
    <n v="0.3921"/>
    <n v="0.3921"/>
    <n v="0.3921"/>
    <n v="0.3921"/>
    <n v="0.3921"/>
  </r>
  <r>
    <s v="new_mexico"/>
    <x v="13"/>
    <x v="0"/>
    <x v="3376"/>
    <n v="1.2788999999999999"/>
    <n v="1.2788999999999999"/>
    <n v="1.2788999999999999"/>
    <n v="1.2788999999999999"/>
    <n v="1.2788999999999999"/>
    <n v="1.2788999999999999"/>
    <n v="1.2788999999999999"/>
    <n v="1.2788999999999999"/>
  </r>
  <r>
    <s v="new_mexico"/>
    <x v="13"/>
    <x v="6"/>
    <x v="570"/>
    <n v="1.55E-2"/>
    <n v="1.55E-2"/>
    <n v="1.55E-2"/>
    <n v="1.55E-2"/>
    <n v="1.55E-2"/>
    <n v="1.55E-2"/>
    <n v="1.55E-2"/>
    <n v="1.55E-2"/>
  </r>
  <r>
    <s v="new_mexico"/>
    <x v="13"/>
    <x v="4"/>
    <x v="3377"/>
    <n v="0.35249999999999998"/>
    <n v="0.35249999999999998"/>
    <n v="0.35249999999999998"/>
    <n v="0.35249999999999998"/>
    <n v="0.35249999999999998"/>
    <n v="0.35249999999999998"/>
    <n v="0.35249999999999998"/>
    <n v="0.35249999999999998"/>
  </r>
  <r>
    <s v="new_mexico"/>
    <x v="13"/>
    <x v="2"/>
    <x v="2134"/>
    <n v="3.5299999999999998E-2"/>
    <n v="3.5299999999999998E-2"/>
    <n v="3.5299999999999998E-2"/>
    <n v="3.5299999999999998E-2"/>
    <n v="3.5299999999999998E-2"/>
    <n v="3.5299999999999998E-2"/>
    <n v="3.5299999999999998E-2"/>
    <n v="3.5299999999999998E-2"/>
  </r>
  <r>
    <s v="new_york"/>
    <x v="13"/>
    <x v="4"/>
    <x v="3378"/>
    <n v="2.9495"/>
    <n v="2.9495"/>
    <n v="2.9495"/>
    <n v="2.9495"/>
    <n v="2.9495"/>
    <n v="2.9495"/>
    <n v="2.9495"/>
    <n v="2.9495"/>
  </r>
  <r>
    <s v="new_york"/>
    <x v="13"/>
    <x v="6"/>
    <x v="3379"/>
    <n v="0.14710000000000001"/>
    <n v="0.14710000000000001"/>
    <n v="0.14710000000000001"/>
    <n v="0.14710000000000001"/>
    <n v="0.14710000000000001"/>
    <n v="0.14710000000000001"/>
    <n v="0.14710000000000001"/>
    <n v="0.14710000000000001"/>
  </r>
  <r>
    <s v="new_york"/>
    <x v="13"/>
    <x v="2"/>
    <x v="3380"/>
    <n v="0.33379999999999999"/>
    <n v="0.33379999999999999"/>
    <n v="0.33379999999999999"/>
    <n v="0.33379999999999999"/>
    <n v="0.33379999999999999"/>
    <n v="0.33379999999999999"/>
    <n v="0.33379999999999999"/>
    <n v="0.33379999999999999"/>
  </r>
  <r>
    <s v="new_york"/>
    <x v="13"/>
    <x v="0"/>
    <x v="3381"/>
    <n v="10.3431"/>
    <n v="10.3431"/>
    <n v="10.3431"/>
    <n v="10.3431"/>
    <n v="10.3431"/>
    <n v="10.3431"/>
    <n v="10.3431"/>
    <n v="10.3431"/>
  </r>
  <r>
    <s v="new_york"/>
    <x v="13"/>
    <x v="3"/>
    <x v="3382"/>
    <n v="3.7113999999999998"/>
    <n v="3.7113999999999998"/>
    <n v="3.7113999999999998"/>
    <n v="3.7113999999999998"/>
    <n v="3.7113999999999998"/>
    <n v="3.7113999999999998"/>
    <n v="3.7113999999999998"/>
    <n v="3.7113999999999998"/>
  </r>
  <r>
    <s v="new_york"/>
    <x v="13"/>
    <x v="5"/>
    <x v="3383"/>
    <n v="0.74250000000000005"/>
    <n v="0.74250000000000005"/>
    <n v="0.74250000000000005"/>
    <n v="0.74250000000000005"/>
    <n v="0.74250000000000005"/>
    <n v="0.74250000000000005"/>
    <n v="0.74250000000000005"/>
    <n v="0.74250000000000005"/>
  </r>
  <r>
    <s v="new_york"/>
    <x v="13"/>
    <x v="1"/>
    <x v="3384"/>
    <n v="2.4588000000000001"/>
    <n v="2.4588000000000001"/>
    <n v="2.4588000000000001"/>
    <n v="2.4588000000000001"/>
    <n v="2.4588000000000001"/>
    <n v="2.4588000000000001"/>
    <n v="2.4588000000000001"/>
    <n v="2.4588000000000001"/>
  </r>
  <r>
    <s v="north_carolina"/>
    <x v="13"/>
    <x v="5"/>
    <x v="3385"/>
    <n v="0.39510000000000001"/>
    <n v="0.39510000000000001"/>
    <n v="0.39510000000000001"/>
    <n v="0.39510000000000001"/>
    <n v="0.39510000000000001"/>
    <n v="0.39510000000000001"/>
    <n v="0.39510000000000001"/>
    <n v="0.39510000000000001"/>
  </r>
  <r>
    <s v="north_carolina"/>
    <x v="13"/>
    <x v="1"/>
    <x v="3386"/>
    <n v="1.7813000000000001"/>
    <n v="1.7813000000000001"/>
    <n v="1.7813000000000001"/>
    <n v="1.7813000000000001"/>
    <n v="1.7813000000000001"/>
    <n v="1.7813000000000001"/>
    <n v="1.7813000000000001"/>
    <n v="1.7813000000000001"/>
  </r>
  <r>
    <s v="north_carolina"/>
    <x v="13"/>
    <x v="0"/>
    <x v="3387"/>
    <n v="6.4537000000000004"/>
    <n v="6.4537000000000004"/>
    <n v="6.4537000000000004"/>
    <n v="6.4537000000000004"/>
    <n v="6.4537000000000004"/>
    <n v="6.4537000000000004"/>
    <n v="6.4537000000000004"/>
    <n v="6.4537000000000004"/>
  </r>
  <r>
    <s v="north_carolina"/>
    <x v="13"/>
    <x v="2"/>
    <x v="788"/>
    <n v="0.17760000000000001"/>
    <n v="0.17760000000000001"/>
    <n v="0.17760000000000001"/>
    <n v="0.17760000000000001"/>
    <n v="0.17760000000000001"/>
    <n v="0.17760000000000001"/>
    <n v="0.17760000000000001"/>
    <n v="0.17760000000000001"/>
  </r>
  <r>
    <s v="north_carolina"/>
    <x v="13"/>
    <x v="3"/>
    <x v="3388"/>
    <n v="1.9749000000000001"/>
    <n v="1.9749000000000001"/>
    <n v="1.9749000000000001"/>
    <n v="1.9749000000000001"/>
    <n v="1.9749000000000001"/>
    <n v="1.9749000000000001"/>
    <n v="1.9749000000000001"/>
    <n v="1.9749000000000001"/>
  </r>
  <r>
    <s v="north_carolina"/>
    <x v="13"/>
    <x v="6"/>
    <x v="2242"/>
    <n v="7.8299999999999995E-2"/>
    <n v="7.8299999999999995E-2"/>
    <n v="7.8299999999999995E-2"/>
    <n v="7.8299999999999995E-2"/>
    <n v="7.8299999999999995E-2"/>
    <n v="7.8299999999999995E-2"/>
    <n v="7.8299999999999995E-2"/>
    <n v="7.8299999999999995E-2"/>
  </r>
  <r>
    <s v="north_carolina"/>
    <x v="13"/>
    <x v="4"/>
    <x v="3389"/>
    <n v="2.0464000000000002"/>
    <n v="2.0464000000000002"/>
    <n v="2.0464000000000002"/>
    <n v="2.0464000000000002"/>
    <n v="2.0464000000000002"/>
    <n v="2.0464000000000002"/>
    <n v="2.0464000000000002"/>
    <n v="2.0464000000000002"/>
  </r>
  <r>
    <s v="north_dakota"/>
    <x v="13"/>
    <x v="6"/>
    <x v="855"/>
    <n v="4.7999999999999996E-3"/>
    <n v="4.7999999999999996E-3"/>
    <n v="4.7999999999999996E-3"/>
    <n v="4.7999999999999996E-3"/>
    <n v="4.7999999999999996E-3"/>
    <n v="4.7999999999999996E-3"/>
    <n v="4.7999999999999996E-3"/>
    <n v="4.7999999999999996E-3"/>
  </r>
  <r>
    <s v="north_dakota"/>
    <x v="13"/>
    <x v="4"/>
    <x v="1841"/>
    <n v="0.14299999999999999"/>
    <n v="0.14299999999999999"/>
    <n v="0.14299999999999999"/>
    <n v="0.14299999999999999"/>
    <n v="0.14299999999999999"/>
    <n v="0.14299999999999999"/>
    <n v="0.14299999999999999"/>
    <n v="0.14299999999999999"/>
  </r>
  <r>
    <s v="north_dakota"/>
    <x v="13"/>
    <x v="3"/>
    <x v="3390"/>
    <n v="0.1198"/>
    <n v="0.1198"/>
    <n v="0.1198"/>
    <n v="0.1198"/>
    <n v="0.1198"/>
    <n v="0.1198"/>
    <n v="0.1198"/>
    <n v="0.1198"/>
  </r>
  <r>
    <s v="north_dakota"/>
    <x v="13"/>
    <x v="5"/>
    <x v="1205"/>
    <n v="2.4E-2"/>
    <n v="2.4E-2"/>
    <n v="2.4E-2"/>
    <n v="2.4E-2"/>
    <n v="2.4E-2"/>
    <n v="2.4E-2"/>
    <n v="2.4E-2"/>
    <n v="2.4E-2"/>
  </r>
  <r>
    <s v="north_dakota"/>
    <x v="13"/>
    <x v="0"/>
    <x v="3391"/>
    <n v="0.44219999999999998"/>
    <n v="0.44219999999999998"/>
    <n v="0.44219999999999998"/>
    <n v="0.44219999999999998"/>
    <n v="0.44219999999999998"/>
    <n v="0.44219999999999998"/>
    <n v="0.44219999999999998"/>
    <n v="0.44219999999999998"/>
  </r>
  <r>
    <s v="north_dakota"/>
    <x v="13"/>
    <x v="2"/>
    <x v="1022"/>
    <n v="1.0800000000000001E-2"/>
    <n v="1.0800000000000001E-2"/>
    <n v="1.0800000000000001E-2"/>
    <n v="1.0800000000000001E-2"/>
    <n v="1.0800000000000001E-2"/>
    <n v="1.0800000000000001E-2"/>
    <n v="1.0800000000000001E-2"/>
    <n v="1.0800000000000001E-2"/>
  </r>
  <r>
    <s v="north_dakota"/>
    <x v="13"/>
    <x v="1"/>
    <x v="3392"/>
    <n v="0.1399"/>
    <n v="0.1399"/>
    <n v="0.1399"/>
    <n v="0.1399"/>
    <n v="0.1399"/>
    <n v="0.1399"/>
    <n v="0.1399"/>
    <n v="0.1399"/>
  </r>
  <r>
    <s v="ohio"/>
    <x v="13"/>
    <x v="0"/>
    <x v="3393"/>
    <n v="7.2169999999999996"/>
    <n v="7.2169999999999996"/>
    <n v="7.2169999999999996"/>
    <n v="7.2169999999999996"/>
    <n v="7.2169999999999996"/>
    <n v="7.2169999999999996"/>
    <n v="7.2169999999999996"/>
    <n v="7.2169999999999996"/>
  </r>
  <r>
    <s v="ohio"/>
    <x v="13"/>
    <x v="4"/>
    <x v="3394"/>
    <n v="2.2166999999999999"/>
    <n v="2.2166999999999999"/>
    <n v="2.2166999999999999"/>
    <n v="2.2166999999999999"/>
    <n v="2.2166999999999999"/>
    <n v="2.2166999999999999"/>
    <n v="2.2166999999999999"/>
    <n v="2.2166999999999999"/>
  </r>
  <r>
    <s v="ohio"/>
    <x v="13"/>
    <x v="3"/>
    <x v="3395"/>
    <n v="2.2063999999999999"/>
    <n v="2.2063999999999999"/>
    <n v="2.2063999999999999"/>
    <n v="2.2063999999999999"/>
    <n v="2.2063999999999999"/>
    <n v="2.2063999999999999"/>
    <n v="2.2063999999999999"/>
    <n v="2.2063999999999999"/>
  </r>
  <r>
    <s v="ohio"/>
    <x v="13"/>
    <x v="6"/>
    <x v="3396"/>
    <n v="8.7499999999999994E-2"/>
    <n v="8.7499999999999994E-2"/>
    <n v="8.7499999999999994E-2"/>
    <n v="8.7499999999999994E-2"/>
    <n v="8.7499999999999994E-2"/>
    <n v="8.7499999999999994E-2"/>
    <n v="8.7499999999999994E-2"/>
    <n v="8.7499999999999994E-2"/>
  </r>
  <r>
    <s v="ohio"/>
    <x v="13"/>
    <x v="1"/>
    <x v="3397"/>
    <n v="2.0666000000000002"/>
    <n v="2.0666000000000002"/>
    <n v="2.0666000000000002"/>
    <n v="2.0666000000000002"/>
    <n v="2.0666000000000002"/>
    <n v="2.0666000000000002"/>
    <n v="2.0666000000000002"/>
    <n v="2.0666000000000002"/>
  </r>
  <r>
    <s v="ohio"/>
    <x v="13"/>
    <x v="5"/>
    <x v="3398"/>
    <n v="0.44140000000000001"/>
    <n v="0.44140000000000001"/>
    <n v="0.44140000000000001"/>
    <n v="0.44140000000000001"/>
    <n v="0.44140000000000001"/>
    <n v="0.44140000000000001"/>
    <n v="0.44140000000000001"/>
    <n v="0.44140000000000001"/>
  </r>
  <r>
    <s v="ohio"/>
    <x v="13"/>
    <x v="2"/>
    <x v="3399"/>
    <n v="0.19850000000000001"/>
    <n v="0.19850000000000001"/>
    <n v="0.19850000000000001"/>
    <n v="0.19850000000000001"/>
    <n v="0.19850000000000001"/>
    <n v="0.19850000000000001"/>
    <n v="0.19850000000000001"/>
    <n v="0.19850000000000001"/>
  </r>
  <r>
    <s v="oklahoma"/>
    <x v="13"/>
    <x v="4"/>
    <x v="3400"/>
    <n v="0.74690000000000001"/>
    <n v="0.74690000000000001"/>
    <n v="0.74690000000000001"/>
    <n v="0.74690000000000001"/>
    <n v="0.74690000000000001"/>
    <n v="0.74690000000000001"/>
    <n v="0.74690000000000001"/>
    <n v="0.74690000000000001"/>
  </r>
  <r>
    <s v="oklahoma"/>
    <x v="13"/>
    <x v="3"/>
    <x v="3401"/>
    <n v="0.70189999999999997"/>
    <n v="0.70189999999999997"/>
    <n v="0.70189999999999997"/>
    <n v="0.70189999999999997"/>
    <n v="0.70189999999999997"/>
    <n v="0.70189999999999997"/>
    <n v="0.70189999999999997"/>
    <n v="0.70189999999999997"/>
  </r>
  <r>
    <s v="oklahoma"/>
    <x v="13"/>
    <x v="6"/>
    <x v="369"/>
    <n v="2.7799999999999998E-2"/>
    <n v="2.7799999999999998E-2"/>
    <n v="2.7799999999999998E-2"/>
    <n v="2.7799999999999998E-2"/>
    <n v="2.7799999999999998E-2"/>
    <n v="2.7799999999999998E-2"/>
    <n v="2.7799999999999998E-2"/>
    <n v="2.7799999999999998E-2"/>
  </r>
  <r>
    <s v="oklahoma"/>
    <x v="13"/>
    <x v="2"/>
    <x v="66"/>
    <n v="6.3100000000000003E-2"/>
    <n v="6.3100000000000003E-2"/>
    <n v="6.3100000000000003E-2"/>
    <n v="6.3100000000000003E-2"/>
    <n v="6.3100000000000003E-2"/>
    <n v="6.3100000000000003E-2"/>
    <n v="6.3100000000000003E-2"/>
    <n v="6.3100000000000003E-2"/>
  </r>
  <r>
    <s v="oklahoma"/>
    <x v="13"/>
    <x v="5"/>
    <x v="3402"/>
    <n v="0.1404"/>
    <n v="0.1404"/>
    <n v="0.1404"/>
    <n v="0.1404"/>
    <n v="0.1404"/>
    <n v="0.1404"/>
    <n v="0.1404"/>
    <n v="0.1404"/>
  </r>
  <r>
    <s v="oklahoma"/>
    <x v="13"/>
    <x v="0"/>
    <x v="3403"/>
    <n v="2.4310999999999998"/>
    <n v="2.4310999999999998"/>
    <n v="2.4310999999999998"/>
    <n v="2.4310999999999998"/>
    <n v="2.4310999999999998"/>
    <n v="2.4310999999999998"/>
    <n v="2.4310999999999998"/>
    <n v="2.4310999999999998"/>
  </r>
  <r>
    <s v="oklahoma"/>
    <x v="13"/>
    <x v="1"/>
    <x v="3404"/>
    <n v="0.75090000000000001"/>
    <n v="0.75090000000000001"/>
    <n v="0.75090000000000001"/>
    <n v="0.75090000000000001"/>
    <n v="0.75090000000000001"/>
    <n v="0.75090000000000001"/>
    <n v="0.75090000000000001"/>
    <n v="0.75090000000000001"/>
  </r>
  <r>
    <s v="oregon"/>
    <x v="13"/>
    <x v="6"/>
    <x v="1273"/>
    <n v="3.1199999999999999E-2"/>
    <n v="3.1199999999999999E-2"/>
    <n v="3.1199999999999999E-2"/>
    <n v="3.1199999999999999E-2"/>
    <n v="3.1199999999999999E-2"/>
    <n v="3.1199999999999999E-2"/>
    <n v="3.1199999999999999E-2"/>
    <n v="3.1199999999999999E-2"/>
  </r>
  <r>
    <s v="oregon"/>
    <x v="13"/>
    <x v="3"/>
    <x v="3405"/>
    <n v="0.78779999999999994"/>
    <n v="0.78779999999999994"/>
    <n v="0.78779999999999994"/>
    <n v="0.78779999999999994"/>
    <n v="0.78779999999999994"/>
    <n v="0.78779999999999994"/>
    <n v="0.78779999999999994"/>
    <n v="0.78779999999999994"/>
  </r>
  <r>
    <s v="oregon"/>
    <x v="13"/>
    <x v="2"/>
    <x v="551"/>
    <n v="7.0900000000000005E-2"/>
    <n v="7.0900000000000005E-2"/>
    <n v="7.0900000000000005E-2"/>
    <n v="7.0900000000000005E-2"/>
    <n v="7.0900000000000005E-2"/>
    <n v="7.0900000000000005E-2"/>
    <n v="7.0900000000000005E-2"/>
    <n v="7.0900000000000005E-2"/>
  </r>
  <r>
    <s v="oregon"/>
    <x v="13"/>
    <x v="1"/>
    <x v="3406"/>
    <n v="0.58540000000000003"/>
    <n v="0.58540000000000003"/>
    <n v="0.58540000000000003"/>
    <n v="0.58540000000000003"/>
    <n v="0.58540000000000003"/>
    <n v="0.58540000000000003"/>
    <n v="0.58540000000000003"/>
    <n v="0.58540000000000003"/>
  </r>
  <r>
    <s v="oregon"/>
    <x v="13"/>
    <x v="0"/>
    <x v="3407"/>
    <n v="2.3206000000000002"/>
    <n v="2.3206000000000002"/>
    <n v="2.3206000000000002"/>
    <n v="2.3206000000000002"/>
    <n v="2.3206000000000002"/>
    <n v="2.3206000000000002"/>
    <n v="2.3206000000000002"/>
    <n v="2.3206000000000002"/>
  </r>
  <r>
    <s v="oregon"/>
    <x v="13"/>
    <x v="5"/>
    <x v="2682"/>
    <n v="0.15759999999999999"/>
    <n v="0.15759999999999999"/>
    <n v="0.15759999999999999"/>
    <n v="0.15759999999999999"/>
    <n v="0.15759999999999999"/>
    <n v="0.15759999999999999"/>
    <n v="0.15759999999999999"/>
    <n v="0.15759999999999999"/>
  </r>
  <r>
    <s v="oregon"/>
    <x v="13"/>
    <x v="4"/>
    <x v="3408"/>
    <n v="0.68769999999999998"/>
    <n v="0.68769999999999998"/>
    <n v="0.68769999999999998"/>
    <n v="0.68769999999999998"/>
    <n v="0.68769999999999998"/>
    <n v="0.68769999999999998"/>
    <n v="0.68769999999999998"/>
    <n v="0.68769999999999998"/>
  </r>
  <r>
    <s v="pennsylvania"/>
    <x v="13"/>
    <x v="3"/>
    <x v="3409"/>
    <n v="2.4180000000000001"/>
    <n v="2.4180000000000001"/>
    <n v="2.4180000000000001"/>
    <n v="2.4180000000000001"/>
    <n v="2.4180000000000001"/>
    <n v="2.4180000000000001"/>
    <n v="2.4180000000000001"/>
    <n v="2.4180000000000001"/>
  </r>
  <r>
    <s v="pennsylvania"/>
    <x v="13"/>
    <x v="2"/>
    <x v="3410"/>
    <n v="0.2175"/>
    <n v="0.2175"/>
    <n v="0.2175"/>
    <n v="0.2175"/>
    <n v="0.2175"/>
    <n v="0.2175"/>
    <n v="0.2175"/>
    <n v="0.2175"/>
  </r>
  <r>
    <s v="pennsylvania"/>
    <x v="13"/>
    <x v="1"/>
    <x v="3411"/>
    <n v="1.7910999999999999"/>
    <n v="1.7910999999999999"/>
    <n v="1.7910999999999999"/>
    <n v="1.7910999999999999"/>
    <n v="1.7910999999999999"/>
    <n v="1.7910999999999999"/>
    <n v="1.7910999999999999"/>
    <n v="1.7910999999999999"/>
  </r>
  <r>
    <s v="pennsylvania"/>
    <x v="13"/>
    <x v="4"/>
    <x v="3412"/>
    <n v="1.9665999999999999"/>
    <n v="1.9665999999999999"/>
    <n v="1.9665999999999999"/>
    <n v="1.9665999999999999"/>
    <n v="1.9665999999999999"/>
    <n v="1.9665999999999999"/>
    <n v="1.9665999999999999"/>
    <n v="1.9665999999999999"/>
  </r>
  <r>
    <s v="pennsylvania"/>
    <x v="13"/>
    <x v="5"/>
    <x v="1814"/>
    <n v="0.48380000000000001"/>
    <n v="0.48380000000000001"/>
    <n v="0.48380000000000001"/>
    <n v="0.48380000000000001"/>
    <n v="0.48380000000000001"/>
    <n v="0.48380000000000001"/>
    <n v="0.48380000000000001"/>
    <n v="0.48380000000000001"/>
  </r>
  <r>
    <s v="pennsylvania"/>
    <x v="13"/>
    <x v="0"/>
    <x v="3413"/>
    <n v="6.9728000000000003"/>
    <n v="6.9728000000000003"/>
    <n v="6.9728000000000003"/>
    <n v="6.9728000000000003"/>
    <n v="6.9728000000000003"/>
    <n v="6.9728000000000003"/>
    <n v="6.9728000000000003"/>
    <n v="6.9728000000000003"/>
  </r>
  <r>
    <s v="pennsylvania"/>
    <x v="13"/>
    <x v="6"/>
    <x v="3414"/>
    <n v="9.5799999999999996E-2"/>
    <n v="9.5799999999999996E-2"/>
    <n v="9.5799999999999996E-2"/>
    <n v="9.5799999999999996E-2"/>
    <n v="9.5799999999999996E-2"/>
    <n v="9.5799999999999996E-2"/>
    <n v="9.5799999999999996E-2"/>
    <n v="9.5799999999999996E-2"/>
  </r>
  <r>
    <s v="rhode_island"/>
    <x v="13"/>
    <x v="6"/>
    <x v="548"/>
    <n v="8.6E-3"/>
    <n v="8.6E-3"/>
    <n v="8.6E-3"/>
    <n v="8.6E-3"/>
    <n v="8.6E-3"/>
    <n v="8.6E-3"/>
    <n v="8.6E-3"/>
    <n v="8.6E-3"/>
  </r>
  <r>
    <s v="rhode_island"/>
    <x v="13"/>
    <x v="5"/>
    <x v="128"/>
    <n v="4.36E-2"/>
    <n v="4.36E-2"/>
    <n v="4.36E-2"/>
    <n v="4.36E-2"/>
    <n v="4.36E-2"/>
    <n v="4.36E-2"/>
    <n v="4.36E-2"/>
    <n v="4.36E-2"/>
  </r>
  <r>
    <s v="rhode_island"/>
    <x v="13"/>
    <x v="4"/>
    <x v="3415"/>
    <n v="0.16980000000000001"/>
    <n v="0.16980000000000001"/>
    <n v="0.16980000000000001"/>
    <n v="0.16980000000000001"/>
    <n v="0.16980000000000001"/>
    <n v="0.16980000000000001"/>
    <n v="0.16980000000000001"/>
    <n v="0.16980000000000001"/>
  </r>
  <r>
    <s v="rhode_island"/>
    <x v="13"/>
    <x v="3"/>
    <x v="3416"/>
    <n v="0.21779999999999999"/>
    <n v="0.21779999999999999"/>
    <n v="0.21779999999999999"/>
    <n v="0.21779999999999999"/>
    <n v="0.21779999999999999"/>
    <n v="0.21779999999999999"/>
    <n v="0.21779999999999999"/>
    <n v="0.21779999999999999"/>
  </r>
  <r>
    <s v="rhode_island"/>
    <x v="13"/>
    <x v="1"/>
    <x v="39"/>
    <n v="0.15260000000000001"/>
    <n v="0.15260000000000001"/>
    <n v="0.15260000000000001"/>
    <n v="0.15260000000000001"/>
    <n v="0.15260000000000001"/>
    <n v="0.15260000000000001"/>
    <n v="0.15260000000000001"/>
    <n v="0.15260000000000001"/>
  </r>
  <r>
    <s v="rhode_island"/>
    <x v="13"/>
    <x v="2"/>
    <x v="24"/>
    <n v="1.9599999999999999E-2"/>
    <n v="1.9599999999999999E-2"/>
    <n v="1.9599999999999999E-2"/>
    <n v="1.9599999999999999E-2"/>
    <n v="1.9599999999999999E-2"/>
    <n v="1.9599999999999999E-2"/>
    <n v="1.9599999999999999E-2"/>
    <n v="1.9599999999999999E-2"/>
  </r>
  <r>
    <s v="rhode_island"/>
    <x v="13"/>
    <x v="0"/>
    <x v="3417"/>
    <n v="0.61199999999999999"/>
    <n v="0.61199999999999999"/>
    <n v="0.61199999999999999"/>
    <n v="0.61199999999999999"/>
    <n v="0.61199999999999999"/>
    <n v="0.61199999999999999"/>
    <n v="0.61199999999999999"/>
    <n v="0.61199999999999999"/>
  </r>
  <r>
    <s v="south_carolina"/>
    <x v="13"/>
    <x v="4"/>
    <x v="3418"/>
    <n v="0.97589999999999999"/>
    <n v="0.97589999999999999"/>
    <n v="0.97589999999999999"/>
    <n v="0.97589999999999999"/>
    <n v="0.97589999999999999"/>
    <n v="0.97589999999999999"/>
    <n v="0.97589999999999999"/>
    <n v="0.97589999999999999"/>
  </r>
  <r>
    <s v="south_carolina"/>
    <x v="13"/>
    <x v="1"/>
    <x v="3419"/>
    <n v="0.80769999999999997"/>
    <n v="0.80769999999999997"/>
    <n v="0.80769999999999997"/>
    <n v="0.80769999999999997"/>
    <n v="0.80769999999999997"/>
    <n v="0.80769999999999997"/>
    <n v="0.80769999999999997"/>
    <n v="0.80769999999999997"/>
  </r>
  <r>
    <s v="south_carolina"/>
    <x v="13"/>
    <x v="0"/>
    <x v="3420"/>
    <n v="2.9805999999999999"/>
    <n v="2.9805999999999999"/>
    <n v="2.9805999999999999"/>
    <n v="2.9805999999999999"/>
    <n v="2.9805999999999999"/>
    <n v="2.9805999999999999"/>
    <n v="2.9805999999999999"/>
    <n v="2.9805999999999999"/>
  </r>
  <r>
    <s v="south_carolina"/>
    <x v="13"/>
    <x v="2"/>
    <x v="3421"/>
    <n v="8.1000000000000003E-2"/>
    <n v="8.1000000000000003E-2"/>
    <n v="8.1000000000000003E-2"/>
    <n v="8.1000000000000003E-2"/>
    <n v="8.1000000000000003E-2"/>
    <n v="8.1000000000000003E-2"/>
    <n v="8.1000000000000003E-2"/>
    <n v="8.1000000000000003E-2"/>
  </r>
  <r>
    <s v="south_carolina"/>
    <x v="13"/>
    <x v="5"/>
    <x v="3422"/>
    <n v="0.18010000000000001"/>
    <n v="0.18010000000000001"/>
    <n v="0.18010000000000001"/>
    <n v="0.18010000000000001"/>
    <n v="0.18010000000000001"/>
    <n v="0.18010000000000001"/>
    <n v="0.18010000000000001"/>
    <n v="0.18010000000000001"/>
  </r>
  <r>
    <s v="south_carolina"/>
    <x v="13"/>
    <x v="6"/>
    <x v="43"/>
    <n v="3.5700000000000003E-2"/>
    <n v="3.5700000000000003E-2"/>
    <n v="3.5700000000000003E-2"/>
    <n v="3.5700000000000003E-2"/>
    <n v="3.5700000000000003E-2"/>
    <n v="3.5700000000000003E-2"/>
    <n v="3.5700000000000003E-2"/>
    <n v="3.5700000000000003E-2"/>
  </r>
  <r>
    <s v="south_carolina"/>
    <x v="13"/>
    <x v="3"/>
    <x v="3423"/>
    <n v="0.90029999999999999"/>
    <n v="0.90029999999999999"/>
    <n v="0.90029999999999999"/>
    <n v="0.90029999999999999"/>
    <n v="0.90029999999999999"/>
    <n v="0.90029999999999999"/>
    <n v="0.90029999999999999"/>
    <n v="0.90029999999999999"/>
  </r>
  <r>
    <s v="south_dakota"/>
    <x v="13"/>
    <x v="2"/>
    <x v="191"/>
    <n v="1.3599999999999999E-2"/>
    <n v="1.3599999999999999E-2"/>
    <n v="1.3599999999999999E-2"/>
    <n v="1.3599999999999999E-2"/>
    <n v="1.3599999999999999E-2"/>
    <n v="1.3599999999999999E-2"/>
    <n v="1.3599999999999999E-2"/>
    <n v="1.3599999999999999E-2"/>
  </r>
  <r>
    <s v="south_dakota"/>
    <x v="13"/>
    <x v="5"/>
    <x v="1570"/>
    <n v="3.0300000000000001E-2"/>
    <n v="3.0300000000000001E-2"/>
    <n v="3.0300000000000001E-2"/>
    <n v="3.0300000000000001E-2"/>
    <n v="3.0300000000000001E-2"/>
    <n v="3.0300000000000001E-2"/>
    <n v="3.0300000000000001E-2"/>
    <n v="3.0300000000000001E-2"/>
  </r>
  <r>
    <s v="south_dakota"/>
    <x v="13"/>
    <x v="4"/>
    <x v="3424"/>
    <n v="0.16109999999999999"/>
    <n v="0.16109999999999999"/>
    <n v="0.16109999999999999"/>
    <n v="0.16109999999999999"/>
    <n v="0.16109999999999999"/>
    <n v="0.16109999999999999"/>
    <n v="0.16109999999999999"/>
    <n v="0.16109999999999999"/>
  </r>
  <r>
    <s v="south_dakota"/>
    <x v="13"/>
    <x v="1"/>
    <x v="3425"/>
    <n v="0.1447"/>
    <n v="0.1447"/>
    <n v="0.1447"/>
    <n v="0.1447"/>
    <n v="0.1447"/>
    <n v="0.1447"/>
    <n v="0.1447"/>
    <n v="0.1447"/>
  </r>
  <r>
    <s v="south_dakota"/>
    <x v="13"/>
    <x v="6"/>
    <x v="379"/>
    <n v="6.0000000000000001E-3"/>
    <n v="6.0000000000000001E-3"/>
    <n v="6.0000000000000001E-3"/>
    <n v="6.0000000000000001E-3"/>
    <n v="6.0000000000000001E-3"/>
    <n v="6.0000000000000001E-3"/>
    <n v="6.0000000000000001E-3"/>
    <n v="6.0000000000000001E-3"/>
  </r>
  <r>
    <s v="south_dakota"/>
    <x v="13"/>
    <x v="3"/>
    <x v="3426"/>
    <n v="0.1517"/>
    <n v="0.1517"/>
    <n v="0.1517"/>
    <n v="0.1517"/>
    <n v="0.1517"/>
    <n v="0.1517"/>
    <n v="0.1517"/>
    <n v="0.1517"/>
  </r>
  <r>
    <s v="south_dakota"/>
    <x v="13"/>
    <x v="0"/>
    <x v="3427"/>
    <n v="0.50749999999999995"/>
    <n v="0.50749999999999995"/>
    <n v="0.50749999999999995"/>
    <n v="0.50749999999999995"/>
    <n v="0.50749999999999995"/>
    <n v="0.50749999999999995"/>
    <n v="0.50749999999999995"/>
    <n v="0.50749999999999995"/>
  </r>
  <r>
    <s v="tennessee"/>
    <x v="13"/>
    <x v="4"/>
    <x v="3428"/>
    <n v="1.3055000000000001"/>
    <n v="1.3055000000000001"/>
    <n v="1.3055000000000001"/>
    <n v="1.3055000000000001"/>
    <n v="1.3055000000000001"/>
    <n v="1.3055000000000001"/>
    <n v="1.3055000000000001"/>
    <n v="1.3055000000000001"/>
  </r>
  <r>
    <s v="tennessee"/>
    <x v="13"/>
    <x v="1"/>
    <x v="3429"/>
    <n v="1.1689000000000001"/>
    <n v="1.1689000000000001"/>
    <n v="1.1689000000000001"/>
    <n v="1.1689000000000001"/>
    <n v="1.1689000000000001"/>
    <n v="1.1689000000000001"/>
    <n v="1.1689000000000001"/>
    <n v="1.1689000000000001"/>
  </r>
  <r>
    <s v="tennessee"/>
    <x v="13"/>
    <x v="3"/>
    <x v="3430"/>
    <n v="1.2632000000000001"/>
    <n v="1.2632000000000001"/>
    <n v="1.2632000000000001"/>
    <n v="1.2632000000000001"/>
    <n v="1.2632000000000001"/>
    <n v="1.2632000000000001"/>
    <n v="1.2632000000000001"/>
    <n v="1.2632000000000001"/>
  </r>
  <r>
    <s v="tennessee"/>
    <x v="13"/>
    <x v="5"/>
    <x v="3431"/>
    <n v="0.25269999999999998"/>
    <n v="0.25269999999999998"/>
    <n v="0.25269999999999998"/>
    <n v="0.25269999999999998"/>
    <n v="0.25269999999999998"/>
    <n v="0.25269999999999998"/>
    <n v="0.25269999999999998"/>
    <n v="0.25269999999999998"/>
  </r>
  <r>
    <s v="tennessee"/>
    <x v="13"/>
    <x v="6"/>
    <x v="2627"/>
    <n v="5.0099999999999999E-2"/>
    <n v="5.0099999999999999E-2"/>
    <n v="5.0099999999999999E-2"/>
    <n v="5.0099999999999999E-2"/>
    <n v="5.0099999999999999E-2"/>
    <n v="5.0099999999999999E-2"/>
    <n v="5.0099999999999999E-2"/>
    <n v="5.0099999999999999E-2"/>
  </r>
  <r>
    <s v="tennessee"/>
    <x v="13"/>
    <x v="2"/>
    <x v="3432"/>
    <n v="0.11360000000000001"/>
    <n v="0.11360000000000001"/>
    <n v="0.11360000000000001"/>
    <n v="0.11360000000000001"/>
    <n v="0.11360000000000001"/>
    <n v="0.11360000000000001"/>
    <n v="0.11360000000000001"/>
    <n v="0.11360000000000001"/>
  </r>
  <r>
    <s v="tennessee"/>
    <x v="13"/>
    <x v="0"/>
    <x v="3433"/>
    <n v="4.1539000000000001"/>
    <n v="4.1539000000000001"/>
    <n v="4.1539000000000001"/>
    <n v="4.1539000000000001"/>
    <n v="4.1539000000000001"/>
    <n v="4.1539000000000001"/>
    <n v="4.1539000000000001"/>
    <n v="4.1539000000000001"/>
  </r>
  <r>
    <s v="texas"/>
    <x v="13"/>
    <x v="2"/>
    <x v="3434"/>
    <n v="0.47370000000000001"/>
    <n v="0.47370000000000001"/>
    <n v="0.47370000000000001"/>
    <n v="0.47370000000000001"/>
    <n v="0.47370000000000001"/>
    <n v="0.47370000000000001"/>
    <n v="0.47370000000000001"/>
    <n v="0.47370000000000001"/>
  </r>
  <r>
    <s v="texas"/>
    <x v="13"/>
    <x v="5"/>
    <x v="3435"/>
    <n v="1.0536000000000001"/>
    <n v="1.0536000000000001"/>
    <n v="1.0536000000000001"/>
    <n v="1.0536000000000001"/>
    <n v="1.0536000000000001"/>
    <n v="1.0536000000000001"/>
    <n v="1.0536000000000001"/>
    <n v="1.0536000000000001"/>
  </r>
  <r>
    <s v="texas"/>
    <x v="13"/>
    <x v="0"/>
    <x v="3436"/>
    <n v="16.307700000000001"/>
    <n v="16.307700000000001"/>
    <n v="16.307700000000001"/>
    <n v="16.307700000000001"/>
    <n v="16.307700000000001"/>
    <n v="16.307700000000001"/>
    <n v="16.307700000000001"/>
    <n v="16.307700000000001"/>
  </r>
  <r>
    <s v="texas"/>
    <x v="13"/>
    <x v="1"/>
    <x v="3437"/>
    <n v="4.2095000000000002"/>
    <n v="4.2095000000000002"/>
    <n v="4.2095000000000002"/>
    <n v="4.2095000000000002"/>
    <n v="4.2095000000000002"/>
    <n v="4.2095000000000002"/>
    <n v="4.2095000000000002"/>
    <n v="4.2095000000000002"/>
  </r>
  <r>
    <s v="texas"/>
    <x v="13"/>
    <x v="4"/>
    <x v="3438"/>
    <n v="5.0957999999999997"/>
    <n v="5.0957999999999997"/>
    <n v="5.0957999999999997"/>
    <n v="5.0957999999999997"/>
    <n v="5.0957999999999997"/>
    <n v="5.0957999999999997"/>
    <n v="5.0957999999999997"/>
    <n v="5.0957999999999997"/>
  </r>
  <r>
    <s v="texas"/>
    <x v="13"/>
    <x v="3"/>
    <x v="3439"/>
    <n v="5.2664"/>
    <n v="5.2664"/>
    <n v="5.2664"/>
    <n v="5.2664"/>
    <n v="5.2664"/>
    <n v="5.2664"/>
    <n v="5.2664"/>
    <n v="5.2664"/>
  </r>
  <r>
    <s v="texas"/>
    <x v="13"/>
    <x v="6"/>
    <x v="1142"/>
    <n v="0.2087"/>
    <n v="0.2087"/>
    <n v="0.2087"/>
    <n v="0.2087"/>
    <n v="0.2087"/>
    <n v="0.2087"/>
    <n v="0.2087"/>
    <n v="0.2087"/>
  </r>
  <r>
    <s v="utah"/>
    <x v="13"/>
    <x v="3"/>
    <x v="3440"/>
    <n v="0.55020000000000002"/>
    <n v="0.55020000000000002"/>
    <n v="0.55020000000000002"/>
    <n v="0.55020000000000002"/>
    <n v="0.55020000000000002"/>
    <n v="0.55020000000000002"/>
    <n v="0.55020000000000002"/>
    <n v="0.55020000000000002"/>
  </r>
  <r>
    <s v="utah"/>
    <x v="13"/>
    <x v="0"/>
    <x v="3441"/>
    <n v="1.6408"/>
    <n v="1.6408"/>
    <n v="1.6408"/>
    <n v="1.6408"/>
    <n v="1.6408"/>
    <n v="1.6408"/>
    <n v="1.6408"/>
    <n v="1.6408"/>
  </r>
  <r>
    <s v="utah"/>
    <x v="13"/>
    <x v="5"/>
    <x v="500"/>
    <n v="0.1101"/>
    <n v="0.1101"/>
    <n v="0.1101"/>
    <n v="0.1101"/>
    <n v="0.1101"/>
    <n v="0.1101"/>
    <n v="0.1101"/>
    <n v="0.1101"/>
  </r>
  <r>
    <s v="utah"/>
    <x v="13"/>
    <x v="6"/>
    <x v="10"/>
    <n v="2.18E-2"/>
    <n v="2.18E-2"/>
    <n v="2.18E-2"/>
    <n v="2.18E-2"/>
    <n v="2.18E-2"/>
    <n v="2.18E-2"/>
    <n v="2.18E-2"/>
    <n v="2.18E-2"/>
  </r>
  <r>
    <s v="utah"/>
    <x v="13"/>
    <x v="2"/>
    <x v="408"/>
    <n v="4.9500000000000002E-2"/>
    <n v="4.9500000000000002E-2"/>
    <n v="4.9500000000000002E-2"/>
    <n v="4.9500000000000002E-2"/>
    <n v="4.9500000000000002E-2"/>
    <n v="4.9500000000000002E-2"/>
    <n v="4.9500000000000002E-2"/>
    <n v="4.9500000000000002E-2"/>
  </r>
  <r>
    <s v="utah"/>
    <x v="13"/>
    <x v="4"/>
    <x v="2263"/>
    <n v="0.4506"/>
    <n v="0.4506"/>
    <n v="0.4506"/>
    <n v="0.4506"/>
    <n v="0.4506"/>
    <n v="0.4506"/>
    <n v="0.4506"/>
    <n v="0.4506"/>
  </r>
  <r>
    <s v="utah"/>
    <x v="13"/>
    <x v="1"/>
    <x v="1718"/>
    <n v="0.45850000000000002"/>
    <n v="0.45850000000000002"/>
    <n v="0.45850000000000002"/>
    <n v="0.45850000000000002"/>
    <n v="0.45850000000000002"/>
    <n v="0.45850000000000002"/>
    <n v="0.45850000000000002"/>
    <n v="0.45850000000000002"/>
  </r>
  <r>
    <s v="vermont"/>
    <x v="13"/>
    <x v="4"/>
    <x v="187"/>
    <n v="0.1106"/>
    <n v="0.1106"/>
    <n v="0.1106"/>
    <n v="0.1106"/>
    <n v="0.1106"/>
    <n v="0.1106"/>
    <n v="0.1106"/>
    <n v="0.1106"/>
  </r>
  <r>
    <s v="vermont"/>
    <x v="13"/>
    <x v="0"/>
    <x v="3442"/>
    <n v="0.40010000000000001"/>
    <n v="0.40010000000000001"/>
    <n v="0.40010000000000001"/>
    <n v="0.40010000000000001"/>
    <n v="0.40010000000000001"/>
    <n v="0.40010000000000001"/>
    <n v="0.40010000000000001"/>
    <n v="0.40010000000000001"/>
  </r>
  <r>
    <s v="vermont"/>
    <x v="13"/>
    <x v="3"/>
    <x v="3443"/>
    <n v="0.12959999999999999"/>
    <n v="0.12959999999999999"/>
    <n v="0.12959999999999999"/>
    <n v="0.12959999999999999"/>
    <n v="0.12959999999999999"/>
    <n v="0.12959999999999999"/>
    <n v="0.12959999999999999"/>
    <n v="0.12959999999999999"/>
  </r>
  <r>
    <s v="vermont"/>
    <x v="13"/>
    <x v="1"/>
    <x v="996"/>
    <n v="0.1172"/>
    <n v="0.1172"/>
    <n v="0.1172"/>
    <n v="0.1172"/>
    <n v="0.1172"/>
    <n v="0.1172"/>
    <n v="0.1172"/>
    <n v="0.1172"/>
  </r>
  <r>
    <s v="vermont"/>
    <x v="13"/>
    <x v="5"/>
    <x v="303"/>
    <n v="2.5899999999999999E-2"/>
    <n v="2.5899999999999999E-2"/>
    <n v="2.5899999999999999E-2"/>
    <n v="2.5899999999999999E-2"/>
    <n v="2.5899999999999999E-2"/>
    <n v="2.5899999999999999E-2"/>
    <n v="2.5899999999999999E-2"/>
    <n v="2.5899999999999999E-2"/>
  </r>
  <r>
    <s v="vermont"/>
    <x v="13"/>
    <x v="2"/>
    <x v="937"/>
    <n v="1.17E-2"/>
    <n v="1.17E-2"/>
    <n v="1.17E-2"/>
    <n v="1.17E-2"/>
    <n v="1.17E-2"/>
    <n v="1.17E-2"/>
    <n v="1.17E-2"/>
    <n v="1.17E-2"/>
  </r>
  <r>
    <s v="vermont"/>
    <x v="13"/>
    <x v="6"/>
    <x v="582"/>
    <n v="5.1000000000000004E-3"/>
    <n v="5.1000000000000004E-3"/>
    <n v="5.1000000000000004E-3"/>
    <n v="5.1000000000000004E-3"/>
    <n v="5.1000000000000004E-3"/>
    <n v="5.1000000000000004E-3"/>
    <n v="5.1000000000000004E-3"/>
    <n v="5.1000000000000004E-3"/>
  </r>
  <r>
    <s v="virginia"/>
    <x v="13"/>
    <x v="6"/>
    <x v="3444"/>
    <n v="6.5600000000000006E-2"/>
    <n v="6.5600000000000006E-2"/>
    <n v="6.5600000000000006E-2"/>
    <n v="6.5600000000000006E-2"/>
    <n v="6.5600000000000006E-2"/>
    <n v="6.5600000000000006E-2"/>
    <n v="6.5600000000000006E-2"/>
    <n v="6.5600000000000006E-2"/>
  </r>
  <r>
    <s v="virginia"/>
    <x v="13"/>
    <x v="4"/>
    <x v="3445"/>
    <n v="1.6177999999999999"/>
    <n v="1.6177999999999999"/>
    <n v="1.6177999999999999"/>
    <n v="1.6177999999999999"/>
    <n v="1.6177999999999999"/>
    <n v="1.6177999999999999"/>
    <n v="1.6177999999999999"/>
    <n v="1.6177999999999999"/>
  </r>
  <r>
    <s v="virginia"/>
    <x v="13"/>
    <x v="5"/>
    <x v="3446"/>
    <n v="0.33119999999999999"/>
    <n v="0.33119999999999999"/>
    <n v="0.33119999999999999"/>
    <n v="0.33119999999999999"/>
    <n v="0.33119999999999999"/>
    <n v="0.33119999999999999"/>
    <n v="0.33119999999999999"/>
    <n v="0.33119999999999999"/>
  </r>
  <r>
    <s v="virginia"/>
    <x v="13"/>
    <x v="3"/>
    <x v="3447"/>
    <n v="1.6554"/>
    <n v="1.6554"/>
    <n v="1.6554"/>
    <n v="1.6554"/>
    <n v="1.6554"/>
    <n v="1.6554"/>
    <n v="1.6554"/>
    <n v="1.6554"/>
  </r>
  <r>
    <s v="virginia"/>
    <x v="13"/>
    <x v="0"/>
    <x v="3448"/>
    <n v="5.2321999999999997"/>
    <n v="5.2321999999999997"/>
    <n v="5.2321999999999997"/>
    <n v="5.2321999999999997"/>
    <n v="5.2321999999999997"/>
    <n v="5.2321999999999997"/>
    <n v="5.2321999999999997"/>
    <n v="5.2321999999999997"/>
  </r>
  <r>
    <s v="virginia"/>
    <x v="13"/>
    <x v="1"/>
    <x v="3449"/>
    <n v="1.4134"/>
    <n v="1.4134"/>
    <n v="1.4134"/>
    <n v="1.4134"/>
    <n v="1.4134"/>
    <n v="1.4134"/>
    <n v="1.4134"/>
    <n v="1.4134"/>
  </r>
  <r>
    <s v="virginia"/>
    <x v="13"/>
    <x v="2"/>
    <x v="3450"/>
    <n v="0.1489"/>
    <n v="0.1489"/>
    <n v="0.1489"/>
    <n v="0.1489"/>
    <n v="0.1489"/>
    <n v="0.1489"/>
    <n v="0.1489"/>
    <n v="0.1489"/>
  </r>
  <r>
    <s v="washington"/>
    <x v="13"/>
    <x v="4"/>
    <x v="3451"/>
    <n v="0.85160000000000002"/>
    <n v="0.85160000000000002"/>
    <n v="0.85160000000000002"/>
    <n v="0.85160000000000002"/>
    <n v="0.85160000000000002"/>
    <n v="0.85160000000000002"/>
    <n v="0.85160000000000002"/>
    <n v="0.85160000000000002"/>
  </r>
  <r>
    <s v="washington"/>
    <x v="13"/>
    <x v="2"/>
    <x v="3452"/>
    <n v="0.12659999999999999"/>
    <n v="0.12659999999999999"/>
    <n v="0.12659999999999999"/>
    <n v="0.12659999999999999"/>
    <n v="0.12659999999999999"/>
    <n v="0.12659999999999999"/>
    <n v="0.12659999999999999"/>
    <n v="0.12659999999999999"/>
  </r>
  <r>
    <s v="washington"/>
    <x v="13"/>
    <x v="0"/>
    <x v="3453"/>
    <n v="3.7292999999999998"/>
    <n v="3.7292999999999998"/>
    <n v="3.7292999999999998"/>
    <n v="3.7292999999999998"/>
    <n v="3.7292999999999998"/>
    <n v="3.7292999999999998"/>
    <n v="3.7292999999999998"/>
    <n v="3.7292999999999998"/>
  </r>
  <r>
    <s v="washington"/>
    <x v="13"/>
    <x v="5"/>
    <x v="3454"/>
    <n v="0.28149999999999997"/>
    <n v="0.28149999999999997"/>
    <n v="0.28149999999999997"/>
    <n v="0.28149999999999997"/>
    <n v="0.28149999999999997"/>
    <n v="0.28149999999999997"/>
    <n v="0.28149999999999997"/>
    <n v="0.28149999999999997"/>
  </r>
  <r>
    <s v="washington"/>
    <x v="13"/>
    <x v="3"/>
    <x v="3455"/>
    <n v="1.407"/>
    <n v="1.407"/>
    <n v="1.407"/>
    <n v="1.407"/>
    <n v="1.407"/>
    <n v="1.407"/>
    <n v="1.407"/>
    <n v="1.407"/>
  </r>
  <r>
    <s v="washington"/>
    <x v="13"/>
    <x v="1"/>
    <x v="3456"/>
    <n v="1.0067999999999999"/>
    <n v="1.0067999999999999"/>
    <n v="1.0067999999999999"/>
    <n v="1.0067999999999999"/>
    <n v="1.0067999999999999"/>
    <n v="1.0067999999999999"/>
    <n v="1.0067999999999999"/>
    <n v="1.0067999999999999"/>
  </r>
  <r>
    <s v="washington"/>
    <x v="13"/>
    <x v="6"/>
    <x v="2107"/>
    <n v="5.5800000000000002E-2"/>
    <n v="5.5800000000000002E-2"/>
    <n v="5.5800000000000002E-2"/>
    <n v="5.5800000000000002E-2"/>
    <n v="5.5800000000000002E-2"/>
    <n v="5.5800000000000002E-2"/>
    <n v="5.5800000000000002E-2"/>
    <n v="5.5800000000000002E-2"/>
  </r>
  <r>
    <s v="washington_dc"/>
    <x v="13"/>
    <x v="0"/>
    <x v="3457"/>
    <n v="0.31569999999999998"/>
    <n v="0.31569999999999998"/>
    <n v="0.31569999999999998"/>
    <n v="0.31569999999999998"/>
    <n v="0.31569999999999998"/>
    <n v="0.31569999999999998"/>
    <n v="0.31569999999999998"/>
    <n v="0.31569999999999998"/>
  </r>
  <r>
    <s v="washington_dc"/>
    <x v="13"/>
    <x v="4"/>
    <x v="1838"/>
    <n v="0.11990000000000001"/>
    <n v="0.11990000000000001"/>
    <n v="0.11990000000000001"/>
    <n v="0.11990000000000001"/>
    <n v="0.11990000000000001"/>
    <n v="0.11990000000000001"/>
    <n v="0.11990000000000001"/>
    <n v="0.11990000000000001"/>
  </r>
  <r>
    <s v="washington_dc"/>
    <x v="13"/>
    <x v="2"/>
    <x v="1770"/>
    <n v="8.3999999999999995E-3"/>
    <n v="8.3999999999999995E-3"/>
    <n v="8.3999999999999995E-3"/>
    <n v="8.3999999999999995E-3"/>
    <n v="8.3999999999999995E-3"/>
    <n v="8.3999999999999995E-3"/>
    <n v="8.3999999999999995E-3"/>
    <n v="8.3999999999999995E-3"/>
  </r>
  <r>
    <s v="washington_dc"/>
    <x v="13"/>
    <x v="6"/>
    <x v="93"/>
    <n v="3.7000000000000002E-3"/>
    <n v="3.7000000000000002E-3"/>
    <n v="3.7000000000000002E-3"/>
    <n v="3.7000000000000002E-3"/>
    <n v="3.7000000000000002E-3"/>
    <n v="3.7000000000000002E-3"/>
    <n v="3.7000000000000002E-3"/>
    <n v="3.7000000000000002E-3"/>
  </r>
  <r>
    <s v="washington_dc"/>
    <x v="13"/>
    <x v="1"/>
    <x v="145"/>
    <n v="7.22E-2"/>
    <n v="7.22E-2"/>
    <n v="7.22E-2"/>
    <n v="7.22E-2"/>
    <n v="7.22E-2"/>
    <n v="7.22E-2"/>
    <n v="7.22E-2"/>
    <n v="7.22E-2"/>
  </r>
  <r>
    <s v="washington_dc"/>
    <x v="13"/>
    <x v="3"/>
    <x v="3458"/>
    <n v="9.2999999999999999E-2"/>
    <n v="9.2999999999999999E-2"/>
    <n v="9.2999999999999999E-2"/>
    <n v="9.2999999999999999E-2"/>
    <n v="9.2999999999999999E-2"/>
    <n v="9.2999999999999999E-2"/>
    <n v="9.2999999999999999E-2"/>
    <n v="9.2999999999999999E-2"/>
  </r>
  <r>
    <s v="washington_dc"/>
    <x v="13"/>
    <x v="5"/>
    <x v="3459"/>
    <n v="1.8599999999999998E-2"/>
    <n v="1.8599999999999998E-2"/>
    <n v="1.8599999999999998E-2"/>
    <n v="1.8599999999999998E-2"/>
    <n v="1.8599999999999998E-2"/>
    <n v="1.8599999999999998E-2"/>
    <n v="1.8599999999999998E-2"/>
    <n v="1.8599999999999998E-2"/>
  </r>
  <r>
    <s v="west_virginia"/>
    <x v="13"/>
    <x v="1"/>
    <x v="2072"/>
    <n v="0.2964"/>
    <n v="0.2964"/>
    <n v="0.2964"/>
    <n v="0.2964"/>
    <n v="0.2964"/>
    <n v="0.2964"/>
    <n v="0.2964"/>
    <n v="0.2964"/>
  </r>
  <r>
    <s v="west_virginia"/>
    <x v="13"/>
    <x v="5"/>
    <x v="2772"/>
    <n v="6.8699999999999997E-2"/>
    <n v="6.8699999999999997E-2"/>
    <n v="6.8699999999999997E-2"/>
    <n v="6.8699999999999997E-2"/>
    <n v="6.8699999999999997E-2"/>
    <n v="6.8699999999999997E-2"/>
    <n v="6.8699999999999997E-2"/>
    <n v="6.8699999999999997E-2"/>
  </r>
  <r>
    <s v="west_virginia"/>
    <x v="13"/>
    <x v="0"/>
    <x v="3460"/>
    <n v="1.1279999999999999"/>
    <n v="1.1279999999999999"/>
    <n v="1.1279999999999999"/>
    <n v="1.1279999999999999"/>
    <n v="1.1279999999999999"/>
    <n v="1.1279999999999999"/>
    <n v="1.1279999999999999"/>
    <n v="1.1279999999999999"/>
  </r>
  <r>
    <s v="west_virginia"/>
    <x v="13"/>
    <x v="2"/>
    <x v="475"/>
    <n v="3.09E-2"/>
    <n v="3.09E-2"/>
    <n v="3.09E-2"/>
    <n v="3.09E-2"/>
    <n v="3.09E-2"/>
    <n v="3.09E-2"/>
    <n v="3.09E-2"/>
    <n v="3.09E-2"/>
  </r>
  <r>
    <s v="west_virginia"/>
    <x v="13"/>
    <x v="4"/>
    <x v="126"/>
    <n v="0.37530000000000002"/>
    <n v="0.37530000000000002"/>
    <n v="0.37530000000000002"/>
    <n v="0.37530000000000002"/>
    <n v="0.37530000000000002"/>
    <n v="0.37530000000000002"/>
    <n v="0.37530000000000002"/>
    <n v="0.37530000000000002"/>
  </r>
  <r>
    <s v="west_virginia"/>
    <x v="13"/>
    <x v="6"/>
    <x v="191"/>
    <n v="1.3599999999999999E-2"/>
    <n v="1.3599999999999999E-2"/>
    <n v="1.3599999999999999E-2"/>
    <n v="1.3599999999999999E-2"/>
    <n v="1.3599999999999999E-2"/>
    <n v="1.3599999999999999E-2"/>
    <n v="1.3599999999999999E-2"/>
    <n v="1.3599999999999999E-2"/>
  </r>
  <r>
    <s v="west_virginia"/>
    <x v="13"/>
    <x v="3"/>
    <x v="3461"/>
    <n v="0.34320000000000001"/>
    <n v="0.34320000000000001"/>
    <n v="0.34320000000000001"/>
    <n v="0.34320000000000001"/>
    <n v="0.34320000000000001"/>
    <n v="0.34320000000000001"/>
    <n v="0.34320000000000001"/>
    <n v="0.34320000000000001"/>
  </r>
  <r>
    <s v="wisconsin"/>
    <x v="13"/>
    <x v="4"/>
    <x v="3462"/>
    <n v="1.1454"/>
    <n v="1.1454"/>
    <n v="1.1454"/>
    <n v="1.1454"/>
    <n v="1.1454"/>
    <n v="1.1454"/>
    <n v="1.1454"/>
    <n v="1.1454"/>
  </r>
  <r>
    <s v="wisconsin"/>
    <x v="13"/>
    <x v="3"/>
    <x v="3463"/>
    <n v="1.1292"/>
    <n v="1.1292"/>
    <n v="1.1292"/>
    <n v="1.1292"/>
    <n v="1.1292"/>
    <n v="1.1292"/>
    <n v="1.1292"/>
    <n v="1.1292"/>
  </r>
  <r>
    <s v="wisconsin"/>
    <x v="13"/>
    <x v="0"/>
    <x v="3464"/>
    <n v="3.6099000000000001"/>
    <n v="3.6099000000000001"/>
    <n v="3.6099000000000001"/>
    <n v="3.6099000000000001"/>
    <n v="3.6099000000000001"/>
    <n v="3.6099000000000001"/>
    <n v="3.6099000000000001"/>
    <n v="3.6099000000000001"/>
  </r>
  <r>
    <s v="wisconsin"/>
    <x v="13"/>
    <x v="5"/>
    <x v="2323"/>
    <n v="0.22589999999999999"/>
    <n v="0.22589999999999999"/>
    <n v="0.22589999999999999"/>
    <n v="0.22589999999999999"/>
    <n v="0.22589999999999999"/>
    <n v="0.22589999999999999"/>
    <n v="0.22589999999999999"/>
    <n v="0.22589999999999999"/>
  </r>
  <r>
    <s v="wisconsin"/>
    <x v="13"/>
    <x v="2"/>
    <x v="3465"/>
    <n v="0.1016"/>
    <n v="0.1016"/>
    <n v="0.1016"/>
    <n v="0.1016"/>
    <n v="0.1016"/>
    <n v="0.1016"/>
    <n v="0.1016"/>
    <n v="0.1016"/>
  </r>
  <r>
    <s v="wisconsin"/>
    <x v="13"/>
    <x v="6"/>
    <x v="3466"/>
    <n v="4.48E-2"/>
    <n v="4.48E-2"/>
    <n v="4.48E-2"/>
    <n v="4.48E-2"/>
    <n v="4.48E-2"/>
    <n v="4.48E-2"/>
    <n v="4.48E-2"/>
    <n v="4.48E-2"/>
  </r>
  <r>
    <s v="wisconsin"/>
    <x v="13"/>
    <x v="1"/>
    <x v="3467"/>
    <n v="0.96299999999999997"/>
    <n v="0.96299999999999997"/>
    <n v="0.96299999999999997"/>
    <n v="0.96299999999999997"/>
    <n v="0.96299999999999997"/>
    <n v="0.96299999999999997"/>
    <n v="0.96299999999999997"/>
    <n v="0.96299999999999997"/>
  </r>
  <r>
    <s v="wyoming"/>
    <x v="13"/>
    <x v="2"/>
    <x v="74"/>
    <n v="8.9999999999999993E-3"/>
    <n v="8.9999999999999993E-3"/>
    <n v="8.9999999999999993E-3"/>
    <n v="8.9999999999999993E-3"/>
    <n v="8.9999999999999993E-3"/>
    <n v="8.9999999999999993E-3"/>
    <n v="8.9999999999999993E-3"/>
    <n v="8.9999999999999993E-3"/>
  </r>
  <r>
    <s v="wyoming"/>
    <x v="13"/>
    <x v="5"/>
    <x v="1100"/>
    <n v="2.01E-2"/>
    <n v="2.01E-2"/>
    <n v="2.01E-2"/>
    <n v="2.01E-2"/>
    <n v="2.01E-2"/>
    <n v="2.01E-2"/>
    <n v="2.01E-2"/>
    <n v="2.01E-2"/>
  </r>
  <r>
    <s v="wyoming"/>
    <x v="13"/>
    <x v="3"/>
    <x v="402"/>
    <n v="0.10050000000000001"/>
    <n v="0.10050000000000001"/>
    <n v="0.10050000000000001"/>
    <n v="0.10050000000000001"/>
    <n v="0.10050000000000001"/>
    <n v="0.10050000000000001"/>
    <n v="0.10050000000000001"/>
    <n v="0.10050000000000001"/>
  </r>
  <r>
    <s v="wyoming"/>
    <x v="13"/>
    <x v="1"/>
    <x v="3468"/>
    <n v="0.1363"/>
    <n v="0.1363"/>
    <n v="0.1363"/>
    <n v="0.1363"/>
    <n v="0.1363"/>
    <n v="0.1363"/>
    <n v="0.1363"/>
    <n v="0.1363"/>
  </r>
  <r>
    <s v="wyoming"/>
    <x v="13"/>
    <x v="4"/>
    <x v="3469"/>
    <n v="9.74E-2"/>
    <n v="9.74E-2"/>
    <n v="9.74E-2"/>
    <n v="9.74E-2"/>
    <n v="9.74E-2"/>
    <n v="9.74E-2"/>
    <n v="9.74E-2"/>
    <n v="9.74E-2"/>
  </r>
  <r>
    <s v="wyoming"/>
    <x v="13"/>
    <x v="0"/>
    <x v="3470"/>
    <n v="0.36730000000000002"/>
    <n v="0.36730000000000002"/>
    <n v="0.36730000000000002"/>
    <n v="0.36730000000000002"/>
    <n v="0.36730000000000002"/>
    <n v="0.36730000000000002"/>
    <n v="0.36730000000000002"/>
    <n v="0.36730000000000002"/>
  </r>
  <r>
    <s v="wyoming"/>
    <x v="13"/>
    <x v="6"/>
    <x v="340"/>
    <n v="4.0000000000000001E-3"/>
    <n v="4.0000000000000001E-3"/>
    <n v="4.0000000000000001E-3"/>
    <n v="4.0000000000000001E-3"/>
    <n v="4.0000000000000001E-3"/>
    <n v="4.0000000000000001E-3"/>
    <n v="4.0000000000000001E-3"/>
    <n v="4.0000000000000001E-3"/>
  </r>
  <r>
    <s v="alabama"/>
    <x v="14"/>
    <x v="4"/>
    <x v="3471"/>
    <n v="1.0765"/>
    <n v="1.0765"/>
    <n v="1.0765"/>
    <n v="1.0765"/>
    <n v="1.0765"/>
    <n v="1.0765"/>
    <n v="1.0765"/>
    <n v="1.0765"/>
  </r>
  <r>
    <s v="alabama"/>
    <x v="14"/>
    <x v="2"/>
    <x v="3472"/>
    <n v="9.3399999999999997E-2"/>
    <n v="7.6399999999999996E-2"/>
    <n v="9.3399999999999997E-2"/>
    <n v="7.6399999999999996E-2"/>
    <n v="7.6399999999999996E-2"/>
    <n v="9.3399999999999997E-2"/>
    <n v="7.6399999999999996E-2"/>
    <n v="7.6399999999999996E-2"/>
  </r>
  <r>
    <s v="alabama"/>
    <x v="14"/>
    <x v="6"/>
    <x v="3473"/>
    <n v="3.5099999999999999E-2"/>
    <n v="3.5099999999999999E-2"/>
    <n v="3.5099999999999999E-2"/>
    <n v="3.5099999999999999E-2"/>
    <n v="3.5099999999999999E-2"/>
    <n v="3.5099999999999999E-2"/>
    <n v="3.5099999999999999E-2"/>
    <n v="3.5099999999999999E-2"/>
  </r>
  <r>
    <s v="alabama"/>
    <x v="14"/>
    <x v="1"/>
    <x v="3474"/>
    <n v="0.95440000000000003"/>
    <n v="0.95440000000000003"/>
    <n v="0.95440000000000003"/>
    <n v="0.95440000000000003"/>
    <n v="0.95440000000000003"/>
    <n v="0.95440000000000003"/>
    <n v="0.95440000000000003"/>
    <n v="0.95440000000000003"/>
  </r>
  <r>
    <s v="alabama"/>
    <x v="14"/>
    <x v="5"/>
    <x v="1872"/>
    <n v="0.17829999999999999"/>
    <n v="6.7299999999999999E-2"/>
    <n v="0.17829999999999999"/>
    <n v="6.7299999999999999E-2"/>
    <n v="6.7299999999999999E-2"/>
    <n v="0.17829999999999999"/>
    <n v="6.7299999999999999E-2"/>
    <n v="6.7299999999999999E-2"/>
  </r>
  <r>
    <s v="alabama"/>
    <x v="14"/>
    <x v="3"/>
    <x v="3475"/>
    <n v="0.91059999999999997"/>
    <n v="0.90090000000000003"/>
    <n v="0.93640000000000001"/>
    <n v="0.88160000000000005"/>
    <n v="0.90090000000000003"/>
    <n v="0.93640000000000001"/>
    <n v="0.88160000000000005"/>
    <n v="0.87509999999999999"/>
  </r>
  <r>
    <s v="alabama"/>
    <x v="14"/>
    <x v="0"/>
    <x v="3476"/>
    <n v="3.2484000000000002"/>
    <n v="3.1107"/>
    <n v="3.2742"/>
    <n v="3.0914000000000001"/>
    <n v="3.1107"/>
    <n v="3.2742"/>
    <n v="3.0914000000000001"/>
    <n v="3.0849000000000002"/>
  </r>
  <r>
    <s v="alaska"/>
    <x v="14"/>
    <x v="0"/>
    <x v="3477"/>
    <n v="0.42780000000000001"/>
    <n v="0.40539999999999998"/>
    <n v="0.432"/>
    <n v="0.40229999999999999"/>
    <n v="0.40539999999999998"/>
    <n v="0.432"/>
    <n v="0.40229999999999999"/>
    <n v="0.4012"/>
  </r>
  <r>
    <s v="alaska"/>
    <x v="14"/>
    <x v="2"/>
    <x v="925"/>
    <n v="1.52E-2"/>
    <n v="1.24E-2"/>
    <n v="1.52E-2"/>
    <n v="1.24E-2"/>
    <n v="1.24E-2"/>
    <n v="1.52E-2"/>
    <n v="1.24E-2"/>
    <n v="1.24E-2"/>
  </r>
  <r>
    <s v="alaska"/>
    <x v="14"/>
    <x v="4"/>
    <x v="3478"/>
    <n v="0.1411"/>
    <n v="0.1411"/>
    <n v="0.1411"/>
    <n v="0.1411"/>
    <n v="0.1411"/>
    <n v="0.1411"/>
    <n v="0.1411"/>
    <n v="0.1411"/>
  </r>
  <r>
    <s v="alaska"/>
    <x v="14"/>
    <x v="3"/>
    <x v="265"/>
    <n v="0.1479"/>
    <n v="0.14630000000000001"/>
    <n v="0.15210000000000001"/>
    <n v="0.14319999999999999"/>
    <n v="0.14630000000000001"/>
    <n v="0.15210000000000001"/>
    <n v="0.14319999999999999"/>
    <n v="0.1421"/>
  </r>
  <r>
    <s v="alaska"/>
    <x v="14"/>
    <x v="6"/>
    <x v="662"/>
    <n v="5.7000000000000002E-3"/>
    <n v="5.7000000000000002E-3"/>
    <n v="5.7000000000000002E-3"/>
    <n v="5.7000000000000002E-3"/>
    <n v="5.7000000000000002E-3"/>
    <n v="5.7000000000000002E-3"/>
    <n v="5.7000000000000002E-3"/>
    <n v="5.7000000000000002E-3"/>
  </r>
  <r>
    <s v="alaska"/>
    <x v="14"/>
    <x v="5"/>
    <x v="1347"/>
    <n v="2.9000000000000001E-2"/>
    <n v="1.09E-2"/>
    <n v="2.9000000000000001E-2"/>
    <n v="1.09E-2"/>
    <n v="1.09E-2"/>
    <n v="2.9000000000000001E-2"/>
    <n v="1.09E-2"/>
    <n v="1.09E-2"/>
  </r>
  <r>
    <s v="alaska"/>
    <x v="14"/>
    <x v="1"/>
    <x v="3479"/>
    <n v="8.8999999999999996E-2"/>
    <n v="8.8999999999999996E-2"/>
    <n v="8.8999999999999996E-2"/>
    <n v="8.8999999999999996E-2"/>
    <n v="8.8999999999999996E-2"/>
    <n v="8.8999999999999996E-2"/>
    <n v="8.8999999999999996E-2"/>
    <n v="8.8999999999999996E-2"/>
  </r>
  <r>
    <s v="arizona"/>
    <x v="14"/>
    <x v="4"/>
    <x v="3480"/>
    <n v="1.4410000000000001"/>
    <n v="1.4410000000000001"/>
    <n v="1.4410000000000001"/>
    <n v="1.4410000000000001"/>
    <n v="1.4410000000000001"/>
    <n v="1.4410000000000001"/>
    <n v="1.4410000000000001"/>
    <n v="1.4410000000000001"/>
  </r>
  <r>
    <s v="arizona"/>
    <x v="14"/>
    <x v="3"/>
    <x v="3481"/>
    <n v="1.5942000000000001"/>
    <n v="1.5771999999999999"/>
    <n v="1.6394"/>
    <n v="1.5435000000000001"/>
    <n v="1.5771999999999999"/>
    <n v="1.6394"/>
    <n v="1.5435000000000001"/>
    <n v="1.532"/>
  </r>
  <r>
    <s v="arizona"/>
    <x v="14"/>
    <x v="6"/>
    <x v="215"/>
    <n v="6.1499999999999999E-2"/>
    <n v="6.1499999999999999E-2"/>
    <n v="6.1499999999999999E-2"/>
    <n v="6.1499999999999999E-2"/>
    <n v="6.1499999999999999E-2"/>
    <n v="6.1499999999999999E-2"/>
    <n v="6.1499999999999999E-2"/>
    <n v="6.1499999999999999E-2"/>
  </r>
  <r>
    <s v="arizona"/>
    <x v="14"/>
    <x v="0"/>
    <x v="3482"/>
    <n v="4.6154000000000002"/>
    <n v="4.3743999999999996"/>
    <n v="4.6605999999999996"/>
    <n v="4.3406000000000002"/>
    <n v="4.3743999999999996"/>
    <n v="4.6605999999999996"/>
    <n v="4.3406000000000002"/>
    <n v="4.3292000000000002"/>
  </r>
  <r>
    <s v="arizona"/>
    <x v="14"/>
    <x v="2"/>
    <x v="3483"/>
    <n v="0.1636"/>
    <n v="0.1338"/>
    <n v="0.1636"/>
    <n v="0.1338"/>
    <n v="0.1338"/>
    <n v="0.1636"/>
    <n v="0.1338"/>
    <n v="0.1338"/>
  </r>
  <r>
    <s v="arizona"/>
    <x v="14"/>
    <x v="5"/>
    <x v="70"/>
    <n v="0.31209999999999999"/>
    <n v="0.1178"/>
    <n v="0.31209999999999999"/>
    <n v="0.1178"/>
    <n v="0.1178"/>
    <n v="0.31209999999999999"/>
    <n v="0.1178"/>
    <n v="0.1178"/>
  </r>
  <r>
    <s v="arizona"/>
    <x v="14"/>
    <x v="1"/>
    <x v="3484"/>
    <n v="1.0429999999999999"/>
    <n v="1.0429999999999999"/>
    <n v="1.0429999999999999"/>
    <n v="1.0429999999999999"/>
    <n v="1.0429999999999999"/>
    <n v="1.0429999999999999"/>
    <n v="1.0429999999999999"/>
    <n v="1.0429999999999999"/>
  </r>
  <r>
    <s v="arkansas"/>
    <x v="14"/>
    <x v="6"/>
    <x v="633"/>
    <n v="2.2700000000000001E-2"/>
    <n v="2.2700000000000001E-2"/>
    <n v="2.2700000000000001E-2"/>
    <n v="2.2700000000000001E-2"/>
    <n v="2.2700000000000001E-2"/>
    <n v="2.2700000000000001E-2"/>
    <n v="2.2700000000000001E-2"/>
    <n v="2.2700000000000001E-2"/>
  </r>
  <r>
    <s v="arkansas"/>
    <x v="14"/>
    <x v="4"/>
    <x v="3485"/>
    <n v="0.67149999999999999"/>
    <n v="0.67149999999999999"/>
    <n v="0.67149999999999999"/>
    <n v="0.67149999999999999"/>
    <n v="0.67149999999999999"/>
    <n v="0.67149999999999999"/>
    <n v="0.67149999999999999"/>
    <n v="0.67149999999999999"/>
  </r>
  <r>
    <s v="arkansas"/>
    <x v="14"/>
    <x v="3"/>
    <x v="3486"/>
    <n v="0.58740000000000003"/>
    <n v="0.58120000000000005"/>
    <n v="0.60409999999999997"/>
    <n v="0.56869999999999998"/>
    <n v="0.58120000000000005"/>
    <n v="0.60409999999999997"/>
    <n v="0.56869999999999998"/>
    <n v="0.5645"/>
  </r>
  <r>
    <s v="arkansas"/>
    <x v="14"/>
    <x v="1"/>
    <x v="3487"/>
    <n v="0.50839999999999996"/>
    <n v="0.50839999999999996"/>
    <n v="0.50839999999999996"/>
    <n v="0.50839999999999996"/>
    <n v="0.50839999999999996"/>
    <n v="0.50839999999999996"/>
    <n v="0.50839999999999996"/>
    <n v="0.50839999999999996"/>
  </r>
  <r>
    <s v="arkansas"/>
    <x v="14"/>
    <x v="2"/>
    <x v="585"/>
    <n v="6.0299999999999999E-2"/>
    <n v="4.9299999999999997E-2"/>
    <n v="6.0299999999999999E-2"/>
    <n v="4.9299999999999997E-2"/>
    <n v="4.9299999999999997E-2"/>
    <n v="6.0299999999999999E-2"/>
    <n v="4.9299999999999997E-2"/>
    <n v="4.9299999999999997E-2"/>
  </r>
  <r>
    <s v="arkansas"/>
    <x v="14"/>
    <x v="5"/>
    <x v="3092"/>
    <n v="0.115"/>
    <n v="4.3400000000000001E-2"/>
    <n v="0.115"/>
    <n v="4.3400000000000001E-2"/>
    <n v="4.3400000000000001E-2"/>
    <n v="0.115"/>
    <n v="4.3400000000000001E-2"/>
    <n v="4.3400000000000001E-2"/>
  </r>
  <r>
    <s v="arkansas"/>
    <x v="14"/>
    <x v="0"/>
    <x v="3488"/>
    <n v="1.9653"/>
    <n v="1.8764000000000001"/>
    <n v="1.9819"/>
    <n v="1.8640000000000001"/>
    <n v="1.8764000000000001"/>
    <n v="1.9819"/>
    <n v="1.8640000000000001"/>
    <n v="1.8597999999999999"/>
  </r>
  <r>
    <s v="california"/>
    <x v="14"/>
    <x v="6"/>
    <x v="474"/>
    <n v="0.3115"/>
    <n v="0.3115"/>
    <n v="0.3115"/>
    <n v="0.3115"/>
    <n v="0.3115"/>
    <n v="0.3115"/>
    <n v="0.3115"/>
    <n v="0.3115"/>
  </r>
  <r>
    <s v="california"/>
    <x v="14"/>
    <x v="4"/>
    <x v="3489"/>
    <n v="6.9390999999999998"/>
    <n v="6.9390999999999998"/>
    <n v="6.9390999999999998"/>
    <n v="6.9390999999999998"/>
    <n v="6.9390999999999998"/>
    <n v="6.9390999999999998"/>
    <n v="6.9390999999999998"/>
    <n v="6.9390999999999998"/>
  </r>
  <r>
    <s v="california"/>
    <x v="14"/>
    <x v="0"/>
    <x v="3490"/>
    <n v="22.7105"/>
    <n v="21.490200000000002"/>
    <n v="22.939399999999999"/>
    <n v="21.319199999999999"/>
    <n v="21.490200000000002"/>
    <n v="22.939399999999999"/>
    <n v="21.319199999999999"/>
    <n v="21.261399999999998"/>
  </r>
  <r>
    <s v="california"/>
    <x v="14"/>
    <x v="3"/>
    <x v="3491"/>
    <n v="8.0703999999999994"/>
    <n v="7.9843000000000002"/>
    <n v="8.2993000000000006"/>
    <n v="7.8133999999999997"/>
    <n v="7.9843000000000002"/>
    <n v="8.2993000000000006"/>
    <n v="7.8133999999999997"/>
    <n v="7.7554999999999996"/>
  </r>
  <r>
    <s v="california"/>
    <x v="14"/>
    <x v="1"/>
    <x v="3492"/>
    <n v="4.9816000000000003"/>
    <n v="4.9816000000000003"/>
    <n v="4.9816000000000003"/>
    <n v="4.9816000000000003"/>
    <n v="4.9816000000000003"/>
    <n v="4.9816000000000003"/>
    <n v="4.9816000000000003"/>
    <n v="4.9816000000000003"/>
  </r>
  <r>
    <s v="california"/>
    <x v="14"/>
    <x v="5"/>
    <x v="3493"/>
    <n v="1.5799000000000001"/>
    <n v="0.59660000000000002"/>
    <n v="1.5799000000000001"/>
    <n v="0.59660000000000002"/>
    <n v="0.59660000000000002"/>
    <n v="1.5799000000000001"/>
    <n v="0.59660000000000002"/>
    <n v="0.59660000000000002"/>
  </r>
  <r>
    <s v="california"/>
    <x v="14"/>
    <x v="2"/>
    <x v="3494"/>
    <n v="0.82799999999999996"/>
    <n v="0.67710000000000004"/>
    <n v="0.82799999999999996"/>
    <n v="0.67710000000000004"/>
    <n v="0.67710000000000004"/>
    <n v="0.82799999999999996"/>
    <n v="0.67710000000000004"/>
    <n v="0.67710000000000004"/>
  </r>
  <r>
    <s v="colorado"/>
    <x v="14"/>
    <x v="1"/>
    <x v="3495"/>
    <n v="0.76259999999999994"/>
    <n v="0.76259999999999994"/>
    <n v="0.76259999999999994"/>
    <n v="0.76259999999999994"/>
    <n v="0.76259999999999994"/>
    <n v="0.76259999999999994"/>
    <n v="0.76259999999999994"/>
    <n v="0.76259999999999994"/>
  </r>
  <r>
    <s v="colorado"/>
    <x v="14"/>
    <x v="6"/>
    <x v="1423"/>
    <n v="3.9E-2"/>
    <n v="3.9E-2"/>
    <n v="3.9E-2"/>
    <n v="3.9E-2"/>
    <n v="3.9E-2"/>
    <n v="3.9E-2"/>
    <n v="3.9E-2"/>
    <n v="3.9E-2"/>
  </r>
  <r>
    <s v="colorado"/>
    <x v="14"/>
    <x v="2"/>
    <x v="3496"/>
    <n v="0.1037"/>
    <n v="8.48E-2"/>
    <n v="0.1037"/>
    <n v="8.48E-2"/>
    <n v="8.48E-2"/>
    <n v="0.1037"/>
    <n v="8.48E-2"/>
    <n v="8.48E-2"/>
  </r>
  <r>
    <s v="colorado"/>
    <x v="14"/>
    <x v="3"/>
    <x v="3497"/>
    <n v="1.0103"/>
    <n v="0.99960000000000004"/>
    <n v="1.0389999999999999"/>
    <n v="0.97819999999999996"/>
    <n v="0.99960000000000004"/>
    <n v="1.0389999999999999"/>
    <n v="0.97819999999999996"/>
    <n v="0.97089999999999999"/>
  </r>
  <r>
    <s v="colorado"/>
    <x v="14"/>
    <x v="0"/>
    <x v="3498"/>
    <n v="3.1263999999999998"/>
    <n v="2.9735999999999998"/>
    <n v="3.1549999999999998"/>
    <n v="2.9521999999999999"/>
    <n v="2.9735999999999998"/>
    <n v="3.1549999999999998"/>
    <n v="2.9521999999999999"/>
    <n v="2.9449999999999998"/>
  </r>
  <r>
    <s v="colorado"/>
    <x v="14"/>
    <x v="5"/>
    <x v="565"/>
    <n v="0.1978"/>
    <n v="7.4700000000000003E-2"/>
    <n v="0.1978"/>
    <n v="7.4700000000000003E-2"/>
    <n v="7.4700000000000003E-2"/>
    <n v="0.1978"/>
    <n v="7.4700000000000003E-2"/>
    <n v="7.4700000000000003E-2"/>
  </r>
  <r>
    <s v="colorado"/>
    <x v="14"/>
    <x v="4"/>
    <x v="3499"/>
    <n v="1.0129999999999999"/>
    <n v="1.0129999999999999"/>
    <n v="1.0129999999999999"/>
    <n v="1.0129999999999999"/>
    <n v="1.0129999999999999"/>
    <n v="1.0129999999999999"/>
    <n v="1.0129999999999999"/>
    <n v="1.0129999999999999"/>
  </r>
  <r>
    <s v="connecticut"/>
    <x v="14"/>
    <x v="4"/>
    <x v="3500"/>
    <n v="0.62760000000000005"/>
    <n v="0.62760000000000005"/>
    <n v="0.62760000000000005"/>
    <n v="0.62760000000000005"/>
    <n v="0.62760000000000005"/>
    <n v="0.62760000000000005"/>
    <n v="0.62760000000000005"/>
    <n v="0.62760000000000005"/>
  </r>
  <r>
    <s v="connecticut"/>
    <x v="14"/>
    <x v="3"/>
    <x v="3501"/>
    <n v="0.70860000000000001"/>
    <n v="0.70099999999999996"/>
    <n v="0.72870000000000001"/>
    <n v="0.68600000000000005"/>
    <n v="0.70099999999999996"/>
    <n v="0.72870000000000001"/>
    <n v="0.68600000000000005"/>
    <n v="0.68100000000000005"/>
  </r>
  <r>
    <s v="connecticut"/>
    <x v="14"/>
    <x v="2"/>
    <x v="3502"/>
    <n v="7.2700000000000001E-2"/>
    <n v="5.9499999999999997E-2"/>
    <n v="7.2700000000000001E-2"/>
    <n v="5.9499999999999997E-2"/>
    <n v="5.9499999999999997E-2"/>
    <n v="7.2700000000000001E-2"/>
    <n v="5.9499999999999997E-2"/>
    <n v="5.9499999999999997E-2"/>
  </r>
  <r>
    <s v="connecticut"/>
    <x v="14"/>
    <x v="6"/>
    <x v="1874"/>
    <n v="2.7300000000000001E-2"/>
    <n v="2.7300000000000001E-2"/>
    <n v="2.7300000000000001E-2"/>
    <n v="2.7300000000000001E-2"/>
    <n v="2.7300000000000001E-2"/>
    <n v="2.7300000000000001E-2"/>
    <n v="2.7300000000000001E-2"/>
    <n v="2.7300000000000001E-2"/>
  </r>
  <r>
    <s v="connecticut"/>
    <x v="14"/>
    <x v="5"/>
    <x v="3503"/>
    <n v="0.13869999999999999"/>
    <n v="5.2400000000000002E-2"/>
    <n v="0.13869999999999999"/>
    <n v="5.2400000000000002E-2"/>
    <n v="5.2400000000000002E-2"/>
    <n v="0.13869999999999999"/>
    <n v="5.2400000000000002E-2"/>
    <n v="5.2400000000000002E-2"/>
  </r>
  <r>
    <s v="connecticut"/>
    <x v="14"/>
    <x v="0"/>
    <x v="3504"/>
    <n v="2.0804999999999998"/>
    <n v="1.9733000000000001"/>
    <n v="2.1006"/>
    <n v="1.9582999999999999"/>
    <n v="1.9733000000000001"/>
    <n v="2.1006"/>
    <n v="1.9582999999999999"/>
    <n v="1.9533"/>
  </r>
  <r>
    <s v="connecticut"/>
    <x v="14"/>
    <x v="1"/>
    <x v="3505"/>
    <n v="0.50549999999999995"/>
    <n v="0.50549999999999995"/>
    <n v="0.50549999999999995"/>
    <n v="0.50549999999999995"/>
    <n v="0.50549999999999995"/>
    <n v="0.50549999999999995"/>
    <n v="0.50549999999999995"/>
    <n v="0.50549999999999995"/>
  </r>
  <r>
    <s v="delaware"/>
    <x v="14"/>
    <x v="0"/>
    <x v="1209"/>
    <n v="0.60570000000000002"/>
    <n v="0.57779999999999998"/>
    <n v="0.6109"/>
    <n v="0.57389999999999997"/>
    <n v="0.57779999999999998"/>
    <n v="0.6109"/>
    <n v="0.57389999999999997"/>
    <n v="0.57250000000000001"/>
  </r>
  <r>
    <s v="delaware"/>
    <x v="14"/>
    <x v="3"/>
    <x v="3506"/>
    <n v="0.1847"/>
    <n v="0.18279999999999999"/>
    <n v="0.19"/>
    <n v="0.1789"/>
    <n v="0.18279999999999999"/>
    <n v="0.19"/>
    <n v="0.1789"/>
    <n v="0.17749999999999999"/>
  </r>
  <r>
    <s v="delaware"/>
    <x v="14"/>
    <x v="5"/>
    <x v="706"/>
    <n v="3.6200000000000003E-2"/>
    <n v="1.37E-2"/>
    <n v="3.6200000000000003E-2"/>
    <n v="1.37E-2"/>
    <n v="1.37E-2"/>
    <n v="3.6200000000000003E-2"/>
    <n v="1.37E-2"/>
    <n v="1.37E-2"/>
  </r>
  <r>
    <s v="delaware"/>
    <x v="14"/>
    <x v="2"/>
    <x v="3507"/>
    <n v="1.9E-2"/>
    <n v="1.55E-2"/>
    <n v="1.9E-2"/>
    <n v="1.55E-2"/>
    <n v="1.55E-2"/>
    <n v="1.9E-2"/>
    <n v="1.55E-2"/>
    <n v="1.55E-2"/>
  </r>
  <r>
    <s v="delaware"/>
    <x v="14"/>
    <x v="4"/>
    <x v="1361"/>
    <n v="0.2122"/>
    <n v="0.2122"/>
    <n v="0.2122"/>
    <n v="0.2122"/>
    <n v="0.2122"/>
    <n v="0.2122"/>
    <n v="0.2122"/>
    <n v="0.2122"/>
  </r>
  <r>
    <s v="delaware"/>
    <x v="14"/>
    <x v="1"/>
    <x v="3508"/>
    <n v="0.14649999999999999"/>
    <n v="0.14649999999999999"/>
    <n v="0.14649999999999999"/>
    <n v="0.14649999999999999"/>
    <n v="0.14649999999999999"/>
    <n v="0.14649999999999999"/>
    <n v="0.14649999999999999"/>
    <n v="0.14649999999999999"/>
  </r>
  <r>
    <s v="delaware"/>
    <x v="14"/>
    <x v="6"/>
    <x v="797"/>
    <n v="7.1000000000000004E-3"/>
    <n v="7.1000000000000004E-3"/>
    <n v="7.1000000000000004E-3"/>
    <n v="7.1000000000000004E-3"/>
    <n v="7.1000000000000004E-3"/>
    <n v="7.1000000000000004E-3"/>
    <n v="7.1000000000000004E-3"/>
    <n v="7.1000000000000004E-3"/>
  </r>
  <r>
    <s v="florida"/>
    <x v="14"/>
    <x v="1"/>
    <x v="3509"/>
    <n v="3.2206000000000001"/>
    <n v="3.2206000000000001"/>
    <n v="3.2206000000000001"/>
    <n v="3.2206000000000001"/>
    <n v="3.2206000000000001"/>
    <n v="3.2206000000000001"/>
    <n v="3.2206000000000001"/>
    <n v="3.2206000000000001"/>
  </r>
  <r>
    <s v="florida"/>
    <x v="14"/>
    <x v="0"/>
    <x v="3510"/>
    <n v="14.020799999999999"/>
    <n v="13.3508"/>
    <n v="14.1464"/>
    <n v="13.2569"/>
    <n v="13.3508"/>
    <n v="14.1464"/>
    <n v="13.2569"/>
    <n v="13.225199999999999"/>
  </r>
  <r>
    <s v="florida"/>
    <x v="14"/>
    <x v="6"/>
    <x v="150"/>
    <n v="0.17100000000000001"/>
    <n v="0.17100000000000001"/>
    <n v="0.17100000000000001"/>
    <n v="0.17100000000000001"/>
    <n v="0.17100000000000001"/>
    <n v="0.17100000000000001"/>
    <n v="0.17100000000000001"/>
    <n v="0.17100000000000001"/>
  </r>
  <r>
    <s v="florida"/>
    <x v="14"/>
    <x v="3"/>
    <x v="3511"/>
    <n v="4.4306999999999999"/>
    <n v="4.3834999999999997"/>
    <n v="4.5563000000000002"/>
    <n v="4.2896000000000001"/>
    <n v="4.3834999999999997"/>
    <n v="4.5563000000000002"/>
    <n v="4.2896000000000001"/>
    <n v="4.2577999999999996"/>
  </r>
  <r>
    <s v="florida"/>
    <x v="14"/>
    <x v="2"/>
    <x v="3512"/>
    <n v="0.4546"/>
    <n v="0.37169999999999997"/>
    <n v="0.4546"/>
    <n v="0.37169999999999997"/>
    <n v="0.37169999999999997"/>
    <n v="0.4546"/>
    <n v="0.37169999999999997"/>
    <n v="0.37169999999999997"/>
  </r>
  <r>
    <s v="florida"/>
    <x v="14"/>
    <x v="5"/>
    <x v="3513"/>
    <n v="0.86739999999999995"/>
    <n v="0.32750000000000001"/>
    <n v="0.86739999999999995"/>
    <n v="0.32750000000000001"/>
    <n v="0.32750000000000001"/>
    <n v="0.86739999999999995"/>
    <n v="0.32750000000000001"/>
    <n v="0.32750000000000001"/>
  </r>
  <r>
    <s v="florida"/>
    <x v="14"/>
    <x v="4"/>
    <x v="3514"/>
    <n v="4.8765000000000001"/>
    <n v="4.8765000000000001"/>
    <n v="4.8765000000000001"/>
    <n v="4.8765000000000001"/>
    <n v="4.8765000000000001"/>
    <n v="4.8765000000000001"/>
    <n v="4.8765000000000001"/>
    <n v="4.8765000000000001"/>
  </r>
  <r>
    <s v="georgia"/>
    <x v="14"/>
    <x v="4"/>
    <x v="3515"/>
    <n v="2.2185000000000001"/>
    <n v="2.2185000000000001"/>
    <n v="2.2185000000000001"/>
    <n v="2.2185000000000001"/>
    <n v="2.2185000000000001"/>
    <n v="2.2185000000000001"/>
    <n v="2.2185000000000001"/>
    <n v="2.2185000000000001"/>
  </r>
  <r>
    <s v="georgia"/>
    <x v="14"/>
    <x v="5"/>
    <x v="3516"/>
    <n v="0.40539999999999998"/>
    <n v="0.15310000000000001"/>
    <n v="0.40539999999999998"/>
    <n v="0.15310000000000001"/>
    <n v="0.15310000000000001"/>
    <n v="0.40539999999999998"/>
    <n v="0.15310000000000001"/>
    <n v="0.15310000000000001"/>
  </r>
  <r>
    <s v="georgia"/>
    <x v="14"/>
    <x v="6"/>
    <x v="285"/>
    <n v="7.9899999999999999E-2"/>
    <n v="7.9899999999999999E-2"/>
    <n v="7.9899999999999999E-2"/>
    <n v="7.9899999999999999E-2"/>
    <n v="7.9899999999999999E-2"/>
    <n v="7.9899999999999999E-2"/>
    <n v="7.9899999999999999E-2"/>
    <n v="7.9899999999999999E-2"/>
  </r>
  <r>
    <s v="georgia"/>
    <x v="14"/>
    <x v="3"/>
    <x v="3517"/>
    <n v="2.0707"/>
    <n v="2.0486"/>
    <n v="2.1294"/>
    <n v="2.0047000000000001"/>
    <n v="2.0486"/>
    <n v="2.1294"/>
    <n v="2.0047000000000001"/>
    <n v="1.9899"/>
  </r>
  <r>
    <s v="georgia"/>
    <x v="14"/>
    <x v="0"/>
    <x v="3518"/>
    <n v="6.694"/>
    <n v="6.3808999999999996"/>
    <n v="6.7527999999999997"/>
    <n v="6.3371000000000004"/>
    <n v="6.3808999999999996"/>
    <n v="6.7527999999999997"/>
    <n v="6.3371000000000004"/>
    <n v="6.3221999999999996"/>
  </r>
  <r>
    <s v="georgia"/>
    <x v="14"/>
    <x v="2"/>
    <x v="3519"/>
    <n v="0.21249999999999999"/>
    <n v="0.17369999999999999"/>
    <n v="0.21249999999999999"/>
    <n v="0.17369999999999999"/>
    <n v="0.17369999999999999"/>
    <n v="0.21249999999999999"/>
    <n v="0.17369999999999999"/>
    <n v="0.17369999999999999"/>
  </r>
  <r>
    <s v="georgia"/>
    <x v="14"/>
    <x v="1"/>
    <x v="3520"/>
    <n v="1.7071000000000001"/>
    <n v="1.7071000000000001"/>
    <n v="1.7071000000000001"/>
    <n v="1.7071000000000001"/>
    <n v="1.7071000000000001"/>
    <n v="1.7071000000000001"/>
    <n v="1.7071000000000001"/>
    <n v="1.7071000000000001"/>
  </r>
  <r>
    <s v="hawaii"/>
    <x v="14"/>
    <x v="6"/>
    <x v="433"/>
    <n v="1.0500000000000001E-2"/>
    <n v="1.0500000000000001E-2"/>
    <n v="1.0500000000000001E-2"/>
    <n v="1.0500000000000001E-2"/>
    <n v="1.0500000000000001E-2"/>
    <n v="1.0500000000000001E-2"/>
    <n v="1.0500000000000001E-2"/>
    <n v="1.0500000000000001E-2"/>
  </r>
  <r>
    <s v="hawaii"/>
    <x v="14"/>
    <x v="2"/>
    <x v="531"/>
    <n v="2.7900000000000001E-2"/>
    <n v="2.2800000000000001E-2"/>
    <n v="2.7900000000000001E-2"/>
    <n v="2.2800000000000001E-2"/>
    <n v="2.2800000000000001E-2"/>
    <n v="2.7900000000000001E-2"/>
    <n v="2.2800000000000001E-2"/>
    <n v="2.2800000000000001E-2"/>
  </r>
  <r>
    <s v="hawaii"/>
    <x v="14"/>
    <x v="4"/>
    <x v="3521"/>
    <n v="0.24809999999999999"/>
    <n v="0.24809999999999999"/>
    <n v="0.24809999999999999"/>
    <n v="0.24809999999999999"/>
    <n v="0.24809999999999999"/>
    <n v="0.24809999999999999"/>
    <n v="0.24809999999999999"/>
    <n v="0.24809999999999999"/>
  </r>
  <r>
    <s v="hawaii"/>
    <x v="14"/>
    <x v="5"/>
    <x v="1349"/>
    <n v="5.3199999999999997E-2"/>
    <n v="2.01E-2"/>
    <n v="5.3199999999999997E-2"/>
    <n v="2.01E-2"/>
    <n v="2.01E-2"/>
    <n v="5.3199999999999997E-2"/>
    <n v="2.01E-2"/>
    <n v="2.01E-2"/>
  </r>
  <r>
    <s v="hawaii"/>
    <x v="14"/>
    <x v="3"/>
    <x v="2850"/>
    <n v="0.27179999999999999"/>
    <n v="0.26889999999999997"/>
    <n v="0.27950000000000003"/>
    <n v="0.2631"/>
    <n v="0.26889999999999997"/>
    <n v="0.27950000000000003"/>
    <n v="0.2631"/>
    <n v="0.26119999999999999"/>
  </r>
  <r>
    <s v="hawaii"/>
    <x v="14"/>
    <x v="0"/>
    <x v="3522"/>
    <n v="0.78910000000000002"/>
    <n v="0.748"/>
    <n v="0.79690000000000005"/>
    <n v="0.74229999999999996"/>
    <n v="0.748"/>
    <n v="0.79690000000000005"/>
    <n v="0.74229999999999996"/>
    <n v="0.74029999999999996"/>
  </r>
  <r>
    <s v="hawaii"/>
    <x v="14"/>
    <x v="1"/>
    <x v="3523"/>
    <n v="0.1777"/>
    <n v="0.1777"/>
    <n v="0.1777"/>
    <n v="0.1777"/>
    <n v="0.1777"/>
    <n v="0.1777"/>
    <n v="0.1777"/>
    <n v="0.1777"/>
  </r>
  <r>
    <s v="idaho"/>
    <x v="14"/>
    <x v="5"/>
    <x v="2544"/>
    <n v="6.5000000000000002E-2"/>
    <n v="2.4500000000000001E-2"/>
    <n v="6.5000000000000002E-2"/>
    <n v="2.4500000000000001E-2"/>
    <n v="2.4500000000000001E-2"/>
    <n v="6.5000000000000002E-2"/>
    <n v="2.4500000000000001E-2"/>
    <n v="2.4500000000000001E-2"/>
  </r>
  <r>
    <s v="idaho"/>
    <x v="14"/>
    <x v="6"/>
    <x v="3524"/>
    <n v="1.2800000000000001E-2"/>
    <n v="1.2800000000000001E-2"/>
    <n v="1.2800000000000001E-2"/>
    <n v="1.2800000000000001E-2"/>
    <n v="1.2800000000000001E-2"/>
    <n v="1.2800000000000001E-2"/>
    <n v="1.2800000000000001E-2"/>
    <n v="1.2800000000000001E-2"/>
  </r>
  <r>
    <s v="idaho"/>
    <x v="14"/>
    <x v="3"/>
    <x v="3525"/>
    <n v="0.33200000000000002"/>
    <n v="0.32850000000000001"/>
    <n v="0.34139999999999998"/>
    <n v="0.32140000000000002"/>
    <n v="0.32850000000000001"/>
    <n v="0.34139999999999998"/>
    <n v="0.32140000000000002"/>
    <n v="0.31900000000000001"/>
  </r>
  <r>
    <s v="idaho"/>
    <x v="14"/>
    <x v="0"/>
    <x v="3526"/>
    <n v="1.0144"/>
    <n v="0.96419999999999995"/>
    <n v="1.0238"/>
    <n v="0.95720000000000005"/>
    <n v="0.96419999999999995"/>
    <n v="1.0238"/>
    <n v="0.95720000000000005"/>
    <n v="0.95479999999999998"/>
  </r>
  <r>
    <s v="idaho"/>
    <x v="14"/>
    <x v="1"/>
    <x v="3527"/>
    <n v="0.25069999999999998"/>
    <n v="0.25069999999999998"/>
    <n v="0.25069999999999998"/>
    <n v="0.25069999999999998"/>
    <n v="0.25069999999999998"/>
    <n v="0.25069999999999998"/>
    <n v="0.25069999999999998"/>
    <n v="0.25069999999999998"/>
  </r>
  <r>
    <s v="idaho"/>
    <x v="14"/>
    <x v="2"/>
    <x v="1011"/>
    <n v="3.4099999999999998E-2"/>
    <n v="2.7900000000000001E-2"/>
    <n v="3.4099999999999998E-2"/>
    <n v="2.7900000000000001E-2"/>
    <n v="2.7900000000000001E-2"/>
    <n v="3.4099999999999998E-2"/>
    <n v="2.7900000000000001E-2"/>
    <n v="2.7900000000000001E-2"/>
  </r>
  <r>
    <s v="idaho"/>
    <x v="14"/>
    <x v="4"/>
    <x v="3528"/>
    <n v="0.31979999999999997"/>
    <n v="0.31979999999999997"/>
    <n v="0.31979999999999997"/>
    <n v="0.31979999999999997"/>
    <n v="0.31979999999999997"/>
    <n v="0.31979999999999997"/>
    <n v="0.31979999999999997"/>
    <n v="0.31979999999999997"/>
  </r>
  <r>
    <s v="illinois"/>
    <x v="14"/>
    <x v="3"/>
    <x v="3529"/>
    <n v="2.5514000000000001"/>
    <n v="2.5242"/>
    <n v="2.6238000000000001"/>
    <n v="2.4701"/>
    <n v="2.5242"/>
    <n v="2.6238000000000001"/>
    <n v="2.4701"/>
    <n v="2.4519000000000002"/>
  </r>
  <r>
    <s v="illinois"/>
    <x v="14"/>
    <x v="4"/>
    <x v="3530"/>
    <n v="2.6395"/>
    <n v="2.6395"/>
    <n v="2.6395"/>
    <n v="2.6395"/>
    <n v="2.6395"/>
    <n v="2.6395"/>
    <n v="2.6395"/>
    <n v="2.6395"/>
  </r>
  <r>
    <s v="illinois"/>
    <x v="14"/>
    <x v="6"/>
    <x v="1603"/>
    <n v="9.8500000000000004E-2"/>
    <n v="9.8500000000000004E-2"/>
    <n v="9.8500000000000004E-2"/>
    <n v="9.8500000000000004E-2"/>
    <n v="9.8500000000000004E-2"/>
    <n v="9.8500000000000004E-2"/>
    <n v="9.8500000000000004E-2"/>
    <n v="9.8500000000000004E-2"/>
  </r>
  <r>
    <s v="illinois"/>
    <x v="14"/>
    <x v="5"/>
    <x v="3531"/>
    <n v="0.4995"/>
    <n v="0.18859999999999999"/>
    <n v="0.4995"/>
    <n v="0.18859999999999999"/>
    <n v="0.18859999999999999"/>
    <n v="0.4995"/>
    <n v="0.18859999999999999"/>
    <n v="0.18859999999999999"/>
  </r>
  <r>
    <s v="illinois"/>
    <x v="14"/>
    <x v="2"/>
    <x v="3532"/>
    <n v="0.26179999999999998"/>
    <n v="0.21410000000000001"/>
    <n v="0.26179999999999998"/>
    <n v="0.21410000000000001"/>
    <n v="0.21410000000000001"/>
    <n v="0.26179999999999998"/>
    <n v="0.21410000000000001"/>
    <n v="0.21410000000000001"/>
  </r>
  <r>
    <s v="illinois"/>
    <x v="14"/>
    <x v="0"/>
    <x v="3533"/>
    <n v="7.8257000000000003"/>
    <n v="7.4398999999999997"/>
    <n v="7.8981000000000003"/>
    <n v="7.3859000000000004"/>
    <n v="7.4398999999999997"/>
    <n v="7.8981000000000003"/>
    <n v="7.3859000000000004"/>
    <n v="7.3676000000000004"/>
  </r>
  <r>
    <s v="illinois"/>
    <x v="14"/>
    <x v="1"/>
    <x v="3534"/>
    <n v="1.7750999999999999"/>
    <n v="1.7750999999999999"/>
    <n v="1.7750999999999999"/>
    <n v="1.7750999999999999"/>
    <n v="1.7750999999999999"/>
    <n v="1.7750999999999999"/>
    <n v="1.7750999999999999"/>
    <n v="1.7750999999999999"/>
  </r>
  <r>
    <s v="indiana"/>
    <x v="14"/>
    <x v="3"/>
    <x v="3535"/>
    <n v="1.2758"/>
    <n v="1.2621"/>
    <n v="1.3119000000000001"/>
    <n v="1.2351000000000001"/>
    <n v="1.2621"/>
    <n v="1.3119000000000001"/>
    <n v="1.2351000000000001"/>
    <n v="1.226"/>
  </r>
  <r>
    <s v="indiana"/>
    <x v="14"/>
    <x v="2"/>
    <x v="2458"/>
    <n v="0.13089999999999999"/>
    <n v="0.107"/>
    <n v="0.13089999999999999"/>
    <n v="0.107"/>
    <n v="0.107"/>
    <n v="0.13089999999999999"/>
    <n v="0.107"/>
    <n v="0.107"/>
  </r>
  <r>
    <s v="indiana"/>
    <x v="14"/>
    <x v="0"/>
    <x v="3283"/>
    <n v="4.2549000000000001"/>
    <n v="4.0620000000000003"/>
    <n v="4.2911000000000001"/>
    <n v="4.0350000000000001"/>
    <n v="4.0620000000000003"/>
    <n v="4.2911000000000001"/>
    <n v="4.0350000000000001"/>
    <n v="4.0258000000000003"/>
  </r>
  <r>
    <s v="indiana"/>
    <x v="14"/>
    <x v="5"/>
    <x v="3536"/>
    <n v="0.24970000000000001"/>
    <n v="9.4299999999999995E-2"/>
    <n v="0.24970000000000001"/>
    <n v="9.4299999999999995E-2"/>
    <n v="9.4299999999999995E-2"/>
    <n v="0.24970000000000001"/>
    <n v="9.4299999999999995E-2"/>
    <n v="9.4299999999999995E-2"/>
  </r>
  <r>
    <s v="indiana"/>
    <x v="14"/>
    <x v="4"/>
    <x v="3537"/>
    <n v="1.379"/>
    <n v="1.379"/>
    <n v="1.379"/>
    <n v="1.379"/>
    <n v="1.379"/>
    <n v="1.379"/>
    <n v="1.379"/>
    <n v="1.379"/>
  </r>
  <r>
    <s v="indiana"/>
    <x v="14"/>
    <x v="1"/>
    <x v="3538"/>
    <n v="1.1702999999999999"/>
    <n v="1.1702999999999999"/>
    <n v="1.1702999999999999"/>
    <n v="1.1702999999999999"/>
    <n v="1.1702999999999999"/>
    <n v="1.1702999999999999"/>
    <n v="1.1702999999999999"/>
    <n v="1.1702999999999999"/>
  </r>
  <r>
    <s v="indiana"/>
    <x v="14"/>
    <x v="6"/>
    <x v="2590"/>
    <n v="4.9200000000000001E-2"/>
    <n v="4.9200000000000001E-2"/>
    <n v="4.9200000000000001E-2"/>
    <n v="4.9200000000000001E-2"/>
    <n v="4.9200000000000001E-2"/>
    <n v="4.9200000000000001E-2"/>
    <n v="4.9200000000000001E-2"/>
    <n v="4.9200000000000001E-2"/>
  </r>
  <r>
    <s v="iowa"/>
    <x v="14"/>
    <x v="1"/>
    <x v="3539"/>
    <n v="0.4884"/>
    <n v="0.4884"/>
    <n v="0.4884"/>
    <n v="0.4884"/>
    <n v="0.4884"/>
    <n v="0.4884"/>
    <n v="0.4884"/>
    <n v="0.4884"/>
  </r>
  <r>
    <s v="iowa"/>
    <x v="14"/>
    <x v="6"/>
    <x v="1258"/>
    <n v="2.2499999999999999E-2"/>
    <n v="2.2499999999999999E-2"/>
    <n v="2.2499999999999999E-2"/>
    <n v="2.2499999999999999E-2"/>
    <n v="2.2499999999999999E-2"/>
    <n v="2.2499999999999999E-2"/>
    <n v="2.2499999999999999E-2"/>
    <n v="2.2499999999999999E-2"/>
  </r>
  <r>
    <s v="iowa"/>
    <x v="14"/>
    <x v="3"/>
    <x v="3540"/>
    <n v="0.58389999999999997"/>
    <n v="0.5776"/>
    <n v="0.60040000000000004"/>
    <n v="0.56530000000000002"/>
    <n v="0.5776"/>
    <n v="0.60040000000000004"/>
    <n v="0.56530000000000002"/>
    <n v="0.56110000000000004"/>
  </r>
  <r>
    <s v="iowa"/>
    <x v="14"/>
    <x v="0"/>
    <x v="980"/>
    <n v="1.9189000000000001"/>
    <n v="1.8307"/>
    <n v="1.9355"/>
    <n v="1.8183"/>
    <n v="1.8307"/>
    <n v="1.9355"/>
    <n v="1.8183"/>
    <n v="1.8141"/>
  </r>
  <r>
    <s v="iowa"/>
    <x v="14"/>
    <x v="2"/>
    <x v="602"/>
    <n v="5.9900000000000002E-2"/>
    <n v="4.9000000000000002E-2"/>
    <n v="5.9900000000000002E-2"/>
    <n v="4.9000000000000002E-2"/>
    <n v="4.9000000000000002E-2"/>
    <n v="5.9900000000000002E-2"/>
    <n v="4.9000000000000002E-2"/>
    <n v="4.9000000000000002E-2"/>
  </r>
  <r>
    <s v="iowa"/>
    <x v="14"/>
    <x v="5"/>
    <x v="1456"/>
    <n v="0.1143"/>
    <n v="4.3200000000000002E-2"/>
    <n v="0.1143"/>
    <n v="4.3200000000000002E-2"/>
    <n v="4.3200000000000002E-2"/>
    <n v="0.1143"/>
    <n v="4.3200000000000002E-2"/>
    <n v="4.3200000000000002E-2"/>
  </r>
  <r>
    <s v="iowa"/>
    <x v="14"/>
    <x v="4"/>
    <x v="3541"/>
    <n v="0.64990000000000003"/>
    <n v="0.64990000000000003"/>
    <n v="0.64990000000000003"/>
    <n v="0.64990000000000003"/>
    <n v="0.64990000000000003"/>
    <n v="0.64990000000000003"/>
    <n v="0.64990000000000003"/>
    <n v="0.64990000000000003"/>
  </r>
  <r>
    <s v="kansas"/>
    <x v="14"/>
    <x v="1"/>
    <x v="3542"/>
    <n v="0.46970000000000001"/>
    <n v="0.46970000000000001"/>
    <n v="0.46970000000000001"/>
    <n v="0.46970000000000001"/>
    <n v="0.46970000000000001"/>
    <n v="0.46970000000000001"/>
    <n v="0.46970000000000001"/>
    <n v="0.46970000000000001"/>
  </r>
  <r>
    <s v="kansas"/>
    <x v="14"/>
    <x v="0"/>
    <x v="3543"/>
    <n v="1.8196000000000001"/>
    <n v="1.7354000000000001"/>
    <n v="1.8353999999999999"/>
    <n v="1.7236"/>
    <n v="1.7354000000000001"/>
    <n v="1.8353999999999999"/>
    <n v="1.7236"/>
    <n v="1.7196"/>
  </r>
  <r>
    <s v="kansas"/>
    <x v="14"/>
    <x v="5"/>
    <x v="1942"/>
    <n v="0.109"/>
    <n v="4.1200000000000001E-2"/>
    <n v="0.109"/>
    <n v="4.1200000000000001E-2"/>
    <n v="4.1200000000000001E-2"/>
    <n v="0.109"/>
    <n v="4.1200000000000001E-2"/>
    <n v="4.1200000000000001E-2"/>
  </r>
  <r>
    <s v="kansas"/>
    <x v="14"/>
    <x v="3"/>
    <x v="1728"/>
    <n v="0.55689999999999995"/>
    <n v="0.55089999999999995"/>
    <n v="0.57269999999999999"/>
    <n v="0.53910000000000002"/>
    <n v="0.55089999999999995"/>
    <n v="0.57269999999999999"/>
    <n v="0.53910000000000002"/>
    <n v="0.53520000000000001"/>
  </r>
  <r>
    <s v="kansas"/>
    <x v="14"/>
    <x v="6"/>
    <x v="1518"/>
    <n v="2.1499999999999998E-2"/>
    <n v="2.1499999999999998E-2"/>
    <n v="2.1499999999999998E-2"/>
    <n v="2.1499999999999998E-2"/>
    <n v="2.1499999999999998E-2"/>
    <n v="2.1499999999999998E-2"/>
    <n v="2.1499999999999998E-2"/>
    <n v="2.1499999999999998E-2"/>
  </r>
  <r>
    <s v="kansas"/>
    <x v="14"/>
    <x v="2"/>
    <x v="3544"/>
    <n v="5.7099999999999998E-2"/>
    <n v="4.6699999999999998E-2"/>
    <n v="5.7099999999999998E-2"/>
    <n v="4.6699999999999998E-2"/>
    <n v="4.6699999999999998E-2"/>
    <n v="5.7099999999999998E-2"/>
    <n v="4.6699999999999998E-2"/>
    <n v="4.6699999999999998E-2"/>
  </r>
  <r>
    <s v="kansas"/>
    <x v="14"/>
    <x v="4"/>
    <x v="3545"/>
    <n v="0.60540000000000005"/>
    <n v="0.60540000000000005"/>
    <n v="0.60540000000000005"/>
    <n v="0.60540000000000005"/>
    <n v="0.60540000000000005"/>
    <n v="0.60540000000000005"/>
    <n v="0.60540000000000005"/>
    <n v="0.60540000000000005"/>
  </r>
  <r>
    <s v="kentucky"/>
    <x v="14"/>
    <x v="3"/>
    <x v="3546"/>
    <n v="0.85170000000000001"/>
    <n v="0.84260000000000002"/>
    <n v="0.87590000000000001"/>
    <n v="0.8246"/>
    <n v="0.84260000000000002"/>
    <n v="0.87590000000000001"/>
    <n v="0.8246"/>
    <n v="0.81850000000000001"/>
  </r>
  <r>
    <s v="kentucky"/>
    <x v="14"/>
    <x v="6"/>
    <x v="757"/>
    <n v="3.2899999999999999E-2"/>
    <n v="3.2899999999999999E-2"/>
    <n v="3.2899999999999999E-2"/>
    <n v="3.2899999999999999E-2"/>
    <n v="3.2899999999999999E-2"/>
    <n v="3.2899999999999999E-2"/>
    <n v="3.2899999999999999E-2"/>
    <n v="3.2899999999999999E-2"/>
  </r>
  <r>
    <s v="kentucky"/>
    <x v="14"/>
    <x v="0"/>
    <x v="3547"/>
    <n v="2.8603000000000001"/>
    <n v="2.7315999999999998"/>
    <n v="2.8845000000000001"/>
    <n v="2.7134999999999998"/>
    <n v="2.7315999999999998"/>
    <n v="2.8845000000000001"/>
    <n v="2.7134999999999998"/>
    <n v="2.7073999999999998"/>
  </r>
  <r>
    <s v="kentucky"/>
    <x v="14"/>
    <x v="4"/>
    <x v="3548"/>
    <n v="0.96970000000000001"/>
    <n v="0.96970000000000001"/>
    <n v="0.96970000000000001"/>
    <n v="0.96970000000000001"/>
    <n v="0.96970000000000001"/>
    <n v="0.96970000000000001"/>
    <n v="0.96970000000000001"/>
    <n v="0.96970000000000001"/>
  </r>
  <r>
    <s v="kentucky"/>
    <x v="14"/>
    <x v="2"/>
    <x v="2503"/>
    <n v="8.7400000000000005E-2"/>
    <n v="7.1499999999999994E-2"/>
    <n v="8.7400000000000005E-2"/>
    <n v="7.1499999999999994E-2"/>
    <n v="7.1499999999999994E-2"/>
    <n v="8.7400000000000005E-2"/>
    <n v="7.1499999999999994E-2"/>
    <n v="7.1499999999999994E-2"/>
  </r>
  <r>
    <s v="kentucky"/>
    <x v="14"/>
    <x v="1"/>
    <x v="1000"/>
    <n v="0.752"/>
    <n v="0.752"/>
    <n v="0.752"/>
    <n v="0.752"/>
    <n v="0.752"/>
    <n v="0.752"/>
    <n v="0.752"/>
    <n v="0.752"/>
  </r>
  <r>
    <s v="kentucky"/>
    <x v="14"/>
    <x v="5"/>
    <x v="3549"/>
    <n v="0.16669999999999999"/>
    <n v="6.3E-2"/>
    <n v="0.16669999999999999"/>
    <n v="6.3E-2"/>
    <n v="6.3E-2"/>
    <n v="0.16669999999999999"/>
    <n v="6.3E-2"/>
    <n v="6.3E-2"/>
  </r>
  <r>
    <s v="louisiana"/>
    <x v="14"/>
    <x v="4"/>
    <x v="3550"/>
    <n v="1.0167999999999999"/>
    <n v="1.0167999999999999"/>
    <n v="1.0167999999999999"/>
    <n v="1.0167999999999999"/>
    <n v="1.0167999999999999"/>
    <n v="1.0167999999999999"/>
    <n v="1.0167999999999999"/>
    <n v="1.0167999999999999"/>
  </r>
  <r>
    <s v="louisiana"/>
    <x v="14"/>
    <x v="6"/>
    <x v="3473"/>
    <n v="3.5099999999999999E-2"/>
    <n v="3.5099999999999999E-2"/>
    <n v="3.5099999999999999E-2"/>
    <n v="3.5099999999999999E-2"/>
    <n v="3.5099999999999999E-2"/>
    <n v="3.5099999999999999E-2"/>
    <n v="3.5099999999999999E-2"/>
    <n v="3.5099999999999999E-2"/>
  </r>
  <r>
    <s v="louisiana"/>
    <x v="14"/>
    <x v="5"/>
    <x v="1107"/>
    <n v="0.17810000000000001"/>
    <n v="6.7199999999999996E-2"/>
    <n v="0.17810000000000001"/>
    <n v="6.7199999999999996E-2"/>
    <n v="6.7199999999999996E-2"/>
    <n v="0.17810000000000001"/>
    <n v="6.7199999999999996E-2"/>
    <n v="6.7199999999999996E-2"/>
  </r>
  <r>
    <s v="louisiana"/>
    <x v="14"/>
    <x v="2"/>
    <x v="3551"/>
    <n v="9.3299999999999994E-2"/>
    <n v="7.6300000000000007E-2"/>
    <n v="9.3299999999999994E-2"/>
    <n v="7.6300000000000007E-2"/>
    <n v="7.6300000000000007E-2"/>
    <n v="9.3299999999999994E-2"/>
    <n v="7.6300000000000007E-2"/>
    <n v="7.6300000000000007E-2"/>
  </r>
  <r>
    <s v="louisiana"/>
    <x v="14"/>
    <x v="0"/>
    <x v="3552"/>
    <n v="2.9716"/>
    <n v="2.8340999999999998"/>
    <n v="2.9973999999999998"/>
    <n v="2.8148"/>
    <n v="2.8340999999999998"/>
    <n v="2.9973999999999998"/>
    <n v="2.8148"/>
    <n v="2.8083"/>
  </r>
  <r>
    <s v="louisiana"/>
    <x v="14"/>
    <x v="1"/>
    <x v="2873"/>
    <n v="0.73860000000000003"/>
    <n v="0.73860000000000003"/>
    <n v="0.73860000000000003"/>
    <n v="0.73860000000000003"/>
    <n v="0.73860000000000003"/>
    <n v="0.73860000000000003"/>
    <n v="0.73860000000000003"/>
    <n v="0.73860000000000003"/>
  </r>
  <r>
    <s v="louisiana"/>
    <x v="14"/>
    <x v="3"/>
    <x v="3553"/>
    <n v="0.90969999999999995"/>
    <n v="0.9"/>
    <n v="0.9355"/>
    <n v="0.88070000000000004"/>
    <n v="0.9"/>
    <n v="0.9355"/>
    <n v="0.88070000000000004"/>
    <n v="0.87419999999999998"/>
  </r>
  <r>
    <s v="maine"/>
    <x v="14"/>
    <x v="3"/>
    <x v="3554"/>
    <n v="0.27150000000000002"/>
    <n v="0.26860000000000001"/>
    <n v="0.2792"/>
    <n v="0.26279999999999998"/>
    <n v="0.26860000000000001"/>
    <n v="0.2792"/>
    <n v="0.26279999999999998"/>
    <n v="0.26090000000000002"/>
  </r>
  <r>
    <s v="maine"/>
    <x v="14"/>
    <x v="5"/>
    <x v="110"/>
    <n v="5.3100000000000001E-2"/>
    <n v="2.01E-2"/>
    <n v="5.3100000000000001E-2"/>
    <n v="2.01E-2"/>
    <n v="2.01E-2"/>
    <n v="5.3100000000000001E-2"/>
    <n v="2.01E-2"/>
    <n v="2.01E-2"/>
  </r>
  <r>
    <s v="maine"/>
    <x v="14"/>
    <x v="6"/>
    <x v="433"/>
    <n v="1.0500000000000001E-2"/>
    <n v="1.0500000000000001E-2"/>
    <n v="1.0500000000000001E-2"/>
    <n v="1.0500000000000001E-2"/>
    <n v="1.0500000000000001E-2"/>
    <n v="1.0500000000000001E-2"/>
    <n v="1.0500000000000001E-2"/>
    <n v="1.0500000000000001E-2"/>
  </r>
  <r>
    <s v="maine"/>
    <x v="14"/>
    <x v="2"/>
    <x v="531"/>
    <n v="2.7900000000000001E-2"/>
    <n v="2.2800000000000001E-2"/>
    <n v="2.7900000000000001E-2"/>
    <n v="2.2800000000000001E-2"/>
    <n v="2.2800000000000001E-2"/>
    <n v="2.7900000000000001E-2"/>
    <n v="2.2800000000000001E-2"/>
    <n v="2.2800000000000001E-2"/>
  </r>
  <r>
    <s v="maine"/>
    <x v="14"/>
    <x v="1"/>
    <x v="3555"/>
    <n v="0.22359999999999999"/>
    <n v="0.22359999999999999"/>
    <n v="0.22359999999999999"/>
    <n v="0.22359999999999999"/>
    <n v="0.22359999999999999"/>
    <n v="0.22359999999999999"/>
    <n v="0.22359999999999999"/>
    <n v="0.22359999999999999"/>
  </r>
  <r>
    <s v="maine"/>
    <x v="14"/>
    <x v="4"/>
    <x v="3556"/>
    <n v="0.27350000000000002"/>
    <n v="0.27350000000000002"/>
    <n v="0.27350000000000002"/>
    <n v="0.27350000000000002"/>
    <n v="0.27350000000000002"/>
    <n v="0.27350000000000002"/>
    <n v="0.27350000000000002"/>
    <n v="0.27350000000000002"/>
  </r>
  <r>
    <s v="maine"/>
    <x v="14"/>
    <x v="0"/>
    <x v="3557"/>
    <n v="0.86"/>
    <n v="0.81899999999999995"/>
    <n v="0.86770000000000003"/>
    <n v="0.81320000000000003"/>
    <n v="0.81899999999999995"/>
    <n v="0.86770000000000003"/>
    <n v="0.81320000000000003"/>
    <n v="0.81130000000000002"/>
  </r>
  <r>
    <s v="maryland"/>
    <x v="14"/>
    <x v="5"/>
    <x v="3558"/>
    <n v="0.24349999999999999"/>
    <n v="9.1999999999999998E-2"/>
    <n v="0.24349999999999999"/>
    <n v="9.1999999999999998E-2"/>
    <n v="9.1999999999999998E-2"/>
    <n v="0.24349999999999999"/>
    <n v="9.1999999999999998E-2"/>
    <n v="9.1999999999999998E-2"/>
  </r>
  <r>
    <s v="maryland"/>
    <x v="14"/>
    <x v="3"/>
    <x v="3559"/>
    <n v="1.244"/>
    <n v="1.2306999999999999"/>
    <n v="1.2791999999999999"/>
    <n v="1.2042999999999999"/>
    <n v="1.2306999999999999"/>
    <n v="1.2791999999999999"/>
    <n v="1.2042999999999999"/>
    <n v="1.1954"/>
  </r>
  <r>
    <s v="maryland"/>
    <x v="14"/>
    <x v="2"/>
    <x v="3560"/>
    <n v="0.12759999999999999"/>
    <n v="0.10440000000000001"/>
    <n v="0.12759999999999999"/>
    <n v="0.10440000000000001"/>
    <n v="0.10440000000000001"/>
    <n v="0.12759999999999999"/>
    <n v="0.10440000000000001"/>
    <n v="0.10440000000000001"/>
  </r>
  <r>
    <s v="maryland"/>
    <x v="14"/>
    <x v="6"/>
    <x v="826"/>
    <n v="4.8000000000000001E-2"/>
    <n v="4.8000000000000001E-2"/>
    <n v="4.8000000000000001E-2"/>
    <n v="4.8000000000000001E-2"/>
    <n v="4.8000000000000001E-2"/>
    <n v="4.8000000000000001E-2"/>
    <n v="4.8000000000000001E-2"/>
    <n v="4.8000000000000001E-2"/>
  </r>
  <r>
    <s v="maryland"/>
    <x v="14"/>
    <x v="4"/>
    <x v="3561"/>
    <n v="1.2919"/>
    <n v="1.2919"/>
    <n v="1.2919"/>
    <n v="1.2919"/>
    <n v="1.2919"/>
    <n v="1.2919"/>
    <n v="1.2919"/>
    <n v="1.2919"/>
  </r>
  <r>
    <s v="maryland"/>
    <x v="14"/>
    <x v="0"/>
    <x v="3562"/>
    <n v="3.8801000000000001"/>
    <n v="3.6920000000000002"/>
    <n v="3.9154"/>
    <n v="3.6656"/>
    <n v="3.6920000000000002"/>
    <n v="3.9154"/>
    <n v="3.6656"/>
    <n v="3.6566999999999998"/>
  </r>
  <r>
    <s v="maryland"/>
    <x v="14"/>
    <x v="1"/>
    <x v="3563"/>
    <n v="0.92500000000000004"/>
    <n v="0.92500000000000004"/>
    <n v="0.92500000000000004"/>
    <n v="0.92500000000000004"/>
    <n v="0.92500000000000004"/>
    <n v="0.92500000000000004"/>
    <n v="0.92500000000000004"/>
    <n v="0.92500000000000004"/>
  </r>
  <r>
    <s v="massachusetts"/>
    <x v="14"/>
    <x v="5"/>
    <x v="2172"/>
    <n v="0.25850000000000001"/>
    <n v="9.7600000000000006E-2"/>
    <n v="0.25850000000000001"/>
    <n v="9.7600000000000006E-2"/>
    <n v="9.7600000000000006E-2"/>
    <n v="0.25850000000000001"/>
    <n v="9.7600000000000006E-2"/>
    <n v="9.7600000000000006E-2"/>
  </r>
  <r>
    <s v="massachusetts"/>
    <x v="14"/>
    <x v="6"/>
    <x v="1703"/>
    <n v="5.0999999999999997E-2"/>
    <n v="5.0999999999999997E-2"/>
    <n v="5.0999999999999997E-2"/>
    <n v="5.0999999999999997E-2"/>
    <n v="5.0999999999999997E-2"/>
    <n v="5.0999999999999997E-2"/>
    <n v="5.0999999999999997E-2"/>
    <n v="5.0999999999999997E-2"/>
  </r>
  <r>
    <s v="massachusetts"/>
    <x v="14"/>
    <x v="0"/>
    <x v="3564"/>
    <n v="3.8660999999999999"/>
    <n v="3.6665000000000001"/>
    <n v="3.9036"/>
    <n v="3.6385000000000001"/>
    <n v="3.6665000000000001"/>
    <n v="3.9036"/>
    <n v="3.6385000000000001"/>
    <n v="3.629"/>
  </r>
  <r>
    <s v="massachusetts"/>
    <x v="14"/>
    <x v="4"/>
    <x v="3565"/>
    <n v="1.1838"/>
    <n v="1.1838"/>
    <n v="1.1838"/>
    <n v="1.1838"/>
    <n v="1.1838"/>
    <n v="1.1838"/>
    <n v="1.1838"/>
    <n v="1.1838"/>
  </r>
  <r>
    <s v="massachusetts"/>
    <x v="14"/>
    <x v="3"/>
    <x v="3566"/>
    <n v="1.3203"/>
    <n v="1.3062"/>
    <n v="1.3577999999999999"/>
    <n v="1.2783"/>
    <n v="1.3062"/>
    <n v="1.3577999999999999"/>
    <n v="1.2783"/>
    <n v="1.2687999999999999"/>
  </r>
  <r>
    <s v="massachusetts"/>
    <x v="14"/>
    <x v="2"/>
    <x v="3567"/>
    <n v="0.13550000000000001"/>
    <n v="0.1108"/>
    <n v="0.13550000000000001"/>
    <n v="0.1108"/>
    <n v="0.1108"/>
    <n v="0.13550000000000001"/>
    <n v="0.1108"/>
    <n v="0.1108"/>
  </r>
  <r>
    <s v="massachusetts"/>
    <x v="14"/>
    <x v="1"/>
    <x v="3568"/>
    <n v="0.91710000000000003"/>
    <n v="0.91710000000000003"/>
    <n v="0.91710000000000003"/>
    <n v="0.91710000000000003"/>
    <n v="0.91710000000000003"/>
    <n v="0.91710000000000003"/>
    <n v="0.91710000000000003"/>
    <n v="0.91710000000000003"/>
  </r>
  <r>
    <s v="michigan"/>
    <x v="14"/>
    <x v="4"/>
    <x v="3569"/>
    <n v="2.2065999999999999"/>
    <n v="2.2065999999999999"/>
    <n v="2.2065999999999999"/>
    <n v="2.2065999999999999"/>
    <n v="2.2065999999999999"/>
    <n v="2.2065999999999999"/>
    <n v="2.2065999999999999"/>
    <n v="2.2065999999999999"/>
  </r>
  <r>
    <s v="michigan"/>
    <x v="14"/>
    <x v="6"/>
    <x v="3289"/>
    <n v="7.9600000000000004E-2"/>
    <n v="7.9600000000000004E-2"/>
    <n v="7.9600000000000004E-2"/>
    <n v="7.9600000000000004E-2"/>
    <n v="7.9600000000000004E-2"/>
    <n v="7.9600000000000004E-2"/>
    <n v="7.9600000000000004E-2"/>
    <n v="7.9600000000000004E-2"/>
  </r>
  <r>
    <s v="michigan"/>
    <x v="14"/>
    <x v="2"/>
    <x v="2154"/>
    <n v="0.2117"/>
    <n v="0.1731"/>
    <n v="0.2117"/>
    <n v="0.1731"/>
    <n v="0.1731"/>
    <n v="0.2117"/>
    <n v="0.1731"/>
    <n v="0.1731"/>
  </r>
  <r>
    <s v="michigan"/>
    <x v="14"/>
    <x v="5"/>
    <x v="3570"/>
    <n v="0.40389999999999998"/>
    <n v="0.1525"/>
    <n v="0.40389999999999998"/>
    <n v="0.1525"/>
    <n v="0.1525"/>
    <n v="0.40389999999999998"/>
    <n v="0.1525"/>
    <n v="0.1525"/>
  </r>
  <r>
    <s v="michigan"/>
    <x v="14"/>
    <x v="1"/>
    <x v="3571"/>
    <n v="1.59"/>
    <n v="1.59"/>
    <n v="1.59"/>
    <n v="1.59"/>
    <n v="1.59"/>
    <n v="1.59"/>
    <n v="1.59"/>
    <n v="1.59"/>
  </r>
  <r>
    <s v="michigan"/>
    <x v="14"/>
    <x v="0"/>
    <x v="3572"/>
    <n v="6.5548000000000002"/>
    <n v="6.2427999999999999"/>
    <n v="6.6132999999999997"/>
    <n v="6.1990999999999996"/>
    <n v="6.2427999999999999"/>
    <n v="6.6132999999999997"/>
    <n v="6.1990999999999996"/>
    <n v="6.1843000000000004"/>
  </r>
  <r>
    <s v="michigan"/>
    <x v="14"/>
    <x v="3"/>
    <x v="3573"/>
    <n v="2.0630000000000002"/>
    <n v="2.0409999999999999"/>
    <n v="2.1215000000000002"/>
    <n v="1.9973000000000001"/>
    <n v="2.0409999999999999"/>
    <n v="2.1215000000000002"/>
    <n v="1.9973000000000001"/>
    <n v="1.9824999999999999"/>
  </r>
  <r>
    <s v="minnesota"/>
    <x v="14"/>
    <x v="5"/>
    <x v="1801"/>
    <n v="0.22140000000000001"/>
    <n v="8.3599999999999994E-2"/>
    <n v="0.22140000000000001"/>
    <n v="8.3599999999999994E-2"/>
    <n v="8.3599999999999994E-2"/>
    <n v="0.22140000000000001"/>
    <n v="8.3599999999999994E-2"/>
    <n v="8.3599999999999994E-2"/>
  </r>
  <r>
    <s v="minnesota"/>
    <x v="14"/>
    <x v="0"/>
    <x v="3574"/>
    <n v="3.6135000000000002"/>
    <n v="3.4424999999999999"/>
    <n v="3.6456"/>
    <n v="3.4184999999999999"/>
    <n v="3.4424999999999999"/>
    <n v="3.6456"/>
    <n v="3.4184999999999999"/>
    <n v="3.4104000000000001"/>
  </r>
  <r>
    <s v="minnesota"/>
    <x v="14"/>
    <x v="4"/>
    <x v="3575"/>
    <n v="1.1954"/>
    <n v="1.1954"/>
    <n v="1.1954"/>
    <n v="1.1954"/>
    <n v="1.1954"/>
    <n v="1.1954"/>
    <n v="1.1954"/>
    <n v="1.1954"/>
  </r>
  <r>
    <s v="minnesota"/>
    <x v="14"/>
    <x v="3"/>
    <x v="3576"/>
    <n v="1.1309"/>
    <n v="1.1188"/>
    <n v="1.163"/>
    <n v="1.0949"/>
    <n v="1.1188"/>
    <n v="1.163"/>
    <n v="1.0949"/>
    <n v="1.0868"/>
  </r>
  <r>
    <s v="minnesota"/>
    <x v="14"/>
    <x v="1"/>
    <x v="3577"/>
    <n v="0.90610000000000002"/>
    <n v="0.90610000000000002"/>
    <n v="0.90610000000000002"/>
    <n v="0.90610000000000002"/>
    <n v="0.90610000000000002"/>
    <n v="0.90610000000000002"/>
    <n v="0.90610000000000002"/>
    <n v="0.90610000000000002"/>
  </r>
  <r>
    <s v="minnesota"/>
    <x v="14"/>
    <x v="6"/>
    <x v="128"/>
    <n v="4.36E-2"/>
    <n v="4.36E-2"/>
    <n v="4.36E-2"/>
    <n v="4.36E-2"/>
    <n v="4.36E-2"/>
    <n v="4.36E-2"/>
    <n v="4.36E-2"/>
    <n v="4.36E-2"/>
  </r>
  <r>
    <s v="minnesota"/>
    <x v="14"/>
    <x v="2"/>
    <x v="2398"/>
    <n v="0.11600000000000001"/>
    <n v="9.4899999999999998E-2"/>
    <n v="0.11600000000000001"/>
    <n v="9.4899999999999998E-2"/>
    <n v="9.4899999999999998E-2"/>
    <n v="0.11600000000000001"/>
    <n v="9.4899999999999998E-2"/>
    <n v="9.4899999999999998E-2"/>
  </r>
  <r>
    <s v="mississippi"/>
    <x v="14"/>
    <x v="1"/>
    <x v="3578"/>
    <n v="0.57889999999999997"/>
    <n v="0.57889999999999997"/>
    <n v="0.57889999999999997"/>
    <n v="0.57889999999999997"/>
    <n v="0.57889999999999997"/>
    <n v="0.57889999999999997"/>
    <n v="0.57889999999999997"/>
    <n v="0.57889999999999997"/>
  </r>
  <r>
    <s v="mississippi"/>
    <x v="14"/>
    <x v="0"/>
    <x v="3579"/>
    <n v="2.0177999999999998"/>
    <n v="1.9291"/>
    <n v="2.0345"/>
    <n v="1.9166000000000001"/>
    <n v="1.9291"/>
    <n v="2.0345"/>
    <n v="1.9166000000000001"/>
    <n v="1.9124000000000001"/>
  </r>
  <r>
    <s v="mississippi"/>
    <x v="14"/>
    <x v="2"/>
    <x v="3580"/>
    <n v="6.0199999999999997E-2"/>
    <n v="4.9200000000000001E-2"/>
    <n v="6.0199999999999997E-2"/>
    <n v="4.9200000000000001E-2"/>
    <n v="4.9200000000000001E-2"/>
    <n v="6.0199999999999997E-2"/>
    <n v="4.9200000000000001E-2"/>
    <n v="4.9200000000000001E-2"/>
  </r>
  <r>
    <s v="mississippi"/>
    <x v="14"/>
    <x v="3"/>
    <x v="3581"/>
    <n v="0.58689999999999998"/>
    <n v="0.58069999999999999"/>
    <n v="0.60360000000000003"/>
    <n v="0.56820000000000004"/>
    <n v="0.58069999999999999"/>
    <n v="0.60360000000000003"/>
    <n v="0.56820000000000004"/>
    <n v="0.56399999999999995"/>
  </r>
  <r>
    <s v="mississippi"/>
    <x v="14"/>
    <x v="6"/>
    <x v="633"/>
    <n v="2.2700000000000001E-2"/>
    <n v="2.2700000000000001E-2"/>
    <n v="2.2700000000000001E-2"/>
    <n v="2.2700000000000001E-2"/>
    <n v="2.2700000000000001E-2"/>
    <n v="2.2700000000000001E-2"/>
    <n v="2.2700000000000001E-2"/>
    <n v="2.2700000000000001E-2"/>
  </r>
  <r>
    <s v="mississippi"/>
    <x v="14"/>
    <x v="4"/>
    <x v="3582"/>
    <n v="0.65429999999999999"/>
    <n v="0.65429999999999999"/>
    <n v="0.65429999999999999"/>
    <n v="0.65429999999999999"/>
    <n v="0.65429999999999999"/>
    <n v="0.65429999999999999"/>
    <n v="0.65429999999999999"/>
    <n v="0.65429999999999999"/>
  </r>
  <r>
    <s v="mississippi"/>
    <x v="14"/>
    <x v="5"/>
    <x v="1857"/>
    <n v="0.1149"/>
    <n v="4.3400000000000001E-2"/>
    <n v="0.1149"/>
    <n v="4.3400000000000001E-2"/>
    <n v="4.3400000000000001E-2"/>
    <n v="0.1149"/>
    <n v="4.3400000000000001E-2"/>
    <n v="4.3400000000000001E-2"/>
  </r>
  <r>
    <s v="missouri"/>
    <x v="14"/>
    <x v="2"/>
    <x v="3583"/>
    <n v="0.12239999999999999"/>
    <n v="0.1"/>
    <n v="0.12239999999999999"/>
    <n v="0.1"/>
    <n v="0.1"/>
    <n v="0.12239999999999999"/>
    <n v="0.1"/>
    <n v="0.1"/>
  </r>
  <r>
    <s v="missouri"/>
    <x v="14"/>
    <x v="5"/>
    <x v="3584"/>
    <n v="0.2334"/>
    <n v="8.8099999999999998E-2"/>
    <n v="0.2334"/>
    <n v="8.8099999999999998E-2"/>
    <n v="8.8099999999999998E-2"/>
    <n v="0.2334"/>
    <n v="8.8099999999999998E-2"/>
    <n v="8.8099999999999998E-2"/>
  </r>
  <r>
    <s v="missouri"/>
    <x v="14"/>
    <x v="4"/>
    <x v="3585"/>
    <n v="1.3170999999999999"/>
    <n v="1.3170999999999999"/>
    <n v="1.3170999999999999"/>
    <n v="1.3170999999999999"/>
    <n v="1.3170999999999999"/>
    <n v="1.3170999999999999"/>
    <n v="1.3170999999999999"/>
    <n v="1.3170999999999999"/>
  </r>
  <r>
    <s v="missouri"/>
    <x v="14"/>
    <x v="0"/>
    <x v="3586"/>
    <n v="3.8862999999999999"/>
    <n v="3.706"/>
    <n v="3.9201000000000001"/>
    <n v="3.6806999999999999"/>
    <n v="3.706"/>
    <n v="3.9201000000000001"/>
    <n v="3.6806999999999999"/>
    <n v="3.6722000000000001"/>
  </r>
  <r>
    <s v="missouri"/>
    <x v="14"/>
    <x v="3"/>
    <x v="3587"/>
    <n v="1.1924999999999999"/>
    <n v="1.1798"/>
    <n v="1.2262999999999999"/>
    <n v="1.1545000000000001"/>
    <n v="1.1798"/>
    <n v="1.2262999999999999"/>
    <n v="1.1545000000000001"/>
    <n v="1.1459999999999999"/>
  </r>
  <r>
    <s v="missouri"/>
    <x v="14"/>
    <x v="6"/>
    <x v="466"/>
    <n v="4.5999999999999999E-2"/>
    <n v="4.5999999999999999E-2"/>
    <n v="4.5999999999999999E-2"/>
    <n v="4.5999999999999999E-2"/>
    <n v="4.5999999999999999E-2"/>
    <n v="4.5999999999999999E-2"/>
    <n v="4.5999999999999999E-2"/>
    <n v="4.5999999999999999E-2"/>
  </r>
  <r>
    <s v="missouri"/>
    <x v="14"/>
    <x v="1"/>
    <x v="3588"/>
    <n v="0.97489999999999999"/>
    <n v="0.97489999999999999"/>
    <n v="0.97489999999999999"/>
    <n v="0.97489999999999999"/>
    <n v="0.97489999999999999"/>
    <n v="0.97489999999999999"/>
    <n v="0.97489999999999999"/>
    <n v="0.97489999999999999"/>
  </r>
  <r>
    <s v="montana"/>
    <x v="14"/>
    <x v="3"/>
    <x v="3589"/>
    <n v="0.19670000000000001"/>
    <n v="0.1946"/>
    <n v="0.20230000000000001"/>
    <n v="0.1905"/>
    <n v="0.1946"/>
    <n v="0.20230000000000001"/>
    <n v="0.1905"/>
    <n v="0.18909999999999999"/>
  </r>
  <r>
    <s v="montana"/>
    <x v="14"/>
    <x v="6"/>
    <x v="86"/>
    <n v="7.6E-3"/>
    <n v="7.6E-3"/>
    <n v="7.6E-3"/>
    <n v="7.6E-3"/>
    <n v="7.6E-3"/>
    <n v="7.6E-3"/>
    <n v="7.6E-3"/>
    <n v="7.6E-3"/>
  </r>
  <r>
    <s v="montana"/>
    <x v="14"/>
    <x v="1"/>
    <x v="1302"/>
    <n v="0.17649999999999999"/>
    <n v="0.17649999999999999"/>
    <n v="0.17649999999999999"/>
    <n v="0.17649999999999999"/>
    <n v="0.17649999999999999"/>
    <n v="0.17649999999999999"/>
    <n v="0.17649999999999999"/>
    <n v="0.17649999999999999"/>
  </r>
  <r>
    <s v="montana"/>
    <x v="14"/>
    <x v="5"/>
    <x v="3590"/>
    <n v="3.85E-2"/>
    <n v="1.4500000000000001E-2"/>
    <n v="3.85E-2"/>
    <n v="1.4500000000000001E-2"/>
    <n v="1.4500000000000001E-2"/>
    <n v="3.85E-2"/>
    <n v="1.4500000000000001E-2"/>
    <n v="1.4500000000000001E-2"/>
  </r>
  <r>
    <s v="montana"/>
    <x v="14"/>
    <x v="0"/>
    <x v="2612"/>
    <n v="0.64649999999999996"/>
    <n v="0.61680000000000001"/>
    <n v="0.65210000000000001"/>
    <n v="0.61260000000000003"/>
    <n v="0.61680000000000001"/>
    <n v="0.65210000000000001"/>
    <n v="0.61260000000000003"/>
    <n v="0.61119999999999997"/>
  </r>
  <r>
    <s v="montana"/>
    <x v="14"/>
    <x v="2"/>
    <x v="2096"/>
    <n v="2.0199999999999999E-2"/>
    <n v="1.6500000000000001E-2"/>
    <n v="2.0199999999999999E-2"/>
    <n v="1.6500000000000001E-2"/>
    <n v="1.6500000000000001E-2"/>
    <n v="2.0199999999999999E-2"/>
    <n v="1.6500000000000001E-2"/>
    <n v="1.6500000000000001E-2"/>
  </r>
  <r>
    <s v="montana"/>
    <x v="14"/>
    <x v="4"/>
    <x v="1855"/>
    <n v="0.20699999999999999"/>
    <n v="0.20699999999999999"/>
    <n v="0.20699999999999999"/>
    <n v="0.20699999999999999"/>
    <n v="0.20699999999999999"/>
    <n v="0.20699999999999999"/>
    <n v="0.20699999999999999"/>
    <n v="0.20699999999999999"/>
  </r>
  <r>
    <s v="nebraska"/>
    <x v="14"/>
    <x v="5"/>
    <x v="1794"/>
    <n v="6.8099999999999994E-2"/>
    <n v="2.5700000000000001E-2"/>
    <n v="6.8099999999999994E-2"/>
    <n v="2.5700000000000001E-2"/>
    <n v="2.5700000000000001E-2"/>
    <n v="6.8099999999999994E-2"/>
    <n v="2.5700000000000001E-2"/>
    <n v="2.5700000000000001E-2"/>
  </r>
  <r>
    <s v="nebraska"/>
    <x v="14"/>
    <x v="4"/>
    <x v="3591"/>
    <n v="0.38929999999999998"/>
    <n v="0.38929999999999998"/>
    <n v="0.38929999999999998"/>
    <n v="0.38929999999999998"/>
    <n v="0.38929999999999998"/>
    <n v="0.38929999999999998"/>
    <n v="0.38929999999999998"/>
    <n v="0.38929999999999998"/>
  </r>
  <r>
    <s v="nebraska"/>
    <x v="14"/>
    <x v="3"/>
    <x v="3592"/>
    <n v="0.34760000000000002"/>
    <n v="0.34389999999999998"/>
    <n v="0.35749999999999998"/>
    <n v="0.33660000000000001"/>
    <n v="0.34389999999999998"/>
    <n v="0.35749999999999998"/>
    <n v="0.33660000000000001"/>
    <n v="0.33410000000000001"/>
  </r>
  <r>
    <s v="nebraska"/>
    <x v="14"/>
    <x v="0"/>
    <x v="3593"/>
    <n v="1.1495"/>
    <n v="1.0969"/>
    <n v="1.1594"/>
    <n v="1.0895999999999999"/>
    <n v="1.0969"/>
    <n v="1.1594"/>
    <n v="1.0895999999999999"/>
    <n v="1.0871"/>
  </r>
  <r>
    <s v="nebraska"/>
    <x v="14"/>
    <x v="2"/>
    <x v="43"/>
    <n v="3.5700000000000003E-2"/>
    <n v="2.92E-2"/>
    <n v="3.5700000000000003E-2"/>
    <n v="2.92E-2"/>
    <n v="2.92E-2"/>
    <n v="3.5700000000000003E-2"/>
    <n v="2.92E-2"/>
    <n v="2.92E-2"/>
  </r>
  <r>
    <s v="nebraska"/>
    <x v="14"/>
    <x v="6"/>
    <x v="204"/>
    <n v="1.34E-2"/>
    <n v="1.34E-2"/>
    <n v="1.34E-2"/>
    <n v="1.34E-2"/>
    <n v="1.34E-2"/>
    <n v="1.34E-2"/>
    <n v="1.34E-2"/>
    <n v="1.34E-2"/>
  </r>
  <r>
    <s v="nebraska"/>
    <x v="14"/>
    <x v="1"/>
    <x v="2762"/>
    <n v="0.2954"/>
    <n v="0.2954"/>
    <n v="0.2954"/>
    <n v="0.2954"/>
    <n v="0.2954"/>
    <n v="0.2954"/>
    <n v="0.2954"/>
    <n v="0.2954"/>
  </r>
  <r>
    <s v="nevada"/>
    <x v="14"/>
    <x v="2"/>
    <x v="955"/>
    <n v="6.6799999999999998E-2"/>
    <n v="5.4600000000000003E-2"/>
    <n v="6.6799999999999998E-2"/>
    <n v="5.4600000000000003E-2"/>
    <n v="5.4600000000000003E-2"/>
    <n v="6.6799999999999998E-2"/>
    <n v="5.4600000000000003E-2"/>
    <n v="5.4600000000000003E-2"/>
  </r>
  <r>
    <s v="nevada"/>
    <x v="14"/>
    <x v="5"/>
    <x v="2621"/>
    <n v="0.1275"/>
    <n v="4.8099999999999997E-2"/>
    <n v="0.1275"/>
    <n v="4.8099999999999997E-2"/>
    <n v="4.8099999999999997E-2"/>
    <n v="0.1275"/>
    <n v="4.8099999999999997E-2"/>
    <n v="4.8099999999999997E-2"/>
  </r>
  <r>
    <s v="nevada"/>
    <x v="14"/>
    <x v="1"/>
    <x v="3594"/>
    <n v="0.43209999999999998"/>
    <n v="0.43209999999999998"/>
    <n v="0.43209999999999998"/>
    <n v="0.43209999999999998"/>
    <n v="0.43209999999999998"/>
    <n v="0.43209999999999998"/>
    <n v="0.43209999999999998"/>
    <n v="0.43209999999999998"/>
  </r>
  <r>
    <s v="nevada"/>
    <x v="14"/>
    <x v="6"/>
    <x v="2496"/>
    <n v="2.5100000000000001E-2"/>
    <n v="2.5100000000000001E-2"/>
    <n v="2.5100000000000001E-2"/>
    <n v="2.5100000000000001E-2"/>
    <n v="2.5100000000000001E-2"/>
    <n v="2.5100000000000001E-2"/>
    <n v="2.5100000000000001E-2"/>
    <n v="2.5100000000000001E-2"/>
  </r>
  <r>
    <s v="nevada"/>
    <x v="14"/>
    <x v="0"/>
    <x v="3595"/>
    <n v="1.8974"/>
    <n v="1.7988999999999999"/>
    <n v="1.9157999999999999"/>
    <n v="1.7850999999999999"/>
    <n v="1.7988999999999999"/>
    <n v="1.9157999999999999"/>
    <n v="1.7850999999999999"/>
    <n v="1.7804"/>
  </r>
  <r>
    <s v="nevada"/>
    <x v="14"/>
    <x v="4"/>
    <x v="1994"/>
    <n v="0.59470000000000001"/>
    <n v="0.59470000000000001"/>
    <n v="0.59470000000000001"/>
    <n v="0.59470000000000001"/>
    <n v="0.59470000000000001"/>
    <n v="0.59470000000000001"/>
    <n v="0.59470000000000001"/>
    <n v="0.59470000000000001"/>
  </r>
  <r>
    <s v="nevada"/>
    <x v="14"/>
    <x v="3"/>
    <x v="3183"/>
    <n v="0.65110000000000001"/>
    <n v="0.64419999999999999"/>
    <n v="0.66959999999999997"/>
    <n v="0.63039999999999996"/>
    <n v="0.64419999999999999"/>
    <n v="0.66959999999999997"/>
    <n v="0.63039999999999996"/>
    <n v="0.62570000000000003"/>
  </r>
  <r>
    <s v="new_hampshire"/>
    <x v="14"/>
    <x v="3"/>
    <x v="3596"/>
    <n v="0.29189999999999999"/>
    <n v="0.2888"/>
    <n v="0.30020000000000002"/>
    <n v="0.28260000000000002"/>
    <n v="0.2888"/>
    <n v="0.30020000000000002"/>
    <n v="0.28260000000000002"/>
    <n v="0.28050000000000003"/>
  </r>
  <r>
    <s v="new_hampshire"/>
    <x v="14"/>
    <x v="0"/>
    <x v="3597"/>
    <n v="0.86719999999999997"/>
    <n v="0.82310000000000005"/>
    <n v="0.87549999999999994"/>
    <n v="0.81689999999999996"/>
    <n v="0.82310000000000005"/>
    <n v="0.87549999999999994"/>
    <n v="0.81689999999999996"/>
    <n v="0.81479999999999997"/>
  </r>
  <r>
    <s v="new_hampshire"/>
    <x v="14"/>
    <x v="6"/>
    <x v="395"/>
    <n v="1.1299999999999999E-2"/>
    <n v="1.1299999999999999E-2"/>
    <n v="1.1299999999999999E-2"/>
    <n v="1.1299999999999999E-2"/>
    <n v="1.1299999999999999E-2"/>
    <n v="1.1299999999999999E-2"/>
    <n v="1.1299999999999999E-2"/>
    <n v="1.1299999999999999E-2"/>
  </r>
  <r>
    <s v="new_hampshire"/>
    <x v="14"/>
    <x v="4"/>
    <x v="3598"/>
    <n v="0.26229999999999998"/>
    <n v="0.26229999999999998"/>
    <n v="0.26229999999999998"/>
    <n v="0.26229999999999998"/>
    <n v="0.26229999999999998"/>
    <n v="0.26229999999999998"/>
    <n v="0.26229999999999998"/>
    <n v="0.26229999999999998"/>
  </r>
  <r>
    <s v="new_hampshire"/>
    <x v="14"/>
    <x v="1"/>
    <x v="3599"/>
    <n v="0.21460000000000001"/>
    <n v="0.21460000000000001"/>
    <n v="0.21460000000000001"/>
    <n v="0.21460000000000001"/>
    <n v="0.21460000000000001"/>
    <n v="0.21460000000000001"/>
    <n v="0.21460000000000001"/>
    <n v="0.21460000000000001"/>
  </r>
  <r>
    <s v="new_hampshire"/>
    <x v="14"/>
    <x v="2"/>
    <x v="221"/>
    <n v="2.9899999999999999E-2"/>
    <n v="2.4500000000000001E-2"/>
    <n v="2.9899999999999999E-2"/>
    <n v="2.4500000000000001E-2"/>
    <n v="2.4500000000000001E-2"/>
    <n v="2.9899999999999999E-2"/>
    <n v="2.4500000000000001E-2"/>
    <n v="2.4500000000000001E-2"/>
  </r>
  <r>
    <s v="new_hampshire"/>
    <x v="14"/>
    <x v="5"/>
    <x v="3544"/>
    <n v="5.7099999999999998E-2"/>
    <n v="2.1600000000000001E-2"/>
    <n v="5.7099999999999998E-2"/>
    <n v="2.1600000000000001E-2"/>
    <n v="2.1600000000000001E-2"/>
    <n v="5.7099999999999998E-2"/>
    <n v="2.1600000000000001E-2"/>
    <n v="2.1600000000000001E-2"/>
  </r>
  <r>
    <s v="new_jersey"/>
    <x v="14"/>
    <x v="3"/>
    <x v="3600"/>
    <n v="1.8198000000000001"/>
    <n v="1.8004"/>
    <n v="1.8714"/>
    <n v="1.7618"/>
    <n v="1.8004"/>
    <n v="1.8714"/>
    <n v="1.7618"/>
    <n v="1.7487999999999999"/>
  </r>
  <r>
    <s v="new_jersey"/>
    <x v="14"/>
    <x v="2"/>
    <x v="1807"/>
    <n v="0.1867"/>
    <n v="0.1527"/>
    <n v="0.1867"/>
    <n v="0.1527"/>
    <n v="0.1527"/>
    <n v="0.1867"/>
    <n v="0.1527"/>
    <n v="0.1527"/>
  </r>
  <r>
    <s v="new_jersey"/>
    <x v="14"/>
    <x v="5"/>
    <x v="3601"/>
    <n v="0.35620000000000002"/>
    <n v="0.13450000000000001"/>
    <n v="0.35620000000000002"/>
    <n v="0.13450000000000001"/>
    <n v="0.13450000000000001"/>
    <n v="0.35620000000000002"/>
    <n v="0.13450000000000001"/>
    <n v="0.13450000000000001"/>
  </r>
  <r>
    <s v="new_jersey"/>
    <x v="14"/>
    <x v="0"/>
    <x v="3602"/>
    <n v="5.2218"/>
    <n v="4.9466000000000001"/>
    <n v="5.2733999999999996"/>
    <n v="4.9081000000000001"/>
    <n v="4.9466000000000001"/>
    <n v="5.2733999999999996"/>
    <n v="4.9081000000000001"/>
    <n v="4.8949999999999996"/>
  </r>
  <r>
    <s v="new_jersey"/>
    <x v="14"/>
    <x v="4"/>
    <x v="3603"/>
    <n v="1.5578000000000001"/>
    <n v="1.5578000000000001"/>
    <n v="1.5578000000000001"/>
    <n v="1.5578000000000001"/>
    <n v="1.5578000000000001"/>
    <n v="1.5578000000000001"/>
    <n v="1.5578000000000001"/>
    <n v="1.5578000000000001"/>
  </r>
  <r>
    <s v="new_jersey"/>
    <x v="14"/>
    <x v="1"/>
    <x v="3604"/>
    <n v="1.2311000000000001"/>
    <n v="1.2311000000000001"/>
    <n v="1.2311000000000001"/>
    <n v="1.2311000000000001"/>
    <n v="1.2311000000000001"/>
    <n v="1.2311000000000001"/>
    <n v="1.2311000000000001"/>
    <n v="1.2311000000000001"/>
  </r>
  <r>
    <s v="new_jersey"/>
    <x v="14"/>
    <x v="6"/>
    <x v="767"/>
    <n v="7.0199999999999999E-2"/>
    <n v="7.0199999999999999E-2"/>
    <n v="7.0199999999999999E-2"/>
    <n v="7.0199999999999999E-2"/>
    <n v="7.0199999999999999E-2"/>
    <n v="7.0199999999999999E-2"/>
    <n v="7.0199999999999999E-2"/>
    <n v="7.0199999999999999E-2"/>
  </r>
  <r>
    <s v="new_mexico"/>
    <x v="14"/>
    <x v="4"/>
    <x v="3605"/>
    <n v="0.39810000000000001"/>
    <n v="0.39810000000000001"/>
    <n v="0.39810000000000001"/>
    <n v="0.39810000000000001"/>
    <n v="0.39810000000000001"/>
    <n v="0.39810000000000001"/>
    <n v="0.39810000000000001"/>
    <n v="0.39810000000000001"/>
  </r>
  <r>
    <s v="new_mexico"/>
    <x v="14"/>
    <x v="5"/>
    <x v="3010"/>
    <n v="7.85E-2"/>
    <n v="2.9700000000000001E-2"/>
    <n v="7.85E-2"/>
    <n v="2.9700000000000001E-2"/>
    <n v="2.9700000000000001E-2"/>
    <n v="7.85E-2"/>
    <n v="2.9700000000000001E-2"/>
    <n v="2.9700000000000001E-2"/>
  </r>
  <r>
    <s v="new_mexico"/>
    <x v="14"/>
    <x v="6"/>
    <x v="570"/>
    <n v="1.55E-2"/>
    <n v="1.55E-2"/>
    <n v="1.55E-2"/>
    <n v="1.55E-2"/>
    <n v="1.55E-2"/>
    <n v="1.55E-2"/>
    <n v="1.55E-2"/>
    <n v="1.55E-2"/>
  </r>
  <r>
    <s v="new_mexico"/>
    <x v="14"/>
    <x v="1"/>
    <x v="1517"/>
    <n v="0.38219999999999998"/>
    <n v="0.38219999999999998"/>
    <n v="0.38219999999999998"/>
    <n v="0.38219999999999998"/>
    <n v="0.38219999999999998"/>
    <n v="0.38219999999999998"/>
    <n v="0.38219999999999998"/>
    <n v="0.38219999999999998"/>
  </r>
  <r>
    <s v="new_mexico"/>
    <x v="14"/>
    <x v="2"/>
    <x v="459"/>
    <n v="4.1200000000000001E-2"/>
    <n v="3.3700000000000001E-2"/>
    <n v="4.1200000000000001E-2"/>
    <n v="3.3700000000000001E-2"/>
    <n v="3.3700000000000001E-2"/>
    <n v="4.1200000000000001E-2"/>
    <n v="3.3700000000000001E-2"/>
    <n v="3.3700000000000001E-2"/>
  </r>
  <r>
    <s v="new_mexico"/>
    <x v="14"/>
    <x v="0"/>
    <x v="3606"/>
    <n v="1.3167"/>
    <n v="1.256"/>
    <n v="1.3281000000000001"/>
    <n v="1.2475000000000001"/>
    <n v="1.256"/>
    <n v="1.3281000000000001"/>
    <n v="1.2475000000000001"/>
    <n v="1.2445999999999999"/>
  </r>
  <r>
    <s v="new_mexico"/>
    <x v="14"/>
    <x v="3"/>
    <x v="3607"/>
    <n v="0.4012"/>
    <n v="0.39689999999999998"/>
    <n v="0.41260000000000002"/>
    <n v="0.38840000000000002"/>
    <n v="0.39689999999999998"/>
    <n v="0.41260000000000002"/>
    <n v="0.38840000000000002"/>
    <n v="0.38550000000000001"/>
  </r>
  <r>
    <s v="new_york"/>
    <x v="14"/>
    <x v="4"/>
    <x v="3608"/>
    <n v="3.3936999999999999"/>
    <n v="3.3936999999999999"/>
    <n v="3.3936999999999999"/>
    <n v="3.3936999999999999"/>
    <n v="3.3936999999999999"/>
    <n v="3.3936999999999999"/>
    <n v="3.3936999999999999"/>
    <n v="3.3936999999999999"/>
  </r>
  <r>
    <s v="new_york"/>
    <x v="14"/>
    <x v="2"/>
    <x v="3609"/>
    <n v="0.38850000000000001"/>
    <n v="0.31769999999999998"/>
    <n v="0.38850000000000001"/>
    <n v="0.31769999999999998"/>
    <n v="0.31769999999999998"/>
    <n v="0.38850000000000001"/>
    <n v="0.31769999999999998"/>
    <n v="0.31769999999999998"/>
  </r>
  <r>
    <s v="new_york"/>
    <x v="14"/>
    <x v="3"/>
    <x v="3610"/>
    <n v="3.7867000000000002"/>
    <n v="3.7463000000000002"/>
    <n v="3.8940000000000001"/>
    <n v="3.6659999999999999"/>
    <n v="3.7463000000000002"/>
    <n v="3.8940000000000001"/>
    <n v="3.6659999999999999"/>
    <n v="3.6389"/>
  </r>
  <r>
    <s v="new_york"/>
    <x v="14"/>
    <x v="5"/>
    <x v="3611"/>
    <n v="0.74129999999999996"/>
    <n v="0.27989999999999998"/>
    <n v="0.74129999999999996"/>
    <n v="0.27989999999999998"/>
    <n v="0.27989999999999998"/>
    <n v="0.74129999999999996"/>
    <n v="0.27989999999999998"/>
    <n v="0.27989999999999998"/>
  </r>
  <r>
    <s v="new_york"/>
    <x v="14"/>
    <x v="0"/>
    <x v="3612"/>
    <n v="10.803000000000001"/>
    <n v="10.230399999999999"/>
    <n v="10.910299999999999"/>
    <n v="10.1502"/>
    <n v="10.230399999999999"/>
    <n v="10.910299999999999"/>
    <n v="10.1502"/>
    <n v="10.122999999999999"/>
  </r>
  <r>
    <s v="new_york"/>
    <x v="14"/>
    <x v="6"/>
    <x v="3613"/>
    <n v="0.14610000000000001"/>
    <n v="0.14610000000000001"/>
    <n v="0.14610000000000001"/>
    <n v="0.14610000000000001"/>
    <n v="0.14610000000000001"/>
    <n v="0.14610000000000001"/>
    <n v="0.14610000000000001"/>
    <n v="0.14610000000000001"/>
  </r>
  <r>
    <s v="new_york"/>
    <x v="14"/>
    <x v="1"/>
    <x v="3614"/>
    <n v="2.3466999999999998"/>
    <n v="2.3466999999999998"/>
    <n v="2.3466999999999998"/>
    <n v="2.3466999999999998"/>
    <n v="2.3466999999999998"/>
    <n v="2.3466999999999998"/>
    <n v="2.3466999999999998"/>
    <n v="2.3466999999999998"/>
  </r>
  <r>
    <s v="north_carolina"/>
    <x v="14"/>
    <x v="2"/>
    <x v="3615"/>
    <n v="0.20930000000000001"/>
    <n v="0.17119999999999999"/>
    <n v="0.20930000000000001"/>
    <n v="0.17119999999999999"/>
    <n v="0.17119999999999999"/>
    <n v="0.20930000000000001"/>
    <n v="0.17119999999999999"/>
    <n v="0.17119999999999999"/>
  </r>
  <r>
    <s v="north_carolina"/>
    <x v="14"/>
    <x v="3"/>
    <x v="3616"/>
    <n v="2.0404"/>
    <n v="2.0186999999999999"/>
    <n v="2.0983000000000001"/>
    <n v="1.9754"/>
    <n v="2.0186999999999999"/>
    <n v="2.0983000000000001"/>
    <n v="1.9754"/>
    <n v="1.9608000000000001"/>
  </r>
  <r>
    <s v="north_carolina"/>
    <x v="14"/>
    <x v="1"/>
    <x v="3617"/>
    <n v="1.6907000000000001"/>
    <n v="1.6907000000000001"/>
    <n v="1.6907000000000001"/>
    <n v="1.6907000000000001"/>
    <n v="1.6907000000000001"/>
    <n v="1.6907000000000001"/>
    <n v="1.6907000000000001"/>
    <n v="1.6907000000000001"/>
  </r>
  <r>
    <s v="north_carolina"/>
    <x v="14"/>
    <x v="4"/>
    <x v="3618"/>
    <n v="2.3121999999999998"/>
    <n v="2.3121999999999998"/>
    <n v="2.3121999999999998"/>
    <n v="2.3121999999999998"/>
    <n v="2.3121999999999998"/>
    <n v="2.3121999999999998"/>
    <n v="2.3121999999999998"/>
    <n v="2.3121999999999998"/>
  </r>
  <r>
    <s v="north_carolina"/>
    <x v="14"/>
    <x v="0"/>
    <x v="3619"/>
    <n v="6.7309000000000001"/>
    <n v="6.4223999999999997"/>
    <n v="6.7888000000000002"/>
    <n v="6.3792"/>
    <n v="6.4223999999999997"/>
    <n v="6.7888000000000002"/>
    <n v="6.3792"/>
    <n v="6.3644999999999996"/>
  </r>
  <r>
    <s v="north_carolina"/>
    <x v="14"/>
    <x v="5"/>
    <x v="3620"/>
    <n v="0.39939999999999998"/>
    <n v="0.15079999999999999"/>
    <n v="0.39939999999999998"/>
    <n v="0.15079999999999999"/>
    <n v="0.15079999999999999"/>
    <n v="0.39939999999999998"/>
    <n v="0.15079999999999999"/>
    <n v="0.15079999999999999"/>
  </r>
  <r>
    <s v="north_carolina"/>
    <x v="14"/>
    <x v="6"/>
    <x v="2607"/>
    <n v="7.8700000000000006E-2"/>
    <n v="7.8700000000000006E-2"/>
    <n v="7.8700000000000006E-2"/>
    <n v="7.8700000000000006E-2"/>
    <n v="7.8700000000000006E-2"/>
    <n v="7.8700000000000006E-2"/>
    <n v="7.8700000000000006E-2"/>
    <n v="7.8700000000000006E-2"/>
  </r>
  <r>
    <s v="north_dakota"/>
    <x v="14"/>
    <x v="3"/>
    <x v="1398"/>
    <n v="0.12189999999999999"/>
    <n v="0.1206"/>
    <n v="0.12540000000000001"/>
    <n v="0.1181"/>
    <n v="0.1206"/>
    <n v="0.12540000000000001"/>
    <n v="0.1181"/>
    <n v="0.1172"/>
  </r>
  <r>
    <s v="north_dakota"/>
    <x v="14"/>
    <x v="1"/>
    <x v="3621"/>
    <n v="0.13150000000000001"/>
    <n v="0.13150000000000001"/>
    <n v="0.13150000000000001"/>
    <n v="0.13150000000000001"/>
    <n v="0.13150000000000001"/>
    <n v="0.13150000000000001"/>
    <n v="0.13150000000000001"/>
    <n v="0.13150000000000001"/>
  </r>
  <r>
    <s v="north_dakota"/>
    <x v="14"/>
    <x v="6"/>
    <x v="9"/>
    <n v="4.7000000000000002E-3"/>
    <n v="4.7000000000000002E-3"/>
    <n v="4.7000000000000002E-3"/>
    <n v="4.7000000000000002E-3"/>
    <n v="4.7000000000000002E-3"/>
    <n v="4.7000000000000002E-3"/>
    <n v="4.7000000000000002E-3"/>
    <n v="4.7000000000000002E-3"/>
  </r>
  <r>
    <s v="north_dakota"/>
    <x v="14"/>
    <x v="2"/>
    <x v="791"/>
    <n v="1.2500000000000001E-2"/>
    <n v="1.0200000000000001E-2"/>
    <n v="1.2500000000000001E-2"/>
    <n v="1.0200000000000001E-2"/>
    <n v="1.0200000000000001E-2"/>
    <n v="1.2500000000000001E-2"/>
    <n v="1.0200000000000001E-2"/>
    <n v="1.0200000000000001E-2"/>
  </r>
  <r>
    <s v="north_dakota"/>
    <x v="14"/>
    <x v="4"/>
    <x v="3622"/>
    <n v="0.15840000000000001"/>
    <n v="0.15840000000000001"/>
    <n v="0.15840000000000001"/>
    <n v="0.15840000000000001"/>
    <n v="0.15840000000000001"/>
    <n v="0.15840000000000001"/>
    <n v="0.15840000000000001"/>
    <n v="0.15840000000000001"/>
  </r>
  <r>
    <s v="north_dakota"/>
    <x v="14"/>
    <x v="5"/>
    <x v="320"/>
    <n v="2.3900000000000001E-2"/>
    <n v="8.9999999999999993E-3"/>
    <n v="2.3900000000000001E-2"/>
    <n v="8.9999999999999993E-3"/>
    <n v="8.9999999999999993E-3"/>
    <n v="2.3900000000000001E-2"/>
    <n v="8.9999999999999993E-3"/>
    <n v="8.9999999999999993E-3"/>
  </r>
  <r>
    <s v="north_dakota"/>
    <x v="14"/>
    <x v="0"/>
    <x v="3623"/>
    <n v="0.45300000000000001"/>
    <n v="0.4345"/>
    <n v="0.45639999999999997"/>
    <n v="0.43190000000000001"/>
    <n v="0.4345"/>
    <n v="0.45639999999999997"/>
    <n v="0.43190000000000001"/>
    <n v="0.43109999999999998"/>
  </r>
  <r>
    <s v="ohio"/>
    <x v="14"/>
    <x v="6"/>
    <x v="3245"/>
    <n v="8.6800000000000002E-2"/>
    <n v="8.6800000000000002E-2"/>
    <n v="8.6800000000000002E-2"/>
    <n v="8.6800000000000002E-2"/>
    <n v="8.6800000000000002E-2"/>
    <n v="8.6800000000000002E-2"/>
    <n v="8.6800000000000002E-2"/>
    <n v="8.6800000000000002E-2"/>
  </r>
  <r>
    <s v="ohio"/>
    <x v="14"/>
    <x v="0"/>
    <x v="3624"/>
    <n v="7.4135999999999997"/>
    <n v="7.0735000000000001"/>
    <n v="7.4774000000000003"/>
    <n v="7.0259"/>
    <n v="7.0735000000000001"/>
    <n v="7.4774000000000003"/>
    <n v="7.0259"/>
    <n v="7.0098000000000003"/>
  </r>
  <r>
    <s v="ohio"/>
    <x v="14"/>
    <x v="4"/>
    <x v="3625"/>
    <n v="2.4540000000000002"/>
    <n v="2.4540000000000002"/>
    <n v="2.4540000000000002"/>
    <n v="2.4540000000000002"/>
    <n v="2.4540000000000002"/>
    <n v="2.4540000000000002"/>
    <n v="2.4540000000000002"/>
    <n v="2.4540000000000002"/>
  </r>
  <r>
    <s v="ohio"/>
    <x v="14"/>
    <x v="1"/>
    <x v="3626"/>
    <n v="1.9528000000000001"/>
    <n v="1.9528000000000001"/>
    <n v="1.9528000000000001"/>
    <n v="1.9528000000000001"/>
    <n v="1.9528000000000001"/>
    <n v="1.9528000000000001"/>
    <n v="1.9528000000000001"/>
    <n v="1.9528000000000001"/>
  </r>
  <r>
    <s v="ohio"/>
    <x v="14"/>
    <x v="2"/>
    <x v="1978"/>
    <n v="0.23069999999999999"/>
    <n v="0.18870000000000001"/>
    <n v="0.23069999999999999"/>
    <n v="0.18870000000000001"/>
    <n v="0.18870000000000001"/>
    <n v="0.23069999999999999"/>
    <n v="0.18870000000000001"/>
    <n v="0.18870000000000001"/>
  </r>
  <r>
    <s v="ohio"/>
    <x v="14"/>
    <x v="3"/>
    <x v="3627"/>
    <n v="2.2490000000000001"/>
    <n v="2.2250000000000001"/>
    <n v="2.3128000000000002"/>
    <n v="2.1774"/>
    <n v="2.2250000000000001"/>
    <n v="2.3128000000000002"/>
    <n v="2.1774"/>
    <n v="2.1613000000000002"/>
  </r>
  <r>
    <s v="ohio"/>
    <x v="14"/>
    <x v="5"/>
    <x v="3628"/>
    <n v="0.44030000000000002"/>
    <n v="0.16619999999999999"/>
    <n v="0.44030000000000002"/>
    <n v="0.16619999999999999"/>
    <n v="0.16619999999999999"/>
    <n v="0.44030000000000002"/>
    <n v="0.16619999999999999"/>
    <n v="0.16619999999999999"/>
  </r>
  <r>
    <s v="oklahoma"/>
    <x v="14"/>
    <x v="5"/>
    <x v="372"/>
    <n v="0.1406"/>
    <n v="5.3100000000000001E-2"/>
    <n v="0.1406"/>
    <n v="5.3100000000000001E-2"/>
    <n v="5.3100000000000001E-2"/>
    <n v="0.1406"/>
    <n v="5.3100000000000001E-2"/>
    <n v="5.3100000000000001E-2"/>
  </r>
  <r>
    <s v="oklahoma"/>
    <x v="14"/>
    <x v="0"/>
    <x v="3629"/>
    <n v="2.5049999999999999"/>
    <n v="2.3963999999999999"/>
    <n v="2.5253999999999999"/>
    <n v="2.3812000000000002"/>
    <n v="2.3963999999999999"/>
    <n v="2.5253999999999999"/>
    <n v="2.3812000000000002"/>
    <n v="2.3759999999999999"/>
  </r>
  <r>
    <s v="oklahoma"/>
    <x v="14"/>
    <x v="1"/>
    <x v="3630"/>
    <n v="0.70809999999999995"/>
    <n v="0.70809999999999995"/>
    <n v="0.70809999999999995"/>
    <n v="0.70809999999999995"/>
    <n v="0.70809999999999995"/>
    <n v="0.70809999999999995"/>
    <n v="0.70809999999999995"/>
    <n v="0.70809999999999995"/>
  </r>
  <r>
    <s v="oklahoma"/>
    <x v="14"/>
    <x v="3"/>
    <x v="3631"/>
    <n v="0.71840000000000004"/>
    <n v="0.71079999999999999"/>
    <n v="0.73880000000000001"/>
    <n v="0.69550000000000001"/>
    <n v="0.71079999999999999"/>
    <n v="0.73880000000000001"/>
    <n v="0.69550000000000001"/>
    <n v="0.69040000000000001"/>
  </r>
  <r>
    <s v="oklahoma"/>
    <x v="14"/>
    <x v="6"/>
    <x v="361"/>
    <n v="2.7699999999999999E-2"/>
    <n v="2.7699999999999999E-2"/>
    <n v="2.7699999999999999E-2"/>
    <n v="2.7699999999999999E-2"/>
    <n v="2.7699999999999999E-2"/>
    <n v="2.7699999999999999E-2"/>
    <n v="2.7699999999999999E-2"/>
    <n v="2.7699999999999999E-2"/>
  </r>
  <r>
    <s v="oklahoma"/>
    <x v="14"/>
    <x v="4"/>
    <x v="3632"/>
    <n v="0.83640000000000003"/>
    <n v="0.83640000000000003"/>
    <n v="0.83640000000000003"/>
    <n v="0.83640000000000003"/>
    <n v="0.83640000000000003"/>
    <n v="0.83640000000000003"/>
    <n v="0.83640000000000003"/>
    <n v="0.83640000000000003"/>
  </r>
  <r>
    <s v="oklahoma"/>
    <x v="14"/>
    <x v="2"/>
    <x v="3633"/>
    <n v="7.3700000000000002E-2"/>
    <n v="6.0299999999999999E-2"/>
    <n v="7.3700000000000002E-2"/>
    <n v="6.0299999999999999E-2"/>
    <n v="6.0299999999999999E-2"/>
    <n v="7.3700000000000002E-2"/>
    <n v="6.0299999999999999E-2"/>
    <n v="6.0299999999999999E-2"/>
  </r>
  <r>
    <s v="oregon"/>
    <x v="14"/>
    <x v="6"/>
    <x v="3634"/>
    <n v="3.1399999999999997E-2"/>
    <n v="3.1399999999999997E-2"/>
    <n v="3.1399999999999997E-2"/>
    <n v="3.1399999999999997E-2"/>
    <n v="3.1399999999999997E-2"/>
    <n v="3.1399999999999997E-2"/>
    <n v="3.1399999999999997E-2"/>
    <n v="3.1399999999999997E-2"/>
  </r>
  <r>
    <s v="oregon"/>
    <x v="14"/>
    <x v="2"/>
    <x v="1491"/>
    <n v="8.3400000000000002E-2"/>
    <n v="6.8199999999999997E-2"/>
    <n v="8.3400000000000002E-2"/>
    <n v="6.8199999999999997E-2"/>
    <n v="6.8199999999999997E-2"/>
    <n v="8.3400000000000002E-2"/>
    <n v="6.8199999999999997E-2"/>
    <n v="6.8199999999999997E-2"/>
  </r>
  <r>
    <s v="oregon"/>
    <x v="14"/>
    <x v="3"/>
    <x v="3635"/>
    <n v="0.81279999999999997"/>
    <n v="0.80410000000000004"/>
    <n v="0.83579999999999999"/>
    <n v="0.78690000000000004"/>
    <n v="0.80410000000000004"/>
    <n v="0.83579999999999999"/>
    <n v="0.78690000000000004"/>
    <n v="0.78110000000000002"/>
  </r>
  <r>
    <s v="oregon"/>
    <x v="14"/>
    <x v="1"/>
    <x v="2215"/>
    <n v="0.55869999999999997"/>
    <n v="0.55869999999999997"/>
    <n v="0.55869999999999997"/>
    <n v="0.55869999999999997"/>
    <n v="0.55869999999999997"/>
    <n v="0.55869999999999997"/>
    <n v="0.55869999999999997"/>
    <n v="0.55869999999999997"/>
  </r>
  <r>
    <s v="oregon"/>
    <x v="14"/>
    <x v="0"/>
    <x v="3636"/>
    <n v="2.4276"/>
    <n v="2.3047"/>
    <n v="2.4506000000000001"/>
    <n v="2.2873999999999999"/>
    <n v="2.3047"/>
    <n v="2.4506000000000001"/>
    <n v="2.2873999999999999"/>
    <n v="2.2816000000000001"/>
  </r>
  <r>
    <s v="oregon"/>
    <x v="14"/>
    <x v="5"/>
    <x v="3637"/>
    <n v="0.15909999999999999"/>
    <n v="6.0100000000000001E-2"/>
    <n v="0.15909999999999999"/>
    <n v="6.0100000000000001E-2"/>
    <n v="6.0100000000000001E-2"/>
    <n v="0.15909999999999999"/>
    <n v="6.0100000000000001E-2"/>
    <n v="6.0100000000000001E-2"/>
  </r>
  <r>
    <s v="oregon"/>
    <x v="14"/>
    <x v="4"/>
    <x v="3638"/>
    <n v="0.78220000000000001"/>
    <n v="0.78220000000000001"/>
    <n v="0.78220000000000001"/>
    <n v="0.78220000000000001"/>
    <n v="0.78220000000000001"/>
    <n v="0.78220000000000001"/>
    <n v="0.78220000000000001"/>
    <n v="0.78220000000000001"/>
  </r>
  <r>
    <s v="pennsylvania"/>
    <x v="14"/>
    <x v="5"/>
    <x v="3639"/>
    <n v="0.48299999999999998"/>
    <n v="0.18240000000000001"/>
    <n v="0.48299999999999998"/>
    <n v="0.18240000000000001"/>
    <n v="0.18240000000000001"/>
    <n v="0.48299999999999998"/>
    <n v="0.18240000000000001"/>
    <n v="0.18240000000000001"/>
  </r>
  <r>
    <s v="pennsylvania"/>
    <x v="14"/>
    <x v="2"/>
    <x v="857"/>
    <n v="0.25309999999999999"/>
    <n v="0.20699999999999999"/>
    <n v="0.25309999999999999"/>
    <n v="0.20699999999999999"/>
    <n v="0.20699999999999999"/>
    <n v="0.25309999999999999"/>
    <n v="0.20699999999999999"/>
    <n v="0.20699999999999999"/>
  </r>
  <r>
    <s v="pennsylvania"/>
    <x v="14"/>
    <x v="0"/>
    <x v="3640"/>
    <n v="7.2690000000000001"/>
    <n v="6.8959000000000001"/>
    <n v="7.3388999999999998"/>
    <n v="6.8436000000000003"/>
    <n v="6.8959000000000001"/>
    <n v="7.3388999999999998"/>
    <n v="6.8436000000000003"/>
    <n v="6.8258999999999999"/>
  </r>
  <r>
    <s v="pennsylvania"/>
    <x v="14"/>
    <x v="3"/>
    <x v="3641"/>
    <n v="2.4672999999999998"/>
    <n v="2.4409999999999998"/>
    <n v="2.5373000000000001"/>
    <n v="2.3887"/>
    <n v="2.4409999999999998"/>
    <n v="2.5373000000000001"/>
    <n v="2.3887"/>
    <n v="2.3711000000000002"/>
  </r>
  <r>
    <s v="pennsylvania"/>
    <x v="14"/>
    <x v="1"/>
    <x v="3642"/>
    <n v="1.7035"/>
    <n v="1.7035"/>
    <n v="1.7035"/>
    <n v="1.7035"/>
    <n v="1.7035"/>
    <n v="1.7035"/>
    <n v="1.7035"/>
    <n v="1.7035"/>
  </r>
  <r>
    <s v="pennsylvania"/>
    <x v="14"/>
    <x v="4"/>
    <x v="3643"/>
    <n v="2.2667000000000002"/>
    <n v="2.2667000000000002"/>
    <n v="2.2667000000000002"/>
    <n v="2.2667000000000002"/>
    <n v="2.2667000000000002"/>
    <n v="2.2667000000000002"/>
    <n v="2.2667000000000002"/>
    <n v="2.2667000000000002"/>
  </r>
  <r>
    <s v="pennsylvania"/>
    <x v="14"/>
    <x v="6"/>
    <x v="3644"/>
    <n v="9.5200000000000007E-2"/>
    <n v="9.5200000000000007E-2"/>
    <n v="9.5200000000000007E-2"/>
    <n v="9.5200000000000007E-2"/>
    <n v="9.5200000000000007E-2"/>
    <n v="9.5200000000000007E-2"/>
    <n v="9.5200000000000007E-2"/>
    <n v="9.5200000000000007E-2"/>
  </r>
  <r>
    <s v="rhode_island"/>
    <x v="14"/>
    <x v="0"/>
    <x v="3645"/>
    <n v="0.63829999999999998"/>
    <n v="0.60470000000000002"/>
    <n v="0.64459999999999995"/>
    <n v="0.6"/>
    <n v="0.60470000000000002"/>
    <n v="0.64459999999999995"/>
    <n v="0.6"/>
    <n v="0.59840000000000004"/>
  </r>
  <r>
    <s v="rhode_island"/>
    <x v="14"/>
    <x v="1"/>
    <x v="3646"/>
    <n v="0.1454"/>
    <n v="0.1454"/>
    <n v="0.1454"/>
    <n v="0.1454"/>
    <n v="0.1454"/>
    <n v="0.1454"/>
    <n v="0.1454"/>
    <n v="0.1454"/>
  </r>
  <r>
    <s v="rhode_island"/>
    <x v="14"/>
    <x v="2"/>
    <x v="712"/>
    <n v="2.2800000000000001E-2"/>
    <n v="1.8700000000000001E-2"/>
    <n v="2.2800000000000001E-2"/>
    <n v="1.8700000000000001E-2"/>
    <n v="1.8700000000000001E-2"/>
    <n v="2.2800000000000001E-2"/>
    <n v="1.8700000000000001E-2"/>
    <n v="1.8700000000000001E-2"/>
  </r>
  <r>
    <s v="rhode_island"/>
    <x v="14"/>
    <x v="3"/>
    <x v="189"/>
    <n v="0.2225"/>
    <n v="0.22009999999999999"/>
    <n v="0.2288"/>
    <n v="0.21540000000000001"/>
    <n v="0.22009999999999999"/>
    <n v="0.2288"/>
    <n v="0.21540000000000001"/>
    <n v="0.21379999999999999"/>
  </r>
  <r>
    <s v="rhode_island"/>
    <x v="14"/>
    <x v="5"/>
    <x v="128"/>
    <n v="4.36E-2"/>
    <n v="1.6400000000000001E-2"/>
    <n v="4.36E-2"/>
    <n v="1.6400000000000001E-2"/>
    <n v="1.6400000000000001E-2"/>
    <n v="4.36E-2"/>
    <n v="1.6400000000000001E-2"/>
    <n v="1.6400000000000001E-2"/>
  </r>
  <r>
    <s v="rhode_island"/>
    <x v="14"/>
    <x v="4"/>
    <x v="3647"/>
    <n v="0.19550000000000001"/>
    <n v="0.19550000000000001"/>
    <n v="0.19550000000000001"/>
    <n v="0.19550000000000001"/>
    <n v="0.19550000000000001"/>
    <n v="0.19550000000000001"/>
    <n v="0.19550000000000001"/>
    <n v="0.19550000000000001"/>
  </r>
  <r>
    <s v="rhode_island"/>
    <x v="14"/>
    <x v="6"/>
    <x v="548"/>
    <n v="8.6E-3"/>
    <n v="8.6E-3"/>
    <n v="8.6E-3"/>
    <n v="8.6E-3"/>
    <n v="8.6E-3"/>
    <n v="8.6E-3"/>
    <n v="8.6E-3"/>
    <n v="8.6E-3"/>
  </r>
  <r>
    <s v="south_carolina"/>
    <x v="14"/>
    <x v="2"/>
    <x v="1024"/>
    <n v="9.4899999999999998E-2"/>
    <n v="7.7600000000000002E-2"/>
    <n v="9.4899999999999998E-2"/>
    <n v="7.7600000000000002E-2"/>
    <n v="7.7600000000000002E-2"/>
    <n v="9.4899999999999998E-2"/>
    <n v="7.7600000000000002E-2"/>
    <n v="7.7600000000000002E-2"/>
  </r>
  <r>
    <s v="south_carolina"/>
    <x v="14"/>
    <x v="0"/>
    <x v="3648"/>
    <n v="3.0987"/>
    <n v="2.9588999999999999"/>
    <n v="3.1248999999999998"/>
    <n v="2.9392999999999998"/>
    <n v="2.9588999999999999"/>
    <n v="3.1248999999999998"/>
    <n v="2.9392999999999998"/>
    <n v="2.9327000000000001"/>
  </r>
  <r>
    <s v="south_carolina"/>
    <x v="14"/>
    <x v="5"/>
    <x v="3649"/>
    <n v="0.18099999999999999"/>
    <n v="6.83E-2"/>
    <n v="0.18099999999999999"/>
    <n v="6.83E-2"/>
    <n v="6.83E-2"/>
    <n v="0.18099999999999999"/>
    <n v="6.83E-2"/>
    <n v="6.83E-2"/>
  </r>
  <r>
    <s v="south_carolina"/>
    <x v="14"/>
    <x v="4"/>
    <x v="3650"/>
    <n v="1.0972"/>
    <n v="1.0972"/>
    <n v="1.0972"/>
    <n v="1.0972"/>
    <n v="1.0972"/>
    <n v="1.0972"/>
    <n v="1.0972"/>
    <n v="1.0972"/>
  </r>
  <r>
    <s v="south_carolina"/>
    <x v="14"/>
    <x v="1"/>
    <x v="3651"/>
    <n v="0.76549999999999996"/>
    <n v="0.76549999999999996"/>
    <n v="0.76549999999999996"/>
    <n v="0.76549999999999996"/>
    <n v="0.76549999999999996"/>
    <n v="0.76549999999999996"/>
    <n v="0.76549999999999996"/>
    <n v="0.76549999999999996"/>
  </r>
  <r>
    <s v="south_carolina"/>
    <x v="14"/>
    <x v="6"/>
    <x v="43"/>
    <n v="3.5700000000000003E-2"/>
    <n v="3.5700000000000003E-2"/>
    <n v="3.5700000000000003E-2"/>
    <n v="3.5700000000000003E-2"/>
    <n v="3.5700000000000003E-2"/>
    <n v="3.5700000000000003E-2"/>
    <n v="3.5700000000000003E-2"/>
    <n v="3.5700000000000003E-2"/>
  </r>
  <r>
    <s v="south_carolina"/>
    <x v="14"/>
    <x v="3"/>
    <x v="3652"/>
    <n v="0.92449999999999999"/>
    <n v="0.91469999999999996"/>
    <n v="0.95079999999999998"/>
    <n v="0.89510000000000001"/>
    <n v="0.91469999999999996"/>
    <n v="0.95079999999999998"/>
    <n v="0.89510000000000001"/>
    <n v="0.88849999999999996"/>
  </r>
  <r>
    <s v="south_dakota"/>
    <x v="14"/>
    <x v="1"/>
    <x v="3653"/>
    <n v="0.13669999999999999"/>
    <n v="0.13669999999999999"/>
    <n v="0.13669999999999999"/>
    <n v="0.13669999999999999"/>
    <n v="0.13669999999999999"/>
    <n v="0.13669999999999999"/>
    <n v="0.13669999999999999"/>
    <n v="0.13669999999999999"/>
  </r>
  <r>
    <s v="south_dakota"/>
    <x v="14"/>
    <x v="3"/>
    <x v="3637"/>
    <n v="0.15479999999999999"/>
    <n v="0.15310000000000001"/>
    <n v="0.15909999999999999"/>
    <n v="0.14979999999999999"/>
    <n v="0.15310000000000001"/>
    <n v="0.15909999999999999"/>
    <n v="0.14979999999999999"/>
    <n v="0.1487"/>
  </r>
  <r>
    <s v="south_dakota"/>
    <x v="14"/>
    <x v="5"/>
    <x v="1570"/>
    <n v="3.0300000000000001E-2"/>
    <n v="1.14E-2"/>
    <n v="3.0300000000000001E-2"/>
    <n v="1.14E-2"/>
    <n v="1.14E-2"/>
    <n v="3.0300000000000001E-2"/>
    <n v="1.14E-2"/>
    <n v="1.14E-2"/>
  </r>
  <r>
    <s v="south_dakota"/>
    <x v="14"/>
    <x v="6"/>
    <x v="379"/>
    <n v="6.0000000000000001E-3"/>
    <n v="6.0000000000000001E-3"/>
    <n v="6.0000000000000001E-3"/>
    <n v="6.0000000000000001E-3"/>
    <n v="6.0000000000000001E-3"/>
    <n v="6.0000000000000001E-3"/>
    <n v="6.0000000000000001E-3"/>
    <n v="6.0000000000000001E-3"/>
  </r>
  <r>
    <s v="south_dakota"/>
    <x v="14"/>
    <x v="0"/>
    <x v="3654"/>
    <n v="0.52229999999999999"/>
    <n v="0.49890000000000001"/>
    <n v="0.52669999999999995"/>
    <n v="0.49569999999999997"/>
    <n v="0.49890000000000001"/>
    <n v="0.52669999999999995"/>
    <n v="0.49569999999999997"/>
    <n v="0.4945"/>
  </r>
  <r>
    <s v="south_dakota"/>
    <x v="14"/>
    <x v="4"/>
    <x v="3655"/>
    <n v="0.1787"/>
    <n v="0.1787"/>
    <n v="0.1787"/>
    <n v="0.1787"/>
    <n v="0.1787"/>
    <n v="0.1787"/>
    <n v="0.1787"/>
    <n v="0.1787"/>
  </r>
  <r>
    <s v="south_dakota"/>
    <x v="14"/>
    <x v="2"/>
    <x v="1043"/>
    <n v="1.5900000000000001E-2"/>
    <n v="1.2999999999999999E-2"/>
    <n v="1.5900000000000001E-2"/>
    <n v="1.2999999999999999E-2"/>
    <n v="1.2999999999999999E-2"/>
    <n v="1.5900000000000001E-2"/>
    <n v="1.2999999999999999E-2"/>
    <n v="1.2999999999999999E-2"/>
  </r>
  <r>
    <s v="tennessee"/>
    <x v="14"/>
    <x v="4"/>
    <x v="3656"/>
    <n v="1.4675"/>
    <n v="1.4675"/>
    <n v="1.4675"/>
    <n v="1.4675"/>
    <n v="1.4675"/>
    <n v="1.4675"/>
    <n v="1.4675"/>
    <n v="1.4675"/>
  </r>
  <r>
    <s v="tennessee"/>
    <x v="14"/>
    <x v="2"/>
    <x v="3657"/>
    <n v="0.13320000000000001"/>
    <n v="0.1089"/>
    <n v="0.13320000000000001"/>
    <n v="0.1089"/>
    <n v="0.1089"/>
    <n v="0.13320000000000001"/>
    <n v="0.1089"/>
    <n v="0.1089"/>
  </r>
  <r>
    <s v="tennessee"/>
    <x v="14"/>
    <x v="5"/>
    <x v="3658"/>
    <n v="0.25419999999999998"/>
    <n v="9.6000000000000002E-2"/>
    <n v="0.25419999999999998"/>
    <n v="9.6000000000000002E-2"/>
    <n v="9.6000000000000002E-2"/>
    <n v="0.25419999999999998"/>
    <n v="9.6000000000000002E-2"/>
    <n v="9.6000000000000002E-2"/>
  </r>
  <r>
    <s v="tennessee"/>
    <x v="14"/>
    <x v="0"/>
    <x v="3659"/>
    <n v="4.3106999999999998"/>
    <n v="4.1143000000000001"/>
    <n v="4.3475000000000001"/>
    <n v="4.0868000000000002"/>
    <n v="4.1143000000000001"/>
    <n v="4.3475000000000001"/>
    <n v="4.0868000000000002"/>
    <n v="4.0774999999999997"/>
  </r>
  <r>
    <s v="tennessee"/>
    <x v="14"/>
    <x v="1"/>
    <x v="3660"/>
    <n v="1.1072"/>
    <n v="1.1072"/>
    <n v="1.1072"/>
    <n v="1.1072"/>
    <n v="1.1072"/>
    <n v="1.1072"/>
    <n v="1.1072"/>
    <n v="1.1072"/>
  </r>
  <r>
    <s v="tennessee"/>
    <x v="14"/>
    <x v="3"/>
    <x v="3661"/>
    <n v="1.2985"/>
    <n v="1.2846"/>
    <n v="1.3352999999999999"/>
    <n v="1.2571000000000001"/>
    <n v="1.2846"/>
    <n v="1.3352999999999999"/>
    <n v="1.2571000000000001"/>
    <n v="1.2478"/>
  </r>
  <r>
    <s v="tennessee"/>
    <x v="14"/>
    <x v="6"/>
    <x v="2627"/>
    <n v="5.0099999999999999E-2"/>
    <n v="5.0099999999999999E-2"/>
    <n v="5.0099999999999999E-2"/>
    <n v="5.0099999999999999E-2"/>
    <n v="5.0099999999999999E-2"/>
    <n v="5.0099999999999999E-2"/>
    <n v="5.0099999999999999E-2"/>
    <n v="5.0099999999999999E-2"/>
  </r>
  <r>
    <s v="texas"/>
    <x v="14"/>
    <x v="6"/>
    <x v="3662"/>
    <n v="0.21029999999999999"/>
    <n v="0.21029999999999999"/>
    <n v="0.21029999999999999"/>
    <n v="0.21029999999999999"/>
    <n v="0.21029999999999999"/>
    <n v="0.21029999999999999"/>
    <n v="0.21029999999999999"/>
    <n v="0.21029999999999999"/>
  </r>
  <r>
    <s v="texas"/>
    <x v="14"/>
    <x v="3"/>
    <x v="3663"/>
    <n v="5.4484000000000004"/>
    <n v="5.3902999999999999"/>
    <n v="5.6029"/>
    <n v="5.2748999999999997"/>
    <n v="5.3902999999999999"/>
    <n v="5.6029"/>
    <n v="5.2748999999999997"/>
    <n v="5.2358000000000002"/>
  </r>
  <r>
    <s v="texas"/>
    <x v="14"/>
    <x v="0"/>
    <x v="3664"/>
    <n v="17.053000000000001"/>
    <n v="16.229099999999999"/>
    <n v="17.2074"/>
    <n v="16.113700000000001"/>
    <n v="16.229099999999999"/>
    <n v="17.2074"/>
    <n v="16.113700000000001"/>
    <n v="16.0746"/>
  </r>
  <r>
    <s v="texas"/>
    <x v="14"/>
    <x v="1"/>
    <x v="3665"/>
    <n v="4.0113000000000003"/>
    <n v="4.0113000000000003"/>
    <n v="4.0113000000000003"/>
    <n v="4.0113000000000003"/>
    <n v="4.0113000000000003"/>
    <n v="4.0113000000000003"/>
    <n v="4.0113000000000003"/>
    <n v="4.0113000000000003"/>
  </r>
  <r>
    <s v="texas"/>
    <x v="14"/>
    <x v="2"/>
    <x v="3666"/>
    <n v="0.55900000000000005"/>
    <n v="0.45710000000000001"/>
    <n v="0.55900000000000005"/>
    <n v="0.45710000000000001"/>
    <n v="0.45710000000000001"/>
    <n v="0.55900000000000005"/>
    <n v="0.45710000000000001"/>
    <n v="0.45710000000000001"/>
  </r>
  <r>
    <s v="texas"/>
    <x v="14"/>
    <x v="5"/>
    <x v="3667"/>
    <n v="1.0666"/>
    <n v="0.4027"/>
    <n v="1.0666"/>
    <n v="0.4027"/>
    <n v="0.4027"/>
    <n v="1.0666"/>
    <n v="0.4027"/>
    <n v="0.4027"/>
  </r>
  <r>
    <s v="texas"/>
    <x v="14"/>
    <x v="4"/>
    <x v="3668"/>
    <n v="5.7573999999999996"/>
    <n v="5.7573999999999996"/>
    <n v="5.7573999999999996"/>
    <n v="5.7573999999999996"/>
    <n v="5.7573999999999996"/>
    <n v="5.7573999999999996"/>
    <n v="5.7573999999999996"/>
    <n v="5.7573999999999996"/>
  </r>
  <r>
    <s v="utah"/>
    <x v="14"/>
    <x v="1"/>
    <x v="3669"/>
    <n v="0.43630000000000002"/>
    <n v="0.43630000000000002"/>
    <n v="0.43630000000000002"/>
    <n v="0.43630000000000002"/>
    <n v="0.43630000000000002"/>
    <n v="0.43630000000000002"/>
    <n v="0.43630000000000002"/>
    <n v="0.43630000000000002"/>
  </r>
  <r>
    <s v="utah"/>
    <x v="14"/>
    <x v="2"/>
    <x v="749"/>
    <n v="5.8400000000000001E-2"/>
    <n v="4.7699999999999999E-2"/>
    <n v="5.8400000000000001E-2"/>
    <n v="4.7699999999999999E-2"/>
    <n v="4.7699999999999999E-2"/>
    <n v="5.8400000000000001E-2"/>
    <n v="4.7699999999999999E-2"/>
    <n v="4.7699999999999999E-2"/>
  </r>
  <r>
    <s v="utah"/>
    <x v="14"/>
    <x v="3"/>
    <x v="3670"/>
    <n v="0.56899999999999995"/>
    <n v="0.56299999999999994"/>
    <n v="0.58520000000000005"/>
    <n v="0.55089999999999995"/>
    <n v="0.56299999999999994"/>
    <n v="0.58520000000000005"/>
    <n v="0.55089999999999995"/>
    <n v="0.54679999999999995"/>
  </r>
  <r>
    <s v="utah"/>
    <x v="14"/>
    <x v="4"/>
    <x v="3671"/>
    <n v="0.51259999999999994"/>
    <n v="0.51259999999999994"/>
    <n v="0.51259999999999994"/>
    <n v="0.51259999999999994"/>
    <n v="0.51259999999999994"/>
    <n v="0.51259999999999994"/>
    <n v="0.51259999999999994"/>
    <n v="0.51259999999999994"/>
  </r>
  <r>
    <s v="utah"/>
    <x v="14"/>
    <x v="5"/>
    <x v="3672"/>
    <n v="0.1114"/>
    <n v="4.2099999999999999E-2"/>
    <n v="0.1114"/>
    <n v="4.2099999999999999E-2"/>
    <n v="4.2099999999999999E-2"/>
    <n v="0.1114"/>
    <n v="4.2099999999999999E-2"/>
    <n v="4.2099999999999999E-2"/>
  </r>
  <r>
    <s v="utah"/>
    <x v="14"/>
    <x v="6"/>
    <x v="349"/>
    <n v="2.1999999999999999E-2"/>
    <n v="2.1999999999999999E-2"/>
    <n v="2.1999999999999999E-2"/>
    <n v="2.1999999999999999E-2"/>
    <n v="2.1999999999999999E-2"/>
    <n v="2.1999999999999999E-2"/>
    <n v="2.1999999999999999E-2"/>
    <n v="2.1999999999999999E-2"/>
  </r>
  <r>
    <s v="utah"/>
    <x v="14"/>
    <x v="0"/>
    <x v="3673"/>
    <n v="1.7098"/>
    <n v="1.6236999999999999"/>
    <n v="1.7259"/>
    <n v="1.6116999999999999"/>
    <n v="1.6236999999999999"/>
    <n v="1.7259"/>
    <n v="1.6116999999999999"/>
    <n v="1.6075999999999999"/>
  </r>
  <r>
    <s v="vermont"/>
    <x v="14"/>
    <x v="2"/>
    <x v="191"/>
    <n v="1.3599999999999999E-2"/>
    <n v="1.11E-2"/>
    <n v="1.3599999999999999E-2"/>
    <n v="1.11E-2"/>
    <n v="1.11E-2"/>
    <n v="1.3599999999999999E-2"/>
    <n v="1.11E-2"/>
    <n v="1.11E-2"/>
  </r>
  <r>
    <s v="vermont"/>
    <x v="14"/>
    <x v="5"/>
    <x v="3674"/>
    <n v="2.5999999999999999E-2"/>
    <n v="9.7999999999999997E-3"/>
    <n v="2.5999999999999999E-2"/>
    <n v="9.7999999999999997E-3"/>
    <n v="9.7999999999999997E-3"/>
    <n v="2.5999999999999999E-2"/>
    <n v="9.7999999999999997E-3"/>
    <n v="9.7999999999999997E-3"/>
  </r>
  <r>
    <s v="vermont"/>
    <x v="14"/>
    <x v="0"/>
    <x v="3675"/>
    <n v="0.41689999999999999"/>
    <n v="0.39679999999999999"/>
    <n v="0.42059999999999997"/>
    <n v="0.39400000000000002"/>
    <n v="0.39679999999999999"/>
    <n v="0.42059999999999997"/>
    <n v="0.39400000000000002"/>
    <n v="0.39300000000000002"/>
  </r>
  <r>
    <s v="vermont"/>
    <x v="14"/>
    <x v="4"/>
    <x v="3174"/>
    <n v="0.12839999999999999"/>
    <n v="0.12839999999999999"/>
    <n v="0.12839999999999999"/>
    <n v="0.12839999999999999"/>
    <n v="0.12839999999999999"/>
    <n v="0.12839999999999999"/>
    <n v="0.12839999999999999"/>
    <n v="0.12839999999999999"/>
  </r>
  <r>
    <s v="vermont"/>
    <x v="14"/>
    <x v="6"/>
    <x v="582"/>
    <n v="5.1000000000000004E-3"/>
    <n v="5.1000000000000004E-3"/>
    <n v="5.1000000000000004E-3"/>
    <n v="5.1000000000000004E-3"/>
    <n v="5.1000000000000004E-3"/>
    <n v="5.1000000000000004E-3"/>
    <n v="5.1000000000000004E-3"/>
    <n v="5.1000000000000004E-3"/>
  </r>
  <r>
    <s v="vermont"/>
    <x v="14"/>
    <x v="3"/>
    <x v="3676"/>
    <n v="0.1328"/>
    <n v="0.13139999999999999"/>
    <n v="0.13650000000000001"/>
    <n v="0.1285"/>
    <n v="0.13139999999999999"/>
    <n v="0.13650000000000001"/>
    <n v="0.1285"/>
    <n v="0.12759999999999999"/>
  </r>
  <r>
    <s v="vermont"/>
    <x v="14"/>
    <x v="1"/>
    <x v="1646"/>
    <n v="0.111"/>
    <n v="0.111"/>
    <n v="0.111"/>
    <n v="0.111"/>
    <n v="0.111"/>
    <n v="0.111"/>
    <n v="0.111"/>
    <n v="0.111"/>
  </r>
  <r>
    <s v="virginia"/>
    <x v="14"/>
    <x v="0"/>
    <x v="3677"/>
    <n v="5.4414999999999996"/>
    <n v="5.1837"/>
    <n v="5.4897999999999998"/>
    <n v="5.1475999999999997"/>
    <n v="5.1837"/>
    <n v="5.4897999999999998"/>
    <n v="5.1475999999999997"/>
    <n v="5.1353999999999997"/>
  </r>
  <r>
    <s v="virginia"/>
    <x v="14"/>
    <x v="5"/>
    <x v="2690"/>
    <n v="0.3337"/>
    <n v="0.126"/>
    <n v="0.3337"/>
    <n v="0.126"/>
    <n v="0.126"/>
    <n v="0.3337"/>
    <n v="0.126"/>
    <n v="0.126"/>
  </r>
  <r>
    <s v="virginia"/>
    <x v="14"/>
    <x v="4"/>
    <x v="3678"/>
    <n v="1.82"/>
    <n v="1.82"/>
    <n v="1.82"/>
    <n v="1.82"/>
    <n v="1.82"/>
    <n v="1.82"/>
    <n v="1.82"/>
    <n v="1.82"/>
  </r>
  <r>
    <s v="virginia"/>
    <x v="14"/>
    <x v="1"/>
    <x v="3679"/>
    <n v="1.3424"/>
    <n v="1.3424"/>
    <n v="1.3424"/>
    <n v="1.3424"/>
    <n v="1.3424"/>
    <n v="1.3424"/>
    <n v="1.3424"/>
    <n v="1.3424"/>
  </r>
  <r>
    <s v="virginia"/>
    <x v="14"/>
    <x v="6"/>
    <x v="2655"/>
    <n v="6.5799999999999997E-2"/>
    <n v="6.5799999999999997E-2"/>
    <n v="6.5799999999999997E-2"/>
    <n v="6.5799999999999997E-2"/>
    <n v="6.5799999999999997E-2"/>
    <n v="6.5799999999999997E-2"/>
    <n v="6.5799999999999997E-2"/>
    <n v="6.5799999999999997E-2"/>
  </r>
  <r>
    <s v="virginia"/>
    <x v="14"/>
    <x v="2"/>
    <x v="2055"/>
    <n v="0.1749"/>
    <n v="0.14299999999999999"/>
    <n v="0.1749"/>
    <n v="0.14299999999999999"/>
    <n v="0.14299999999999999"/>
    <n v="0.1749"/>
    <n v="0.14299999999999999"/>
    <n v="0.14299999999999999"/>
  </r>
  <r>
    <s v="virginia"/>
    <x v="14"/>
    <x v="3"/>
    <x v="3680"/>
    <n v="1.7047000000000001"/>
    <n v="1.6866000000000001"/>
    <n v="1.7531000000000001"/>
    <n v="1.6504000000000001"/>
    <n v="1.6866000000000001"/>
    <n v="1.7531000000000001"/>
    <n v="1.6504000000000001"/>
    <n v="1.6382000000000001"/>
  </r>
  <r>
    <s v="washington"/>
    <x v="14"/>
    <x v="4"/>
    <x v="3681"/>
    <n v="0.96909999999999996"/>
    <n v="0.96909999999999996"/>
    <n v="0.96909999999999996"/>
    <n v="0.96909999999999996"/>
    <n v="0.96909999999999996"/>
    <n v="0.96909999999999996"/>
    <n v="0.96909999999999996"/>
    <n v="0.96909999999999996"/>
  </r>
  <r>
    <s v="washington"/>
    <x v="14"/>
    <x v="2"/>
    <x v="705"/>
    <n v="0.14940000000000001"/>
    <n v="0.1222"/>
    <n v="0.14940000000000001"/>
    <n v="0.1222"/>
    <n v="0.1222"/>
    <n v="0.14940000000000001"/>
    <n v="0.1222"/>
    <n v="0.1222"/>
  </r>
  <r>
    <s v="washington"/>
    <x v="14"/>
    <x v="3"/>
    <x v="3682"/>
    <n v="1.456"/>
    <n v="1.4403999999999999"/>
    <n v="1.4972000000000001"/>
    <n v="1.4096"/>
    <n v="1.4403999999999999"/>
    <n v="1.4972000000000001"/>
    <n v="1.4096"/>
    <n v="1.3991"/>
  </r>
  <r>
    <s v="washington"/>
    <x v="14"/>
    <x v="5"/>
    <x v="3683"/>
    <n v="0.28499999999999998"/>
    <n v="0.1076"/>
    <n v="0.28499999999999998"/>
    <n v="0.1076"/>
    <n v="0.1076"/>
    <n v="0.28499999999999998"/>
    <n v="0.1076"/>
    <n v="0.1076"/>
  </r>
  <r>
    <s v="washington"/>
    <x v="14"/>
    <x v="6"/>
    <x v="740"/>
    <n v="5.62E-2"/>
    <n v="5.62E-2"/>
    <n v="5.62E-2"/>
    <n v="5.62E-2"/>
    <n v="5.62E-2"/>
    <n v="5.62E-2"/>
    <n v="5.62E-2"/>
    <n v="5.62E-2"/>
  </r>
  <r>
    <s v="washington"/>
    <x v="14"/>
    <x v="0"/>
    <x v="3684"/>
    <n v="3.8677999999999999"/>
    <n v="3.6476000000000002"/>
    <n v="3.9091"/>
    <n v="3.6168"/>
    <n v="3.6476000000000002"/>
    <n v="3.9091"/>
    <n v="3.6168"/>
    <n v="3.6063000000000001"/>
  </r>
  <r>
    <s v="washington"/>
    <x v="14"/>
    <x v="1"/>
    <x v="3685"/>
    <n v="0.95220000000000005"/>
    <n v="0.95220000000000005"/>
    <n v="0.95220000000000005"/>
    <n v="0.95220000000000005"/>
    <n v="0.95220000000000005"/>
    <n v="0.95220000000000005"/>
    <n v="0.95220000000000005"/>
    <n v="0.95220000000000005"/>
  </r>
  <r>
    <s v="washington_dc"/>
    <x v="14"/>
    <x v="0"/>
    <x v="3686"/>
    <n v="0.32640000000000002"/>
    <n v="0.31230000000000002"/>
    <n v="0.3291"/>
    <n v="0.31030000000000002"/>
    <n v="0.31230000000000002"/>
    <n v="0.3291"/>
    <n v="0.31030000000000002"/>
    <n v="0.30959999999999999"/>
  </r>
  <r>
    <s v="washington_dc"/>
    <x v="14"/>
    <x v="4"/>
    <x v="1065"/>
    <n v="0.13270000000000001"/>
    <n v="0.13270000000000001"/>
    <n v="0.13270000000000001"/>
    <n v="0.13270000000000001"/>
    <n v="0.13270000000000001"/>
    <n v="0.13270000000000001"/>
    <n v="0.13270000000000001"/>
    <n v="0.13270000000000001"/>
  </r>
  <r>
    <s v="washington_dc"/>
    <x v="14"/>
    <x v="2"/>
    <x v="3687"/>
    <n v="9.5999999999999992E-3"/>
    <n v="7.9000000000000008E-3"/>
    <n v="9.5999999999999992E-3"/>
    <n v="7.9000000000000008E-3"/>
    <n v="7.9000000000000008E-3"/>
    <n v="9.5999999999999992E-3"/>
    <n v="7.9000000000000008E-3"/>
    <n v="7.9000000000000008E-3"/>
  </r>
  <r>
    <s v="washington_dc"/>
    <x v="14"/>
    <x v="1"/>
    <x v="2918"/>
    <n v="6.83E-2"/>
    <n v="6.83E-2"/>
    <n v="6.83E-2"/>
    <n v="6.83E-2"/>
    <n v="6.83E-2"/>
    <n v="6.83E-2"/>
    <n v="6.83E-2"/>
    <n v="6.83E-2"/>
  </r>
  <r>
    <s v="washington_dc"/>
    <x v="14"/>
    <x v="5"/>
    <x v="1132"/>
    <n v="1.84E-2"/>
    <n v="6.8999999999999999E-3"/>
    <n v="1.84E-2"/>
    <n v="6.8999999999999999E-3"/>
    <n v="6.8999999999999999E-3"/>
    <n v="1.84E-2"/>
    <n v="6.8999999999999999E-3"/>
    <n v="6.8999999999999999E-3"/>
  </r>
  <r>
    <s v="washington_dc"/>
    <x v="14"/>
    <x v="6"/>
    <x v="319"/>
    <n v="3.5999999999999999E-3"/>
    <n v="3.5999999999999999E-3"/>
    <n v="3.5999999999999999E-3"/>
    <n v="3.5999999999999999E-3"/>
    <n v="3.5999999999999999E-3"/>
    <n v="3.5999999999999999E-3"/>
    <n v="3.5999999999999999E-3"/>
    <n v="3.5999999999999999E-3"/>
  </r>
  <r>
    <s v="washington_dc"/>
    <x v="14"/>
    <x v="3"/>
    <x v="3193"/>
    <n v="9.3799999999999994E-2"/>
    <n v="9.2799999999999994E-2"/>
    <n v="9.6500000000000002E-2"/>
    <n v="9.0800000000000006E-2"/>
    <n v="9.2799999999999994E-2"/>
    <n v="9.6500000000000002E-2"/>
    <n v="9.0800000000000006E-2"/>
    <n v="9.01E-2"/>
  </r>
  <r>
    <s v="west_virginia"/>
    <x v="14"/>
    <x v="4"/>
    <x v="765"/>
    <n v="0.41770000000000002"/>
    <n v="0.41770000000000002"/>
    <n v="0.41770000000000002"/>
    <n v="0.41770000000000002"/>
    <n v="0.41770000000000002"/>
    <n v="0.41770000000000002"/>
    <n v="0.41770000000000002"/>
    <n v="0.41770000000000002"/>
  </r>
  <r>
    <s v="west_virginia"/>
    <x v="14"/>
    <x v="0"/>
    <x v="3688"/>
    <n v="1.1646000000000001"/>
    <n v="1.1117999999999999"/>
    <n v="1.1745000000000001"/>
    <n v="1.1044"/>
    <n v="1.1117999999999999"/>
    <n v="1.1745000000000001"/>
    <n v="1.1044"/>
    <n v="1.1019000000000001"/>
  </r>
  <r>
    <s v="west_virginia"/>
    <x v="14"/>
    <x v="5"/>
    <x v="2918"/>
    <n v="6.83E-2"/>
    <n v="2.58E-2"/>
    <n v="6.83E-2"/>
    <n v="2.58E-2"/>
    <n v="2.58E-2"/>
    <n v="6.83E-2"/>
    <n v="2.58E-2"/>
    <n v="2.58E-2"/>
  </r>
  <r>
    <s v="west_virginia"/>
    <x v="14"/>
    <x v="3"/>
    <x v="3689"/>
    <n v="0.34889999999999999"/>
    <n v="0.34510000000000002"/>
    <n v="0.35870000000000002"/>
    <n v="0.3377"/>
    <n v="0.34510000000000002"/>
    <n v="0.35870000000000002"/>
    <n v="0.3377"/>
    <n v="0.3352"/>
  </r>
  <r>
    <s v="west_virginia"/>
    <x v="14"/>
    <x v="6"/>
    <x v="273"/>
    <n v="1.35E-2"/>
    <n v="1.35E-2"/>
    <n v="1.35E-2"/>
    <n v="1.35E-2"/>
    <n v="1.35E-2"/>
    <n v="1.35E-2"/>
    <n v="1.35E-2"/>
    <n v="1.35E-2"/>
  </r>
  <r>
    <s v="west_virginia"/>
    <x v="14"/>
    <x v="2"/>
    <x v="328"/>
    <n v="3.5799999999999998E-2"/>
    <n v="2.93E-2"/>
    <n v="3.5799999999999998E-2"/>
    <n v="2.93E-2"/>
    <n v="2.93E-2"/>
    <n v="3.5799999999999998E-2"/>
    <n v="2.93E-2"/>
    <n v="2.93E-2"/>
  </r>
  <r>
    <s v="west_virginia"/>
    <x v="14"/>
    <x v="1"/>
    <x v="3690"/>
    <n v="0.28039999999999998"/>
    <n v="0.28039999999999998"/>
    <n v="0.28039999999999998"/>
    <n v="0.28039999999999998"/>
    <n v="0.28039999999999998"/>
    <n v="0.28039999999999998"/>
    <n v="0.28039999999999998"/>
    <n v="0.28039999999999998"/>
  </r>
  <r>
    <s v="wisconsin"/>
    <x v="14"/>
    <x v="3"/>
    <x v="3691"/>
    <n v="1.1555"/>
    <n v="1.1432"/>
    <n v="1.1882999999999999"/>
    <n v="1.1187"/>
    <n v="1.1432"/>
    <n v="1.1882999999999999"/>
    <n v="1.1187"/>
    <n v="1.1104000000000001"/>
  </r>
  <r>
    <s v="wisconsin"/>
    <x v="14"/>
    <x v="4"/>
    <x v="3692"/>
    <n v="1.2732000000000001"/>
    <n v="1.2732000000000001"/>
    <n v="1.2732000000000001"/>
    <n v="1.2732000000000001"/>
    <n v="1.2732000000000001"/>
    <n v="1.2732000000000001"/>
    <n v="1.2732000000000001"/>
    <n v="1.2732000000000001"/>
  </r>
  <r>
    <s v="wisconsin"/>
    <x v="14"/>
    <x v="1"/>
    <x v="3693"/>
    <n v="0.91300000000000003"/>
    <n v="0.91300000000000003"/>
    <n v="0.91300000000000003"/>
    <n v="0.91300000000000003"/>
    <n v="0.91300000000000003"/>
    <n v="0.91300000000000003"/>
    <n v="0.91300000000000003"/>
    <n v="0.91300000000000003"/>
  </r>
  <r>
    <s v="wisconsin"/>
    <x v="14"/>
    <x v="5"/>
    <x v="3694"/>
    <n v="0.22620000000000001"/>
    <n v="8.5400000000000004E-2"/>
    <n v="0.22620000000000001"/>
    <n v="8.5400000000000004E-2"/>
    <n v="8.5400000000000004E-2"/>
    <n v="0.22620000000000001"/>
    <n v="8.5400000000000004E-2"/>
    <n v="8.5400000000000004E-2"/>
  </r>
  <r>
    <s v="wisconsin"/>
    <x v="14"/>
    <x v="0"/>
    <x v="3695"/>
    <n v="3.7311000000000001"/>
    <n v="3.5564"/>
    <n v="3.7639"/>
    <n v="3.5318999999999998"/>
    <n v="3.5564"/>
    <n v="3.7639"/>
    <n v="3.5318999999999998"/>
    <n v="3.5236000000000001"/>
  </r>
  <r>
    <s v="wisconsin"/>
    <x v="14"/>
    <x v="6"/>
    <x v="439"/>
    <n v="4.4600000000000001E-2"/>
    <n v="4.4600000000000001E-2"/>
    <n v="4.4600000000000001E-2"/>
    <n v="4.4600000000000001E-2"/>
    <n v="4.4600000000000001E-2"/>
    <n v="4.4600000000000001E-2"/>
    <n v="4.4600000000000001E-2"/>
    <n v="4.4600000000000001E-2"/>
  </r>
  <r>
    <s v="wisconsin"/>
    <x v="14"/>
    <x v="2"/>
    <x v="3696"/>
    <n v="0.1186"/>
    <n v="9.69E-2"/>
    <n v="0.1186"/>
    <n v="9.69E-2"/>
    <n v="9.69E-2"/>
    <n v="0.1186"/>
    <n v="9.69E-2"/>
    <n v="9.69E-2"/>
  </r>
  <r>
    <s v="wyoming"/>
    <x v="14"/>
    <x v="3"/>
    <x v="2332"/>
    <n v="0.10249999999999999"/>
    <n v="0.1014"/>
    <n v="0.10539999999999999"/>
    <n v="9.9199999999999997E-2"/>
    <n v="0.1014"/>
    <n v="0.10539999999999999"/>
    <n v="9.9199999999999997E-2"/>
    <n v="9.8500000000000004E-2"/>
  </r>
  <r>
    <s v="wyoming"/>
    <x v="14"/>
    <x v="4"/>
    <x v="2175"/>
    <n v="0.1099"/>
    <n v="0.1099"/>
    <n v="0.1099"/>
    <n v="0.1099"/>
    <n v="0.1099"/>
    <n v="0.1099"/>
    <n v="0.1099"/>
    <n v="0.1099"/>
  </r>
  <r>
    <s v="wyoming"/>
    <x v="14"/>
    <x v="1"/>
    <x v="1124"/>
    <n v="0.1278"/>
    <n v="0.1278"/>
    <n v="0.1278"/>
    <n v="0.1278"/>
    <n v="0.1278"/>
    <n v="0.1278"/>
    <n v="0.1278"/>
    <n v="0.1278"/>
  </r>
  <r>
    <s v="wyoming"/>
    <x v="14"/>
    <x v="6"/>
    <x v="340"/>
    <n v="4.0000000000000001E-3"/>
    <n v="4.0000000000000001E-3"/>
    <n v="4.0000000000000001E-3"/>
    <n v="4.0000000000000001E-3"/>
    <n v="4.0000000000000001E-3"/>
    <n v="4.0000000000000001E-3"/>
    <n v="4.0000000000000001E-3"/>
    <n v="4.0000000000000001E-3"/>
  </r>
  <r>
    <s v="wyoming"/>
    <x v="14"/>
    <x v="2"/>
    <x v="433"/>
    <n v="1.0500000000000001E-2"/>
    <n v="8.6E-3"/>
    <n v="1.0500000000000001E-2"/>
    <n v="8.6E-3"/>
    <n v="8.6E-3"/>
    <n v="1.0500000000000001E-2"/>
    <n v="8.6E-3"/>
    <n v="8.6E-3"/>
  </r>
  <r>
    <s v="wyoming"/>
    <x v="14"/>
    <x v="5"/>
    <x v="1100"/>
    <n v="2.01E-2"/>
    <n v="7.6E-3"/>
    <n v="2.01E-2"/>
    <n v="7.6E-3"/>
    <n v="7.6E-3"/>
    <n v="2.01E-2"/>
    <n v="7.6E-3"/>
    <n v="7.6E-3"/>
  </r>
  <r>
    <s v="wyoming"/>
    <x v="14"/>
    <x v="0"/>
    <x v="3697"/>
    <n v="0.37480000000000002"/>
    <n v="0.35930000000000001"/>
    <n v="0.37769999999999998"/>
    <n v="0.35709999999999997"/>
    <n v="0.35930000000000001"/>
    <n v="0.37769999999999998"/>
    <n v="0.35709999999999997"/>
    <n v="0.35639999999999999"/>
  </r>
  <r>
    <s v="alabama"/>
    <x v="15"/>
    <x v="6"/>
    <x v="3698"/>
    <n v="3.5000000000000003E-2"/>
    <n v="3.5000000000000003E-2"/>
    <n v="3.15E-2"/>
    <n v="3.5000000000000003E-2"/>
    <n v="3.15E-2"/>
    <n v="3.5000000000000003E-2"/>
    <n v="3.5000000000000003E-2"/>
    <n v="3.15E-2"/>
  </r>
  <r>
    <s v="alabama"/>
    <x v="15"/>
    <x v="0"/>
    <x v="3699"/>
    <n v="3.3226"/>
    <n v="3.1760000000000002"/>
    <n v="3.2486000000000002"/>
    <n v="3.1368999999999998"/>
    <n v="3.0747"/>
    <n v="3.3767"/>
    <n v="3.1255000000000002"/>
    <n v="3.0266000000000002"/>
  </r>
  <r>
    <s v="alabama"/>
    <x v="15"/>
    <x v="2"/>
    <x v="1837"/>
    <n v="0.1009"/>
    <n v="7.6899999999999996E-2"/>
    <n v="9.9599999999999994E-2"/>
    <n v="7.6899999999999996E-2"/>
    <n v="7.6899999999999996E-2"/>
    <n v="0.1009"/>
    <n v="7.6899999999999996E-2"/>
    <n v="7.6899999999999996E-2"/>
  </r>
  <r>
    <s v="alabama"/>
    <x v="15"/>
    <x v="5"/>
    <x v="1872"/>
    <n v="0.17829999999999999"/>
    <n v="6.7299999999999999E-2"/>
    <n v="0.1605"/>
    <n v="6.7299999999999999E-2"/>
    <n v="6.5500000000000003E-2"/>
    <n v="0.17829999999999999"/>
    <n v="6.7299999999999999E-2"/>
    <n v="6.5500000000000003E-2"/>
  </r>
  <r>
    <s v="alabama"/>
    <x v="15"/>
    <x v="4"/>
    <x v="3700"/>
    <n v="1.1849000000000001"/>
    <n v="1.1849000000000001"/>
    <n v="1.1422000000000001"/>
    <n v="1.1849000000000001"/>
    <n v="1.1422000000000001"/>
    <n v="1.1849000000000001"/>
    <n v="1.1849000000000001"/>
    <n v="1.1422000000000001"/>
  </r>
  <r>
    <s v="alabama"/>
    <x v="15"/>
    <x v="1"/>
    <x v="3701"/>
    <n v="0.89780000000000004"/>
    <n v="0.89780000000000004"/>
    <n v="0.88570000000000004"/>
    <n v="0.89780000000000004"/>
    <n v="0.88570000000000004"/>
    <n v="0.89780000000000004"/>
    <n v="0.89780000000000004"/>
    <n v="0.88570000000000004"/>
  </r>
  <r>
    <s v="alabama"/>
    <x v="15"/>
    <x v="3"/>
    <x v="3702"/>
    <n v="0.92569999999999997"/>
    <n v="0.91410000000000002"/>
    <n v="0.92920000000000003"/>
    <n v="0.875"/>
    <n v="0.87290000000000001"/>
    <n v="0.9798"/>
    <n v="0.86360000000000003"/>
    <n v="0.82479999999999998"/>
  </r>
  <r>
    <s v="alaska"/>
    <x v="15"/>
    <x v="1"/>
    <x v="1063"/>
    <n v="8.5199999999999998E-2"/>
    <n v="8.5199999999999998E-2"/>
    <n v="8.3199999999999996E-2"/>
    <n v="8.5199999999999998E-2"/>
    <n v="8.3199999999999996E-2"/>
    <n v="8.5199999999999998E-2"/>
    <n v="8.5199999999999998E-2"/>
    <n v="8.3199999999999996E-2"/>
  </r>
  <r>
    <s v="alaska"/>
    <x v="15"/>
    <x v="3"/>
    <x v="1202"/>
    <n v="0.15160000000000001"/>
    <n v="0.1497"/>
    <n v="0.1522"/>
    <n v="0.14330000000000001"/>
    <n v="0.1429"/>
    <n v="0.1605"/>
    <n v="0.1414"/>
    <n v="0.1351"/>
  </r>
  <r>
    <s v="alaska"/>
    <x v="15"/>
    <x v="0"/>
    <x v="2735"/>
    <n v="0.44590000000000002"/>
    <n v="0.4219"/>
    <n v="0.43490000000000001"/>
    <n v="0.41549999999999998"/>
    <n v="0.40649999999999997"/>
    <n v="0.45479999999999998"/>
    <n v="0.41360000000000002"/>
    <n v="0.39860000000000001"/>
  </r>
  <r>
    <s v="alaska"/>
    <x v="15"/>
    <x v="4"/>
    <x v="1564"/>
    <n v="0.15770000000000001"/>
    <n v="0.15770000000000001"/>
    <n v="0.15179999999999999"/>
    <n v="0.15770000000000001"/>
    <n v="0.15179999999999999"/>
    <n v="0.15770000000000001"/>
    <n v="0.15770000000000001"/>
    <n v="0.15179999999999999"/>
  </r>
  <r>
    <s v="alaska"/>
    <x v="15"/>
    <x v="6"/>
    <x v="662"/>
    <n v="5.7000000000000002E-3"/>
    <n v="5.7000000000000002E-3"/>
    <n v="5.1999999999999998E-3"/>
    <n v="5.7000000000000002E-3"/>
    <n v="5.1999999999999998E-3"/>
    <n v="5.7000000000000002E-3"/>
    <n v="5.7000000000000002E-3"/>
    <n v="5.1999999999999998E-3"/>
  </r>
  <r>
    <s v="alaska"/>
    <x v="15"/>
    <x v="2"/>
    <x v="3703"/>
    <n v="1.6500000000000001E-2"/>
    <n v="1.26E-2"/>
    <n v="1.6299999999999999E-2"/>
    <n v="1.26E-2"/>
    <n v="1.26E-2"/>
    <n v="1.6500000000000001E-2"/>
    <n v="1.26E-2"/>
    <n v="1.26E-2"/>
  </r>
  <r>
    <s v="alaska"/>
    <x v="15"/>
    <x v="5"/>
    <x v="3704"/>
    <n v="2.92E-2"/>
    <n v="1.0999999999999999E-2"/>
    <n v="2.63E-2"/>
    <n v="1.0999999999999999E-2"/>
    <n v="1.0699999999999999E-2"/>
    <n v="2.92E-2"/>
    <n v="1.0999999999999999E-2"/>
    <n v="1.0699999999999999E-2"/>
  </r>
  <r>
    <s v="arizona"/>
    <x v="15"/>
    <x v="3"/>
    <x v="3705"/>
    <n v="1.6554"/>
    <n v="1.6346000000000001"/>
    <n v="1.6616"/>
    <n v="1.5647"/>
    <n v="1.5609999999999999"/>
    <n v="1.7521"/>
    <n v="1.5442"/>
    <n v="1.4749000000000001"/>
  </r>
  <r>
    <s v="arizona"/>
    <x v="15"/>
    <x v="5"/>
    <x v="3706"/>
    <n v="0.31890000000000002"/>
    <n v="0.12039999999999999"/>
    <n v="0.28699999999999998"/>
    <n v="0.12039999999999999"/>
    <n v="0.1172"/>
    <n v="0.31890000000000002"/>
    <n v="0.12039999999999999"/>
    <n v="0.1172"/>
  </r>
  <r>
    <s v="arizona"/>
    <x v="15"/>
    <x v="6"/>
    <x v="3707"/>
    <n v="6.2600000000000003E-2"/>
    <n v="6.2600000000000003E-2"/>
    <n v="5.6300000000000003E-2"/>
    <n v="6.2600000000000003E-2"/>
    <n v="5.6300000000000003E-2"/>
    <n v="6.2600000000000003E-2"/>
    <n v="6.2600000000000003E-2"/>
    <n v="5.6300000000000003E-2"/>
  </r>
  <r>
    <s v="arizona"/>
    <x v="15"/>
    <x v="4"/>
    <x v="460"/>
    <n v="1.6298999999999999"/>
    <n v="1.6298999999999999"/>
    <n v="1.5688"/>
    <n v="1.6298999999999999"/>
    <n v="1.5688"/>
    <n v="1.6298999999999999"/>
    <n v="1.6298999999999999"/>
    <n v="1.5688"/>
  </r>
  <r>
    <s v="arizona"/>
    <x v="15"/>
    <x v="2"/>
    <x v="2183"/>
    <n v="0.1804"/>
    <n v="0.13750000000000001"/>
    <n v="0.17810000000000001"/>
    <n v="0.13750000000000001"/>
    <n v="0.13750000000000001"/>
    <n v="0.1804"/>
    <n v="0.13750000000000001"/>
    <n v="0.13750000000000001"/>
  </r>
  <r>
    <s v="arizona"/>
    <x v="15"/>
    <x v="1"/>
    <x v="3020"/>
    <n v="0.99970000000000003"/>
    <n v="0.99970000000000003"/>
    <n v="0.97809999999999997"/>
    <n v="0.99970000000000003"/>
    <n v="0.97809999999999997"/>
    <n v="0.99970000000000003"/>
    <n v="0.99970000000000003"/>
    <n v="0.97809999999999997"/>
  </r>
  <r>
    <s v="arizona"/>
    <x v="15"/>
    <x v="0"/>
    <x v="3708"/>
    <n v="4.8468"/>
    <n v="4.5846"/>
    <n v="4.7298999999999998"/>
    <n v="4.5147000000000004"/>
    <n v="4.4188000000000001"/>
    <n v="4.9435000000000002"/>
    <n v="4.4943"/>
    <n v="4.3327999999999998"/>
  </r>
  <r>
    <s v="arkansas"/>
    <x v="15"/>
    <x v="3"/>
    <x v="3709"/>
    <n v="0.59899999999999998"/>
    <n v="0.59150000000000003"/>
    <n v="0.60129999999999995"/>
    <n v="0.56620000000000004"/>
    <n v="0.56489999999999996"/>
    <n v="0.63400000000000001"/>
    <n v="0.55879999999999996"/>
    <n v="0.53369999999999995"/>
  </r>
  <r>
    <s v="arkansas"/>
    <x v="15"/>
    <x v="1"/>
    <x v="3710"/>
    <n v="0.48049999999999998"/>
    <n v="0.48049999999999998"/>
    <n v="0.47270000000000001"/>
    <n v="0.48049999999999998"/>
    <n v="0.47270000000000001"/>
    <n v="0.48049999999999998"/>
    <n v="0.48049999999999998"/>
    <n v="0.47270000000000001"/>
  </r>
  <r>
    <s v="arkansas"/>
    <x v="15"/>
    <x v="6"/>
    <x v="897"/>
    <n v="2.2599999999999999E-2"/>
    <n v="2.2599999999999999E-2"/>
    <n v="2.0400000000000001E-2"/>
    <n v="2.2599999999999999E-2"/>
    <n v="2.0400000000000001E-2"/>
    <n v="2.2599999999999999E-2"/>
    <n v="2.2599999999999999E-2"/>
    <n v="2.0400000000000001E-2"/>
  </r>
  <r>
    <s v="arkansas"/>
    <x v="15"/>
    <x v="5"/>
    <x v="2863"/>
    <n v="0.1154"/>
    <n v="4.36E-2"/>
    <n v="0.10390000000000001"/>
    <n v="4.36E-2"/>
    <n v="4.24E-2"/>
    <n v="0.1154"/>
    <n v="4.36E-2"/>
    <n v="4.24E-2"/>
  </r>
  <r>
    <s v="arkansas"/>
    <x v="15"/>
    <x v="2"/>
    <x v="1121"/>
    <n v="6.5299999999999997E-2"/>
    <n v="4.9799999999999997E-2"/>
    <n v="6.4500000000000002E-2"/>
    <n v="4.9799999999999997E-2"/>
    <n v="4.9799999999999997E-2"/>
    <n v="6.5299999999999997E-2"/>
    <n v="4.9799999999999997E-2"/>
    <n v="4.9799999999999997E-2"/>
  </r>
  <r>
    <s v="arkansas"/>
    <x v="15"/>
    <x v="4"/>
    <x v="3711"/>
    <n v="0.74119999999999997"/>
    <n v="0.74119999999999997"/>
    <n v="0.71430000000000005"/>
    <n v="0.74119999999999997"/>
    <n v="0.71430000000000005"/>
    <n v="0.74119999999999997"/>
    <n v="0.74119999999999997"/>
    <n v="0.71430000000000005"/>
  </r>
  <r>
    <s v="arkansas"/>
    <x v="15"/>
    <x v="0"/>
    <x v="3712"/>
    <n v="2.0240999999999998"/>
    <n v="1.9292"/>
    <n v="1.9770000000000001"/>
    <n v="1.9038999999999999"/>
    <n v="1.8645"/>
    <n v="2.0590999999999999"/>
    <n v="1.8965000000000001"/>
    <n v="1.8332999999999999"/>
  </r>
  <r>
    <s v="california"/>
    <x v="15"/>
    <x v="6"/>
    <x v="3713"/>
    <n v="0.31219999999999998"/>
    <n v="0.31219999999999998"/>
    <n v="0.28100000000000003"/>
    <n v="0.31219999999999998"/>
    <n v="0.28100000000000003"/>
    <n v="0.31219999999999998"/>
    <n v="0.31219999999999998"/>
    <n v="0.28100000000000003"/>
  </r>
  <r>
    <s v="california"/>
    <x v="15"/>
    <x v="0"/>
    <x v="3714"/>
    <n v="23.5747"/>
    <n v="22.265999999999998"/>
    <n v="23.003900000000002"/>
    <n v="21.917300000000001"/>
    <n v="21.4514"/>
    <n v="24.057600000000001"/>
    <n v="21.815300000000001"/>
    <n v="21.021799999999999"/>
  </r>
  <r>
    <s v="california"/>
    <x v="15"/>
    <x v="5"/>
    <x v="3715"/>
    <n v="1.5916999999999999"/>
    <n v="0.60099999999999998"/>
    <n v="1.4325000000000001"/>
    <n v="0.60099999999999998"/>
    <n v="0.58499999999999996"/>
    <n v="1.5916999999999999"/>
    <n v="0.60099999999999998"/>
    <n v="0.58499999999999996"/>
  </r>
  <r>
    <s v="california"/>
    <x v="15"/>
    <x v="4"/>
    <x v="3716"/>
    <n v="7.7207999999999997"/>
    <n v="7.7207999999999997"/>
    <n v="7.4286000000000003"/>
    <n v="7.7207999999999997"/>
    <n v="7.4286000000000003"/>
    <n v="7.7207999999999997"/>
    <n v="7.7207999999999997"/>
    <n v="7.4286000000000003"/>
  </r>
  <r>
    <s v="california"/>
    <x v="15"/>
    <x v="2"/>
    <x v="3717"/>
    <n v="0.90039999999999998"/>
    <n v="0.68620000000000003"/>
    <n v="0.88900000000000001"/>
    <n v="0.68620000000000003"/>
    <n v="0.68620000000000003"/>
    <n v="0.90039999999999998"/>
    <n v="0.68620000000000003"/>
    <n v="0.68620000000000003"/>
  </r>
  <r>
    <s v="california"/>
    <x v="15"/>
    <x v="1"/>
    <x v="3718"/>
    <n v="4.7876000000000003"/>
    <n v="4.7876000000000003"/>
    <n v="4.6798000000000002"/>
    <n v="4.7876000000000003"/>
    <n v="4.6798000000000002"/>
    <n v="4.7876000000000003"/>
    <n v="4.7876000000000003"/>
    <n v="4.6798000000000002"/>
  </r>
  <r>
    <s v="california"/>
    <x v="15"/>
    <x v="3"/>
    <x v="3719"/>
    <n v="8.2620000000000005"/>
    <n v="8.1582000000000008"/>
    <n v="8.2928999999999995"/>
    <n v="7.8094999999999999"/>
    <n v="7.7908999999999997"/>
    <n v="8.7447999999999997"/>
    <n v="7.7074999999999996"/>
    <n v="7.3612000000000002"/>
  </r>
  <r>
    <s v="colorado"/>
    <x v="15"/>
    <x v="6"/>
    <x v="1423"/>
    <n v="3.9E-2"/>
    <n v="3.9E-2"/>
    <n v="3.5099999999999999E-2"/>
    <n v="3.9E-2"/>
    <n v="3.5099999999999999E-2"/>
    <n v="3.9E-2"/>
    <n v="3.9E-2"/>
    <n v="3.5099999999999999E-2"/>
  </r>
  <r>
    <s v="colorado"/>
    <x v="15"/>
    <x v="0"/>
    <x v="3720"/>
    <n v="3.2387999999999999"/>
    <n v="3.0750999999999999"/>
    <n v="3.1623999999999999"/>
    <n v="3.0314999999999999"/>
    <n v="2.9681999999999999"/>
    <n v="3.2991999999999999"/>
    <n v="3.0186999999999999"/>
    <n v="2.9144999999999999"/>
  </r>
  <r>
    <s v="colorado"/>
    <x v="15"/>
    <x v="5"/>
    <x v="3721"/>
    <n v="0.1991"/>
    <n v="7.5200000000000003E-2"/>
    <n v="0.1792"/>
    <n v="7.5200000000000003E-2"/>
    <n v="7.3200000000000001E-2"/>
    <n v="0.1991"/>
    <n v="7.5200000000000003E-2"/>
    <n v="7.3200000000000001E-2"/>
  </r>
  <r>
    <s v="colorado"/>
    <x v="15"/>
    <x v="4"/>
    <x v="3722"/>
    <n v="1.1308"/>
    <n v="1.1308"/>
    <n v="1.0891999999999999"/>
    <n v="1.1308"/>
    <n v="1.0891999999999999"/>
    <n v="1.1308"/>
    <n v="1.1308"/>
    <n v="1.0891999999999999"/>
  </r>
  <r>
    <s v="colorado"/>
    <x v="15"/>
    <x v="3"/>
    <x v="590"/>
    <n v="1.0333000000000001"/>
    <n v="1.0204"/>
    <n v="1.0371999999999999"/>
    <n v="0.97670000000000001"/>
    <n v="0.97440000000000004"/>
    <n v="1.0936999999999999"/>
    <n v="0.96399999999999997"/>
    <n v="0.92069999999999996"/>
  </r>
  <r>
    <s v="colorado"/>
    <x v="15"/>
    <x v="1"/>
    <x v="3723"/>
    <n v="0.72389999999999999"/>
    <n v="0.72389999999999999"/>
    <n v="0.71040000000000003"/>
    <n v="0.72389999999999999"/>
    <n v="0.71040000000000003"/>
    <n v="0.72389999999999999"/>
    <n v="0.72389999999999999"/>
    <n v="0.71040000000000003"/>
  </r>
  <r>
    <s v="colorado"/>
    <x v="15"/>
    <x v="2"/>
    <x v="869"/>
    <n v="0.11260000000000001"/>
    <n v="8.5800000000000001E-2"/>
    <n v="0.11119999999999999"/>
    <n v="8.5800000000000001E-2"/>
    <n v="8.5800000000000001E-2"/>
    <n v="0.11260000000000001"/>
    <n v="8.5800000000000001E-2"/>
    <n v="8.5800000000000001E-2"/>
  </r>
  <r>
    <s v="connecticut"/>
    <x v="15"/>
    <x v="1"/>
    <x v="3724"/>
    <n v="0.47949999999999998"/>
    <n v="0.47949999999999998"/>
    <n v="0.47010000000000002"/>
    <n v="0.47949999999999998"/>
    <n v="0.47010000000000002"/>
    <n v="0.47949999999999998"/>
    <n v="0.47949999999999998"/>
    <n v="0.47010000000000002"/>
  </r>
  <r>
    <s v="connecticut"/>
    <x v="15"/>
    <x v="2"/>
    <x v="2375"/>
    <n v="7.8399999999999997E-2"/>
    <n v="5.9799999999999999E-2"/>
    <n v="7.7399999999999997E-2"/>
    <n v="5.9799999999999999E-2"/>
    <n v="5.9799999999999999E-2"/>
    <n v="7.8399999999999997E-2"/>
    <n v="5.9799999999999999E-2"/>
    <n v="5.9799999999999999E-2"/>
  </r>
  <r>
    <s v="connecticut"/>
    <x v="15"/>
    <x v="6"/>
    <x v="483"/>
    <n v="2.7199999999999998E-2"/>
    <n v="2.7199999999999998E-2"/>
    <n v="2.4500000000000001E-2"/>
    <n v="2.7199999999999998E-2"/>
    <n v="2.4500000000000001E-2"/>
    <n v="2.7199999999999998E-2"/>
    <n v="2.7199999999999998E-2"/>
    <n v="2.4500000000000001E-2"/>
  </r>
  <r>
    <s v="connecticut"/>
    <x v="15"/>
    <x v="5"/>
    <x v="1261"/>
    <n v="0.1386"/>
    <n v="5.2299999999999999E-2"/>
    <n v="0.12479999999999999"/>
    <n v="5.2299999999999999E-2"/>
    <n v="5.0900000000000001E-2"/>
    <n v="0.1386"/>
    <n v="5.2299999999999999E-2"/>
    <n v="5.0900000000000001E-2"/>
  </r>
  <r>
    <s v="connecticut"/>
    <x v="15"/>
    <x v="0"/>
    <x v="3725"/>
    <n v="2.1305000000000001"/>
    <n v="2.0165000000000002"/>
    <n v="2.0817999999999999"/>
    <n v="1.9862"/>
    <n v="1.9466000000000001"/>
    <n v="2.1726000000000001"/>
    <n v="1.9773000000000001"/>
    <n v="1.9092"/>
  </r>
  <r>
    <s v="connecticut"/>
    <x v="15"/>
    <x v="3"/>
    <x v="3726"/>
    <n v="0.71950000000000003"/>
    <n v="0.71050000000000002"/>
    <n v="0.72219999999999995"/>
    <n v="0.68010000000000004"/>
    <n v="0.67849999999999999"/>
    <n v="0.76160000000000005"/>
    <n v="0.67120000000000002"/>
    <n v="0.6411"/>
  </r>
  <r>
    <s v="connecticut"/>
    <x v="15"/>
    <x v="4"/>
    <x v="399"/>
    <n v="0.68730000000000002"/>
    <n v="0.68730000000000002"/>
    <n v="0.66290000000000004"/>
    <n v="0.68730000000000002"/>
    <n v="0.66290000000000004"/>
    <n v="0.68730000000000002"/>
    <n v="0.68730000000000002"/>
    <n v="0.66290000000000004"/>
  </r>
  <r>
    <s v="delaware"/>
    <x v="15"/>
    <x v="0"/>
    <x v="3727"/>
    <n v="0.62580000000000002"/>
    <n v="0.59599999999999997"/>
    <n v="0.61099999999999999"/>
    <n v="0.58799999999999997"/>
    <n v="0.5756"/>
    <n v="0.63690000000000002"/>
    <n v="0.5857"/>
    <n v="0.56569999999999998"/>
  </r>
  <r>
    <s v="delaware"/>
    <x v="15"/>
    <x v="6"/>
    <x v="797"/>
    <n v="7.1000000000000004E-3"/>
    <n v="7.1000000000000004E-3"/>
    <n v="6.4000000000000003E-3"/>
    <n v="7.1000000000000004E-3"/>
    <n v="6.4000000000000003E-3"/>
    <n v="7.1000000000000004E-3"/>
    <n v="7.1000000000000004E-3"/>
    <n v="6.4000000000000003E-3"/>
  </r>
  <r>
    <s v="delaware"/>
    <x v="15"/>
    <x v="2"/>
    <x v="2454"/>
    <n v="2.0500000000000001E-2"/>
    <n v="1.5699999999999999E-2"/>
    <n v="2.0299999999999999E-2"/>
    <n v="1.5699999999999999E-2"/>
    <n v="1.5699999999999999E-2"/>
    <n v="2.0500000000000001E-2"/>
    <n v="1.5699999999999999E-2"/>
    <n v="1.5699999999999999E-2"/>
  </r>
  <r>
    <s v="delaware"/>
    <x v="15"/>
    <x v="5"/>
    <x v="262"/>
    <n v="3.6299999999999999E-2"/>
    <n v="1.37E-2"/>
    <n v="3.27E-2"/>
    <n v="1.37E-2"/>
    <n v="1.3299999999999999E-2"/>
    <n v="3.6299999999999999E-2"/>
    <n v="1.37E-2"/>
    <n v="1.3299999999999999E-2"/>
  </r>
  <r>
    <s v="delaware"/>
    <x v="15"/>
    <x v="4"/>
    <x v="3728"/>
    <n v="0.23449999999999999"/>
    <n v="0.23449999999999999"/>
    <n v="0.22600000000000001"/>
    <n v="0.23449999999999999"/>
    <n v="0.22600000000000001"/>
    <n v="0.23449999999999999"/>
    <n v="0.23449999999999999"/>
    <n v="0.22600000000000001"/>
  </r>
  <r>
    <s v="delaware"/>
    <x v="15"/>
    <x v="3"/>
    <x v="3729"/>
    <n v="0.1885"/>
    <n v="0.1862"/>
    <n v="0.1893"/>
    <n v="0.1782"/>
    <n v="0.17780000000000001"/>
    <n v="0.1996"/>
    <n v="0.1759"/>
    <n v="0.16800000000000001"/>
  </r>
  <r>
    <s v="delaware"/>
    <x v="15"/>
    <x v="1"/>
    <x v="3275"/>
    <n v="0.13880000000000001"/>
    <n v="0.13880000000000001"/>
    <n v="0.1363"/>
    <n v="0.13880000000000001"/>
    <n v="0.1363"/>
    <n v="0.13880000000000001"/>
    <n v="0.13880000000000001"/>
    <n v="0.1363"/>
  </r>
  <r>
    <s v="florida"/>
    <x v="15"/>
    <x v="2"/>
    <x v="3730"/>
    <n v="0.49940000000000001"/>
    <n v="0.3805"/>
    <n v="0.49299999999999999"/>
    <n v="0.3805"/>
    <n v="0.3805"/>
    <n v="0.49940000000000001"/>
    <n v="0.3805"/>
    <n v="0.3805"/>
  </r>
  <r>
    <s v="florida"/>
    <x v="15"/>
    <x v="0"/>
    <x v="3731"/>
    <n v="14.664899999999999"/>
    <n v="13.9391"/>
    <n v="14.311299999999999"/>
    <n v="13.745699999999999"/>
    <n v="13.4503"/>
    <n v="14.932600000000001"/>
    <n v="13.6891"/>
    <n v="13.212"/>
  </r>
  <r>
    <s v="florida"/>
    <x v="15"/>
    <x v="4"/>
    <x v="3732"/>
    <n v="5.4564000000000004"/>
    <n v="5.4564000000000004"/>
    <n v="5.2572999999999999"/>
    <n v="5.4564000000000004"/>
    <n v="5.2572999999999999"/>
    <n v="5.4564000000000004"/>
    <n v="5.4564000000000004"/>
    <n v="5.2572999999999999"/>
  </r>
  <r>
    <s v="florida"/>
    <x v="15"/>
    <x v="3"/>
    <x v="3733"/>
    <n v="4.5818000000000003"/>
    <n v="4.5243000000000002"/>
    <n v="4.5990000000000002"/>
    <n v="4.3308999999999997"/>
    <n v="4.3205999999999998"/>
    <n v="4.8495999999999997"/>
    <n v="4.2743000000000002"/>
    <n v="4.0823"/>
  </r>
  <r>
    <s v="florida"/>
    <x v="15"/>
    <x v="1"/>
    <x v="3734"/>
    <n v="3.0714000000000001"/>
    <n v="3.0714000000000001"/>
    <n v="3.0116000000000001"/>
    <n v="3.0714000000000001"/>
    <n v="3.0116000000000001"/>
    <n v="3.0714000000000001"/>
    <n v="3.0714000000000001"/>
    <n v="3.0116000000000001"/>
  </r>
  <r>
    <s v="florida"/>
    <x v="15"/>
    <x v="5"/>
    <x v="3735"/>
    <n v="0.88270000000000004"/>
    <n v="0.33329999999999999"/>
    <n v="0.7944"/>
    <n v="0.33329999999999999"/>
    <n v="0.32440000000000002"/>
    <n v="0.88270000000000004"/>
    <n v="0.33329999999999999"/>
    <n v="0.32440000000000002"/>
  </r>
  <r>
    <s v="florida"/>
    <x v="15"/>
    <x v="6"/>
    <x v="3736"/>
    <n v="0.1731"/>
    <n v="0.1731"/>
    <n v="0.15579999999999999"/>
    <n v="0.1731"/>
    <n v="0.15579999999999999"/>
    <n v="0.1731"/>
    <n v="0.1731"/>
    <n v="0.15579999999999999"/>
  </r>
  <r>
    <s v="georgia"/>
    <x v="15"/>
    <x v="0"/>
    <x v="3737"/>
    <n v="6.9215"/>
    <n v="6.5853000000000002"/>
    <n v="6.7596999999999996"/>
    <n v="6.4957000000000003"/>
    <n v="6.3609"/>
    <n v="7.0454999999999997"/>
    <n v="6.4695"/>
    <n v="6.2504999999999997"/>
  </r>
  <r>
    <s v="georgia"/>
    <x v="15"/>
    <x v="5"/>
    <x v="3738"/>
    <n v="0.40889999999999999"/>
    <n v="0.15440000000000001"/>
    <n v="0.36799999999999999"/>
    <n v="0.15440000000000001"/>
    <n v="0.15029999999999999"/>
    <n v="0.40889999999999999"/>
    <n v="0.15440000000000001"/>
    <n v="0.15029999999999999"/>
  </r>
  <r>
    <s v="georgia"/>
    <x v="15"/>
    <x v="3"/>
    <x v="3739"/>
    <n v="2.1227"/>
    <n v="2.0960000000000001"/>
    <n v="2.1305999999999998"/>
    <n v="2.0064000000000002"/>
    <n v="2.0015999999999998"/>
    <n v="2.2467000000000001"/>
    <n v="1.9802"/>
    <n v="1.8912"/>
  </r>
  <r>
    <s v="georgia"/>
    <x v="15"/>
    <x v="6"/>
    <x v="1146"/>
    <n v="8.0199999999999994E-2"/>
    <n v="8.0199999999999994E-2"/>
    <n v="7.22E-2"/>
    <n v="8.0199999999999994E-2"/>
    <n v="7.22E-2"/>
    <n v="8.0199999999999994E-2"/>
    <n v="8.0199999999999994E-2"/>
    <n v="7.22E-2"/>
  </r>
  <r>
    <s v="georgia"/>
    <x v="15"/>
    <x v="1"/>
    <x v="3445"/>
    <n v="1.6177999999999999"/>
    <n v="1.6177999999999999"/>
    <n v="1.5901000000000001"/>
    <n v="1.6177999999999999"/>
    <n v="1.5901000000000001"/>
    <n v="1.6177999999999999"/>
    <n v="1.6177999999999999"/>
    <n v="1.5901000000000001"/>
  </r>
  <r>
    <s v="georgia"/>
    <x v="15"/>
    <x v="4"/>
    <x v="3740"/>
    <n v="2.4605000000000001"/>
    <n v="2.4605000000000001"/>
    <n v="2.3704000000000001"/>
    <n v="2.4605000000000001"/>
    <n v="2.3704000000000001"/>
    <n v="2.4605000000000001"/>
    <n v="2.4605000000000001"/>
    <n v="2.3704000000000001"/>
  </r>
  <r>
    <s v="georgia"/>
    <x v="15"/>
    <x v="2"/>
    <x v="3741"/>
    <n v="0.23130000000000001"/>
    <n v="0.17630000000000001"/>
    <n v="0.22839999999999999"/>
    <n v="0.17630000000000001"/>
    <n v="0.17630000000000001"/>
    <n v="0.23130000000000001"/>
    <n v="0.17630000000000001"/>
    <n v="0.17630000000000001"/>
  </r>
  <r>
    <s v="hawaii"/>
    <x v="15"/>
    <x v="6"/>
    <x v="56"/>
    <n v="1.04E-2"/>
    <n v="1.04E-2"/>
    <n v="9.4000000000000004E-3"/>
    <n v="1.04E-2"/>
    <n v="9.4000000000000004E-3"/>
    <n v="1.04E-2"/>
    <n v="1.04E-2"/>
    <n v="9.4000000000000004E-3"/>
  </r>
  <r>
    <s v="hawaii"/>
    <x v="15"/>
    <x v="5"/>
    <x v="1369"/>
    <n v="5.33E-2"/>
    <n v="2.01E-2"/>
    <n v="4.7899999999999998E-2"/>
    <n v="2.01E-2"/>
    <n v="1.9599999999999999E-2"/>
    <n v="5.33E-2"/>
    <n v="2.01E-2"/>
    <n v="1.9599999999999999E-2"/>
  </r>
  <r>
    <s v="hawaii"/>
    <x v="15"/>
    <x v="1"/>
    <x v="242"/>
    <n v="0.1691"/>
    <n v="0.1691"/>
    <n v="0.16550000000000001"/>
    <n v="0.1691"/>
    <n v="0.16550000000000001"/>
    <n v="0.1691"/>
    <n v="0.1691"/>
    <n v="0.16550000000000001"/>
  </r>
  <r>
    <s v="hawaii"/>
    <x v="15"/>
    <x v="2"/>
    <x v="3742"/>
    <n v="3.0099999999999998E-2"/>
    <n v="2.3E-2"/>
    <n v="2.9700000000000001E-2"/>
    <n v="2.3E-2"/>
    <n v="2.3E-2"/>
    <n v="3.0099999999999998E-2"/>
    <n v="2.3E-2"/>
    <n v="2.3E-2"/>
  </r>
  <r>
    <s v="hawaii"/>
    <x v="15"/>
    <x v="3"/>
    <x v="3743"/>
    <n v="0.27650000000000002"/>
    <n v="0.27300000000000002"/>
    <n v="0.27750000000000002"/>
    <n v="0.26129999999999998"/>
    <n v="0.26069999999999999"/>
    <n v="0.29260000000000003"/>
    <n v="0.25790000000000002"/>
    <n v="0.24629999999999999"/>
  </r>
  <r>
    <s v="hawaii"/>
    <x v="15"/>
    <x v="4"/>
    <x v="3744"/>
    <n v="0.27489999999999998"/>
    <n v="0.27489999999999998"/>
    <n v="0.2646"/>
    <n v="0.27489999999999998"/>
    <n v="0.2646"/>
    <n v="0.27489999999999998"/>
    <n v="0.27489999999999998"/>
    <n v="0.2646"/>
  </r>
  <r>
    <s v="hawaii"/>
    <x v="15"/>
    <x v="0"/>
    <x v="3745"/>
    <n v="0.81430000000000002"/>
    <n v="0.77059999999999995"/>
    <n v="0.79469999999999996"/>
    <n v="0.75890000000000002"/>
    <n v="0.74280000000000002"/>
    <n v="0.83050000000000002"/>
    <n v="0.75549999999999995"/>
    <n v="0.72840000000000005"/>
  </r>
  <r>
    <s v="idaho"/>
    <x v="15"/>
    <x v="1"/>
    <x v="3746"/>
    <n v="0.23830000000000001"/>
    <n v="0.23830000000000001"/>
    <n v="0.23380000000000001"/>
    <n v="0.23830000000000001"/>
    <n v="0.23380000000000001"/>
    <n v="0.23830000000000001"/>
    <n v="0.23830000000000001"/>
    <n v="0.23380000000000001"/>
  </r>
  <r>
    <s v="idaho"/>
    <x v="15"/>
    <x v="6"/>
    <x v="307"/>
    <n v="1.29E-2"/>
    <n v="1.29E-2"/>
    <n v="1.1599999999999999E-2"/>
    <n v="1.29E-2"/>
    <n v="1.1599999999999999E-2"/>
    <n v="1.29E-2"/>
    <n v="1.29E-2"/>
    <n v="1.1599999999999999E-2"/>
  </r>
  <r>
    <s v="idaho"/>
    <x v="15"/>
    <x v="4"/>
    <x v="3747"/>
    <n v="0.35820000000000002"/>
    <n v="0.35820000000000002"/>
    <n v="0.34489999999999998"/>
    <n v="0.35820000000000002"/>
    <n v="0.34489999999999998"/>
    <n v="0.35820000000000002"/>
    <n v="0.35820000000000002"/>
    <n v="0.34489999999999998"/>
  </r>
  <r>
    <s v="idaho"/>
    <x v="15"/>
    <x v="2"/>
    <x v="3748"/>
    <n v="3.7100000000000001E-2"/>
    <n v="2.8299999999999999E-2"/>
    <n v="3.6700000000000003E-2"/>
    <n v="2.8299999999999999E-2"/>
    <n v="2.8299999999999999E-2"/>
    <n v="3.7100000000000001E-2"/>
    <n v="2.8299999999999999E-2"/>
    <n v="2.8299999999999999E-2"/>
  </r>
  <r>
    <s v="idaho"/>
    <x v="15"/>
    <x v="0"/>
    <x v="3749"/>
    <n v="1.0530999999999999"/>
    <n v="0.99909999999999999"/>
    <n v="1.0283"/>
    <n v="0.98470000000000002"/>
    <n v="0.96419999999999995"/>
    <n v="1.073"/>
    <n v="0.98050000000000004"/>
    <n v="0.94650000000000001"/>
  </r>
  <r>
    <s v="idaho"/>
    <x v="15"/>
    <x v="5"/>
    <x v="2792"/>
    <n v="6.5699999999999995E-2"/>
    <n v="2.4799999999999999E-2"/>
    <n v="5.91E-2"/>
    <n v="2.4799999999999999E-2"/>
    <n v="2.41E-2"/>
    <n v="6.5699999999999995E-2"/>
    <n v="2.4799999999999999E-2"/>
    <n v="2.41E-2"/>
  </r>
  <r>
    <s v="idaho"/>
    <x v="15"/>
    <x v="3"/>
    <x v="3750"/>
    <n v="0.34089999999999998"/>
    <n v="0.33660000000000001"/>
    <n v="0.34210000000000002"/>
    <n v="0.32219999999999999"/>
    <n v="0.32140000000000002"/>
    <n v="0.36080000000000001"/>
    <n v="0.318"/>
    <n v="0.30370000000000003"/>
  </r>
  <r>
    <s v="illinois"/>
    <x v="15"/>
    <x v="3"/>
    <x v="3751"/>
    <n v="2.5911"/>
    <n v="2.5585"/>
    <n v="2.6008"/>
    <n v="2.4491999999999998"/>
    <n v="2.4434"/>
    <n v="2.7425000000000002"/>
    <n v="2.4171999999999998"/>
    <n v="2.3086000000000002"/>
  </r>
  <r>
    <s v="illinois"/>
    <x v="15"/>
    <x v="2"/>
    <x v="1083"/>
    <n v="0.28239999999999998"/>
    <n v="0.2152"/>
    <n v="0.27879999999999999"/>
    <n v="0.2152"/>
    <n v="0.2152"/>
    <n v="0.28239999999999998"/>
    <n v="0.2152"/>
    <n v="0.2152"/>
  </r>
  <r>
    <s v="illinois"/>
    <x v="15"/>
    <x v="5"/>
    <x v="3752"/>
    <n v="0.49919999999999998"/>
    <n v="0.1885"/>
    <n v="0.44929999999999998"/>
    <n v="0.1885"/>
    <n v="0.1835"/>
    <n v="0.49919999999999998"/>
    <n v="0.1885"/>
    <n v="0.1835"/>
  </r>
  <r>
    <s v="illinois"/>
    <x v="15"/>
    <x v="6"/>
    <x v="3753"/>
    <n v="9.7900000000000001E-2"/>
    <n v="9.7900000000000001E-2"/>
    <n v="8.8099999999999998E-2"/>
    <n v="9.7900000000000001E-2"/>
    <n v="8.8099999999999998E-2"/>
    <n v="9.7900000000000001E-2"/>
    <n v="9.7900000000000001E-2"/>
    <n v="8.8099999999999998E-2"/>
  </r>
  <r>
    <s v="illinois"/>
    <x v="15"/>
    <x v="1"/>
    <x v="3754"/>
    <n v="1.6850000000000001"/>
    <n v="1.6850000000000001"/>
    <n v="1.6512"/>
    <n v="1.6850000000000001"/>
    <n v="1.6512"/>
    <n v="1.6850000000000001"/>
    <n v="1.6850000000000001"/>
    <n v="1.6512"/>
  </r>
  <r>
    <s v="illinois"/>
    <x v="15"/>
    <x v="4"/>
    <x v="3755"/>
    <n v="2.9119999999999999"/>
    <n v="2.9119999999999999"/>
    <n v="2.8033000000000001"/>
    <n v="2.9119999999999999"/>
    <n v="2.8033000000000001"/>
    <n v="2.9119999999999999"/>
    <n v="2.9119999999999999"/>
    <n v="2.8033000000000001"/>
  </r>
  <r>
    <s v="illinois"/>
    <x v="15"/>
    <x v="0"/>
    <x v="3756"/>
    <n v="8.0676000000000005"/>
    <n v="7.6570999999999998"/>
    <n v="7.8715999999999999"/>
    <n v="7.5477999999999996"/>
    <n v="7.3846999999999996"/>
    <n v="8.2189999999999994"/>
    <n v="7.5157999999999996"/>
    <n v="7.2499000000000002"/>
  </r>
  <r>
    <s v="indiana"/>
    <x v="15"/>
    <x v="3"/>
    <x v="3757"/>
    <n v="1.2971999999999999"/>
    <n v="1.2808999999999999"/>
    <n v="1.3021"/>
    <n v="1.2262"/>
    <n v="1.2233000000000001"/>
    <n v="1.373"/>
    <n v="1.2101999999999999"/>
    <n v="1.1557999999999999"/>
  </r>
  <r>
    <s v="indiana"/>
    <x v="15"/>
    <x v="6"/>
    <x v="1182"/>
    <n v="4.9000000000000002E-2"/>
    <n v="4.9000000000000002E-2"/>
    <n v="4.41E-2"/>
    <n v="4.9000000000000002E-2"/>
    <n v="4.41E-2"/>
    <n v="4.9000000000000002E-2"/>
    <n v="4.9000000000000002E-2"/>
    <n v="4.41E-2"/>
  </r>
  <r>
    <s v="indiana"/>
    <x v="15"/>
    <x v="0"/>
    <x v="3758"/>
    <n v="4.3655999999999997"/>
    <n v="4.1600999999999999"/>
    <n v="4.2652999999999999"/>
    <n v="4.1052999999999997"/>
    <n v="4.0216000000000003"/>
    <n v="4.4413999999999998"/>
    <n v="4.0892999999999997"/>
    <n v="3.9540999999999999"/>
  </r>
  <r>
    <s v="indiana"/>
    <x v="15"/>
    <x v="1"/>
    <x v="3759"/>
    <n v="1.1039000000000001"/>
    <n v="1.1039000000000001"/>
    <n v="1.087"/>
    <n v="1.1039000000000001"/>
    <n v="1.087"/>
    <n v="1.1039000000000001"/>
    <n v="1.1039000000000001"/>
    <n v="1.087"/>
  </r>
  <r>
    <s v="indiana"/>
    <x v="15"/>
    <x v="2"/>
    <x v="822"/>
    <n v="0.1414"/>
    <n v="0.1077"/>
    <n v="0.1396"/>
    <n v="0.1077"/>
    <n v="0.1077"/>
    <n v="0.1414"/>
    <n v="0.1077"/>
    <n v="0.1077"/>
  </r>
  <r>
    <s v="indiana"/>
    <x v="15"/>
    <x v="5"/>
    <x v="1384"/>
    <n v="0.24990000000000001"/>
    <n v="9.4399999999999998E-2"/>
    <n v="0.22489999999999999"/>
    <n v="9.4399999999999998E-2"/>
    <n v="9.1800000000000007E-2"/>
    <n v="0.24990000000000001"/>
    <n v="9.4399999999999998E-2"/>
    <n v="9.1800000000000007E-2"/>
  </r>
  <r>
    <s v="indiana"/>
    <x v="15"/>
    <x v="4"/>
    <x v="3760"/>
    <n v="1.5241"/>
    <n v="1.5241"/>
    <n v="1.4676"/>
    <n v="1.5241"/>
    <n v="1.4676"/>
    <n v="1.5241"/>
    <n v="1.5241"/>
    <n v="1.4676"/>
  </r>
  <r>
    <s v="iowa"/>
    <x v="15"/>
    <x v="4"/>
    <x v="3761"/>
    <n v="0.7157"/>
    <n v="0.7157"/>
    <n v="0.68930000000000002"/>
    <n v="0.7157"/>
    <n v="0.68930000000000002"/>
    <n v="0.7157"/>
    <n v="0.7157"/>
    <n v="0.68930000000000002"/>
  </r>
  <r>
    <s v="iowa"/>
    <x v="15"/>
    <x v="0"/>
    <x v="3762"/>
    <n v="1.9688000000000001"/>
    <n v="1.8752"/>
    <n v="1.9225000000000001"/>
    <n v="1.8502000000000001"/>
    <n v="1.8113999999999999"/>
    <n v="2.0034000000000001"/>
    <n v="1.8429"/>
    <n v="1.7806"/>
  </r>
  <r>
    <s v="iowa"/>
    <x v="15"/>
    <x v="5"/>
    <x v="3763"/>
    <n v="0.1139"/>
    <n v="4.2999999999999997E-2"/>
    <n v="0.10249999999999999"/>
    <n v="4.2999999999999997E-2"/>
    <n v="4.19E-2"/>
    <n v="0.1139"/>
    <n v="4.2999999999999997E-2"/>
    <n v="4.19E-2"/>
  </r>
  <r>
    <s v="iowa"/>
    <x v="15"/>
    <x v="1"/>
    <x v="2703"/>
    <n v="0.46110000000000001"/>
    <n v="0.46110000000000001"/>
    <n v="0.45340000000000003"/>
    <n v="0.46110000000000001"/>
    <n v="0.45340000000000003"/>
    <n v="0.46110000000000001"/>
    <n v="0.46110000000000001"/>
    <n v="0.45340000000000003"/>
  </r>
  <r>
    <s v="iowa"/>
    <x v="15"/>
    <x v="6"/>
    <x v="627"/>
    <n v="2.23E-2"/>
    <n v="2.23E-2"/>
    <n v="2.01E-2"/>
    <n v="2.23E-2"/>
    <n v="2.01E-2"/>
    <n v="2.23E-2"/>
    <n v="2.23E-2"/>
    <n v="2.01E-2"/>
  </r>
  <r>
    <s v="iowa"/>
    <x v="15"/>
    <x v="3"/>
    <x v="3764"/>
    <n v="0.59130000000000005"/>
    <n v="0.58379999999999999"/>
    <n v="0.59350000000000003"/>
    <n v="0.55889999999999995"/>
    <n v="0.55759999999999998"/>
    <n v="0.62580000000000002"/>
    <n v="0.55159999999999998"/>
    <n v="0.52680000000000005"/>
  </r>
  <r>
    <s v="iowa"/>
    <x v="15"/>
    <x v="2"/>
    <x v="2536"/>
    <n v="6.4399999999999999E-2"/>
    <n v="4.9099999999999998E-2"/>
    <n v="6.3600000000000004E-2"/>
    <n v="4.9099999999999998E-2"/>
    <n v="4.9099999999999998E-2"/>
    <n v="6.4399999999999999E-2"/>
    <n v="4.9099999999999998E-2"/>
    <n v="4.9099999999999998E-2"/>
  </r>
  <r>
    <s v="kansas"/>
    <x v="15"/>
    <x v="4"/>
    <x v="3765"/>
    <n v="0.66869999999999996"/>
    <n v="0.66869999999999996"/>
    <n v="0.64400000000000002"/>
    <n v="0.66869999999999996"/>
    <n v="0.64400000000000002"/>
    <n v="0.66869999999999996"/>
    <n v="0.66869999999999996"/>
    <n v="0.64400000000000002"/>
  </r>
  <r>
    <s v="kansas"/>
    <x v="15"/>
    <x v="6"/>
    <x v="30"/>
    <n v="2.1399999999999999E-2"/>
    <n v="2.1399999999999999E-2"/>
    <n v="1.9199999999999998E-2"/>
    <n v="2.1399999999999999E-2"/>
    <n v="1.9199999999999998E-2"/>
    <n v="2.1399999999999999E-2"/>
    <n v="2.1399999999999999E-2"/>
    <n v="1.9199999999999998E-2"/>
  </r>
  <r>
    <s v="kansas"/>
    <x v="15"/>
    <x v="2"/>
    <x v="3766"/>
    <n v="6.1699999999999998E-2"/>
    <n v="4.7E-2"/>
    <n v="6.0900000000000003E-2"/>
    <n v="4.7E-2"/>
    <n v="4.7E-2"/>
    <n v="6.1699999999999998E-2"/>
    <n v="4.7E-2"/>
    <n v="4.7E-2"/>
  </r>
  <r>
    <s v="kansas"/>
    <x v="15"/>
    <x v="1"/>
    <x v="2954"/>
    <n v="0.44369999999999998"/>
    <n v="0.44369999999999998"/>
    <n v="0.43640000000000001"/>
    <n v="0.44369999999999998"/>
    <n v="0.43640000000000001"/>
    <n v="0.44369999999999998"/>
    <n v="0.44369999999999998"/>
    <n v="0.43640000000000001"/>
  </r>
  <r>
    <s v="kansas"/>
    <x v="15"/>
    <x v="5"/>
    <x v="1942"/>
    <n v="0.109"/>
    <n v="4.1200000000000001E-2"/>
    <n v="9.8100000000000007E-2"/>
    <n v="4.1200000000000001E-2"/>
    <n v="4.0099999999999997E-2"/>
    <n v="0.109"/>
    <n v="4.1200000000000001E-2"/>
    <n v="4.0099999999999997E-2"/>
  </r>
  <r>
    <s v="kansas"/>
    <x v="15"/>
    <x v="0"/>
    <x v="3767"/>
    <n v="1.8703000000000001"/>
    <n v="1.7806999999999999"/>
    <n v="1.8265"/>
    <n v="1.7567999999999999"/>
    <n v="1.7202"/>
    <n v="1.9034"/>
    <n v="1.7499"/>
    <n v="1.6908000000000001"/>
  </r>
  <r>
    <s v="kansas"/>
    <x v="15"/>
    <x v="3"/>
    <x v="3768"/>
    <n v="0.56579999999999997"/>
    <n v="0.55869999999999997"/>
    <n v="0.56789999999999996"/>
    <n v="0.53480000000000005"/>
    <n v="0.53359999999999996"/>
    <n v="0.59889999999999999"/>
    <n v="0.52790000000000004"/>
    <n v="0.50409999999999999"/>
  </r>
  <r>
    <s v="kentucky"/>
    <x v="15"/>
    <x v="1"/>
    <x v="3769"/>
    <n v="0.70989999999999998"/>
    <n v="0.70989999999999998"/>
    <n v="0.6986"/>
    <n v="0.70989999999999998"/>
    <n v="0.6986"/>
    <n v="0.70989999999999998"/>
    <n v="0.70989999999999998"/>
    <n v="0.6986"/>
  </r>
  <r>
    <s v="kentucky"/>
    <x v="15"/>
    <x v="4"/>
    <x v="3770"/>
    <n v="1.0673999999999999"/>
    <n v="1.0673999999999999"/>
    <n v="1.0286"/>
    <n v="1.0673999999999999"/>
    <n v="1.0286"/>
    <n v="1.0673999999999999"/>
    <n v="1.0673999999999999"/>
    <n v="1.0286"/>
  </r>
  <r>
    <s v="kentucky"/>
    <x v="15"/>
    <x v="2"/>
    <x v="1350"/>
    <n v="9.4399999999999998E-2"/>
    <n v="7.1900000000000006E-2"/>
    <n v="9.3200000000000005E-2"/>
    <n v="7.1900000000000006E-2"/>
    <n v="7.1900000000000006E-2"/>
    <n v="9.4399999999999998E-2"/>
    <n v="7.1900000000000006E-2"/>
    <n v="7.1900000000000006E-2"/>
  </r>
  <r>
    <s v="kentucky"/>
    <x v="15"/>
    <x v="6"/>
    <x v="3771"/>
    <n v="3.27E-2"/>
    <n v="3.27E-2"/>
    <n v="2.9499999999999998E-2"/>
    <n v="3.27E-2"/>
    <n v="2.9499999999999998E-2"/>
    <n v="3.27E-2"/>
    <n v="3.27E-2"/>
    <n v="2.9499999999999998E-2"/>
  </r>
  <r>
    <s v="kentucky"/>
    <x v="15"/>
    <x v="5"/>
    <x v="3062"/>
    <n v="0.16689999999999999"/>
    <n v="6.3E-2"/>
    <n v="0.1502"/>
    <n v="6.3E-2"/>
    <n v="6.13E-2"/>
    <n v="0.16689999999999999"/>
    <n v="6.3E-2"/>
    <n v="6.13E-2"/>
  </r>
  <r>
    <s v="kentucky"/>
    <x v="15"/>
    <x v="3"/>
    <x v="3772"/>
    <n v="0.86609999999999998"/>
    <n v="0.85519999999999996"/>
    <n v="0.86929999999999996"/>
    <n v="0.81859999999999999"/>
    <n v="0.81669999999999998"/>
    <n v="0.91669999999999996"/>
    <n v="0.80800000000000005"/>
    <n v="0.77170000000000005"/>
  </r>
  <r>
    <s v="kentucky"/>
    <x v="15"/>
    <x v="0"/>
    <x v="3773"/>
    <n v="2.9373"/>
    <n v="2.8001"/>
    <n v="2.8693"/>
    <n v="2.7635000000000001"/>
    <n v="2.7065999999999999"/>
    <n v="2.9878999999999998"/>
    <n v="2.7528000000000001"/>
    <n v="2.6616"/>
  </r>
  <r>
    <s v="louisiana"/>
    <x v="15"/>
    <x v="3"/>
    <x v="3774"/>
    <n v="0.92379999999999995"/>
    <n v="0.91220000000000001"/>
    <n v="0.92720000000000002"/>
    <n v="0.87319999999999998"/>
    <n v="0.87109999999999999"/>
    <n v="0.9778"/>
    <n v="0.86180000000000001"/>
    <n v="0.82310000000000005"/>
  </r>
  <r>
    <s v="louisiana"/>
    <x v="15"/>
    <x v="2"/>
    <x v="2511"/>
    <n v="0.1007"/>
    <n v="7.6700000000000004E-2"/>
    <n v="9.9400000000000002E-2"/>
    <n v="7.6700000000000004E-2"/>
    <n v="7.6700000000000004E-2"/>
    <n v="0.1007"/>
    <n v="7.6700000000000004E-2"/>
    <n v="7.6700000000000004E-2"/>
  </r>
  <r>
    <s v="louisiana"/>
    <x v="15"/>
    <x v="4"/>
    <x v="3775"/>
    <n v="1.1174999999999999"/>
    <n v="1.1174999999999999"/>
    <n v="1.0769"/>
    <n v="1.1174999999999999"/>
    <n v="1.0769"/>
    <n v="1.1174999999999999"/>
    <n v="1.1174999999999999"/>
    <n v="1.0769"/>
  </r>
  <r>
    <s v="louisiana"/>
    <x v="15"/>
    <x v="1"/>
    <x v="3776"/>
    <n v="0.69830000000000003"/>
    <n v="0.69830000000000003"/>
    <n v="0.68630000000000002"/>
    <n v="0.69830000000000003"/>
    <n v="0.68630000000000002"/>
    <n v="0.69830000000000003"/>
    <n v="0.69830000000000003"/>
    <n v="0.68630000000000002"/>
  </r>
  <r>
    <s v="louisiana"/>
    <x v="15"/>
    <x v="0"/>
    <x v="3777"/>
    <n v="3.0531999999999999"/>
    <n v="2.9068999999999998"/>
    <n v="2.9813999999999998"/>
    <n v="2.8679000000000001"/>
    <n v="2.8077999999999999"/>
    <n v="3.1072000000000002"/>
    <n v="2.8565"/>
    <n v="2.7597"/>
  </r>
  <r>
    <s v="louisiana"/>
    <x v="15"/>
    <x v="5"/>
    <x v="3778"/>
    <n v="0.17799999999999999"/>
    <n v="6.7199999999999996E-2"/>
    <n v="0.16020000000000001"/>
    <n v="6.7199999999999996E-2"/>
    <n v="6.54E-2"/>
    <n v="0.17799999999999999"/>
    <n v="6.7199999999999996E-2"/>
    <n v="6.54E-2"/>
  </r>
  <r>
    <s v="louisiana"/>
    <x v="15"/>
    <x v="6"/>
    <x v="3779"/>
    <n v="3.49E-2"/>
    <n v="3.49E-2"/>
    <n v="3.1399999999999997E-2"/>
    <n v="3.49E-2"/>
    <n v="3.1399999999999997E-2"/>
    <n v="3.49E-2"/>
    <n v="3.49E-2"/>
    <n v="3.1399999999999997E-2"/>
  </r>
  <r>
    <s v="maine"/>
    <x v="15"/>
    <x v="4"/>
    <x v="3780"/>
    <n v="0.30009999999999998"/>
    <n v="0.30009999999999998"/>
    <n v="0.28970000000000001"/>
    <n v="0.30009999999999998"/>
    <n v="0.28970000000000001"/>
    <n v="0.30009999999999998"/>
    <n v="0.30009999999999998"/>
    <n v="0.28970000000000001"/>
  </r>
  <r>
    <s v="maine"/>
    <x v="15"/>
    <x v="3"/>
    <x v="1553"/>
    <n v="0.2757"/>
    <n v="0.27229999999999999"/>
    <n v="0.27679999999999999"/>
    <n v="0.2606"/>
    <n v="0.26"/>
    <n v="0.29189999999999999"/>
    <n v="0.25719999999999998"/>
    <n v="0.2457"/>
  </r>
  <r>
    <s v="maine"/>
    <x v="15"/>
    <x v="1"/>
    <x v="3781"/>
    <n v="0.21129999999999999"/>
    <n v="0.21129999999999999"/>
    <n v="0.2077"/>
    <n v="0.21129999999999999"/>
    <n v="0.2077"/>
    <n v="0.21129999999999999"/>
    <n v="0.21129999999999999"/>
    <n v="0.2077"/>
  </r>
  <r>
    <s v="maine"/>
    <x v="15"/>
    <x v="0"/>
    <x v="3782"/>
    <n v="0.88070000000000004"/>
    <n v="0.83699999999999997"/>
    <n v="0.86109999999999998"/>
    <n v="0.82540000000000002"/>
    <n v="0.80930000000000002"/>
    <n v="0.89680000000000004"/>
    <n v="0.82199999999999995"/>
    <n v="0.79490000000000005"/>
  </r>
  <r>
    <s v="maine"/>
    <x v="15"/>
    <x v="2"/>
    <x v="3742"/>
    <n v="3.0099999999999998E-2"/>
    <n v="2.29E-2"/>
    <n v="2.9700000000000001E-2"/>
    <n v="2.29E-2"/>
    <n v="2.29E-2"/>
    <n v="3.0099999999999998E-2"/>
    <n v="2.29E-2"/>
    <n v="2.29E-2"/>
  </r>
  <r>
    <s v="maine"/>
    <x v="15"/>
    <x v="6"/>
    <x v="56"/>
    <n v="1.04E-2"/>
    <n v="1.04E-2"/>
    <n v="9.4000000000000004E-3"/>
    <n v="1.04E-2"/>
    <n v="9.4000000000000004E-3"/>
    <n v="1.04E-2"/>
    <n v="1.04E-2"/>
    <n v="9.4000000000000004E-3"/>
  </r>
  <r>
    <s v="maine"/>
    <x v="15"/>
    <x v="5"/>
    <x v="110"/>
    <n v="5.3100000000000001E-2"/>
    <n v="2.01E-2"/>
    <n v="4.7800000000000002E-2"/>
    <n v="2.01E-2"/>
    <n v="1.95E-2"/>
    <n v="5.3100000000000001E-2"/>
    <n v="2.01E-2"/>
    <n v="1.95E-2"/>
  </r>
  <r>
    <s v="maryland"/>
    <x v="15"/>
    <x v="0"/>
    <x v="3783"/>
    <n v="4.0107999999999997"/>
    <n v="3.8094000000000001"/>
    <n v="3.9152999999999998"/>
    <n v="3.7557"/>
    <n v="3.6762999999999999"/>
    <n v="4.0852000000000004"/>
    <n v="3.74"/>
    <n v="3.6101999999999999"/>
  </r>
  <r>
    <s v="maryland"/>
    <x v="15"/>
    <x v="5"/>
    <x v="3784"/>
    <n v="0.245"/>
    <n v="9.2499999999999999E-2"/>
    <n v="0.2205"/>
    <n v="9.2499999999999999E-2"/>
    <n v="9.01E-2"/>
    <n v="0.245"/>
    <n v="9.2499999999999999E-2"/>
    <n v="9.01E-2"/>
  </r>
  <r>
    <s v="maryland"/>
    <x v="15"/>
    <x v="4"/>
    <x v="3785"/>
    <n v="1.4288000000000001"/>
    <n v="1.4288000000000001"/>
    <n v="1.3762000000000001"/>
    <n v="1.4288000000000001"/>
    <n v="1.3762000000000001"/>
    <n v="1.4288000000000001"/>
    <n v="1.4288000000000001"/>
    <n v="1.3762000000000001"/>
  </r>
  <r>
    <s v="maryland"/>
    <x v="15"/>
    <x v="1"/>
    <x v="3786"/>
    <n v="0.87839999999999996"/>
    <n v="0.87839999999999996"/>
    <n v="0.86180000000000001"/>
    <n v="0.87839999999999996"/>
    <n v="0.86180000000000001"/>
    <n v="0.87839999999999996"/>
    <n v="0.87839999999999996"/>
    <n v="0.86180000000000001"/>
  </r>
  <r>
    <s v="maryland"/>
    <x v="15"/>
    <x v="6"/>
    <x v="831"/>
    <n v="4.8099999999999997E-2"/>
    <n v="4.8099999999999997E-2"/>
    <n v="4.3299999999999998E-2"/>
    <n v="4.8099999999999997E-2"/>
    <n v="4.3299999999999998E-2"/>
    <n v="4.8099999999999997E-2"/>
    <n v="4.8099999999999997E-2"/>
    <n v="4.3299999999999998E-2"/>
  </r>
  <r>
    <s v="maryland"/>
    <x v="15"/>
    <x v="2"/>
    <x v="1261"/>
    <n v="0.1386"/>
    <n v="0.1056"/>
    <n v="0.13689999999999999"/>
    <n v="0.1056"/>
    <n v="0.1056"/>
    <n v="0.1386"/>
    <n v="0.1056"/>
    <n v="0.1056"/>
  </r>
  <r>
    <s v="maryland"/>
    <x v="15"/>
    <x v="3"/>
    <x v="3787"/>
    <n v="1.2719"/>
    <n v="1.2559"/>
    <n v="1.2766999999999999"/>
    <n v="1.2021999999999999"/>
    <n v="1.1994"/>
    <n v="1.3462000000000001"/>
    <n v="1.1865000000000001"/>
    <n v="1.1332"/>
  </r>
  <r>
    <s v="massachusetts"/>
    <x v="15"/>
    <x v="6"/>
    <x v="477"/>
    <n v="5.0700000000000002E-2"/>
    <n v="5.0700000000000002E-2"/>
    <n v="4.5600000000000002E-2"/>
    <n v="5.0700000000000002E-2"/>
    <n v="4.5600000000000002E-2"/>
    <n v="5.0700000000000002E-2"/>
    <n v="5.0700000000000002E-2"/>
    <n v="4.5600000000000002E-2"/>
  </r>
  <r>
    <s v="massachusetts"/>
    <x v="15"/>
    <x v="0"/>
    <x v="3788"/>
    <n v="3.9660000000000002"/>
    <n v="3.7534000000000001"/>
    <n v="3.8746999999999998"/>
    <n v="3.6968000000000001"/>
    <n v="3.6225999999999998"/>
    <n v="4.0444000000000004"/>
    <n v="3.6802000000000001"/>
    <n v="3.5528"/>
  </r>
  <r>
    <s v="massachusetts"/>
    <x v="15"/>
    <x v="2"/>
    <x v="858"/>
    <n v="0.14630000000000001"/>
    <n v="0.1115"/>
    <n v="0.1444"/>
    <n v="0.1115"/>
    <n v="0.1115"/>
    <n v="0.14630000000000001"/>
    <n v="0.1115"/>
    <n v="0.1115"/>
  </r>
  <r>
    <s v="massachusetts"/>
    <x v="15"/>
    <x v="4"/>
    <x v="3789"/>
    <n v="1.2977000000000001"/>
    <n v="1.2977000000000001"/>
    <n v="1.2517"/>
    <n v="1.2977000000000001"/>
    <n v="1.2517"/>
    <n v="1.2977000000000001"/>
    <n v="1.2977000000000001"/>
    <n v="1.2517"/>
  </r>
  <r>
    <s v="massachusetts"/>
    <x v="15"/>
    <x v="3"/>
    <x v="3790"/>
    <n v="1.3420000000000001"/>
    <n v="1.3250999999999999"/>
    <n v="1.347"/>
    <n v="1.2685"/>
    <n v="1.2655000000000001"/>
    <n v="1.4204000000000001"/>
    <n v="1.2519"/>
    <n v="1.1957"/>
  </r>
  <r>
    <s v="massachusetts"/>
    <x v="15"/>
    <x v="5"/>
    <x v="2172"/>
    <n v="0.25850000000000001"/>
    <n v="9.7600000000000006E-2"/>
    <n v="0.23269999999999999"/>
    <n v="9.7600000000000006E-2"/>
    <n v="9.5000000000000001E-2"/>
    <n v="0.25850000000000001"/>
    <n v="9.7600000000000006E-2"/>
    <n v="9.5000000000000001E-2"/>
  </r>
  <r>
    <s v="massachusetts"/>
    <x v="15"/>
    <x v="1"/>
    <x v="3791"/>
    <n v="0.87080000000000002"/>
    <n v="0.87080000000000002"/>
    <n v="0.85329999999999995"/>
    <n v="0.87080000000000002"/>
    <n v="0.85329999999999995"/>
    <n v="0.87080000000000002"/>
    <n v="0.87080000000000002"/>
    <n v="0.85329999999999995"/>
  </r>
  <r>
    <s v="michigan"/>
    <x v="15"/>
    <x v="4"/>
    <x v="3792"/>
    <n v="2.4340999999999999"/>
    <n v="2.4340999999999999"/>
    <n v="2.3437999999999999"/>
    <n v="2.4340999999999999"/>
    <n v="2.3437999999999999"/>
    <n v="2.4340999999999999"/>
    <n v="2.4340999999999999"/>
    <n v="2.3437999999999999"/>
  </r>
  <r>
    <s v="michigan"/>
    <x v="15"/>
    <x v="0"/>
    <x v="3793"/>
    <n v="6.7435999999999998"/>
    <n v="6.4119000000000002"/>
    <n v="6.5826000000000002"/>
    <n v="6.3235000000000001"/>
    <n v="6.1891999999999996"/>
    <n v="6.8658999999999999"/>
    <n v="6.2976999999999999"/>
    <n v="6.0803000000000003"/>
  </r>
  <r>
    <s v="michigan"/>
    <x v="15"/>
    <x v="2"/>
    <x v="1513"/>
    <n v="0.22819999999999999"/>
    <n v="0.1739"/>
    <n v="0.2253"/>
    <n v="0.1739"/>
    <n v="0.1739"/>
    <n v="0.22819999999999999"/>
    <n v="0.1739"/>
    <n v="0.1739"/>
  </r>
  <r>
    <s v="michigan"/>
    <x v="15"/>
    <x v="3"/>
    <x v="3794"/>
    <n v="2.0937000000000001"/>
    <n v="2.0674000000000001"/>
    <n v="2.1015999999999999"/>
    <n v="1.9791000000000001"/>
    <n v="1.9743999999999999"/>
    <n v="2.2161"/>
    <n v="1.9532"/>
    <n v="1.8654999999999999"/>
  </r>
  <r>
    <s v="michigan"/>
    <x v="15"/>
    <x v="5"/>
    <x v="3795"/>
    <n v="0.40339999999999998"/>
    <n v="0.15229999999999999"/>
    <n v="0.36299999999999999"/>
    <n v="0.15229999999999999"/>
    <n v="0.1482"/>
    <n v="0.40339999999999998"/>
    <n v="0.15229999999999999"/>
    <n v="0.1482"/>
  </r>
  <r>
    <s v="michigan"/>
    <x v="15"/>
    <x v="6"/>
    <x v="3796"/>
    <n v="7.9100000000000004E-2"/>
    <n v="7.9100000000000004E-2"/>
    <n v="7.1199999999999999E-2"/>
    <n v="7.9100000000000004E-2"/>
    <n v="7.1199999999999999E-2"/>
    <n v="7.9100000000000004E-2"/>
    <n v="7.9100000000000004E-2"/>
    <n v="7.1199999999999999E-2"/>
  </r>
  <r>
    <s v="michigan"/>
    <x v="15"/>
    <x v="1"/>
    <x v="3797"/>
    <n v="1.5049999999999999"/>
    <n v="1.5049999999999999"/>
    <n v="1.4777"/>
    <n v="1.5049999999999999"/>
    <n v="1.4777"/>
    <n v="1.5049999999999999"/>
    <n v="1.5049999999999999"/>
    <n v="1.4777"/>
  </r>
  <r>
    <s v="minnesota"/>
    <x v="15"/>
    <x v="0"/>
    <x v="3798"/>
    <n v="3.7324999999999999"/>
    <n v="3.5495000000000001"/>
    <n v="3.6442000000000001"/>
    <n v="3.5007000000000001"/>
    <n v="3.4270999999999998"/>
    <n v="3.8"/>
    <n v="3.4864999999999999"/>
    <n v="3.3671000000000002"/>
  </r>
  <r>
    <s v="minnesota"/>
    <x v="15"/>
    <x v="4"/>
    <x v="3799"/>
    <n v="1.3269"/>
    <n v="1.3269"/>
    <n v="1.2775000000000001"/>
    <n v="1.3269"/>
    <n v="1.2775000000000001"/>
    <n v="1.3269"/>
    <n v="1.3269"/>
    <n v="1.2775000000000001"/>
  </r>
  <r>
    <s v="minnesota"/>
    <x v="15"/>
    <x v="3"/>
    <x v="3800"/>
    <n v="1.1551"/>
    <n v="1.1406000000000001"/>
    <n v="1.1594"/>
    <n v="1.0918000000000001"/>
    <n v="1.0891999999999999"/>
    <n v="1.2225999999999999"/>
    <n v="1.0775999999999999"/>
    <n v="1.0290999999999999"/>
  </r>
  <r>
    <s v="minnesota"/>
    <x v="15"/>
    <x v="2"/>
    <x v="3801"/>
    <n v="0.12590000000000001"/>
    <n v="9.5899999999999999E-2"/>
    <n v="0.12429999999999999"/>
    <n v="9.5899999999999999E-2"/>
    <n v="9.5899999999999999E-2"/>
    <n v="0.12590000000000001"/>
    <n v="9.5899999999999999E-2"/>
    <n v="9.5899999999999999E-2"/>
  </r>
  <r>
    <s v="minnesota"/>
    <x v="15"/>
    <x v="1"/>
    <x v="3802"/>
    <n v="0.85840000000000005"/>
    <n v="0.85840000000000005"/>
    <n v="0.84340000000000004"/>
    <n v="0.85840000000000005"/>
    <n v="0.84340000000000004"/>
    <n v="0.85840000000000005"/>
    <n v="0.85840000000000005"/>
    <n v="0.84340000000000004"/>
  </r>
  <r>
    <s v="minnesota"/>
    <x v="15"/>
    <x v="5"/>
    <x v="3803"/>
    <n v="0.2225"/>
    <n v="8.4000000000000005E-2"/>
    <n v="0.20030000000000001"/>
    <n v="8.4000000000000005E-2"/>
    <n v="8.1799999999999998E-2"/>
    <n v="0.2225"/>
    <n v="8.4000000000000005E-2"/>
    <n v="8.1799999999999998E-2"/>
  </r>
  <r>
    <s v="minnesota"/>
    <x v="15"/>
    <x v="6"/>
    <x v="128"/>
    <n v="4.36E-2"/>
    <n v="4.36E-2"/>
    <n v="3.9300000000000002E-2"/>
    <n v="4.36E-2"/>
    <n v="3.9300000000000002E-2"/>
    <n v="4.36E-2"/>
    <n v="4.36E-2"/>
    <n v="3.9300000000000002E-2"/>
  </r>
  <r>
    <s v="mississippi"/>
    <x v="15"/>
    <x v="4"/>
    <x v="3804"/>
    <n v="0.71899999999999997"/>
    <n v="0.71899999999999997"/>
    <n v="0.69289999999999996"/>
    <n v="0.71899999999999997"/>
    <n v="0.69289999999999996"/>
    <n v="0.71899999999999997"/>
    <n v="0.71899999999999997"/>
    <n v="0.69289999999999996"/>
  </r>
  <r>
    <s v="mississippi"/>
    <x v="15"/>
    <x v="2"/>
    <x v="2544"/>
    <n v="6.5000000000000002E-2"/>
    <n v="4.9500000000000002E-2"/>
    <n v="6.4100000000000004E-2"/>
    <n v="4.9500000000000002E-2"/>
    <n v="4.9500000000000002E-2"/>
    <n v="6.5000000000000002E-2"/>
    <n v="4.9500000000000002E-2"/>
    <n v="4.9500000000000002E-2"/>
  </r>
  <r>
    <s v="mississippi"/>
    <x v="15"/>
    <x v="0"/>
    <x v="3805"/>
    <n v="2.0623999999999998"/>
    <n v="1.968"/>
    <n v="2.0160999999999998"/>
    <n v="1.9428000000000001"/>
    <n v="1.9040999999999999"/>
    <n v="2.0972"/>
    <n v="1.9355"/>
    <n v="1.8731"/>
  </r>
  <r>
    <s v="mississippi"/>
    <x v="15"/>
    <x v="3"/>
    <x v="3806"/>
    <n v="0.59599999999999997"/>
    <n v="0.58850000000000002"/>
    <n v="0.59830000000000005"/>
    <n v="0.56340000000000001"/>
    <n v="0.56200000000000006"/>
    <n v="0.63090000000000002"/>
    <n v="0.55600000000000005"/>
    <n v="0.53100000000000003"/>
  </r>
  <r>
    <s v="mississippi"/>
    <x v="15"/>
    <x v="1"/>
    <x v="3314"/>
    <n v="0.54500000000000004"/>
    <n v="0.54500000000000004"/>
    <n v="0.53720000000000001"/>
    <n v="0.54500000000000004"/>
    <n v="0.53720000000000001"/>
    <n v="0.54500000000000004"/>
    <n v="0.54500000000000004"/>
    <n v="0.53720000000000001"/>
  </r>
  <r>
    <s v="mississippi"/>
    <x v="15"/>
    <x v="6"/>
    <x v="1258"/>
    <n v="2.2499999999999999E-2"/>
    <n v="2.2499999999999999E-2"/>
    <n v="2.0299999999999999E-2"/>
    <n v="2.2499999999999999E-2"/>
    <n v="2.0299999999999999E-2"/>
    <n v="2.2499999999999999E-2"/>
    <n v="2.2499999999999999E-2"/>
    <n v="2.0299999999999999E-2"/>
  </r>
  <r>
    <s v="mississippi"/>
    <x v="15"/>
    <x v="5"/>
    <x v="3807"/>
    <n v="0.1148"/>
    <n v="4.3400000000000001E-2"/>
    <n v="0.1033"/>
    <n v="4.3400000000000001E-2"/>
    <n v="4.2200000000000001E-2"/>
    <n v="0.1148"/>
    <n v="4.3400000000000001E-2"/>
    <n v="4.2200000000000001E-2"/>
  </r>
  <r>
    <s v="missouri"/>
    <x v="15"/>
    <x v="6"/>
    <x v="3808"/>
    <n v="4.5900000000000003E-2"/>
    <n v="4.5900000000000003E-2"/>
    <n v="4.1300000000000003E-2"/>
    <n v="4.5900000000000003E-2"/>
    <n v="4.1300000000000003E-2"/>
    <n v="4.5900000000000003E-2"/>
    <n v="4.5900000000000003E-2"/>
    <n v="4.1300000000000003E-2"/>
  </r>
  <r>
    <s v="missouri"/>
    <x v="15"/>
    <x v="1"/>
    <x v="3809"/>
    <n v="0.92220000000000002"/>
    <n v="0.92220000000000002"/>
    <n v="0.90629999999999999"/>
    <n v="0.92220000000000002"/>
    <n v="0.90629999999999999"/>
    <n v="0.92220000000000002"/>
    <n v="0.92220000000000002"/>
    <n v="0.90629999999999999"/>
  </r>
  <r>
    <s v="missouri"/>
    <x v="15"/>
    <x v="2"/>
    <x v="576"/>
    <n v="0.1323"/>
    <n v="0.1008"/>
    <n v="0.13059999999999999"/>
    <n v="0.1008"/>
    <n v="0.1008"/>
    <n v="0.1323"/>
    <n v="0.1008"/>
    <n v="0.1008"/>
  </r>
  <r>
    <s v="missouri"/>
    <x v="15"/>
    <x v="0"/>
    <x v="3810"/>
    <n v="4.0050999999999997"/>
    <n v="3.8129"/>
    <n v="3.9104000000000001"/>
    <n v="3.7616999999999998"/>
    <n v="3.6823000000000001"/>
    <n v="4.0761000000000003"/>
    <n v="3.7467000000000001"/>
    <n v="3.6192000000000002"/>
  </r>
  <r>
    <s v="missouri"/>
    <x v="15"/>
    <x v="4"/>
    <x v="3811"/>
    <n v="1.4574"/>
    <n v="1.4574"/>
    <n v="1.4036"/>
    <n v="1.4574"/>
    <n v="1.4036"/>
    <n v="1.4574"/>
    <n v="1.4574"/>
    <n v="1.4036"/>
  </r>
  <r>
    <s v="missouri"/>
    <x v="15"/>
    <x v="3"/>
    <x v="3812"/>
    <n v="1.2136"/>
    <n v="1.1983999999999999"/>
    <n v="1.2181999999999999"/>
    <n v="1.1472"/>
    <n v="1.1444000000000001"/>
    <n v="1.2846"/>
    <n v="1.1322000000000001"/>
    <n v="1.0812999999999999"/>
  </r>
  <r>
    <s v="missouri"/>
    <x v="15"/>
    <x v="5"/>
    <x v="3813"/>
    <n v="0.23380000000000001"/>
    <n v="8.8300000000000003E-2"/>
    <n v="0.2104"/>
    <n v="8.8300000000000003E-2"/>
    <n v="8.5900000000000004E-2"/>
    <n v="0.23380000000000001"/>
    <n v="8.8300000000000003E-2"/>
    <n v="8.5900000000000004E-2"/>
  </r>
  <r>
    <s v="montana"/>
    <x v="15"/>
    <x v="3"/>
    <x v="2681"/>
    <n v="0.20019999999999999"/>
    <n v="0.19769999999999999"/>
    <n v="0.20100000000000001"/>
    <n v="0.18920000000000001"/>
    <n v="0.1888"/>
    <n v="0.21190000000000001"/>
    <n v="0.18679999999999999"/>
    <n v="0.1784"/>
  </r>
  <r>
    <s v="montana"/>
    <x v="15"/>
    <x v="6"/>
    <x v="86"/>
    <n v="7.6E-3"/>
    <n v="7.6E-3"/>
    <n v="6.7999999999999996E-3"/>
    <n v="7.6E-3"/>
    <n v="6.7999999999999996E-3"/>
    <n v="7.6E-3"/>
    <n v="7.6E-3"/>
    <n v="6.7999999999999996E-3"/>
  </r>
  <r>
    <s v="montana"/>
    <x v="15"/>
    <x v="4"/>
    <x v="3814"/>
    <n v="0.23019999999999999"/>
    <n v="0.23019999999999999"/>
    <n v="0.2218"/>
    <n v="0.23019999999999999"/>
    <n v="0.2218"/>
    <n v="0.23019999999999999"/>
    <n v="0.23019999999999999"/>
    <n v="0.2218"/>
  </r>
  <r>
    <s v="montana"/>
    <x v="15"/>
    <x v="2"/>
    <x v="10"/>
    <n v="2.18E-2"/>
    <n v="1.66E-2"/>
    <n v="2.1499999999999998E-2"/>
    <n v="1.66E-2"/>
    <n v="1.66E-2"/>
    <n v="2.18E-2"/>
    <n v="1.66E-2"/>
    <n v="1.66E-2"/>
  </r>
  <r>
    <s v="montana"/>
    <x v="15"/>
    <x v="5"/>
    <x v="1415"/>
    <n v="3.8600000000000002E-2"/>
    <n v="1.46E-2"/>
    <n v="3.4700000000000002E-2"/>
    <n v="1.46E-2"/>
    <n v="1.4200000000000001E-2"/>
    <n v="3.8600000000000002E-2"/>
    <n v="1.46E-2"/>
    <n v="1.4200000000000001E-2"/>
  </r>
  <r>
    <s v="montana"/>
    <x v="15"/>
    <x v="0"/>
    <x v="3815"/>
    <n v="0.66490000000000005"/>
    <n v="0.63319999999999999"/>
    <n v="0.64980000000000004"/>
    <n v="0.62480000000000002"/>
    <n v="0.61219999999999997"/>
    <n v="0.67659999999999998"/>
    <n v="0.62229999999999996"/>
    <n v="0.60170000000000001"/>
  </r>
  <r>
    <s v="montana"/>
    <x v="15"/>
    <x v="1"/>
    <x v="880"/>
    <n v="0.1666"/>
    <n v="0.1666"/>
    <n v="0.16389999999999999"/>
    <n v="0.1666"/>
    <n v="0.16389999999999999"/>
    <n v="0.1666"/>
    <n v="0.1666"/>
    <n v="0.16389999999999999"/>
  </r>
  <r>
    <s v="nebraska"/>
    <x v="15"/>
    <x v="5"/>
    <x v="1761"/>
    <n v="6.8000000000000005E-2"/>
    <n v="2.5700000000000001E-2"/>
    <n v="6.1199999999999997E-2"/>
    <n v="2.5700000000000001E-2"/>
    <n v="2.5000000000000001E-2"/>
    <n v="6.8000000000000005E-2"/>
    <n v="2.5700000000000001E-2"/>
    <n v="2.5000000000000001E-2"/>
  </r>
  <r>
    <s v="nebraska"/>
    <x v="15"/>
    <x v="2"/>
    <x v="3590"/>
    <n v="3.85E-2"/>
    <n v="2.93E-2"/>
    <n v="3.7999999999999999E-2"/>
    <n v="2.93E-2"/>
    <n v="2.93E-2"/>
    <n v="3.85E-2"/>
    <n v="2.93E-2"/>
    <n v="2.93E-2"/>
  </r>
  <r>
    <s v="nebraska"/>
    <x v="15"/>
    <x v="0"/>
    <x v="3816"/>
    <n v="1.1813"/>
    <n v="1.1254999999999999"/>
    <n v="1.1536"/>
    <n v="1.1106"/>
    <n v="1.0872999999999999"/>
    <n v="1.202"/>
    <n v="1.1062000000000001"/>
    <n v="1.069"/>
  </r>
  <r>
    <s v="nebraska"/>
    <x v="15"/>
    <x v="6"/>
    <x v="3817"/>
    <n v="1.3299999999999999E-2"/>
    <n v="1.3299999999999999E-2"/>
    <n v="1.2E-2"/>
    <n v="1.3299999999999999E-2"/>
    <n v="1.2E-2"/>
    <n v="1.3299999999999999E-2"/>
    <n v="1.3299999999999999E-2"/>
    <n v="1.2E-2"/>
  </r>
  <r>
    <s v="nebraska"/>
    <x v="15"/>
    <x v="4"/>
    <x v="3818"/>
    <n v="0.42970000000000003"/>
    <n v="0.42970000000000003"/>
    <n v="0.4138"/>
    <n v="0.42970000000000003"/>
    <n v="0.4138"/>
    <n v="0.42970000000000003"/>
    <n v="0.42970000000000003"/>
    <n v="0.4138"/>
  </r>
  <r>
    <s v="nebraska"/>
    <x v="15"/>
    <x v="1"/>
    <x v="3819"/>
    <n v="0.27900000000000003"/>
    <n v="0.27900000000000003"/>
    <n v="0.27439999999999998"/>
    <n v="0.27900000000000003"/>
    <n v="0.27439999999999998"/>
    <n v="0.27900000000000003"/>
    <n v="0.27900000000000003"/>
    <n v="0.27439999999999998"/>
  </r>
  <r>
    <s v="nebraska"/>
    <x v="15"/>
    <x v="3"/>
    <x v="3820"/>
    <n v="0.35289999999999999"/>
    <n v="0.34839999999999999"/>
    <n v="0.35420000000000001"/>
    <n v="0.33350000000000002"/>
    <n v="0.33279999999999998"/>
    <n v="0.3735"/>
    <n v="0.32919999999999999"/>
    <n v="0.31440000000000001"/>
  </r>
  <r>
    <s v="nevada"/>
    <x v="15"/>
    <x v="4"/>
    <x v="2516"/>
    <n v="0.67259999999999998"/>
    <n v="0.67259999999999998"/>
    <n v="0.64739999999999998"/>
    <n v="0.67259999999999998"/>
    <n v="0.64739999999999998"/>
    <n v="0.67259999999999998"/>
    <n v="0.67259999999999998"/>
    <n v="0.64739999999999998"/>
  </r>
  <r>
    <s v="nevada"/>
    <x v="15"/>
    <x v="0"/>
    <x v="3821"/>
    <n v="1.9916"/>
    <n v="1.8846000000000001"/>
    <n v="1.9437"/>
    <n v="1.8561000000000001"/>
    <n v="1.8167"/>
    <n v="2.0310999999999999"/>
    <n v="1.8476999999999999"/>
    <n v="1.7816000000000001"/>
  </r>
  <r>
    <s v="nevada"/>
    <x v="15"/>
    <x v="3"/>
    <x v="3822"/>
    <n v="0.67579999999999996"/>
    <n v="0.6673"/>
    <n v="0.67830000000000001"/>
    <n v="0.63880000000000003"/>
    <n v="0.63729999999999998"/>
    <n v="0.71530000000000005"/>
    <n v="0.63039999999999996"/>
    <n v="0.60209999999999997"/>
  </r>
  <r>
    <s v="nevada"/>
    <x v="15"/>
    <x v="1"/>
    <x v="3823"/>
    <n v="0.41389999999999999"/>
    <n v="0.41389999999999999"/>
    <n v="0.40510000000000002"/>
    <n v="0.41389999999999999"/>
    <n v="0.40510000000000002"/>
    <n v="0.41389999999999999"/>
    <n v="0.41389999999999999"/>
    <n v="0.40510000000000002"/>
  </r>
  <r>
    <s v="nevada"/>
    <x v="15"/>
    <x v="2"/>
    <x v="3633"/>
    <n v="7.3700000000000002E-2"/>
    <n v="5.6099999999999997E-2"/>
    <n v="7.2700000000000001E-2"/>
    <n v="5.6099999999999997E-2"/>
    <n v="5.6099999999999997E-2"/>
    <n v="7.3700000000000002E-2"/>
    <n v="5.6099999999999997E-2"/>
    <n v="5.6099999999999997E-2"/>
  </r>
  <r>
    <s v="nevada"/>
    <x v="15"/>
    <x v="6"/>
    <x v="267"/>
    <n v="2.5499999999999998E-2"/>
    <n v="2.5499999999999998E-2"/>
    <n v="2.3E-2"/>
    <n v="2.5499999999999998E-2"/>
    <n v="2.3E-2"/>
    <n v="2.5499999999999998E-2"/>
    <n v="2.5499999999999998E-2"/>
    <n v="2.3E-2"/>
  </r>
  <r>
    <s v="nevada"/>
    <x v="15"/>
    <x v="5"/>
    <x v="3824"/>
    <n v="0.13020000000000001"/>
    <n v="4.9200000000000001E-2"/>
    <n v="0.1172"/>
    <n v="4.9200000000000001E-2"/>
    <n v="4.7800000000000002E-2"/>
    <n v="0.13020000000000001"/>
    <n v="4.9200000000000001E-2"/>
    <n v="4.7800000000000002E-2"/>
  </r>
  <r>
    <s v="new_hampshire"/>
    <x v="15"/>
    <x v="5"/>
    <x v="484"/>
    <n v="5.7500000000000002E-2"/>
    <n v="2.1700000000000001E-2"/>
    <n v="5.1799999999999999E-2"/>
    <n v="2.1700000000000001E-2"/>
    <n v="2.1100000000000001E-2"/>
    <n v="5.7500000000000002E-2"/>
    <n v="2.1700000000000001E-2"/>
    <n v="2.1100000000000001E-2"/>
  </r>
  <r>
    <s v="new_hampshire"/>
    <x v="15"/>
    <x v="6"/>
    <x v="395"/>
    <n v="1.1299999999999999E-2"/>
    <n v="1.1299999999999999E-2"/>
    <n v="1.0200000000000001E-2"/>
    <n v="1.1299999999999999E-2"/>
    <n v="1.0200000000000001E-2"/>
    <n v="1.1299999999999999E-2"/>
    <n v="1.1299999999999999E-2"/>
    <n v="1.0200000000000001E-2"/>
  </r>
  <r>
    <s v="new_hampshire"/>
    <x v="15"/>
    <x v="3"/>
    <x v="3825"/>
    <n v="0.29849999999999999"/>
    <n v="0.29470000000000002"/>
    <n v="0.29959999999999998"/>
    <n v="0.28210000000000002"/>
    <n v="0.28149999999999997"/>
    <n v="0.31590000000000001"/>
    <n v="0.27839999999999998"/>
    <n v="0.26590000000000003"/>
  </r>
  <r>
    <s v="new_hampshire"/>
    <x v="15"/>
    <x v="1"/>
    <x v="3826"/>
    <n v="0.2039"/>
    <n v="0.2039"/>
    <n v="0.2"/>
    <n v="0.2039"/>
    <n v="0.2"/>
    <n v="0.2039"/>
    <n v="0.2039"/>
    <n v="0.2"/>
  </r>
  <r>
    <s v="new_hampshire"/>
    <x v="15"/>
    <x v="4"/>
    <x v="3827"/>
    <n v="0.2893"/>
    <n v="0.2893"/>
    <n v="0.27900000000000003"/>
    <n v="0.2893"/>
    <n v="0.27900000000000003"/>
    <n v="0.2893"/>
    <n v="0.2893"/>
    <n v="0.27900000000000003"/>
  </r>
  <r>
    <s v="new_hampshire"/>
    <x v="15"/>
    <x v="0"/>
    <x v="3828"/>
    <n v="0.89290000000000003"/>
    <n v="0.84570000000000001"/>
    <n v="0.87260000000000004"/>
    <n v="0.83309999999999995"/>
    <n v="0.8165"/>
    <n v="0.91039999999999999"/>
    <n v="0.82940000000000003"/>
    <n v="0.80100000000000005"/>
  </r>
  <r>
    <s v="new_hampshire"/>
    <x v="15"/>
    <x v="2"/>
    <x v="1586"/>
    <n v="3.2500000000000001E-2"/>
    <n v="2.4799999999999999E-2"/>
    <n v="3.2099999999999997E-2"/>
    <n v="2.4799999999999999E-2"/>
    <n v="2.4799999999999999E-2"/>
    <n v="3.2500000000000001E-2"/>
    <n v="2.4799999999999999E-2"/>
    <n v="2.4799999999999999E-2"/>
  </r>
  <r>
    <s v="new_jersey"/>
    <x v="15"/>
    <x v="5"/>
    <x v="3829"/>
    <n v="0.35680000000000001"/>
    <n v="0.13469999999999999"/>
    <n v="0.3211"/>
    <n v="0.13469999999999999"/>
    <n v="0.13109999999999999"/>
    <n v="0.35680000000000001"/>
    <n v="0.13469999999999999"/>
    <n v="0.13109999999999999"/>
  </r>
  <r>
    <s v="new_jersey"/>
    <x v="15"/>
    <x v="6"/>
    <x v="2555"/>
    <n v="7.0000000000000007E-2"/>
    <n v="7.0000000000000007E-2"/>
    <n v="6.3E-2"/>
    <n v="7.0000000000000007E-2"/>
    <n v="6.3E-2"/>
    <n v="7.0000000000000007E-2"/>
    <n v="7.0000000000000007E-2"/>
    <n v="6.3E-2"/>
  </r>
  <r>
    <s v="new_jersey"/>
    <x v="15"/>
    <x v="2"/>
    <x v="3150"/>
    <n v="0.2019"/>
    <n v="0.15379999999999999"/>
    <n v="0.1993"/>
    <n v="0.15379999999999999"/>
    <n v="0.15379999999999999"/>
    <n v="0.2019"/>
    <n v="0.15379999999999999"/>
    <n v="0.15379999999999999"/>
  </r>
  <r>
    <s v="new_jersey"/>
    <x v="15"/>
    <x v="1"/>
    <x v="3830"/>
    <n v="1.1704000000000001"/>
    <n v="1.1704000000000001"/>
    <n v="1.1463000000000001"/>
    <n v="1.1704000000000001"/>
    <n v="1.1463000000000001"/>
    <n v="1.1704000000000001"/>
    <n v="1.1704000000000001"/>
    <n v="1.1463000000000001"/>
  </r>
  <r>
    <s v="new_jersey"/>
    <x v="15"/>
    <x v="0"/>
    <x v="3831"/>
    <n v="5.3602999999999996"/>
    <n v="5.0669000000000004"/>
    <n v="5.2365000000000004"/>
    <n v="4.9888000000000003"/>
    <n v="4.8884999999999996"/>
    <n v="5.4686000000000003"/>
    <n v="4.9659000000000004"/>
    <n v="4.7920999999999996"/>
  </r>
  <r>
    <s v="new_jersey"/>
    <x v="15"/>
    <x v="4"/>
    <x v="1358"/>
    <n v="1.7091000000000001"/>
    <n v="1.7091000000000001"/>
    <n v="1.6477999999999999"/>
    <n v="1.7091000000000001"/>
    <n v="1.6477999999999999"/>
    <n v="1.7091000000000001"/>
    <n v="1.7091000000000001"/>
    <n v="1.6477999999999999"/>
  </r>
  <r>
    <s v="new_jersey"/>
    <x v="15"/>
    <x v="3"/>
    <x v="3832"/>
    <n v="1.8521000000000001"/>
    <n v="1.8289"/>
    <n v="1.8591"/>
    <n v="1.7506999999999999"/>
    <n v="1.7464999999999999"/>
    <n v="1.9603999999999999"/>
    <n v="1.7278"/>
    <n v="1.6501999999999999"/>
  </r>
  <r>
    <s v="new_mexico"/>
    <x v="15"/>
    <x v="0"/>
    <x v="2523"/>
    <n v="1.3487"/>
    <n v="1.2841"/>
    <n v="1.3187"/>
    <n v="1.2667999999999999"/>
    <n v="1.242"/>
    <n v="1.3725000000000001"/>
    <n v="1.2618"/>
    <n v="1.2208000000000001"/>
  </r>
  <r>
    <s v="new_mexico"/>
    <x v="15"/>
    <x v="1"/>
    <x v="3833"/>
    <n v="0.36030000000000001"/>
    <n v="0.36030000000000001"/>
    <n v="0.35489999999999999"/>
    <n v="0.36030000000000001"/>
    <n v="0.35489999999999999"/>
    <n v="0.36030000000000001"/>
    <n v="0.36030000000000001"/>
    <n v="0.35489999999999999"/>
  </r>
  <r>
    <s v="new_mexico"/>
    <x v="15"/>
    <x v="3"/>
    <x v="3834"/>
    <n v="0.40799999999999997"/>
    <n v="0.40289999999999998"/>
    <n v="0.40949999999999998"/>
    <n v="0.38569999999999999"/>
    <n v="0.38469999999999999"/>
    <n v="0.43190000000000001"/>
    <n v="0.38059999999999999"/>
    <n v="0.36349999999999999"/>
  </r>
  <r>
    <s v="new_mexico"/>
    <x v="15"/>
    <x v="4"/>
    <x v="890"/>
    <n v="0.44190000000000002"/>
    <n v="0.44190000000000002"/>
    <n v="0.42570000000000002"/>
    <n v="0.44190000000000002"/>
    <n v="0.42570000000000002"/>
    <n v="0.44190000000000002"/>
    <n v="0.44190000000000002"/>
    <n v="0.42570000000000002"/>
  </r>
  <r>
    <s v="new_mexico"/>
    <x v="15"/>
    <x v="5"/>
    <x v="3835"/>
    <n v="7.8600000000000003E-2"/>
    <n v="2.9700000000000001E-2"/>
    <n v="7.0699999999999999E-2"/>
    <n v="2.9700000000000001E-2"/>
    <n v="2.8899999999999999E-2"/>
    <n v="7.8600000000000003E-2"/>
    <n v="2.9700000000000001E-2"/>
    <n v="2.8899999999999999E-2"/>
  </r>
  <r>
    <s v="new_mexico"/>
    <x v="15"/>
    <x v="6"/>
    <x v="1191"/>
    <n v="1.54E-2"/>
    <n v="1.54E-2"/>
    <n v="1.3899999999999999E-2"/>
    <n v="1.54E-2"/>
    <n v="1.3899999999999999E-2"/>
    <n v="1.54E-2"/>
    <n v="1.54E-2"/>
    <n v="1.3899999999999999E-2"/>
  </r>
  <r>
    <s v="new_mexico"/>
    <x v="15"/>
    <x v="2"/>
    <x v="299"/>
    <n v="4.4499999999999998E-2"/>
    <n v="3.39E-2"/>
    <n v="4.3900000000000002E-2"/>
    <n v="3.39E-2"/>
    <n v="3.39E-2"/>
    <n v="4.4499999999999998E-2"/>
    <n v="3.39E-2"/>
    <n v="3.39E-2"/>
  </r>
  <r>
    <s v="new_york"/>
    <x v="15"/>
    <x v="3"/>
    <x v="3836"/>
    <n v="3.8420000000000001"/>
    <n v="3.7936999999999999"/>
    <n v="3.8563999999999998"/>
    <n v="3.6315"/>
    <n v="3.6229"/>
    <n v="4.0664999999999996"/>
    <n v="3.5840999999999998"/>
    <n v="3.4230999999999998"/>
  </r>
  <r>
    <s v="new_york"/>
    <x v="15"/>
    <x v="4"/>
    <x v="3837"/>
    <n v="3.7132999999999998"/>
    <n v="3.7132999999999998"/>
    <n v="3.5815999999999999"/>
    <n v="3.7132999999999998"/>
    <n v="3.5815999999999999"/>
    <n v="3.7132999999999998"/>
    <n v="3.7132999999999998"/>
    <n v="3.5815999999999999"/>
  </r>
  <r>
    <s v="new_york"/>
    <x v="15"/>
    <x v="1"/>
    <x v="3838"/>
    <n v="2.2345000000000002"/>
    <n v="2.2345000000000002"/>
    <n v="2.1842999999999999"/>
    <n v="2.2345000000000002"/>
    <n v="2.1842999999999999"/>
    <n v="2.2345000000000002"/>
    <n v="2.2345000000000002"/>
    <n v="2.1842999999999999"/>
  </r>
  <r>
    <s v="new_york"/>
    <x v="15"/>
    <x v="0"/>
    <x v="3839"/>
    <n v="11.0938"/>
    <n v="10.485200000000001"/>
    <n v="10.8325"/>
    <n v="10.323"/>
    <n v="10.1106"/>
    <n v="11.318300000000001"/>
    <n v="10.275600000000001"/>
    <n v="9.9108000000000001"/>
  </r>
  <r>
    <s v="new_york"/>
    <x v="15"/>
    <x v="5"/>
    <x v="3840"/>
    <n v="0.74019999999999997"/>
    <n v="0.27950000000000003"/>
    <n v="0.66610000000000003"/>
    <n v="0.27950000000000003"/>
    <n v="0.27200000000000002"/>
    <n v="0.74019999999999997"/>
    <n v="0.27950000000000003"/>
    <n v="0.27200000000000002"/>
  </r>
  <r>
    <s v="new_york"/>
    <x v="15"/>
    <x v="6"/>
    <x v="2446"/>
    <n v="0.1452"/>
    <n v="0.1452"/>
    <n v="0.13070000000000001"/>
    <n v="0.1452"/>
    <n v="0.13070000000000001"/>
    <n v="0.1452"/>
    <n v="0.1452"/>
    <n v="0.13070000000000001"/>
  </r>
  <r>
    <s v="new_york"/>
    <x v="15"/>
    <x v="2"/>
    <x v="3841"/>
    <n v="0.41870000000000002"/>
    <n v="0.31909999999999999"/>
    <n v="0.41339999999999999"/>
    <n v="0.31909999999999999"/>
    <n v="0.31909999999999999"/>
    <n v="0.41870000000000002"/>
    <n v="0.31909999999999999"/>
    <n v="0.31909999999999999"/>
  </r>
  <r>
    <s v="north_carolina"/>
    <x v="15"/>
    <x v="3"/>
    <x v="3842"/>
    <n v="2.0962999999999998"/>
    <n v="2.0699999999999998"/>
    <n v="2.1042000000000001"/>
    <n v="1.9815"/>
    <n v="1.9767999999999999"/>
    <n v="2.2189000000000001"/>
    <n v="1.9556"/>
    <n v="1.8677999999999999"/>
  </r>
  <r>
    <s v="north_carolina"/>
    <x v="15"/>
    <x v="1"/>
    <x v="3843"/>
    <n v="1.6031"/>
    <n v="1.6031"/>
    <n v="1.5757000000000001"/>
    <n v="1.6031"/>
    <n v="1.5757000000000001"/>
    <n v="1.6031"/>
    <n v="1.6031"/>
    <n v="1.5757000000000001"/>
  </r>
  <r>
    <s v="north_carolina"/>
    <x v="15"/>
    <x v="4"/>
    <x v="3844"/>
    <n v="2.5712999999999999"/>
    <n v="2.5712999999999999"/>
    <n v="2.4780000000000002"/>
    <n v="2.5712999999999999"/>
    <n v="2.4780000000000002"/>
    <n v="2.5712999999999999"/>
    <n v="2.5712999999999999"/>
    <n v="2.4780000000000002"/>
  </r>
  <r>
    <s v="north_carolina"/>
    <x v="15"/>
    <x v="5"/>
    <x v="3570"/>
    <n v="0.40389999999999998"/>
    <n v="0.1525"/>
    <n v="0.36349999999999999"/>
    <n v="0.1525"/>
    <n v="0.1484"/>
    <n v="0.40389999999999998"/>
    <n v="0.1525"/>
    <n v="0.1484"/>
  </r>
  <r>
    <s v="north_carolina"/>
    <x v="15"/>
    <x v="0"/>
    <x v="3845"/>
    <n v="6.9823000000000004"/>
    <n v="6.6502999999999997"/>
    <n v="6.8182"/>
    <n v="6.5617999999999999"/>
    <n v="6.4242999999999997"/>
    <n v="7.1048"/>
    <n v="6.5358999999999998"/>
    <n v="6.3152999999999997"/>
  </r>
  <r>
    <s v="north_carolina"/>
    <x v="15"/>
    <x v="6"/>
    <x v="3846"/>
    <n v="7.9200000000000007E-2"/>
    <n v="7.9200000000000007E-2"/>
    <n v="7.1300000000000002E-2"/>
    <n v="7.9200000000000007E-2"/>
    <n v="7.1300000000000002E-2"/>
    <n v="7.9200000000000007E-2"/>
    <n v="7.9200000000000007E-2"/>
    <n v="7.1300000000000002E-2"/>
  </r>
  <r>
    <s v="north_carolina"/>
    <x v="15"/>
    <x v="2"/>
    <x v="3847"/>
    <n v="0.22850000000000001"/>
    <n v="0.1741"/>
    <n v="0.22559999999999999"/>
    <n v="0.1741"/>
    <n v="0.1741"/>
    <n v="0.22850000000000001"/>
    <n v="0.1741"/>
    <n v="0.1741"/>
  </r>
  <r>
    <s v="north_dakota"/>
    <x v="15"/>
    <x v="5"/>
    <x v="309"/>
    <n v="2.3800000000000002E-2"/>
    <n v="8.9999999999999993E-3"/>
    <n v="2.1399999999999999E-2"/>
    <n v="8.9999999999999993E-3"/>
    <n v="8.6999999999999994E-3"/>
    <n v="2.3800000000000002E-2"/>
    <n v="8.9999999999999993E-3"/>
    <n v="8.6999999999999994E-3"/>
  </r>
  <r>
    <s v="north_dakota"/>
    <x v="15"/>
    <x v="3"/>
    <x v="27"/>
    <n v="0.12330000000000001"/>
    <n v="0.12180000000000001"/>
    <n v="0.12379999999999999"/>
    <n v="0.1166"/>
    <n v="0.1163"/>
    <n v="0.13059999999999999"/>
    <n v="0.11509999999999999"/>
    <n v="0.1099"/>
  </r>
  <r>
    <s v="north_dakota"/>
    <x v="15"/>
    <x v="6"/>
    <x v="9"/>
    <n v="4.7000000000000002E-3"/>
    <n v="4.7000000000000002E-3"/>
    <n v="4.1999999999999997E-3"/>
    <n v="4.7000000000000002E-3"/>
    <n v="4.1999999999999997E-3"/>
    <n v="4.7000000000000002E-3"/>
    <n v="4.7000000000000002E-3"/>
    <n v="4.1999999999999997E-3"/>
  </r>
  <r>
    <s v="north_dakota"/>
    <x v="15"/>
    <x v="2"/>
    <x v="204"/>
    <n v="1.34E-2"/>
    <n v="1.0200000000000001E-2"/>
    <n v="1.3299999999999999E-2"/>
    <n v="1.0200000000000001E-2"/>
    <n v="1.0200000000000001E-2"/>
    <n v="1.34E-2"/>
    <n v="1.0200000000000001E-2"/>
    <n v="1.0200000000000001E-2"/>
  </r>
  <r>
    <s v="north_dakota"/>
    <x v="15"/>
    <x v="0"/>
    <x v="3848"/>
    <n v="0.46329999999999999"/>
    <n v="0.44379999999999997"/>
    <n v="0.45279999999999998"/>
    <n v="0.43859999999999999"/>
    <n v="0.42970000000000003"/>
    <n v="0.47049999999999997"/>
    <n v="0.437"/>
    <n v="0.42330000000000001"/>
  </r>
  <r>
    <s v="north_dakota"/>
    <x v="15"/>
    <x v="1"/>
    <x v="3849"/>
    <n v="0.1235"/>
    <n v="0.1235"/>
    <n v="0.12189999999999999"/>
    <n v="0.1235"/>
    <n v="0.12189999999999999"/>
    <n v="0.1235"/>
    <n v="0.1235"/>
    <n v="0.12189999999999999"/>
  </r>
  <r>
    <s v="north_dakota"/>
    <x v="15"/>
    <x v="4"/>
    <x v="2050"/>
    <n v="0.17460000000000001"/>
    <n v="0.17460000000000001"/>
    <n v="0.16830000000000001"/>
    <n v="0.17460000000000001"/>
    <n v="0.16830000000000001"/>
    <n v="0.17460000000000001"/>
    <n v="0.17460000000000001"/>
    <n v="0.16830000000000001"/>
  </r>
  <r>
    <s v="ohio"/>
    <x v="15"/>
    <x v="1"/>
    <x v="3850"/>
    <n v="1.8425"/>
    <n v="1.8425"/>
    <n v="1.8128"/>
    <n v="1.8425"/>
    <n v="1.8128"/>
    <n v="1.8425"/>
    <n v="1.8425"/>
    <n v="1.8128"/>
  </r>
  <r>
    <s v="ohio"/>
    <x v="15"/>
    <x v="3"/>
    <x v="3851"/>
    <n v="2.2793000000000001"/>
    <n v="2.2507000000000001"/>
    <n v="2.2879"/>
    <n v="2.1545000000000001"/>
    <n v="2.1494"/>
    <n v="2.4125000000000001"/>
    <n v="2.1263000000000001"/>
    <n v="2.0308000000000002"/>
  </r>
  <r>
    <s v="ohio"/>
    <x v="15"/>
    <x v="2"/>
    <x v="3852"/>
    <n v="0.24840000000000001"/>
    <n v="0.1893"/>
    <n v="0.24529999999999999"/>
    <n v="0.1893"/>
    <n v="0.1893"/>
    <n v="0.24840000000000001"/>
    <n v="0.1893"/>
    <n v="0.1893"/>
  </r>
  <r>
    <s v="ohio"/>
    <x v="15"/>
    <x v="4"/>
    <x v="3853"/>
    <n v="2.7037"/>
    <n v="2.7037"/>
    <n v="2.6036999999999999"/>
    <n v="2.7037"/>
    <n v="2.6036999999999999"/>
    <n v="2.7037"/>
    <n v="2.7037"/>
    <n v="2.6036999999999999"/>
  </r>
  <r>
    <s v="ohio"/>
    <x v="15"/>
    <x v="6"/>
    <x v="3854"/>
    <n v="8.6099999999999996E-2"/>
    <n v="8.6099999999999996E-2"/>
    <n v="7.7499999999999999E-2"/>
    <n v="8.6099999999999996E-2"/>
    <n v="7.7499999999999999E-2"/>
    <n v="8.6099999999999996E-2"/>
    <n v="8.6099999999999996E-2"/>
    <n v="7.7499999999999999E-2"/>
  </r>
  <r>
    <s v="ohio"/>
    <x v="15"/>
    <x v="5"/>
    <x v="3855"/>
    <n v="0.43909999999999999"/>
    <n v="0.1658"/>
    <n v="0.3952"/>
    <n v="0.1658"/>
    <n v="0.16139999999999999"/>
    <n v="0.43909999999999999"/>
    <n v="0.1658"/>
    <n v="0.16139999999999999"/>
  </r>
  <r>
    <s v="ohio"/>
    <x v="15"/>
    <x v="0"/>
    <x v="3856"/>
    <n v="7.5991999999999997"/>
    <n v="7.2382"/>
    <n v="7.4222999999999999"/>
    <n v="7.1420000000000003"/>
    <n v="6.9939999999999998"/>
    <n v="7.7324000000000002"/>
    <n v="7.1138000000000003"/>
    <n v="6.8754999999999997"/>
  </r>
  <r>
    <s v="oklahoma"/>
    <x v="15"/>
    <x v="6"/>
    <x v="54"/>
    <n v="2.76E-2"/>
    <n v="2.76E-2"/>
    <n v="2.4899999999999999E-2"/>
    <n v="2.76E-2"/>
    <n v="2.4899999999999999E-2"/>
    <n v="2.76E-2"/>
    <n v="2.76E-2"/>
    <n v="2.4899999999999999E-2"/>
  </r>
  <r>
    <s v="oklahoma"/>
    <x v="15"/>
    <x v="3"/>
    <x v="3857"/>
    <n v="0.73129999999999995"/>
    <n v="0.72209999999999996"/>
    <n v="0.73399999999999999"/>
    <n v="0.69120000000000004"/>
    <n v="0.68959999999999999"/>
    <n v="0.77400000000000002"/>
    <n v="0.68220000000000003"/>
    <n v="0.65149999999999997"/>
  </r>
  <r>
    <s v="oklahoma"/>
    <x v="15"/>
    <x v="2"/>
    <x v="2071"/>
    <n v="7.9699999999999993E-2"/>
    <n v="6.0699999999999997E-2"/>
    <n v="7.8700000000000006E-2"/>
    <n v="6.0699999999999997E-2"/>
    <n v="6.0699999999999997E-2"/>
    <n v="7.9699999999999993E-2"/>
    <n v="6.0699999999999997E-2"/>
    <n v="6.0699999999999997E-2"/>
  </r>
  <r>
    <s v="oklahoma"/>
    <x v="15"/>
    <x v="5"/>
    <x v="2269"/>
    <n v="0.1409"/>
    <n v="5.3199999999999997E-2"/>
    <n v="0.1268"/>
    <n v="5.3199999999999997E-2"/>
    <n v="5.1799999999999999E-2"/>
    <n v="0.1409"/>
    <n v="5.3199999999999997E-2"/>
    <n v="5.1799999999999999E-2"/>
  </r>
  <r>
    <s v="oklahoma"/>
    <x v="15"/>
    <x v="4"/>
    <x v="3858"/>
    <n v="0.92159999999999997"/>
    <n v="0.92159999999999997"/>
    <n v="0.88829999999999998"/>
    <n v="0.92159999999999997"/>
    <n v="0.88829999999999998"/>
    <n v="0.92159999999999997"/>
    <n v="0.92159999999999997"/>
    <n v="0.88829999999999998"/>
  </r>
  <r>
    <s v="oklahoma"/>
    <x v="15"/>
    <x v="1"/>
    <x v="3859"/>
    <n v="0.66710000000000003"/>
    <n v="0.66710000000000003"/>
    <n v="0.65759999999999996"/>
    <n v="0.66710000000000003"/>
    <n v="0.65759999999999996"/>
    <n v="0.66710000000000003"/>
    <n v="0.66710000000000003"/>
    <n v="0.65759999999999996"/>
  </r>
  <r>
    <s v="oklahoma"/>
    <x v="15"/>
    <x v="0"/>
    <x v="3860"/>
    <n v="2.5682"/>
    <n v="2.4523999999999999"/>
    <n v="2.5102000000000002"/>
    <n v="2.4215"/>
    <n v="2.3727999999999998"/>
    <n v="2.6110000000000002"/>
    <n v="2.4125000000000001"/>
    <n v="2.3348"/>
  </r>
  <r>
    <s v="oregon"/>
    <x v="15"/>
    <x v="6"/>
    <x v="3861"/>
    <n v="3.15E-2"/>
    <n v="3.15E-2"/>
    <n v="2.8400000000000002E-2"/>
    <n v="3.15E-2"/>
    <n v="2.8400000000000002E-2"/>
    <n v="3.15E-2"/>
    <n v="3.15E-2"/>
    <n v="2.8400000000000002E-2"/>
  </r>
  <r>
    <s v="oregon"/>
    <x v="15"/>
    <x v="4"/>
    <x v="3862"/>
    <n v="0.87529999999999997"/>
    <n v="0.87529999999999997"/>
    <n v="0.84289999999999998"/>
    <n v="0.87529999999999997"/>
    <n v="0.84289999999999998"/>
    <n v="0.87529999999999997"/>
    <n v="0.87529999999999997"/>
    <n v="0.84289999999999998"/>
  </r>
  <r>
    <s v="oregon"/>
    <x v="15"/>
    <x v="2"/>
    <x v="103"/>
    <n v="9.0899999999999995E-2"/>
    <n v="6.93E-2"/>
    <n v="8.9700000000000002E-2"/>
    <n v="6.93E-2"/>
    <n v="6.93E-2"/>
    <n v="9.0899999999999995E-2"/>
    <n v="6.93E-2"/>
    <n v="6.93E-2"/>
  </r>
  <r>
    <s v="oregon"/>
    <x v="15"/>
    <x v="5"/>
    <x v="3863"/>
    <n v="0.16070000000000001"/>
    <n v="6.0699999999999997E-2"/>
    <n v="0.14460000000000001"/>
    <n v="6.0699999999999997E-2"/>
    <n v="5.8999999999999997E-2"/>
    <n v="0.16070000000000001"/>
    <n v="6.0699999999999997E-2"/>
    <n v="5.8999999999999997E-2"/>
  </r>
  <r>
    <s v="oregon"/>
    <x v="15"/>
    <x v="3"/>
    <x v="3735"/>
    <n v="0.83399999999999996"/>
    <n v="0.82350000000000001"/>
    <n v="0.83709999999999996"/>
    <n v="0.7883"/>
    <n v="0.78639999999999999"/>
    <n v="0.88270000000000004"/>
    <n v="0.77800000000000002"/>
    <n v="0.74309999999999998"/>
  </r>
  <r>
    <s v="oregon"/>
    <x v="15"/>
    <x v="0"/>
    <x v="3864"/>
    <n v="2.5247000000000002"/>
    <n v="2.3925999999999998"/>
    <n v="2.4641999999999999"/>
    <n v="2.3574000000000002"/>
    <n v="2.3075000000000001"/>
    <n v="2.5735000000000001"/>
    <n v="2.3471000000000002"/>
    <n v="2.2641"/>
  </r>
  <r>
    <s v="oregon"/>
    <x v="15"/>
    <x v="1"/>
    <x v="3865"/>
    <n v="0.53239999999999998"/>
    <n v="0.53239999999999998"/>
    <n v="0.52149999999999996"/>
    <n v="0.53239999999999998"/>
    <n v="0.52149999999999996"/>
    <n v="0.53239999999999998"/>
    <n v="0.53239999999999998"/>
    <n v="0.52149999999999996"/>
  </r>
  <r>
    <s v="pennsylvania"/>
    <x v="15"/>
    <x v="5"/>
    <x v="3866"/>
    <n v="0.48220000000000002"/>
    <n v="0.18210000000000001"/>
    <n v="0.434"/>
    <n v="0.18210000000000001"/>
    <n v="0.1772"/>
    <n v="0.48220000000000002"/>
    <n v="0.18210000000000001"/>
    <n v="0.1772"/>
  </r>
  <r>
    <s v="pennsylvania"/>
    <x v="15"/>
    <x v="6"/>
    <x v="3867"/>
    <n v="9.4600000000000004E-2"/>
    <n v="9.4600000000000004E-2"/>
    <n v="8.5099999999999995E-2"/>
    <n v="9.4600000000000004E-2"/>
    <n v="8.5099999999999995E-2"/>
    <n v="9.4600000000000004E-2"/>
    <n v="9.4600000000000004E-2"/>
    <n v="8.5099999999999995E-2"/>
  </r>
  <r>
    <s v="pennsylvania"/>
    <x v="15"/>
    <x v="4"/>
    <x v="3868"/>
    <n v="2.4809000000000001"/>
    <n v="2.4809000000000001"/>
    <n v="2.3935"/>
    <n v="2.4809000000000001"/>
    <n v="2.3935"/>
    <n v="2.4809000000000001"/>
    <n v="2.4809000000000001"/>
    <n v="2.3935"/>
  </r>
  <r>
    <s v="pennsylvania"/>
    <x v="15"/>
    <x v="0"/>
    <x v="3869"/>
    <n v="7.4505999999999997"/>
    <n v="7.0541"/>
    <n v="7.2786999999999997"/>
    <n v="6.9484000000000004"/>
    <n v="6.8083999999999998"/>
    <n v="7.5968"/>
    <n v="6.9175000000000004"/>
    <n v="6.6782000000000004"/>
  </r>
  <r>
    <s v="pennsylvania"/>
    <x v="15"/>
    <x v="1"/>
    <x v="3870"/>
    <n v="1.6169"/>
    <n v="1.6169"/>
    <n v="1.5843"/>
    <n v="1.6169"/>
    <n v="1.5843"/>
    <n v="1.6169"/>
    <n v="1.6169"/>
    <n v="1.5843"/>
  </r>
  <r>
    <s v="pennsylvania"/>
    <x v="15"/>
    <x v="3"/>
    <x v="3871"/>
    <n v="2.5030999999999999"/>
    <n v="2.4716999999999998"/>
    <n v="2.5125000000000002"/>
    <n v="2.3660000000000001"/>
    <n v="2.3603999999999998"/>
    <n v="2.6494"/>
    <n v="2.3351000000000002"/>
    <n v="2.2302"/>
  </r>
  <r>
    <s v="pennsylvania"/>
    <x v="15"/>
    <x v="2"/>
    <x v="3872"/>
    <n v="0.27279999999999999"/>
    <n v="0.2079"/>
    <n v="0.26929999999999998"/>
    <n v="0.2079"/>
    <n v="0.2079"/>
    <n v="0.27279999999999999"/>
    <n v="0.2079"/>
    <n v="0.2079"/>
  </r>
  <r>
    <s v="rhode_island"/>
    <x v="15"/>
    <x v="5"/>
    <x v="1969"/>
    <n v="4.3499999999999997E-2"/>
    <n v="1.6400000000000001E-2"/>
    <n v="3.9199999999999999E-2"/>
    <n v="1.6400000000000001E-2"/>
    <n v="1.6E-2"/>
    <n v="4.3499999999999997E-2"/>
    <n v="1.6400000000000001E-2"/>
    <n v="1.6E-2"/>
  </r>
  <r>
    <s v="rhode_island"/>
    <x v="15"/>
    <x v="2"/>
    <x v="1169"/>
    <n v="2.46E-2"/>
    <n v="1.8800000000000001E-2"/>
    <n v="2.4299999999999999E-2"/>
    <n v="1.8800000000000001E-2"/>
    <n v="1.8800000000000001E-2"/>
    <n v="2.46E-2"/>
    <n v="1.8800000000000001E-2"/>
    <n v="1.8800000000000001E-2"/>
  </r>
  <r>
    <s v="rhode_island"/>
    <x v="15"/>
    <x v="3"/>
    <x v="3873"/>
    <n v="0.22589999999999999"/>
    <n v="0.22309999999999999"/>
    <n v="0.2268"/>
    <n v="0.21360000000000001"/>
    <n v="0.21310000000000001"/>
    <n v="0.23910000000000001"/>
    <n v="0.21079999999999999"/>
    <n v="0.20130000000000001"/>
  </r>
  <r>
    <s v="rhode_island"/>
    <x v="15"/>
    <x v="4"/>
    <x v="3874"/>
    <n v="0.21410000000000001"/>
    <n v="0.21410000000000001"/>
    <n v="0.20649999999999999"/>
    <n v="0.21410000000000001"/>
    <n v="0.20649999999999999"/>
    <n v="0.21410000000000001"/>
    <n v="0.21410000000000001"/>
    <n v="0.20649999999999999"/>
  </r>
  <r>
    <s v="rhode_island"/>
    <x v="15"/>
    <x v="0"/>
    <x v="3875"/>
    <n v="0.65500000000000003"/>
    <n v="0.61919999999999997"/>
    <n v="0.63970000000000005"/>
    <n v="0.60970000000000002"/>
    <n v="0.59730000000000005"/>
    <n v="0.66820000000000002"/>
    <n v="0.6069"/>
    <n v="0.58550000000000002"/>
  </r>
  <r>
    <s v="rhode_island"/>
    <x v="15"/>
    <x v="1"/>
    <x v="1317"/>
    <n v="0.13830000000000001"/>
    <n v="0.13830000000000001"/>
    <n v="0.1353"/>
    <n v="0.13830000000000001"/>
    <n v="0.1353"/>
    <n v="0.13830000000000001"/>
    <n v="0.13830000000000001"/>
    <n v="0.1353"/>
  </r>
  <r>
    <s v="rhode_island"/>
    <x v="15"/>
    <x v="6"/>
    <x v="400"/>
    <n v="8.5000000000000006E-3"/>
    <n v="8.5000000000000006E-3"/>
    <n v="7.7000000000000002E-3"/>
    <n v="8.5000000000000006E-3"/>
    <n v="7.7000000000000002E-3"/>
    <n v="8.5000000000000006E-3"/>
    <n v="8.5000000000000006E-3"/>
    <n v="7.7000000000000002E-3"/>
  </r>
  <r>
    <s v="south_carolina"/>
    <x v="15"/>
    <x v="6"/>
    <x v="43"/>
    <n v="3.5700000000000003E-2"/>
    <n v="3.5700000000000003E-2"/>
    <n v="3.2099999999999997E-2"/>
    <n v="3.5700000000000003E-2"/>
    <n v="3.2099999999999997E-2"/>
    <n v="3.5700000000000003E-2"/>
    <n v="3.5700000000000003E-2"/>
    <n v="3.2099999999999997E-2"/>
  </r>
  <r>
    <s v="south_carolina"/>
    <x v="15"/>
    <x v="4"/>
    <x v="3876"/>
    <n v="1.2132000000000001"/>
    <n v="1.2132000000000001"/>
    <n v="1.1695"/>
    <n v="1.2132000000000001"/>
    <n v="1.1695"/>
    <n v="1.2132000000000001"/>
    <n v="1.2132000000000001"/>
    <n v="1.1695"/>
  </r>
  <r>
    <s v="south_carolina"/>
    <x v="15"/>
    <x v="5"/>
    <x v="3877"/>
    <n v="0.18190000000000001"/>
    <n v="6.8699999999999997E-2"/>
    <n v="0.16370000000000001"/>
    <n v="6.8699999999999997E-2"/>
    <n v="6.6799999999999998E-2"/>
    <n v="0.18190000000000001"/>
    <n v="6.8699999999999997E-2"/>
    <n v="6.6799999999999998E-2"/>
  </r>
  <r>
    <s v="south_carolina"/>
    <x v="15"/>
    <x v="1"/>
    <x v="3878"/>
    <n v="0.72460000000000002"/>
    <n v="0.72460000000000002"/>
    <n v="0.71220000000000006"/>
    <n v="0.72460000000000002"/>
    <n v="0.71220000000000006"/>
    <n v="0.72460000000000002"/>
    <n v="0.72460000000000002"/>
    <n v="0.71220000000000006"/>
  </r>
  <r>
    <s v="south_carolina"/>
    <x v="15"/>
    <x v="0"/>
    <x v="3879"/>
    <n v="3.2021999999999999"/>
    <n v="3.0527000000000002"/>
    <n v="3.1267"/>
    <n v="3.0129000000000001"/>
    <n v="2.9493"/>
    <n v="3.2574000000000001"/>
    <n v="3.0011999999999999"/>
    <n v="2.9001999999999999"/>
  </r>
  <r>
    <s v="south_carolina"/>
    <x v="15"/>
    <x v="3"/>
    <x v="3880"/>
    <n v="0.94399999999999995"/>
    <n v="0.93220000000000003"/>
    <n v="0.9476"/>
    <n v="0.89229999999999998"/>
    <n v="0.89019999999999999"/>
    <n v="0.99919999999999998"/>
    <n v="0.88070000000000004"/>
    <n v="0.84109999999999996"/>
  </r>
  <r>
    <s v="south_carolina"/>
    <x v="15"/>
    <x v="2"/>
    <x v="1696"/>
    <n v="0.10290000000000001"/>
    <n v="7.8399999999999997E-2"/>
    <n v="0.1016"/>
    <n v="7.8399999999999997E-2"/>
    <n v="7.8399999999999997E-2"/>
    <n v="0.10290000000000001"/>
    <n v="7.8399999999999997E-2"/>
    <n v="7.8399999999999997E-2"/>
  </r>
  <r>
    <s v="south_dakota"/>
    <x v="15"/>
    <x v="5"/>
    <x v="601"/>
    <n v="3.0200000000000001E-2"/>
    <n v="1.14E-2"/>
    <n v="2.7199999999999998E-2"/>
    <n v="1.14E-2"/>
    <n v="1.11E-2"/>
    <n v="3.0200000000000001E-2"/>
    <n v="1.14E-2"/>
    <n v="1.11E-2"/>
  </r>
  <r>
    <s v="south_dakota"/>
    <x v="15"/>
    <x v="6"/>
    <x v="48"/>
    <n v="5.8999999999999999E-3"/>
    <n v="5.8999999999999999E-3"/>
    <n v="5.3E-3"/>
    <n v="5.8999999999999999E-3"/>
    <n v="5.3E-3"/>
    <n v="5.8999999999999999E-3"/>
    <n v="5.8999999999999999E-3"/>
    <n v="5.3E-3"/>
  </r>
  <r>
    <s v="south_dakota"/>
    <x v="15"/>
    <x v="2"/>
    <x v="280"/>
    <n v="1.7100000000000001E-2"/>
    <n v="1.2999999999999999E-2"/>
    <n v="1.6899999999999998E-2"/>
    <n v="1.2999999999999999E-2"/>
    <n v="1.2999999999999999E-2"/>
    <n v="1.7100000000000001E-2"/>
    <n v="1.2999999999999999E-2"/>
    <n v="1.2999999999999999E-2"/>
  </r>
  <r>
    <s v="south_dakota"/>
    <x v="15"/>
    <x v="0"/>
    <x v="2052"/>
    <n v="0.53649999999999998"/>
    <n v="0.51160000000000005"/>
    <n v="0.52400000000000002"/>
    <n v="0.505"/>
    <n v="0.4945"/>
    <n v="0.54569999999999996"/>
    <n v="0.50309999999999999"/>
    <n v="0.48630000000000001"/>
  </r>
  <r>
    <s v="south_dakota"/>
    <x v="15"/>
    <x v="4"/>
    <x v="3881"/>
    <n v="0.1973"/>
    <n v="0.1973"/>
    <n v="0.19"/>
    <n v="0.1973"/>
    <n v="0.19"/>
    <n v="0.1973"/>
    <n v="0.1973"/>
    <n v="0.19"/>
  </r>
  <r>
    <s v="south_dakota"/>
    <x v="15"/>
    <x v="1"/>
    <x v="1523"/>
    <n v="0.129"/>
    <n v="0.129"/>
    <n v="0.12690000000000001"/>
    <n v="0.129"/>
    <n v="0.12690000000000001"/>
    <n v="0.129"/>
    <n v="0.129"/>
    <n v="0.12690000000000001"/>
  </r>
  <r>
    <s v="south_dakota"/>
    <x v="15"/>
    <x v="3"/>
    <x v="2408"/>
    <n v="0.157"/>
    <n v="0.155"/>
    <n v="0.15759999999999999"/>
    <n v="0.1484"/>
    <n v="0.14799999999999999"/>
    <n v="0.16619999999999999"/>
    <n v="0.1464"/>
    <n v="0.1399"/>
  </r>
  <r>
    <s v="tennessee"/>
    <x v="15"/>
    <x v="0"/>
    <x v="3882"/>
    <n v="4.4490999999999996"/>
    <n v="4.2388000000000003"/>
    <n v="4.3452999999999999"/>
    <n v="4.1828000000000003"/>
    <n v="4.0959000000000003"/>
    <n v="4.5266000000000002"/>
    <n v="4.1664000000000003"/>
    <n v="4.0269000000000004"/>
  </r>
  <r>
    <s v="tennessee"/>
    <x v="15"/>
    <x v="3"/>
    <x v="3883"/>
    <n v="1.3272999999999999"/>
    <n v="1.3106"/>
    <n v="1.3323"/>
    <n v="1.2545999999999999"/>
    <n v="1.2516"/>
    <n v="1.4049"/>
    <n v="1.2382"/>
    <n v="1.1826000000000001"/>
  </r>
  <r>
    <s v="tennessee"/>
    <x v="15"/>
    <x v="2"/>
    <x v="3425"/>
    <n v="0.1447"/>
    <n v="0.11020000000000001"/>
    <n v="0.14280000000000001"/>
    <n v="0.11020000000000001"/>
    <n v="0.11020000000000001"/>
    <n v="0.1447"/>
    <n v="0.11020000000000001"/>
    <n v="0.11020000000000001"/>
  </r>
  <r>
    <s v="tennessee"/>
    <x v="15"/>
    <x v="5"/>
    <x v="3884"/>
    <n v="0.25569999999999998"/>
    <n v="9.6600000000000005E-2"/>
    <n v="0.2301"/>
    <n v="9.6600000000000005E-2"/>
    <n v="9.4E-2"/>
    <n v="0.25569999999999998"/>
    <n v="9.6600000000000005E-2"/>
    <n v="9.4E-2"/>
  </r>
  <r>
    <s v="tennessee"/>
    <x v="15"/>
    <x v="4"/>
    <x v="3885"/>
    <n v="1.6235999999999999"/>
    <n v="1.6235999999999999"/>
    <n v="1.5647"/>
    <n v="1.6235999999999999"/>
    <n v="1.5647"/>
    <n v="1.6235999999999999"/>
    <n v="1.6235999999999999"/>
    <n v="1.5647"/>
  </r>
  <r>
    <s v="tennessee"/>
    <x v="15"/>
    <x v="6"/>
    <x v="3886"/>
    <n v="5.0200000000000002E-2"/>
    <n v="5.0200000000000002E-2"/>
    <n v="4.5100000000000001E-2"/>
    <n v="5.0200000000000002E-2"/>
    <n v="4.5100000000000001E-2"/>
    <n v="5.0200000000000002E-2"/>
    <n v="5.0200000000000002E-2"/>
    <n v="4.5100000000000001E-2"/>
  </r>
  <r>
    <s v="tennessee"/>
    <x v="15"/>
    <x v="1"/>
    <x v="3887"/>
    <n v="1.0476000000000001"/>
    <n v="1.0476000000000001"/>
    <n v="1.0302"/>
    <n v="1.0476000000000001"/>
    <n v="1.0302"/>
    <n v="1.0476000000000001"/>
    <n v="1.0476000000000001"/>
    <n v="1.0302"/>
  </r>
  <r>
    <s v="texas"/>
    <x v="15"/>
    <x v="4"/>
    <x v="3888"/>
    <n v="6.4067999999999996"/>
    <n v="6.4067999999999996"/>
    <n v="6.1715999999999998"/>
    <n v="6.4067999999999996"/>
    <n v="6.1715999999999998"/>
    <n v="6.4067999999999996"/>
    <n v="6.4067999999999996"/>
    <n v="6.1715999999999998"/>
  </r>
  <r>
    <s v="texas"/>
    <x v="15"/>
    <x v="2"/>
    <x v="1209"/>
    <n v="0.6109"/>
    <n v="0.46550000000000002"/>
    <n v="0.60319999999999996"/>
    <n v="0.46550000000000002"/>
    <n v="0.46550000000000002"/>
    <n v="0.6109"/>
    <n v="0.46550000000000002"/>
    <n v="0.46550000000000002"/>
  </r>
  <r>
    <s v="texas"/>
    <x v="15"/>
    <x v="3"/>
    <x v="3889"/>
    <n v="5.6052999999999997"/>
    <n v="5.5349000000000004"/>
    <n v="5.6262999999999996"/>
    <n v="5.2983000000000002"/>
    <n v="5.2857000000000003"/>
    <n v="5.9329000000000001"/>
    <n v="5.2290999999999999"/>
    <n v="4.9942000000000002"/>
  </r>
  <r>
    <s v="texas"/>
    <x v="15"/>
    <x v="0"/>
    <x v="3890"/>
    <n v="17.732299999999999"/>
    <n v="16.8444"/>
    <n v="17.308"/>
    <n v="16.607800000000001"/>
    <n v="16.2547"/>
    <n v="18.059899999999999"/>
    <n v="16.538599999999999"/>
    <n v="15.963200000000001"/>
  </r>
  <r>
    <s v="texas"/>
    <x v="15"/>
    <x v="5"/>
    <x v="3891"/>
    <n v="1.0799000000000001"/>
    <n v="0.4078"/>
    <n v="0.97189999999999999"/>
    <n v="0.4078"/>
    <n v="0.39689999999999998"/>
    <n v="1.0799000000000001"/>
    <n v="0.4078"/>
    <n v="0.39689999999999998"/>
  </r>
  <r>
    <s v="texas"/>
    <x v="15"/>
    <x v="6"/>
    <x v="3892"/>
    <n v="0.21179999999999999"/>
    <n v="0.21179999999999999"/>
    <n v="0.19059999999999999"/>
    <n v="0.21179999999999999"/>
    <n v="0.19059999999999999"/>
    <n v="0.21179999999999999"/>
    <n v="0.21179999999999999"/>
    <n v="0.19059999999999999"/>
  </r>
  <r>
    <s v="texas"/>
    <x v="15"/>
    <x v="1"/>
    <x v="3893"/>
    <n v="3.8176000000000001"/>
    <n v="3.8176000000000001"/>
    <n v="3.7444999999999999"/>
    <n v="3.8176000000000001"/>
    <n v="3.7444999999999999"/>
    <n v="3.8176000000000001"/>
    <n v="3.8176000000000001"/>
    <n v="3.7444999999999999"/>
  </r>
  <r>
    <s v="utah"/>
    <x v="15"/>
    <x v="5"/>
    <x v="1461"/>
    <n v="0.1128"/>
    <n v="4.2599999999999999E-2"/>
    <n v="0.10150000000000001"/>
    <n v="4.2599999999999999E-2"/>
    <n v="4.1399999999999999E-2"/>
    <n v="0.1128"/>
    <n v="4.2599999999999999E-2"/>
    <n v="4.1399999999999999E-2"/>
  </r>
  <r>
    <s v="utah"/>
    <x v="15"/>
    <x v="4"/>
    <x v="871"/>
    <n v="0.57430000000000003"/>
    <n v="0.57430000000000003"/>
    <n v="0.55279999999999996"/>
    <n v="0.57430000000000003"/>
    <n v="0.55279999999999996"/>
    <n v="0.57430000000000003"/>
    <n v="0.57430000000000003"/>
    <n v="0.55279999999999996"/>
  </r>
  <r>
    <s v="utah"/>
    <x v="15"/>
    <x v="6"/>
    <x v="2400"/>
    <n v="2.2100000000000002E-2"/>
    <n v="2.2100000000000002E-2"/>
    <n v="1.9900000000000001E-2"/>
    <n v="2.2100000000000002E-2"/>
    <n v="1.9900000000000001E-2"/>
    <n v="2.2100000000000002E-2"/>
    <n v="2.2100000000000002E-2"/>
    <n v="1.9900000000000001E-2"/>
  </r>
  <r>
    <s v="utah"/>
    <x v="15"/>
    <x v="3"/>
    <x v="3894"/>
    <n v="0.58530000000000004"/>
    <n v="0.57799999999999996"/>
    <n v="0.58750000000000002"/>
    <n v="0.55330000000000001"/>
    <n v="0.55189999999999995"/>
    <n v="0.61950000000000005"/>
    <n v="0.54600000000000004"/>
    <n v="0.52149999999999996"/>
  </r>
  <r>
    <s v="utah"/>
    <x v="15"/>
    <x v="0"/>
    <x v="3895"/>
    <n v="1.7729999999999999"/>
    <n v="1.6802999999999999"/>
    <n v="1.7318"/>
    <n v="1.6556"/>
    <n v="1.6217999999999999"/>
    <n v="1.8071999999999999"/>
    <n v="1.6484000000000001"/>
    <n v="1.5912999999999999"/>
  </r>
  <r>
    <s v="utah"/>
    <x v="15"/>
    <x v="1"/>
    <x v="3896"/>
    <n v="0.4148"/>
    <n v="0.4148"/>
    <n v="0.40710000000000002"/>
    <n v="0.4148"/>
    <n v="0.40710000000000002"/>
    <n v="0.4148"/>
    <n v="0.4148"/>
    <n v="0.40710000000000002"/>
  </r>
  <r>
    <s v="utah"/>
    <x v="15"/>
    <x v="2"/>
    <x v="3897"/>
    <n v="6.3799999999999996E-2"/>
    <n v="4.8599999999999997E-2"/>
    <n v="6.3E-2"/>
    <n v="4.8599999999999997E-2"/>
    <n v="4.8599999999999997E-2"/>
    <n v="6.3799999999999996E-2"/>
    <n v="4.8599999999999997E-2"/>
    <n v="4.8599999999999997E-2"/>
  </r>
  <r>
    <s v="vermont"/>
    <x v="15"/>
    <x v="5"/>
    <x v="3674"/>
    <n v="2.5999999999999999E-2"/>
    <n v="9.7999999999999997E-3"/>
    <n v="2.3400000000000001E-2"/>
    <n v="9.7999999999999997E-3"/>
    <n v="9.5999999999999992E-3"/>
    <n v="2.5999999999999999E-2"/>
    <n v="9.7999999999999997E-3"/>
    <n v="9.5999999999999992E-3"/>
  </r>
  <r>
    <s v="vermont"/>
    <x v="15"/>
    <x v="6"/>
    <x v="582"/>
    <n v="5.1000000000000004E-3"/>
    <n v="5.1000000000000004E-3"/>
    <n v="4.5999999999999999E-3"/>
    <n v="5.1000000000000004E-3"/>
    <n v="4.5999999999999999E-3"/>
    <n v="5.1000000000000004E-3"/>
    <n v="5.1000000000000004E-3"/>
    <n v="4.5999999999999999E-3"/>
  </r>
  <r>
    <s v="vermont"/>
    <x v="15"/>
    <x v="2"/>
    <x v="3898"/>
    <n v="1.47E-2"/>
    <n v="1.12E-2"/>
    <n v="1.4500000000000001E-2"/>
    <n v="1.12E-2"/>
    <n v="1.12E-2"/>
    <n v="1.47E-2"/>
    <n v="1.12E-2"/>
    <n v="1.12E-2"/>
  </r>
  <r>
    <s v="vermont"/>
    <x v="15"/>
    <x v="0"/>
    <x v="3899"/>
    <n v="0.42709999999999998"/>
    <n v="0.40570000000000001"/>
    <n v="0.41770000000000002"/>
    <n v="0.4"/>
    <n v="0.39229999999999998"/>
    <n v="0.435"/>
    <n v="0.39839999999999998"/>
    <n v="0.38519999999999999"/>
  </r>
  <r>
    <s v="vermont"/>
    <x v="15"/>
    <x v="1"/>
    <x v="2067"/>
    <n v="0.10489999999999999"/>
    <n v="0.10489999999999999"/>
    <n v="0.1032"/>
    <n v="0.10489999999999999"/>
    <n v="0.1032"/>
    <n v="0.10489999999999999"/>
    <n v="0.10489999999999999"/>
    <n v="0.1032"/>
  </r>
  <r>
    <s v="vermont"/>
    <x v="15"/>
    <x v="3"/>
    <x v="3900"/>
    <n v="0.13519999999999999"/>
    <n v="0.13350000000000001"/>
    <n v="0.13569999999999999"/>
    <n v="0.1278"/>
    <n v="0.1275"/>
    <n v="0.1431"/>
    <n v="0.12609999999999999"/>
    <n v="0.1205"/>
  </r>
  <r>
    <s v="vermont"/>
    <x v="15"/>
    <x v="4"/>
    <x v="3478"/>
    <n v="0.1411"/>
    <n v="0.1411"/>
    <n v="0.13619999999999999"/>
    <n v="0.1411"/>
    <n v="0.13619999999999999"/>
    <n v="0.1411"/>
    <n v="0.1411"/>
    <n v="0.13619999999999999"/>
  </r>
  <r>
    <s v="virginia"/>
    <x v="15"/>
    <x v="3"/>
    <x v="3901"/>
    <n v="1.7456"/>
    <n v="1.7237"/>
    <n v="1.7521"/>
    <n v="1.65"/>
    <n v="1.6460999999999999"/>
    <n v="1.8475999999999999"/>
    <n v="1.6284000000000001"/>
    <n v="1.5552999999999999"/>
  </r>
  <r>
    <s v="virginia"/>
    <x v="15"/>
    <x v="1"/>
    <x v="3902"/>
    <n v="1.2733000000000001"/>
    <n v="1.2733000000000001"/>
    <n v="1.2504999999999999"/>
    <n v="1.2733000000000001"/>
    <n v="1.2504999999999999"/>
    <n v="1.2733000000000001"/>
    <n v="1.2733000000000001"/>
    <n v="1.2504999999999999"/>
  </r>
  <r>
    <s v="virginia"/>
    <x v="15"/>
    <x v="4"/>
    <x v="3903"/>
    <n v="2.0160999999999998"/>
    <n v="2.0160999999999998"/>
    <n v="1.9421999999999999"/>
    <n v="2.0160999999999998"/>
    <n v="1.9421999999999999"/>
    <n v="2.0160999999999998"/>
    <n v="2.0160999999999998"/>
    <n v="1.9421999999999999"/>
  </r>
  <r>
    <s v="virginia"/>
    <x v="15"/>
    <x v="0"/>
    <x v="3904"/>
    <n v="5.6273999999999997"/>
    <n v="5.3509000000000002"/>
    <n v="5.4946999999999999"/>
    <n v="5.2773000000000003"/>
    <n v="5.1666999999999996"/>
    <n v="5.7294"/>
    <n v="5.2557"/>
    <n v="5.0758999999999999"/>
  </r>
  <r>
    <s v="virginia"/>
    <x v="15"/>
    <x v="5"/>
    <x v="3905"/>
    <n v="0.33629999999999999"/>
    <n v="0.127"/>
    <n v="0.30270000000000002"/>
    <n v="0.127"/>
    <n v="0.1236"/>
    <n v="0.33629999999999999"/>
    <n v="0.127"/>
    <n v="0.1236"/>
  </r>
  <r>
    <s v="virginia"/>
    <x v="15"/>
    <x v="6"/>
    <x v="3906"/>
    <n v="6.6000000000000003E-2"/>
    <n v="6.6000000000000003E-2"/>
    <n v="5.9400000000000001E-2"/>
    <n v="6.6000000000000003E-2"/>
    <n v="5.9400000000000001E-2"/>
    <n v="6.6000000000000003E-2"/>
    <n v="6.6000000000000003E-2"/>
    <n v="5.9400000000000001E-2"/>
  </r>
  <r>
    <s v="virginia"/>
    <x v="15"/>
    <x v="2"/>
    <x v="3907"/>
    <n v="0.19020000000000001"/>
    <n v="0.14499999999999999"/>
    <n v="0.18779999999999999"/>
    <n v="0.14499999999999999"/>
    <n v="0.14499999999999999"/>
    <n v="0.19020000000000001"/>
    <n v="0.14499999999999999"/>
    <n v="0.14499999999999999"/>
  </r>
  <r>
    <s v="washington"/>
    <x v="15"/>
    <x v="6"/>
    <x v="3908"/>
    <n v="5.6599999999999998E-2"/>
    <n v="5.6599999999999998E-2"/>
    <n v="5.0900000000000001E-2"/>
    <n v="5.6599999999999998E-2"/>
    <n v="5.0900000000000001E-2"/>
    <n v="5.6599999999999998E-2"/>
    <n v="5.6599999999999998E-2"/>
    <n v="5.0900000000000001E-2"/>
  </r>
  <r>
    <s v="washington"/>
    <x v="15"/>
    <x v="0"/>
    <x v="3909"/>
    <n v="3.972"/>
    <n v="3.7347999999999999"/>
    <n v="3.8797999999999999"/>
    <n v="3.6716000000000002"/>
    <n v="3.5983999999999998"/>
    <n v="4.0594999999999999"/>
    <n v="3.6530999999999998"/>
    <n v="3.5206"/>
  </r>
  <r>
    <s v="washington"/>
    <x v="15"/>
    <x v="1"/>
    <x v="3910"/>
    <n v="0.89610000000000001"/>
    <n v="0.89610000000000001"/>
    <n v="0.87660000000000005"/>
    <n v="0.89610000000000001"/>
    <n v="0.87660000000000005"/>
    <n v="0.89610000000000001"/>
    <n v="0.89610000000000001"/>
    <n v="0.87660000000000005"/>
  </r>
  <r>
    <s v="washington"/>
    <x v="15"/>
    <x v="4"/>
    <x v="3911"/>
    <n v="1.0701000000000001"/>
    <n v="1.0701000000000001"/>
    <n v="1.0284"/>
    <n v="1.0701000000000001"/>
    <n v="1.0284"/>
    <n v="1.0701000000000001"/>
    <n v="1.0701000000000001"/>
    <n v="1.0284"/>
  </r>
  <r>
    <s v="washington"/>
    <x v="15"/>
    <x v="2"/>
    <x v="3912"/>
    <n v="0.16320000000000001"/>
    <n v="0.1244"/>
    <n v="0.16109999999999999"/>
    <n v="0.1244"/>
    <n v="0.1244"/>
    <n v="0.16320000000000001"/>
    <n v="0.1244"/>
    <n v="0.1244"/>
  </r>
  <r>
    <s v="washington"/>
    <x v="15"/>
    <x v="5"/>
    <x v="3913"/>
    <n v="0.28849999999999998"/>
    <n v="0.1089"/>
    <n v="0.2596"/>
    <n v="0.1089"/>
    <n v="0.106"/>
    <n v="0.28849999999999998"/>
    <n v="0.1089"/>
    <n v="0.106"/>
  </r>
  <r>
    <s v="washington"/>
    <x v="15"/>
    <x v="3"/>
    <x v="3914"/>
    <n v="1.4975000000000001"/>
    <n v="1.4785999999999999"/>
    <n v="1.5031000000000001"/>
    <n v="1.4154"/>
    <n v="1.4120999999999999"/>
    <n v="1.585"/>
    <n v="1.397"/>
    <n v="1.3342000000000001"/>
  </r>
  <r>
    <s v="washington_dc"/>
    <x v="15"/>
    <x v="5"/>
    <x v="1729"/>
    <n v="1.8100000000000002E-2"/>
    <n v="6.7999999999999996E-3"/>
    <n v="1.6299999999999999E-2"/>
    <n v="6.7999999999999996E-3"/>
    <n v="6.7000000000000002E-3"/>
    <n v="1.8100000000000002E-2"/>
    <n v="6.7999999999999996E-3"/>
    <n v="6.7000000000000002E-3"/>
  </r>
  <r>
    <s v="washington_dc"/>
    <x v="15"/>
    <x v="1"/>
    <x v="3915"/>
    <n v="6.4500000000000002E-2"/>
    <n v="6.4500000000000002E-2"/>
    <n v="6.3299999999999995E-2"/>
    <n v="6.4500000000000002E-2"/>
    <n v="6.3299999999999995E-2"/>
    <n v="6.4500000000000002E-2"/>
    <n v="6.4500000000000002E-2"/>
    <n v="6.3299999999999995E-2"/>
  </r>
  <r>
    <s v="washington_dc"/>
    <x v="15"/>
    <x v="0"/>
    <x v="3916"/>
    <n v="0.33479999999999999"/>
    <n v="0.31990000000000002"/>
    <n v="0.3266"/>
    <n v="0.316"/>
    <n v="0.30890000000000001"/>
    <n v="0.34029999999999999"/>
    <n v="0.31480000000000002"/>
    <n v="0.30399999999999999"/>
  </r>
  <r>
    <s v="washington_dc"/>
    <x v="15"/>
    <x v="2"/>
    <x v="670"/>
    <n v="1.03E-2"/>
    <n v="7.7999999999999996E-3"/>
    <n v="1.01E-2"/>
    <n v="7.7999999999999996E-3"/>
    <n v="7.7999999999999996E-3"/>
    <n v="1.03E-2"/>
    <n v="7.7999999999999996E-3"/>
    <n v="7.7999999999999996E-3"/>
  </r>
  <r>
    <s v="washington_dc"/>
    <x v="15"/>
    <x v="4"/>
    <x v="3917"/>
    <n v="0.1444"/>
    <n v="0.1444"/>
    <n v="0.13930000000000001"/>
    <n v="0.1444"/>
    <n v="0.13930000000000001"/>
    <n v="0.1444"/>
    <n v="0.1444"/>
    <n v="0.13930000000000001"/>
  </r>
  <r>
    <s v="washington_dc"/>
    <x v="15"/>
    <x v="6"/>
    <x v="319"/>
    <n v="3.5999999999999999E-3"/>
    <n v="3.5999999999999999E-3"/>
    <n v="3.2000000000000002E-3"/>
    <n v="3.5999999999999999E-3"/>
    <n v="3.2000000000000002E-3"/>
    <n v="3.5999999999999999E-3"/>
    <n v="3.5999999999999999E-3"/>
    <n v="3.2000000000000002E-3"/>
  </r>
  <r>
    <s v="washington_dc"/>
    <x v="15"/>
    <x v="3"/>
    <x v="961"/>
    <n v="9.4100000000000003E-2"/>
    <n v="9.2899999999999996E-2"/>
    <n v="9.4399999999999998E-2"/>
    <n v="8.8900000000000007E-2"/>
    <n v="8.8700000000000001E-2"/>
    <n v="9.9599999999999994E-2"/>
    <n v="8.7800000000000003E-2"/>
    <n v="8.3799999999999999E-2"/>
  </r>
  <r>
    <s v="west_virginia"/>
    <x v="15"/>
    <x v="1"/>
    <x v="3918"/>
    <n v="0.26490000000000002"/>
    <n v="0.26490000000000002"/>
    <n v="0.26029999999999998"/>
    <n v="0.26490000000000002"/>
    <n v="0.26029999999999998"/>
    <n v="0.26490000000000002"/>
    <n v="0.26490000000000002"/>
    <n v="0.26029999999999998"/>
  </r>
  <r>
    <s v="west_virginia"/>
    <x v="15"/>
    <x v="3"/>
    <x v="3919"/>
    <n v="0.35260000000000002"/>
    <n v="0.34810000000000002"/>
    <n v="0.35389999999999999"/>
    <n v="0.33329999999999999"/>
    <n v="0.33250000000000002"/>
    <n v="0.37319999999999998"/>
    <n v="0.32890000000000003"/>
    <n v="0.31409999999999999"/>
  </r>
  <r>
    <s v="west_virginia"/>
    <x v="15"/>
    <x v="6"/>
    <x v="3817"/>
    <n v="1.3299999999999999E-2"/>
    <n v="1.3299999999999999E-2"/>
    <n v="1.2E-2"/>
    <n v="1.3299999999999999E-2"/>
    <n v="1.2E-2"/>
    <n v="1.3299999999999999E-2"/>
    <n v="1.3299999999999999E-2"/>
    <n v="1.2E-2"/>
  </r>
  <r>
    <s v="west_virginia"/>
    <x v="15"/>
    <x v="4"/>
    <x v="3920"/>
    <n v="0.45729999999999998"/>
    <n v="0.45729999999999998"/>
    <n v="0.44080000000000003"/>
    <n v="0.45729999999999998"/>
    <n v="0.44080000000000003"/>
    <n v="0.45729999999999998"/>
    <n v="0.45729999999999998"/>
    <n v="0.44080000000000003"/>
  </r>
  <r>
    <s v="west_virginia"/>
    <x v="15"/>
    <x v="0"/>
    <x v="3921"/>
    <n v="1.1943999999999999"/>
    <n v="1.1385000000000001"/>
    <n v="1.1659999999999999"/>
    <n v="1.1236999999999999"/>
    <n v="1.0998000000000001"/>
    <n v="1.2150000000000001"/>
    <n v="1.1193"/>
    <n v="1.0813999999999999"/>
  </r>
  <r>
    <s v="west_virginia"/>
    <x v="15"/>
    <x v="2"/>
    <x v="3140"/>
    <n v="3.8399999999999997E-2"/>
    <n v="2.93E-2"/>
    <n v="3.7900000000000003E-2"/>
    <n v="2.93E-2"/>
    <n v="2.93E-2"/>
    <n v="3.8399999999999997E-2"/>
    <n v="2.93E-2"/>
    <n v="2.93E-2"/>
  </r>
  <r>
    <s v="west_virginia"/>
    <x v="15"/>
    <x v="5"/>
    <x v="3922"/>
    <n v="6.7900000000000002E-2"/>
    <n v="2.5600000000000001E-2"/>
    <n v="6.1100000000000002E-2"/>
    <n v="2.5600000000000001E-2"/>
    <n v="2.5000000000000001E-2"/>
    <n v="6.7900000000000002E-2"/>
    <n v="2.5600000000000001E-2"/>
    <n v="2.5000000000000001E-2"/>
  </r>
  <r>
    <s v="wisconsin"/>
    <x v="15"/>
    <x v="2"/>
    <x v="1127"/>
    <n v="0.12809999999999999"/>
    <n v="9.7600000000000006E-2"/>
    <n v="0.1265"/>
    <n v="9.7600000000000006E-2"/>
    <n v="9.7600000000000006E-2"/>
    <n v="0.12809999999999999"/>
    <n v="9.7600000000000006E-2"/>
    <n v="9.7600000000000006E-2"/>
  </r>
  <r>
    <s v="wisconsin"/>
    <x v="15"/>
    <x v="0"/>
    <x v="3923"/>
    <n v="3.8471000000000002"/>
    <n v="3.6608999999999998"/>
    <n v="3.7553999999999998"/>
    <n v="3.6113"/>
    <n v="3.5346000000000002"/>
    <n v="3.9157999999999999"/>
    <n v="3.5968"/>
    <n v="3.4733999999999998"/>
  </r>
  <r>
    <s v="wisconsin"/>
    <x v="15"/>
    <x v="4"/>
    <x v="3924"/>
    <n v="1.4084000000000001"/>
    <n v="1.4084000000000001"/>
    <n v="1.3563000000000001"/>
    <n v="1.4084000000000001"/>
    <n v="1.3563000000000001"/>
    <n v="1.4084000000000001"/>
    <n v="1.4084000000000001"/>
    <n v="1.3563000000000001"/>
  </r>
  <r>
    <s v="wisconsin"/>
    <x v="15"/>
    <x v="1"/>
    <x v="3925"/>
    <n v="0.86429999999999996"/>
    <n v="0.86429999999999996"/>
    <n v="0.84899999999999998"/>
    <n v="0.86429999999999996"/>
    <n v="0.84899999999999998"/>
    <n v="0.86429999999999996"/>
    <n v="0.86429999999999996"/>
    <n v="0.84899999999999998"/>
  </r>
  <r>
    <s v="wisconsin"/>
    <x v="15"/>
    <x v="3"/>
    <x v="3926"/>
    <n v="1.1755"/>
    <n v="1.1607000000000001"/>
    <n v="1.1798999999999999"/>
    <n v="1.1111"/>
    <n v="1.1084000000000001"/>
    <n v="1.2442"/>
    <n v="1.0966"/>
    <n v="1.0472999999999999"/>
  </r>
  <r>
    <s v="wisconsin"/>
    <x v="15"/>
    <x v="6"/>
    <x v="2519"/>
    <n v="4.4400000000000002E-2"/>
    <n v="4.4400000000000002E-2"/>
    <n v="0.04"/>
    <n v="4.4400000000000002E-2"/>
    <n v="0.04"/>
    <n v="4.4400000000000002E-2"/>
    <n v="4.4400000000000002E-2"/>
    <n v="0.04"/>
  </r>
  <r>
    <s v="wisconsin"/>
    <x v="15"/>
    <x v="5"/>
    <x v="3927"/>
    <n v="0.22650000000000001"/>
    <n v="8.5500000000000007E-2"/>
    <n v="0.20380000000000001"/>
    <n v="8.5500000000000007E-2"/>
    <n v="8.3199999999999996E-2"/>
    <n v="0.22650000000000001"/>
    <n v="8.5500000000000007E-2"/>
    <n v="8.3199999999999996E-2"/>
  </r>
  <r>
    <s v="wyoming"/>
    <x v="15"/>
    <x v="6"/>
    <x v="140"/>
    <n v="3.8999999999999998E-3"/>
    <n v="3.8999999999999998E-3"/>
    <n v="3.5000000000000001E-3"/>
    <n v="3.8999999999999998E-3"/>
    <n v="3.5000000000000001E-3"/>
    <n v="3.8999999999999998E-3"/>
    <n v="3.8999999999999998E-3"/>
    <n v="3.5000000000000001E-3"/>
  </r>
  <r>
    <s v="wyoming"/>
    <x v="15"/>
    <x v="4"/>
    <x v="3928"/>
    <n v="0.12180000000000001"/>
    <n v="0.12180000000000001"/>
    <n v="0.1174"/>
    <n v="0.12180000000000001"/>
    <n v="0.1174"/>
    <n v="0.12180000000000001"/>
    <n v="0.12180000000000001"/>
    <n v="0.1174"/>
  </r>
  <r>
    <s v="wyoming"/>
    <x v="15"/>
    <x v="5"/>
    <x v="1868"/>
    <n v="0.02"/>
    <n v="7.6E-3"/>
    <n v="1.7999999999999999E-2"/>
    <n v="7.6E-3"/>
    <n v="7.4000000000000003E-3"/>
    <n v="0.02"/>
    <n v="7.6E-3"/>
    <n v="7.4000000000000003E-3"/>
  </r>
  <r>
    <s v="wyoming"/>
    <x v="15"/>
    <x v="1"/>
    <x v="3390"/>
    <n v="0.1198"/>
    <n v="0.1198"/>
    <n v="0.11849999999999999"/>
    <n v="0.1198"/>
    <n v="0.11849999999999999"/>
    <n v="0.1198"/>
    <n v="0.1198"/>
    <n v="0.11849999999999999"/>
  </r>
  <r>
    <s v="wyoming"/>
    <x v="15"/>
    <x v="2"/>
    <x v="395"/>
    <n v="1.1299999999999999E-2"/>
    <n v="8.6E-3"/>
    <n v="1.12E-2"/>
    <n v="8.6E-3"/>
    <n v="8.6E-3"/>
    <n v="1.1299999999999999E-2"/>
    <n v="8.6E-3"/>
    <n v="8.6E-3"/>
  </r>
  <r>
    <s v="wyoming"/>
    <x v="15"/>
    <x v="3"/>
    <x v="3929"/>
    <n v="0.10390000000000001"/>
    <n v="0.1026"/>
    <n v="0.1043"/>
    <n v="9.8199999999999996E-2"/>
    <n v="9.8000000000000004E-2"/>
    <n v="0.11"/>
    <n v="9.7000000000000003E-2"/>
    <n v="9.2600000000000002E-2"/>
  </r>
  <r>
    <s v="wyoming"/>
    <x v="15"/>
    <x v="0"/>
    <x v="2147"/>
    <n v="0.38090000000000002"/>
    <n v="0.3644"/>
    <n v="0.373"/>
    <n v="0.36"/>
    <n v="0.35339999999999999"/>
    <n v="0.38700000000000001"/>
    <n v="0.35880000000000001"/>
    <n v="0.34799999999999998"/>
  </r>
  <r>
    <s v="alabama"/>
    <x v="16"/>
    <x v="5"/>
    <x v="1019"/>
    <n v="0.1784"/>
    <n v="6.7400000000000002E-2"/>
    <n v="0.16059999999999999"/>
    <n v="6.7400000000000002E-2"/>
    <n v="6.5600000000000006E-2"/>
    <n v="0.1784"/>
    <n v="6.7400000000000002E-2"/>
    <n v="6.5600000000000006E-2"/>
  </r>
  <r>
    <s v="alabama"/>
    <x v="16"/>
    <x v="2"/>
    <x v="3930"/>
    <n v="9.8799999999999999E-2"/>
    <n v="6.9500000000000006E-2"/>
    <n v="9.69E-2"/>
    <n v="6.9500000000000006E-2"/>
    <n v="6.9500000000000006E-2"/>
    <n v="9.8799999999999999E-2"/>
    <n v="6.9500000000000006E-2"/>
    <n v="6.9500000000000006E-2"/>
  </r>
  <r>
    <s v="alabama"/>
    <x v="16"/>
    <x v="0"/>
    <x v="2757"/>
    <n v="3.3694999999999999"/>
    <n v="3.1873"/>
    <n v="3.2829000000000002"/>
    <n v="3.1282000000000001"/>
    <n v="3.0552999999999999"/>
    <n v="3.4540999999999999"/>
    <n v="3.1107999999999998"/>
    <n v="2.9824999999999999"/>
  </r>
  <r>
    <s v="alabama"/>
    <x v="16"/>
    <x v="4"/>
    <x v="3931"/>
    <n v="1.2782"/>
    <n v="1.2782"/>
    <n v="1.2274"/>
    <n v="1.2782"/>
    <n v="1.2274"/>
    <n v="1.2782"/>
    <n v="1.2782"/>
    <n v="1.2274"/>
  </r>
  <r>
    <s v="alabama"/>
    <x v="16"/>
    <x v="6"/>
    <x v="1077"/>
    <n v="3.4799999999999998E-2"/>
    <n v="3.4799999999999998E-2"/>
    <n v="3.1300000000000001E-2"/>
    <n v="3.4799999999999998E-2"/>
    <n v="3.1300000000000001E-2"/>
    <n v="3.4799999999999998E-2"/>
    <n v="3.4799999999999998E-2"/>
    <n v="3.1300000000000001E-2"/>
  </r>
  <r>
    <s v="alabama"/>
    <x v="16"/>
    <x v="3"/>
    <x v="3932"/>
    <n v="0.9355"/>
    <n v="0.92400000000000004"/>
    <n v="0.96430000000000005"/>
    <n v="0.8649"/>
    <n v="0.88229999999999997"/>
    <n v="1.0201"/>
    <n v="0.84750000000000003"/>
    <n v="0.80940000000000001"/>
  </r>
  <r>
    <s v="alabama"/>
    <x v="16"/>
    <x v="1"/>
    <x v="3933"/>
    <n v="0.84379999999999999"/>
    <n v="0.8135"/>
    <n v="0.8024"/>
    <n v="0.8135"/>
    <n v="0.77929999999999999"/>
    <n v="0.84379999999999999"/>
    <n v="0.8135"/>
    <n v="0.77929999999999999"/>
  </r>
  <r>
    <s v="alaska"/>
    <x v="16"/>
    <x v="4"/>
    <x v="3167"/>
    <n v="0.17280000000000001"/>
    <n v="0.17280000000000001"/>
    <n v="0.1658"/>
    <n v="0.17280000000000001"/>
    <n v="0.1658"/>
    <n v="0.17280000000000001"/>
    <n v="0.17280000000000001"/>
    <n v="0.1658"/>
  </r>
  <r>
    <s v="alaska"/>
    <x v="16"/>
    <x v="5"/>
    <x v="595"/>
    <n v="2.9499999999999998E-2"/>
    <n v="1.11E-2"/>
    <n v="2.6499999999999999E-2"/>
    <n v="1.11E-2"/>
    <n v="1.0800000000000001E-2"/>
    <n v="2.9499999999999998E-2"/>
    <n v="1.11E-2"/>
    <n v="1.0800000000000001E-2"/>
  </r>
  <r>
    <s v="alaska"/>
    <x v="16"/>
    <x v="1"/>
    <x v="2661"/>
    <n v="8.1500000000000003E-2"/>
    <n v="7.9299999999999995E-2"/>
    <n v="7.7200000000000005E-2"/>
    <n v="7.9299999999999995E-2"/>
    <n v="7.5499999999999998E-2"/>
    <n v="8.1500000000000003E-2"/>
    <n v="7.9299999999999995E-2"/>
    <n v="7.5499999999999998E-2"/>
  </r>
  <r>
    <s v="alaska"/>
    <x v="16"/>
    <x v="0"/>
    <x v="3934"/>
    <n v="0.46039999999999998"/>
    <n v="0.433"/>
    <n v="0.45"/>
    <n v="0.42330000000000001"/>
    <n v="0.41449999999999998"/>
    <n v="0.47439999999999999"/>
    <n v="0.4204"/>
    <n v="0.40250000000000002"/>
  </r>
  <r>
    <s v="alaska"/>
    <x v="16"/>
    <x v="3"/>
    <x v="2098"/>
    <n v="0.1545"/>
    <n v="0.15260000000000001"/>
    <n v="0.15920000000000001"/>
    <n v="0.14280000000000001"/>
    <n v="0.1457"/>
    <n v="0.16850000000000001"/>
    <n v="0.14000000000000001"/>
    <n v="0.13370000000000001"/>
  </r>
  <r>
    <s v="alaska"/>
    <x v="16"/>
    <x v="2"/>
    <x v="3935"/>
    <n v="1.6299999999999999E-2"/>
    <n v="1.15E-2"/>
    <n v="1.6E-2"/>
    <n v="1.15E-2"/>
    <n v="1.15E-2"/>
    <n v="1.6299999999999999E-2"/>
    <n v="1.15E-2"/>
    <n v="1.15E-2"/>
  </r>
  <r>
    <s v="alaska"/>
    <x v="16"/>
    <x v="6"/>
    <x v="1401"/>
    <n v="5.7999999999999996E-3"/>
    <n v="5.7999999999999996E-3"/>
    <n v="5.1999999999999998E-3"/>
    <n v="5.7999999999999996E-3"/>
    <n v="5.1999999999999998E-3"/>
    <n v="5.7999999999999996E-3"/>
    <n v="5.7999999999999996E-3"/>
    <n v="5.1999999999999998E-3"/>
  </r>
  <r>
    <s v="arizona"/>
    <x v="16"/>
    <x v="6"/>
    <x v="2878"/>
    <n v="6.3600000000000004E-2"/>
    <n v="6.3600000000000004E-2"/>
    <n v="5.7200000000000001E-2"/>
    <n v="6.3600000000000004E-2"/>
    <n v="5.7200000000000001E-2"/>
    <n v="6.3600000000000004E-2"/>
    <n v="6.3600000000000004E-2"/>
    <n v="5.7200000000000001E-2"/>
  </r>
  <r>
    <s v="arizona"/>
    <x v="16"/>
    <x v="1"/>
    <x v="3936"/>
    <n v="0.95889999999999997"/>
    <n v="0.93100000000000005"/>
    <n v="0.90900000000000003"/>
    <n v="0.93100000000000005"/>
    <n v="0.88770000000000004"/>
    <n v="0.95889999999999997"/>
    <n v="0.93100000000000005"/>
    <n v="0.88770000000000004"/>
  </r>
  <r>
    <s v="arizona"/>
    <x v="16"/>
    <x v="3"/>
    <x v="3937"/>
    <n v="1.7087000000000001"/>
    <n v="1.6876"/>
    <n v="1.7612000000000001"/>
    <n v="1.5797000000000001"/>
    <n v="1.6113999999999999"/>
    <n v="1.8631"/>
    <n v="1.548"/>
    <n v="1.4782999999999999"/>
  </r>
  <r>
    <s v="arizona"/>
    <x v="16"/>
    <x v="0"/>
    <x v="3938"/>
    <n v="5.0456000000000003"/>
    <n v="4.7403000000000004"/>
    <n v="4.9316000000000004"/>
    <n v="4.6323999999999996"/>
    <n v="4.5369000000000002"/>
    <n v="5.2"/>
    <n v="4.6006"/>
    <n v="4.4038000000000004"/>
  </r>
  <r>
    <s v="arizona"/>
    <x v="16"/>
    <x v="5"/>
    <x v="3939"/>
    <n v="0.32590000000000002"/>
    <n v="0.1231"/>
    <n v="0.29330000000000001"/>
    <n v="0.1231"/>
    <n v="0.1198"/>
    <n v="0.32590000000000002"/>
    <n v="0.1231"/>
    <n v="0.1198"/>
  </r>
  <r>
    <s v="arizona"/>
    <x v="16"/>
    <x v="2"/>
    <x v="3940"/>
    <n v="0.18049999999999999"/>
    <n v="0.12690000000000001"/>
    <n v="0.17699999999999999"/>
    <n v="0.12690000000000001"/>
    <n v="0.12690000000000001"/>
    <n v="0.18049999999999999"/>
    <n v="0.12690000000000001"/>
    <n v="0.12690000000000001"/>
  </r>
  <r>
    <s v="arizona"/>
    <x v="16"/>
    <x v="4"/>
    <x v="3941"/>
    <n v="1.8081"/>
    <n v="1.8081"/>
    <n v="1.7339"/>
    <n v="1.8081"/>
    <n v="1.7339"/>
    <n v="1.8081"/>
    <n v="1.8081"/>
    <n v="1.7339"/>
  </r>
  <r>
    <s v="arkansas"/>
    <x v="16"/>
    <x v="2"/>
    <x v="3942"/>
    <n v="6.4100000000000004E-2"/>
    <n v="4.5100000000000001E-2"/>
    <n v="6.2899999999999998E-2"/>
    <n v="4.5100000000000001E-2"/>
    <n v="4.5100000000000001E-2"/>
    <n v="6.4100000000000004E-2"/>
    <n v="4.5100000000000001E-2"/>
    <n v="4.5100000000000001E-2"/>
  </r>
  <r>
    <s v="arkansas"/>
    <x v="16"/>
    <x v="4"/>
    <x v="3943"/>
    <n v="0.80179999999999996"/>
    <n v="0.80179999999999996"/>
    <n v="0.76980000000000004"/>
    <n v="0.80179999999999996"/>
    <n v="0.76980000000000004"/>
    <n v="0.80179999999999996"/>
    <n v="0.80179999999999996"/>
    <n v="0.76980000000000004"/>
  </r>
  <r>
    <s v="arkansas"/>
    <x v="16"/>
    <x v="1"/>
    <x v="3944"/>
    <n v="0.45400000000000001"/>
    <n v="0.43869999999999998"/>
    <n v="0.43120000000000003"/>
    <n v="0.43869999999999998"/>
    <n v="0.41959999999999997"/>
    <n v="0.45400000000000001"/>
    <n v="0.43869999999999998"/>
    <n v="0.41959999999999997"/>
  </r>
  <r>
    <s v="arkansas"/>
    <x v="16"/>
    <x v="3"/>
    <x v="3945"/>
    <n v="0.60729999999999995"/>
    <n v="0.5998"/>
    <n v="0.62590000000000001"/>
    <n v="0.56140000000000001"/>
    <n v="0.57269999999999999"/>
    <n v="0.66210000000000002"/>
    <n v="0.55010000000000003"/>
    <n v="0.52539999999999998"/>
  </r>
  <r>
    <s v="arkansas"/>
    <x v="16"/>
    <x v="6"/>
    <x v="897"/>
    <n v="2.2599999999999999E-2"/>
    <n v="2.2599999999999999E-2"/>
    <n v="2.0299999999999999E-2"/>
    <n v="2.2599999999999999E-2"/>
    <n v="2.0299999999999999E-2"/>
    <n v="2.2599999999999999E-2"/>
    <n v="2.2599999999999999E-2"/>
    <n v="2.0299999999999999E-2"/>
  </r>
  <r>
    <s v="arkansas"/>
    <x v="16"/>
    <x v="5"/>
    <x v="3946"/>
    <n v="0.1158"/>
    <n v="4.3700000000000003E-2"/>
    <n v="0.1042"/>
    <n v="4.3700000000000003E-2"/>
    <n v="4.2599999999999999E-2"/>
    <n v="0.1158"/>
    <n v="4.3700000000000003E-2"/>
    <n v="4.2599999999999999E-2"/>
  </r>
  <r>
    <s v="arkansas"/>
    <x v="16"/>
    <x v="0"/>
    <x v="3947"/>
    <n v="2.0655999999999999"/>
    <n v="1.9517"/>
    <n v="2.0145"/>
    <n v="1.9134"/>
    <n v="1.8701000000000001"/>
    <n v="2.1204999999999998"/>
    <n v="1.9020999999999999"/>
    <n v="1.8228"/>
  </r>
  <r>
    <s v="california"/>
    <x v="16"/>
    <x v="4"/>
    <x v="3948"/>
    <n v="8.4262999999999995"/>
    <n v="8.4262999999999995"/>
    <n v="8.0775000000000006"/>
    <n v="8.4262999999999995"/>
    <n v="8.0775000000000006"/>
    <n v="8.4262999999999995"/>
    <n v="8.4262999999999995"/>
    <n v="8.0775000000000006"/>
  </r>
  <r>
    <s v="california"/>
    <x v="16"/>
    <x v="2"/>
    <x v="3949"/>
    <n v="0.88800000000000001"/>
    <n v="0.62460000000000004"/>
    <n v="0.87119999999999997"/>
    <n v="0.62460000000000004"/>
    <n v="0.62460000000000004"/>
    <n v="0.88800000000000001"/>
    <n v="0.62460000000000004"/>
    <n v="0.62460000000000004"/>
  </r>
  <r>
    <s v="california"/>
    <x v="16"/>
    <x v="0"/>
    <x v="3950"/>
    <n v="24.253699999999998"/>
    <n v="22.888200000000001"/>
    <n v="23.7134"/>
    <n v="22.357299999999999"/>
    <n v="21.774899999999999"/>
    <n v="25.013500000000001"/>
    <n v="22.2011"/>
    <n v="21.12"/>
  </r>
  <r>
    <s v="california"/>
    <x v="16"/>
    <x v="3"/>
    <x v="3951"/>
    <n v="8.4079999999999995"/>
    <n v="8.3041"/>
    <n v="8.6661000000000001"/>
    <n v="7.7731000000000003"/>
    <n v="7.9291"/>
    <n v="9.1677999999999997"/>
    <n v="7.617"/>
    <n v="7.2742000000000004"/>
  </r>
  <r>
    <s v="california"/>
    <x v="16"/>
    <x v="5"/>
    <x v="3952"/>
    <n v="1.6034999999999999"/>
    <n v="0.60550000000000004"/>
    <n v="1.4432"/>
    <n v="0.60550000000000004"/>
    <n v="0.58930000000000005"/>
    <n v="1.6034999999999999"/>
    <n v="0.60550000000000004"/>
    <n v="0.58930000000000005"/>
  </r>
  <r>
    <s v="california"/>
    <x v="16"/>
    <x v="6"/>
    <x v="3953"/>
    <n v="0.313"/>
    <n v="0.313"/>
    <n v="0.28170000000000001"/>
    <n v="0.313"/>
    <n v="0.28170000000000001"/>
    <n v="0.313"/>
    <n v="0.313"/>
    <n v="0.28170000000000001"/>
  </r>
  <r>
    <s v="california"/>
    <x v="16"/>
    <x v="1"/>
    <x v="3954"/>
    <n v="4.6147999999999998"/>
    <n v="4.6147999999999998"/>
    <n v="4.3738000000000001"/>
    <n v="4.6147999999999998"/>
    <n v="4.2727000000000004"/>
    <n v="4.6147999999999998"/>
    <n v="4.6147999999999998"/>
    <n v="4.2727000000000004"/>
  </r>
  <r>
    <s v="colorado"/>
    <x v="16"/>
    <x v="1"/>
    <x v="3955"/>
    <n v="0.68710000000000004"/>
    <n v="0.66539999999999999"/>
    <n v="0.65210000000000001"/>
    <n v="0.66539999999999999"/>
    <n v="0.63549999999999995"/>
    <n v="0.68710000000000004"/>
    <n v="0.66539999999999999"/>
    <n v="0.63549999999999995"/>
  </r>
  <r>
    <s v="colorado"/>
    <x v="16"/>
    <x v="4"/>
    <x v="3956"/>
    <n v="1.2377"/>
    <n v="1.2377"/>
    <n v="1.1878"/>
    <n v="1.2377"/>
    <n v="1.1878"/>
    <n v="1.2377"/>
    <n v="1.2377"/>
    <n v="1.1878"/>
  </r>
  <r>
    <s v="colorado"/>
    <x v="16"/>
    <x v="6"/>
    <x v="2736"/>
    <n v="3.9100000000000003E-2"/>
    <n v="3.9100000000000003E-2"/>
    <n v="3.5200000000000002E-2"/>
    <n v="3.9100000000000003E-2"/>
    <n v="3.5200000000000002E-2"/>
    <n v="3.9100000000000003E-2"/>
    <n v="3.9100000000000003E-2"/>
    <n v="3.5200000000000002E-2"/>
  </r>
  <r>
    <s v="colorado"/>
    <x v="16"/>
    <x v="0"/>
    <x v="3957"/>
    <n v="3.3260000000000001"/>
    <n v="3.1335999999999999"/>
    <n v="3.2473000000000001"/>
    <n v="3.0672999999999999"/>
    <n v="3.0011000000000001"/>
    <n v="3.4209999999999998"/>
    <n v="3.0478000000000001"/>
    <n v="2.9192999999999998"/>
  </r>
  <r>
    <s v="colorado"/>
    <x v="16"/>
    <x v="3"/>
    <x v="2190"/>
    <n v="1.0507"/>
    <n v="1.0377000000000001"/>
    <n v="1.083"/>
    <n v="0.97140000000000004"/>
    <n v="0.9909"/>
    <n v="1.1456999999999999"/>
    <n v="0.95189999999999997"/>
    <n v="0.90900000000000003"/>
  </r>
  <r>
    <s v="colorado"/>
    <x v="16"/>
    <x v="2"/>
    <x v="1646"/>
    <n v="0.111"/>
    <n v="7.8E-2"/>
    <n v="0.1089"/>
    <n v="7.8E-2"/>
    <n v="7.8E-2"/>
    <n v="0.111"/>
    <n v="7.8E-2"/>
    <n v="7.8E-2"/>
  </r>
  <r>
    <s v="colorado"/>
    <x v="16"/>
    <x v="5"/>
    <x v="2061"/>
    <n v="0.20039999999999999"/>
    <n v="7.5700000000000003E-2"/>
    <n v="0.18029999999999999"/>
    <n v="7.5700000000000003E-2"/>
    <n v="7.3599999999999999E-2"/>
    <n v="0.20039999999999999"/>
    <n v="7.5700000000000003E-2"/>
    <n v="7.3599999999999999E-2"/>
  </r>
  <r>
    <s v="connecticut"/>
    <x v="16"/>
    <x v="6"/>
    <x v="3958"/>
    <n v="2.7E-2"/>
    <n v="2.7E-2"/>
    <n v="2.4299999999999999E-2"/>
    <n v="2.7E-2"/>
    <n v="2.4299999999999999E-2"/>
    <n v="2.7E-2"/>
    <n v="2.7E-2"/>
    <n v="2.4299999999999999E-2"/>
  </r>
  <r>
    <s v="connecticut"/>
    <x v="16"/>
    <x v="3"/>
    <x v="3959"/>
    <n v="0.72609999999999997"/>
    <n v="0.71709999999999996"/>
    <n v="0.74839999999999995"/>
    <n v="0.67130000000000001"/>
    <n v="0.68479999999999996"/>
    <n v="0.79169999999999996"/>
    <n v="0.65780000000000005"/>
    <n v="0.62819999999999998"/>
  </r>
  <r>
    <s v="connecticut"/>
    <x v="16"/>
    <x v="5"/>
    <x v="3960"/>
    <n v="0.13850000000000001"/>
    <n v="5.2299999999999999E-2"/>
    <n v="0.1246"/>
    <n v="5.2299999999999999E-2"/>
    <n v="5.0900000000000001E-2"/>
    <n v="0.13850000000000001"/>
    <n v="5.2299999999999999E-2"/>
    <n v="5.0900000000000001E-2"/>
  </r>
  <r>
    <s v="connecticut"/>
    <x v="16"/>
    <x v="4"/>
    <x v="3961"/>
    <n v="0.73939999999999995"/>
    <n v="0.73939999999999995"/>
    <n v="0.71050000000000002"/>
    <n v="0.73939999999999995"/>
    <n v="0.71050000000000002"/>
    <n v="0.73939999999999995"/>
    <n v="0.73939999999999995"/>
    <n v="0.71050000000000002"/>
  </r>
  <r>
    <s v="connecticut"/>
    <x v="16"/>
    <x v="0"/>
    <x v="3962"/>
    <n v="2.1623000000000001"/>
    <n v="2.0303"/>
    <n v="2.1143999999999998"/>
    <n v="1.9844999999999999"/>
    <n v="1.9450000000000001"/>
    <n v="2.2279"/>
    <n v="1.9710000000000001"/>
    <n v="1.8884000000000001"/>
  </r>
  <r>
    <s v="connecticut"/>
    <x v="16"/>
    <x v="1"/>
    <x v="3512"/>
    <n v="0.4546"/>
    <n v="0.44059999999999999"/>
    <n v="0.43130000000000002"/>
    <n v="0.44059999999999999"/>
    <n v="0.42059999999999997"/>
    <n v="0.4546"/>
    <n v="0.44059999999999999"/>
    <n v="0.42059999999999997"/>
  </r>
  <r>
    <s v="connecticut"/>
    <x v="16"/>
    <x v="2"/>
    <x v="1431"/>
    <n v="7.6700000000000004E-2"/>
    <n v="5.3900000000000003E-2"/>
    <n v="7.5200000000000003E-2"/>
    <n v="5.3900000000000003E-2"/>
    <n v="5.3900000000000003E-2"/>
    <n v="7.6700000000000004E-2"/>
    <n v="5.3900000000000003E-2"/>
    <n v="5.3900000000000003E-2"/>
  </r>
  <r>
    <s v="delaware"/>
    <x v="16"/>
    <x v="4"/>
    <x v="3963"/>
    <n v="0.25380000000000003"/>
    <n v="0.25380000000000003"/>
    <n v="0.2437"/>
    <n v="0.25380000000000003"/>
    <n v="0.2437"/>
    <n v="0.25380000000000003"/>
    <n v="0.25380000000000003"/>
    <n v="0.2437"/>
  </r>
  <r>
    <s v="delaware"/>
    <x v="16"/>
    <x v="3"/>
    <x v="3964"/>
    <n v="0.19120000000000001"/>
    <n v="0.18890000000000001"/>
    <n v="0.1971"/>
    <n v="0.17680000000000001"/>
    <n v="0.18029999999999999"/>
    <n v="0.20849999999999999"/>
    <n v="0.17319999999999999"/>
    <n v="0.16539999999999999"/>
  </r>
  <r>
    <s v="delaware"/>
    <x v="16"/>
    <x v="2"/>
    <x v="2096"/>
    <n v="2.0199999999999999E-2"/>
    <n v="1.4200000000000001E-2"/>
    <n v="1.9800000000000002E-2"/>
    <n v="1.4200000000000001E-2"/>
    <n v="1.4200000000000001E-2"/>
    <n v="2.0199999999999999E-2"/>
    <n v="1.4200000000000001E-2"/>
    <n v="1.4200000000000001E-2"/>
  </r>
  <r>
    <s v="delaware"/>
    <x v="16"/>
    <x v="0"/>
    <x v="3965"/>
    <n v="0.64029999999999998"/>
    <n v="0.60499999999999998"/>
    <n v="0.62470000000000003"/>
    <n v="0.59289999999999998"/>
    <n v="0.5796"/>
    <n v="0.65759999999999996"/>
    <n v="0.58940000000000003"/>
    <n v="0.56469999999999998"/>
  </r>
  <r>
    <s v="delaware"/>
    <x v="16"/>
    <x v="6"/>
    <x v="797"/>
    <n v="7.1000000000000004E-3"/>
    <n v="7.1000000000000004E-3"/>
    <n v="6.4000000000000003E-3"/>
    <n v="7.1000000000000004E-3"/>
    <n v="6.4000000000000003E-3"/>
    <n v="7.1000000000000004E-3"/>
    <n v="7.1000000000000004E-3"/>
    <n v="6.4000000000000003E-3"/>
  </r>
  <r>
    <s v="delaware"/>
    <x v="16"/>
    <x v="1"/>
    <x v="3621"/>
    <n v="0.13150000000000001"/>
    <n v="0.12720000000000001"/>
    <n v="0.12479999999999999"/>
    <n v="0.12720000000000001"/>
    <n v="0.1215"/>
    <n v="0.13150000000000001"/>
    <n v="0.12720000000000001"/>
    <n v="0.1215"/>
  </r>
  <r>
    <s v="delaware"/>
    <x v="16"/>
    <x v="5"/>
    <x v="971"/>
    <n v="3.6499999999999998E-2"/>
    <n v="1.38E-2"/>
    <n v="3.2800000000000003E-2"/>
    <n v="1.38E-2"/>
    <n v="1.34E-2"/>
    <n v="3.6499999999999998E-2"/>
    <n v="1.38E-2"/>
    <n v="1.34E-2"/>
  </r>
  <r>
    <s v="florida"/>
    <x v="16"/>
    <x v="5"/>
    <x v="3966"/>
    <n v="0.89849999999999997"/>
    <n v="0.33929999999999999"/>
    <n v="0.80859999999999999"/>
    <n v="0.33929999999999999"/>
    <n v="0.33019999999999999"/>
    <n v="0.89849999999999997"/>
    <n v="0.33929999999999999"/>
    <n v="0.33019999999999999"/>
  </r>
  <r>
    <s v="florida"/>
    <x v="16"/>
    <x v="4"/>
    <x v="3967"/>
    <n v="5.9846000000000004"/>
    <n v="5.9846000000000004"/>
    <n v="5.7445000000000004"/>
    <n v="5.9846000000000004"/>
    <n v="5.7445000000000004"/>
    <n v="5.9846000000000004"/>
    <n v="5.9846000000000004"/>
    <n v="5.7445000000000004"/>
  </r>
  <r>
    <s v="florida"/>
    <x v="16"/>
    <x v="2"/>
    <x v="3968"/>
    <n v="0.49759999999999999"/>
    <n v="0.34989999999999999"/>
    <n v="0.48809999999999998"/>
    <n v="0.34989999999999999"/>
    <n v="0.34989999999999999"/>
    <n v="0.49759999999999999"/>
    <n v="0.34989999999999999"/>
    <n v="0.34989999999999999"/>
  </r>
  <r>
    <s v="florida"/>
    <x v="16"/>
    <x v="6"/>
    <x v="3969"/>
    <n v="0.1754"/>
    <n v="0.1754"/>
    <n v="0.1578"/>
    <n v="0.1754"/>
    <n v="0.1578"/>
    <n v="0.1754"/>
    <n v="0.1754"/>
    <n v="0.1578"/>
  </r>
  <r>
    <s v="florida"/>
    <x v="16"/>
    <x v="3"/>
    <x v="3970"/>
    <n v="4.7110000000000003"/>
    <n v="4.6528"/>
    <n v="4.8555999999999999"/>
    <n v="4.3552999999999997"/>
    <n v="4.4427000000000003"/>
    <n v="5.1367000000000003"/>
    <n v="4.2678000000000003"/>
    <n v="4.0757000000000003"/>
  </r>
  <r>
    <s v="florida"/>
    <x v="16"/>
    <x v="0"/>
    <x v="3971"/>
    <n v="15.1973"/>
    <n v="14.341900000000001"/>
    <n v="14.834899999999999"/>
    <n v="14.0444"/>
    <n v="13.7363"/>
    <n v="15.623100000000001"/>
    <n v="13.956899999999999"/>
    <n v="13.369300000000001"/>
  </r>
  <r>
    <s v="florida"/>
    <x v="16"/>
    <x v="1"/>
    <x v="3972"/>
    <n v="2.9304000000000001"/>
    <n v="2.8401000000000001"/>
    <n v="2.7803"/>
    <n v="2.8401000000000001"/>
    <n v="2.7111999999999998"/>
    <n v="2.9304000000000001"/>
    <n v="2.8401000000000001"/>
    <n v="2.7111999999999998"/>
  </r>
  <r>
    <s v="georgia"/>
    <x v="16"/>
    <x v="4"/>
    <x v="3973"/>
    <n v="2.6743000000000001"/>
    <n v="2.6743000000000001"/>
    <n v="2.5667"/>
    <n v="2.6743000000000001"/>
    <n v="2.5667"/>
    <n v="2.6743000000000001"/>
    <n v="2.6743000000000001"/>
    <n v="2.5667"/>
  </r>
  <r>
    <s v="georgia"/>
    <x v="16"/>
    <x v="2"/>
    <x v="1976"/>
    <n v="0.22839999999999999"/>
    <n v="0.16070000000000001"/>
    <n v="0.22409999999999999"/>
    <n v="0.16070000000000001"/>
    <n v="0.16070000000000001"/>
    <n v="0.22839999999999999"/>
    <n v="0.16070000000000001"/>
    <n v="0.16070000000000001"/>
  </r>
  <r>
    <s v="georgia"/>
    <x v="16"/>
    <x v="3"/>
    <x v="3974"/>
    <n v="2.1627999999999998"/>
    <n v="2.1360999999999999"/>
    <n v="2.2292000000000001"/>
    <n v="1.9995000000000001"/>
    <n v="2.0396999999999998"/>
    <n v="2.3582999999999998"/>
    <n v="1.9593"/>
    <n v="1.8712"/>
  </r>
  <r>
    <s v="georgia"/>
    <x v="16"/>
    <x v="5"/>
    <x v="3975"/>
    <n v="0.41249999999999998"/>
    <n v="0.15579999999999999"/>
    <n v="0.37119999999999997"/>
    <n v="0.15579999999999999"/>
    <n v="0.15160000000000001"/>
    <n v="0.41249999999999998"/>
    <n v="0.15579999999999999"/>
    <n v="0.15160000000000001"/>
  </r>
  <r>
    <s v="georgia"/>
    <x v="16"/>
    <x v="0"/>
    <x v="3976"/>
    <n v="7.0914000000000001"/>
    <n v="6.6898"/>
    <n v="6.9192"/>
    <n v="6.5532000000000004"/>
    <n v="6.4081000000000001"/>
    <n v="7.2868000000000004"/>
    <n v="6.5129999999999999"/>
    <n v="6.2396000000000003"/>
  </r>
  <r>
    <s v="georgia"/>
    <x v="16"/>
    <x v="6"/>
    <x v="667"/>
    <n v="8.0500000000000002E-2"/>
    <n v="8.0500000000000002E-2"/>
    <n v="7.2499999999999995E-2"/>
    <n v="8.0500000000000002E-2"/>
    <n v="7.2499999999999995E-2"/>
    <n v="8.0500000000000002E-2"/>
    <n v="8.0500000000000002E-2"/>
    <n v="7.2499999999999995E-2"/>
  </r>
  <r>
    <s v="georgia"/>
    <x v="16"/>
    <x v="1"/>
    <x v="3977"/>
    <n v="1.5327999999999999"/>
    <n v="1.4823999999999999"/>
    <n v="1.4556"/>
    <n v="1.4823999999999999"/>
    <n v="1.4171"/>
    <n v="1.5327999999999999"/>
    <n v="1.4823999999999999"/>
    <n v="1.4171"/>
  </r>
  <r>
    <s v="hawaii"/>
    <x v="16"/>
    <x v="5"/>
    <x v="1369"/>
    <n v="5.33E-2"/>
    <n v="2.01E-2"/>
    <n v="4.8000000000000001E-2"/>
    <n v="2.01E-2"/>
    <n v="1.9599999999999999E-2"/>
    <n v="5.33E-2"/>
    <n v="2.01E-2"/>
    <n v="1.9599999999999999E-2"/>
  </r>
  <r>
    <s v="hawaii"/>
    <x v="16"/>
    <x v="0"/>
    <x v="3978"/>
    <n v="0.83260000000000001"/>
    <n v="0.78239999999999998"/>
    <n v="0.81359999999999999"/>
    <n v="0.76480000000000004"/>
    <n v="0.74890000000000001"/>
    <n v="0.85780000000000001"/>
    <n v="0.75960000000000005"/>
    <n v="0.72709999999999997"/>
  </r>
  <r>
    <s v="hawaii"/>
    <x v="16"/>
    <x v="1"/>
    <x v="3979"/>
    <n v="0.16089999999999999"/>
    <n v="0.15609999999999999"/>
    <n v="0.1525"/>
    <n v="0.15609999999999999"/>
    <n v="0.1489"/>
    <n v="0.16089999999999999"/>
    <n v="0.15609999999999999"/>
    <n v="0.1489"/>
  </r>
  <r>
    <s v="hawaii"/>
    <x v="16"/>
    <x v="4"/>
    <x v="3980"/>
    <n v="0.29880000000000001"/>
    <n v="0.29880000000000001"/>
    <n v="0.28660000000000002"/>
    <n v="0.29880000000000001"/>
    <n v="0.28660000000000002"/>
    <n v="0.29880000000000001"/>
    <n v="0.29880000000000001"/>
    <n v="0.28660000000000002"/>
  </r>
  <r>
    <s v="hawaii"/>
    <x v="16"/>
    <x v="3"/>
    <x v="3981"/>
    <n v="0.27960000000000002"/>
    <n v="0.27610000000000001"/>
    <n v="0.28820000000000001"/>
    <n v="0.25850000000000001"/>
    <n v="0.26369999999999999"/>
    <n v="0.3049"/>
    <n v="0.25330000000000003"/>
    <n v="0.2419"/>
  </r>
  <r>
    <s v="hawaii"/>
    <x v="16"/>
    <x v="6"/>
    <x v="56"/>
    <n v="1.04E-2"/>
    <n v="1.04E-2"/>
    <n v="9.4000000000000004E-3"/>
    <n v="1.04E-2"/>
    <n v="9.4000000000000004E-3"/>
    <n v="1.04E-2"/>
    <n v="1.04E-2"/>
    <n v="9.4000000000000004E-3"/>
  </r>
  <r>
    <s v="hawaii"/>
    <x v="16"/>
    <x v="2"/>
    <x v="595"/>
    <n v="2.9499999999999998E-2"/>
    <n v="2.0799999999999999E-2"/>
    <n v="2.9000000000000001E-2"/>
    <n v="2.0799999999999999E-2"/>
    <n v="2.0799999999999999E-2"/>
    <n v="2.9499999999999998E-2"/>
    <n v="2.0799999999999999E-2"/>
    <n v="2.0799999999999999E-2"/>
  </r>
  <r>
    <s v="idaho"/>
    <x v="16"/>
    <x v="2"/>
    <x v="358"/>
    <n v="3.6700000000000003E-2"/>
    <n v="2.58E-2"/>
    <n v="3.5999999999999997E-2"/>
    <n v="2.58E-2"/>
    <n v="2.58E-2"/>
    <n v="3.6700000000000003E-2"/>
    <n v="2.58E-2"/>
    <n v="2.58E-2"/>
  </r>
  <r>
    <s v="idaho"/>
    <x v="16"/>
    <x v="4"/>
    <x v="3982"/>
    <n v="0.39329999999999998"/>
    <n v="0.39329999999999998"/>
    <n v="0.37740000000000001"/>
    <n v="0.39329999999999998"/>
    <n v="0.37740000000000001"/>
    <n v="0.39329999999999998"/>
    <n v="0.39329999999999998"/>
    <n v="0.37740000000000001"/>
  </r>
  <r>
    <s v="idaho"/>
    <x v="16"/>
    <x v="1"/>
    <x v="3927"/>
    <n v="0.22650000000000001"/>
    <n v="0.21929999999999999"/>
    <n v="0.21490000000000001"/>
    <n v="0.21929999999999999"/>
    <n v="0.20949999999999999"/>
    <n v="0.22650000000000001"/>
    <n v="0.21929999999999999"/>
    <n v="0.20949999999999999"/>
  </r>
  <r>
    <s v="idaho"/>
    <x v="16"/>
    <x v="6"/>
    <x v="307"/>
    <n v="1.29E-2"/>
    <n v="1.29E-2"/>
    <n v="1.17E-2"/>
    <n v="1.29E-2"/>
    <n v="1.17E-2"/>
    <n v="1.29E-2"/>
    <n v="1.29E-2"/>
    <n v="1.17E-2"/>
  </r>
  <r>
    <s v="idaho"/>
    <x v="16"/>
    <x v="0"/>
    <x v="3983"/>
    <n v="1.0837000000000001"/>
    <n v="1.0201"/>
    <n v="1.0583"/>
    <n v="0.99809999999999999"/>
    <n v="0.9768"/>
    <n v="1.1151"/>
    <n v="0.99160000000000004"/>
    <n v="0.94969999999999999"/>
  </r>
  <r>
    <s v="idaho"/>
    <x v="16"/>
    <x v="3"/>
    <x v="1829"/>
    <n v="0.34789999999999999"/>
    <n v="0.34360000000000002"/>
    <n v="0.35859999999999997"/>
    <n v="0.3216"/>
    <n v="0.3281"/>
    <n v="0.37930000000000003"/>
    <n v="0.31519999999999998"/>
    <n v="0.30099999999999999"/>
  </r>
  <r>
    <s v="idaho"/>
    <x v="16"/>
    <x v="5"/>
    <x v="3984"/>
    <n v="6.6299999999999998E-2"/>
    <n v="2.5100000000000001E-2"/>
    <n v="5.9700000000000003E-2"/>
    <n v="2.5100000000000001E-2"/>
    <n v="2.4400000000000002E-2"/>
    <n v="6.6299999999999998E-2"/>
    <n v="2.5100000000000001E-2"/>
    <n v="2.4400000000000002E-2"/>
  </r>
  <r>
    <s v="illinois"/>
    <x v="16"/>
    <x v="1"/>
    <x v="3985"/>
    <n v="1.599"/>
    <n v="1.5501"/>
    <n v="1.5167999999999999"/>
    <n v="1.5501"/>
    <n v="1.4795"/>
    <n v="1.599"/>
    <n v="1.5501"/>
    <n v="1.4795"/>
  </r>
  <r>
    <s v="illinois"/>
    <x v="16"/>
    <x v="3"/>
    <x v="3986"/>
    <n v="2.6156999999999999"/>
    <n v="2.5834000000000001"/>
    <n v="2.6960000000000002"/>
    <n v="2.4182000000000001"/>
    <n v="2.4666999999999999"/>
    <n v="2.8521000000000001"/>
    <n v="2.3696000000000002"/>
    <n v="2.2629999999999999"/>
  </r>
  <r>
    <s v="illinois"/>
    <x v="16"/>
    <x v="6"/>
    <x v="3469"/>
    <n v="9.74E-2"/>
    <n v="9.74E-2"/>
    <n v="8.7599999999999997E-2"/>
    <n v="9.74E-2"/>
    <n v="8.7599999999999997E-2"/>
    <n v="9.74E-2"/>
    <n v="9.74E-2"/>
    <n v="8.7599999999999997E-2"/>
  </r>
  <r>
    <s v="illinois"/>
    <x v="16"/>
    <x v="2"/>
    <x v="3987"/>
    <n v="0.27629999999999999"/>
    <n v="0.1943"/>
    <n v="0.27100000000000002"/>
    <n v="0.1943"/>
    <n v="0.1943"/>
    <n v="0.27629999999999999"/>
    <n v="0.1943"/>
    <n v="0.1943"/>
  </r>
  <r>
    <s v="illinois"/>
    <x v="16"/>
    <x v="0"/>
    <x v="3988"/>
    <n v="8.2337000000000007"/>
    <n v="7.7601000000000004"/>
    <n v="8.0382999999999996"/>
    <n v="7.5949"/>
    <n v="7.4292999999999996"/>
    <n v="8.4701000000000004"/>
    <n v="7.5462999999999996"/>
    <n v="7.2256"/>
  </r>
  <r>
    <s v="illinois"/>
    <x v="16"/>
    <x v="4"/>
    <x v="3989"/>
    <n v="3.1465000000000001"/>
    <n v="3.1465000000000001"/>
    <n v="3.0177999999999998"/>
    <n v="3.1465000000000001"/>
    <n v="3.0177999999999998"/>
    <n v="3.1465000000000001"/>
    <n v="3.1465000000000001"/>
    <n v="3.0177999999999998"/>
  </r>
  <r>
    <s v="illinois"/>
    <x v="16"/>
    <x v="5"/>
    <x v="3990"/>
    <n v="0.49890000000000001"/>
    <n v="0.18840000000000001"/>
    <n v="0.44900000000000001"/>
    <n v="0.18840000000000001"/>
    <n v="0.18329999999999999"/>
    <n v="0.49890000000000001"/>
    <n v="0.18840000000000001"/>
    <n v="0.18329999999999999"/>
  </r>
  <r>
    <s v="indiana"/>
    <x v="16"/>
    <x v="4"/>
    <x v="3991"/>
    <n v="1.6496999999999999"/>
    <n v="1.6496999999999999"/>
    <n v="1.5826"/>
    <n v="1.6496999999999999"/>
    <n v="1.5826"/>
    <n v="1.6496999999999999"/>
    <n v="1.6496999999999999"/>
    <n v="1.5826"/>
  </r>
  <r>
    <s v="indiana"/>
    <x v="16"/>
    <x v="0"/>
    <x v="3992"/>
    <n v="4.4387999999999996"/>
    <n v="4.1901000000000002"/>
    <n v="4.3277999999999999"/>
    <n v="4.1073000000000004"/>
    <n v="4.0138999999999996"/>
    <n v="4.5572999999999997"/>
    <n v="4.0830000000000002"/>
    <n v="3.9117000000000002"/>
  </r>
  <r>
    <s v="indiana"/>
    <x v="16"/>
    <x v="5"/>
    <x v="3993"/>
    <n v="0.25009999999999999"/>
    <n v="9.4399999999999998E-2"/>
    <n v="0.22509999999999999"/>
    <n v="9.4399999999999998E-2"/>
    <n v="9.1899999999999996E-2"/>
    <n v="0.25009999999999999"/>
    <n v="9.4399999999999998E-2"/>
    <n v="9.1899999999999996E-2"/>
  </r>
  <r>
    <s v="indiana"/>
    <x v="16"/>
    <x v="1"/>
    <x v="3994"/>
    <n v="1.0405"/>
    <n v="1.0046999999999999"/>
    <n v="0.98880000000000001"/>
    <n v="1.0046999999999999"/>
    <n v="0.96150000000000002"/>
    <n v="1.0405"/>
    <n v="1.0046999999999999"/>
    <n v="0.96150000000000002"/>
  </r>
  <r>
    <s v="indiana"/>
    <x v="16"/>
    <x v="3"/>
    <x v="3995"/>
    <n v="1.3111999999999999"/>
    <n v="1.2949999999999999"/>
    <n v="1.3514999999999999"/>
    <n v="1.2121999999999999"/>
    <n v="1.2365999999999999"/>
    <n v="1.4297"/>
    <n v="1.1879"/>
    <n v="1.1344000000000001"/>
  </r>
  <r>
    <s v="indiana"/>
    <x v="16"/>
    <x v="6"/>
    <x v="1090"/>
    <n v="4.8800000000000003E-2"/>
    <n v="4.8800000000000003E-2"/>
    <n v="4.3900000000000002E-2"/>
    <n v="4.8800000000000003E-2"/>
    <n v="4.3900000000000002E-2"/>
    <n v="4.8800000000000003E-2"/>
    <n v="4.8800000000000003E-2"/>
    <n v="4.3900000000000002E-2"/>
  </r>
  <r>
    <s v="indiana"/>
    <x v="16"/>
    <x v="2"/>
    <x v="3960"/>
    <n v="0.13850000000000001"/>
    <n v="9.74E-2"/>
    <n v="0.13589999999999999"/>
    <n v="9.74E-2"/>
    <n v="9.74E-2"/>
    <n v="0.13850000000000001"/>
    <n v="9.74E-2"/>
    <n v="9.74E-2"/>
  </r>
  <r>
    <s v="iowa"/>
    <x v="16"/>
    <x v="0"/>
    <x v="3996"/>
    <n v="2.0004"/>
    <n v="1.8892"/>
    <n v="1.9508000000000001"/>
    <n v="1.8516999999999999"/>
    <n v="1.8097000000000001"/>
    <n v="2.0541"/>
    <n v="1.8406"/>
    <n v="1.7633000000000001"/>
  </r>
  <r>
    <s v="iowa"/>
    <x v="16"/>
    <x v="1"/>
    <x v="3899"/>
    <n v="0.435"/>
    <n v="0.42059999999999997"/>
    <n v="0.41320000000000001"/>
    <n v="0.42059999999999997"/>
    <n v="0.40210000000000001"/>
    <n v="0.435"/>
    <n v="0.42059999999999997"/>
    <n v="0.40210000000000001"/>
  </r>
  <r>
    <s v="iowa"/>
    <x v="16"/>
    <x v="3"/>
    <x v="3997"/>
    <n v="0.59509999999999996"/>
    <n v="0.5877"/>
    <n v="0.61339999999999995"/>
    <n v="0.55020000000000002"/>
    <n v="0.56120000000000003"/>
    <n v="0.64890000000000003"/>
    <n v="0.53910000000000002"/>
    <n v="0.51480000000000004"/>
  </r>
  <r>
    <s v="iowa"/>
    <x v="16"/>
    <x v="4"/>
    <x v="3998"/>
    <n v="0.77170000000000005"/>
    <n v="0.77170000000000005"/>
    <n v="0.74050000000000005"/>
    <n v="0.77170000000000005"/>
    <n v="0.74050000000000005"/>
    <n v="0.77170000000000005"/>
    <n v="0.77170000000000005"/>
    <n v="0.74050000000000005"/>
  </r>
  <r>
    <s v="iowa"/>
    <x v="16"/>
    <x v="2"/>
    <x v="1014"/>
    <n v="6.2899999999999998E-2"/>
    <n v="4.4200000000000003E-2"/>
    <n v="6.1699999999999998E-2"/>
    <n v="4.4200000000000003E-2"/>
    <n v="4.4200000000000003E-2"/>
    <n v="6.2899999999999998E-2"/>
    <n v="4.4200000000000003E-2"/>
    <n v="4.4200000000000003E-2"/>
  </r>
  <r>
    <s v="iowa"/>
    <x v="16"/>
    <x v="6"/>
    <x v="960"/>
    <n v="2.2200000000000001E-2"/>
    <n v="2.2200000000000001E-2"/>
    <n v="1.9900000000000001E-2"/>
    <n v="2.2200000000000001E-2"/>
    <n v="1.9900000000000001E-2"/>
    <n v="2.2200000000000001E-2"/>
    <n v="2.2200000000000001E-2"/>
    <n v="1.9900000000000001E-2"/>
  </r>
  <r>
    <s v="iowa"/>
    <x v="16"/>
    <x v="5"/>
    <x v="2577"/>
    <n v="0.1135"/>
    <n v="4.2900000000000001E-2"/>
    <n v="0.1021"/>
    <n v="4.2900000000000001E-2"/>
    <n v="4.1700000000000001E-2"/>
    <n v="0.1135"/>
    <n v="4.2900000000000001E-2"/>
    <n v="4.1700000000000001E-2"/>
  </r>
  <r>
    <s v="kansas"/>
    <x v="16"/>
    <x v="5"/>
    <x v="1942"/>
    <n v="0.109"/>
    <n v="4.1200000000000001E-2"/>
    <n v="9.8100000000000007E-2"/>
    <n v="4.1200000000000001E-2"/>
    <n v="4.0099999999999997E-2"/>
    <n v="0.109"/>
    <n v="4.1200000000000001E-2"/>
    <n v="4.0099999999999997E-2"/>
  </r>
  <r>
    <s v="kansas"/>
    <x v="16"/>
    <x v="2"/>
    <x v="2647"/>
    <n v="6.0400000000000002E-2"/>
    <n v="4.2500000000000003E-2"/>
    <n v="5.9200000000000003E-2"/>
    <n v="4.2500000000000003E-2"/>
    <n v="4.2500000000000003E-2"/>
    <n v="6.0400000000000002E-2"/>
    <n v="4.2500000000000003E-2"/>
    <n v="4.2500000000000003E-2"/>
  </r>
  <r>
    <s v="kansas"/>
    <x v="16"/>
    <x v="1"/>
    <x v="397"/>
    <n v="0.41899999999999998"/>
    <n v="0.40500000000000003"/>
    <n v="0.39800000000000002"/>
    <n v="0.40500000000000003"/>
    <n v="0.38729999999999998"/>
    <n v="0.41899999999999998"/>
    <n v="0.40500000000000003"/>
    <n v="0.38729999999999998"/>
  </r>
  <r>
    <s v="kansas"/>
    <x v="16"/>
    <x v="6"/>
    <x v="766"/>
    <n v="2.1299999999999999E-2"/>
    <n v="2.1299999999999999E-2"/>
    <n v="1.9099999999999999E-2"/>
    <n v="2.1299999999999999E-2"/>
    <n v="1.9099999999999999E-2"/>
    <n v="2.1299999999999999E-2"/>
    <n v="2.1299999999999999E-2"/>
    <n v="1.9099999999999999E-2"/>
  </r>
  <r>
    <s v="kansas"/>
    <x v="16"/>
    <x v="0"/>
    <x v="515"/>
    <n v="1.9044000000000001"/>
    <n v="1.7976000000000001"/>
    <n v="1.8573999999999999"/>
    <n v="1.7615000000000001"/>
    <n v="1.7218"/>
    <n v="1.956"/>
    <n v="1.7508999999999999"/>
    <n v="1.6773"/>
  </r>
  <r>
    <s v="kansas"/>
    <x v="16"/>
    <x v="4"/>
    <x v="992"/>
    <n v="0.72330000000000005"/>
    <n v="0.72330000000000005"/>
    <n v="0.69389999999999996"/>
    <n v="0.72330000000000005"/>
    <n v="0.69389999999999996"/>
    <n v="0.72330000000000005"/>
    <n v="0.72330000000000005"/>
    <n v="0.69389999999999996"/>
  </r>
  <r>
    <s v="kansas"/>
    <x v="16"/>
    <x v="3"/>
    <x v="3999"/>
    <n v="0.57150000000000001"/>
    <n v="0.56440000000000001"/>
    <n v="0.58899999999999997"/>
    <n v="0.52829999999999999"/>
    <n v="0.53890000000000005"/>
    <n v="0.62309999999999999"/>
    <n v="0.51770000000000005"/>
    <n v="0.49440000000000001"/>
  </r>
  <r>
    <s v="kentucky"/>
    <x v="16"/>
    <x v="6"/>
    <x v="40"/>
    <n v="3.2599999999999997E-2"/>
    <n v="3.2599999999999997E-2"/>
    <n v="2.93E-2"/>
    <n v="3.2599999999999997E-2"/>
    <n v="2.93E-2"/>
    <n v="3.2599999999999997E-2"/>
    <n v="3.2599999999999997E-2"/>
    <n v="2.93E-2"/>
  </r>
  <r>
    <s v="kentucky"/>
    <x v="16"/>
    <x v="4"/>
    <x v="4000"/>
    <n v="1.1513"/>
    <n v="1.1513"/>
    <n v="1.1053999999999999"/>
    <n v="1.1513"/>
    <n v="1.1053999999999999"/>
    <n v="1.1513"/>
    <n v="1.1513"/>
    <n v="1.1053999999999999"/>
  </r>
  <r>
    <s v="kentucky"/>
    <x v="16"/>
    <x v="1"/>
    <x v="4001"/>
    <n v="0.66969999999999996"/>
    <n v="0.64700000000000002"/>
    <n v="0.63629999999999998"/>
    <n v="0.64700000000000002"/>
    <n v="0.61890000000000001"/>
    <n v="0.66969999999999996"/>
    <n v="0.64700000000000002"/>
    <n v="0.61890000000000001"/>
  </r>
  <r>
    <s v="kentucky"/>
    <x v="16"/>
    <x v="2"/>
    <x v="1557"/>
    <n v="9.2499999999999999E-2"/>
    <n v="6.5000000000000002E-2"/>
    <n v="9.0700000000000003E-2"/>
    <n v="6.5000000000000002E-2"/>
    <n v="6.5000000000000002E-2"/>
    <n v="9.2499999999999999E-2"/>
    <n v="6.5000000000000002E-2"/>
    <n v="6.5000000000000002E-2"/>
  </r>
  <r>
    <s v="kentucky"/>
    <x v="16"/>
    <x v="5"/>
    <x v="4002"/>
    <n v="0.16700000000000001"/>
    <n v="6.3E-2"/>
    <n v="0.15029999999999999"/>
    <n v="6.3E-2"/>
    <n v="6.1400000000000003E-2"/>
    <n v="0.16700000000000001"/>
    <n v="6.3E-2"/>
    <n v="6.1400000000000003E-2"/>
  </r>
  <r>
    <s v="kentucky"/>
    <x v="16"/>
    <x v="3"/>
    <x v="4003"/>
    <n v="0.87549999999999994"/>
    <n v="0.86460000000000004"/>
    <n v="0.90229999999999999"/>
    <n v="0.80940000000000001"/>
    <n v="0.8256"/>
    <n v="0.9546"/>
    <n v="0.79310000000000003"/>
    <n v="0.75739999999999996"/>
  </r>
  <r>
    <s v="kentucky"/>
    <x v="16"/>
    <x v="0"/>
    <x v="4004"/>
    <n v="2.9885000000000002"/>
    <n v="2.8237000000000001"/>
    <n v="2.9142999999999999"/>
    <n v="2.7684000000000002"/>
    <n v="2.7056"/>
    <n v="3.0676000000000001"/>
    <n v="2.7521"/>
    <n v="2.6374"/>
  </r>
  <r>
    <s v="louisiana"/>
    <x v="16"/>
    <x v="3"/>
    <x v="4005"/>
    <n v="0.93259999999999998"/>
    <n v="0.92110000000000003"/>
    <n v="0.96120000000000005"/>
    <n v="0.86219999999999997"/>
    <n v="0.87949999999999995"/>
    <n v="1.0168999999999999"/>
    <n v="0.8448"/>
    <n v="0.80679999999999996"/>
  </r>
  <r>
    <s v="louisiana"/>
    <x v="16"/>
    <x v="1"/>
    <x v="4006"/>
    <n v="0.65990000000000004"/>
    <n v="0.63819999999999999"/>
    <n v="0.62660000000000005"/>
    <n v="0.63819999999999999"/>
    <n v="0.61009999999999998"/>
    <n v="0.65990000000000004"/>
    <n v="0.63819999999999999"/>
    <n v="0.61009999999999998"/>
  </r>
  <r>
    <s v="louisiana"/>
    <x v="16"/>
    <x v="6"/>
    <x v="4007"/>
    <n v="3.4700000000000002E-2"/>
    <n v="3.4700000000000002E-2"/>
    <n v="3.1199999999999999E-2"/>
    <n v="3.4700000000000002E-2"/>
    <n v="3.1199999999999999E-2"/>
    <n v="3.4700000000000002E-2"/>
    <n v="3.4700000000000002E-2"/>
    <n v="3.1199999999999999E-2"/>
  </r>
  <r>
    <s v="louisiana"/>
    <x v="16"/>
    <x v="5"/>
    <x v="4008"/>
    <n v="0.1779"/>
    <n v="6.7199999999999996E-2"/>
    <n v="0.16009999999999999"/>
    <n v="6.7199999999999996E-2"/>
    <n v="6.54E-2"/>
    <n v="0.1779"/>
    <n v="6.7199999999999996E-2"/>
    <n v="6.54E-2"/>
  </r>
  <r>
    <s v="louisiana"/>
    <x v="16"/>
    <x v="2"/>
    <x v="1603"/>
    <n v="9.8500000000000004E-2"/>
    <n v="6.93E-2"/>
    <n v="9.6600000000000005E-2"/>
    <n v="6.93E-2"/>
    <n v="6.93E-2"/>
    <n v="9.8500000000000004E-2"/>
    <n v="6.93E-2"/>
    <n v="6.93E-2"/>
  </r>
  <r>
    <s v="louisiana"/>
    <x v="16"/>
    <x v="4"/>
    <x v="4009"/>
    <n v="1.2037"/>
    <n v="1.2037"/>
    <n v="1.1555"/>
    <n v="1.2037"/>
    <n v="1.1555"/>
    <n v="1.2037"/>
    <n v="1.2037"/>
    <n v="1.1555"/>
  </r>
  <r>
    <s v="louisiana"/>
    <x v="16"/>
    <x v="0"/>
    <x v="4010"/>
    <n v="3.1072000000000002"/>
    <n v="2.9340999999999999"/>
    <n v="3.0312999999999999"/>
    <n v="2.8752"/>
    <n v="2.8109999999999999"/>
    <n v="3.1915"/>
    <n v="2.8578999999999999"/>
    <n v="2.7383000000000002"/>
  </r>
  <r>
    <s v="maine"/>
    <x v="16"/>
    <x v="4"/>
    <x v="4011"/>
    <n v="0.32329999999999998"/>
    <n v="0.32329999999999998"/>
    <n v="0.311"/>
    <n v="0.32329999999999998"/>
    <n v="0.311"/>
    <n v="0.32329999999999998"/>
    <n v="0.32329999999999998"/>
    <n v="0.311"/>
  </r>
  <r>
    <s v="maine"/>
    <x v="16"/>
    <x v="3"/>
    <x v="4012"/>
    <n v="0.27829999999999999"/>
    <n v="0.27489999999999998"/>
    <n v="0.28689999999999999"/>
    <n v="0.25729999999999997"/>
    <n v="0.26250000000000001"/>
    <n v="0.30349999999999999"/>
    <n v="0.25219999999999998"/>
    <n v="0.24079999999999999"/>
  </r>
  <r>
    <s v="maine"/>
    <x v="16"/>
    <x v="6"/>
    <x v="56"/>
    <n v="1.04E-2"/>
    <n v="1.04E-2"/>
    <n v="9.2999999999999992E-3"/>
    <n v="1.04E-2"/>
    <n v="9.2999999999999992E-3"/>
    <n v="1.04E-2"/>
    <n v="1.04E-2"/>
    <n v="9.2999999999999992E-3"/>
  </r>
  <r>
    <s v="maine"/>
    <x v="16"/>
    <x v="2"/>
    <x v="116"/>
    <n v="2.9399999999999999E-2"/>
    <n v="2.07E-2"/>
    <n v="2.8799999999999999E-2"/>
    <n v="2.07E-2"/>
    <n v="2.07E-2"/>
    <n v="2.9399999999999999E-2"/>
    <n v="2.07E-2"/>
    <n v="2.07E-2"/>
  </r>
  <r>
    <s v="maine"/>
    <x v="16"/>
    <x v="5"/>
    <x v="110"/>
    <n v="5.3100000000000001E-2"/>
    <n v="0.02"/>
    <n v="4.7800000000000002E-2"/>
    <n v="0.02"/>
    <n v="1.95E-2"/>
    <n v="5.3100000000000001E-2"/>
    <n v="0.02"/>
    <n v="1.95E-2"/>
  </r>
  <r>
    <s v="maine"/>
    <x v="16"/>
    <x v="0"/>
    <x v="4013"/>
    <n v="0.89410000000000001"/>
    <n v="0.84230000000000005"/>
    <n v="0.87339999999999995"/>
    <n v="0.82469999999999999"/>
    <n v="0.80759999999999998"/>
    <n v="0.91920000000000002"/>
    <n v="0.81950000000000001"/>
    <n v="0.78590000000000004"/>
  </r>
  <r>
    <s v="maine"/>
    <x v="16"/>
    <x v="1"/>
    <x v="3729"/>
    <n v="0.1996"/>
    <n v="0.193"/>
    <n v="0.18959999999999999"/>
    <n v="0.193"/>
    <n v="0.1845"/>
    <n v="0.1996"/>
    <n v="0.193"/>
    <n v="0.1845"/>
  </r>
  <r>
    <s v="maryland"/>
    <x v="16"/>
    <x v="5"/>
    <x v="4014"/>
    <n v="0.2465"/>
    <n v="9.3100000000000002E-2"/>
    <n v="0.22189999999999999"/>
    <n v="9.3100000000000002E-2"/>
    <n v="9.06E-2"/>
    <n v="0.2465"/>
    <n v="9.3100000000000002E-2"/>
    <n v="9.06E-2"/>
  </r>
  <r>
    <s v="maryland"/>
    <x v="16"/>
    <x v="6"/>
    <x v="831"/>
    <n v="4.8099999999999997E-2"/>
    <n v="4.8099999999999997E-2"/>
    <n v="4.3299999999999998E-2"/>
    <n v="4.8099999999999997E-2"/>
    <n v="4.3299999999999998E-2"/>
    <n v="4.8099999999999997E-2"/>
    <n v="4.8099999999999997E-2"/>
    <n v="4.3299999999999998E-2"/>
  </r>
  <r>
    <s v="maryland"/>
    <x v="16"/>
    <x v="4"/>
    <x v="4015"/>
    <n v="1.5486"/>
    <n v="1.5486"/>
    <n v="1.4859"/>
    <n v="1.5486"/>
    <n v="1.4859"/>
    <n v="1.5486"/>
    <n v="1.5486"/>
    <n v="1.4859"/>
  </r>
  <r>
    <s v="maryland"/>
    <x v="16"/>
    <x v="0"/>
    <x v="4016"/>
    <n v="4.1063000000000001"/>
    <n v="3.8702000000000001"/>
    <n v="4.0087000000000002"/>
    <n v="3.7885"/>
    <n v="3.7061999999999999"/>
    <n v="4.2230999999999996"/>
    <n v="3.7645"/>
    <n v="3.6055999999999999"/>
  </r>
  <r>
    <s v="maryland"/>
    <x v="16"/>
    <x v="3"/>
    <x v="4017"/>
    <n v="1.2926"/>
    <n v="1.2766"/>
    <n v="1.3323"/>
    <n v="1.1950000000000001"/>
    <n v="1.2190000000000001"/>
    <n v="1.4094"/>
    <n v="1.171"/>
    <n v="1.1183000000000001"/>
  </r>
  <r>
    <s v="maryland"/>
    <x v="16"/>
    <x v="1"/>
    <x v="4018"/>
    <n v="0.83399999999999996"/>
    <n v="0.80779999999999996"/>
    <n v="0.79139999999999999"/>
    <n v="0.80779999999999996"/>
    <n v="0.77139999999999997"/>
    <n v="0.83399999999999996"/>
    <n v="0.80779999999999996"/>
    <n v="0.77139999999999997"/>
  </r>
  <r>
    <s v="maryland"/>
    <x v="16"/>
    <x v="2"/>
    <x v="3676"/>
    <n v="0.13650000000000001"/>
    <n v="9.6000000000000002E-2"/>
    <n v="0.13389999999999999"/>
    <n v="9.6000000000000002E-2"/>
    <n v="9.6000000000000002E-2"/>
    <n v="0.13650000000000001"/>
    <n v="9.6000000000000002E-2"/>
    <n v="9.6000000000000002E-2"/>
  </r>
  <r>
    <s v="massachusetts"/>
    <x v="16"/>
    <x v="3"/>
    <x v="4019"/>
    <n v="1.3559000000000001"/>
    <n v="1.3391"/>
    <n v="1.3975"/>
    <n v="1.2535000000000001"/>
    <n v="1.2786999999999999"/>
    <n v="1.4783999999999999"/>
    <n v="1.2282999999999999"/>
    <n v="1.1731"/>
  </r>
  <r>
    <s v="massachusetts"/>
    <x v="16"/>
    <x v="0"/>
    <x v="4020"/>
    <n v="4.0326000000000004"/>
    <n v="3.7871000000000001"/>
    <n v="3.9436"/>
    <n v="3.7014999999999998"/>
    <n v="3.6280000000000001"/>
    <n v="4.1551"/>
    <n v="3.6762999999999999"/>
    <n v="3.5224000000000002"/>
  </r>
  <r>
    <s v="massachusetts"/>
    <x v="16"/>
    <x v="5"/>
    <x v="4021"/>
    <n v="0.2586"/>
    <n v="9.7600000000000006E-2"/>
    <n v="0.23269999999999999"/>
    <n v="9.7600000000000006E-2"/>
    <n v="9.5000000000000001E-2"/>
    <n v="0.2586"/>
    <n v="9.7600000000000006E-2"/>
    <n v="9.5000000000000001E-2"/>
  </r>
  <r>
    <s v="massachusetts"/>
    <x v="16"/>
    <x v="1"/>
    <x v="4022"/>
    <n v="0.82669999999999999"/>
    <n v="0.80149999999999999"/>
    <n v="0.78420000000000001"/>
    <n v="0.80149999999999999"/>
    <n v="0.76490000000000002"/>
    <n v="0.82669999999999999"/>
    <n v="0.80149999999999999"/>
    <n v="0.76490000000000002"/>
  </r>
  <r>
    <s v="massachusetts"/>
    <x v="16"/>
    <x v="4"/>
    <x v="4023"/>
    <n v="1.3976999999999999"/>
    <n v="1.3976999999999999"/>
    <n v="1.3432999999999999"/>
    <n v="1.3976999999999999"/>
    <n v="1.3432999999999999"/>
    <n v="1.3976999999999999"/>
    <n v="1.3976999999999999"/>
    <n v="1.3432999999999999"/>
  </r>
  <r>
    <s v="massachusetts"/>
    <x v="16"/>
    <x v="2"/>
    <x v="4024"/>
    <n v="0.14319999999999999"/>
    <n v="0.1007"/>
    <n v="0.14050000000000001"/>
    <n v="0.1007"/>
    <n v="0.1007"/>
    <n v="0.14319999999999999"/>
    <n v="0.1007"/>
    <n v="0.1007"/>
  </r>
  <r>
    <s v="massachusetts"/>
    <x v="16"/>
    <x v="6"/>
    <x v="948"/>
    <n v="5.0500000000000003E-2"/>
    <n v="5.0500000000000003E-2"/>
    <n v="4.5400000000000003E-2"/>
    <n v="5.0500000000000003E-2"/>
    <n v="4.5400000000000003E-2"/>
    <n v="5.0500000000000003E-2"/>
    <n v="5.0500000000000003E-2"/>
    <n v="4.5400000000000003E-2"/>
  </r>
  <r>
    <s v="michigan"/>
    <x v="16"/>
    <x v="4"/>
    <x v="4025"/>
    <n v="2.6292"/>
    <n v="2.6292"/>
    <n v="2.5221"/>
    <n v="2.6292"/>
    <n v="2.5221"/>
    <n v="2.6292"/>
    <n v="2.6292"/>
    <n v="2.5221"/>
  </r>
  <r>
    <s v="michigan"/>
    <x v="16"/>
    <x v="0"/>
    <x v="4026"/>
    <n v="6.8692000000000002"/>
    <n v="6.4805999999999999"/>
    <n v="6.7024999999999997"/>
    <n v="6.3472"/>
    <n v="6.2060000000000004"/>
    <n v="7.0601000000000003"/>
    <n v="6.3079999999999998"/>
    <n v="6.0415000000000001"/>
  </r>
  <r>
    <s v="michigan"/>
    <x v="16"/>
    <x v="2"/>
    <x v="4027"/>
    <n v="0.22309999999999999"/>
    <n v="0.15690000000000001"/>
    <n v="0.21879999999999999"/>
    <n v="0.15690000000000001"/>
    <n v="0.15690000000000001"/>
    <n v="0.22309999999999999"/>
    <n v="0.15690000000000001"/>
    <n v="0.15690000000000001"/>
  </r>
  <r>
    <s v="michigan"/>
    <x v="16"/>
    <x v="6"/>
    <x v="3835"/>
    <n v="7.8600000000000003E-2"/>
    <n v="7.8600000000000003E-2"/>
    <n v="7.0699999999999999E-2"/>
    <n v="7.8600000000000003E-2"/>
    <n v="7.0699999999999999E-2"/>
    <n v="7.8600000000000003E-2"/>
    <n v="7.8600000000000003E-2"/>
    <n v="7.0699999999999999E-2"/>
  </r>
  <r>
    <s v="michigan"/>
    <x v="16"/>
    <x v="3"/>
    <x v="4028"/>
    <n v="2.1118999999999999"/>
    <n v="2.0857999999999999"/>
    <n v="2.1766999999999999"/>
    <n v="1.9523999999999999"/>
    <n v="1.9916"/>
    <n v="2.3027000000000002"/>
    <n v="1.9132"/>
    <n v="1.8270999999999999"/>
  </r>
  <r>
    <s v="michigan"/>
    <x v="16"/>
    <x v="5"/>
    <x v="4029"/>
    <n v="0.40279999999999999"/>
    <n v="0.15210000000000001"/>
    <n v="0.36249999999999999"/>
    <n v="0.15210000000000001"/>
    <n v="0.14799999999999999"/>
    <n v="0.40279999999999999"/>
    <n v="0.15210000000000001"/>
    <n v="0.14799999999999999"/>
  </r>
  <r>
    <s v="michigan"/>
    <x v="16"/>
    <x v="1"/>
    <x v="4030"/>
    <n v="1.4237"/>
    <n v="1.3779999999999999"/>
    <n v="1.3515999999999999"/>
    <n v="1.3779999999999999"/>
    <n v="1.3166"/>
    <n v="1.4237"/>
    <n v="1.3779999999999999"/>
    <n v="1.3166"/>
  </r>
  <r>
    <s v="minnesota"/>
    <x v="16"/>
    <x v="1"/>
    <x v="4031"/>
    <n v="0.81299999999999994"/>
    <n v="0.78649999999999998"/>
    <n v="0.77190000000000003"/>
    <n v="0.78649999999999998"/>
    <n v="0.75170000000000003"/>
    <n v="0.81299999999999994"/>
    <n v="0.78649999999999998"/>
    <n v="0.75170000000000003"/>
  </r>
  <r>
    <s v="minnesota"/>
    <x v="16"/>
    <x v="6"/>
    <x v="128"/>
    <n v="4.36E-2"/>
    <n v="4.36E-2"/>
    <n v="3.9300000000000002E-2"/>
    <n v="4.36E-2"/>
    <n v="3.9300000000000002E-2"/>
    <n v="4.36E-2"/>
    <n v="4.36E-2"/>
    <n v="3.9300000000000002E-2"/>
  </r>
  <r>
    <s v="minnesota"/>
    <x v="16"/>
    <x v="2"/>
    <x v="4032"/>
    <n v="0.1239"/>
    <n v="8.7099999999999997E-2"/>
    <n v="0.1215"/>
    <n v="8.7099999999999997E-2"/>
    <n v="8.7099999999999997E-2"/>
    <n v="0.1239"/>
    <n v="8.7099999999999997E-2"/>
    <n v="8.7099999999999997E-2"/>
  </r>
  <r>
    <s v="minnesota"/>
    <x v="16"/>
    <x v="0"/>
    <x v="4033"/>
    <n v="3.819"/>
    <n v="3.6021000000000001"/>
    <n v="3.726"/>
    <n v="3.5280999999999998"/>
    <n v="3.4496000000000002"/>
    <n v="3.9249999999999998"/>
    <n v="3.5063"/>
    <n v="3.3582000000000001"/>
  </r>
  <r>
    <s v="minnesota"/>
    <x v="16"/>
    <x v="3"/>
    <x v="4034"/>
    <n v="1.1726000000000001"/>
    <n v="1.1580999999999999"/>
    <n v="1.2085999999999999"/>
    <n v="1.0841000000000001"/>
    <n v="1.1057999999999999"/>
    <n v="1.2786"/>
    <n v="1.0623"/>
    <n v="1.0145"/>
  </r>
  <r>
    <s v="minnesota"/>
    <x v="16"/>
    <x v="5"/>
    <x v="3555"/>
    <n v="0.22359999999999999"/>
    <n v="8.4400000000000003E-2"/>
    <n v="0.20130000000000001"/>
    <n v="8.4400000000000003E-2"/>
    <n v="8.2199999999999995E-2"/>
    <n v="0.22359999999999999"/>
    <n v="8.4400000000000003E-2"/>
    <n v="8.2199999999999995E-2"/>
  </r>
  <r>
    <s v="minnesota"/>
    <x v="16"/>
    <x v="4"/>
    <x v="3227"/>
    <n v="1.4422999999999999"/>
    <n v="1.4422999999999999"/>
    <n v="1.3834"/>
    <n v="1.4422999999999999"/>
    <n v="1.3834"/>
    <n v="1.4422999999999999"/>
    <n v="1.4422999999999999"/>
    <n v="1.3834"/>
  </r>
  <r>
    <s v="mississippi"/>
    <x v="16"/>
    <x v="3"/>
    <x v="4035"/>
    <n v="0.60170000000000001"/>
    <n v="0.59419999999999995"/>
    <n v="0.62009999999999998"/>
    <n v="0.55620000000000003"/>
    <n v="0.56740000000000002"/>
    <n v="0.65600000000000003"/>
    <n v="0.54510000000000003"/>
    <n v="0.52049999999999996"/>
  </r>
  <r>
    <s v="mississippi"/>
    <x v="16"/>
    <x v="6"/>
    <x v="1463"/>
    <n v="2.24E-2"/>
    <n v="2.24E-2"/>
    <n v="2.0199999999999999E-2"/>
    <n v="2.24E-2"/>
    <n v="2.0199999999999999E-2"/>
    <n v="2.24E-2"/>
    <n v="2.24E-2"/>
    <n v="2.0199999999999999E-2"/>
  </r>
  <r>
    <s v="mississippi"/>
    <x v="16"/>
    <x v="4"/>
    <x v="4036"/>
    <n v="0.77439999999999998"/>
    <n v="0.77439999999999998"/>
    <n v="0.74339999999999995"/>
    <n v="0.77439999999999998"/>
    <n v="0.74339999999999995"/>
    <n v="0.77439999999999998"/>
    <n v="0.77439999999999998"/>
    <n v="0.74339999999999995"/>
  </r>
  <r>
    <s v="mississippi"/>
    <x v="16"/>
    <x v="2"/>
    <x v="2464"/>
    <n v="6.3500000000000001E-2"/>
    <n v="4.4699999999999997E-2"/>
    <n v="6.2300000000000001E-2"/>
    <n v="4.4699999999999997E-2"/>
    <n v="4.4699999999999997E-2"/>
    <n v="6.3500000000000001E-2"/>
    <n v="4.4699999999999997E-2"/>
    <n v="4.4699999999999997E-2"/>
  </r>
  <r>
    <s v="mississippi"/>
    <x v="16"/>
    <x v="1"/>
    <x v="2407"/>
    <n v="0.51270000000000004"/>
    <n v="0.49459999999999998"/>
    <n v="0.4874"/>
    <n v="0.49459999999999998"/>
    <n v="0.47360000000000002"/>
    <n v="0.51270000000000004"/>
    <n v="0.49459999999999998"/>
    <n v="0.47360000000000002"/>
  </r>
  <r>
    <s v="mississippi"/>
    <x v="16"/>
    <x v="5"/>
    <x v="3311"/>
    <n v="0.1147"/>
    <n v="4.3299999999999998E-2"/>
    <n v="0.1033"/>
    <n v="4.3299999999999998E-2"/>
    <n v="4.2200000000000001E-2"/>
    <n v="0.1147"/>
    <n v="4.3299999999999998E-2"/>
    <n v="4.2200000000000001E-2"/>
  </r>
  <r>
    <s v="mississippi"/>
    <x v="16"/>
    <x v="0"/>
    <x v="4037"/>
    <n v="2.0895000000000001"/>
    <n v="1.9737"/>
    <n v="2.0367999999999999"/>
    <n v="1.9357"/>
    <n v="1.8915"/>
    <n v="2.1438999999999999"/>
    <n v="1.9246000000000001"/>
    <n v="1.8446"/>
  </r>
  <r>
    <s v="missouri"/>
    <x v="16"/>
    <x v="3"/>
    <x v="4038"/>
    <n v="1.2278"/>
    <n v="1.2125999999999999"/>
    <n v="1.2654000000000001"/>
    <n v="1.1351"/>
    <n v="1.1577999999999999"/>
    <n v="1.3387"/>
    <n v="1.1122000000000001"/>
    <n v="1.0622"/>
  </r>
  <r>
    <s v="missouri"/>
    <x v="16"/>
    <x v="4"/>
    <x v="4039"/>
    <n v="1.5791999999999999"/>
    <n v="1.5791999999999999"/>
    <n v="1.5152000000000001"/>
    <n v="1.5791999999999999"/>
    <n v="1.5152000000000001"/>
    <n v="1.5791999999999999"/>
    <n v="1.5791999999999999"/>
    <n v="1.5152000000000001"/>
  </r>
  <r>
    <s v="missouri"/>
    <x v="16"/>
    <x v="6"/>
    <x v="470"/>
    <n v="4.5699999999999998E-2"/>
    <n v="4.5699999999999998E-2"/>
    <n v="4.1099999999999998E-2"/>
    <n v="4.5699999999999998E-2"/>
    <n v="4.1099999999999998E-2"/>
    <n v="4.5699999999999998E-2"/>
    <n v="4.5699999999999998E-2"/>
    <n v="4.1099999999999998E-2"/>
  </r>
  <r>
    <s v="missouri"/>
    <x v="16"/>
    <x v="5"/>
    <x v="4040"/>
    <n v="0.23419999999999999"/>
    <n v="8.8400000000000006E-2"/>
    <n v="0.2107"/>
    <n v="8.8400000000000006E-2"/>
    <n v="8.6099999999999996E-2"/>
    <n v="0.23419999999999999"/>
    <n v="8.8400000000000006E-2"/>
    <n v="8.6099999999999996E-2"/>
  </r>
  <r>
    <s v="missouri"/>
    <x v="16"/>
    <x v="2"/>
    <x v="4041"/>
    <n v="0.12970000000000001"/>
    <n v="9.1200000000000003E-2"/>
    <n v="0.12720000000000001"/>
    <n v="9.1200000000000003E-2"/>
    <n v="9.1200000000000003E-2"/>
    <n v="0.12970000000000001"/>
    <n v="9.1200000000000003E-2"/>
    <n v="9.1200000000000003E-2"/>
  </r>
  <r>
    <s v="missouri"/>
    <x v="16"/>
    <x v="0"/>
    <x v="4042"/>
    <n v="4.0883000000000003"/>
    <n v="3.8603000000000001"/>
    <n v="3.9876"/>
    <n v="3.7827999999999999"/>
    <n v="3.6974"/>
    <n v="4.1993"/>
    <n v="3.76"/>
    <n v="3.6017999999999999"/>
  </r>
  <r>
    <s v="missouri"/>
    <x v="16"/>
    <x v="1"/>
    <x v="4043"/>
    <n v="0.87190000000000001"/>
    <n v="0.84319999999999995"/>
    <n v="0.82799999999999996"/>
    <n v="0.84319999999999995"/>
    <n v="0.80600000000000005"/>
    <n v="0.87190000000000001"/>
    <n v="0.84319999999999995"/>
    <n v="0.80600000000000005"/>
  </r>
  <r>
    <s v="montana"/>
    <x v="16"/>
    <x v="1"/>
    <x v="2791"/>
    <n v="0.15709999999999999"/>
    <n v="0.1517"/>
    <n v="0.14929999999999999"/>
    <n v="0.1517"/>
    <n v="0.1452"/>
    <n v="0.15709999999999999"/>
    <n v="0.1517"/>
    <n v="0.1452"/>
  </r>
  <r>
    <s v="montana"/>
    <x v="16"/>
    <x v="2"/>
    <x v="30"/>
    <n v="2.1399999999999999E-2"/>
    <n v="1.4999999999999999E-2"/>
    <n v="2.1000000000000001E-2"/>
    <n v="1.4999999999999999E-2"/>
    <n v="1.4999999999999999E-2"/>
    <n v="2.1399999999999999E-2"/>
    <n v="1.4999999999999999E-2"/>
    <n v="1.4999999999999999E-2"/>
  </r>
  <r>
    <s v="montana"/>
    <x v="16"/>
    <x v="5"/>
    <x v="1415"/>
    <n v="3.8600000000000002E-2"/>
    <n v="1.46E-2"/>
    <n v="3.4799999999999998E-2"/>
    <n v="1.46E-2"/>
    <n v="1.4200000000000001E-2"/>
    <n v="3.8600000000000002E-2"/>
    <n v="1.46E-2"/>
    <n v="1.4200000000000001E-2"/>
  </r>
  <r>
    <s v="montana"/>
    <x v="16"/>
    <x v="4"/>
    <x v="4044"/>
    <n v="0.25080000000000002"/>
    <n v="0.25080000000000002"/>
    <n v="0.24079999999999999"/>
    <n v="0.25080000000000002"/>
    <n v="0.24079999999999999"/>
    <n v="0.25080000000000002"/>
    <n v="0.25080000000000002"/>
    <n v="0.24079999999999999"/>
  </r>
  <r>
    <s v="montana"/>
    <x v="16"/>
    <x v="0"/>
    <x v="4045"/>
    <n v="0.67789999999999995"/>
    <n v="0.63970000000000005"/>
    <n v="0.6613"/>
    <n v="0.62690000000000001"/>
    <n v="0.6129"/>
    <n v="0.69620000000000004"/>
    <n v="0.62319999999999998"/>
    <n v="0.59719999999999995"/>
  </r>
  <r>
    <s v="montana"/>
    <x v="16"/>
    <x v="6"/>
    <x v="753"/>
    <n v="7.4999999999999997E-3"/>
    <n v="7.4999999999999997E-3"/>
    <n v="6.7999999999999996E-3"/>
    <n v="7.4999999999999997E-3"/>
    <n v="6.7999999999999996E-3"/>
    <n v="7.4999999999999997E-3"/>
    <n v="7.4999999999999997E-3"/>
    <n v="6.7999999999999996E-3"/>
  </r>
  <r>
    <s v="montana"/>
    <x v="16"/>
    <x v="3"/>
    <x v="4046"/>
    <n v="0.20250000000000001"/>
    <n v="0.2"/>
    <n v="0.2087"/>
    <n v="0.18720000000000001"/>
    <n v="0.19089999999999999"/>
    <n v="0.2208"/>
    <n v="0.18340000000000001"/>
    <n v="0.17519999999999999"/>
  </r>
  <r>
    <s v="nebraska"/>
    <x v="16"/>
    <x v="2"/>
    <x v="1118"/>
    <n v="3.7600000000000001E-2"/>
    <n v="2.64E-2"/>
    <n v="3.6900000000000002E-2"/>
    <n v="2.64E-2"/>
    <n v="2.64E-2"/>
    <n v="3.7600000000000001E-2"/>
    <n v="2.64E-2"/>
    <n v="2.64E-2"/>
  </r>
  <r>
    <s v="nebraska"/>
    <x v="16"/>
    <x v="0"/>
    <x v="4047"/>
    <n v="1.2025999999999999"/>
    <n v="1.1359999999999999"/>
    <n v="1.1727000000000001"/>
    <n v="1.1134999999999999"/>
    <n v="1.0882000000000001"/>
    <n v="1.2347999999999999"/>
    <n v="1.1069"/>
    <n v="1.0604"/>
  </r>
  <r>
    <s v="nebraska"/>
    <x v="16"/>
    <x v="1"/>
    <x v="4048"/>
    <n v="0.26329999999999998"/>
    <n v="0.2545"/>
    <n v="0.25009999999999999"/>
    <n v="0.2545"/>
    <n v="0.24340000000000001"/>
    <n v="0.26329999999999998"/>
    <n v="0.2545"/>
    <n v="0.24340000000000001"/>
  </r>
  <r>
    <s v="nebraska"/>
    <x v="16"/>
    <x v="4"/>
    <x v="4049"/>
    <n v="0.46439999999999998"/>
    <n v="0.46439999999999998"/>
    <n v="0.4456"/>
    <n v="0.46439999999999998"/>
    <n v="0.4456"/>
    <n v="0.46439999999999998"/>
    <n v="0.46439999999999998"/>
    <n v="0.4456"/>
  </r>
  <r>
    <s v="nebraska"/>
    <x v="16"/>
    <x v="5"/>
    <x v="3922"/>
    <n v="6.7900000000000002E-2"/>
    <n v="2.5600000000000001E-2"/>
    <n v="6.1100000000000002E-2"/>
    <n v="2.5600000000000001E-2"/>
    <n v="2.5000000000000001E-2"/>
    <n v="6.7900000000000002E-2"/>
    <n v="2.5600000000000001E-2"/>
    <n v="2.5000000000000001E-2"/>
  </r>
  <r>
    <s v="nebraska"/>
    <x v="16"/>
    <x v="3"/>
    <x v="4050"/>
    <n v="0.35610000000000003"/>
    <n v="0.35170000000000001"/>
    <n v="0.36699999999999999"/>
    <n v="0.32919999999999999"/>
    <n v="0.33579999999999999"/>
    <n v="0.38819999999999999"/>
    <n v="0.3226"/>
    <n v="0.308"/>
  </r>
  <r>
    <s v="nebraska"/>
    <x v="16"/>
    <x v="6"/>
    <x v="3817"/>
    <n v="1.3299999999999999E-2"/>
    <n v="1.3299999999999999E-2"/>
    <n v="1.1900000000000001E-2"/>
    <n v="1.3299999999999999E-2"/>
    <n v="1.1900000000000001E-2"/>
    <n v="1.3299999999999999E-2"/>
    <n v="1.3299999999999999E-2"/>
    <n v="1.1900000000000001E-2"/>
  </r>
  <r>
    <s v="nevada"/>
    <x v="16"/>
    <x v="3"/>
    <x v="4051"/>
    <n v="0.69699999999999995"/>
    <n v="0.68840000000000001"/>
    <n v="0.71840000000000004"/>
    <n v="0.64439999999999997"/>
    <n v="0.6573"/>
    <n v="0.76"/>
    <n v="0.63139999999999996"/>
    <n v="0.60299999999999998"/>
  </r>
  <r>
    <s v="nevada"/>
    <x v="16"/>
    <x v="0"/>
    <x v="1231"/>
    <n v="2.0720000000000001"/>
    <n v="1.9471000000000001"/>
    <n v="2.0249000000000001"/>
    <n v="1.9031"/>
    <n v="1.8636999999999999"/>
    <n v="2.1349"/>
    <n v="1.8902000000000001"/>
    <n v="1.8093999999999999"/>
  </r>
  <r>
    <s v="nevada"/>
    <x v="16"/>
    <x v="5"/>
    <x v="1769"/>
    <n v="0.13289999999999999"/>
    <n v="5.0200000000000002E-2"/>
    <n v="0.1196"/>
    <n v="5.0200000000000002E-2"/>
    <n v="4.8899999999999999E-2"/>
    <n v="0.13289999999999999"/>
    <n v="5.0200000000000002E-2"/>
    <n v="4.8899999999999999E-2"/>
  </r>
  <r>
    <s v="nevada"/>
    <x v="16"/>
    <x v="1"/>
    <x v="4052"/>
    <n v="0.3967"/>
    <n v="0.3851"/>
    <n v="0.37609999999999999"/>
    <n v="0.3851"/>
    <n v="0.36720000000000003"/>
    <n v="0.3967"/>
    <n v="0.3851"/>
    <n v="0.36720000000000003"/>
  </r>
  <r>
    <s v="nevada"/>
    <x v="16"/>
    <x v="4"/>
    <x v="4053"/>
    <n v="0.74580000000000002"/>
    <n v="0.74580000000000002"/>
    <n v="0.71519999999999995"/>
    <n v="0.74580000000000002"/>
    <n v="0.71519999999999995"/>
    <n v="0.74580000000000002"/>
    <n v="0.74580000000000002"/>
    <n v="0.71519999999999995"/>
  </r>
  <r>
    <s v="nevada"/>
    <x v="16"/>
    <x v="2"/>
    <x v="1296"/>
    <n v="7.3599999999999999E-2"/>
    <n v="5.1799999999999999E-2"/>
    <n v="7.22E-2"/>
    <n v="5.1799999999999999E-2"/>
    <n v="5.1799999999999999E-2"/>
    <n v="7.3599999999999999E-2"/>
    <n v="5.1799999999999999E-2"/>
    <n v="5.1799999999999999E-2"/>
  </r>
  <r>
    <s v="nevada"/>
    <x v="16"/>
    <x v="6"/>
    <x v="303"/>
    <n v="2.5899999999999999E-2"/>
    <n v="2.5899999999999999E-2"/>
    <n v="2.3300000000000001E-2"/>
    <n v="2.5899999999999999E-2"/>
    <n v="2.3300000000000001E-2"/>
    <n v="2.5899999999999999E-2"/>
    <n v="2.5899999999999999E-2"/>
    <n v="2.3300000000000001E-2"/>
  </r>
  <r>
    <s v="new_hampshire"/>
    <x v="16"/>
    <x v="3"/>
    <x v="1277"/>
    <n v="0.30330000000000001"/>
    <n v="0.29959999999999998"/>
    <n v="0.31259999999999999"/>
    <n v="0.28039999999999998"/>
    <n v="0.28610000000000002"/>
    <n v="0.33069999999999999"/>
    <n v="0.27479999999999999"/>
    <n v="0.26240000000000002"/>
  </r>
  <r>
    <s v="new_hampshire"/>
    <x v="16"/>
    <x v="5"/>
    <x v="1271"/>
    <n v="5.7799999999999997E-2"/>
    <n v="2.18E-2"/>
    <n v="5.21E-2"/>
    <n v="2.18E-2"/>
    <n v="2.1299999999999999E-2"/>
    <n v="5.7799999999999997E-2"/>
    <n v="2.18E-2"/>
    <n v="2.1299999999999999E-2"/>
  </r>
  <r>
    <s v="new_hampshire"/>
    <x v="16"/>
    <x v="4"/>
    <x v="4054"/>
    <n v="0.3135"/>
    <n v="0.3135"/>
    <n v="0.30120000000000002"/>
    <n v="0.3135"/>
    <n v="0.30120000000000002"/>
    <n v="0.3135"/>
    <n v="0.3135"/>
    <n v="0.30120000000000002"/>
  </r>
  <r>
    <s v="new_hampshire"/>
    <x v="16"/>
    <x v="6"/>
    <x v="395"/>
    <n v="1.1299999999999999E-2"/>
    <n v="1.1299999999999999E-2"/>
    <n v="1.0200000000000001E-2"/>
    <n v="1.1299999999999999E-2"/>
    <n v="1.0200000000000001E-2"/>
    <n v="1.1299999999999999E-2"/>
    <n v="1.1299999999999999E-2"/>
    <n v="1.0200000000000001E-2"/>
  </r>
  <r>
    <s v="new_hampshire"/>
    <x v="16"/>
    <x v="2"/>
    <x v="6"/>
    <n v="3.2000000000000001E-2"/>
    <n v="2.2499999999999999E-2"/>
    <n v="3.1399999999999997E-2"/>
    <n v="2.2499999999999999E-2"/>
    <n v="2.2499999999999999E-2"/>
    <n v="3.2000000000000001E-2"/>
    <n v="2.2499999999999999E-2"/>
    <n v="2.2499999999999999E-2"/>
  </r>
  <r>
    <s v="new_hampshire"/>
    <x v="16"/>
    <x v="1"/>
    <x v="1470"/>
    <n v="0.19359999999999999"/>
    <n v="0.18759999999999999"/>
    <n v="0.1837"/>
    <n v="0.18759999999999999"/>
    <n v="0.17910000000000001"/>
    <n v="0.19359999999999999"/>
    <n v="0.18759999999999999"/>
    <n v="0.17910000000000001"/>
  </r>
  <r>
    <s v="new_hampshire"/>
    <x v="16"/>
    <x v="0"/>
    <x v="4055"/>
    <n v="0.91159999999999997"/>
    <n v="0.85629999999999995"/>
    <n v="0.89129999999999998"/>
    <n v="0.83709999999999996"/>
    <n v="0.82030000000000003"/>
    <n v="0.93899999999999995"/>
    <n v="0.83150000000000002"/>
    <n v="0.79669999999999996"/>
  </r>
  <r>
    <s v="new_jersey"/>
    <x v="16"/>
    <x v="6"/>
    <x v="2158"/>
    <n v="6.9699999999999998E-2"/>
    <n v="6.9699999999999998E-2"/>
    <n v="6.2799999999999995E-2"/>
    <n v="6.9699999999999998E-2"/>
    <n v="6.2799999999999995E-2"/>
    <n v="6.9699999999999998E-2"/>
    <n v="6.9699999999999998E-2"/>
    <n v="6.2799999999999995E-2"/>
  </r>
  <r>
    <s v="new_jersey"/>
    <x v="16"/>
    <x v="1"/>
    <x v="4056"/>
    <n v="1.1125"/>
    <n v="1.0790999999999999"/>
    <n v="1.0550999999999999"/>
    <n v="1.0790999999999999"/>
    <n v="1.0295000000000001"/>
    <n v="1.1125"/>
    <n v="1.0790999999999999"/>
    <n v="1.0295000000000001"/>
  </r>
  <r>
    <s v="new_jersey"/>
    <x v="16"/>
    <x v="5"/>
    <x v="4057"/>
    <n v="0.3574"/>
    <n v="0.13489999999999999"/>
    <n v="0.3216"/>
    <n v="0.13489999999999999"/>
    <n v="0.1313"/>
    <n v="0.3574"/>
    <n v="0.13489999999999999"/>
    <n v="0.1313"/>
  </r>
  <r>
    <s v="new_jersey"/>
    <x v="16"/>
    <x v="3"/>
    <x v="4058"/>
    <n v="1.8736999999999999"/>
    <n v="1.8506"/>
    <n v="1.9313"/>
    <n v="1.7323"/>
    <n v="1.7669999999999999"/>
    <n v="2.0430999999999999"/>
    <n v="1.6975"/>
    <n v="1.6211"/>
  </r>
  <r>
    <s v="new_jersey"/>
    <x v="16"/>
    <x v="4"/>
    <x v="3850"/>
    <n v="1.8425"/>
    <n v="1.8425"/>
    <n v="1.7698"/>
    <n v="1.8425"/>
    <n v="1.7698"/>
    <n v="1.8425"/>
    <n v="1.8425"/>
    <n v="1.7698"/>
  </r>
  <r>
    <s v="new_jersey"/>
    <x v="16"/>
    <x v="2"/>
    <x v="4059"/>
    <n v="0.19789999999999999"/>
    <n v="0.13919999999999999"/>
    <n v="0.19409999999999999"/>
    <n v="0.13919999999999999"/>
    <n v="0.13919999999999999"/>
    <n v="0.19789999999999999"/>
    <n v="0.13919999999999999"/>
    <n v="0.13919999999999999"/>
  </r>
  <r>
    <s v="new_jersey"/>
    <x v="16"/>
    <x v="0"/>
    <x v="4060"/>
    <n v="5.4537000000000004"/>
    <n v="5.1159999999999997"/>
    <n v="5.3346999999999998"/>
    <n v="4.9977"/>
    <n v="4.8997000000000002"/>
    <n v="5.6230000000000002"/>
    <n v="4.9627999999999997"/>
    <n v="4.7537000000000003"/>
  </r>
  <r>
    <s v="new_mexico"/>
    <x v="16"/>
    <x v="1"/>
    <x v="4061"/>
    <n v="0.33929999999999999"/>
    <n v="0.32740000000000002"/>
    <n v="0.32250000000000001"/>
    <n v="0.32740000000000002"/>
    <n v="0.31340000000000001"/>
    <n v="0.33929999999999999"/>
    <n v="0.32740000000000002"/>
    <n v="0.31340000000000001"/>
  </r>
  <r>
    <s v="new_mexico"/>
    <x v="16"/>
    <x v="4"/>
    <x v="4062"/>
    <n v="0.48080000000000001"/>
    <n v="0.48080000000000001"/>
    <n v="0.46139999999999998"/>
    <n v="0.48080000000000001"/>
    <n v="0.46139999999999998"/>
    <n v="0.48080000000000001"/>
    <n v="0.48080000000000001"/>
    <n v="0.46139999999999998"/>
  </r>
  <r>
    <s v="new_mexico"/>
    <x v="16"/>
    <x v="0"/>
    <x v="4063"/>
    <n v="1.37"/>
    <n v="1.2911999999999999"/>
    <n v="1.3362000000000001"/>
    <n v="1.2652000000000001"/>
    <n v="1.2371000000000001"/>
    <n v="1.4073"/>
    <n v="1.2575000000000001"/>
    <n v="1.2050000000000001"/>
  </r>
  <r>
    <s v="new_mexico"/>
    <x v="16"/>
    <x v="2"/>
    <x v="128"/>
    <n v="4.36E-2"/>
    <n v="3.0599999999999999E-2"/>
    <n v="4.2700000000000002E-2"/>
    <n v="3.0599999999999999E-2"/>
    <n v="3.0599999999999999E-2"/>
    <n v="4.36E-2"/>
    <n v="3.0599999999999999E-2"/>
    <n v="3.0599999999999999E-2"/>
  </r>
  <r>
    <s v="new_mexico"/>
    <x v="16"/>
    <x v="5"/>
    <x v="3835"/>
    <n v="7.8600000000000003E-2"/>
    <n v="2.9700000000000001E-2"/>
    <n v="7.0800000000000002E-2"/>
    <n v="2.9700000000000001E-2"/>
    <n v="2.8899999999999999E-2"/>
    <n v="7.8600000000000003E-2"/>
    <n v="2.9700000000000001E-2"/>
    <n v="2.8899999999999999E-2"/>
  </r>
  <r>
    <s v="new_mexico"/>
    <x v="16"/>
    <x v="3"/>
    <x v="4064"/>
    <n v="0.41239999999999999"/>
    <n v="0.4073"/>
    <n v="0.42499999999999999"/>
    <n v="0.38119999999999998"/>
    <n v="0.38890000000000002"/>
    <n v="0.4496"/>
    <n v="0.37359999999999999"/>
    <n v="0.35680000000000001"/>
  </r>
  <r>
    <s v="new_mexico"/>
    <x v="16"/>
    <x v="6"/>
    <x v="773"/>
    <n v="1.5299999999999999E-2"/>
    <n v="1.5299999999999999E-2"/>
    <n v="1.38E-2"/>
    <n v="1.5299999999999999E-2"/>
    <n v="1.38E-2"/>
    <n v="1.5299999999999999E-2"/>
    <n v="1.5299999999999999E-2"/>
    <n v="1.38E-2"/>
  </r>
  <r>
    <s v="new_york"/>
    <x v="16"/>
    <x v="3"/>
    <x v="4065"/>
    <n v="3.8753000000000002"/>
    <n v="3.8273999999999999"/>
    <n v="3.9943"/>
    <n v="3.5827"/>
    <n v="3.6545999999999998"/>
    <n v="4.2255000000000003"/>
    <n v="3.5106999999999999"/>
    <n v="3.3527"/>
  </r>
  <r>
    <s v="new_york"/>
    <x v="16"/>
    <x v="5"/>
    <x v="4066"/>
    <n v="0.73909999999999998"/>
    <n v="0.27910000000000001"/>
    <n v="0.66520000000000001"/>
    <n v="0.27910000000000001"/>
    <n v="0.27160000000000001"/>
    <n v="0.73909999999999998"/>
    <n v="0.27910000000000001"/>
    <n v="0.27160000000000001"/>
  </r>
  <r>
    <s v="new_york"/>
    <x v="16"/>
    <x v="2"/>
    <x v="1817"/>
    <n v="0.4093"/>
    <n v="0.28789999999999999"/>
    <n v="0.40150000000000002"/>
    <n v="0.28789999999999999"/>
    <n v="0.28789999999999999"/>
    <n v="0.4093"/>
    <n v="0.28789999999999999"/>
    <n v="0.28789999999999999"/>
  </r>
  <r>
    <s v="new_york"/>
    <x v="16"/>
    <x v="1"/>
    <x v="4067"/>
    <n v="2.1272000000000002"/>
    <n v="2.0663"/>
    <n v="2.0160999999999998"/>
    <n v="2.0663"/>
    <n v="1.9695"/>
    <n v="2.1272000000000002"/>
    <n v="2.0663"/>
    <n v="1.9695"/>
  </r>
  <r>
    <s v="new_york"/>
    <x v="16"/>
    <x v="6"/>
    <x v="4068"/>
    <n v="0.14419999999999999"/>
    <n v="0.14419999999999999"/>
    <n v="0.1298"/>
    <n v="0.14419999999999999"/>
    <n v="0.1298"/>
    <n v="0.14419999999999999"/>
    <n v="0.14419999999999999"/>
    <n v="0.1298"/>
  </r>
  <r>
    <s v="new_york"/>
    <x v="16"/>
    <x v="0"/>
    <x v="4069"/>
    <n v="11.287800000000001"/>
    <n v="10.5975"/>
    <n v="11.043900000000001"/>
    <n v="10.3528"/>
    <n v="10.150499999999999"/>
    <n v="11.638"/>
    <n v="10.280799999999999"/>
    <n v="9.8485999999999994"/>
  </r>
  <r>
    <s v="new_york"/>
    <x v="16"/>
    <x v="4"/>
    <x v="4070"/>
    <n v="3.9927000000000001"/>
    <n v="3.9927000000000001"/>
    <n v="3.8370000000000002"/>
    <n v="3.9927000000000001"/>
    <n v="3.8370000000000002"/>
    <n v="3.9927000000000001"/>
    <n v="3.9927000000000001"/>
    <n v="3.8370000000000002"/>
  </r>
  <r>
    <s v="north_carolina"/>
    <x v="16"/>
    <x v="3"/>
    <x v="4071"/>
    <n v="2.1410999999999998"/>
    <n v="2.1147"/>
    <n v="2.2069000000000001"/>
    <n v="1.9795"/>
    <n v="2.0192000000000001"/>
    <n v="2.3346"/>
    <n v="1.9397"/>
    <n v="1.8524"/>
  </r>
  <r>
    <s v="north_carolina"/>
    <x v="16"/>
    <x v="4"/>
    <x v="4072"/>
    <n v="2.8024"/>
    <n v="2.8024"/>
    <n v="2.6903999999999999"/>
    <n v="2.8024"/>
    <n v="2.6903999999999999"/>
    <n v="2.8024"/>
    <n v="2.8024"/>
    <n v="2.6903999999999999"/>
  </r>
  <r>
    <s v="north_carolina"/>
    <x v="16"/>
    <x v="5"/>
    <x v="4073"/>
    <n v="0.40839999999999999"/>
    <n v="0.1542"/>
    <n v="0.36749999999999999"/>
    <n v="0.1542"/>
    <n v="0.15010000000000001"/>
    <n v="0.40839999999999999"/>
    <n v="0.1542"/>
    <n v="0.15010000000000001"/>
  </r>
  <r>
    <s v="north_carolina"/>
    <x v="16"/>
    <x v="1"/>
    <x v="4074"/>
    <n v="1.5198"/>
    <n v="1.4698"/>
    <n v="1.4432"/>
    <n v="1.4698"/>
    <n v="1.4051"/>
    <n v="1.5198"/>
    <n v="1.4698"/>
    <n v="1.4051"/>
  </r>
  <r>
    <s v="north_carolina"/>
    <x v="16"/>
    <x v="6"/>
    <x v="2071"/>
    <n v="7.9699999999999993E-2"/>
    <n v="7.9699999999999993E-2"/>
    <n v="7.17E-2"/>
    <n v="7.9699999999999993E-2"/>
    <n v="7.17E-2"/>
    <n v="7.9699999999999993E-2"/>
    <n v="7.9699999999999993E-2"/>
    <n v="7.17E-2"/>
  </r>
  <r>
    <s v="north_carolina"/>
    <x v="16"/>
    <x v="2"/>
    <x v="61"/>
    <n v="0.2261"/>
    <n v="0.159"/>
    <n v="0.2218"/>
    <n v="0.159"/>
    <n v="0.159"/>
    <n v="0.2261"/>
    <n v="0.159"/>
    <n v="0.159"/>
  </r>
  <r>
    <s v="north_carolina"/>
    <x v="16"/>
    <x v="0"/>
    <x v="4075"/>
    <n v="7.1775000000000002"/>
    <n v="6.7797999999999998"/>
    <n v="7.0015999999999998"/>
    <n v="6.6445999999999996"/>
    <n v="6.4954999999999998"/>
    <n v="7.3710000000000004"/>
    <n v="6.6048"/>
    <n v="6.3288000000000002"/>
  </r>
  <r>
    <s v="north_dakota"/>
    <x v="16"/>
    <x v="2"/>
    <x v="1106"/>
    <n v="1.3100000000000001E-2"/>
    <n v="9.1999999999999998E-3"/>
    <n v="1.2800000000000001E-2"/>
    <n v="9.1999999999999998E-3"/>
    <n v="9.1999999999999998E-3"/>
    <n v="1.3100000000000001E-2"/>
    <n v="9.1999999999999998E-3"/>
    <n v="9.1999999999999998E-3"/>
  </r>
  <r>
    <s v="north_dakota"/>
    <x v="16"/>
    <x v="3"/>
    <x v="4076"/>
    <n v="0.124"/>
    <n v="0.1225"/>
    <n v="0.1278"/>
    <n v="0.11459999999999999"/>
    <n v="0.1169"/>
    <n v="0.13519999999999999"/>
    <n v="0.1123"/>
    <n v="0.10730000000000001"/>
  </r>
  <r>
    <s v="north_dakota"/>
    <x v="16"/>
    <x v="4"/>
    <x v="4077"/>
    <n v="0.1883"/>
    <n v="0.1883"/>
    <n v="0.18079999999999999"/>
    <n v="0.1883"/>
    <n v="0.18079999999999999"/>
    <n v="0.1883"/>
    <n v="0.1883"/>
    <n v="0.18079999999999999"/>
  </r>
  <r>
    <s v="north_dakota"/>
    <x v="16"/>
    <x v="6"/>
    <x v="2537"/>
    <n v="4.5999999999999999E-3"/>
    <n v="4.5999999999999999E-3"/>
    <n v="4.1999999999999997E-3"/>
    <n v="4.5999999999999999E-3"/>
    <n v="4.1999999999999997E-3"/>
    <n v="4.5999999999999999E-3"/>
    <n v="4.5999999999999999E-3"/>
    <n v="4.1999999999999997E-3"/>
  </r>
  <r>
    <s v="north_dakota"/>
    <x v="16"/>
    <x v="0"/>
    <x v="4078"/>
    <n v="0.46949999999999997"/>
    <n v="0.44519999999999998"/>
    <n v="0.45710000000000001"/>
    <n v="0.43730000000000002"/>
    <n v="0.42680000000000001"/>
    <n v="0.48070000000000002"/>
    <n v="0.435"/>
    <n v="0.41710000000000003"/>
  </r>
  <r>
    <s v="north_dakota"/>
    <x v="16"/>
    <x v="1"/>
    <x v="4079"/>
    <n v="0.1159"/>
    <n v="0.11169999999999999"/>
    <n v="0.11020000000000001"/>
    <n v="0.11169999999999999"/>
    <n v="0.107"/>
    <n v="0.1159"/>
    <n v="0.11169999999999999"/>
    <n v="0.107"/>
  </r>
  <r>
    <s v="north_dakota"/>
    <x v="16"/>
    <x v="5"/>
    <x v="1251"/>
    <n v="2.3599999999999999E-2"/>
    <n v="8.8999999999999999E-3"/>
    <n v="2.1299999999999999E-2"/>
    <n v="8.8999999999999999E-3"/>
    <n v="8.6999999999999994E-3"/>
    <n v="2.3599999999999999E-2"/>
    <n v="8.8999999999999999E-3"/>
    <n v="8.6999999999999994E-3"/>
  </r>
  <r>
    <s v="ohio"/>
    <x v="16"/>
    <x v="0"/>
    <x v="4080"/>
    <n v="7.7161999999999997"/>
    <n v="7.2847"/>
    <n v="7.5244999999999997"/>
    <n v="7.1397000000000004"/>
    <n v="6.9779"/>
    <n v="7.9237000000000002"/>
    <n v="7.0971000000000002"/>
    <n v="6.7991000000000001"/>
  </r>
  <r>
    <s v="ohio"/>
    <x v="16"/>
    <x v="4"/>
    <x v="4081"/>
    <n v="2.9169999999999998"/>
    <n v="2.9169999999999998"/>
    <n v="2.7986"/>
    <n v="2.9169999999999998"/>
    <n v="2.7986"/>
    <n v="2.9169999999999998"/>
    <n v="2.9169999999999998"/>
    <n v="2.7986"/>
  </r>
  <r>
    <s v="ohio"/>
    <x v="16"/>
    <x v="3"/>
    <x v="4082"/>
    <n v="2.2961"/>
    <n v="2.2677999999999998"/>
    <n v="2.3666"/>
    <n v="2.1227999999999998"/>
    <n v="2.1654"/>
    <n v="2.5036"/>
    <n v="2.0800999999999998"/>
    <n v="1.9864999999999999"/>
  </r>
  <r>
    <s v="ohio"/>
    <x v="16"/>
    <x v="6"/>
    <x v="312"/>
    <n v="8.5500000000000007E-2"/>
    <n v="8.5500000000000007E-2"/>
    <n v="7.6899999999999996E-2"/>
    <n v="8.5500000000000007E-2"/>
    <n v="7.6899999999999996E-2"/>
    <n v="8.5500000000000007E-2"/>
    <n v="8.5500000000000007E-2"/>
    <n v="7.6899999999999996E-2"/>
  </r>
  <r>
    <s v="ohio"/>
    <x v="16"/>
    <x v="5"/>
    <x v="4083"/>
    <n v="0.43790000000000001"/>
    <n v="0.16539999999999999"/>
    <n v="0.39410000000000001"/>
    <n v="0.16539999999999999"/>
    <n v="0.16089999999999999"/>
    <n v="0.43790000000000001"/>
    <n v="0.16539999999999999"/>
    <n v="0.16089999999999999"/>
  </r>
  <r>
    <s v="ohio"/>
    <x v="16"/>
    <x v="2"/>
    <x v="4084"/>
    <n v="0.24249999999999999"/>
    <n v="0.1706"/>
    <n v="0.2379"/>
    <n v="0.1706"/>
    <n v="0.1706"/>
    <n v="0.24249999999999999"/>
    <n v="0.1706"/>
    <n v="0.1706"/>
  </r>
  <r>
    <s v="ohio"/>
    <x v="16"/>
    <x v="1"/>
    <x v="4085"/>
    <n v="1.7372000000000001"/>
    <n v="1.6785000000000001"/>
    <n v="1.6504000000000001"/>
    <n v="1.6785000000000001"/>
    <n v="1.6055999999999999"/>
    <n v="1.7372000000000001"/>
    <n v="1.6785000000000001"/>
    <n v="1.6055999999999999"/>
  </r>
  <r>
    <s v="oklahoma"/>
    <x v="16"/>
    <x v="4"/>
    <x v="4086"/>
    <n v="0.99539999999999995"/>
    <n v="0.99539999999999995"/>
    <n v="0.95579999999999998"/>
    <n v="0.99539999999999995"/>
    <n v="0.95579999999999998"/>
    <n v="0.99539999999999995"/>
    <n v="0.99539999999999995"/>
    <n v="0.95579999999999998"/>
  </r>
  <r>
    <s v="oklahoma"/>
    <x v="16"/>
    <x v="6"/>
    <x v="609"/>
    <n v="2.75E-2"/>
    <n v="2.75E-2"/>
    <n v="2.4799999999999999E-2"/>
    <n v="2.75E-2"/>
    <n v="2.4799999999999999E-2"/>
    <n v="2.75E-2"/>
    <n v="2.75E-2"/>
    <n v="2.4799999999999999E-2"/>
  </r>
  <r>
    <s v="oklahoma"/>
    <x v="16"/>
    <x v="5"/>
    <x v="3478"/>
    <n v="0.1411"/>
    <n v="5.33E-2"/>
    <n v="0.127"/>
    <n v="5.33E-2"/>
    <n v="5.1900000000000002E-2"/>
    <n v="0.1411"/>
    <n v="5.33E-2"/>
    <n v="5.1900000000000002E-2"/>
  </r>
  <r>
    <s v="oklahoma"/>
    <x v="16"/>
    <x v="0"/>
    <x v="4087"/>
    <n v="2.6103000000000001"/>
    <n v="2.468"/>
    <n v="2.5440999999999998"/>
    <n v="2.4213"/>
    <n v="2.3654000000000002"/>
    <n v="2.6772"/>
    <n v="2.4075000000000002"/>
    <n v="2.3077999999999999"/>
  </r>
  <r>
    <s v="oklahoma"/>
    <x v="16"/>
    <x v="2"/>
    <x v="339"/>
    <n v="7.8200000000000006E-2"/>
    <n v="5.5E-2"/>
    <n v="7.6700000000000004E-2"/>
    <n v="5.5E-2"/>
    <n v="5.5E-2"/>
    <n v="7.8200000000000006E-2"/>
    <n v="5.5E-2"/>
    <n v="5.5E-2"/>
  </r>
  <r>
    <s v="oklahoma"/>
    <x v="16"/>
    <x v="3"/>
    <x v="1056"/>
    <n v="0.74009999999999998"/>
    <n v="0.73089999999999999"/>
    <n v="0.76280000000000003"/>
    <n v="0.68420000000000003"/>
    <n v="0.69789999999999996"/>
    <n v="0.80689999999999995"/>
    <n v="0.6704"/>
    <n v="0.64029999999999998"/>
  </r>
  <r>
    <s v="oklahoma"/>
    <x v="16"/>
    <x v="1"/>
    <x v="4088"/>
    <n v="0.628"/>
    <n v="0.60589999999999999"/>
    <n v="0.59699999999999998"/>
    <n v="0.60589999999999999"/>
    <n v="0.58009999999999995"/>
    <n v="0.628"/>
    <n v="0.60589999999999999"/>
    <n v="0.58009999999999995"/>
  </r>
  <r>
    <s v="oregon"/>
    <x v="16"/>
    <x v="4"/>
    <x v="2252"/>
    <n v="0.96060000000000001"/>
    <n v="0.96060000000000001"/>
    <n v="0.92159999999999997"/>
    <n v="0.96060000000000001"/>
    <n v="0.92159999999999997"/>
    <n v="0.96060000000000001"/>
    <n v="0.96060000000000001"/>
    <n v="0.92159999999999997"/>
  </r>
  <r>
    <s v="oregon"/>
    <x v="16"/>
    <x v="6"/>
    <x v="2513"/>
    <n v="3.1699999999999999E-2"/>
    <n v="3.1699999999999999E-2"/>
    <n v="2.8500000000000001E-2"/>
    <n v="3.1699999999999999E-2"/>
    <n v="2.8500000000000001E-2"/>
    <n v="3.1699999999999999E-2"/>
    <n v="3.1699999999999999E-2"/>
    <n v="2.8500000000000001E-2"/>
  </r>
  <r>
    <s v="oregon"/>
    <x v="16"/>
    <x v="2"/>
    <x v="2133"/>
    <n v="8.9899999999999994E-2"/>
    <n v="6.3200000000000006E-2"/>
    <n v="8.8200000000000001E-2"/>
    <n v="6.3200000000000006E-2"/>
    <n v="6.3200000000000006E-2"/>
    <n v="8.9899999999999994E-2"/>
    <n v="6.3200000000000006E-2"/>
    <n v="6.3200000000000006E-2"/>
  </r>
  <r>
    <s v="oregon"/>
    <x v="16"/>
    <x v="5"/>
    <x v="4089"/>
    <n v="0.1623"/>
    <n v="6.13E-2"/>
    <n v="0.14599999999999999"/>
    <n v="6.13E-2"/>
    <n v="5.96E-2"/>
    <n v="0.1623"/>
    <n v="6.13E-2"/>
    <n v="5.96E-2"/>
  </r>
  <r>
    <s v="oregon"/>
    <x v="16"/>
    <x v="0"/>
    <x v="4090"/>
    <n v="2.6025999999999998"/>
    <n v="2.4491999999999998"/>
    <n v="2.5425"/>
    <n v="2.3954"/>
    <n v="2.3449"/>
    <n v="2.6795"/>
    <n v="2.3795999999999999"/>
    <n v="2.2786"/>
  </r>
  <r>
    <s v="oregon"/>
    <x v="16"/>
    <x v="3"/>
    <x v="4091"/>
    <n v="0.8508"/>
    <n v="0.84030000000000005"/>
    <n v="0.87690000000000001"/>
    <n v="0.78659999999999997"/>
    <n v="0.8024"/>
    <n v="0.92769999999999997"/>
    <n v="0.77080000000000004"/>
    <n v="0.73609999999999998"/>
  </r>
  <r>
    <s v="oregon"/>
    <x v="16"/>
    <x v="1"/>
    <x v="4092"/>
    <n v="0.50739999999999996"/>
    <n v="0.49209999999999998"/>
    <n v="0.48130000000000001"/>
    <n v="0.49209999999999998"/>
    <n v="0.46960000000000002"/>
    <n v="0.50739999999999996"/>
    <n v="0.49209999999999998"/>
    <n v="0.46960000000000002"/>
  </r>
  <r>
    <s v="pennsylvania"/>
    <x v="16"/>
    <x v="2"/>
    <x v="823"/>
    <n v="0.2666"/>
    <n v="0.1875"/>
    <n v="0.26150000000000001"/>
    <n v="0.1875"/>
    <n v="0.1875"/>
    <n v="0.2666"/>
    <n v="0.1875"/>
    <n v="0.1875"/>
  </r>
  <r>
    <s v="pennsylvania"/>
    <x v="16"/>
    <x v="6"/>
    <x v="4093"/>
    <n v="9.4E-2"/>
    <n v="9.4E-2"/>
    <n v="8.4599999999999995E-2"/>
    <n v="9.4E-2"/>
    <n v="8.4599999999999995E-2"/>
    <n v="9.4E-2"/>
    <n v="9.4E-2"/>
    <n v="8.4599999999999995E-2"/>
  </r>
  <r>
    <s v="pennsylvania"/>
    <x v="16"/>
    <x v="3"/>
    <x v="4094"/>
    <n v="2.5240999999999998"/>
    <n v="2.4929000000000001"/>
    <n v="2.6015999999999999"/>
    <n v="2.3334999999999999"/>
    <n v="2.3803000000000001"/>
    <n v="2.7522000000000002"/>
    <n v="2.2866"/>
    <n v="2.1837"/>
  </r>
  <r>
    <s v="pennsylvania"/>
    <x v="16"/>
    <x v="4"/>
    <x v="4095"/>
    <n v="2.6677"/>
    <n v="2.6677"/>
    <n v="2.5642999999999998"/>
    <n v="2.6677"/>
    <n v="2.5642999999999998"/>
    <n v="2.6677"/>
    <n v="2.6677"/>
    <n v="2.5642999999999998"/>
  </r>
  <r>
    <s v="pennsylvania"/>
    <x v="16"/>
    <x v="0"/>
    <x v="4096"/>
    <n v="7.5678000000000001"/>
    <n v="7.1111000000000004"/>
    <n v="7.4004000000000003"/>
    <n v="6.9516999999999998"/>
    <n v="6.8131000000000004"/>
    <n v="7.7958999999999996"/>
    <n v="6.9048999999999996"/>
    <n v="6.6165000000000003"/>
  </r>
  <r>
    <s v="pennsylvania"/>
    <x v="16"/>
    <x v="5"/>
    <x v="4097"/>
    <n v="0.48139999999999999"/>
    <n v="0.18179999999999999"/>
    <n v="0.43319999999999997"/>
    <n v="0.18179999999999999"/>
    <n v="0.1769"/>
    <n v="0.48139999999999999"/>
    <n v="0.18179999999999999"/>
    <n v="0.1769"/>
  </r>
  <r>
    <s v="pennsylvania"/>
    <x v="16"/>
    <x v="1"/>
    <x v="4098"/>
    <n v="1.5341"/>
    <n v="1.4874000000000001"/>
    <n v="1.4552"/>
    <n v="1.4874000000000001"/>
    <n v="1.4195"/>
    <n v="1.5341"/>
    <n v="1.4874000000000001"/>
    <n v="1.4195"/>
  </r>
  <r>
    <s v="rhode_island"/>
    <x v="16"/>
    <x v="5"/>
    <x v="1969"/>
    <n v="4.3499999999999997E-2"/>
    <n v="1.6400000000000001E-2"/>
    <n v="3.9100000000000003E-2"/>
    <n v="1.6400000000000001E-2"/>
    <n v="1.6E-2"/>
    <n v="4.3499999999999997E-2"/>
    <n v="1.6400000000000001E-2"/>
    <n v="1.6E-2"/>
  </r>
  <r>
    <s v="rhode_island"/>
    <x v="16"/>
    <x v="6"/>
    <x v="400"/>
    <n v="8.5000000000000006E-3"/>
    <n v="8.5000000000000006E-3"/>
    <n v="7.6E-3"/>
    <n v="8.5000000000000006E-3"/>
    <n v="7.6E-3"/>
    <n v="8.5000000000000006E-3"/>
    <n v="8.5000000000000006E-3"/>
    <n v="7.6E-3"/>
  </r>
  <r>
    <s v="rhode_island"/>
    <x v="16"/>
    <x v="2"/>
    <x v="1454"/>
    <n v="2.41E-2"/>
    <n v="1.6899999999999998E-2"/>
    <n v="2.3599999999999999E-2"/>
    <n v="1.6899999999999998E-2"/>
    <n v="1.6899999999999998E-2"/>
    <n v="2.41E-2"/>
    <n v="1.6899999999999998E-2"/>
    <n v="1.6899999999999998E-2"/>
  </r>
  <r>
    <s v="rhode_island"/>
    <x v="16"/>
    <x v="3"/>
    <x v="4099"/>
    <n v="0.22800000000000001"/>
    <n v="0.22520000000000001"/>
    <n v="0.23499999999999999"/>
    <n v="0.21079999999999999"/>
    <n v="0.215"/>
    <n v="0.24859999999999999"/>
    <n v="0.20660000000000001"/>
    <n v="0.1973"/>
  </r>
  <r>
    <s v="rhode_island"/>
    <x v="16"/>
    <x v="0"/>
    <x v="4100"/>
    <n v="0.66590000000000005"/>
    <n v="0.625"/>
    <n v="0.65139999999999998"/>
    <n v="0.61060000000000003"/>
    <n v="0.59860000000000002"/>
    <n v="0.6865"/>
    <n v="0.60629999999999995"/>
    <n v="0.58079999999999998"/>
  </r>
  <r>
    <s v="rhode_island"/>
    <x v="16"/>
    <x v="4"/>
    <x v="4101"/>
    <n v="0.2303"/>
    <n v="0.2303"/>
    <n v="0.2213"/>
    <n v="0.2303"/>
    <n v="0.2213"/>
    <n v="0.2303"/>
    <n v="0.2303"/>
    <n v="0.2213"/>
  </r>
  <r>
    <s v="rhode_island"/>
    <x v="16"/>
    <x v="1"/>
    <x v="3621"/>
    <n v="0.13150000000000001"/>
    <n v="0.12759999999999999"/>
    <n v="0.1246"/>
    <n v="0.12759999999999999"/>
    <n v="0.1217"/>
    <n v="0.13150000000000001"/>
    <n v="0.12759999999999999"/>
    <n v="0.1217"/>
  </r>
  <r>
    <s v="south_carolina"/>
    <x v="16"/>
    <x v="3"/>
    <x v="4102"/>
    <n v="0.95809999999999995"/>
    <n v="0.94630000000000003"/>
    <n v="0.98750000000000004"/>
    <n v="0.88580000000000003"/>
    <n v="0.90359999999999996"/>
    <n v="1.0447"/>
    <n v="0.86799999999999999"/>
    <n v="0.82889999999999997"/>
  </r>
  <r>
    <s v="south_carolina"/>
    <x v="16"/>
    <x v="2"/>
    <x v="1310"/>
    <n v="0.1012"/>
    <n v="7.1199999999999999E-2"/>
    <n v="9.9299999999999999E-2"/>
    <n v="7.1199999999999999E-2"/>
    <n v="7.1199999999999999E-2"/>
    <n v="0.1012"/>
    <n v="7.1199999999999999E-2"/>
    <n v="7.1199999999999999E-2"/>
  </r>
  <r>
    <s v="south_carolina"/>
    <x v="16"/>
    <x v="4"/>
    <x v="4103"/>
    <n v="1.3145"/>
    <n v="1.3145"/>
    <n v="1.2623"/>
    <n v="1.3145"/>
    <n v="1.2623"/>
    <n v="1.3145"/>
    <n v="1.3145"/>
    <n v="1.2623"/>
  </r>
  <r>
    <s v="south_carolina"/>
    <x v="16"/>
    <x v="1"/>
    <x v="4104"/>
    <n v="0.6855"/>
    <n v="0.66290000000000004"/>
    <n v="0.65100000000000002"/>
    <n v="0.66290000000000004"/>
    <n v="0.63380000000000003"/>
    <n v="0.6855"/>
    <n v="0.66290000000000004"/>
    <n v="0.63380000000000003"/>
  </r>
  <r>
    <s v="south_carolina"/>
    <x v="16"/>
    <x v="5"/>
    <x v="4105"/>
    <n v="0.1827"/>
    <n v="6.9000000000000006E-2"/>
    <n v="0.16450000000000001"/>
    <n v="6.9000000000000006E-2"/>
    <n v="6.7199999999999996E-2"/>
    <n v="0.1827"/>
    <n v="6.9000000000000006E-2"/>
    <n v="6.7199999999999996E-2"/>
  </r>
  <r>
    <s v="south_carolina"/>
    <x v="16"/>
    <x v="0"/>
    <x v="4106"/>
    <n v="3.2776999999999998"/>
    <n v="3.0994999999999999"/>
    <n v="3.1966999999999999"/>
    <n v="3.0390000000000001"/>
    <n v="2.97"/>
    <n v="3.3643000000000001"/>
    <n v="3.0211999999999999"/>
    <n v="2.8954"/>
  </r>
  <r>
    <s v="south_carolina"/>
    <x v="16"/>
    <x v="6"/>
    <x v="43"/>
    <n v="3.5700000000000003E-2"/>
    <n v="3.5700000000000003E-2"/>
    <n v="3.2099999999999997E-2"/>
    <n v="3.5700000000000003E-2"/>
    <n v="3.2099999999999997E-2"/>
    <n v="3.5700000000000003E-2"/>
    <n v="3.5700000000000003E-2"/>
    <n v="3.2099999999999997E-2"/>
  </r>
  <r>
    <s v="south_dakota"/>
    <x v="16"/>
    <x v="2"/>
    <x v="4107"/>
    <n v="1.67E-2"/>
    <n v="1.18E-2"/>
    <n v="1.6400000000000001E-2"/>
    <n v="1.18E-2"/>
    <n v="1.18E-2"/>
    <n v="1.67E-2"/>
    <n v="1.18E-2"/>
    <n v="1.18E-2"/>
  </r>
  <r>
    <s v="south_dakota"/>
    <x v="16"/>
    <x v="0"/>
    <x v="4108"/>
    <n v="0.54579999999999995"/>
    <n v="0.51590000000000003"/>
    <n v="0.53200000000000003"/>
    <n v="0.50590000000000002"/>
    <n v="0.49430000000000002"/>
    <n v="0.56010000000000004"/>
    <n v="0.503"/>
    <n v="0.48199999999999998"/>
  </r>
  <r>
    <s v="south_dakota"/>
    <x v="16"/>
    <x v="6"/>
    <x v="48"/>
    <n v="5.8999999999999999E-3"/>
    <n v="5.8999999999999999E-3"/>
    <n v="5.3E-3"/>
    <n v="5.8999999999999999E-3"/>
    <n v="5.3E-3"/>
    <n v="5.8999999999999999E-3"/>
    <n v="5.8999999999999999E-3"/>
    <n v="5.3E-3"/>
  </r>
  <r>
    <s v="south_dakota"/>
    <x v="16"/>
    <x v="1"/>
    <x v="289"/>
    <n v="0.1216"/>
    <n v="0.1174"/>
    <n v="0.11550000000000001"/>
    <n v="0.1174"/>
    <n v="0.1123"/>
    <n v="0.1216"/>
    <n v="0.1174"/>
    <n v="0.1123"/>
  </r>
  <r>
    <s v="south_dakota"/>
    <x v="16"/>
    <x v="3"/>
    <x v="4109"/>
    <n v="0.1583"/>
    <n v="0.15629999999999999"/>
    <n v="0.16309999999999999"/>
    <n v="0.14630000000000001"/>
    <n v="0.14929999999999999"/>
    <n v="0.1726"/>
    <n v="0.1434"/>
    <n v="0.13689999999999999"/>
  </r>
  <r>
    <s v="south_dakota"/>
    <x v="16"/>
    <x v="4"/>
    <x v="4110"/>
    <n v="0.21310000000000001"/>
    <n v="0.21310000000000001"/>
    <n v="0.20449999999999999"/>
    <n v="0.21310000000000001"/>
    <n v="0.20449999999999999"/>
    <n v="0.21310000000000001"/>
    <n v="0.21310000000000001"/>
    <n v="0.20449999999999999"/>
  </r>
  <r>
    <s v="south_dakota"/>
    <x v="16"/>
    <x v="5"/>
    <x v="601"/>
    <n v="3.0200000000000001E-2"/>
    <n v="1.14E-2"/>
    <n v="2.7199999999999998E-2"/>
    <n v="1.14E-2"/>
    <n v="1.11E-2"/>
    <n v="3.0200000000000001E-2"/>
    <n v="1.14E-2"/>
    <n v="1.11E-2"/>
  </r>
  <r>
    <s v="tennessee"/>
    <x v="16"/>
    <x v="4"/>
    <x v="4111"/>
    <n v="1.7605999999999999"/>
    <n v="1.7605999999999999"/>
    <n v="1.6901999999999999"/>
    <n v="1.7605999999999999"/>
    <n v="1.6901999999999999"/>
    <n v="1.7605999999999999"/>
    <n v="1.7605999999999999"/>
    <n v="1.6901999999999999"/>
  </r>
  <r>
    <s v="tennessee"/>
    <x v="16"/>
    <x v="2"/>
    <x v="4112"/>
    <n v="0.14249999999999999"/>
    <n v="0.1002"/>
    <n v="0.13980000000000001"/>
    <n v="0.1002"/>
    <n v="0.1002"/>
    <n v="0.14249999999999999"/>
    <n v="0.1002"/>
    <n v="0.1002"/>
  </r>
  <r>
    <s v="tennessee"/>
    <x v="16"/>
    <x v="1"/>
    <x v="4113"/>
    <n v="0.99080000000000001"/>
    <n v="0.9577"/>
    <n v="0.94110000000000005"/>
    <n v="0.9577"/>
    <n v="0.91579999999999995"/>
    <n v="0.99080000000000001"/>
    <n v="0.9577"/>
    <n v="0.91579999999999995"/>
  </r>
  <r>
    <s v="tennessee"/>
    <x v="16"/>
    <x v="6"/>
    <x v="3886"/>
    <n v="5.0200000000000002E-2"/>
    <n v="5.0200000000000002E-2"/>
    <n v="4.5199999999999997E-2"/>
    <n v="5.0200000000000002E-2"/>
    <n v="4.5199999999999997E-2"/>
    <n v="5.0200000000000002E-2"/>
    <n v="5.0200000000000002E-2"/>
    <n v="4.5199999999999997E-2"/>
  </r>
  <r>
    <s v="tennessee"/>
    <x v="16"/>
    <x v="5"/>
    <x v="4114"/>
    <n v="0.25729999999999997"/>
    <n v="9.7100000000000006E-2"/>
    <n v="0.23150000000000001"/>
    <n v="9.7100000000000006E-2"/>
    <n v="9.4500000000000001E-2"/>
    <n v="0.25729999999999997"/>
    <n v="9.7100000000000006E-2"/>
    <n v="9.4500000000000001E-2"/>
  </r>
  <r>
    <s v="tennessee"/>
    <x v="16"/>
    <x v="0"/>
    <x v="4115"/>
    <n v="4.5502000000000002"/>
    <n v="4.2980999999999998"/>
    <n v="4.4381000000000004"/>
    <n v="4.2129000000000003"/>
    <n v="4.1180000000000003"/>
    <n v="4.6721000000000004"/>
    <n v="4.1878000000000002"/>
    <n v="4.0129999999999999"/>
  </r>
  <r>
    <s v="tennessee"/>
    <x v="16"/>
    <x v="3"/>
    <x v="4116"/>
    <n v="1.3489"/>
    <n v="1.3322000000000001"/>
    <n v="1.3903000000000001"/>
    <n v="1.2470000000000001"/>
    <n v="1.2721"/>
    <n v="1.4708000000000001"/>
    <n v="1.222"/>
    <n v="1.167"/>
  </r>
  <r>
    <s v="texas"/>
    <x v="16"/>
    <x v="4"/>
    <x v="4117"/>
    <n v="6.9885000000000002"/>
    <n v="6.9885000000000002"/>
    <n v="6.7065000000000001"/>
    <n v="6.9885000000000002"/>
    <n v="6.7065000000000001"/>
    <n v="6.9885000000000002"/>
    <n v="6.9885000000000002"/>
    <n v="6.7065000000000001"/>
  </r>
  <r>
    <s v="texas"/>
    <x v="16"/>
    <x v="0"/>
    <x v="4118"/>
    <n v="18.267900000000001"/>
    <n v="17.223700000000001"/>
    <n v="17.8339"/>
    <n v="16.861599999999999"/>
    <n v="16.494499999999999"/>
    <n v="18.786000000000001"/>
    <n v="16.755099999999999"/>
    <n v="16.047999999999998"/>
  </r>
  <r>
    <s v="texas"/>
    <x v="16"/>
    <x v="3"/>
    <x v="4119"/>
    <n v="5.7332000000000001"/>
    <n v="5.6623000000000001"/>
    <n v="5.9090999999999996"/>
    <n v="5.3003"/>
    <n v="5.4066000000000001"/>
    <n v="6.2512999999999996"/>
    <n v="5.1938000000000004"/>
    <n v="4.9600999999999997"/>
  </r>
  <r>
    <s v="texas"/>
    <x v="16"/>
    <x v="1"/>
    <x v="4120"/>
    <n v="3.6337999999999999"/>
    <n v="3.5207000000000002"/>
    <n v="3.4481000000000002"/>
    <n v="3.5207000000000002"/>
    <n v="3.3616000000000001"/>
    <n v="3.6337999999999999"/>
    <n v="3.5207000000000002"/>
    <n v="3.3616000000000001"/>
  </r>
  <r>
    <s v="texas"/>
    <x v="16"/>
    <x v="2"/>
    <x v="4121"/>
    <n v="0.60550000000000004"/>
    <n v="0.4259"/>
    <n v="0.59399999999999997"/>
    <n v="0.4259"/>
    <n v="0.4259"/>
    <n v="0.60550000000000004"/>
    <n v="0.4259"/>
    <n v="0.4259"/>
  </r>
  <r>
    <s v="texas"/>
    <x v="16"/>
    <x v="5"/>
    <x v="4122"/>
    <n v="1.0933999999999999"/>
    <n v="0.41289999999999999"/>
    <n v="0.98409999999999997"/>
    <n v="0.41289999999999999"/>
    <n v="0.40179999999999999"/>
    <n v="1.0933999999999999"/>
    <n v="0.41289999999999999"/>
    <n v="0.40179999999999999"/>
  </r>
  <r>
    <s v="texas"/>
    <x v="16"/>
    <x v="6"/>
    <x v="863"/>
    <n v="0.21340000000000001"/>
    <n v="0.21340000000000001"/>
    <n v="0.19209999999999999"/>
    <n v="0.21340000000000001"/>
    <n v="0.19209999999999999"/>
    <n v="0.21340000000000001"/>
    <n v="0.21340000000000001"/>
    <n v="0.19209999999999999"/>
  </r>
  <r>
    <s v="utah"/>
    <x v="16"/>
    <x v="4"/>
    <x v="4123"/>
    <n v="0.63109999999999999"/>
    <n v="0.63109999999999999"/>
    <n v="0.60519999999999996"/>
    <n v="0.63109999999999999"/>
    <n v="0.60519999999999996"/>
    <n v="0.63109999999999999"/>
    <n v="0.63109999999999999"/>
    <n v="0.60519999999999996"/>
  </r>
  <r>
    <s v="utah"/>
    <x v="16"/>
    <x v="1"/>
    <x v="4124"/>
    <n v="0.39429999999999998"/>
    <n v="0.38179999999999997"/>
    <n v="0.37419999999999998"/>
    <n v="0.38179999999999997"/>
    <n v="0.36470000000000002"/>
    <n v="0.39429999999999998"/>
    <n v="0.38179999999999997"/>
    <n v="0.36470000000000002"/>
  </r>
  <r>
    <s v="utah"/>
    <x v="16"/>
    <x v="3"/>
    <x v="4125"/>
    <n v="0.59860000000000002"/>
    <n v="0.59119999999999995"/>
    <n v="0.61699999999999999"/>
    <n v="0.5534"/>
    <n v="0.5645"/>
    <n v="0.65269999999999995"/>
    <n v="0.5423"/>
    <n v="0.51790000000000003"/>
  </r>
  <r>
    <s v="utah"/>
    <x v="16"/>
    <x v="2"/>
    <x v="1360"/>
    <n v="6.3200000000000006E-2"/>
    <n v="4.4499999999999998E-2"/>
    <n v="6.2E-2"/>
    <n v="4.4499999999999998E-2"/>
    <n v="4.4499999999999998E-2"/>
    <n v="6.3200000000000006E-2"/>
    <n v="4.4499999999999998E-2"/>
    <n v="4.4499999999999998E-2"/>
  </r>
  <r>
    <s v="utah"/>
    <x v="16"/>
    <x v="6"/>
    <x v="627"/>
    <n v="2.23E-2"/>
    <n v="2.23E-2"/>
    <n v="2.01E-2"/>
    <n v="2.23E-2"/>
    <n v="2.01E-2"/>
    <n v="2.23E-2"/>
    <n v="2.23E-2"/>
    <n v="2.01E-2"/>
  </r>
  <r>
    <s v="utah"/>
    <x v="16"/>
    <x v="5"/>
    <x v="3035"/>
    <n v="0.1142"/>
    <n v="4.3099999999999999E-2"/>
    <n v="0.1028"/>
    <n v="4.3099999999999999E-2"/>
    <n v="4.2000000000000003E-2"/>
    <n v="0.1142"/>
    <n v="4.3099999999999999E-2"/>
    <n v="4.2000000000000003E-2"/>
  </r>
  <r>
    <s v="utah"/>
    <x v="16"/>
    <x v="0"/>
    <x v="4126"/>
    <n v="1.8237000000000001"/>
    <n v="1.714"/>
    <n v="1.7813000000000001"/>
    <n v="1.6761999999999999"/>
    <n v="1.6409"/>
    <n v="1.8777999999999999"/>
    <n v="1.6651"/>
    <n v="1.5943000000000001"/>
  </r>
  <r>
    <s v="vermont"/>
    <x v="16"/>
    <x v="2"/>
    <x v="842"/>
    <n v="1.4500000000000001E-2"/>
    <n v="1.0200000000000001E-2"/>
    <n v="1.4200000000000001E-2"/>
    <n v="1.0200000000000001E-2"/>
    <n v="1.0200000000000001E-2"/>
    <n v="1.4500000000000001E-2"/>
    <n v="1.0200000000000001E-2"/>
    <n v="1.0200000000000001E-2"/>
  </r>
  <r>
    <s v="vermont"/>
    <x v="16"/>
    <x v="5"/>
    <x v="4127"/>
    <n v="2.6100000000000002E-2"/>
    <n v="9.9000000000000008E-3"/>
    <n v="2.35E-2"/>
    <n v="9.9000000000000008E-3"/>
    <n v="9.5999999999999992E-3"/>
    <n v="2.6100000000000002E-2"/>
    <n v="9.9000000000000008E-3"/>
    <n v="9.5999999999999992E-3"/>
  </r>
  <r>
    <s v="vermont"/>
    <x v="16"/>
    <x v="1"/>
    <x v="4128"/>
    <n v="9.9199999999999997E-2"/>
    <n v="9.5899999999999999E-2"/>
    <n v="9.4200000000000006E-2"/>
    <n v="9.5899999999999999E-2"/>
    <n v="9.1700000000000004E-2"/>
    <n v="9.9199999999999997E-2"/>
    <n v="9.5899999999999999E-2"/>
    <n v="9.1700000000000004E-2"/>
  </r>
  <r>
    <s v="vermont"/>
    <x v="16"/>
    <x v="0"/>
    <x v="4129"/>
    <n v="0.434"/>
    <n v="0.40849999999999997"/>
    <n v="0.42399999999999999"/>
    <n v="0.39989999999999998"/>
    <n v="0.3916"/>
    <n v="0.44640000000000002"/>
    <n v="0.39729999999999999"/>
    <n v="0.38090000000000002"/>
  </r>
  <r>
    <s v="vermont"/>
    <x v="16"/>
    <x v="3"/>
    <x v="2090"/>
    <n v="0.1368"/>
    <n v="0.1351"/>
    <n v="0.14099999999999999"/>
    <n v="0.1265"/>
    <n v="0.129"/>
    <n v="0.1492"/>
    <n v="0.124"/>
    <n v="0.11840000000000001"/>
  </r>
  <r>
    <s v="vermont"/>
    <x v="16"/>
    <x v="4"/>
    <x v="2833"/>
    <n v="0.15240000000000001"/>
    <n v="0.15240000000000001"/>
    <n v="0.14649999999999999"/>
    <n v="0.15240000000000001"/>
    <n v="0.14649999999999999"/>
    <n v="0.15240000000000001"/>
    <n v="0.15240000000000001"/>
    <n v="0.14649999999999999"/>
  </r>
  <r>
    <s v="vermont"/>
    <x v="16"/>
    <x v="6"/>
    <x v="582"/>
    <n v="5.1000000000000004E-3"/>
    <n v="5.1000000000000004E-3"/>
    <n v="4.5999999999999999E-3"/>
    <n v="5.1000000000000004E-3"/>
    <n v="4.5999999999999999E-3"/>
    <n v="5.1000000000000004E-3"/>
    <n v="5.1000000000000004E-3"/>
    <n v="4.5999999999999999E-3"/>
  </r>
  <r>
    <s v="virginia"/>
    <x v="16"/>
    <x v="1"/>
    <x v="4130"/>
    <n v="1.2075"/>
    <n v="1.1686000000000001"/>
    <n v="1.1463000000000001"/>
    <n v="1.1686000000000001"/>
    <n v="1.1166"/>
    <n v="1.2075"/>
    <n v="1.1686000000000001"/>
    <n v="1.1166"/>
  </r>
  <r>
    <s v="virginia"/>
    <x v="16"/>
    <x v="5"/>
    <x v="4131"/>
    <n v="0.33889999999999998"/>
    <n v="0.128"/>
    <n v="0.30499999999999999"/>
    <n v="0.128"/>
    <n v="0.1245"/>
    <n v="0.33889999999999998"/>
    <n v="0.128"/>
    <n v="0.1245"/>
  </r>
  <r>
    <s v="virginia"/>
    <x v="16"/>
    <x v="3"/>
    <x v="4132"/>
    <n v="1.7767999999999999"/>
    <n v="1.7547999999999999"/>
    <n v="1.8312999999999999"/>
    <n v="1.6426000000000001"/>
    <n v="1.6756"/>
    <n v="1.9373"/>
    <n v="1.6095999999999999"/>
    <n v="1.5371999999999999"/>
  </r>
  <r>
    <s v="virginia"/>
    <x v="16"/>
    <x v="2"/>
    <x v="4133"/>
    <n v="0.18770000000000001"/>
    <n v="0.13200000000000001"/>
    <n v="0.18410000000000001"/>
    <n v="0.13200000000000001"/>
    <n v="0.13200000000000001"/>
    <n v="0.18770000000000001"/>
    <n v="0.13200000000000001"/>
    <n v="0.13200000000000001"/>
  </r>
  <r>
    <s v="virginia"/>
    <x v="16"/>
    <x v="4"/>
    <x v="4134"/>
    <n v="2.1888000000000001"/>
    <n v="2.1888000000000001"/>
    <n v="2.1006"/>
    <n v="2.1888000000000001"/>
    <n v="2.1006"/>
    <n v="2.1888000000000001"/>
    <n v="2.1888000000000001"/>
    <n v="2.1006"/>
  </r>
  <r>
    <s v="virginia"/>
    <x v="16"/>
    <x v="0"/>
    <x v="4135"/>
    <n v="5.7656999999999998"/>
    <n v="5.4382999999999999"/>
    <n v="5.6269"/>
    <n v="5.3261000000000003"/>
    <n v="5.2088000000000001"/>
    <n v="5.9263000000000003"/>
    <n v="5.2930999999999999"/>
    <n v="5.0704000000000002"/>
  </r>
  <r>
    <s v="virginia"/>
    <x v="16"/>
    <x v="6"/>
    <x v="4136"/>
    <n v="6.6100000000000006E-2"/>
    <n v="6.6100000000000006E-2"/>
    <n v="5.9499999999999997E-2"/>
    <n v="6.6100000000000006E-2"/>
    <n v="5.9499999999999997E-2"/>
    <n v="6.6100000000000006E-2"/>
    <n v="6.6100000000000006E-2"/>
    <n v="5.9499999999999997E-2"/>
  </r>
  <r>
    <s v="washington"/>
    <x v="16"/>
    <x v="1"/>
    <x v="4137"/>
    <n v="0.84109999999999996"/>
    <n v="0.84109999999999996"/>
    <n v="0.81969999999999998"/>
    <n v="0.84109999999999996"/>
    <n v="0.81969999999999998"/>
    <n v="0.84109999999999996"/>
    <n v="0.84109999999999996"/>
    <n v="0.81969999999999998"/>
  </r>
  <r>
    <s v="washington"/>
    <x v="16"/>
    <x v="4"/>
    <x v="4138"/>
    <n v="1.1600999999999999"/>
    <n v="1.1600999999999999"/>
    <n v="1.1108"/>
    <n v="1.1600999999999999"/>
    <n v="1.1108"/>
    <n v="1.1600999999999999"/>
    <n v="1.1600999999999999"/>
    <n v="1.1108"/>
  </r>
  <r>
    <s v="washington"/>
    <x v="16"/>
    <x v="6"/>
    <x v="2105"/>
    <n v="5.6899999999999999E-2"/>
    <n v="5.6899999999999999E-2"/>
    <n v="5.1200000000000002E-2"/>
    <n v="5.6899999999999999E-2"/>
    <n v="5.1200000000000002E-2"/>
    <n v="5.6899999999999999E-2"/>
    <n v="5.6899999999999999E-2"/>
    <n v="5.1200000000000002E-2"/>
  </r>
  <r>
    <s v="washington"/>
    <x v="16"/>
    <x v="0"/>
    <x v="4139"/>
    <n v="4.0407999999999999"/>
    <n v="3.7924000000000002"/>
    <n v="3.9792000000000001"/>
    <n v="3.6958000000000002"/>
    <n v="3.6448999999999998"/>
    <n v="4.1790000000000003"/>
    <n v="3.6674000000000002"/>
    <n v="3.5257999999999998"/>
  </r>
  <r>
    <s v="washington"/>
    <x v="16"/>
    <x v="5"/>
    <x v="4140"/>
    <n v="0.29170000000000001"/>
    <n v="0.1101"/>
    <n v="0.26250000000000001"/>
    <n v="0.1101"/>
    <n v="0.1072"/>
    <n v="0.29170000000000001"/>
    <n v="0.1101"/>
    <n v="0.1072"/>
  </r>
  <r>
    <s v="washington"/>
    <x v="16"/>
    <x v="3"/>
    <x v="4141"/>
    <n v="1.5295000000000001"/>
    <n v="1.5105999999999999"/>
    <n v="1.5764"/>
    <n v="1.4139999999999999"/>
    <n v="1.4423999999999999"/>
    <n v="1.6677"/>
    <n v="1.3855999999999999"/>
    <n v="1.3232999999999999"/>
  </r>
  <r>
    <s v="washington"/>
    <x v="16"/>
    <x v="2"/>
    <x v="4142"/>
    <n v="0.1615"/>
    <n v="0.11360000000000001"/>
    <n v="0.1585"/>
    <n v="0.11360000000000001"/>
    <n v="0.11360000000000001"/>
    <n v="0.1615"/>
    <n v="0.11360000000000001"/>
    <n v="0.11360000000000001"/>
  </r>
  <r>
    <s v="washington_dc"/>
    <x v="16"/>
    <x v="2"/>
    <x v="79"/>
    <n v="9.9000000000000008E-3"/>
    <n v="7.0000000000000001E-3"/>
    <n v="9.7000000000000003E-3"/>
    <n v="7.0000000000000001E-3"/>
    <n v="7.0000000000000001E-3"/>
    <n v="9.9000000000000008E-3"/>
    <n v="7.0000000000000001E-3"/>
    <n v="7.0000000000000001E-3"/>
  </r>
  <r>
    <s v="washington_dc"/>
    <x v="16"/>
    <x v="5"/>
    <x v="4143"/>
    <n v="1.7899999999999999E-2"/>
    <n v="6.7999999999999996E-3"/>
    <n v="1.61E-2"/>
    <n v="6.7999999999999996E-3"/>
    <n v="6.6E-3"/>
    <n v="1.7899999999999999E-2"/>
    <n v="6.7999999999999996E-3"/>
    <n v="6.6E-3"/>
  </r>
  <r>
    <s v="washington_dc"/>
    <x v="16"/>
    <x v="6"/>
    <x v="19"/>
    <n v="3.5000000000000001E-3"/>
    <n v="3.5000000000000001E-3"/>
    <n v="3.0999999999999999E-3"/>
    <n v="3.5000000000000001E-3"/>
    <n v="3.0999999999999999E-3"/>
    <n v="3.5000000000000001E-3"/>
    <n v="3.5000000000000001E-3"/>
    <n v="3.0999999999999999E-3"/>
  </r>
  <r>
    <s v="washington_dc"/>
    <x v="16"/>
    <x v="0"/>
    <x v="3021"/>
    <n v="0.3397"/>
    <n v="0.32250000000000001"/>
    <n v="0.33110000000000001"/>
    <n v="0.31659999999999999"/>
    <n v="0.30919999999999997"/>
    <n v="0.34810000000000002"/>
    <n v="0.31490000000000001"/>
    <n v="0.3019"/>
  </r>
  <r>
    <s v="washington_dc"/>
    <x v="16"/>
    <x v="1"/>
    <x v="1605"/>
    <n v="6.08E-2"/>
    <n v="5.8900000000000001E-2"/>
    <n v="5.7700000000000001E-2"/>
    <n v="5.8900000000000001E-2"/>
    <n v="5.6300000000000003E-2"/>
    <n v="6.08E-2"/>
    <n v="5.8900000000000001E-2"/>
    <n v="5.6300000000000003E-2"/>
  </r>
  <r>
    <s v="washington_dc"/>
    <x v="16"/>
    <x v="4"/>
    <x v="2382"/>
    <n v="0.15379999999999999"/>
    <n v="0.15379999999999999"/>
    <n v="0.14779999999999999"/>
    <n v="0.15379999999999999"/>
    <n v="0.14779999999999999"/>
    <n v="0.15379999999999999"/>
    <n v="0.15379999999999999"/>
    <n v="0.14779999999999999"/>
  </r>
  <r>
    <s v="washington_dc"/>
    <x v="16"/>
    <x v="3"/>
    <x v="945"/>
    <n v="9.3799999999999994E-2"/>
    <n v="9.2600000000000002E-2"/>
    <n v="9.6600000000000005E-2"/>
    <n v="8.6699999999999999E-2"/>
    <n v="8.8400000000000006E-2"/>
    <n v="0.1022"/>
    <n v="8.4900000000000003E-2"/>
    <n v="8.1100000000000005E-2"/>
  </r>
  <r>
    <s v="west_virginia"/>
    <x v="16"/>
    <x v="4"/>
    <x v="1448"/>
    <n v="0.4904"/>
    <n v="0.4904"/>
    <n v="0.47089999999999999"/>
    <n v="0.4904"/>
    <n v="0.47089999999999999"/>
    <n v="0.4904"/>
    <n v="0.4904"/>
    <n v="0.47089999999999999"/>
  </r>
  <r>
    <s v="west_virginia"/>
    <x v="16"/>
    <x v="2"/>
    <x v="848"/>
    <n v="3.7400000000000003E-2"/>
    <n v="2.63E-2"/>
    <n v="3.6700000000000003E-2"/>
    <n v="2.63E-2"/>
    <n v="2.63E-2"/>
    <n v="3.7400000000000003E-2"/>
    <n v="2.63E-2"/>
    <n v="2.63E-2"/>
  </r>
  <r>
    <s v="west_virginia"/>
    <x v="16"/>
    <x v="5"/>
    <x v="4144"/>
    <n v="6.7500000000000004E-2"/>
    <n v="2.5499999999999998E-2"/>
    <n v="6.08E-2"/>
    <n v="2.5499999999999998E-2"/>
    <n v="2.4799999999999999E-2"/>
    <n v="6.7500000000000004E-2"/>
    <n v="2.5499999999999998E-2"/>
    <n v="2.4799999999999999E-2"/>
  </r>
  <r>
    <s v="west_virginia"/>
    <x v="16"/>
    <x v="3"/>
    <x v="4145"/>
    <n v="0.35410000000000003"/>
    <n v="0.34970000000000001"/>
    <n v="0.36499999999999999"/>
    <n v="0.32740000000000002"/>
    <n v="0.33389999999999997"/>
    <n v="0.3861"/>
    <n v="0.32079999999999997"/>
    <n v="0.30640000000000001"/>
  </r>
  <r>
    <s v="west_virginia"/>
    <x v="16"/>
    <x v="6"/>
    <x v="4146"/>
    <n v="1.32E-2"/>
    <n v="1.32E-2"/>
    <n v="1.1900000000000001E-2"/>
    <n v="1.32E-2"/>
    <n v="1.1900000000000001E-2"/>
    <n v="1.32E-2"/>
    <n v="1.32E-2"/>
    <n v="1.1900000000000001E-2"/>
  </r>
  <r>
    <s v="west_virginia"/>
    <x v="16"/>
    <x v="0"/>
    <x v="4147"/>
    <n v="1.2124999999999999"/>
    <n v="1.1468"/>
    <n v="1.1826000000000001"/>
    <n v="1.1245000000000001"/>
    <n v="1.0989"/>
    <n v="1.2444999999999999"/>
    <n v="1.1178999999999999"/>
    <n v="1.0713999999999999"/>
  </r>
  <r>
    <s v="west_virginia"/>
    <x v="16"/>
    <x v="1"/>
    <x v="1384"/>
    <n v="0.24990000000000001"/>
    <n v="0.2417"/>
    <n v="0.23730000000000001"/>
    <n v="0.2417"/>
    <n v="0.2311"/>
    <n v="0.24990000000000001"/>
    <n v="0.2417"/>
    <n v="0.2311"/>
  </r>
  <r>
    <s v="wisconsin"/>
    <x v="16"/>
    <x v="5"/>
    <x v="4148"/>
    <n v="0.22670000000000001"/>
    <n v="8.5599999999999996E-2"/>
    <n v="0.20399999999999999"/>
    <n v="8.5599999999999996E-2"/>
    <n v="8.3299999999999999E-2"/>
    <n v="0.22670000000000001"/>
    <n v="8.5599999999999996E-2"/>
    <n v="8.3299999999999999E-2"/>
  </r>
  <r>
    <s v="wisconsin"/>
    <x v="16"/>
    <x v="2"/>
    <x v="4149"/>
    <n v="0.1255"/>
    <n v="8.8300000000000003E-2"/>
    <n v="0.1231"/>
    <n v="8.8300000000000003E-2"/>
    <n v="8.8300000000000003E-2"/>
    <n v="0.1255"/>
    <n v="8.8300000000000003E-2"/>
    <n v="8.8300000000000003E-2"/>
  </r>
  <r>
    <s v="wisconsin"/>
    <x v="16"/>
    <x v="4"/>
    <x v="4150"/>
    <n v="1.5253000000000001"/>
    <n v="1.5253000000000001"/>
    <n v="1.4634"/>
    <n v="1.5253000000000001"/>
    <n v="1.4634"/>
    <n v="1.5253000000000001"/>
    <n v="1.5253000000000001"/>
    <n v="1.4634"/>
  </r>
  <r>
    <s v="wisconsin"/>
    <x v="16"/>
    <x v="0"/>
    <x v="4151"/>
    <n v="3.9279000000000002"/>
    <n v="3.7084000000000001"/>
    <n v="3.8317000000000001"/>
    <n v="3.6334"/>
    <n v="3.5516999999999999"/>
    <n v="4.0353000000000003"/>
    <n v="3.6113"/>
    <n v="3.4592000000000001"/>
  </r>
  <r>
    <s v="wisconsin"/>
    <x v="16"/>
    <x v="3"/>
    <x v="4152"/>
    <n v="1.1884999999999999"/>
    <n v="1.1738"/>
    <n v="1.2250000000000001"/>
    <n v="1.0987"/>
    <n v="1.1208"/>
    <n v="1.2959000000000001"/>
    <n v="1.0767"/>
    <n v="1.0282"/>
  </r>
  <r>
    <s v="wisconsin"/>
    <x v="16"/>
    <x v="1"/>
    <x v="4153"/>
    <n v="0.81769999999999998"/>
    <n v="0.79120000000000001"/>
    <n v="0.77639999999999998"/>
    <n v="0.79120000000000001"/>
    <n v="0.75609999999999999"/>
    <n v="0.81769999999999998"/>
    <n v="0.79120000000000001"/>
    <n v="0.75609999999999999"/>
  </r>
  <r>
    <s v="wisconsin"/>
    <x v="16"/>
    <x v="6"/>
    <x v="92"/>
    <n v="4.4200000000000003E-2"/>
    <n v="4.4200000000000003E-2"/>
    <n v="3.9800000000000002E-2"/>
    <n v="4.4200000000000003E-2"/>
    <n v="3.9800000000000002E-2"/>
    <n v="4.4200000000000003E-2"/>
    <n v="4.4200000000000003E-2"/>
    <n v="3.9800000000000002E-2"/>
  </r>
  <r>
    <s v="wyoming"/>
    <x v="16"/>
    <x v="0"/>
    <x v="4154"/>
    <n v="0.38419999999999999"/>
    <n v="0.36299999999999999"/>
    <n v="0.37409999999999999"/>
    <n v="0.35630000000000001"/>
    <n v="0.34799999999999998"/>
    <n v="0.39369999999999999"/>
    <n v="0.35439999999999999"/>
    <n v="0.33979999999999999"/>
  </r>
  <r>
    <s v="wyoming"/>
    <x v="16"/>
    <x v="3"/>
    <x v="3035"/>
    <n v="0.1047"/>
    <n v="0.10340000000000001"/>
    <n v="0.108"/>
    <n v="9.6799999999999997E-2"/>
    <n v="9.8799999999999999E-2"/>
    <n v="0.1142"/>
    <n v="9.4899999999999998E-2"/>
    <n v="9.06E-2"/>
  </r>
  <r>
    <s v="wyoming"/>
    <x v="16"/>
    <x v="2"/>
    <x v="254"/>
    <n v="1.11E-2"/>
    <n v="7.7999999999999996E-3"/>
    <n v="1.09E-2"/>
    <n v="7.7999999999999996E-3"/>
    <n v="7.7999999999999996E-3"/>
    <n v="1.11E-2"/>
    <n v="7.7999999999999996E-3"/>
    <n v="7.7999999999999996E-3"/>
  </r>
  <r>
    <s v="wyoming"/>
    <x v="16"/>
    <x v="6"/>
    <x v="140"/>
    <n v="3.8999999999999998E-3"/>
    <n v="3.8999999999999998E-3"/>
    <n v="3.5000000000000001E-3"/>
    <n v="3.8999999999999998E-3"/>
    <n v="3.5000000000000001E-3"/>
    <n v="3.8999999999999998E-3"/>
    <n v="3.8999999999999998E-3"/>
    <n v="3.5000000000000001E-3"/>
  </r>
  <r>
    <s v="wyoming"/>
    <x v="16"/>
    <x v="1"/>
    <x v="3305"/>
    <n v="0.11219999999999999"/>
    <n v="0.108"/>
    <n v="0.10680000000000001"/>
    <n v="0.108"/>
    <n v="0.10349999999999999"/>
    <n v="0.11219999999999999"/>
    <n v="0.108"/>
    <n v="0.10349999999999999"/>
  </r>
  <r>
    <s v="wyoming"/>
    <x v="16"/>
    <x v="4"/>
    <x v="576"/>
    <n v="0.1323"/>
    <n v="0.1323"/>
    <n v="0.12709999999999999"/>
    <n v="0.1323"/>
    <n v="0.12709999999999999"/>
    <n v="0.1323"/>
    <n v="0.1323"/>
    <n v="0.12709999999999999"/>
  </r>
  <r>
    <s v="wyoming"/>
    <x v="16"/>
    <x v="5"/>
    <x v="1868"/>
    <n v="0.02"/>
    <n v="7.4999999999999997E-3"/>
    <n v="1.7999999999999999E-2"/>
    <n v="7.4999999999999997E-3"/>
    <n v="7.3000000000000001E-3"/>
    <n v="0.02"/>
    <n v="7.4999999999999997E-3"/>
    <n v="7.3000000000000001E-3"/>
  </r>
  <r>
    <s v="alabama"/>
    <x v="17"/>
    <x v="6"/>
    <x v="4007"/>
    <n v="3.4700000000000002E-2"/>
    <n v="3.4700000000000002E-2"/>
    <n v="3.1199999999999999E-2"/>
    <n v="3.4700000000000002E-2"/>
    <n v="3.1199999999999999E-2"/>
    <n v="3.4700000000000002E-2"/>
    <n v="3.4700000000000002E-2"/>
    <n v="3.1199999999999999E-2"/>
  </r>
  <r>
    <s v="alabama"/>
    <x v="17"/>
    <x v="2"/>
    <x v="4155"/>
    <n v="9.9400000000000002E-2"/>
    <n v="6.3399999999999998E-2"/>
    <n v="9.69E-2"/>
    <n v="6.3399999999999998E-2"/>
    <n v="6.3399999999999998E-2"/>
    <n v="9.9400000000000002E-2"/>
    <n v="6.3399999999999998E-2"/>
    <n v="6.3399999999999998E-2"/>
  </r>
  <r>
    <s v="alabama"/>
    <x v="17"/>
    <x v="4"/>
    <x v="4156"/>
    <n v="1.3633"/>
    <n v="1.3633"/>
    <n v="1.3041"/>
    <n v="1.3633"/>
    <n v="1.3041"/>
    <n v="1.3633"/>
    <n v="1.3633"/>
    <n v="1.3041"/>
  </r>
  <r>
    <s v="alabama"/>
    <x v="17"/>
    <x v="3"/>
    <x v="4157"/>
    <n v="0.93989999999999996"/>
    <n v="0.93049999999999999"/>
    <n v="0.99539999999999995"/>
    <n v="0.85129999999999995"/>
    <n v="0.88829999999999998"/>
    <n v="0.99690000000000001"/>
    <n v="0.7994"/>
    <n v="0.76339999999999997"/>
  </r>
  <r>
    <s v="alabama"/>
    <x v="17"/>
    <x v="1"/>
    <x v="4158"/>
    <n v="0.80669999999999997"/>
    <n v="0.745"/>
    <n v="0.76380000000000003"/>
    <n v="0.745"/>
    <n v="0.71220000000000006"/>
    <n v="0.80669999999999997"/>
    <n v="0.745"/>
    <n v="0.71220000000000006"/>
  </r>
  <r>
    <s v="alabama"/>
    <x v="17"/>
    <x v="0"/>
    <x v="4159"/>
    <n v="3.4224999999999999"/>
    <n v="3.2040999999999999"/>
    <n v="3.3519999999999999"/>
    <n v="3.125"/>
    <n v="3.0648"/>
    <n v="3.4794999999999998"/>
    <n v="3.073"/>
    <n v="2.9398"/>
  </r>
  <r>
    <s v="alabama"/>
    <x v="17"/>
    <x v="5"/>
    <x v="2280"/>
    <n v="0.17849999999999999"/>
    <n v="6.7400000000000002E-2"/>
    <n v="0.16070000000000001"/>
    <n v="6.7400000000000002E-2"/>
    <n v="6.5600000000000006E-2"/>
    <n v="0.17849999999999999"/>
    <n v="6.7400000000000002E-2"/>
    <n v="6.5600000000000006E-2"/>
  </r>
  <r>
    <s v="alaska"/>
    <x v="17"/>
    <x v="5"/>
    <x v="288"/>
    <n v="2.9700000000000001E-2"/>
    <n v="1.12E-2"/>
    <n v="2.6800000000000001E-2"/>
    <n v="1.12E-2"/>
    <n v="1.09E-2"/>
    <n v="2.9700000000000001E-2"/>
    <n v="1.12E-2"/>
    <n v="1.09E-2"/>
  </r>
  <r>
    <s v="alaska"/>
    <x v="17"/>
    <x v="1"/>
    <x v="3846"/>
    <n v="7.9200000000000007E-2"/>
    <n v="7.4499999999999997E-2"/>
    <n v="7.4700000000000003E-2"/>
    <n v="7.4499999999999997E-2"/>
    <n v="7.0800000000000002E-2"/>
    <n v="7.9200000000000007E-2"/>
    <n v="7.4499999999999997E-2"/>
    <n v="7.0800000000000002E-2"/>
  </r>
  <r>
    <s v="alaska"/>
    <x v="17"/>
    <x v="6"/>
    <x v="1401"/>
    <n v="5.7999999999999996E-3"/>
    <n v="5.7999999999999996E-3"/>
    <n v="5.1999999999999998E-3"/>
    <n v="5.7999999999999996E-3"/>
    <n v="5.1999999999999998E-3"/>
    <n v="5.7999999999999996E-3"/>
    <n v="5.7999999999999996E-3"/>
    <n v="5.1999999999999998E-3"/>
  </r>
  <r>
    <s v="alaska"/>
    <x v="17"/>
    <x v="0"/>
    <x v="4160"/>
    <n v="0.47520000000000001"/>
    <n v="0.44440000000000002"/>
    <n v="0.46760000000000002"/>
    <n v="0.43130000000000002"/>
    <n v="0.42449999999999999"/>
    <n v="0.48459999999999998"/>
    <n v="0.42259999999999998"/>
    <n v="0.4037"/>
  </r>
  <r>
    <s v="alaska"/>
    <x v="17"/>
    <x v="3"/>
    <x v="2510"/>
    <n v="0.15659999999999999"/>
    <n v="0.155"/>
    <n v="0.1658"/>
    <n v="0.14180000000000001"/>
    <n v="0.14799999999999999"/>
    <n v="0.16600000000000001"/>
    <n v="0.1331"/>
    <n v="0.12720000000000001"/>
  </r>
  <r>
    <s v="alaska"/>
    <x v="17"/>
    <x v="2"/>
    <x v="184"/>
    <n v="1.66E-2"/>
    <n v="1.06E-2"/>
    <n v="1.61E-2"/>
    <n v="1.06E-2"/>
    <n v="1.06E-2"/>
    <n v="1.66E-2"/>
    <n v="1.06E-2"/>
    <n v="1.06E-2"/>
  </r>
  <r>
    <s v="alaska"/>
    <x v="17"/>
    <x v="4"/>
    <x v="4161"/>
    <n v="0.18740000000000001"/>
    <n v="0.18740000000000001"/>
    <n v="0.17910000000000001"/>
    <n v="0.18740000000000001"/>
    <n v="0.17910000000000001"/>
    <n v="0.18740000000000001"/>
    <n v="0.18740000000000001"/>
    <n v="0.17910000000000001"/>
  </r>
  <r>
    <s v="arizona"/>
    <x v="17"/>
    <x v="3"/>
    <x v="4162"/>
    <n v="1.7532000000000001"/>
    <n v="1.7356"/>
    <n v="1.8568"/>
    <n v="1.5880000000000001"/>
    <n v="1.657"/>
    <n v="1.8594999999999999"/>
    <n v="1.4910000000000001"/>
    <n v="1.4239999999999999"/>
  </r>
  <r>
    <s v="arizona"/>
    <x v="17"/>
    <x v="5"/>
    <x v="4163"/>
    <n v="0.33300000000000002"/>
    <n v="0.12570000000000001"/>
    <n v="0.29970000000000002"/>
    <n v="0.12570000000000001"/>
    <n v="0.12239999999999999"/>
    <n v="0.33300000000000002"/>
    <n v="0.12570000000000001"/>
    <n v="0.12239999999999999"/>
  </r>
  <r>
    <s v="arizona"/>
    <x v="17"/>
    <x v="2"/>
    <x v="4164"/>
    <n v="0.18540000000000001"/>
    <n v="0.1182"/>
    <n v="0.1807"/>
    <n v="0.1182"/>
    <n v="0.1182"/>
    <n v="0.18540000000000001"/>
    <n v="0.1182"/>
    <n v="0.1182"/>
  </r>
  <r>
    <s v="arizona"/>
    <x v="17"/>
    <x v="1"/>
    <x v="4165"/>
    <n v="0.93410000000000004"/>
    <n v="0.87729999999999997"/>
    <n v="0.88129999999999997"/>
    <n v="0.87729999999999997"/>
    <n v="0.83389999999999997"/>
    <n v="0.93410000000000004"/>
    <n v="0.87729999999999997"/>
    <n v="0.83389999999999997"/>
  </r>
  <r>
    <s v="arizona"/>
    <x v="17"/>
    <x v="6"/>
    <x v="4166"/>
    <n v="6.4699999999999994E-2"/>
    <n v="6.4699999999999994E-2"/>
    <n v="5.8200000000000002E-2"/>
    <n v="6.4699999999999994E-2"/>
    <n v="5.8200000000000002E-2"/>
    <n v="6.4699999999999994E-2"/>
    <n v="6.4699999999999994E-2"/>
    <n v="5.8200000000000002E-2"/>
  </r>
  <r>
    <s v="arizona"/>
    <x v="17"/>
    <x v="4"/>
    <x v="4167"/>
    <n v="1.9833000000000001"/>
    <n v="1.9833000000000001"/>
    <n v="1.8948"/>
    <n v="1.9833000000000001"/>
    <n v="1.8948"/>
    <n v="1.9833000000000001"/>
    <n v="1.9833000000000001"/>
    <n v="1.8948"/>
  </r>
  <r>
    <s v="arizona"/>
    <x v="17"/>
    <x v="0"/>
    <x v="4168"/>
    <n v="5.2537000000000003"/>
    <n v="4.9047999999999998"/>
    <n v="5.1714000000000002"/>
    <n v="4.7572000000000001"/>
    <n v="4.6844000000000001"/>
    <n v="5.36"/>
    <n v="4.6601999999999997"/>
    <n v="4.4513999999999996"/>
  </r>
  <r>
    <s v="arkansas"/>
    <x v="17"/>
    <x v="0"/>
    <x v="4169"/>
    <n v="2.109"/>
    <n v="1.976"/>
    <n v="2.0684999999999998"/>
    <n v="1.9244000000000001"/>
    <n v="1.8891"/>
    <n v="2.1461000000000001"/>
    <n v="1.8906000000000001"/>
    <n v="1.8078000000000001"/>
  </r>
  <r>
    <s v="arkansas"/>
    <x v="17"/>
    <x v="4"/>
    <x v="4170"/>
    <n v="0.85760000000000003"/>
    <n v="0.85760000000000003"/>
    <n v="0.82020000000000004"/>
    <n v="0.85760000000000003"/>
    <n v="0.82020000000000004"/>
    <n v="0.85760000000000003"/>
    <n v="0.85760000000000003"/>
    <n v="0.82020000000000004"/>
  </r>
  <r>
    <s v="arkansas"/>
    <x v="17"/>
    <x v="1"/>
    <x v="4171"/>
    <n v="0.43590000000000001"/>
    <n v="0.40489999999999998"/>
    <n v="0.41220000000000001"/>
    <n v="0.40489999999999998"/>
    <n v="0.38629999999999998"/>
    <n v="0.43590000000000001"/>
    <n v="0.40489999999999998"/>
    <n v="0.38629999999999998"/>
  </r>
  <r>
    <s v="arkansas"/>
    <x v="17"/>
    <x v="6"/>
    <x v="897"/>
    <n v="2.2599999999999999E-2"/>
    <n v="2.2599999999999999E-2"/>
    <n v="2.0299999999999999E-2"/>
    <n v="2.2599999999999999E-2"/>
    <n v="2.0299999999999999E-2"/>
    <n v="2.2599999999999999E-2"/>
    <n v="2.2599999999999999E-2"/>
    <n v="2.0299999999999999E-2"/>
  </r>
  <r>
    <s v="arkansas"/>
    <x v="17"/>
    <x v="3"/>
    <x v="4172"/>
    <n v="0.6119"/>
    <n v="0.60580000000000001"/>
    <n v="0.64810000000000001"/>
    <n v="0.55420000000000003"/>
    <n v="0.57830000000000004"/>
    <n v="0.64900000000000002"/>
    <n v="0.52039999999999997"/>
    <n v="0.497"/>
  </r>
  <r>
    <s v="arkansas"/>
    <x v="17"/>
    <x v="2"/>
    <x v="4166"/>
    <n v="6.4699999999999994E-2"/>
    <n v="4.1200000000000001E-2"/>
    <n v="6.3100000000000003E-2"/>
    <n v="4.1200000000000001E-2"/>
    <n v="4.1200000000000001E-2"/>
    <n v="6.4699999999999994E-2"/>
    <n v="4.1200000000000001E-2"/>
    <n v="4.1200000000000001E-2"/>
  </r>
  <r>
    <s v="arkansas"/>
    <x v="17"/>
    <x v="5"/>
    <x v="529"/>
    <n v="0.1162"/>
    <n v="4.3900000000000002E-2"/>
    <n v="0.1046"/>
    <n v="4.3900000000000002E-2"/>
    <n v="4.2700000000000002E-2"/>
    <n v="0.1162"/>
    <n v="4.3900000000000002E-2"/>
    <n v="4.2700000000000002E-2"/>
  </r>
  <r>
    <s v="california"/>
    <x v="17"/>
    <x v="0"/>
    <x v="4173"/>
    <n v="24.927"/>
    <n v="23.509899999999998"/>
    <n v="24.549399999999999"/>
    <n v="22.793800000000001"/>
    <n v="22.189499999999999"/>
    <n v="25.442399999999999"/>
    <n v="22.323499999999999"/>
    <n v="21.059100000000001"/>
  </r>
  <r>
    <s v="california"/>
    <x v="17"/>
    <x v="6"/>
    <x v="4174"/>
    <n v="0.31369999999999998"/>
    <n v="0.31369999999999998"/>
    <n v="0.2823"/>
    <n v="0.31369999999999998"/>
    <n v="0.2823"/>
    <n v="0.31369999999999998"/>
    <n v="0.31369999999999998"/>
    <n v="0.2823"/>
  </r>
  <r>
    <s v="california"/>
    <x v="17"/>
    <x v="2"/>
    <x v="4175"/>
    <n v="0.8992"/>
    <n v="0.57330000000000003"/>
    <n v="0.87649999999999995"/>
    <n v="0.57330000000000003"/>
    <n v="0.57330000000000003"/>
    <n v="0.8992"/>
    <n v="0.57330000000000003"/>
    <n v="0.57330000000000003"/>
  </r>
  <r>
    <s v="california"/>
    <x v="17"/>
    <x v="5"/>
    <x v="4176"/>
    <n v="1.6154999999999999"/>
    <n v="0.61"/>
    <n v="1.454"/>
    <n v="0.61"/>
    <n v="0.59370000000000001"/>
    <n v="1.6154999999999999"/>
    <n v="0.61"/>
    <n v="0.59370000000000001"/>
  </r>
  <r>
    <s v="california"/>
    <x v="17"/>
    <x v="3"/>
    <x v="4177"/>
    <n v="8.5053999999999998"/>
    <n v="8.4198000000000004"/>
    <n v="9.0076999999999998"/>
    <n v="7.7037000000000004"/>
    <n v="8.0383999999999993"/>
    <n v="9.0208999999999993"/>
    <n v="7.2333999999999996"/>
    <n v="6.9080000000000004"/>
  </r>
  <r>
    <s v="california"/>
    <x v="17"/>
    <x v="1"/>
    <x v="4178"/>
    <n v="4.4981999999999998"/>
    <n v="4.4981999999999998"/>
    <n v="4.2435999999999998"/>
    <n v="4.4981999999999998"/>
    <n v="4.0164"/>
    <n v="4.4981999999999998"/>
    <n v="4.4981999999999998"/>
    <n v="4.0164"/>
  </r>
  <r>
    <s v="california"/>
    <x v="17"/>
    <x v="4"/>
    <x v="4179"/>
    <n v="9.0949000000000009"/>
    <n v="9.0949000000000009"/>
    <n v="8.6853999999999996"/>
    <n v="9.0949000000000009"/>
    <n v="8.6853999999999996"/>
    <n v="9.0949000000000009"/>
    <n v="9.0949000000000009"/>
    <n v="8.6853999999999996"/>
  </r>
  <r>
    <s v="colorado"/>
    <x v="17"/>
    <x v="6"/>
    <x v="760"/>
    <n v="3.9199999999999999E-2"/>
    <n v="3.9199999999999999E-2"/>
    <n v="3.5299999999999998E-2"/>
    <n v="3.9199999999999999E-2"/>
    <n v="3.5299999999999998E-2"/>
    <n v="3.9199999999999999E-2"/>
    <n v="3.9199999999999999E-2"/>
    <n v="3.5299999999999998E-2"/>
  </r>
  <r>
    <s v="colorado"/>
    <x v="17"/>
    <x v="5"/>
    <x v="621"/>
    <n v="0.20169999999999999"/>
    <n v="7.6200000000000004E-2"/>
    <n v="0.18160000000000001"/>
    <n v="7.6200000000000004E-2"/>
    <n v="7.4099999999999999E-2"/>
    <n v="0.20169999999999999"/>
    <n v="7.6200000000000004E-2"/>
    <n v="7.4099999999999999E-2"/>
  </r>
  <r>
    <s v="colorado"/>
    <x v="17"/>
    <x v="0"/>
    <x v="4180"/>
    <n v="3.4171999999999998"/>
    <n v="3.1959"/>
    <n v="3.3574999999999999"/>
    <n v="3.1065"/>
    <n v="3.0541999999999998"/>
    <n v="3.4815999999999998"/>
    <n v="3.0478000000000001"/>
    <n v="2.9129999999999998"/>
  </r>
  <r>
    <s v="colorado"/>
    <x v="17"/>
    <x v="1"/>
    <x v="4181"/>
    <n v="0.66259999999999997"/>
    <n v="0.61829999999999996"/>
    <n v="0.62590000000000001"/>
    <n v="0.61829999999999996"/>
    <n v="0.58899999999999997"/>
    <n v="0.66259999999999997"/>
    <n v="0.61829999999999996"/>
    <n v="0.58899999999999997"/>
  </r>
  <r>
    <s v="colorado"/>
    <x v="17"/>
    <x v="2"/>
    <x v="1884"/>
    <n v="0.1123"/>
    <n v="7.1599999999999997E-2"/>
    <n v="0.1094"/>
    <n v="7.1599999999999997E-2"/>
    <n v="7.1599999999999997E-2"/>
    <n v="0.1123"/>
    <n v="7.1599999999999997E-2"/>
    <n v="7.1599999999999997E-2"/>
  </r>
  <r>
    <s v="colorado"/>
    <x v="17"/>
    <x v="3"/>
    <x v="4182"/>
    <n v="1.0621"/>
    <n v="1.0513999999999999"/>
    <n v="1.1248"/>
    <n v="0.96199999999999997"/>
    <n v="1.0038"/>
    <n v="1.1264000000000001"/>
    <n v="0.9032"/>
    <n v="0.86260000000000003"/>
  </r>
  <r>
    <s v="colorado"/>
    <x v="17"/>
    <x v="4"/>
    <x v="4183"/>
    <n v="1.3392999999999999"/>
    <n v="1.3392999999999999"/>
    <n v="1.2805"/>
    <n v="1.3392999999999999"/>
    <n v="1.2805"/>
    <n v="1.3392999999999999"/>
    <n v="1.3392999999999999"/>
    <n v="1.2805"/>
  </r>
  <r>
    <s v="connecticut"/>
    <x v="17"/>
    <x v="6"/>
    <x v="1638"/>
    <n v="2.69E-2"/>
    <n v="2.69E-2"/>
    <n v="2.4199999999999999E-2"/>
    <n v="2.69E-2"/>
    <n v="2.4199999999999999E-2"/>
    <n v="2.69E-2"/>
    <n v="2.69E-2"/>
    <n v="2.4199999999999999E-2"/>
  </r>
  <r>
    <s v="connecticut"/>
    <x v="17"/>
    <x v="0"/>
    <x v="4184"/>
    <n v="2.1947999999999999"/>
    <n v="2.0448"/>
    <n v="2.1613000000000002"/>
    <n v="1.9835"/>
    <n v="1.9548000000000001"/>
    <n v="2.2389000000000001"/>
    <n v="1.9432"/>
    <n v="1.8580000000000001"/>
  </r>
  <r>
    <s v="connecticut"/>
    <x v="17"/>
    <x v="2"/>
    <x v="391"/>
    <n v="7.6999999999999999E-2"/>
    <n v="4.9099999999999998E-2"/>
    <n v="7.4999999999999997E-2"/>
    <n v="4.9099999999999998E-2"/>
    <n v="4.9099999999999998E-2"/>
    <n v="7.6999999999999999E-2"/>
    <n v="4.9099999999999998E-2"/>
    <n v="4.9099999999999998E-2"/>
  </r>
  <r>
    <s v="connecticut"/>
    <x v="17"/>
    <x v="1"/>
    <x v="4185"/>
    <n v="0.43759999999999999"/>
    <n v="0.40899999999999997"/>
    <n v="0.4133"/>
    <n v="0.40899999999999997"/>
    <n v="0.38940000000000002"/>
    <n v="0.43759999999999999"/>
    <n v="0.40899999999999997"/>
    <n v="0.38940000000000002"/>
  </r>
  <r>
    <s v="connecticut"/>
    <x v="17"/>
    <x v="3"/>
    <x v="4186"/>
    <n v="0.72819999999999996"/>
    <n v="0.72089999999999999"/>
    <n v="0.7712"/>
    <n v="0.65959999999999996"/>
    <n v="0.68820000000000003"/>
    <n v="0.77229999999999999"/>
    <n v="0.61929999999999996"/>
    <n v="0.59140000000000004"/>
  </r>
  <r>
    <s v="connecticut"/>
    <x v="17"/>
    <x v="5"/>
    <x v="1317"/>
    <n v="0.13830000000000001"/>
    <n v="5.2200000000000003E-2"/>
    <n v="0.1245"/>
    <n v="5.2200000000000003E-2"/>
    <n v="5.0799999999999998E-2"/>
    <n v="0.13830000000000001"/>
    <n v="5.2200000000000003E-2"/>
    <n v="5.0799999999999998E-2"/>
  </r>
  <r>
    <s v="connecticut"/>
    <x v="17"/>
    <x v="4"/>
    <x v="3100"/>
    <n v="0.78680000000000005"/>
    <n v="0.78680000000000005"/>
    <n v="0.75309999999999999"/>
    <n v="0.78680000000000005"/>
    <n v="0.75309999999999999"/>
    <n v="0.78680000000000005"/>
    <n v="0.78680000000000005"/>
    <n v="0.75309999999999999"/>
  </r>
  <r>
    <s v="delaware"/>
    <x v="17"/>
    <x v="1"/>
    <x v="4187"/>
    <n v="0.1265"/>
    <n v="0.1178"/>
    <n v="0.1195"/>
    <n v="0.1178"/>
    <n v="0.1123"/>
    <n v="0.1265"/>
    <n v="0.1178"/>
    <n v="0.1123"/>
  </r>
  <r>
    <s v="delaware"/>
    <x v="17"/>
    <x v="0"/>
    <x v="4188"/>
    <n v="0.65490000000000004"/>
    <n v="0.61409999999999998"/>
    <n v="0.64259999999999995"/>
    <n v="0.59789999999999999"/>
    <n v="0.58709999999999996"/>
    <n v="0.66659999999999997"/>
    <n v="0.58720000000000006"/>
    <n v="0.56140000000000001"/>
  </r>
  <r>
    <s v="delaware"/>
    <x v="17"/>
    <x v="5"/>
    <x v="154"/>
    <n v="3.6600000000000001E-2"/>
    <n v="1.38E-2"/>
    <n v="3.2899999999999999E-2"/>
    <n v="1.38E-2"/>
    <n v="1.35E-2"/>
    <n v="3.6600000000000001E-2"/>
    <n v="1.38E-2"/>
    <n v="1.35E-2"/>
  </r>
  <r>
    <s v="delaware"/>
    <x v="17"/>
    <x v="2"/>
    <x v="1354"/>
    <n v="2.0400000000000001E-2"/>
    <n v="1.2999999999999999E-2"/>
    <n v="1.9900000000000001E-2"/>
    <n v="1.2999999999999999E-2"/>
    <n v="1.2999999999999999E-2"/>
    <n v="2.0400000000000001E-2"/>
    <n v="1.2999999999999999E-2"/>
    <n v="1.2999999999999999E-2"/>
  </r>
  <r>
    <s v="delaware"/>
    <x v="17"/>
    <x v="4"/>
    <x v="1722"/>
    <n v="0.27160000000000001"/>
    <n v="0.27160000000000001"/>
    <n v="0.25979999999999998"/>
    <n v="0.27160000000000001"/>
    <n v="0.25979999999999998"/>
    <n v="0.27160000000000001"/>
    <n v="0.27160000000000001"/>
    <n v="0.25979999999999998"/>
  </r>
  <r>
    <s v="delaware"/>
    <x v="17"/>
    <x v="6"/>
    <x v="797"/>
    <n v="7.1000000000000004E-3"/>
    <n v="7.1000000000000004E-3"/>
    <n v="6.4000000000000003E-3"/>
    <n v="7.1000000000000004E-3"/>
    <n v="6.4000000000000003E-3"/>
    <n v="7.1000000000000004E-3"/>
    <n v="7.1000000000000004E-3"/>
    <n v="6.4000000000000003E-3"/>
  </r>
  <r>
    <s v="delaware"/>
    <x v="17"/>
    <x v="3"/>
    <x v="2665"/>
    <n v="0.19270000000000001"/>
    <n v="0.1908"/>
    <n v="0.2041"/>
    <n v="0.17460000000000001"/>
    <n v="0.18210000000000001"/>
    <n v="0.2044"/>
    <n v="0.16389999999999999"/>
    <n v="0.1565"/>
  </r>
  <r>
    <s v="florida"/>
    <x v="17"/>
    <x v="4"/>
    <x v="4189"/>
    <n v="6.4916"/>
    <n v="6.4916"/>
    <n v="6.2072000000000003"/>
    <n v="6.4916"/>
    <n v="6.2072000000000003"/>
    <n v="6.4916"/>
    <n v="6.4916"/>
    <n v="6.2072000000000003"/>
  </r>
  <r>
    <s v="florida"/>
    <x v="17"/>
    <x v="0"/>
    <x v="4190"/>
    <n v="15.749700000000001"/>
    <n v="14.7631"/>
    <n v="15.469200000000001"/>
    <n v="14.3576"/>
    <n v="14.108000000000001"/>
    <n v="16.041499999999999"/>
    <n v="14.0914"/>
    <n v="13.4679"/>
  </r>
  <r>
    <s v="florida"/>
    <x v="17"/>
    <x v="5"/>
    <x v="4191"/>
    <n v="0.91469999999999996"/>
    <n v="0.34539999999999998"/>
    <n v="0.82320000000000004"/>
    <n v="0.34539999999999998"/>
    <n v="0.3362"/>
    <n v="0.91469999999999996"/>
    <n v="0.34539999999999998"/>
    <n v="0.3362"/>
  </r>
  <r>
    <s v="florida"/>
    <x v="17"/>
    <x v="2"/>
    <x v="4192"/>
    <n v="0.5091"/>
    <n v="0.3246"/>
    <n v="0.49619999999999997"/>
    <n v="0.3246"/>
    <n v="0.3246"/>
    <n v="0.5091"/>
    <n v="0.3246"/>
    <n v="0.3246"/>
  </r>
  <r>
    <s v="florida"/>
    <x v="17"/>
    <x v="1"/>
    <x v="4193"/>
    <n v="2.8410000000000002"/>
    <n v="2.6568000000000001"/>
    <n v="2.6827000000000001"/>
    <n v="2.6568000000000001"/>
    <n v="2.5289999999999999"/>
    <n v="2.8410000000000002"/>
    <n v="2.6568000000000001"/>
    <n v="2.5289999999999999"/>
  </r>
  <r>
    <s v="florida"/>
    <x v="17"/>
    <x v="3"/>
    <x v="4194"/>
    <n v="4.8155999999999999"/>
    <n v="4.7671000000000001"/>
    <n v="5.0999999999999996"/>
    <n v="4.3616999999999999"/>
    <n v="4.5511999999999997"/>
    <n v="5.1074999999999999"/>
    <n v="4.0953999999999997"/>
    <n v="3.9112"/>
  </r>
  <r>
    <s v="florida"/>
    <x v="17"/>
    <x v="6"/>
    <x v="788"/>
    <n v="0.17760000000000001"/>
    <n v="0.17760000000000001"/>
    <n v="0.1598"/>
    <n v="0.17760000000000001"/>
    <n v="0.1598"/>
    <n v="0.17760000000000001"/>
    <n v="0.17760000000000001"/>
    <n v="0.1598"/>
  </r>
  <r>
    <s v="georgia"/>
    <x v="17"/>
    <x v="4"/>
    <x v="4195"/>
    <n v="2.8740000000000001"/>
    <n v="2.8740000000000001"/>
    <n v="2.7477"/>
    <n v="2.8740000000000001"/>
    <n v="2.7477"/>
    <n v="2.8740000000000001"/>
    <n v="2.8740000000000001"/>
    <n v="2.7477"/>
  </r>
  <r>
    <s v="georgia"/>
    <x v="17"/>
    <x v="0"/>
    <x v="4196"/>
    <n v="7.2686999999999999"/>
    <n v="6.8011999999999997"/>
    <n v="7.1353999999999997"/>
    <n v="6.6167999999999996"/>
    <n v="6.5004999999999997"/>
    <n v="7.4015000000000004"/>
    <n v="6.4957000000000003"/>
    <n v="6.2093999999999996"/>
  </r>
  <r>
    <s v="georgia"/>
    <x v="17"/>
    <x v="2"/>
    <x v="2443"/>
    <n v="0.2316"/>
    <n v="0.14760000000000001"/>
    <n v="0.22570000000000001"/>
    <n v="0.14760000000000001"/>
    <n v="0.14760000000000001"/>
    <n v="0.2316"/>
    <n v="0.14760000000000001"/>
    <n v="0.14760000000000001"/>
  </r>
  <r>
    <s v="georgia"/>
    <x v="17"/>
    <x v="5"/>
    <x v="4197"/>
    <n v="0.41599999999999998"/>
    <n v="0.15709999999999999"/>
    <n v="0.37440000000000001"/>
    <n v="0.15709999999999999"/>
    <n v="0.15290000000000001"/>
    <n v="0.41599999999999998"/>
    <n v="0.15709999999999999"/>
    <n v="0.15290000000000001"/>
  </r>
  <r>
    <s v="georgia"/>
    <x v="17"/>
    <x v="6"/>
    <x v="457"/>
    <n v="8.0799999999999997E-2"/>
    <n v="8.0799999999999997E-2"/>
    <n v="7.2700000000000001E-2"/>
    <n v="8.0799999999999997E-2"/>
    <n v="7.2700000000000001E-2"/>
    <n v="8.0799999999999997E-2"/>
    <n v="8.0799999999999997E-2"/>
    <n v="7.2700000000000001E-2"/>
  </r>
  <r>
    <s v="georgia"/>
    <x v="17"/>
    <x v="3"/>
    <x v="4198"/>
    <n v="2.1903000000000001"/>
    <n v="2.1682000000000001"/>
    <n v="2.3195999999999999"/>
    <n v="1.9838"/>
    <n v="2.0699999999999998"/>
    <n v="2.323"/>
    <n v="1.8627"/>
    <n v="1.7788999999999999"/>
  </r>
  <r>
    <s v="georgia"/>
    <x v="17"/>
    <x v="1"/>
    <x v="4199"/>
    <n v="1.476"/>
    <n v="1.3734"/>
    <n v="1.3952"/>
    <n v="1.3734"/>
    <n v="1.3096000000000001"/>
    <n v="1.476"/>
    <n v="1.3734"/>
    <n v="1.3096000000000001"/>
  </r>
  <r>
    <s v="hawaii"/>
    <x v="17"/>
    <x v="5"/>
    <x v="295"/>
    <n v="5.3400000000000003E-2"/>
    <n v="2.0199999999999999E-2"/>
    <n v="4.8099999999999997E-2"/>
    <n v="2.0199999999999999E-2"/>
    <n v="1.9599999999999999E-2"/>
    <n v="5.3400000000000003E-2"/>
    <n v="2.0199999999999999E-2"/>
    <n v="1.9599999999999999E-2"/>
  </r>
  <r>
    <s v="hawaii"/>
    <x v="17"/>
    <x v="3"/>
    <x v="2075"/>
    <n v="0.28110000000000002"/>
    <n v="0.27829999999999999"/>
    <n v="0.29770000000000002"/>
    <n v="0.25459999999999999"/>
    <n v="0.26569999999999999"/>
    <n v="0.29809999999999998"/>
    <n v="0.23910000000000001"/>
    <n v="0.2283"/>
  </r>
  <r>
    <s v="hawaii"/>
    <x v="17"/>
    <x v="6"/>
    <x v="56"/>
    <n v="1.04E-2"/>
    <n v="1.04E-2"/>
    <n v="9.2999999999999992E-3"/>
    <n v="1.04E-2"/>
    <n v="9.2999999999999992E-3"/>
    <n v="1.04E-2"/>
    <n v="1.04E-2"/>
    <n v="9.2999999999999992E-3"/>
  </r>
  <r>
    <s v="hawaii"/>
    <x v="17"/>
    <x v="2"/>
    <x v="288"/>
    <n v="2.9700000000000001E-2"/>
    <n v="1.89E-2"/>
    <n v="2.9000000000000001E-2"/>
    <n v="1.89E-2"/>
    <n v="1.89E-2"/>
    <n v="2.9700000000000001E-2"/>
    <n v="1.89E-2"/>
    <n v="1.89E-2"/>
  </r>
  <r>
    <s v="hawaii"/>
    <x v="17"/>
    <x v="1"/>
    <x v="4200"/>
    <n v="0.15529999999999999"/>
    <n v="0.1457"/>
    <n v="0.14660000000000001"/>
    <n v="0.1457"/>
    <n v="0.13850000000000001"/>
    <n v="0.15529999999999999"/>
    <n v="0.1457"/>
    <n v="0.13850000000000001"/>
  </r>
  <r>
    <s v="hawaii"/>
    <x v="17"/>
    <x v="0"/>
    <x v="4201"/>
    <n v="0.85109999999999997"/>
    <n v="0.79459999999999997"/>
    <n v="0.83760000000000001"/>
    <n v="0.77100000000000002"/>
    <n v="0.75900000000000001"/>
    <n v="0.86819999999999997"/>
    <n v="0.75539999999999996"/>
    <n v="0.72160000000000002"/>
  </r>
  <r>
    <s v="hawaii"/>
    <x v="17"/>
    <x v="4"/>
    <x v="4202"/>
    <n v="0.32119999999999999"/>
    <n v="0.32119999999999999"/>
    <n v="0.30690000000000001"/>
    <n v="0.32119999999999999"/>
    <n v="0.30690000000000001"/>
    <n v="0.32119999999999999"/>
    <n v="0.32119999999999999"/>
    <n v="0.30690000000000001"/>
  </r>
  <r>
    <s v="idaho"/>
    <x v="17"/>
    <x v="1"/>
    <x v="4203"/>
    <n v="0.21870000000000001"/>
    <n v="0.2041"/>
    <n v="0.20660000000000001"/>
    <n v="0.2041"/>
    <n v="0.19439999999999999"/>
    <n v="0.21870000000000001"/>
    <n v="0.2041"/>
    <n v="0.19439999999999999"/>
  </r>
  <r>
    <s v="idaho"/>
    <x v="17"/>
    <x v="4"/>
    <x v="201"/>
    <n v="0.4269"/>
    <n v="0.4269"/>
    <n v="0.40799999999999997"/>
    <n v="0.4269"/>
    <n v="0.40799999999999997"/>
    <n v="0.4269"/>
    <n v="0.4269"/>
    <n v="0.40799999999999997"/>
  </r>
  <r>
    <s v="idaho"/>
    <x v="17"/>
    <x v="6"/>
    <x v="71"/>
    <n v="1.2999999999999999E-2"/>
    <n v="1.2999999999999999E-2"/>
    <n v="1.17E-2"/>
    <n v="1.2999999999999999E-2"/>
    <n v="1.17E-2"/>
    <n v="1.2999999999999999E-2"/>
    <n v="1.2999999999999999E-2"/>
    <n v="1.17E-2"/>
  </r>
  <r>
    <s v="idaho"/>
    <x v="17"/>
    <x v="2"/>
    <x v="636"/>
    <n v="3.73E-2"/>
    <n v="2.3800000000000002E-2"/>
    <n v="3.6400000000000002E-2"/>
    <n v="2.3800000000000002E-2"/>
    <n v="2.3800000000000002E-2"/>
    <n v="3.73E-2"/>
    <n v="2.3800000000000002E-2"/>
    <n v="2.3800000000000002E-2"/>
  </r>
  <r>
    <s v="idaho"/>
    <x v="17"/>
    <x v="5"/>
    <x v="4204"/>
    <n v="6.7000000000000004E-2"/>
    <n v="2.53E-2"/>
    <n v="6.0299999999999999E-2"/>
    <n v="2.53E-2"/>
    <n v="2.46E-2"/>
    <n v="6.7000000000000004E-2"/>
    <n v="2.53E-2"/>
    <n v="2.46E-2"/>
  </r>
  <r>
    <s v="idaho"/>
    <x v="17"/>
    <x v="3"/>
    <x v="4052"/>
    <n v="0.35289999999999999"/>
    <n v="0.3493"/>
    <n v="0.37369999999999998"/>
    <n v="0.3196"/>
    <n v="0.33350000000000002"/>
    <n v="0.37430000000000002"/>
    <n v="0.30009999999999998"/>
    <n v="0.28660000000000002"/>
  </r>
  <r>
    <s v="idaho"/>
    <x v="17"/>
    <x v="0"/>
    <x v="4205"/>
    <n v="1.1157999999999999"/>
    <n v="1.0424"/>
    <n v="1.0967"/>
    <n v="1.0126999999999999"/>
    <n v="0.99609999999999999"/>
    <n v="1.1372"/>
    <n v="0.99319999999999997"/>
    <n v="0.94920000000000004"/>
  </r>
  <r>
    <s v="illinois"/>
    <x v="17"/>
    <x v="3"/>
    <x v="4206"/>
    <n v="2.6246"/>
    <n v="2.5981999999999998"/>
    <n v="2.7795999999999998"/>
    <n v="2.3772000000000002"/>
    <n v="2.4805000000000001"/>
    <n v="2.7837000000000001"/>
    <n v="2.2321"/>
    <n v="2.1316999999999999"/>
  </r>
  <r>
    <s v="illinois"/>
    <x v="17"/>
    <x v="2"/>
    <x v="2413"/>
    <n v="0.27750000000000002"/>
    <n v="0.1769"/>
    <n v="0.27050000000000002"/>
    <n v="0.1769"/>
    <n v="0.1769"/>
    <n v="0.27750000000000002"/>
    <n v="0.1769"/>
    <n v="0.1769"/>
  </r>
  <r>
    <s v="illinois"/>
    <x v="17"/>
    <x v="5"/>
    <x v="578"/>
    <n v="0.4985"/>
    <n v="0.18820000000000001"/>
    <n v="0.44869999999999999"/>
    <n v="0.18820000000000001"/>
    <n v="0.1832"/>
    <n v="0.4985"/>
    <n v="0.18820000000000001"/>
    <n v="0.1832"/>
  </r>
  <r>
    <s v="illinois"/>
    <x v="17"/>
    <x v="0"/>
    <x v="4207"/>
    <n v="8.3961000000000006"/>
    <n v="7.8592000000000004"/>
    <n v="8.2490000000000006"/>
    <n v="7.6382000000000003"/>
    <n v="7.5077999999999996"/>
    <n v="8.5551999999999992"/>
    <n v="7.4931000000000001"/>
    <n v="7.1589"/>
  </r>
  <r>
    <s v="illinois"/>
    <x v="17"/>
    <x v="4"/>
    <x v="4208"/>
    <n v="3.3582000000000001"/>
    <n v="3.3582000000000001"/>
    <n v="3.2084999999999999"/>
    <n v="3.3582000000000001"/>
    <n v="3.2084999999999999"/>
    <n v="3.3582000000000001"/>
    <n v="3.3582000000000001"/>
    <n v="3.2084999999999999"/>
  </r>
  <r>
    <s v="illinois"/>
    <x v="17"/>
    <x v="1"/>
    <x v="4209"/>
    <n v="1.5404"/>
    <n v="1.4408000000000001"/>
    <n v="1.4544999999999999"/>
    <n v="1.4408000000000001"/>
    <n v="1.3714"/>
    <n v="1.5404"/>
    <n v="1.4408000000000001"/>
    <n v="1.3714"/>
  </r>
  <r>
    <s v="illinois"/>
    <x v="17"/>
    <x v="6"/>
    <x v="562"/>
    <n v="9.6799999999999997E-2"/>
    <n v="9.6799999999999997E-2"/>
    <n v="8.7099999999999997E-2"/>
    <n v="9.6799999999999997E-2"/>
    <n v="8.7099999999999997E-2"/>
    <n v="9.6799999999999997E-2"/>
    <n v="9.6799999999999997E-2"/>
    <n v="8.7099999999999997E-2"/>
  </r>
  <r>
    <s v="indiana"/>
    <x v="17"/>
    <x v="0"/>
    <x v="4210"/>
    <n v="4.5162000000000004"/>
    <n v="4.2237999999999998"/>
    <n v="4.4284999999999997"/>
    <n v="4.1128999999999998"/>
    <n v="4.0373999999999999"/>
    <n v="4.5960000000000001"/>
    <n v="4.04"/>
    <n v="3.8622999999999998"/>
  </r>
  <r>
    <s v="indiana"/>
    <x v="17"/>
    <x v="2"/>
    <x v="4211"/>
    <n v="0.13930000000000001"/>
    <n v="8.8800000000000004E-2"/>
    <n v="0.1358"/>
    <n v="8.8800000000000004E-2"/>
    <n v="8.8800000000000004E-2"/>
    <n v="0.13930000000000001"/>
    <n v="8.8800000000000004E-2"/>
    <n v="8.8800000000000004E-2"/>
  </r>
  <r>
    <s v="indiana"/>
    <x v="17"/>
    <x v="3"/>
    <x v="2689"/>
    <n v="1.3173999999999999"/>
    <n v="1.3041"/>
    <n v="1.3952"/>
    <n v="1.1932"/>
    <n v="1.2451000000000001"/>
    <n v="1.3972"/>
    <n v="1.1204000000000001"/>
    <n v="1.07"/>
  </r>
  <r>
    <s v="indiana"/>
    <x v="17"/>
    <x v="1"/>
    <x v="4212"/>
    <n v="0.99709999999999999"/>
    <n v="0.92420000000000002"/>
    <n v="0.94330000000000003"/>
    <n v="0.92420000000000002"/>
    <n v="0.88249999999999995"/>
    <n v="0.99709999999999999"/>
    <n v="0.92420000000000002"/>
    <n v="0.88249999999999995"/>
  </r>
  <r>
    <s v="indiana"/>
    <x v="17"/>
    <x v="6"/>
    <x v="4213"/>
    <n v="4.8599999999999997E-2"/>
    <n v="4.8599999999999997E-2"/>
    <n v="4.3700000000000003E-2"/>
    <n v="4.8599999999999997E-2"/>
    <n v="4.3700000000000003E-2"/>
    <n v="4.8599999999999997E-2"/>
    <n v="4.8599999999999997E-2"/>
    <n v="4.3700000000000003E-2"/>
  </r>
  <r>
    <s v="indiana"/>
    <x v="17"/>
    <x v="5"/>
    <x v="4214"/>
    <n v="0.25019999999999998"/>
    <n v="9.4500000000000001E-2"/>
    <n v="0.22520000000000001"/>
    <n v="9.4500000000000001E-2"/>
    <n v="9.1999999999999998E-2"/>
    <n v="0.25019999999999998"/>
    <n v="9.4500000000000001E-2"/>
    <n v="9.1999999999999998E-2"/>
  </r>
  <r>
    <s v="indiana"/>
    <x v="17"/>
    <x v="4"/>
    <x v="4215"/>
    <n v="1.7635000000000001"/>
    <n v="1.7635000000000001"/>
    <n v="1.6853"/>
    <n v="1.7635000000000001"/>
    <n v="1.6853"/>
    <n v="1.7635000000000001"/>
    <n v="1.7635000000000001"/>
    <n v="1.6853"/>
  </r>
  <r>
    <s v="iowa"/>
    <x v="17"/>
    <x v="2"/>
    <x v="1014"/>
    <n v="6.2899999999999998E-2"/>
    <n v="4.0099999999999997E-2"/>
    <n v="6.13E-2"/>
    <n v="4.0099999999999997E-2"/>
    <n v="4.0099999999999997E-2"/>
    <n v="6.2899999999999998E-2"/>
    <n v="4.0099999999999997E-2"/>
    <n v="4.0099999999999997E-2"/>
  </r>
  <r>
    <s v="iowa"/>
    <x v="17"/>
    <x v="0"/>
    <x v="4216"/>
    <n v="2.0316999999999998"/>
    <n v="1.9031"/>
    <n v="1.9927999999999999"/>
    <n v="1.8529"/>
    <n v="1.8189"/>
    <n v="2.0678000000000001"/>
    <n v="1.82"/>
    <n v="1.7398"/>
  </r>
  <r>
    <s v="iowa"/>
    <x v="17"/>
    <x v="1"/>
    <x v="4217"/>
    <n v="0.41699999999999998"/>
    <n v="0.38750000000000001"/>
    <n v="0.39429999999999998"/>
    <n v="0.38750000000000001"/>
    <n v="0.36969999999999997"/>
    <n v="0.41699999999999998"/>
    <n v="0.38750000000000001"/>
    <n v="0.36969999999999997"/>
  </r>
  <r>
    <s v="iowa"/>
    <x v="17"/>
    <x v="4"/>
    <x v="4218"/>
    <n v="0.8216"/>
    <n v="0.8216"/>
    <n v="0.7853"/>
    <n v="0.8216"/>
    <n v="0.7853"/>
    <n v="0.8216"/>
    <n v="0.8216"/>
    <n v="0.7853"/>
  </r>
  <r>
    <s v="iowa"/>
    <x v="17"/>
    <x v="5"/>
    <x v="2339"/>
    <n v="0.11310000000000001"/>
    <n v="4.2700000000000002E-2"/>
    <n v="0.1017"/>
    <n v="4.2700000000000002E-2"/>
    <n v="4.1500000000000002E-2"/>
    <n v="0.11310000000000001"/>
    <n v="4.2700000000000002E-2"/>
    <n v="4.1500000000000002E-2"/>
  </r>
  <r>
    <s v="iowa"/>
    <x v="17"/>
    <x v="6"/>
    <x v="349"/>
    <n v="2.1999999999999999E-2"/>
    <n v="2.1999999999999999E-2"/>
    <n v="1.9800000000000002E-2"/>
    <n v="2.1999999999999999E-2"/>
    <n v="1.9800000000000002E-2"/>
    <n v="2.1999999999999999E-2"/>
    <n v="2.1999999999999999E-2"/>
    <n v="1.9800000000000002E-2"/>
  </r>
  <r>
    <s v="iowa"/>
    <x v="17"/>
    <x v="3"/>
    <x v="4219"/>
    <n v="0.59519999999999995"/>
    <n v="0.58919999999999995"/>
    <n v="0.63039999999999996"/>
    <n v="0.53910000000000002"/>
    <n v="0.5625"/>
    <n v="0.63129999999999997"/>
    <n v="0.50619999999999998"/>
    <n v="0.4834"/>
  </r>
  <r>
    <s v="kansas"/>
    <x v="17"/>
    <x v="5"/>
    <x v="1942"/>
    <n v="0.109"/>
    <n v="4.1099999999999998E-2"/>
    <n v="9.8100000000000007E-2"/>
    <n v="4.1099999999999998E-2"/>
    <n v="0.04"/>
    <n v="0.109"/>
    <n v="4.1099999999999998E-2"/>
    <n v="0.04"/>
  </r>
  <r>
    <s v="kansas"/>
    <x v="17"/>
    <x v="1"/>
    <x v="4220"/>
    <n v="0.40210000000000001"/>
    <n v="0.37359999999999999"/>
    <n v="0.38019999999999998"/>
    <n v="0.37359999999999999"/>
    <n v="0.35639999999999999"/>
    <n v="0.40210000000000001"/>
    <n v="0.37359999999999999"/>
    <n v="0.35639999999999999"/>
  </r>
  <r>
    <s v="kansas"/>
    <x v="17"/>
    <x v="0"/>
    <x v="4221"/>
    <n v="1.9391"/>
    <n v="1.8150999999999999"/>
    <n v="1.9023000000000001"/>
    <n v="1.7667999999999999"/>
    <n v="1.7346999999999999"/>
    <n v="1.9739"/>
    <n v="1.7351000000000001"/>
    <n v="1.6585000000000001"/>
  </r>
  <r>
    <s v="kansas"/>
    <x v="17"/>
    <x v="3"/>
    <x v="4222"/>
    <n v="0.57369999999999999"/>
    <n v="0.56789999999999996"/>
    <n v="0.60760000000000003"/>
    <n v="0.51959999999999995"/>
    <n v="0.54220000000000002"/>
    <n v="0.60840000000000005"/>
    <n v="0.4879"/>
    <n v="0.46589999999999998"/>
  </r>
  <r>
    <s v="kansas"/>
    <x v="17"/>
    <x v="2"/>
    <x v="4223"/>
    <n v="6.0699999999999997E-2"/>
    <n v="3.8699999999999998E-2"/>
    <n v="5.91E-2"/>
    <n v="3.8699999999999998E-2"/>
    <n v="3.8699999999999998E-2"/>
    <n v="6.0699999999999997E-2"/>
    <n v="3.8699999999999998E-2"/>
    <n v="3.8699999999999998E-2"/>
  </r>
  <r>
    <s v="kansas"/>
    <x v="17"/>
    <x v="4"/>
    <x v="4224"/>
    <n v="0.77259999999999995"/>
    <n v="0.77259999999999995"/>
    <n v="0.73839999999999995"/>
    <n v="0.77259999999999995"/>
    <n v="0.73839999999999995"/>
    <n v="0.77259999999999995"/>
    <n v="0.77259999999999995"/>
    <n v="0.73839999999999995"/>
  </r>
  <r>
    <s v="kansas"/>
    <x v="17"/>
    <x v="6"/>
    <x v="2303"/>
    <n v="2.12E-2"/>
    <n v="2.12E-2"/>
    <n v="1.9E-2"/>
    <n v="2.12E-2"/>
    <n v="1.9E-2"/>
    <n v="2.12E-2"/>
    <n v="2.12E-2"/>
    <n v="1.9E-2"/>
  </r>
  <r>
    <s v="kentucky"/>
    <x v="17"/>
    <x v="4"/>
    <x v="4225"/>
    <n v="1.2279"/>
    <n v="1.2279"/>
    <n v="1.1744000000000001"/>
    <n v="1.2279"/>
    <n v="1.1744000000000001"/>
    <n v="1.2279"/>
    <n v="1.2279"/>
    <n v="1.1744000000000001"/>
  </r>
  <r>
    <s v="kentucky"/>
    <x v="17"/>
    <x v="2"/>
    <x v="3458"/>
    <n v="9.2999999999999999E-2"/>
    <n v="5.9299999999999999E-2"/>
    <n v="9.06E-2"/>
    <n v="5.9299999999999999E-2"/>
    <n v="5.9299999999999999E-2"/>
    <n v="9.2999999999999999E-2"/>
    <n v="5.9299999999999999E-2"/>
    <n v="5.9299999999999999E-2"/>
  </r>
  <r>
    <s v="kentucky"/>
    <x v="17"/>
    <x v="1"/>
    <x v="4226"/>
    <n v="0.64229999999999998"/>
    <n v="0.59599999999999997"/>
    <n v="0.60750000000000004"/>
    <n v="0.59599999999999997"/>
    <n v="0.56879999999999997"/>
    <n v="0.64229999999999998"/>
    <n v="0.59599999999999997"/>
    <n v="0.56879999999999997"/>
  </r>
  <r>
    <s v="kentucky"/>
    <x v="17"/>
    <x v="5"/>
    <x v="1666"/>
    <n v="0.1671"/>
    <n v="6.3100000000000003E-2"/>
    <n v="0.15040000000000001"/>
    <n v="6.3100000000000003E-2"/>
    <n v="6.1400000000000003E-2"/>
    <n v="0.1671"/>
    <n v="6.3100000000000003E-2"/>
    <n v="6.1400000000000003E-2"/>
  </r>
  <r>
    <s v="kentucky"/>
    <x v="17"/>
    <x v="6"/>
    <x v="4227"/>
    <n v="3.2399999999999998E-2"/>
    <n v="3.2399999999999998E-2"/>
    <n v="2.92E-2"/>
    <n v="3.2399999999999998E-2"/>
    <n v="2.92E-2"/>
    <n v="3.2399999999999998E-2"/>
    <n v="3.2399999999999998E-2"/>
    <n v="2.92E-2"/>
  </r>
  <r>
    <s v="kentucky"/>
    <x v="17"/>
    <x v="0"/>
    <x v="4228"/>
    <n v="3.0424000000000002"/>
    <n v="2.8494999999999999"/>
    <n v="2.9836"/>
    <n v="2.7755000000000001"/>
    <n v="2.7244000000000002"/>
    <n v="3.0956999999999999"/>
    <n v="2.7267999999999999"/>
    <n v="2.6074999999999999"/>
  </r>
  <r>
    <s v="kentucky"/>
    <x v="17"/>
    <x v="3"/>
    <x v="4229"/>
    <n v="0.87960000000000005"/>
    <n v="0.87080000000000002"/>
    <n v="0.93159999999999998"/>
    <n v="0.79669999999999996"/>
    <n v="0.83130000000000004"/>
    <n v="0.93289999999999995"/>
    <n v="0.74809999999999999"/>
    <n v="0.71440000000000003"/>
  </r>
  <r>
    <s v="louisiana"/>
    <x v="17"/>
    <x v="1"/>
    <x v="4230"/>
    <n v="0.63360000000000005"/>
    <n v="0.58950000000000002"/>
    <n v="0.59899999999999998"/>
    <n v="0.58950000000000002"/>
    <n v="0.56210000000000004"/>
    <n v="0.63360000000000005"/>
    <n v="0.58950000000000002"/>
    <n v="0.56210000000000004"/>
  </r>
  <r>
    <s v="louisiana"/>
    <x v="17"/>
    <x v="4"/>
    <x v="4231"/>
    <n v="1.282"/>
    <n v="1.282"/>
    <n v="1.226"/>
    <n v="1.282"/>
    <n v="1.226"/>
    <n v="1.282"/>
    <n v="1.282"/>
    <n v="1.226"/>
  </r>
  <r>
    <s v="louisiana"/>
    <x v="17"/>
    <x v="0"/>
    <x v="4232"/>
    <n v="3.1627999999999998"/>
    <n v="2.9626999999999999"/>
    <n v="3.1036000000000001"/>
    <n v="2.8839000000000001"/>
    <n v="2.8321000000000001"/>
    <n v="3.2195"/>
    <n v="2.8321999999999998"/>
    <n v="2.7077"/>
  </r>
  <r>
    <s v="louisiana"/>
    <x v="17"/>
    <x v="5"/>
    <x v="4233"/>
    <n v="0.17780000000000001"/>
    <n v="6.7100000000000007E-2"/>
    <n v="0.16"/>
    <n v="6.7100000000000007E-2"/>
    <n v="6.5299999999999997E-2"/>
    <n v="0.17780000000000001"/>
    <n v="6.7100000000000007E-2"/>
    <n v="6.5299999999999997E-2"/>
  </r>
  <r>
    <s v="louisiana"/>
    <x v="17"/>
    <x v="6"/>
    <x v="2354"/>
    <n v="3.4500000000000003E-2"/>
    <n v="3.4500000000000003E-2"/>
    <n v="3.1099999999999999E-2"/>
    <n v="3.4500000000000003E-2"/>
    <n v="3.1099999999999999E-2"/>
    <n v="3.4500000000000003E-2"/>
    <n v="3.4500000000000003E-2"/>
    <n v="3.1099999999999999E-2"/>
  </r>
  <r>
    <s v="louisiana"/>
    <x v="17"/>
    <x v="2"/>
    <x v="4234"/>
    <n v="9.8900000000000002E-2"/>
    <n v="6.3100000000000003E-2"/>
    <n v="9.64E-2"/>
    <n v="6.3100000000000003E-2"/>
    <n v="6.3100000000000003E-2"/>
    <n v="9.8900000000000002E-2"/>
    <n v="6.3100000000000003E-2"/>
    <n v="6.3100000000000003E-2"/>
  </r>
  <r>
    <s v="louisiana"/>
    <x v="17"/>
    <x v="3"/>
    <x v="4235"/>
    <n v="0.93589999999999995"/>
    <n v="0.92649999999999999"/>
    <n v="0.99109999999999998"/>
    <n v="0.84770000000000001"/>
    <n v="0.88449999999999995"/>
    <n v="0.99260000000000004"/>
    <n v="0.79590000000000005"/>
    <n v="0.7601"/>
  </r>
  <r>
    <s v="maine"/>
    <x v="17"/>
    <x v="0"/>
    <x v="4236"/>
    <n v="0.90800000000000003"/>
    <n v="0.84799999999999998"/>
    <n v="0.89249999999999996"/>
    <n v="0.82450000000000001"/>
    <n v="0.81130000000000002"/>
    <n v="0.92490000000000006"/>
    <n v="0.80910000000000004"/>
    <n v="0.7742"/>
  </r>
  <r>
    <s v="maine"/>
    <x v="17"/>
    <x v="3"/>
    <x v="4237"/>
    <n v="0.2792"/>
    <n v="0.27639999999999998"/>
    <n v="0.29559999999999997"/>
    <n v="0.25280000000000002"/>
    <n v="0.26379999999999998"/>
    <n v="0.29609999999999997"/>
    <n v="0.2374"/>
    <n v="0.22670000000000001"/>
  </r>
  <r>
    <s v="maine"/>
    <x v="17"/>
    <x v="4"/>
    <x v="4238"/>
    <n v="0.34439999999999998"/>
    <n v="0.34439999999999998"/>
    <n v="0.33"/>
    <n v="0.34439999999999998"/>
    <n v="0.33"/>
    <n v="0.34439999999999998"/>
    <n v="0.34439999999999998"/>
    <n v="0.33"/>
  </r>
  <r>
    <s v="maine"/>
    <x v="17"/>
    <x v="6"/>
    <x v="670"/>
    <n v="1.03E-2"/>
    <n v="1.03E-2"/>
    <n v="9.2999999999999992E-3"/>
    <n v="1.03E-2"/>
    <n v="9.2999999999999992E-3"/>
    <n v="1.03E-2"/>
    <n v="1.03E-2"/>
    <n v="9.2999999999999992E-3"/>
  </r>
  <r>
    <s v="maine"/>
    <x v="17"/>
    <x v="2"/>
    <x v="595"/>
    <n v="2.9499999999999998E-2"/>
    <n v="1.8800000000000001E-2"/>
    <n v="2.8799999999999999E-2"/>
    <n v="1.8800000000000001E-2"/>
    <n v="1.8800000000000001E-2"/>
    <n v="2.9499999999999998E-2"/>
    <n v="1.8800000000000001E-2"/>
    <n v="1.8800000000000001E-2"/>
  </r>
  <r>
    <s v="maine"/>
    <x v="17"/>
    <x v="1"/>
    <x v="4239"/>
    <n v="0.19159999999999999"/>
    <n v="0.17810000000000001"/>
    <n v="0.18110000000000001"/>
    <n v="0.17810000000000001"/>
    <n v="0.1699"/>
    <n v="0.19159999999999999"/>
    <n v="0.17810000000000001"/>
    <n v="0.1699"/>
  </r>
  <r>
    <s v="maine"/>
    <x v="17"/>
    <x v="5"/>
    <x v="1735"/>
    <n v="5.2999999999999999E-2"/>
    <n v="0.02"/>
    <n v="4.7699999999999999E-2"/>
    <n v="0.02"/>
    <n v="1.95E-2"/>
    <n v="5.2999999999999999E-2"/>
    <n v="0.02"/>
    <n v="1.95E-2"/>
  </r>
  <r>
    <s v="maryland"/>
    <x v="17"/>
    <x v="3"/>
    <x v="4240"/>
    <n v="1.3055000000000001"/>
    <n v="1.2924"/>
    <n v="1.3826000000000001"/>
    <n v="1.1825000000000001"/>
    <n v="1.2339"/>
    <n v="1.3847"/>
    <n v="1.1103000000000001"/>
    <n v="1.0603"/>
  </r>
  <r>
    <s v="maryland"/>
    <x v="17"/>
    <x v="1"/>
    <x v="4241"/>
    <n v="0.80420000000000003"/>
    <n v="0.75080000000000002"/>
    <n v="0.75970000000000004"/>
    <n v="0.75080000000000002"/>
    <n v="0.71509999999999996"/>
    <n v="0.80420000000000003"/>
    <n v="0.75080000000000002"/>
    <n v="0.71509999999999996"/>
  </r>
  <r>
    <s v="maryland"/>
    <x v="17"/>
    <x v="2"/>
    <x v="2294"/>
    <n v="0.13800000000000001"/>
    <n v="8.7999999999999995E-2"/>
    <n v="0.13450000000000001"/>
    <n v="8.7999999999999995E-2"/>
    <n v="8.7999999999999995E-2"/>
    <n v="0.13800000000000001"/>
    <n v="8.7999999999999995E-2"/>
    <n v="8.7999999999999995E-2"/>
  </r>
  <r>
    <s v="maryland"/>
    <x v="17"/>
    <x v="4"/>
    <x v="4242"/>
    <n v="1.6595"/>
    <n v="1.6595"/>
    <n v="1.5863"/>
    <n v="1.6595"/>
    <n v="1.5863"/>
    <n v="1.6595"/>
    <n v="1.6595"/>
    <n v="1.5863"/>
  </r>
  <r>
    <s v="maryland"/>
    <x v="17"/>
    <x v="6"/>
    <x v="831"/>
    <n v="4.8099999999999997E-2"/>
    <n v="4.8099999999999997E-2"/>
    <n v="4.3299999999999998E-2"/>
    <n v="4.8099999999999997E-2"/>
    <n v="4.3299999999999998E-2"/>
    <n v="4.8099999999999997E-2"/>
    <n v="4.8099999999999997E-2"/>
    <n v="4.3299999999999998E-2"/>
  </r>
  <r>
    <s v="maryland"/>
    <x v="17"/>
    <x v="0"/>
    <x v="4243"/>
    <n v="4.2035"/>
    <n v="3.9325000000000001"/>
    <n v="4.1295999999999999"/>
    <n v="3.8226"/>
    <n v="3.7576999999999998"/>
    <n v="4.2826000000000004"/>
    <n v="3.7504"/>
    <n v="3.5842000000000001"/>
  </r>
  <r>
    <s v="maryland"/>
    <x v="17"/>
    <x v="5"/>
    <x v="2291"/>
    <n v="0.248"/>
    <n v="9.3600000000000003E-2"/>
    <n v="0.22320000000000001"/>
    <n v="9.3600000000000003E-2"/>
    <n v="9.11E-2"/>
    <n v="0.248"/>
    <n v="9.3600000000000003E-2"/>
    <n v="9.11E-2"/>
  </r>
  <r>
    <s v="massachusetts"/>
    <x v="17"/>
    <x v="0"/>
    <x v="4244"/>
    <n v="4.1005000000000003"/>
    <n v="3.8222999999999998"/>
    <n v="4.0384000000000002"/>
    <n v="3.7075999999999998"/>
    <n v="3.6541000000000001"/>
    <n v="4.1830999999999996"/>
    <n v="3.6322999999999999"/>
    <n v="3.4731000000000001"/>
  </r>
  <r>
    <s v="massachusetts"/>
    <x v="17"/>
    <x v="3"/>
    <x v="4245"/>
    <n v="1.3616999999999999"/>
    <n v="1.3480000000000001"/>
    <n v="1.4420999999999999"/>
    <n v="1.2333000000000001"/>
    <n v="1.2868999999999999"/>
    <n v="1.4441999999999999"/>
    <n v="1.1579999999999999"/>
    <n v="1.1060000000000001"/>
  </r>
  <r>
    <s v="massachusetts"/>
    <x v="17"/>
    <x v="2"/>
    <x v="4246"/>
    <n v="0.14399999999999999"/>
    <n v="9.1800000000000007E-2"/>
    <n v="0.14030000000000001"/>
    <n v="9.1800000000000007E-2"/>
    <n v="9.1800000000000007E-2"/>
    <n v="0.14399999999999999"/>
    <n v="9.1800000000000007E-2"/>
    <n v="9.1800000000000007E-2"/>
  </r>
  <r>
    <s v="massachusetts"/>
    <x v="17"/>
    <x v="4"/>
    <x v="4247"/>
    <n v="1.4893000000000001"/>
    <n v="1.4893000000000001"/>
    <n v="1.4258"/>
    <n v="1.4893000000000001"/>
    <n v="1.4258"/>
    <n v="1.4893000000000001"/>
    <n v="1.4893000000000001"/>
    <n v="1.4258"/>
  </r>
  <r>
    <s v="massachusetts"/>
    <x v="17"/>
    <x v="5"/>
    <x v="4021"/>
    <n v="0.2586"/>
    <n v="9.7699999999999995E-2"/>
    <n v="0.23280000000000001"/>
    <n v="9.7699999999999995E-2"/>
    <n v="9.5100000000000004E-2"/>
    <n v="0.2586"/>
    <n v="9.7699999999999995E-2"/>
    <n v="9.5100000000000004E-2"/>
  </r>
  <r>
    <s v="massachusetts"/>
    <x v="17"/>
    <x v="6"/>
    <x v="3886"/>
    <n v="5.0200000000000002E-2"/>
    <n v="5.0200000000000002E-2"/>
    <n v="4.5199999999999997E-2"/>
    <n v="5.0200000000000002E-2"/>
    <n v="4.5199999999999997E-2"/>
    <n v="5.0200000000000002E-2"/>
    <n v="5.0200000000000002E-2"/>
    <n v="4.5199999999999997E-2"/>
  </r>
  <r>
    <s v="massachusetts"/>
    <x v="17"/>
    <x v="1"/>
    <x v="4248"/>
    <n v="0.79669999999999996"/>
    <n v="0.74529999999999996"/>
    <n v="0.75229999999999997"/>
    <n v="0.74529999999999996"/>
    <n v="0.70940000000000003"/>
    <n v="0.79669999999999996"/>
    <n v="0.74529999999999996"/>
    <n v="0.70940000000000003"/>
  </r>
  <r>
    <s v="michigan"/>
    <x v="17"/>
    <x v="0"/>
    <x v="4249"/>
    <n v="6.9931000000000001"/>
    <n v="6.5472000000000001"/>
    <n v="6.8647"/>
    <n v="6.3689999999999998"/>
    <n v="6.2561"/>
    <n v="7.1214000000000004"/>
    <n v="6.2519"/>
    <n v="5.9748000000000001"/>
  </r>
  <r>
    <s v="michigan"/>
    <x v="17"/>
    <x v="6"/>
    <x v="4250"/>
    <n v="7.8100000000000003E-2"/>
    <n v="7.8100000000000003E-2"/>
    <n v="7.0300000000000001E-2"/>
    <n v="7.8100000000000003E-2"/>
    <n v="7.0300000000000001E-2"/>
    <n v="7.8100000000000003E-2"/>
    <n v="7.8100000000000003E-2"/>
    <n v="7.0300000000000001E-2"/>
  </r>
  <r>
    <s v="michigan"/>
    <x v="17"/>
    <x v="1"/>
    <x v="4251"/>
    <n v="1.3680000000000001"/>
    <n v="1.2747999999999999"/>
    <n v="1.2927"/>
    <n v="1.2747999999999999"/>
    <n v="1.2149000000000001"/>
    <n v="1.3680000000000001"/>
    <n v="1.2747999999999999"/>
    <n v="1.2149000000000001"/>
  </r>
  <r>
    <s v="michigan"/>
    <x v="17"/>
    <x v="3"/>
    <x v="4252"/>
    <n v="2.1168999999999998"/>
    <n v="2.0956000000000001"/>
    <n v="2.2418999999999998"/>
    <n v="1.9174"/>
    <n v="2.0007000000000001"/>
    <n v="2.2452000000000001"/>
    <n v="1.8003"/>
    <n v="1.7193000000000001"/>
  </r>
  <r>
    <s v="michigan"/>
    <x v="17"/>
    <x v="5"/>
    <x v="4220"/>
    <n v="0.40210000000000001"/>
    <n v="0.15179999999999999"/>
    <n v="0.3619"/>
    <n v="0.15179999999999999"/>
    <n v="0.14779999999999999"/>
    <n v="0.40210000000000001"/>
    <n v="0.15179999999999999"/>
    <n v="0.14779999999999999"/>
  </r>
  <r>
    <s v="michigan"/>
    <x v="17"/>
    <x v="4"/>
    <x v="4253"/>
    <n v="2.8041999999999998"/>
    <n v="2.8041999999999998"/>
    <n v="2.6798000000000002"/>
    <n v="2.8041999999999998"/>
    <n v="2.6798000000000002"/>
    <n v="2.8041999999999998"/>
    <n v="2.8041999999999998"/>
    <n v="2.6798000000000002"/>
  </r>
  <r>
    <s v="michigan"/>
    <x v="17"/>
    <x v="2"/>
    <x v="4254"/>
    <n v="0.2238"/>
    <n v="0.14269999999999999"/>
    <n v="0.21809999999999999"/>
    <n v="0.14269999999999999"/>
    <n v="0.14269999999999999"/>
    <n v="0.2238"/>
    <n v="0.14269999999999999"/>
    <n v="0.14269999999999999"/>
  </r>
  <r>
    <s v="minnesota"/>
    <x v="17"/>
    <x v="2"/>
    <x v="149"/>
    <n v="0.12509999999999999"/>
    <n v="7.9799999999999996E-2"/>
    <n v="0.12189999999999999"/>
    <n v="7.9799999999999996E-2"/>
    <n v="7.9799999999999996E-2"/>
    <n v="0.12509999999999999"/>
    <n v="7.9799999999999996E-2"/>
    <n v="7.9799999999999996E-2"/>
  </r>
  <r>
    <s v="minnesota"/>
    <x v="17"/>
    <x v="4"/>
    <x v="4255"/>
    <n v="1.5481"/>
    <n v="1.5481"/>
    <n v="1.4793000000000001"/>
    <n v="1.5481"/>
    <n v="1.4793000000000001"/>
    <n v="1.5481"/>
    <n v="1.5481"/>
    <n v="1.4793000000000001"/>
  </r>
  <r>
    <s v="minnesota"/>
    <x v="17"/>
    <x v="6"/>
    <x v="128"/>
    <n v="4.36E-2"/>
    <n v="4.36E-2"/>
    <n v="3.9300000000000002E-2"/>
    <n v="4.36E-2"/>
    <n v="3.9300000000000002E-2"/>
    <n v="4.36E-2"/>
    <n v="4.36E-2"/>
    <n v="3.9300000000000002E-2"/>
  </r>
  <r>
    <s v="minnesota"/>
    <x v="17"/>
    <x v="1"/>
    <x v="4256"/>
    <n v="0.7823"/>
    <n v="0.72840000000000005"/>
    <n v="0.73939999999999995"/>
    <n v="0.72840000000000005"/>
    <n v="0.69440000000000002"/>
    <n v="0.7823"/>
    <n v="0.72840000000000005"/>
    <n v="0.69440000000000002"/>
  </r>
  <r>
    <s v="minnesota"/>
    <x v="17"/>
    <x v="3"/>
    <x v="4257"/>
    <n v="1.1831"/>
    <n v="1.1712"/>
    <n v="1.2529999999999999"/>
    <n v="1.0716000000000001"/>
    <n v="1.1182000000000001"/>
    <n v="1.2547999999999999"/>
    <n v="1.0062"/>
    <n v="0.96089999999999998"/>
  </r>
  <r>
    <s v="minnesota"/>
    <x v="17"/>
    <x v="0"/>
    <x v="4258"/>
    <n v="3.907"/>
    <n v="3.6560000000000001"/>
    <n v="3.8351999999999999"/>
    <n v="3.5564"/>
    <n v="3.4935"/>
    <n v="3.9786999999999999"/>
    <n v="3.4910000000000001"/>
    <n v="3.3363"/>
  </r>
  <r>
    <s v="minnesota"/>
    <x v="17"/>
    <x v="5"/>
    <x v="3301"/>
    <n v="0.22470000000000001"/>
    <n v="8.4900000000000003E-2"/>
    <n v="0.20219999999999999"/>
    <n v="8.4900000000000003E-2"/>
    <n v="8.2600000000000007E-2"/>
    <n v="0.22470000000000001"/>
    <n v="8.4900000000000003E-2"/>
    <n v="8.2600000000000007E-2"/>
  </r>
  <r>
    <s v="mississippi"/>
    <x v="17"/>
    <x v="3"/>
    <x v="4259"/>
    <n v="0.60370000000000001"/>
    <n v="0.59760000000000002"/>
    <n v="0.63939999999999997"/>
    <n v="0.54679999999999995"/>
    <n v="0.5706"/>
    <n v="0.64029999999999998"/>
    <n v="0.51339999999999997"/>
    <n v="0.49030000000000001"/>
  </r>
  <r>
    <s v="mississippi"/>
    <x v="17"/>
    <x v="2"/>
    <x v="3897"/>
    <n v="6.3799999999999996E-2"/>
    <n v="4.07E-2"/>
    <n v="6.2199999999999998E-2"/>
    <n v="4.07E-2"/>
    <n v="4.07E-2"/>
    <n v="6.3799999999999996E-2"/>
    <n v="4.07E-2"/>
    <n v="4.07E-2"/>
  </r>
  <r>
    <s v="mississippi"/>
    <x v="17"/>
    <x v="1"/>
    <x v="4260"/>
    <n v="0.49049999999999999"/>
    <n v="0.45369999999999999"/>
    <n v="0.4642"/>
    <n v="0.45369999999999999"/>
    <n v="0.4335"/>
    <n v="0.49049999999999999"/>
    <n v="0.45369999999999999"/>
    <n v="0.4335"/>
  </r>
  <r>
    <s v="mississippi"/>
    <x v="17"/>
    <x v="0"/>
    <x v="4261"/>
    <n v="2.1198000000000001"/>
    <n v="1.9823999999999999"/>
    <n v="2.0777999999999999"/>
    <n v="1.9315"/>
    <n v="1.8956"/>
    <n v="2.1564000000000001"/>
    <n v="1.8980999999999999"/>
    <n v="1.8153999999999999"/>
  </r>
  <r>
    <s v="mississippi"/>
    <x v="17"/>
    <x v="5"/>
    <x v="3311"/>
    <n v="0.1147"/>
    <n v="4.3299999999999998E-2"/>
    <n v="0.1032"/>
    <n v="4.3299999999999998E-2"/>
    <n v="4.2099999999999999E-2"/>
    <n v="0.1147"/>
    <n v="4.3299999999999998E-2"/>
    <n v="4.2099999999999999E-2"/>
  </r>
  <r>
    <s v="mississippi"/>
    <x v="17"/>
    <x v="4"/>
    <x v="4262"/>
    <n v="0.82479999999999998"/>
    <n v="0.82479999999999998"/>
    <n v="0.78869999999999996"/>
    <n v="0.82479999999999998"/>
    <n v="0.78869999999999996"/>
    <n v="0.82479999999999998"/>
    <n v="0.82479999999999998"/>
    <n v="0.78869999999999996"/>
  </r>
  <r>
    <s v="mississippi"/>
    <x v="17"/>
    <x v="6"/>
    <x v="627"/>
    <n v="2.23E-2"/>
    <n v="2.23E-2"/>
    <n v="0.02"/>
    <n v="2.23E-2"/>
    <n v="0.02"/>
    <n v="2.23E-2"/>
    <n v="2.23E-2"/>
    <n v="0.02"/>
  </r>
  <r>
    <s v="missouri"/>
    <x v="17"/>
    <x v="5"/>
    <x v="3728"/>
    <n v="0.23449999999999999"/>
    <n v="8.8499999999999995E-2"/>
    <n v="0.21099999999999999"/>
    <n v="8.8499999999999995E-2"/>
    <n v="8.6199999999999999E-2"/>
    <n v="0.23449999999999999"/>
    <n v="8.8499999999999995E-2"/>
    <n v="8.6199999999999999E-2"/>
  </r>
  <r>
    <s v="missouri"/>
    <x v="17"/>
    <x v="1"/>
    <x v="4263"/>
    <n v="0.83760000000000001"/>
    <n v="0.7792"/>
    <n v="0.79179999999999995"/>
    <n v="0.7792"/>
    <n v="0.74309999999999998"/>
    <n v="0.83760000000000001"/>
    <n v="0.7792"/>
    <n v="0.74309999999999998"/>
  </r>
  <r>
    <s v="missouri"/>
    <x v="17"/>
    <x v="2"/>
    <x v="4264"/>
    <n v="0.1305"/>
    <n v="8.3199999999999996E-2"/>
    <n v="0.12720000000000001"/>
    <n v="8.3199999999999996E-2"/>
    <n v="8.3199999999999996E-2"/>
    <n v="0.1305"/>
    <n v="8.3199999999999996E-2"/>
    <n v="8.3199999999999996E-2"/>
  </r>
  <r>
    <s v="missouri"/>
    <x v="17"/>
    <x v="3"/>
    <x v="4265"/>
    <n v="1.2345999999999999"/>
    <n v="1.2222"/>
    <n v="1.3075000000000001"/>
    <n v="1.1182000000000001"/>
    <n v="1.1668000000000001"/>
    <n v="1.3093999999999999"/>
    <n v="1.0499000000000001"/>
    <n v="1.0026999999999999"/>
  </r>
  <r>
    <s v="missouri"/>
    <x v="17"/>
    <x v="4"/>
    <x v="4266"/>
    <n v="1.6898"/>
    <n v="1.6898"/>
    <n v="1.6151"/>
    <n v="1.6898"/>
    <n v="1.6151"/>
    <n v="1.6898"/>
    <n v="1.6898"/>
    <n v="1.6151"/>
  </r>
  <r>
    <s v="missouri"/>
    <x v="17"/>
    <x v="6"/>
    <x v="1378"/>
    <n v="4.5499999999999999E-2"/>
    <n v="4.5499999999999999E-2"/>
    <n v="4.1000000000000002E-2"/>
    <n v="4.5499999999999999E-2"/>
    <n v="4.1000000000000002E-2"/>
    <n v="4.5499999999999999E-2"/>
    <n v="4.5499999999999999E-2"/>
    <n v="4.1000000000000002E-2"/>
  </r>
  <r>
    <s v="missouri"/>
    <x v="17"/>
    <x v="0"/>
    <x v="4267"/>
    <n v="4.1726000000000001"/>
    <n v="3.9085000000000001"/>
    <n v="4.0937000000000001"/>
    <n v="3.8046000000000002"/>
    <n v="3.7353999999999998"/>
    <n v="4.2473999999999998"/>
    <n v="3.7363"/>
    <n v="3.5712999999999999"/>
  </r>
  <r>
    <s v="montana"/>
    <x v="17"/>
    <x v="0"/>
    <x v="4268"/>
    <n v="0.69179999999999997"/>
    <n v="0.64700000000000002"/>
    <n v="0.67879999999999996"/>
    <n v="0.62990000000000002"/>
    <n v="0.61860000000000004"/>
    <n v="0.70420000000000005"/>
    <n v="0.61870000000000003"/>
    <n v="0.59160000000000001"/>
  </r>
  <r>
    <s v="montana"/>
    <x v="17"/>
    <x v="3"/>
    <x v="4269"/>
    <n v="0.20349999999999999"/>
    <n v="0.2014"/>
    <n v="0.2155"/>
    <n v="0.18429999999999999"/>
    <n v="0.1923"/>
    <n v="0.21579999999999999"/>
    <n v="0.17299999999999999"/>
    <n v="0.16520000000000001"/>
  </r>
  <r>
    <s v="montana"/>
    <x v="17"/>
    <x v="2"/>
    <x v="1518"/>
    <n v="2.1499999999999998E-2"/>
    <n v="1.37E-2"/>
    <n v="2.1000000000000001E-2"/>
    <n v="1.37E-2"/>
    <n v="1.37E-2"/>
    <n v="2.1499999999999998E-2"/>
    <n v="1.37E-2"/>
    <n v="1.37E-2"/>
  </r>
  <r>
    <s v="montana"/>
    <x v="17"/>
    <x v="4"/>
    <x v="4270"/>
    <n v="0.27010000000000001"/>
    <n v="0.27010000000000001"/>
    <n v="0.25829999999999997"/>
    <n v="0.27010000000000001"/>
    <n v="0.25829999999999997"/>
    <n v="0.27010000000000001"/>
    <n v="0.27010000000000001"/>
    <n v="0.25829999999999997"/>
  </r>
  <r>
    <s v="montana"/>
    <x v="17"/>
    <x v="6"/>
    <x v="753"/>
    <n v="7.4999999999999997E-3"/>
    <n v="7.4999999999999997E-3"/>
    <n v="6.7999999999999996E-3"/>
    <n v="7.4999999999999997E-3"/>
    <n v="6.7999999999999996E-3"/>
    <n v="7.4999999999999997E-3"/>
    <n v="7.4999999999999997E-3"/>
    <n v="6.7999999999999996E-3"/>
  </r>
  <r>
    <s v="montana"/>
    <x v="17"/>
    <x v="1"/>
    <x v="4271"/>
    <n v="0.15060000000000001"/>
    <n v="0.13969999999999999"/>
    <n v="0.14249999999999999"/>
    <n v="0.13969999999999999"/>
    <n v="0.13339999999999999"/>
    <n v="0.15060000000000001"/>
    <n v="0.13969999999999999"/>
    <n v="0.13339999999999999"/>
  </r>
  <r>
    <s v="montana"/>
    <x v="17"/>
    <x v="5"/>
    <x v="1415"/>
    <n v="3.8600000000000002E-2"/>
    <n v="1.46E-2"/>
    <n v="3.4799999999999998E-2"/>
    <n v="1.46E-2"/>
    <n v="1.4200000000000001E-2"/>
    <n v="3.8600000000000002E-2"/>
    <n v="1.46E-2"/>
    <n v="1.4200000000000001E-2"/>
  </r>
  <r>
    <s v="nebraska"/>
    <x v="17"/>
    <x v="0"/>
    <x v="4272"/>
    <n v="1.2242"/>
    <n v="1.1467000000000001"/>
    <n v="1.2005999999999999"/>
    <n v="1.1167"/>
    <n v="1.0961000000000001"/>
    <n v="1.2458"/>
    <n v="1.0969"/>
    <n v="1.0486"/>
  </r>
  <r>
    <s v="nebraska"/>
    <x v="17"/>
    <x v="4"/>
    <x v="4273"/>
    <n v="0.49580000000000002"/>
    <n v="0.49580000000000002"/>
    <n v="0.47389999999999999"/>
    <n v="0.49580000000000002"/>
    <n v="0.47389999999999999"/>
    <n v="0.49580000000000002"/>
    <n v="0.49580000000000002"/>
    <n v="0.47389999999999999"/>
  </r>
  <r>
    <s v="nebraska"/>
    <x v="17"/>
    <x v="1"/>
    <x v="4274"/>
    <n v="0.25259999999999999"/>
    <n v="0.2346"/>
    <n v="0.23880000000000001"/>
    <n v="0.2346"/>
    <n v="0.2238"/>
    <n v="0.25259999999999999"/>
    <n v="0.2346"/>
    <n v="0.2238"/>
  </r>
  <r>
    <s v="nebraska"/>
    <x v="17"/>
    <x v="6"/>
    <x v="4146"/>
    <n v="1.32E-2"/>
    <n v="1.32E-2"/>
    <n v="1.1900000000000001E-2"/>
    <n v="1.32E-2"/>
    <n v="1.1900000000000001E-2"/>
    <n v="1.32E-2"/>
    <n v="1.32E-2"/>
    <n v="1.1900000000000001E-2"/>
  </r>
  <r>
    <s v="nebraska"/>
    <x v="17"/>
    <x v="5"/>
    <x v="820"/>
    <n v="6.7799999999999999E-2"/>
    <n v="2.5600000000000001E-2"/>
    <n v="6.0999999999999999E-2"/>
    <n v="2.5600000000000001E-2"/>
    <n v="2.4899999999999999E-2"/>
    <n v="6.7799999999999999E-2"/>
    <n v="2.5600000000000001E-2"/>
    <n v="2.4899999999999999E-2"/>
  </r>
  <r>
    <s v="nebraska"/>
    <x v="17"/>
    <x v="3"/>
    <x v="1743"/>
    <n v="0.35709999999999997"/>
    <n v="0.35349999999999998"/>
    <n v="0.37819999999999998"/>
    <n v="0.32340000000000002"/>
    <n v="0.33750000000000002"/>
    <n v="0.37880000000000003"/>
    <n v="0.30370000000000003"/>
    <n v="0.28999999999999998"/>
  </r>
  <r>
    <s v="nebraska"/>
    <x v="17"/>
    <x v="2"/>
    <x v="909"/>
    <n v="3.78E-2"/>
    <n v="2.41E-2"/>
    <n v="3.6799999999999999E-2"/>
    <n v="2.41E-2"/>
    <n v="2.41E-2"/>
    <n v="3.78E-2"/>
    <n v="2.41E-2"/>
    <n v="2.41E-2"/>
  </r>
  <r>
    <s v="nevada"/>
    <x v="17"/>
    <x v="1"/>
    <x v="4145"/>
    <n v="0.3861"/>
    <n v="0.3624"/>
    <n v="0.36430000000000001"/>
    <n v="0.3624"/>
    <n v="0.34449999999999997"/>
    <n v="0.3861"/>
    <n v="0.3624"/>
    <n v="0.34449999999999997"/>
  </r>
  <r>
    <s v="nevada"/>
    <x v="17"/>
    <x v="5"/>
    <x v="4275"/>
    <n v="0.13569999999999999"/>
    <n v="5.1200000000000002E-2"/>
    <n v="0.1221"/>
    <n v="5.1200000000000002E-2"/>
    <n v="4.99E-2"/>
    <n v="0.13569999999999999"/>
    <n v="5.1200000000000002E-2"/>
    <n v="4.99E-2"/>
  </r>
  <r>
    <s v="nevada"/>
    <x v="17"/>
    <x v="6"/>
    <x v="4276"/>
    <n v="2.63E-2"/>
    <n v="2.63E-2"/>
    <n v="2.3699999999999999E-2"/>
    <n v="2.63E-2"/>
    <n v="2.3699999999999999E-2"/>
    <n v="2.63E-2"/>
    <n v="2.63E-2"/>
    <n v="2.3699999999999999E-2"/>
  </r>
  <r>
    <s v="nevada"/>
    <x v="17"/>
    <x v="2"/>
    <x v="1177"/>
    <n v="7.5499999999999998E-2"/>
    <n v="4.82E-2"/>
    <n v="7.3599999999999999E-2"/>
    <n v="4.82E-2"/>
    <n v="4.82E-2"/>
    <n v="7.5499999999999998E-2"/>
    <n v="4.82E-2"/>
    <n v="4.82E-2"/>
  </r>
  <r>
    <s v="nevada"/>
    <x v="17"/>
    <x v="3"/>
    <x v="4277"/>
    <n v="0.71440000000000003"/>
    <n v="0.70720000000000005"/>
    <n v="0.75660000000000005"/>
    <n v="0.64710000000000001"/>
    <n v="0.67520000000000002"/>
    <n v="0.75770000000000004"/>
    <n v="0.60760000000000003"/>
    <n v="0.58020000000000005"/>
  </r>
  <r>
    <s v="nevada"/>
    <x v="17"/>
    <x v="0"/>
    <x v="4278"/>
    <n v="2.1555"/>
    <n v="2.0127000000000002"/>
    <n v="2.1213000000000002"/>
    <n v="1.9525999999999999"/>
    <n v="1.9224000000000001"/>
    <n v="2.1987999999999999"/>
    <n v="1.9131"/>
    <n v="1.8274999999999999"/>
  </r>
  <r>
    <s v="nevada"/>
    <x v="17"/>
    <x v="4"/>
    <x v="4279"/>
    <n v="0.81740000000000002"/>
    <n v="0.81740000000000002"/>
    <n v="0.78100000000000003"/>
    <n v="0.81740000000000002"/>
    <n v="0.78100000000000003"/>
    <n v="0.81740000000000002"/>
    <n v="0.81740000000000002"/>
    <n v="0.78100000000000003"/>
  </r>
  <r>
    <s v="new_hampshire"/>
    <x v="17"/>
    <x v="3"/>
    <x v="4238"/>
    <n v="0.30640000000000001"/>
    <n v="0.30330000000000001"/>
    <n v="0.32440000000000002"/>
    <n v="0.27750000000000002"/>
    <n v="0.28949999999999998"/>
    <n v="0.32490000000000002"/>
    <n v="0.26050000000000001"/>
    <n v="0.24879999999999999"/>
  </r>
  <r>
    <s v="new_hampshire"/>
    <x v="17"/>
    <x v="6"/>
    <x v="395"/>
    <n v="1.1299999999999999E-2"/>
    <n v="1.1299999999999999E-2"/>
    <n v="1.0200000000000001E-2"/>
    <n v="1.1299999999999999E-2"/>
    <n v="1.0200000000000001E-2"/>
    <n v="1.1299999999999999E-2"/>
    <n v="1.1299999999999999E-2"/>
    <n v="1.0200000000000001E-2"/>
  </r>
  <r>
    <s v="new_hampshire"/>
    <x v="17"/>
    <x v="0"/>
    <x v="4280"/>
    <n v="0.93089999999999995"/>
    <n v="0.86750000000000005"/>
    <n v="0.91649999999999998"/>
    <n v="0.8417"/>
    <n v="0.82940000000000003"/>
    <n v="0.94950000000000001"/>
    <n v="0.82479999999999998"/>
    <n v="0.78869999999999996"/>
  </r>
  <r>
    <s v="new_hampshire"/>
    <x v="17"/>
    <x v="1"/>
    <x v="1670"/>
    <n v="0.18679999999999999"/>
    <n v="0.1744"/>
    <n v="0.1764"/>
    <n v="0.1744"/>
    <n v="0.1661"/>
    <n v="0.18679999999999999"/>
    <n v="0.1744"/>
    <n v="0.1661"/>
  </r>
  <r>
    <s v="new_hampshire"/>
    <x v="17"/>
    <x v="4"/>
    <x v="4281"/>
    <n v="0.33589999999999998"/>
    <n v="0.33589999999999998"/>
    <n v="0.3216"/>
    <n v="0.33589999999999998"/>
    <n v="0.3216"/>
    <n v="0.33589999999999998"/>
    <n v="0.33589999999999998"/>
    <n v="0.3216"/>
  </r>
  <r>
    <s v="new_hampshire"/>
    <x v="17"/>
    <x v="5"/>
    <x v="4282"/>
    <n v="5.8200000000000002E-2"/>
    <n v="2.1999999999999999E-2"/>
    <n v="5.2400000000000002E-2"/>
    <n v="2.1999999999999999E-2"/>
    <n v="2.1399999999999999E-2"/>
    <n v="5.8200000000000002E-2"/>
    <n v="2.1999999999999999E-2"/>
    <n v="2.1399999999999999E-2"/>
  </r>
  <r>
    <s v="new_hampshire"/>
    <x v="17"/>
    <x v="2"/>
    <x v="4227"/>
    <n v="3.2399999999999998E-2"/>
    <n v="2.07E-2"/>
    <n v="3.1600000000000003E-2"/>
    <n v="2.07E-2"/>
    <n v="2.07E-2"/>
    <n v="3.2399999999999998E-2"/>
    <n v="2.07E-2"/>
    <n v="2.07E-2"/>
  </r>
  <r>
    <s v="new_jersey"/>
    <x v="17"/>
    <x v="2"/>
    <x v="4283"/>
    <n v="0.19919999999999999"/>
    <n v="0.127"/>
    <n v="0.19420000000000001"/>
    <n v="0.127"/>
    <n v="0.127"/>
    <n v="0.19919999999999999"/>
    <n v="0.127"/>
    <n v="0.127"/>
  </r>
  <r>
    <s v="new_jersey"/>
    <x v="17"/>
    <x v="4"/>
    <x v="4284"/>
    <n v="1.9650000000000001"/>
    <n v="1.9650000000000001"/>
    <n v="1.8803000000000001"/>
    <n v="1.9650000000000001"/>
    <n v="1.8803000000000001"/>
    <n v="1.9650000000000001"/>
    <n v="1.9650000000000001"/>
    <n v="1.8803000000000001"/>
  </r>
  <r>
    <s v="new_jersey"/>
    <x v="17"/>
    <x v="0"/>
    <x v="4285"/>
    <n v="5.5491999999999999"/>
    <n v="5.1670999999999996"/>
    <n v="5.4678000000000004"/>
    <n v="5.0084"/>
    <n v="4.9385000000000003"/>
    <n v="5.6632999999999996"/>
    <n v="4.9042000000000003"/>
    <n v="4.6881000000000004"/>
  </r>
  <r>
    <s v="new_jersey"/>
    <x v="17"/>
    <x v="3"/>
    <x v="4286"/>
    <n v="1.8842000000000001"/>
    <n v="1.8652"/>
    <n v="1.9954000000000001"/>
    <n v="1.7065999999999999"/>
    <n v="1.7806999999999999"/>
    <n v="1.9984"/>
    <n v="1.6024"/>
    <n v="1.5303"/>
  </r>
  <r>
    <s v="new_jersey"/>
    <x v="17"/>
    <x v="5"/>
    <x v="4287"/>
    <n v="0.3579"/>
    <n v="0.1351"/>
    <n v="0.3221"/>
    <n v="0.1351"/>
    <n v="0.13150000000000001"/>
    <n v="0.3579"/>
    <n v="0.1351"/>
    <n v="0.13150000000000001"/>
  </r>
  <r>
    <s v="new_jersey"/>
    <x v="17"/>
    <x v="6"/>
    <x v="315"/>
    <n v="6.9500000000000006E-2"/>
    <n v="6.9500000000000006E-2"/>
    <n v="6.25E-2"/>
    <n v="6.9500000000000006E-2"/>
    <n v="6.25E-2"/>
    <n v="6.9500000000000006E-2"/>
    <n v="6.9500000000000006E-2"/>
    <n v="6.25E-2"/>
  </r>
  <r>
    <s v="new_jersey"/>
    <x v="17"/>
    <x v="1"/>
    <x v="4288"/>
    <n v="1.0733999999999999"/>
    <n v="1.0052000000000001"/>
    <n v="1.0133000000000001"/>
    <n v="1.0052000000000001"/>
    <n v="0.95640000000000003"/>
    <n v="1.0733999999999999"/>
    <n v="1.0052000000000001"/>
    <n v="0.95640000000000003"/>
  </r>
  <r>
    <s v="new_mexico"/>
    <x v="17"/>
    <x v="3"/>
    <x v="4289"/>
    <n v="0.41410000000000002"/>
    <n v="0.41"/>
    <n v="0.43859999999999999"/>
    <n v="0.37509999999999999"/>
    <n v="0.39140000000000003"/>
    <n v="0.43919999999999998"/>
    <n v="0.35220000000000001"/>
    <n v="0.33639999999999998"/>
  </r>
  <r>
    <s v="new_mexico"/>
    <x v="17"/>
    <x v="5"/>
    <x v="2607"/>
    <n v="7.8700000000000006E-2"/>
    <n v="2.9700000000000001E-2"/>
    <n v="7.0800000000000002E-2"/>
    <n v="2.9700000000000001E-2"/>
    <n v="2.8899999999999999E-2"/>
    <n v="7.8700000000000006E-2"/>
    <n v="2.9700000000000001E-2"/>
    <n v="2.8899999999999999E-2"/>
  </r>
  <r>
    <s v="new_mexico"/>
    <x v="17"/>
    <x v="4"/>
    <x v="4290"/>
    <n v="0.51700000000000002"/>
    <n v="0.51700000000000002"/>
    <n v="0.49430000000000002"/>
    <n v="0.51700000000000002"/>
    <n v="0.49430000000000002"/>
    <n v="0.51700000000000002"/>
    <n v="0.51700000000000002"/>
    <n v="0.49430000000000002"/>
  </r>
  <r>
    <s v="new_mexico"/>
    <x v="17"/>
    <x v="0"/>
    <x v="1404"/>
    <n v="1.3936999999999999"/>
    <n v="1.3006"/>
    <n v="1.3674999999999999"/>
    <n v="1.2658"/>
    <n v="1.2435"/>
    <n v="1.4188000000000001"/>
    <n v="1.2428999999999999"/>
    <n v="1.1884999999999999"/>
  </r>
  <r>
    <s v="new_mexico"/>
    <x v="17"/>
    <x v="6"/>
    <x v="773"/>
    <n v="1.5299999999999999E-2"/>
    <n v="1.5299999999999999E-2"/>
    <n v="1.37E-2"/>
    <n v="1.5299999999999999E-2"/>
    <n v="1.37E-2"/>
    <n v="1.5299999999999999E-2"/>
    <n v="1.5299999999999999E-2"/>
    <n v="1.37E-2"/>
  </r>
  <r>
    <s v="new_mexico"/>
    <x v="17"/>
    <x v="1"/>
    <x v="1047"/>
    <n v="0.32490000000000002"/>
    <n v="0.30080000000000001"/>
    <n v="0.30740000000000001"/>
    <n v="0.30080000000000001"/>
    <n v="0.2873"/>
    <n v="0.32490000000000002"/>
    <n v="0.30080000000000001"/>
    <n v="0.2873"/>
  </r>
  <r>
    <s v="new_mexico"/>
    <x v="17"/>
    <x v="2"/>
    <x v="4291"/>
    <n v="4.3799999999999999E-2"/>
    <n v="2.7900000000000001E-2"/>
    <n v="4.2700000000000002E-2"/>
    <n v="2.7900000000000001E-2"/>
    <n v="2.7900000000000001E-2"/>
    <n v="4.3799999999999999E-2"/>
    <n v="2.7900000000000001E-2"/>
    <n v="2.7900000000000001E-2"/>
  </r>
  <r>
    <s v="new_york"/>
    <x v="17"/>
    <x v="2"/>
    <x v="4292"/>
    <n v="0.4108"/>
    <n v="0.26190000000000002"/>
    <n v="0.40039999999999998"/>
    <n v="0.26190000000000002"/>
    <n v="0.26190000000000002"/>
    <n v="0.4108"/>
    <n v="0.26190000000000002"/>
    <n v="0.26190000000000002"/>
  </r>
  <r>
    <s v="new_york"/>
    <x v="17"/>
    <x v="5"/>
    <x v="4293"/>
    <n v="0.73799999999999999"/>
    <n v="0.2787"/>
    <n v="0.66420000000000001"/>
    <n v="0.2787"/>
    <n v="0.2712"/>
    <n v="0.73799999999999999"/>
    <n v="0.2787"/>
    <n v="0.2712"/>
  </r>
  <r>
    <s v="new_york"/>
    <x v="17"/>
    <x v="0"/>
    <x v="4294"/>
    <n v="11.4794"/>
    <n v="10.707700000000001"/>
    <n v="11.3127"/>
    <n v="10.380599999999999"/>
    <n v="10.2347"/>
    <n v="11.7149"/>
    <n v="10.165699999999999"/>
    <n v="9.7182999999999993"/>
  </r>
  <r>
    <s v="new_york"/>
    <x v="17"/>
    <x v="3"/>
    <x v="4295"/>
    <n v="3.8856000000000002"/>
    <n v="3.8464999999999998"/>
    <n v="4.1151"/>
    <n v="3.5194000000000001"/>
    <n v="3.6722999999999999"/>
    <n v="4.1211000000000002"/>
    <n v="3.3045"/>
    <n v="3.1558999999999999"/>
  </r>
  <r>
    <s v="new_york"/>
    <x v="17"/>
    <x v="6"/>
    <x v="1356"/>
    <n v="0.14330000000000001"/>
    <n v="0.14330000000000001"/>
    <n v="0.129"/>
    <n v="0.14330000000000001"/>
    <n v="0.129"/>
    <n v="0.14330000000000001"/>
    <n v="0.14330000000000001"/>
    <n v="0.129"/>
  </r>
  <r>
    <s v="new_york"/>
    <x v="17"/>
    <x v="4"/>
    <x v="4296"/>
    <n v="4.2473000000000001"/>
    <n v="4.2473000000000001"/>
    <n v="4.0659999999999998"/>
    <n v="4.2473000000000001"/>
    <n v="4.0659999999999998"/>
    <n v="4.2473000000000001"/>
    <n v="4.2473000000000001"/>
    <n v="4.0659999999999998"/>
  </r>
  <r>
    <s v="new_york"/>
    <x v="17"/>
    <x v="1"/>
    <x v="4297"/>
    <n v="2.0543"/>
    <n v="1.93"/>
    <n v="1.9379999999999999"/>
    <n v="1.93"/>
    <n v="1.8343"/>
    <n v="2.0543"/>
    <n v="1.93"/>
    <n v="1.8343"/>
  </r>
  <r>
    <s v="north_carolina"/>
    <x v="17"/>
    <x v="3"/>
    <x v="4298"/>
    <n v="2.1739000000000002"/>
    <n v="2.1520000000000001"/>
    <n v="2.3022"/>
    <n v="1.9690000000000001"/>
    <n v="2.0545"/>
    <n v="2.3056000000000001"/>
    <n v="1.8488"/>
    <n v="1.7656000000000001"/>
  </r>
  <r>
    <s v="north_carolina"/>
    <x v="17"/>
    <x v="1"/>
    <x v="4299"/>
    <n v="1.4645999999999999"/>
    <n v="1.3628"/>
    <n v="1.3845000000000001"/>
    <n v="1.3628"/>
    <n v="1.2995000000000001"/>
    <n v="1.4645999999999999"/>
    <n v="1.3628"/>
    <n v="1.2995000000000001"/>
  </r>
  <r>
    <s v="north_carolina"/>
    <x v="17"/>
    <x v="4"/>
    <x v="4300"/>
    <n v="3.02"/>
    <n v="3.02"/>
    <n v="2.8881000000000001"/>
    <n v="3.02"/>
    <n v="2.8881000000000001"/>
    <n v="3.02"/>
    <n v="3.02"/>
    <n v="2.8881000000000001"/>
  </r>
  <r>
    <s v="north_carolina"/>
    <x v="17"/>
    <x v="5"/>
    <x v="4301"/>
    <n v="0.41289999999999999"/>
    <n v="0.15590000000000001"/>
    <n v="0.37159999999999999"/>
    <n v="0.15590000000000001"/>
    <n v="0.1517"/>
    <n v="0.41289999999999999"/>
    <n v="0.15590000000000001"/>
    <n v="0.1517"/>
  </r>
  <r>
    <s v="north_carolina"/>
    <x v="17"/>
    <x v="6"/>
    <x v="1146"/>
    <n v="8.0199999999999994E-2"/>
    <n v="8.0199999999999994E-2"/>
    <n v="7.22E-2"/>
    <n v="8.0199999999999994E-2"/>
    <n v="7.22E-2"/>
    <n v="8.0199999999999994E-2"/>
    <n v="8.0199999999999994E-2"/>
    <n v="7.22E-2"/>
  </r>
  <r>
    <s v="north_carolina"/>
    <x v="17"/>
    <x v="2"/>
    <x v="1392"/>
    <n v="0.2298"/>
    <n v="0.14649999999999999"/>
    <n v="0.224"/>
    <n v="0.14649999999999999"/>
    <n v="0.14649999999999999"/>
    <n v="0.2298"/>
    <n v="0.14649999999999999"/>
    <n v="0.14649999999999999"/>
  </r>
  <r>
    <s v="north_carolina"/>
    <x v="17"/>
    <x v="0"/>
    <x v="4302"/>
    <n v="7.3814000000000002"/>
    <n v="6.9173999999999998"/>
    <n v="7.2426000000000004"/>
    <n v="6.7343999999999999"/>
    <n v="6.6125999999999996"/>
    <n v="7.5130999999999997"/>
    <n v="6.6142000000000003"/>
    <n v="6.3235999999999999"/>
  </r>
  <r>
    <s v="north_dakota"/>
    <x v="17"/>
    <x v="5"/>
    <x v="414"/>
    <n v="2.35E-2"/>
    <n v="8.8999999999999999E-3"/>
    <n v="2.12E-2"/>
    <n v="8.8999999999999999E-3"/>
    <n v="8.6E-3"/>
    <n v="2.35E-2"/>
    <n v="8.8999999999999999E-3"/>
    <n v="8.6E-3"/>
  </r>
  <r>
    <s v="north_dakota"/>
    <x v="17"/>
    <x v="0"/>
    <x v="4303"/>
    <n v="0.47610000000000002"/>
    <n v="0.44679999999999997"/>
    <n v="0.4657"/>
    <n v="0.43640000000000001"/>
    <n v="0.4274"/>
    <n v="0.48359999999999997"/>
    <n v="0.42959999999999998"/>
    <n v="0.41099999999999998"/>
  </r>
  <r>
    <s v="north_dakota"/>
    <x v="17"/>
    <x v="4"/>
    <x v="2061"/>
    <n v="0.20039999999999999"/>
    <n v="0.20039999999999999"/>
    <n v="0.19170000000000001"/>
    <n v="0.20039999999999999"/>
    <n v="0.19170000000000001"/>
    <n v="0.20039999999999999"/>
    <n v="0.20039999999999999"/>
    <n v="0.19170000000000001"/>
  </r>
  <r>
    <s v="north_dakota"/>
    <x v="17"/>
    <x v="3"/>
    <x v="4211"/>
    <n v="0.1239"/>
    <n v="0.1226"/>
    <n v="0.13120000000000001"/>
    <n v="0.11219999999999999"/>
    <n v="0.1171"/>
    <n v="0.13139999999999999"/>
    <n v="0.10539999999999999"/>
    <n v="0.10059999999999999"/>
  </r>
  <r>
    <s v="north_dakota"/>
    <x v="17"/>
    <x v="2"/>
    <x v="1106"/>
    <n v="1.3100000000000001E-2"/>
    <n v="8.3999999999999995E-3"/>
    <n v="1.2800000000000001E-2"/>
    <n v="8.3999999999999995E-3"/>
    <n v="8.3999999999999995E-3"/>
    <n v="1.3100000000000001E-2"/>
    <n v="8.3999999999999995E-3"/>
    <n v="8.3999999999999995E-3"/>
  </r>
  <r>
    <s v="north_dakota"/>
    <x v="17"/>
    <x v="6"/>
    <x v="2537"/>
    <n v="4.5999999999999999E-3"/>
    <n v="4.5999999999999999E-3"/>
    <n v="4.1000000000000003E-3"/>
    <n v="4.5999999999999999E-3"/>
    <n v="4.1000000000000003E-3"/>
    <n v="4.5999999999999999E-3"/>
    <n v="4.5999999999999999E-3"/>
    <n v="4.1000000000000003E-3"/>
  </r>
  <r>
    <s v="north_dakota"/>
    <x v="17"/>
    <x v="1"/>
    <x v="187"/>
    <n v="0.1106"/>
    <n v="0.10199999999999999"/>
    <n v="0.1047"/>
    <n v="0.10199999999999999"/>
    <n v="9.7600000000000006E-2"/>
    <n v="0.1106"/>
    <n v="0.10199999999999999"/>
    <n v="9.7600000000000006E-2"/>
  </r>
  <r>
    <s v="ohio"/>
    <x v="17"/>
    <x v="1"/>
    <x v="4304"/>
    <n v="1.6646000000000001"/>
    <n v="1.5450999999999999"/>
    <n v="1.5743"/>
    <n v="1.5450999999999999"/>
    <n v="1.4745999999999999"/>
    <n v="1.6646000000000001"/>
    <n v="1.5450999999999999"/>
    <n v="1.4745999999999999"/>
  </r>
  <r>
    <s v="ohio"/>
    <x v="17"/>
    <x v="3"/>
    <x v="4305"/>
    <n v="2.2989999999999999"/>
    <n v="2.2757999999999998"/>
    <n v="2.4348000000000001"/>
    <n v="2.0823"/>
    <n v="2.1728000000000001"/>
    <n v="2.4382999999999999"/>
    <n v="1.9552"/>
    <n v="1.8672"/>
  </r>
  <r>
    <s v="ohio"/>
    <x v="17"/>
    <x v="5"/>
    <x v="714"/>
    <n v="0.43669999999999998"/>
    <n v="0.16489999999999999"/>
    <n v="0.39300000000000002"/>
    <n v="0.16489999999999999"/>
    <n v="0.1605"/>
    <n v="0.43669999999999998"/>
    <n v="0.16489999999999999"/>
    <n v="0.1605"/>
  </r>
  <r>
    <s v="ohio"/>
    <x v="17"/>
    <x v="6"/>
    <x v="2779"/>
    <n v="8.48E-2"/>
    <n v="8.48E-2"/>
    <n v="7.6300000000000007E-2"/>
    <n v="8.48E-2"/>
    <n v="7.6300000000000007E-2"/>
    <n v="8.48E-2"/>
    <n v="8.48E-2"/>
    <n v="7.6300000000000007E-2"/>
  </r>
  <r>
    <s v="ohio"/>
    <x v="17"/>
    <x v="0"/>
    <x v="4306"/>
    <n v="7.8360000000000003"/>
    <n v="7.3334999999999999"/>
    <n v="7.6855000000000002"/>
    <n v="7.1398999999999999"/>
    <n v="7.0094000000000003"/>
    <n v="7.9753999999999996"/>
    <n v="7.0128000000000004"/>
    <n v="6.7038000000000002"/>
  </r>
  <r>
    <s v="ohio"/>
    <x v="17"/>
    <x v="4"/>
    <x v="4307"/>
    <n v="3.1078999999999999"/>
    <n v="3.1078999999999999"/>
    <n v="2.9702999999999999"/>
    <n v="3.1078999999999999"/>
    <n v="2.9702999999999999"/>
    <n v="3.1078999999999999"/>
    <n v="3.1078999999999999"/>
    <n v="2.9702999999999999"/>
  </r>
  <r>
    <s v="ohio"/>
    <x v="17"/>
    <x v="2"/>
    <x v="4308"/>
    <n v="0.24310000000000001"/>
    <n v="0.155"/>
    <n v="0.2369"/>
    <n v="0.155"/>
    <n v="0.155"/>
    <n v="0.24310000000000001"/>
    <n v="0.155"/>
    <n v="0.155"/>
  </r>
  <r>
    <s v="oklahoma"/>
    <x v="17"/>
    <x v="3"/>
    <x v="4309"/>
    <n v="0.74460000000000004"/>
    <n v="0.73709999999999998"/>
    <n v="0.78859999999999997"/>
    <n v="0.6744"/>
    <n v="0.70369999999999999"/>
    <n v="0.78969999999999996"/>
    <n v="0.63329999999999997"/>
    <n v="0.6048"/>
  </r>
  <r>
    <s v="oklahoma"/>
    <x v="17"/>
    <x v="2"/>
    <x v="2607"/>
    <n v="7.8700000000000006E-2"/>
    <n v="5.0200000000000002E-2"/>
    <n v="7.6700000000000004E-2"/>
    <n v="5.0200000000000002E-2"/>
    <n v="5.0200000000000002E-2"/>
    <n v="7.8700000000000006E-2"/>
    <n v="5.0200000000000002E-2"/>
    <n v="5.0200000000000002E-2"/>
  </r>
  <r>
    <s v="oklahoma"/>
    <x v="17"/>
    <x v="6"/>
    <x v="609"/>
    <n v="2.75E-2"/>
    <n v="2.75E-2"/>
    <n v="2.47E-2"/>
    <n v="2.75E-2"/>
    <n v="2.47E-2"/>
    <n v="2.75E-2"/>
    <n v="2.75E-2"/>
    <n v="2.47E-2"/>
  </r>
  <r>
    <s v="oklahoma"/>
    <x v="17"/>
    <x v="0"/>
    <x v="4310"/>
    <n v="2.6566000000000001"/>
    <n v="2.4874999999999998"/>
    <n v="2.6032000000000002"/>
    <n v="2.4247999999999998"/>
    <n v="2.3788999999999998"/>
    <n v="2.7017000000000002"/>
    <n v="2.3835999999999999"/>
    <n v="2.2799"/>
  </r>
  <r>
    <s v="oklahoma"/>
    <x v="17"/>
    <x v="4"/>
    <x v="4311"/>
    <n v="1.0630999999999999"/>
    <n v="1.0630999999999999"/>
    <n v="1.0167999999999999"/>
    <n v="1.0630999999999999"/>
    <n v="1.0167999999999999"/>
    <n v="1.0630999999999999"/>
    <n v="1.0630999999999999"/>
    <n v="1.0167999999999999"/>
  </r>
  <r>
    <s v="oklahoma"/>
    <x v="17"/>
    <x v="1"/>
    <x v="4312"/>
    <n v="0.60129999999999995"/>
    <n v="0.55630000000000002"/>
    <n v="0.56910000000000005"/>
    <n v="0.55630000000000002"/>
    <n v="0.53149999999999997"/>
    <n v="0.60129999999999995"/>
    <n v="0.55630000000000002"/>
    <n v="0.53149999999999997"/>
  </r>
  <r>
    <s v="oklahoma"/>
    <x v="17"/>
    <x v="5"/>
    <x v="822"/>
    <n v="0.1414"/>
    <n v="5.3400000000000003E-2"/>
    <n v="0.1273"/>
    <n v="5.3400000000000003E-2"/>
    <n v="5.1999999999999998E-2"/>
    <n v="0.1414"/>
    <n v="5.3400000000000003E-2"/>
    <n v="5.1999999999999998E-2"/>
  </r>
  <r>
    <s v="oregon"/>
    <x v="17"/>
    <x v="2"/>
    <x v="4313"/>
    <n v="9.1200000000000003E-2"/>
    <n v="5.8200000000000002E-2"/>
    <n v="8.8900000000000007E-2"/>
    <n v="5.8200000000000002E-2"/>
    <n v="5.8200000000000002E-2"/>
    <n v="9.1200000000000003E-2"/>
    <n v="5.8200000000000002E-2"/>
    <n v="5.8200000000000002E-2"/>
  </r>
  <r>
    <s v="oregon"/>
    <x v="17"/>
    <x v="5"/>
    <x v="969"/>
    <n v="0.16389999999999999"/>
    <n v="6.1899999999999997E-2"/>
    <n v="0.14749999999999999"/>
    <n v="6.1899999999999997E-2"/>
    <n v="6.0199999999999997E-2"/>
    <n v="0.16389999999999999"/>
    <n v="6.1899999999999997E-2"/>
    <n v="6.0199999999999997E-2"/>
  </r>
  <r>
    <s v="oregon"/>
    <x v="17"/>
    <x v="6"/>
    <x v="1738"/>
    <n v="3.1800000000000002E-2"/>
    <n v="3.1800000000000002E-2"/>
    <n v="2.86E-2"/>
    <n v="3.1800000000000002E-2"/>
    <n v="2.86E-2"/>
    <n v="3.1800000000000002E-2"/>
    <n v="3.1800000000000002E-2"/>
    <n v="2.86E-2"/>
  </r>
  <r>
    <s v="oregon"/>
    <x v="17"/>
    <x v="3"/>
    <x v="4314"/>
    <n v="0.86299999999999999"/>
    <n v="0.85429999999999995"/>
    <n v="0.91390000000000005"/>
    <n v="0.78159999999999996"/>
    <n v="0.81559999999999999"/>
    <n v="0.9153"/>
    <n v="0.7339"/>
    <n v="0.70089999999999997"/>
  </r>
  <r>
    <s v="oregon"/>
    <x v="17"/>
    <x v="1"/>
    <x v="2006"/>
    <n v="0.49109999999999998"/>
    <n v="0.46"/>
    <n v="0.46360000000000001"/>
    <n v="0.46"/>
    <n v="0.43759999999999999"/>
    <n v="0.49109999999999998"/>
    <n v="0.46"/>
    <n v="0.43759999999999999"/>
  </r>
  <r>
    <s v="oregon"/>
    <x v="17"/>
    <x v="0"/>
    <x v="4315"/>
    <n v="2.6835"/>
    <n v="2.5085000000000002"/>
    <n v="2.6389"/>
    <n v="2.4359000000000002"/>
    <n v="2.3965000000000001"/>
    <n v="2.7357999999999998"/>
    <n v="2.3881000000000001"/>
    <n v="2.2818999999999998"/>
  </r>
  <r>
    <s v="oregon"/>
    <x v="17"/>
    <x v="4"/>
    <x v="4316"/>
    <n v="1.0424"/>
    <n v="1.0424"/>
    <n v="0.99629999999999996"/>
    <n v="1.0424"/>
    <n v="0.99629999999999996"/>
    <n v="1.0424"/>
    <n v="1.0424"/>
    <n v="0.99629999999999996"/>
  </r>
  <r>
    <s v="pennsylvania"/>
    <x v="17"/>
    <x v="0"/>
    <x v="4317"/>
    <n v="7.6855000000000002"/>
    <n v="7.1688000000000001"/>
    <n v="7.5678999999999998"/>
    <n v="6.9558"/>
    <n v="6.8540999999999999"/>
    <n v="7.8388"/>
    <n v="6.8159000000000001"/>
    <n v="6.5179"/>
  </r>
  <r>
    <s v="pennsylvania"/>
    <x v="17"/>
    <x v="5"/>
    <x v="3710"/>
    <n v="0.48049999999999998"/>
    <n v="0.18140000000000001"/>
    <n v="0.43240000000000001"/>
    <n v="0.18140000000000001"/>
    <n v="0.17660000000000001"/>
    <n v="0.48049999999999998"/>
    <n v="0.18140000000000001"/>
    <n v="0.17660000000000001"/>
  </r>
  <r>
    <s v="pennsylvania"/>
    <x v="17"/>
    <x v="6"/>
    <x v="3551"/>
    <n v="9.3299999999999994E-2"/>
    <n v="9.3299999999999994E-2"/>
    <n v="8.4000000000000005E-2"/>
    <n v="9.3299999999999994E-2"/>
    <n v="8.4000000000000005E-2"/>
    <n v="9.3299999999999994E-2"/>
    <n v="9.3299999999999994E-2"/>
    <n v="8.4000000000000005E-2"/>
  </r>
  <r>
    <s v="pennsylvania"/>
    <x v="17"/>
    <x v="1"/>
    <x v="4318"/>
    <n v="1.4774"/>
    <n v="1.3822000000000001"/>
    <n v="1.395"/>
    <n v="1.3822000000000001"/>
    <n v="1.3154999999999999"/>
    <n v="1.4774"/>
    <n v="1.3822000000000001"/>
    <n v="1.3154999999999999"/>
  </r>
  <r>
    <s v="pennsylvania"/>
    <x v="17"/>
    <x v="3"/>
    <x v="4319"/>
    <n v="2.5295999999999998"/>
    <n v="2.5042"/>
    <n v="2.6789999999999998"/>
    <n v="2.2911999999999999"/>
    <n v="2.3906999999999998"/>
    <n v="2.6829000000000001"/>
    <n v="2.1513"/>
    <n v="2.0545"/>
  </r>
  <r>
    <s v="pennsylvania"/>
    <x v="17"/>
    <x v="4"/>
    <x v="4320"/>
    <n v="2.8372000000000002"/>
    <n v="2.8372000000000002"/>
    <n v="2.7168000000000001"/>
    <n v="2.8372000000000002"/>
    <n v="2.7168000000000001"/>
    <n v="2.8372000000000002"/>
    <n v="2.8372000000000002"/>
    <n v="2.7168000000000001"/>
  </r>
  <r>
    <s v="pennsylvania"/>
    <x v="17"/>
    <x v="2"/>
    <x v="4321"/>
    <n v="0.26740000000000003"/>
    <n v="0.17050000000000001"/>
    <n v="0.26069999999999999"/>
    <n v="0.17050000000000001"/>
    <n v="0.17050000000000001"/>
    <n v="0.26740000000000003"/>
    <n v="0.17050000000000001"/>
    <n v="0.17050000000000001"/>
  </r>
  <r>
    <s v="rhode_island"/>
    <x v="17"/>
    <x v="2"/>
    <x v="1554"/>
    <n v="2.4199999999999999E-2"/>
    <n v="1.54E-2"/>
    <n v="2.3599999999999999E-2"/>
    <n v="1.54E-2"/>
    <n v="1.54E-2"/>
    <n v="2.4199999999999999E-2"/>
    <n v="1.54E-2"/>
    <n v="1.54E-2"/>
  </r>
  <r>
    <s v="rhode_island"/>
    <x v="17"/>
    <x v="1"/>
    <x v="4322"/>
    <n v="0.1268"/>
    <n v="0.11890000000000001"/>
    <n v="0.1197"/>
    <n v="0.11890000000000001"/>
    <n v="0.11310000000000001"/>
    <n v="0.1268"/>
    <n v="0.11890000000000001"/>
    <n v="0.11310000000000001"/>
  </r>
  <r>
    <s v="rhode_island"/>
    <x v="17"/>
    <x v="4"/>
    <x v="4323"/>
    <n v="0.24510000000000001"/>
    <n v="0.24510000000000001"/>
    <n v="0.2346"/>
    <n v="0.24510000000000001"/>
    <n v="0.2346"/>
    <n v="0.24510000000000001"/>
    <n v="0.24510000000000001"/>
    <n v="0.2346"/>
  </r>
  <r>
    <s v="rhode_island"/>
    <x v="17"/>
    <x v="6"/>
    <x v="1770"/>
    <n v="8.3999999999999995E-3"/>
    <n v="8.3999999999999995E-3"/>
    <n v="7.6E-3"/>
    <n v="8.3999999999999995E-3"/>
    <n v="7.6E-3"/>
    <n v="8.3999999999999995E-3"/>
    <n v="8.3999999999999995E-3"/>
    <n v="7.6E-3"/>
  </r>
  <r>
    <s v="rhode_island"/>
    <x v="17"/>
    <x v="3"/>
    <x v="4324"/>
    <n v="0.22869999999999999"/>
    <n v="0.22639999999999999"/>
    <n v="0.2422"/>
    <n v="0.20710000000000001"/>
    <n v="0.21609999999999999"/>
    <n v="0.24249999999999999"/>
    <n v="0.19450000000000001"/>
    <n v="0.1857"/>
  </r>
  <r>
    <s v="rhode_island"/>
    <x v="17"/>
    <x v="0"/>
    <x v="3262"/>
    <n v="0.67659999999999998"/>
    <n v="0.63060000000000005"/>
    <n v="0.66669999999999996"/>
    <n v="0.61129999999999995"/>
    <n v="0.60270000000000001"/>
    <n v="0.6905"/>
    <n v="0.59870000000000001"/>
    <n v="0.57230000000000003"/>
  </r>
  <r>
    <s v="rhode_island"/>
    <x v="17"/>
    <x v="5"/>
    <x v="190"/>
    <n v="4.3400000000000001E-2"/>
    <n v="1.6400000000000001E-2"/>
    <n v="3.9100000000000003E-2"/>
    <n v="1.6400000000000001E-2"/>
    <n v="1.6E-2"/>
    <n v="4.3400000000000001E-2"/>
    <n v="1.6400000000000001E-2"/>
    <n v="1.6E-2"/>
  </r>
  <r>
    <s v="south_carolina"/>
    <x v="17"/>
    <x v="2"/>
    <x v="945"/>
    <n v="0.1022"/>
    <n v="6.5100000000000005E-2"/>
    <n v="9.9599999999999994E-2"/>
    <n v="6.5100000000000005E-2"/>
    <n v="6.5100000000000005E-2"/>
    <n v="0.1022"/>
    <n v="6.5100000000000005E-2"/>
    <n v="6.5100000000000005E-2"/>
  </r>
  <r>
    <s v="south_carolina"/>
    <x v="17"/>
    <x v="5"/>
    <x v="4325"/>
    <n v="0.18360000000000001"/>
    <n v="6.93E-2"/>
    <n v="0.16520000000000001"/>
    <n v="6.93E-2"/>
    <n v="6.7500000000000004E-2"/>
    <n v="0.18360000000000001"/>
    <n v="6.93E-2"/>
    <n v="6.7500000000000004E-2"/>
  </r>
  <r>
    <s v="south_carolina"/>
    <x v="17"/>
    <x v="3"/>
    <x v="4326"/>
    <n v="0.96650000000000003"/>
    <n v="0.95679999999999998"/>
    <n v="1.0236000000000001"/>
    <n v="0.87539999999999996"/>
    <n v="0.91339999999999999"/>
    <n v="1.0250999999999999"/>
    <n v="0.82199999999999995"/>
    <n v="0.78500000000000003"/>
  </r>
  <r>
    <s v="south_carolina"/>
    <x v="17"/>
    <x v="1"/>
    <x v="4327"/>
    <n v="0.65920000000000001"/>
    <n v="0.61309999999999998"/>
    <n v="0.62309999999999999"/>
    <n v="0.61309999999999998"/>
    <n v="0.5847"/>
    <n v="0.65920000000000001"/>
    <n v="0.61309999999999998"/>
    <n v="0.5847"/>
  </r>
  <r>
    <s v="south_carolina"/>
    <x v="17"/>
    <x v="4"/>
    <x v="4328"/>
    <n v="1.4078999999999999"/>
    <n v="1.4078999999999999"/>
    <n v="1.3467"/>
    <n v="1.4078999999999999"/>
    <n v="1.3467"/>
    <n v="1.4078999999999999"/>
    <n v="1.4078999999999999"/>
    <n v="1.3467"/>
  </r>
  <r>
    <s v="south_carolina"/>
    <x v="17"/>
    <x v="0"/>
    <x v="4329"/>
    <n v="3.3549000000000002"/>
    <n v="3.1478000000000002"/>
    <n v="3.2904"/>
    <n v="3.0665"/>
    <n v="3.0095999999999998"/>
    <n v="3.4135"/>
    <n v="3.0129999999999999"/>
    <n v="2.8811"/>
  </r>
  <r>
    <s v="south_carolina"/>
    <x v="17"/>
    <x v="6"/>
    <x v="26"/>
    <n v="3.56E-2"/>
    <n v="3.56E-2"/>
    <n v="3.2099999999999997E-2"/>
    <n v="3.56E-2"/>
    <n v="3.2099999999999997E-2"/>
    <n v="3.56E-2"/>
    <n v="3.56E-2"/>
    <n v="3.2099999999999997E-2"/>
  </r>
  <r>
    <s v="south_dakota"/>
    <x v="17"/>
    <x v="6"/>
    <x v="1401"/>
    <n v="5.7999999999999996E-3"/>
    <n v="5.7999999999999996E-3"/>
    <n v="5.3E-3"/>
    <n v="5.7999999999999996E-3"/>
    <n v="5.3E-3"/>
    <n v="5.7999999999999996E-3"/>
    <n v="5.7999999999999996E-3"/>
    <n v="5.3E-3"/>
  </r>
  <r>
    <s v="south_dakota"/>
    <x v="17"/>
    <x v="4"/>
    <x v="4330"/>
    <n v="0.2273"/>
    <n v="0.2273"/>
    <n v="0.21729999999999999"/>
    <n v="0.2273"/>
    <n v="0.21729999999999999"/>
    <n v="0.2273"/>
    <n v="0.2273"/>
    <n v="0.21729999999999999"/>
  </r>
  <r>
    <s v="south_dakota"/>
    <x v="17"/>
    <x v="2"/>
    <x v="322"/>
    <n v="1.6799999999999999E-2"/>
    <n v="1.0699999999999999E-2"/>
    <n v="1.6299999999999999E-2"/>
    <n v="1.0699999999999999E-2"/>
    <n v="1.0699999999999999E-2"/>
    <n v="1.6799999999999999E-2"/>
    <n v="1.0699999999999999E-2"/>
    <n v="1.0699999999999999E-2"/>
  </r>
  <r>
    <s v="south_dakota"/>
    <x v="17"/>
    <x v="1"/>
    <x v="4331"/>
    <n v="0.11650000000000001"/>
    <n v="0.1081"/>
    <n v="0.11020000000000001"/>
    <n v="0.1081"/>
    <n v="0.1031"/>
    <n v="0.11650000000000001"/>
    <n v="0.1081"/>
    <n v="0.1031"/>
  </r>
  <r>
    <s v="south_dakota"/>
    <x v="17"/>
    <x v="0"/>
    <x v="4332"/>
    <n v="0.55510000000000004"/>
    <n v="0.52029999999999998"/>
    <n v="0.54420000000000002"/>
    <n v="0.50690000000000002"/>
    <n v="0.49740000000000001"/>
    <n v="0.56469999999999998"/>
    <n v="0.49819999999999998"/>
    <n v="0.4763"/>
  </r>
  <r>
    <s v="south_dakota"/>
    <x v="17"/>
    <x v="3"/>
    <x v="1872"/>
    <n v="0.15859999999999999"/>
    <n v="0.157"/>
    <n v="0.16789999999999999"/>
    <n v="0.14360000000000001"/>
    <n v="0.14990000000000001"/>
    <n v="0.16819999999999999"/>
    <n v="0.13489999999999999"/>
    <n v="0.1288"/>
  </r>
  <r>
    <s v="south_dakota"/>
    <x v="17"/>
    <x v="5"/>
    <x v="3742"/>
    <n v="3.0099999999999998E-2"/>
    <n v="1.14E-2"/>
    <n v="2.7099999999999999E-2"/>
    <n v="1.14E-2"/>
    <n v="1.11E-2"/>
    <n v="3.0099999999999998E-2"/>
    <n v="1.14E-2"/>
    <n v="1.11E-2"/>
  </r>
  <r>
    <s v="tennessee"/>
    <x v="17"/>
    <x v="1"/>
    <x v="4333"/>
    <n v="0.95250000000000001"/>
    <n v="0.88519999999999999"/>
    <n v="0.90059999999999996"/>
    <n v="0.88519999999999999"/>
    <n v="0.84440000000000004"/>
    <n v="0.95250000000000001"/>
    <n v="0.88519999999999999"/>
    <n v="0.84440000000000004"/>
  </r>
  <r>
    <s v="tennessee"/>
    <x v="17"/>
    <x v="2"/>
    <x v="655"/>
    <n v="0.14410000000000001"/>
    <n v="9.1899999999999996E-2"/>
    <n v="0.1404"/>
    <n v="9.1899999999999996E-2"/>
    <n v="9.1899999999999996E-2"/>
    <n v="0.14410000000000001"/>
    <n v="9.1899999999999996E-2"/>
    <n v="9.1899999999999996E-2"/>
  </r>
  <r>
    <s v="tennessee"/>
    <x v="17"/>
    <x v="3"/>
    <x v="4334"/>
    <n v="1.3627"/>
    <n v="1.349"/>
    <n v="1.4432"/>
    <n v="1.2342"/>
    <n v="1.2879"/>
    <n v="1.4453"/>
    <n v="1.1589"/>
    <n v="1.1068"/>
  </r>
  <r>
    <s v="tennessee"/>
    <x v="17"/>
    <x v="5"/>
    <x v="2755"/>
    <n v="0.25879999999999997"/>
    <n v="9.7699999999999995E-2"/>
    <n v="0.2329"/>
    <n v="9.7699999999999995E-2"/>
    <n v="9.5100000000000004E-2"/>
    <n v="0.25879999999999997"/>
    <n v="9.7699999999999995E-2"/>
    <n v="9.5100000000000004E-2"/>
  </r>
  <r>
    <s v="tennessee"/>
    <x v="17"/>
    <x v="4"/>
    <x v="4335"/>
    <n v="1.8877999999999999"/>
    <n v="1.8877999999999999"/>
    <n v="1.8052999999999999"/>
    <n v="1.8877999999999999"/>
    <n v="1.8052999999999999"/>
    <n v="1.8877999999999999"/>
    <n v="1.8877999999999999"/>
    <n v="1.8052999999999999"/>
  </r>
  <r>
    <s v="tennessee"/>
    <x v="17"/>
    <x v="6"/>
    <x v="893"/>
    <n v="5.0299999999999997E-2"/>
    <n v="5.0299999999999997E-2"/>
    <n v="4.5199999999999997E-2"/>
    <n v="5.0299999999999997E-2"/>
    <n v="4.5199999999999997E-2"/>
    <n v="5.0299999999999997E-2"/>
    <n v="5.0299999999999997E-2"/>
    <n v="4.5199999999999997E-2"/>
  </r>
  <r>
    <s v="tennessee"/>
    <x v="17"/>
    <x v="0"/>
    <x v="4336"/>
    <n v="4.6562000000000001"/>
    <n v="4.3617999999999997"/>
    <n v="4.5677000000000003"/>
    <n v="4.2469999999999999"/>
    <n v="4.1698000000000004"/>
    <n v="4.7386999999999997"/>
    <n v="4.1717000000000004"/>
    <n v="3.9887000000000001"/>
  </r>
  <r>
    <s v="texas"/>
    <x v="17"/>
    <x v="5"/>
    <x v="4337"/>
    <n v="1.1073"/>
    <n v="0.41810000000000003"/>
    <n v="0.99650000000000005"/>
    <n v="0.41810000000000003"/>
    <n v="0.40689999999999998"/>
    <n v="1.1073"/>
    <n v="0.41810000000000003"/>
    <n v="0.40689999999999998"/>
  </r>
  <r>
    <s v="texas"/>
    <x v="17"/>
    <x v="2"/>
    <x v="4338"/>
    <n v="0.61629999999999996"/>
    <n v="0.39300000000000002"/>
    <n v="0.60070000000000001"/>
    <n v="0.39300000000000002"/>
    <n v="0.39300000000000002"/>
    <n v="0.61629999999999996"/>
    <n v="0.39300000000000002"/>
    <n v="0.39300000000000002"/>
  </r>
  <r>
    <s v="texas"/>
    <x v="17"/>
    <x v="0"/>
    <x v="4339"/>
    <n v="18.8216"/>
    <n v="17.619700000000002"/>
    <n v="18.4907"/>
    <n v="17.128900000000002"/>
    <n v="16.836500000000001"/>
    <n v="19.174900000000001"/>
    <n v="16.8065"/>
    <n v="16.061699999999998"/>
  </r>
  <r>
    <s v="texas"/>
    <x v="17"/>
    <x v="1"/>
    <x v="4340"/>
    <n v="3.5143"/>
    <n v="3.2835999999999999"/>
    <n v="3.3191000000000002"/>
    <n v="3.2835999999999999"/>
    <n v="3.1265999999999998"/>
    <n v="3.5143"/>
    <n v="3.2835999999999999"/>
    <n v="3.1265999999999998"/>
  </r>
  <r>
    <s v="texas"/>
    <x v="17"/>
    <x v="4"/>
    <x v="4341"/>
    <n v="7.5392000000000001"/>
    <n v="7.5392000000000001"/>
    <n v="7.2070999999999996"/>
    <n v="7.5392000000000001"/>
    <n v="7.2070999999999996"/>
    <n v="7.5392000000000001"/>
    <n v="7.5392000000000001"/>
    <n v="7.2070999999999996"/>
  </r>
  <r>
    <s v="texas"/>
    <x v="17"/>
    <x v="6"/>
    <x v="4342"/>
    <n v="0.215"/>
    <n v="0.215"/>
    <n v="0.19350000000000001"/>
    <n v="0.215"/>
    <n v="0.19350000000000001"/>
    <n v="0.215"/>
    <n v="0.215"/>
    <n v="0.19350000000000001"/>
  </r>
  <r>
    <s v="texas"/>
    <x v="17"/>
    <x v="3"/>
    <x v="4343"/>
    <n v="5.8296000000000001"/>
    <n v="5.7709000000000001"/>
    <n v="6.1738"/>
    <n v="5.28"/>
    <n v="5.5095000000000001"/>
    <n v="6.1828000000000003"/>
    <n v="4.9577"/>
    <n v="4.7347000000000001"/>
  </r>
  <r>
    <s v="utah"/>
    <x v="17"/>
    <x v="0"/>
    <x v="4344"/>
    <n v="1.8781000000000001"/>
    <n v="1.7511000000000001"/>
    <n v="1.8469"/>
    <n v="1.6999"/>
    <n v="1.673"/>
    <n v="1.915"/>
    <n v="1.6661999999999999"/>
    <n v="1.5921000000000001"/>
  </r>
  <r>
    <s v="utah"/>
    <x v="17"/>
    <x v="5"/>
    <x v="1706"/>
    <n v="0.11559999999999999"/>
    <n v="4.3700000000000003E-2"/>
    <n v="0.1041"/>
    <n v="4.3700000000000003E-2"/>
    <n v="4.2500000000000003E-2"/>
    <n v="0.11559999999999999"/>
    <n v="4.3700000000000003E-2"/>
    <n v="4.2500000000000003E-2"/>
  </r>
  <r>
    <s v="utah"/>
    <x v="17"/>
    <x v="4"/>
    <x v="4345"/>
    <n v="0.68600000000000005"/>
    <n v="0.68600000000000005"/>
    <n v="0.65529999999999999"/>
    <n v="0.68600000000000005"/>
    <n v="0.65529999999999999"/>
    <n v="0.68600000000000005"/>
    <n v="0.68600000000000005"/>
    <n v="0.65529999999999999"/>
  </r>
  <r>
    <s v="utah"/>
    <x v="17"/>
    <x v="3"/>
    <x v="4346"/>
    <n v="0.60870000000000002"/>
    <n v="0.60260000000000002"/>
    <n v="0.64470000000000005"/>
    <n v="0.5514"/>
    <n v="0.57530000000000003"/>
    <n v="0.64559999999999995"/>
    <n v="0.51770000000000005"/>
    <n v="0.49440000000000001"/>
  </r>
  <r>
    <s v="utah"/>
    <x v="17"/>
    <x v="1"/>
    <x v="4347"/>
    <n v="0.38090000000000002"/>
    <n v="0.35539999999999999"/>
    <n v="0.3599"/>
    <n v="0.35539999999999999"/>
    <n v="0.33860000000000001"/>
    <n v="0.38090000000000002"/>
    <n v="0.35539999999999999"/>
    <n v="0.33860000000000001"/>
  </r>
  <r>
    <s v="utah"/>
    <x v="17"/>
    <x v="2"/>
    <x v="2536"/>
    <n v="6.4399999999999999E-2"/>
    <n v="4.1000000000000002E-2"/>
    <n v="6.2700000000000006E-2"/>
    <n v="4.1000000000000002E-2"/>
    <n v="4.1000000000000002E-2"/>
    <n v="6.4399999999999999E-2"/>
    <n v="4.1000000000000002E-2"/>
    <n v="4.1000000000000002E-2"/>
  </r>
  <r>
    <s v="utah"/>
    <x v="17"/>
    <x v="6"/>
    <x v="1258"/>
    <n v="2.2499999999999999E-2"/>
    <n v="2.2499999999999999E-2"/>
    <n v="2.0199999999999999E-2"/>
    <n v="2.2499999999999999E-2"/>
    <n v="2.0199999999999999E-2"/>
    <n v="2.2499999999999999E-2"/>
    <n v="2.2499999999999999E-2"/>
    <n v="2.0199999999999999E-2"/>
  </r>
  <r>
    <s v="vermont"/>
    <x v="17"/>
    <x v="1"/>
    <x v="3644"/>
    <n v="9.5200000000000007E-2"/>
    <n v="8.8499999999999995E-2"/>
    <n v="0.09"/>
    <n v="8.8499999999999995E-2"/>
    <n v="8.4400000000000003E-2"/>
    <n v="9.5200000000000007E-2"/>
    <n v="8.8499999999999995E-2"/>
    <n v="8.4400000000000003E-2"/>
  </r>
  <r>
    <s v="vermont"/>
    <x v="17"/>
    <x v="2"/>
    <x v="842"/>
    <n v="1.4500000000000001E-2"/>
    <n v="9.2999999999999992E-3"/>
    <n v="1.4200000000000001E-2"/>
    <n v="9.2999999999999992E-3"/>
    <n v="9.2999999999999992E-3"/>
    <n v="1.4500000000000001E-2"/>
    <n v="9.2999999999999992E-3"/>
    <n v="9.2999999999999992E-3"/>
  </r>
  <r>
    <s v="vermont"/>
    <x v="17"/>
    <x v="4"/>
    <x v="560"/>
    <n v="0.16270000000000001"/>
    <n v="0.16270000000000001"/>
    <n v="0.15590000000000001"/>
    <n v="0.16270000000000001"/>
    <n v="0.15590000000000001"/>
    <n v="0.16270000000000001"/>
    <n v="0.16270000000000001"/>
    <n v="0.15590000000000001"/>
  </r>
  <r>
    <s v="vermont"/>
    <x v="17"/>
    <x v="6"/>
    <x v="582"/>
    <n v="5.1000000000000004E-3"/>
    <n v="5.1000000000000004E-3"/>
    <n v="4.5999999999999999E-3"/>
    <n v="5.1000000000000004E-3"/>
    <n v="4.5999999999999999E-3"/>
    <n v="5.1000000000000004E-3"/>
    <n v="5.1000000000000004E-3"/>
    <n v="4.5999999999999999E-3"/>
  </r>
  <r>
    <s v="vermont"/>
    <x v="17"/>
    <x v="0"/>
    <x v="4348"/>
    <n v="0.44130000000000003"/>
    <n v="0.41170000000000001"/>
    <n v="0.43390000000000001"/>
    <n v="0.40010000000000001"/>
    <n v="0.39379999999999998"/>
    <n v="0.4496"/>
    <n v="0.39250000000000002"/>
    <n v="0.3755"/>
  </r>
  <r>
    <s v="vermont"/>
    <x v="17"/>
    <x v="3"/>
    <x v="2965"/>
    <n v="0.1376"/>
    <n v="0.13619999999999999"/>
    <n v="0.1457"/>
    <n v="0.1246"/>
    <n v="0.13009999999999999"/>
    <n v="0.1459"/>
    <n v="0.11700000000000001"/>
    <n v="0.1118"/>
  </r>
  <r>
    <s v="vermont"/>
    <x v="17"/>
    <x v="5"/>
    <x v="4127"/>
    <n v="2.6100000000000002E-2"/>
    <n v="9.9000000000000008E-3"/>
    <n v="2.35E-2"/>
    <n v="9.9000000000000008E-3"/>
    <n v="9.5999999999999992E-3"/>
    <n v="2.6100000000000002E-2"/>
    <n v="9.9000000000000008E-3"/>
    <n v="9.5999999999999992E-3"/>
  </r>
  <r>
    <s v="virginia"/>
    <x v="17"/>
    <x v="5"/>
    <x v="3525"/>
    <n v="0.34139999999999998"/>
    <n v="0.12889999999999999"/>
    <n v="0.30730000000000002"/>
    <n v="0.12889999999999999"/>
    <n v="0.1255"/>
    <n v="0.34139999999999998"/>
    <n v="0.12889999999999999"/>
    <n v="0.1255"/>
  </r>
  <r>
    <s v="virginia"/>
    <x v="17"/>
    <x v="4"/>
    <x v="4349"/>
    <n v="2.3498000000000001"/>
    <n v="2.3498000000000001"/>
    <n v="2.2465000000000002"/>
    <n v="2.3498000000000001"/>
    <n v="2.2465000000000002"/>
    <n v="2.3498000000000001"/>
    <n v="2.3498000000000001"/>
    <n v="2.2465000000000002"/>
  </r>
  <r>
    <s v="virginia"/>
    <x v="17"/>
    <x v="6"/>
    <x v="3984"/>
    <n v="6.6299999999999998E-2"/>
    <n v="6.6299999999999998E-2"/>
    <n v="5.9700000000000003E-2"/>
    <n v="6.6299999999999998E-2"/>
    <n v="5.9700000000000003E-2"/>
    <n v="6.6299999999999998E-2"/>
    <n v="6.6299999999999998E-2"/>
    <n v="5.9700000000000003E-2"/>
  </r>
  <r>
    <s v="virginia"/>
    <x v="17"/>
    <x v="3"/>
    <x v="4350"/>
    <n v="1.7976000000000001"/>
    <n v="1.7795000000000001"/>
    <n v="1.9036999999999999"/>
    <n v="1.6281000000000001"/>
    <n v="1.6989000000000001"/>
    <n v="1.9065000000000001"/>
    <n v="1.5286999999999999"/>
    <n v="1.46"/>
  </r>
  <r>
    <s v="virginia"/>
    <x v="17"/>
    <x v="0"/>
    <x v="4351"/>
    <n v="5.9088000000000003"/>
    <n v="5.5298999999999996"/>
    <n v="5.8018999999999998"/>
    <n v="5.3785999999999996"/>
    <n v="5.2850000000000001"/>
    <n v="6.0176999999999996"/>
    <n v="5.2792000000000003"/>
    <n v="5.0461"/>
  </r>
  <r>
    <s v="virginia"/>
    <x v="17"/>
    <x v="2"/>
    <x v="3506"/>
    <n v="0.19"/>
    <n v="0.1212"/>
    <n v="0.1852"/>
    <n v="0.1212"/>
    <n v="0.1212"/>
    <n v="0.19"/>
    <n v="0.1212"/>
    <n v="0.1212"/>
  </r>
  <r>
    <s v="virginia"/>
    <x v="17"/>
    <x v="1"/>
    <x v="4352"/>
    <n v="1.1636"/>
    <n v="1.0843"/>
    <n v="1.0995999999999999"/>
    <n v="1.0843"/>
    <n v="1.0334000000000001"/>
    <n v="1.1636"/>
    <n v="1.0843"/>
    <n v="1.0334000000000001"/>
  </r>
  <r>
    <s v="washington"/>
    <x v="17"/>
    <x v="6"/>
    <x v="4353"/>
    <n v="5.7200000000000001E-2"/>
    <n v="5.7200000000000001E-2"/>
    <n v="5.1499999999999997E-2"/>
    <n v="5.7200000000000001E-2"/>
    <n v="5.1499999999999997E-2"/>
    <n v="5.7200000000000001E-2"/>
    <n v="5.7200000000000001E-2"/>
    <n v="5.1499999999999997E-2"/>
  </r>
  <r>
    <s v="washington"/>
    <x v="17"/>
    <x v="0"/>
    <x v="4354"/>
    <n v="4.1096000000000004"/>
    <n v="3.8511000000000002"/>
    <n v="4.0814000000000004"/>
    <n v="3.7204999999999999"/>
    <n v="3.6924000000000001"/>
    <n v="4.2035999999999998"/>
    <n v="3.6347"/>
    <n v="3.4862000000000002"/>
  </r>
  <r>
    <s v="washington"/>
    <x v="17"/>
    <x v="4"/>
    <x v="4355"/>
    <n v="1.2443"/>
    <n v="1.2443"/>
    <n v="1.1870000000000001"/>
    <n v="1.2443"/>
    <n v="1.1870000000000001"/>
    <n v="1.2443"/>
    <n v="1.2443"/>
    <n v="1.1870000000000001"/>
  </r>
  <r>
    <s v="washington"/>
    <x v="17"/>
    <x v="5"/>
    <x v="4356"/>
    <n v="0.29470000000000002"/>
    <n v="0.1113"/>
    <n v="0.26519999999999999"/>
    <n v="0.1113"/>
    <n v="0.10829999999999999"/>
    <n v="0.29470000000000002"/>
    <n v="0.1113"/>
    <n v="0.10829999999999999"/>
  </r>
  <r>
    <s v="washington"/>
    <x v="17"/>
    <x v="3"/>
    <x v="4357"/>
    <n v="1.5513999999999999"/>
    <n v="1.5358000000000001"/>
    <n v="1.643"/>
    <n v="1.4051"/>
    <n v="1.4661999999999999"/>
    <n v="1.6454"/>
    <n v="1.3193999999999999"/>
    <n v="1.26"/>
  </r>
  <r>
    <s v="washington"/>
    <x v="17"/>
    <x v="1"/>
    <x v="2462"/>
    <n v="0.79810000000000003"/>
    <n v="0.79810000000000003"/>
    <n v="0.77490000000000003"/>
    <n v="0.79810000000000003"/>
    <n v="0.77490000000000003"/>
    <n v="0.79810000000000003"/>
    <n v="0.79810000000000003"/>
    <n v="0.77490000000000003"/>
  </r>
  <r>
    <s v="washington"/>
    <x v="17"/>
    <x v="2"/>
    <x v="4358"/>
    <n v="0.16400000000000001"/>
    <n v="0.1046"/>
    <n v="0.15989999999999999"/>
    <n v="0.1046"/>
    <n v="0.1046"/>
    <n v="0.16400000000000001"/>
    <n v="0.1046"/>
    <n v="0.1046"/>
  </r>
  <r>
    <s v="washington_dc"/>
    <x v="17"/>
    <x v="4"/>
    <x v="1465"/>
    <n v="0.16189999999999999"/>
    <n v="0.16189999999999999"/>
    <n v="0.155"/>
    <n v="0.16189999999999999"/>
    <n v="0.155"/>
    <n v="0.16189999999999999"/>
    <n v="0.16189999999999999"/>
    <n v="0.155"/>
  </r>
  <r>
    <s v="washington_dc"/>
    <x v="17"/>
    <x v="0"/>
    <x v="4359"/>
    <n v="0.34399999999999997"/>
    <n v="0.3246"/>
    <n v="0.33700000000000002"/>
    <n v="0.31680000000000003"/>
    <n v="0.31040000000000001"/>
    <n v="0.34960000000000002"/>
    <n v="0.31159999999999999"/>
    <n v="0.29809999999999998"/>
  </r>
  <r>
    <s v="washington_dc"/>
    <x v="17"/>
    <x v="1"/>
    <x v="805"/>
    <n v="5.8299999999999998E-2"/>
    <n v="5.4399999999999997E-2"/>
    <n v="5.5100000000000003E-2"/>
    <n v="5.4399999999999997E-2"/>
    <n v="5.1799999999999999E-2"/>
    <n v="5.8299999999999998E-2"/>
    <n v="5.4399999999999997E-2"/>
    <n v="5.1799999999999999E-2"/>
  </r>
  <r>
    <s v="washington_dc"/>
    <x v="17"/>
    <x v="2"/>
    <x v="596"/>
    <n v="9.7999999999999997E-3"/>
    <n v="6.3E-3"/>
    <n v="9.5999999999999992E-3"/>
    <n v="6.3E-3"/>
    <n v="6.3E-3"/>
    <n v="9.7999999999999997E-3"/>
    <n v="6.3E-3"/>
    <n v="6.3E-3"/>
  </r>
  <r>
    <s v="washington_dc"/>
    <x v="17"/>
    <x v="6"/>
    <x v="163"/>
    <n v="3.3999999999999998E-3"/>
    <n v="3.3999999999999998E-3"/>
    <n v="3.0999999999999999E-3"/>
    <n v="3.3999999999999998E-3"/>
    <n v="3.0999999999999999E-3"/>
    <n v="3.3999999999999998E-3"/>
    <n v="3.3999999999999998E-3"/>
    <n v="3.0999999999999999E-3"/>
  </r>
  <r>
    <s v="washington_dc"/>
    <x v="17"/>
    <x v="5"/>
    <x v="4360"/>
    <n v="1.7600000000000001E-2"/>
    <n v="6.7000000000000002E-3"/>
    <n v="1.5900000000000001E-2"/>
    <n v="6.7000000000000002E-3"/>
    <n v="6.4999999999999997E-3"/>
    <n v="1.7600000000000001E-2"/>
    <n v="6.7000000000000002E-3"/>
    <n v="6.4999999999999997E-3"/>
  </r>
  <r>
    <s v="washington_dc"/>
    <x v="17"/>
    <x v="3"/>
    <x v="1184"/>
    <n v="9.2899999999999996E-2"/>
    <n v="9.1999999999999998E-2"/>
    <n v="9.8400000000000001E-2"/>
    <n v="8.4199999999999997E-2"/>
    <n v="8.7800000000000003E-2"/>
    <n v="9.8500000000000004E-2"/>
    <n v="7.9000000000000001E-2"/>
    <n v="7.5499999999999998E-2"/>
  </r>
  <r>
    <s v="west_virginia"/>
    <x v="17"/>
    <x v="4"/>
    <x v="4361"/>
    <n v="0.51980000000000004"/>
    <n v="0.51980000000000004"/>
    <n v="0.49719999999999998"/>
    <n v="0.51980000000000004"/>
    <n v="0.49719999999999998"/>
    <n v="0.51980000000000004"/>
    <n v="0.51980000000000004"/>
    <n v="0.49719999999999998"/>
  </r>
  <r>
    <s v="west_virginia"/>
    <x v="17"/>
    <x v="0"/>
    <x v="4362"/>
    <n v="1.2303999999999999"/>
    <n v="1.1548"/>
    <n v="1.2065999999999999"/>
    <n v="1.125"/>
    <n v="1.1041000000000001"/>
    <n v="1.2518"/>
    <n v="1.1054999999999999"/>
    <n v="1.0570999999999999"/>
  </r>
  <r>
    <s v="west_virginia"/>
    <x v="17"/>
    <x v="3"/>
    <x v="4363"/>
    <n v="0.35349999999999998"/>
    <n v="0.34989999999999999"/>
    <n v="0.37430000000000002"/>
    <n v="0.3201"/>
    <n v="0.33410000000000001"/>
    <n v="0.37490000000000001"/>
    <n v="0.30059999999999998"/>
    <n v="0.28710000000000002"/>
  </r>
  <r>
    <s v="west_virginia"/>
    <x v="17"/>
    <x v="1"/>
    <x v="1357"/>
    <n v="0.23960000000000001"/>
    <n v="0.22289999999999999"/>
    <n v="0.22650000000000001"/>
    <n v="0.22289999999999999"/>
    <n v="0.21249999999999999"/>
    <n v="0.23960000000000001"/>
    <n v="0.22289999999999999"/>
    <n v="0.21249999999999999"/>
  </r>
  <r>
    <s v="west_virginia"/>
    <x v="17"/>
    <x v="2"/>
    <x v="848"/>
    <n v="3.7400000000000003E-2"/>
    <n v="2.3800000000000002E-2"/>
    <n v="3.6400000000000002E-2"/>
    <n v="2.3800000000000002E-2"/>
    <n v="2.3800000000000002E-2"/>
    <n v="3.7400000000000003E-2"/>
    <n v="2.3800000000000002E-2"/>
    <n v="2.3800000000000002E-2"/>
  </r>
  <r>
    <s v="west_virginia"/>
    <x v="17"/>
    <x v="6"/>
    <x v="71"/>
    <n v="1.2999999999999999E-2"/>
    <n v="1.2999999999999999E-2"/>
    <n v="1.17E-2"/>
    <n v="1.2999999999999999E-2"/>
    <n v="1.17E-2"/>
    <n v="1.2999999999999999E-2"/>
    <n v="1.2999999999999999E-2"/>
    <n v="1.17E-2"/>
  </r>
  <r>
    <s v="west_virginia"/>
    <x v="17"/>
    <x v="5"/>
    <x v="4364"/>
    <n v="6.7100000000000007E-2"/>
    <n v="2.5399999999999999E-2"/>
    <n v="6.0400000000000002E-2"/>
    <n v="2.5399999999999999E-2"/>
    <n v="2.47E-2"/>
    <n v="6.7100000000000007E-2"/>
    <n v="2.5399999999999999E-2"/>
    <n v="2.47E-2"/>
  </r>
  <r>
    <s v="wisconsin"/>
    <x v="17"/>
    <x v="6"/>
    <x v="4365"/>
    <n v="4.3999999999999997E-2"/>
    <n v="4.3999999999999997E-2"/>
    <n v="3.9600000000000003E-2"/>
    <n v="4.3999999999999997E-2"/>
    <n v="3.9600000000000003E-2"/>
    <n v="4.3999999999999997E-2"/>
    <n v="4.3999999999999997E-2"/>
    <n v="3.9600000000000003E-2"/>
  </r>
  <r>
    <s v="wisconsin"/>
    <x v="17"/>
    <x v="1"/>
    <x v="4366"/>
    <n v="0.78600000000000003"/>
    <n v="0.73199999999999998"/>
    <n v="0.74280000000000002"/>
    <n v="0.73199999999999998"/>
    <n v="0.69769999999999999"/>
    <n v="0.78600000000000003"/>
    <n v="0.73199999999999998"/>
    <n v="0.69769999999999999"/>
  </r>
  <r>
    <s v="wisconsin"/>
    <x v="17"/>
    <x v="0"/>
    <x v="4367"/>
    <n v="4.0083000000000002"/>
    <n v="3.7553999999999998"/>
    <n v="3.9333"/>
    <n v="3.6547999999999998"/>
    <n v="3.5888"/>
    <n v="4.0807000000000002"/>
    <n v="3.5888"/>
    <n v="3.43"/>
  </r>
  <r>
    <s v="wisconsin"/>
    <x v="17"/>
    <x v="3"/>
    <x v="4368"/>
    <n v="1.1941999999999999"/>
    <n v="1.1820999999999999"/>
    <n v="1.2646999999999999"/>
    <n v="1.0815999999999999"/>
    <n v="1.1286"/>
    <n v="1.2665"/>
    <n v="1.0156000000000001"/>
    <n v="0.96989999999999998"/>
  </r>
  <r>
    <s v="wisconsin"/>
    <x v="17"/>
    <x v="5"/>
    <x v="4369"/>
    <n v="0.2268"/>
    <n v="8.5599999999999996E-2"/>
    <n v="0.2041"/>
    <n v="8.5599999999999996E-2"/>
    <n v="8.3400000000000002E-2"/>
    <n v="0.2268"/>
    <n v="8.5599999999999996E-2"/>
    <n v="8.3400000000000002E-2"/>
  </r>
  <r>
    <s v="wisconsin"/>
    <x v="17"/>
    <x v="4"/>
    <x v="4370"/>
    <n v="1.6311"/>
    <n v="1.6311"/>
    <n v="1.5589"/>
    <n v="1.6311"/>
    <n v="1.5589"/>
    <n v="1.6311"/>
    <n v="1.6311"/>
    <n v="1.5589"/>
  </r>
  <r>
    <s v="wisconsin"/>
    <x v="17"/>
    <x v="2"/>
    <x v="2931"/>
    <n v="0.1263"/>
    <n v="8.0500000000000002E-2"/>
    <n v="0.1231"/>
    <n v="8.0500000000000002E-2"/>
    <n v="8.0500000000000002E-2"/>
    <n v="0.1263"/>
    <n v="8.0500000000000002E-2"/>
    <n v="8.0500000000000002E-2"/>
  </r>
  <r>
    <s v="wyoming"/>
    <x v="17"/>
    <x v="3"/>
    <x v="4371"/>
    <n v="0.10489999999999999"/>
    <n v="0.1038"/>
    <n v="0.1111"/>
    <n v="9.5000000000000001E-2"/>
    <n v="9.9099999999999994E-2"/>
    <n v="0.11119999999999999"/>
    <n v="8.9200000000000002E-2"/>
    <n v="8.5199999999999998E-2"/>
  </r>
  <r>
    <s v="wyoming"/>
    <x v="17"/>
    <x v="0"/>
    <x v="4372"/>
    <n v="0.38869999999999999"/>
    <n v="0.36259999999999998"/>
    <n v="0.38040000000000002"/>
    <n v="0.3538"/>
    <n v="0.34689999999999999"/>
    <n v="0.39500000000000002"/>
    <n v="0.34799999999999998"/>
    <n v="0.33300000000000002"/>
  </r>
  <r>
    <s v="wyoming"/>
    <x v="17"/>
    <x v="5"/>
    <x v="2707"/>
    <n v="1.9900000000000001E-2"/>
    <n v="7.4999999999999997E-3"/>
    <n v="1.7899999999999999E-2"/>
    <n v="7.4999999999999997E-3"/>
    <n v="7.3000000000000001E-3"/>
    <n v="1.9900000000000001E-2"/>
    <n v="7.4999999999999997E-3"/>
    <n v="7.3000000000000001E-3"/>
  </r>
  <r>
    <s v="wyoming"/>
    <x v="17"/>
    <x v="2"/>
    <x v="254"/>
    <n v="1.11E-2"/>
    <n v="7.1000000000000004E-3"/>
    <n v="1.0800000000000001E-2"/>
    <n v="7.1000000000000004E-3"/>
    <n v="7.1000000000000004E-3"/>
    <n v="1.11E-2"/>
    <n v="7.1000000000000004E-3"/>
    <n v="7.1000000000000004E-3"/>
  </r>
  <r>
    <s v="wyoming"/>
    <x v="17"/>
    <x v="4"/>
    <x v="4373"/>
    <n v="0.14199999999999999"/>
    <n v="0.14199999999999999"/>
    <n v="0.1358"/>
    <n v="0.14199999999999999"/>
    <n v="0.1358"/>
    <n v="0.14199999999999999"/>
    <n v="0.14199999999999999"/>
    <n v="0.1358"/>
  </r>
  <r>
    <s v="wyoming"/>
    <x v="17"/>
    <x v="1"/>
    <x v="4374"/>
    <n v="0.1069"/>
    <n v="9.8299999999999998E-2"/>
    <n v="0.1013"/>
    <n v="9.8299999999999998E-2"/>
    <n v="9.4100000000000003E-2"/>
    <n v="0.1069"/>
    <n v="9.8299999999999998E-2"/>
    <n v="9.4100000000000003E-2"/>
  </r>
  <r>
    <s v="wyoming"/>
    <x v="17"/>
    <x v="6"/>
    <x v="140"/>
    <n v="3.8999999999999998E-3"/>
    <n v="3.8999999999999998E-3"/>
    <n v="3.5000000000000001E-3"/>
    <n v="3.8999999999999998E-3"/>
    <n v="3.5000000000000001E-3"/>
    <n v="3.8999999999999998E-3"/>
    <n v="3.8999999999999998E-3"/>
    <n v="3.5000000000000001E-3"/>
  </r>
  <r>
    <s v="alabama"/>
    <x v="18"/>
    <x v="6"/>
    <x v="2354"/>
    <n v="3.4500000000000003E-2"/>
    <n v="3.4500000000000003E-2"/>
    <n v="3.1099999999999999E-2"/>
    <n v="3.4500000000000003E-2"/>
    <n v="3.1099999999999999E-2"/>
    <n v="3.4500000000000003E-2"/>
    <n v="3.4500000000000003E-2"/>
    <n v="3.1099999999999999E-2"/>
  </r>
  <r>
    <s v="alabama"/>
    <x v="18"/>
    <x v="1"/>
    <x v="2789"/>
    <n v="0.77459999999999996"/>
    <n v="0.68240000000000001"/>
    <n v="0.72989999999999999"/>
    <n v="0.68240000000000001"/>
    <n v="0.65100000000000002"/>
    <n v="0.77459999999999996"/>
    <n v="0.68240000000000001"/>
    <n v="0.65100000000000002"/>
  </r>
  <r>
    <s v="alabama"/>
    <x v="18"/>
    <x v="3"/>
    <x v="4375"/>
    <n v="0.94040000000000001"/>
    <n v="0.93379999999999996"/>
    <n v="1.0245"/>
    <n v="0.83489999999999998"/>
    <n v="0.89139999999999997"/>
    <n v="0.97199999999999998"/>
    <n v="0.76149999999999995"/>
    <n v="0.72719999999999996"/>
  </r>
  <r>
    <s v="alabama"/>
    <x v="18"/>
    <x v="4"/>
    <x v="4376"/>
    <n v="1.4563999999999999"/>
    <n v="1.4563999999999999"/>
    <n v="1.3871"/>
    <n v="1.4563999999999999"/>
    <n v="1.3871"/>
    <n v="1.4563999999999999"/>
    <n v="1.4563999999999999"/>
    <n v="1.3871"/>
  </r>
  <r>
    <s v="alabama"/>
    <x v="18"/>
    <x v="0"/>
    <x v="4377"/>
    <n v="3.4853999999999998"/>
    <n v="3.2332000000000001"/>
    <n v="3.431"/>
    <n v="3.1343000000000001"/>
    <n v="3.0848"/>
    <n v="3.5169000000000001"/>
    <n v="3.0609000000000002"/>
    <n v="2.9205999999999999"/>
  </r>
  <r>
    <s v="alabama"/>
    <x v="18"/>
    <x v="2"/>
    <x v="4378"/>
    <n v="0.1008"/>
    <n v="5.8599999999999999E-2"/>
    <n v="9.7600000000000006E-2"/>
    <n v="5.8599999999999999E-2"/>
    <n v="5.8599999999999999E-2"/>
    <n v="0.1008"/>
    <n v="5.8599999999999999E-2"/>
    <n v="5.8599999999999999E-2"/>
  </r>
  <r>
    <s v="alabama"/>
    <x v="18"/>
    <x v="5"/>
    <x v="3655"/>
    <n v="0.1787"/>
    <n v="6.7500000000000004E-2"/>
    <n v="0.1608"/>
    <n v="6.7500000000000004E-2"/>
    <n v="6.5699999999999995E-2"/>
    <n v="0.1787"/>
    <n v="6.7500000000000004E-2"/>
    <n v="6.5699999999999995E-2"/>
  </r>
  <r>
    <s v="alaska"/>
    <x v="18"/>
    <x v="2"/>
    <x v="648"/>
    <n v="1.6899999999999998E-2"/>
    <n v="9.7999999999999997E-3"/>
    <n v="1.6400000000000001E-2"/>
    <n v="9.7999999999999997E-3"/>
    <n v="9.7999999999999997E-3"/>
    <n v="1.6899999999999998E-2"/>
    <n v="9.7999999999999997E-3"/>
    <n v="9.7999999999999997E-3"/>
  </r>
  <r>
    <s v="alaska"/>
    <x v="18"/>
    <x v="3"/>
    <x v="920"/>
    <n v="0.158"/>
    <n v="0.15690000000000001"/>
    <n v="0.1721"/>
    <n v="0.14030000000000001"/>
    <n v="0.14979999999999999"/>
    <n v="0.1633"/>
    <n v="0.12790000000000001"/>
    <n v="0.1222"/>
  </r>
  <r>
    <s v="alaska"/>
    <x v="18"/>
    <x v="0"/>
    <x v="4379"/>
    <n v="0.4914"/>
    <n v="0.45760000000000001"/>
    <n v="0.48680000000000001"/>
    <n v="0.44090000000000001"/>
    <n v="0.436"/>
    <n v="0.49669999999999997"/>
    <n v="0.42859999999999998"/>
    <n v="0.40839999999999999"/>
  </r>
  <r>
    <s v="alaska"/>
    <x v="18"/>
    <x v="5"/>
    <x v="256"/>
    <n v="0.03"/>
    <n v="1.1299999999999999E-2"/>
    <n v="2.7E-2"/>
    <n v="1.1299999999999999E-2"/>
    <n v="1.0999999999999999E-2"/>
    <n v="0.03"/>
    <n v="1.1299999999999999E-2"/>
    <n v="1.0999999999999999E-2"/>
  </r>
  <r>
    <s v="alaska"/>
    <x v="18"/>
    <x v="4"/>
    <x v="2913"/>
    <n v="0.20349999999999999"/>
    <n v="0.20349999999999999"/>
    <n v="0.19359999999999999"/>
    <n v="0.20349999999999999"/>
    <n v="0.19359999999999999"/>
    <n v="0.20349999999999999"/>
    <n v="0.20349999999999999"/>
    <n v="0.19359999999999999"/>
  </r>
  <r>
    <s v="alaska"/>
    <x v="18"/>
    <x v="6"/>
    <x v="1401"/>
    <n v="5.7999999999999996E-3"/>
    <n v="5.7999999999999996E-3"/>
    <n v="5.1999999999999998E-3"/>
    <n v="5.7999999999999996E-3"/>
    <n v="5.1999999999999998E-3"/>
    <n v="5.7999999999999996E-3"/>
    <n v="5.7999999999999996E-3"/>
    <n v="5.1999999999999998E-3"/>
  </r>
  <r>
    <s v="alaska"/>
    <x v="18"/>
    <x v="1"/>
    <x v="1679"/>
    <n v="7.7200000000000005E-2"/>
    <n v="7.0199999999999999E-2"/>
    <n v="7.2400000000000006E-2"/>
    <n v="7.0199999999999999E-2"/>
    <n v="6.6500000000000004E-2"/>
    <n v="7.7200000000000005E-2"/>
    <n v="7.0199999999999999E-2"/>
    <n v="6.6500000000000004E-2"/>
  </r>
  <r>
    <s v="arizona"/>
    <x v="18"/>
    <x v="2"/>
    <x v="4380"/>
    <n v="0.192"/>
    <n v="0.1115"/>
    <n v="0.18590000000000001"/>
    <n v="0.1115"/>
    <n v="0.1115"/>
    <n v="0.192"/>
    <n v="0.1115"/>
    <n v="0.1115"/>
  </r>
  <r>
    <s v="arizona"/>
    <x v="18"/>
    <x v="3"/>
    <x v="4381"/>
    <n v="1.7912999999999999"/>
    <n v="1.7786999999999999"/>
    <n v="1.9515"/>
    <n v="1.5903"/>
    <n v="1.6979"/>
    <n v="1.8513999999999999"/>
    <n v="1.4504999999999999"/>
    <n v="1.3852"/>
  </r>
  <r>
    <s v="arizona"/>
    <x v="18"/>
    <x v="4"/>
    <x v="4382"/>
    <n v="2.1789999999999998"/>
    <n v="2.1789999999999998"/>
    <n v="2.0731000000000002"/>
    <n v="2.1789999999999998"/>
    <n v="2.0731000000000002"/>
    <n v="2.1789999999999998"/>
    <n v="2.1789999999999998"/>
    <n v="2.0731000000000002"/>
  </r>
  <r>
    <s v="arizona"/>
    <x v="18"/>
    <x v="0"/>
    <x v="4383"/>
    <n v="5.4821"/>
    <n v="5.0925000000000002"/>
    <n v="5.4337999999999997"/>
    <n v="4.9040999999999997"/>
    <n v="4.8521000000000001"/>
    <n v="5.5422000000000002"/>
    <n v="4.7643000000000004"/>
    <n v="4.5393999999999997"/>
  </r>
  <r>
    <s v="arizona"/>
    <x v="18"/>
    <x v="1"/>
    <x v="4384"/>
    <n v="0.91379999999999995"/>
    <n v="0.82899999999999996"/>
    <n v="0.8579"/>
    <n v="0.82899999999999996"/>
    <n v="0.78539999999999999"/>
    <n v="0.91379999999999995"/>
    <n v="0.82899999999999996"/>
    <n v="0.78539999999999999"/>
  </r>
  <r>
    <s v="arizona"/>
    <x v="18"/>
    <x v="5"/>
    <x v="3916"/>
    <n v="0.34029999999999999"/>
    <n v="0.1285"/>
    <n v="0.30630000000000002"/>
    <n v="0.1285"/>
    <n v="0.12509999999999999"/>
    <n v="0.34029999999999999"/>
    <n v="0.1285"/>
    <n v="0.12509999999999999"/>
  </r>
  <r>
    <s v="arizona"/>
    <x v="18"/>
    <x v="6"/>
    <x v="2655"/>
    <n v="6.5799999999999997E-2"/>
    <n v="6.5799999999999997E-2"/>
    <n v="5.9200000000000003E-2"/>
    <n v="6.5799999999999997E-2"/>
    <n v="5.9200000000000003E-2"/>
    <n v="6.5799999999999997E-2"/>
    <n v="6.5799999999999997E-2"/>
    <n v="5.9200000000000003E-2"/>
  </r>
  <r>
    <s v="arkansas"/>
    <x v="18"/>
    <x v="6"/>
    <x v="1258"/>
    <n v="2.2499999999999999E-2"/>
    <n v="2.2499999999999999E-2"/>
    <n v="2.0299999999999999E-2"/>
    <n v="2.2499999999999999E-2"/>
    <n v="2.0299999999999999E-2"/>
    <n v="2.2499999999999999E-2"/>
    <n v="2.2499999999999999E-2"/>
    <n v="2.0299999999999999E-2"/>
  </r>
  <r>
    <s v="arkansas"/>
    <x v="18"/>
    <x v="5"/>
    <x v="4385"/>
    <n v="0.1166"/>
    <n v="4.3999999999999997E-2"/>
    <n v="0.105"/>
    <n v="4.3999999999999997E-2"/>
    <n v="4.2900000000000001E-2"/>
    <n v="0.1166"/>
    <n v="4.3999999999999997E-2"/>
    <n v="4.2900000000000001E-2"/>
  </r>
  <r>
    <s v="arkansas"/>
    <x v="18"/>
    <x v="3"/>
    <x v="4386"/>
    <n v="0.61399999999999999"/>
    <n v="0.60970000000000002"/>
    <n v="0.66890000000000005"/>
    <n v="0.54510000000000003"/>
    <n v="0.58199999999999996"/>
    <n v="0.63460000000000005"/>
    <n v="0.49719999999999998"/>
    <n v="0.4748"/>
  </r>
  <r>
    <s v="arkansas"/>
    <x v="18"/>
    <x v="2"/>
    <x v="2655"/>
    <n v="6.5799999999999997E-2"/>
    <n v="3.8199999999999998E-2"/>
    <n v="6.3700000000000007E-2"/>
    <n v="3.8199999999999998E-2"/>
    <n v="3.8199999999999998E-2"/>
    <n v="6.5799999999999997E-2"/>
    <n v="3.8199999999999998E-2"/>
    <n v="3.8199999999999998E-2"/>
  </r>
  <r>
    <s v="arkansas"/>
    <x v="18"/>
    <x v="4"/>
    <x v="4387"/>
    <n v="0.91879999999999995"/>
    <n v="0.91879999999999995"/>
    <n v="0.87490000000000001"/>
    <n v="0.91879999999999995"/>
    <n v="0.87490000000000001"/>
    <n v="0.91879999999999995"/>
    <n v="0.91879999999999995"/>
    <n v="0.87490000000000001"/>
  </r>
  <r>
    <s v="arkansas"/>
    <x v="18"/>
    <x v="0"/>
    <x v="4388"/>
    <n v="2.1581000000000001"/>
    <n v="2.0072000000000001"/>
    <n v="2.1284000000000001"/>
    <n v="1.9426000000000001"/>
    <n v="1.9141999999999999"/>
    <n v="2.1785999999999999"/>
    <n v="1.8947000000000001"/>
    <n v="1.8069999999999999"/>
  </r>
  <r>
    <s v="arkansas"/>
    <x v="18"/>
    <x v="1"/>
    <x v="4389"/>
    <n v="0.42030000000000001"/>
    <n v="0.374"/>
    <n v="0.39560000000000001"/>
    <n v="0.374"/>
    <n v="0.35589999999999999"/>
    <n v="0.42030000000000001"/>
    <n v="0.374"/>
    <n v="0.35589999999999999"/>
  </r>
  <r>
    <s v="california"/>
    <x v="18"/>
    <x v="6"/>
    <x v="1192"/>
    <n v="0.3145"/>
    <n v="0.3145"/>
    <n v="0.28299999999999997"/>
    <n v="0.3145"/>
    <n v="0.28299999999999997"/>
    <n v="0.3145"/>
    <n v="0.3145"/>
    <n v="0.28299999999999997"/>
  </r>
  <r>
    <s v="california"/>
    <x v="18"/>
    <x v="1"/>
    <x v="4390"/>
    <n v="4.3982000000000001"/>
    <n v="4.3982000000000001"/>
    <n v="4.1295999999999999"/>
    <n v="4.3982000000000001"/>
    <n v="3.7787000000000002"/>
    <n v="4.3982000000000001"/>
    <n v="4.3982000000000001"/>
    <n v="3.7787000000000002"/>
  </r>
  <r>
    <s v="california"/>
    <x v="18"/>
    <x v="3"/>
    <x v="4391"/>
    <n v="8.5675000000000008"/>
    <n v="8.5071999999999992"/>
    <n v="9.3333999999999993"/>
    <n v="7.6062000000000003"/>
    <n v="8.1206999999999994"/>
    <n v="8.8546999999999993"/>
    <n v="6.9372999999999996"/>
    <n v="6.625"/>
  </r>
  <r>
    <s v="california"/>
    <x v="18"/>
    <x v="4"/>
    <x v="4392"/>
    <n v="9.8316999999999997"/>
    <n v="9.8316999999999997"/>
    <n v="9.3500999999999994"/>
    <n v="9.8316999999999997"/>
    <n v="9.3500999999999994"/>
    <n v="9.8316999999999997"/>
    <n v="9.8317999999999994"/>
    <n v="9.3500999999999994"/>
  </r>
  <r>
    <s v="california"/>
    <x v="18"/>
    <x v="0"/>
    <x v="4393"/>
    <n v="25.657499999999999"/>
    <n v="24.1995"/>
    <n v="25.4499"/>
    <n v="23.298500000000001"/>
    <n v="22.664000000000001"/>
    <n v="25.944700000000001"/>
    <n v="22.6297"/>
    <n v="21.168399999999998"/>
  </r>
  <r>
    <s v="california"/>
    <x v="18"/>
    <x v="5"/>
    <x v="4394"/>
    <n v="1.6275999999999999"/>
    <n v="0.61460000000000004"/>
    <n v="1.4648000000000001"/>
    <n v="0.61460000000000004"/>
    <n v="0.59819999999999995"/>
    <n v="1.6275999999999999"/>
    <n v="0.61460000000000004"/>
    <n v="0.59819999999999995"/>
  </r>
  <r>
    <s v="california"/>
    <x v="18"/>
    <x v="2"/>
    <x v="4395"/>
    <n v="0.91810000000000003"/>
    <n v="0.53339999999999999"/>
    <n v="0.8891"/>
    <n v="0.53339999999999999"/>
    <n v="0.53339999999999999"/>
    <n v="0.91810000000000003"/>
    <n v="0.53339999999999999"/>
    <n v="0.53339999999999999"/>
  </r>
  <r>
    <s v="colorado"/>
    <x v="18"/>
    <x v="5"/>
    <x v="2530"/>
    <n v="0.2031"/>
    <n v="7.6700000000000004E-2"/>
    <n v="0.18279999999999999"/>
    <n v="7.6700000000000004E-2"/>
    <n v="7.46E-2"/>
    <n v="0.2031"/>
    <n v="7.6700000000000004E-2"/>
    <n v="7.46E-2"/>
  </r>
  <r>
    <s v="colorado"/>
    <x v="18"/>
    <x v="1"/>
    <x v="4396"/>
    <n v="0.64139999999999997"/>
    <n v="0.57530000000000003"/>
    <n v="0.60299999999999998"/>
    <n v="0.57530000000000003"/>
    <n v="0.54649999999999999"/>
    <n v="0.64139999999999997"/>
    <n v="0.57530000000000003"/>
    <n v="0.54649999999999999"/>
  </r>
  <r>
    <s v="colorado"/>
    <x v="18"/>
    <x v="3"/>
    <x v="4397"/>
    <n v="1.0690999999999999"/>
    <n v="1.0616000000000001"/>
    <n v="1.1647000000000001"/>
    <n v="0.94920000000000004"/>
    <n v="1.0134000000000001"/>
    <n v="1.105"/>
    <n v="0.86570000000000003"/>
    <n v="0.82669999999999999"/>
  </r>
  <r>
    <s v="colorado"/>
    <x v="18"/>
    <x v="6"/>
    <x v="760"/>
    <n v="3.9199999999999999E-2"/>
    <n v="3.9199999999999999E-2"/>
    <n v="3.5299999999999998E-2"/>
    <n v="3.9199999999999999E-2"/>
    <n v="3.5299999999999998E-2"/>
    <n v="3.9199999999999999E-2"/>
    <n v="3.9199999999999999E-2"/>
    <n v="3.5299999999999998E-2"/>
  </r>
  <r>
    <s v="colorado"/>
    <x v="18"/>
    <x v="4"/>
    <x v="4398"/>
    <n v="1.4518"/>
    <n v="1.4518"/>
    <n v="1.3822000000000001"/>
    <n v="1.4518"/>
    <n v="1.3822000000000001"/>
    <n v="1.4518"/>
    <n v="1.4518"/>
    <n v="1.3822000000000001"/>
  </r>
  <r>
    <s v="colorado"/>
    <x v="18"/>
    <x v="0"/>
    <x v="4399"/>
    <n v="3.5192000000000001"/>
    <n v="3.2711999999999999"/>
    <n v="3.4788999999999999"/>
    <n v="3.1587000000000001"/>
    <n v="3.1185"/>
    <n v="3.5550999999999999"/>
    <n v="3.0752999999999999"/>
    <n v="2.9318"/>
  </r>
  <r>
    <s v="colorado"/>
    <x v="18"/>
    <x v="2"/>
    <x v="2187"/>
    <n v="0.11459999999999999"/>
    <n v="6.6600000000000006E-2"/>
    <n v="0.1109"/>
    <n v="6.6600000000000006E-2"/>
    <n v="6.6600000000000006E-2"/>
    <n v="0.11459999999999999"/>
    <n v="6.6600000000000006E-2"/>
    <n v="6.6600000000000006E-2"/>
  </r>
  <r>
    <s v="connecticut"/>
    <x v="18"/>
    <x v="6"/>
    <x v="4400"/>
    <n v="2.6700000000000002E-2"/>
    <n v="2.6700000000000002E-2"/>
    <n v="2.4E-2"/>
    <n v="2.6700000000000002E-2"/>
    <n v="2.4E-2"/>
    <n v="2.6700000000000002E-2"/>
    <n v="2.6700000000000002E-2"/>
    <n v="2.4E-2"/>
  </r>
  <r>
    <s v="connecticut"/>
    <x v="18"/>
    <x v="0"/>
    <x v="3614"/>
    <n v="2.2301000000000002"/>
    <n v="2.0636000000000001"/>
    <n v="2.2117"/>
    <n v="1.9872000000000001"/>
    <n v="1.9683999999999999"/>
    <n v="2.2545000000000002"/>
    <n v="1.9303999999999999"/>
    <n v="1.8414999999999999"/>
  </r>
  <r>
    <s v="connecticut"/>
    <x v="18"/>
    <x v="5"/>
    <x v="2414"/>
    <n v="0.1381"/>
    <n v="5.2200000000000003E-2"/>
    <n v="0.12429999999999999"/>
    <n v="5.2200000000000003E-2"/>
    <n v="5.0799999999999998E-2"/>
    <n v="0.1381"/>
    <n v="5.2200000000000003E-2"/>
    <n v="5.0799999999999998E-2"/>
  </r>
  <r>
    <s v="connecticut"/>
    <x v="18"/>
    <x v="1"/>
    <x v="4401"/>
    <n v="0.42270000000000002"/>
    <n v="0.38"/>
    <n v="0.39739999999999998"/>
    <n v="0.38"/>
    <n v="0.36070000000000002"/>
    <n v="0.42270000000000002"/>
    <n v="0.38"/>
    <n v="0.36070000000000002"/>
  </r>
  <r>
    <s v="connecticut"/>
    <x v="18"/>
    <x v="4"/>
    <x v="4263"/>
    <n v="0.83760000000000001"/>
    <n v="0.83760000000000001"/>
    <n v="0.79849999999999999"/>
    <n v="0.83760000000000001"/>
    <n v="0.79849999999999999"/>
    <n v="0.83760000000000001"/>
    <n v="0.83760000000000001"/>
    <n v="0.79849999999999999"/>
  </r>
  <r>
    <s v="connecticut"/>
    <x v="18"/>
    <x v="2"/>
    <x v="3170"/>
    <n v="7.7899999999999997E-2"/>
    <n v="4.53E-2"/>
    <n v="7.5399999999999995E-2"/>
    <n v="4.53E-2"/>
    <n v="4.53E-2"/>
    <n v="7.7899999999999997E-2"/>
    <n v="4.53E-2"/>
    <n v="4.53E-2"/>
  </r>
  <r>
    <s v="connecticut"/>
    <x v="18"/>
    <x v="3"/>
    <x v="4402"/>
    <n v="0.72709999999999997"/>
    <n v="0.72189999999999999"/>
    <n v="0.79210000000000003"/>
    <n v="0.64549999999999996"/>
    <n v="0.68910000000000005"/>
    <n v="0.75139999999999996"/>
    <n v="0.5887"/>
    <n v="0.56220000000000003"/>
  </r>
  <r>
    <s v="delaware"/>
    <x v="18"/>
    <x v="3"/>
    <x v="4403"/>
    <n v="0.1933"/>
    <n v="0.192"/>
    <n v="0.21060000000000001"/>
    <n v="0.1716"/>
    <n v="0.18329999999999999"/>
    <n v="0.19980000000000001"/>
    <n v="0.15659999999999999"/>
    <n v="0.14949999999999999"/>
  </r>
  <r>
    <s v="delaware"/>
    <x v="18"/>
    <x v="6"/>
    <x v="797"/>
    <n v="7.1000000000000004E-3"/>
    <n v="7.1000000000000004E-3"/>
    <n v="6.4000000000000003E-3"/>
    <n v="7.1000000000000004E-3"/>
    <n v="6.4000000000000003E-3"/>
    <n v="7.1000000000000004E-3"/>
    <n v="7.1000000000000004E-3"/>
    <n v="6.4000000000000003E-3"/>
  </r>
  <r>
    <s v="delaware"/>
    <x v="18"/>
    <x v="4"/>
    <x v="4404"/>
    <n v="0.29099999999999998"/>
    <n v="0.29099999999999998"/>
    <n v="0.27710000000000001"/>
    <n v="0.29099999999999998"/>
    <n v="0.27710000000000001"/>
    <n v="0.29099999999999998"/>
    <n v="0.29099999999999998"/>
    <n v="0.27710000000000001"/>
  </r>
  <r>
    <s v="delaware"/>
    <x v="18"/>
    <x v="5"/>
    <x v="358"/>
    <n v="3.6700000000000003E-2"/>
    <n v="1.3899999999999999E-2"/>
    <n v="3.3099999999999997E-2"/>
    <n v="1.3899999999999999E-2"/>
    <n v="1.35E-2"/>
    <n v="3.6700000000000003E-2"/>
    <n v="1.3899999999999999E-2"/>
    <n v="1.35E-2"/>
  </r>
  <r>
    <s v="delaware"/>
    <x v="18"/>
    <x v="1"/>
    <x v="3148"/>
    <n v="0.1221"/>
    <n v="0.10920000000000001"/>
    <n v="0.1149"/>
    <n v="0.10920000000000001"/>
    <n v="0.1038"/>
    <n v="0.1221"/>
    <n v="0.10920000000000001"/>
    <n v="0.1038"/>
  </r>
  <r>
    <s v="delaware"/>
    <x v="18"/>
    <x v="2"/>
    <x v="1604"/>
    <n v="2.07E-2"/>
    <n v="1.2E-2"/>
    <n v="2.01E-2"/>
    <n v="1.2E-2"/>
    <n v="1.2E-2"/>
    <n v="2.07E-2"/>
    <n v="1.2E-2"/>
    <n v="1.2E-2"/>
  </r>
  <r>
    <s v="delaware"/>
    <x v="18"/>
    <x v="0"/>
    <x v="4405"/>
    <n v="0.67100000000000004"/>
    <n v="0.62519999999999998"/>
    <n v="0.66210000000000002"/>
    <n v="0.6048"/>
    <n v="0.59609999999999996"/>
    <n v="0.67749999999999999"/>
    <n v="0.58979999999999999"/>
    <n v="0.56230000000000002"/>
  </r>
  <r>
    <s v="florida"/>
    <x v="18"/>
    <x v="2"/>
    <x v="4406"/>
    <n v="0.52539999999999998"/>
    <n v="0.30520000000000003"/>
    <n v="0.50870000000000004"/>
    <n v="0.30520000000000003"/>
    <n v="0.30520000000000003"/>
    <n v="0.52539999999999998"/>
    <n v="0.30520000000000003"/>
    <n v="0.30520000000000003"/>
  </r>
  <r>
    <s v="florida"/>
    <x v="18"/>
    <x v="4"/>
    <x v="4407"/>
    <n v="7.0536000000000003"/>
    <n v="7.0536000000000003"/>
    <n v="6.7156000000000002"/>
    <n v="7.0536000000000003"/>
    <n v="6.7156000000000002"/>
    <n v="7.0536000000000003"/>
    <n v="7.0537000000000001"/>
    <n v="6.7156000000000002"/>
  </r>
  <r>
    <s v="florida"/>
    <x v="18"/>
    <x v="6"/>
    <x v="4408"/>
    <n v="0.1799"/>
    <n v="0.1799"/>
    <n v="0.16200000000000001"/>
    <n v="0.1799"/>
    <n v="0.16200000000000001"/>
    <n v="0.1799"/>
    <n v="0.1799"/>
    <n v="0.16200000000000001"/>
  </r>
  <r>
    <s v="florida"/>
    <x v="18"/>
    <x v="5"/>
    <x v="4409"/>
    <n v="0.93130000000000002"/>
    <n v="0.35170000000000001"/>
    <n v="0.83819999999999995"/>
    <n v="0.35170000000000001"/>
    <n v="0.34229999999999999"/>
    <n v="0.93130000000000002"/>
    <n v="0.35170000000000001"/>
    <n v="0.34229999999999999"/>
  </r>
  <r>
    <s v="florida"/>
    <x v="18"/>
    <x v="0"/>
    <x v="4410"/>
    <n v="16.358799999999999"/>
    <n v="15.249700000000001"/>
    <n v="16.1646"/>
    <n v="14.7341"/>
    <n v="14.5359"/>
    <n v="16.523199999999999"/>
    <n v="14.3514"/>
    <n v="13.680099999999999"/>
  </r>
  <r>
    <s v="florida"/>
    <x v="18"/>
    <x v="3"/>
    <x v="4411"/>
    <n v="4.9024999999999999"/>
    <n v="4.8680000000000003"/>
    <n v="5.3407999999999998"/>
    <n v="4.3525"/>
    <n v="4.6468999999999996"/>
    <n v="5.0669000000000004"/>
    <n v="3.9697"/>
    <n v="3.7909999999999999"/>
  </r>
  <r>
    <s v="florida"/>
    <x v="18"/>
    <x v="1"/>
    <x v="4412"/>
    <n v="2.766"/>
    <n v="2.4912000000000001"/>
    <n v="2.5992999999999999"/>
    <n v="2.4912000000000001"/>
    <n v="2.3639999999999999"/>
    <n v="2.766"/>
    <n v="2.4912000000000001"/>
    <n v="2.3639999999999999"/>
  </r>
  <r>
    <s v="georgia"/>
    <x v="18"/>
    <x v="5"/>
    <x v="87"/>
    <n v="0.41949999999999998"/>
    <n v="0.15840000000000001"/>
    <n v="0.37759999999999999"/>
    <n v="0.15840000000000001"/>
    <n v="0.1542"/>
    <n v="0.41949999999999998"/>
    <n v="0.15840000000000001"/>
    <n v="0.1542"/>
  </r>
  <r>
    <s v="georgia"/>
    <x v="18"/>
    <x v="6"/>
    <x v="226"/>
    <n v="8.1100000000000005E-2"/>
    <n v="8.1100000000000005E-2"/>
    <n v="7.2999999999999995E-2"/>
    <n v="8.1100000000000005E-2"/>
    <n v="7.2999999999999995E-2"/>
    <n v="8.1100000000000005E-2"/>
    <n v="8.1100000000000005E-2"/>
    <n v="7.2999999999999995E-2"/>
  </r>
  <r>
    <s v="georgia"/>
    <x v="18"/>
    <x v="4"/>
    <x v="4413"/>
    <n v="3.093"/>
    <n v="3.093"/>
    <n v="2.9443000000000001"/>
    <n v="3.093"/>
    <n v="2.9443000000000001"/>
    <n v="3.093"/>
    <n v="3.093"/>
    <n v="2.9443000000000001"/>
  </r>
  <r>
    <s v="georgia"/>
    <x v="18"/>
    <x v="1"/>
    <x v="4414"/>
    <n v="1.4271"/>
    <n v="1.274"/>
    <n v="1.3425"/>
    <n v="1.274"/>
    <n v="1.2115"/>
    <n v="1.4271"/>
    <n v="1.274"/>
    <n v="1.2115"/>
  </r>
  <r>
    <s v="georgia"/>
    <x v="18"/>
    <x v="2"/>
    <x v="4415"/>
    <n v="0.23669999999999999"/>
    <n v="0.13750000000000001"/>
    <n v="0.22919999999999999"/>
    <n v="0.13750000000000001"/>
    <n v="0.13750000000000001"/>
    <n v="0.23669999999999999"/>
    <n v="0.13750000000000001"/>
    <n v="0.13750000000000001"/>
  </r>
  <r>
    <s v="georgia"/>
    <x v="18"/>
    <x v="3"/>
    <x v="4416"/>
    <n v="2.2084000000000001"/>
    <n v="2.1928999999999998"/>
    <n v="2.4058999999999999"/>
    <n v="1.9605999999999999"/>
    <n v="2.0933000000000002"/>
    <n v="2.2825000000000002"/>
    <n v="1.7882"/>
    <n v="1.7077"/>
  </r>
  <r>
    <s v="georgia"/>
    <x v="18"/>
    <x v="0"/>
    <x v="4417"/>
    <n v="7.4657"/>
    <n v="6.9367999999999999"/>
    <n v="7.3723999999999998"/>
    <n v="6.7046000000000001"/>
    <n v="6.6136999999999997"/>
    <n v="7.5397999999999996"/>
    <n v="6.5321999999999996"/>
    <n v="6.2282000000000002"/>
  </r>
  <r>
    <s v="hawaii"/>
    <x v="18"/>
    <x v="3"/>
    <x v="4418"/>
    <n v="0.28149999999999997"/>
    <n v="0.27950000000000003"/>
    <n v="0.30659999999999998"/>
    <n v="0.24990000000000001"/>
    <n v="0.26679999999999998"/>
    <n v="0.29089999999999999"/>
    <n v="0.22789999999999999"/>
    <n v="0.21759999999999999"/>
  </r>
  <r>
    <s v="hawaii"/>
    <x v="18"/>
    <x v="2"/>
    <x v="601"/>
    <n v="3.0200000000000001E-2"/>
    <n v="1.7500000000000002E-2"/>
    <n v="2.92E-2"/>
    <n v="1.7500000000000002E-2"/>
    <n v="1.7500000000000002E-2"/>
    <n v="3.0200000000000001E-2"/>
    <n v="1.7500000000000002E-2"/>
    <n v="1.7500000000000002E-2"/>
  </r>
  <r>
    <s v="hawaii"/>
    <x v="18"/>
    <x v="6"/>
    <x v="670"/>
    <n v="1.03E-2"/>
    <n v="1.03E-2"/>
    <n v="9.2999999999999992E-3"/>
    <n v="1.03E-2"/>
    <n v="9.2999999999999992E-3"/>
    <n v="1.03E-2"/>
    <n v="1.03E-2"/>
    <n v="9.2999999999999992E-3"/>
  </r>
  <r>
    <s v="hawaii"/>
    <x v="18"/>
    <x v="5"/>
    <x v="4419"/>
    <n v="5.3499999999999999E-2"/>
    <n v="2.0199999999999999E-2"/>
    <n v="4.8099999999999997E-2"/>
    <n v="2.0199999999999999E-2"/>
    <n v="1.9699999999999999E-2"/>
    <n v="5.3499999999999999E-2"/>
    <n v="2.0199999999999999E-2"/>
    <n v="1.9699999999999999E-2"/>
  </r>
  <r>
    <s v="hawaii"/>
    <x v="18"/>
    <x v="1"/>
    <x v="223"/>
    <n v="0.15049999999999999"/>
    <n v="0.1361"/>
    <n v="0.1414"/>
    <n v="0.1361"/>
    <n v="0.129"/>
    <n v="0.15049999999999999"/>
    <n v="0.1361"/>
    <n v="0.129"/>
  </r>
  <r>
    <s v="hawaii"/>
    <x v="18"/>
    <x v="4"/>
    <x v="4420"/>
    <n v="0.34589999999999999"/>
    <n v="0.34589999999999999"/>
    <n v="0.3291"/>
    <n v="0.34589999999999999"/>
    <n v="0.3291"/>
    <n v="0.34589999999999999"/>
    <n v="0.34589999999999999"/>
    <n v="0.3291"/>
  </r>
  <r>
    <s v="hawaii"/>
    <x v="18"/>
    <x v="0"/>
    <x v="4421"/>
    <n v="0.87180000000000002"/>
    <n v="0.8095"/>
    <n v="0.86370000000000002"/>
    <n v="0.77990000000000004"/>
    <n v="0.77139999999999997"/>
    <n v="0.88119999999999998"/>
    <n v="0.75790000000000002"/>
    <n v="0.72219999999999995"/>
  </r>
  <r>
    <s v="idaho"/>
    <x v="18"/>
    <x v="5"/>
    <x v="4422"/>
    <n v="6.7699999999999996E-2"/>
    <n v="2.5600000000000001E-2"/>
    <n v="6.0900000000000003E-2"/>
    <n v="2.5600000000000001E-2"/>
    <n v="2.4899999999999999E-2"/>
    <n v="6.7699999999999996E-2"/>
    <n v="2.5600000000000001E-2"/>
    <n v="2.4899999999999999E-2"/>
  </r>
  <r>
    <s v="idaho"/>
    <x v="18"/>
    <x v="6"/>
    <x v="1106"/>
    <n v="1.3100000000000001E-2"/>
    <n v="1.3100000000000001E-2"/>
    <n v="1.18E-2"/>
    <n v="1.3100000000000001E-2"/>
    <n v="1.18E-2"/>
    <n v="1.3100000000000001E-2"/>
    <n v="1.3100000000000001E-2"/>
    <n v="1.18E-2"/>
  </r>
  <r>
    <s v="idaho"/>
    <x v="18"/>
    <x v="2"/>
    <x v="1157"/>
    <n v="3.8199999999999998E-2"/>
    <n v="2.2200000000000001E-2"/>
    <n v="3.6999999999999998E-2"/>
    <n v="2.2200000000000001E-2"/>
    <n v="2.2200000000000001E-2"/>
    <n v="3.8199999999999998E-2"/>
    <n v="2.2200000000000001E-2"/>
    <n v="2.2200000000000001E-2"/>
  </r>
  <r>
    <s v="idaho"/>
    <x v="18"/>
    <x v="3"/>
    <x v="4423"/>
    <n v="0.35639999999999999"/>
    <n v="0.35389999999999999"/>
    <n v="0.38829999999999998"/>
    <n v="0.31640000000000001"/>
    <n v="0.33779999999999999"/>
    <n v="0.36830000000000002"/>
    <n v="0.28860000000000002"/>
    <n v="0.27560000000000001"/>
  </r>
  <r>
    <s v="idaho"/>
    <x v="18"/>
    <x v="1"/>
    <x v="4424"/>
    <n v="0.21199999999999999"/>
    <n v="0.19020000000000001"/>
    <n v="0.1993"/>
    <n v="0.19020000000000001"/>
    <n v="0.1807"/>
    <n v="0.21199999999999999"/>
    <n v="0.19020000000000001"/>
    <n v="0.1807"/>
  </r>
  <r>
    <s v="idaho"/>
    <x v="18"/>
    <x v="0"/>
    <x v="4425"/>
    <n v="1.1514"/>
    <n v="1.069"/>
    <n v="1.1389"/>
    <n v="1.0316000000000001"/>
    <n v="1.0189999999999999"/>
    <n v="1.1634"/>
    <n v="1.0037"/>
    <n v="0.95679999999999998"/>
  </r>
  <r>
    <s v="idaho"/>
    <x v="18"/>
    <x v="4"/>
    <x v="4426"/>
    <n v="0.46410000000000001"/>
    <n v="0.46410000000000001"/>
    <n v="0.44169999999999998"/>
    <n v="0.46410000000000001"/>
    <n v="0.44169999999999998"/>
    <n v="0.46410000000000001"/>
    <n v="0.46410000000000001"/>
    <n v="0.44169999999999998"/>
  </r>
  <r>
    <s v="illinois"/>
    <x v="18"/>
    <x v="2"/>
    <x v="4427"/>
    <n v="0.28100000000000003"/>
    <n v="0.1633"/>
    <n v="0.27210000000000001"/>
    <n v="0.1633"/>
    <n v="0.1633"/>
    <n v="0.28100000000000003"/>
    <n v="0.1633"/>
    <n v="0.1633"/>
  </r>
  <r>
    <s v="illinois"/>
    <x v="18"/>
    <x v="5"/>
    <x v="4428"/>
    <n v="0.49819999999999998"/>
    <n v="0.18809999999999999"/>
    <n v="0.44829999999999998"/>
    <n v="0.18809999999999999"/>
    <n v="0.18310000000000001"/>
    <n v="0.49819999999999998"/>
    <n v="0.18809999999999999"/>
    <n v="0.18310000000000001"/>
  </r>
  <r>
    <s v="illinois"/>
    <x v="18"/>
    <x v="0"/>
    <x v="4429"/>
    <n v="8.5784000000000002"/>
    <n v="7.9835000000000003"/>
    <n v="8.4801000000000002"/>
    <n v="7.7077999999999998"/>
    <n v="7.6075999999999997"/>
    <n v="8.6662999999999997"/>
    <n v="7.5030000000000001"/>
    <n v="7.1497999999999999"/>
  </r>
  <r>
    <s v="illinois"/>
    <x v="18"/>
    <x v="1"/>
    <x v="4430"/>
    <n v="1.4892000000000001"/>
    <n v="1.3406"/>
    <n v="1.3995"/>
    <n v="1.3406"/>
    <n v="1.2723"/>
    <n v="1.4892000000000001"/>
    <n v="1.3406"/>
    <n v="1.2723"/>
  </r>
  <r>
    <s v="illinois"/>
    <x v="18"/>
    <x v="4"/>
    <x v="4431"/>
    <n v="3.5914000000000001"/>
    <n v="3.5914000000000001"/>
    <n v="3.4167000000000001"/>
    <n v="3.5914000000000001"/>
    <n v="3.4167000000000001"/>
    <n v="3.5914000000000001"/>
    <n v="3.5914999999999999"/>
    <n v="3.4167000000000001"/>
  </r>
  <r>
    <s v="illinois"/>
    <x v="18"/>
    <x v="6"/>
    <x v="162"/>
    <n v="9.6299999999999997E-2"/>
    <n v="9.6299999999999997E-2"/>
    <n v="8.6599999999999996E-2"/>
    <n v="9.6299999999999997E-2"/>
    <n v="8.6599999999999996E-2"/>
    <n v="9.6299999999999997E-2"/>
    <n v="9.6299999999999997E-2"/>
    <n v="8.6599999999999996E-2"/>
  </r>
  <r>
    <s v="illinois"/>
    <x v="18"/>
    <x v="3"/>
    <x v="4432"/>
    <n v="2.6223000000000001"/>
    <n v="2.6038999999999999"/>
    <n v="2.8567"/>
    <n v="2.3281000000000001"/>
    <n v="2.4855999999999998"/>
    <n v="2.7101999999999999"/>
    <n v="2.1234000000000002"/>
    <n v="2.0278"/>
  </r>
  <r>
    <s v="indiana"/>
    <x v="18"/>
    <x v="5"/>
    <x v="4433"/>
    <n v="0.25040000000000001"/>
    <n v="9.4500000000000001E-2"/>
    <n v="0.2253"/>
    <n v="9.4500000000000001E-2"/>
    <n v="9.1999999999999998E-2"/>
    <n v="0.25040000000000001"/>
    <n v="9.4500000000000001E-2"/>
    <n v="9.1999999999999998E-2"/>
  </r>
  <r>
    <s v="indiana"/>
    <x v="18"/>
    <x v="6"/>
    <x v="1525"/>
    <n v="4.8399999999999999E-2"/>
    <n v="4.8399999999999999E-2"/>
    <n v="4.3499999999999997E-2"/>
    <n v="4.8399999999999999E-2"/>
    <n v="4.3499999999999997E-2"/>
    <n v="4.8399999999999999E-2"/>
    <n v="4.8399999999999999E-2"/>
    <n v="4.3499999999999997E-2"/>
  </r>
  <r>
    <s v="indiana"/>
    <x v="18"/>
    <x v="3"/>
    <x v="4434"/>
    <n v="1.3179000000000001"/>
    <n v="1.3086"/>
    <n v="1.4357"/>
    <n v="1.17"/>
    <n v="1.2492000000000001"/>
    <n v="1.3621000000000001"/>
    <n v="1.0670999999999999"/>
    <n v="1.0190999999999999"/>
  </r>
  <r>
    <s v="indiana"/>
    <x v="18"/>
    <x v="4"/>
    <x v="4435"/>
    <n v="1.8891"/>
    <n v="1.8891"/>
    <n v="1.7976000000000001"/>
    <n v="1.8891"/>
    <n v="1.7976000000000001"/>
    <n v="1.8891"/>
    <n v="1.8891"/>
    <n v="1.7976000000000001"/>
  </r>
  <r>
    <s v="indiana"/>
    <x v="18"/>
    <x v="0"/>
    <x v="4436"/>
    <n v="4.6063000000000001"/>
    <n v="4.2732999999999999"/>
    <n v="4.5423"/>
    <n v="4.1346999999999996"/>
    <n v="4.0746000000000002"/>
    <n v="4.6505000000000001"/>
    <n v="4.0317999999999996"/>
    <n v="3.8445"/>
  </r>
  <r>
    <s v="indiana"/>
    <x v="18"/>
    <x v="2"/>
    <x v="4437"/>
    <n v="0.14119999999999999"/>
    <n v="8.2100000000000006E-2"/>
    <n v="0.1368"/>
    <n v="8.2100000000000006E-2"/>
    <n v="8.2100000000000006E-2"/>
    <n v="0.14119999999999999"/>
    <n v="8.2100000000000006E-2"/>
    <n v="8.2100000000000006E-2"/>
  </r>
  <r>
    <s v="indiana"/>
    <x v="18"/>
    <x v="1"/>
    <x v="4438"/>
    <n v="0.95940000000000003"/>
    <n v="0.85060000000000002"/>
    <n v="0.90329999999999999"/>
    <n v="0.85060000000000002"/>
    <n v="0.81020000000000003"/>
    <n v="0.95940000000000003"/>
    <n v="0.85060000000000002"/>
    <n v="0.81020000000000003"/>
  </r>
  <r>
    <s v="iowa"/>
    <x v="18"/>
    <x v="4"/>
    <x v="4439"/>
    <n v="0.87629999999999997"/>
    <n v="0.87629999999999997"/>
    <n v="0.83399999999999996"/>
    <n v="0.87629999999999997"/>
    <n v="0.83399999999999996"/>
    <n v="0.87629999999999997"/>
    <n v="0.87629999999999997"/>
    <n v="0.83399999999999996"/>
  </r>
  <r>
    <s v="iowa"/>
    <x v="18"/>
    <x v="3"/>
    <x v="3408"/>
    <n v="0.5927"/>
    <n v="0.58850000000000002"/>
    <n v="0.64570000000000005"/>
    <n v="0.5262"/>
    <n v="0.56179999999999997"/>
    <n v="0.61260000000000003"/>
    <n v="0.47989999999999999"/>
    <n v="0.45829999999999999"/>
  </r>
  <r>
    <s v="iowa"/>
    <x v="18"/>
    <x v="6"/>
    <x v="10"/>
    <n v="2.18E-2"/>
    <n v="2.18E-2"/>
    <n v="1.9599999999999999E-2"/>
    <n v="2.18E-2"/>
    <n v="1.9599999999999999E-2"/>
    <n v="2.18E-2"/>
    <n v="2.18E-2"/>
    <n v="1.9599999999999999E-2"/>
  </r>
  <r>
    <s v="iowa"/>
    <x v="18"/>
    <x v="5"/>
    <x v="869"/>
    <n v="0.11260000000000001"/>
    <n v="4.2500000000000003E-2"/>
    <n v="0.1013"/>
    <n v="4.2500000000000003E-2"/>
    <n v="4.1399999999999999E-2"/>
    <n v="0.11260000000000001"/>
    <n v="4.2500000000000003E-2"/>
    <n v="4.1399999999999999E-2"/>
  </r>
  <r>
    <s v="iowa"/>
    <x v="18"/>
    <x v="1"/>
    <x v="4440"/>
    <n v="0.4012"/>
    <n v="0.35720000000000002"/>
    <n v="0.37759999999999999"/>
    <n v="0.35720000000000002"/>
    <n v="0.33989999999999998"/>
    <n v="0.4012"/>
    <n v="0.35720000000000002"/>
    <n v="0.33989999999999998"/>
  </r>
  <r>
    <s v="iowa"/>
    <x v="18"/>
    <x v="0"/>
    <x v="4441"/>
    <n v="2.0680000000000001"/>
    <n v="1.9232"/>
    <n v="2.0396000000000001"/>
    <n v="1.8608"/>
    <n v="1.8334999999999999"/>
    <n v="2.0878999999999999"/>
    <n v="1.8146"/>
    <n v="1.73"/>
  </r>
  <r>
    <s v="iowa"/>
    <x v="18"/>
    <x v="2"/>
    <x v="2464"/>
    <n v="6.3500000000000001E-2"/>
    <n v="3.6900000000000002E-2"/>
    <n v="6.1499999999999999E-2"/>
    <n v="3.6900000000000002E-2"/>
    <n v="3.6900000000000002E-2"/>
    <n v="6.3500000000000001E-2"/>
    <n v="3.6900000000000002E-2"/>
    <n v="3.6900000000000002E-2"/>
  </r>
  <r>
    <s v="kansas"/>
    <x v="18"/>
    <x v="2"/>
    <x v="3052"/>
    <n v="6.1400000000000003E-2"/>
    <n v="3.5700000000000003E-2"/>
    <n v="5.9499999999999997E-2"/>
    <n v="3.5700000000000003E-2"/>
    <n v="3.5700000000000003E-2"/>
    <n v="6.1400000000000003E-2"/>
    <n v="3.5700000000000003E-2"/>
    <n v="3.5700000000000003E-2"/>
  </r>
  <r>
    <s v="kansas"/>
    <x v="18"/>
    <x v="4"/>
    <x v="4442"/>
    <n v="0.82689999999999997"/>
    <n v="0.82689999999999997"/>
    <n v="0.78690000000000004"/>
    <n v="0.82689999999999997"/>
    <n v="0.78690000000000004"/>
    <n v="0.82689999999999997"/>
    <n v="0.82699999999999996"/>
    <n v="0.78690000000000004"/>
  </r>
  <r>
    <s v="kansas"/>
    <x v="18"/>
    <x v="3"/>
    <x v="4443"/>
    <n v="0.57340000000000002"/>
    <n v="0.56940000000000002"/>
    <n v="0.62470000000000003"/>
    <n v="0.5091"/>
    <n v="0.54349999999999998"/>
    <n v="0.59260000000000002"/>
    <n v="0.46429999999999999"/>
    <n v="0.44340000000000002"/>
  </r>
  <r>
    <s v="kansas"/>
    <x v="18"/>
    <x v="6"/>
    <x v="102"/>
    <n v="2.1000000000000001E-2"/>
    <n v="2.1000000000000001E-2"/>
    <n v="1.89E-2"/>
    <n v="2.1000000000000001E-2"/>
    <n v="1.89E-2"/>
    <n v="2.1000000000000001E-2"/>
    <n v="2.1000000000000001E-2"/>
    <n v="1.89E-2"/>
  </r>
  <r>
    <s v="kansas"/>
    <x v="18"/>
    <x v="5"/>
    <x v="4444"/>
    <n v="0.1089"/>
    <n v="4.1099999999999998E-2"/>
    <n v="9.8000000000000004E-2"/>
    <n v="4.1099999999999998E-2"/>
    <n v="0.04"/>
    <n v="0.1089"/>
    <n v="4.1099999999999998E-2"/>
    <n v="0.04"/>
  </r>
  <r>
    <s v="kansas"/>
    <x v="18"/>
    <x v="0"/>
    <x v="4445"/>
    <n v="1.9791000000000001"/>
    <n v="1.839"/>
    <n v="1.9524999999999999"/>
    <n v="1.7786999999999999"/>
    <n v="1.7532000000000001"/>
    <n v="1.9983"/>
    <n v="1.734"/>
    <n v="1.6531"/>
  </r>
  <r>
    <s v="kansas"/>
    <x v="18"/>
    <x v="1"/>
    <x v="4446"/>
    <n v="0.38729999999999998"/>
    <n v="0.3448"/>
    <n v="0.36449999999999999"/>
    <n v="0.3448"/>
    <n v="0.3281"/>
    <n v="0.38729999999999998"/>
    <n v="0.3448"/>
    <n v="0.3281"/>
  </r>
  <r>
    <s v="kentucky"/>
    <x v="18"/>
    <x v="4"/>
    <x v="4447"/>
    <n v="1.3116000000000001"/>
    <n v="1.3116000000000001"/>
    <n v="1.2490000000000001"/>
    <n v="1.3116000000000001"/>
    <n v="1.2490000000000001"/>
    <n v="1.3116000000000001"/>
    <n v="1.3116000000000001"/>
    <n v="1.2490000000000001"/>
  </r>
  <r>
    <s v="kentucky"/>
    <x v="18"/>
    <x v="0"/>
    <x v="4448"/>
    <n v="3.1038999999999999"/>
    <n v="2.8851"/>
    <n v="3.0607000000000002"/>
    <n v="2.7925"/>
    <n v="2.7515000000000001"/>
    <n v="3.1334"/>
    <n v="2.7238000000000002"/>
    <n v="2.5977999999999999"/>
  </r>
  <r>
    <s v="kentucky"/>
    <x v="18"/>
    <x v="6"/>
    <x v="1166"/>
    <n v="3.2300000000000002E-2"/>
    <n v="3.2300000000000002E-2"/>
    <n v="2.9100000000000001E-2"/>
    <n v="3.2300000000000002E-2"/>
    <n v="2.9100000000000001E-2"/>
    <n v="3.2300000000000002E-2"/>
    <n v="3.2300000000000002E-2"/>
    <n v="2.9100000000000001E-2"/>
  </r>
  <r>
    <s v="kentucky"/>
    <x v="18"/>
    <x v="5"/>
    <x v="4449"/>
    <n v="0.16719999999999999"/>
    <n v="6.3100000000000003E-2"/>
    <n v="0.15049999999999999"/>
    <n v="6.3100000000000003E-2"/>
    <n v="6.1400000000000003E-2"/>
    <n v="0.16719999999999999"/>
    <n v="6.3100000000000003E-2"/>
    <n v="6.1400000000000003E-2"/>
  </r>
  <r>
    <s v="kentucky"/>
    <x v="18"/>
    <x v="3"/>
    <x v="4450"/>
    <n v="0.88009999999999999"/>
    <n v="0.87390000000000001"/>
    <n v="0.9587"/>
    <n v="0.78129999999999999"/>
    <n v="0.83420000000000005"/>
    <n v="0.90959999999999996"/>
    <n v="0.71260000000000001"/>
    <n v="0.68049999999999999"/>
  </r>
  <r>
    <s v="kentucky"/>
    <x v="18"/>
    <x v="1"/>
    <x v="1012"/>
    <n v="0.61839999999999995"/>
    <n v="0.5494"/>
    <n v="0.58209999999999995"/>
    <n v="0.5494"/>
    <n v="0.52300000000000002"/>
    <n v="0.61839999999999995"/>
    <n v="0.5494"/>
    <n v="0.52300000000000002"/>
  </r>
  <r>
    <s v="kentucky"/>
    <x v="18"/>
    <x v="2"/>
    <x v="480"/>
    <n v="9.4299999999999995E-2"/>
    <n v="5.4800000000000001E-2"/>
    <n v="9.1300000000000006E-2"/>
    <n v="5.4800000000000001E-2"/>
    <n v="5.4800000000000001E-2"/>
    <n v="9.4299999999999995E-2"/>
    <n v="5.4800000000000001E-2"/>
    <n v="5.4800000000000001E-2"/>
  </r>
  <r>
    <s v="louisiana"/>
    <x v="18"/>
    <x v="6"/>
    <x v="519"/>
    <n v="3.4299999999999997E-2"/>
    <n v="3.4299999999999997E-2"/>
    <n v="3.09E-2"/>
    <n v="3.4299999999999997E-2"/>
    <n v="3.09E-2"/>
    <n v="3.4299999999999997E-2"/>
    <n v="3.4299999999999997E-2"/>
    <n v="3.09E-2"/>
  </r>
  <r>
    <s v="louisiana"/>
    <x v="18"/>
    <x v="0"/>
    <x v="4451"/>
    <n v="3.226"/>
    <n v="3.0009000000000001"/>
    <n v="3.1836000000000002"/>
    <n v="2.9026000000000001"/>
    <n v="2.8614000000000002"/>
    <n v="3.2572999999999999"/>
    <n v="2.8296000000000001"/>
    <n v="2.6981000000000002"/>
  </r>
  <r>
    <s v="louisiana"/>
    <x v="18"/>
    <x v="2"/>
    <x v="1321"/>
    <n v="0.1002"/>
    <n v="5.8200000000000002E-2"/>
    <n v="9.7100000000000006E-2"/>
    <n v="5.8200000000000002E-2"/>
    <n v="5.8200000000000002E-2"/>
    <n v="0.1002"/>
    <n v="5.8200000000000002E-2"/>
    <n v="5.8200000000000002E-2"/>
  </r>
  <r>
    <s v="louisiana"/>
    <x v="18"/>
    <x v="4"/>
    <x v="4452"/>
    <n v="1.3676999999999999"/>
    <n v="1.3676999999999999"/>
    <n v="1.3022"/>
    <n v="1.3676999999999999"/>
    <n v="1.3022"/>
    <n v="1.3676999999999999"/>
    <n v="1.3676999999999999"/>
    <n v="1.3022"/>
  </r>
  <r>
    <s v="louisiana"/>
    <x v="18"/>
    <x v="3"/>
    <x v="4453"/>
    <n v="0.93530000000000002"/>
    <n v="0.92869999999999997"/>
    <n v="1.0188999999999999"/>
    <n v="0.83040000000000003"/>
    <n v="0.88649999999999995"/>
    <n v="0.9667"/>
    <n v="0.75729999999999997"/>
    <n v="0.72319999999999995"/>
  </r>
  <r>
    <s v="louisiana"/>
    <x v="18"/>
    <x v="1"/>
    <x v="4454"/>
    <n v="0.61070000000000002"/>
    <n v="0.54490000000000005"/>
    <n v="0.5746"/>
    <n v="0.54490000000000005"/>
    <n v="0.51819999999999999"/>
    <n v="0.61070000000000002"/>
    <n v="0.54490000000000005"/>
    <n v="0.51819999999999999"/>
  </r>
  <r>
    <s v="louisiana"/>
    <x v="18"/>
    <x v="5"/>
    <x v="3523"/>
    <n v="0.1777"/>
    <n v="6.7100000000000007E-2"/>
    <n v="0.15989999999999999"/>
    <n v="6.7100000000000007E-2"/>
    <n v="6.5299999999999997E-2"/>
    <n v="0.1777"/>
    <n v="6.7100000000000007E-2"/>
    <n v="6.5299999999999997E-2"/>
  </r>
  <r>
    <s v="maine"/>
    <x v="18"/>
    <x v="6"/>
    <x v="172"/>
    <n v="1.0200000000000001E-2"/>
    <n v="1.0200000000000001E-2"/>
    <n v="9.1999999999999998E-3"/>
    <n v="1.0200000000000001E-2"/>
    <n v="9.1999999999999998E-3"/>
    <n v="1.0200000000000001E-2"/>
    <n v="1.0200000000000001E-2"/>
    <n v="9.1999999999999998E-3"/>
  </r>
  <r>
    <s v="maine"/>
    <x v="18"/>
    <x v="3"/>
    <x v="4455"/>
    <n v="0.2787"/>
    <n v="0.2767"/>
    <n v="0.30359999999999998"/>
    <n v="0.24740000000000001"/>
    <n v="0.26419999999999999"/>
    <n v="0.28799999999999998"/>
    <n v="0.22570000000000001"/>
    <n v="0.2155"/>
  </r>
  <r>
    <s v="maine"/>
    <x v="18"/>
    <x v="1"/>
    <x v="4456"/>
    <n v="0.1845"/>
    <n v="0.16450000000000001"/>
    <n v="0.1736"/>
    <n v="0.16450000000000001"/>
    <n v="0.1565"/>
    <n v="0.1845"/>
    <n v="0.16450000000000001"/>
    <n v="0.1565"/>
  </r>
  <r>
    <s v="maine"/>
    <x v="18"/>
    <x v="5"/>
    <x v="1233"/>
    <n v="5.2900000000000003E-2"/>
    <n v="0.02"/>
    <n v="4.7699999999999999E-2"/>
    <n v="0.02"/>
    <n v="1.95E-2"/>
    <n v="5.2900000000000003E-2"/>
    <n v="0.02"/>
    <n v="1.95E-2"/>
  </r>
  <r>
    <s v="maine"/>
    <x v="18"/>
    <x v="0"/>
    <x v="1156"/>
    <n v="0.92330000000000001"/>
    <n v="0.85580000000000001"/>
    <n v="0.9133"/>
    <n v="0.82650000000000001"/>
    <n v="0.81689999999999996"/>
    <n v="0.93259999999999998"/>
    <n v="0.80469999999999997"/>
    <n v="0.76819999999999999"/>
  </r>
  <r>
    <s v="maine"/>
    <x v="18"/>
    <x v="4"/>
    <x v="4457"/>
    <n v="0.36699999999999999"/>
    <n v="0.36699999999999999"/>
    <n v="0.35020000000000001"/>
    <n v="0.36699999999999999"/>
    <n v="0.35020000000000001"/>
    <n v="0.36699999999999999"/>
    <n v="0.36699999999999999"/>
    <n v="0.35020000000000001"/>
  </r>
  <r>
    <s v="maine"/>
    <x v="18"/>
    <x v="2"/>
    <x v="221"/>
    <n v="2.9899999999999999E-2"/>
    <n v="1.7399999999999999E-2"/>
    <n v="2.8899999999999999E-2"/>
    <n v="1.7399999999999999E-2"/>
    <n v="1.7399999999999999E-2"/>
    <n v="2.9899999999999999E-2"/>
    <n v="1.7399999999999999E-2"/>
    <n v="1.7399999999999999E-2"/>
  </r>
  <r>
    <s v="maryland"/>
    <x v="18"/>
    <x v="1"/>
    <x v="4458"/>
    <n v="0.77849999999999997"/>
    <n v="0.69879999999999998"/>
    <n v="0.7319"/>
    <n v="0.69879999999999998"/>
    <n v="0.66359999999999997"/>
    <n v="0.77849999999999997"/>
    <n v="0.69879999999999998"/>
    <n v="0.66359999999999997"/>
  </r>
  <r>
    <s v="maryland"/>
    <x v="18"/>
    <x v="2"/>
    <x v="552"/>
    <n v="0.14069999999999999"/>
    <n v="8.1699999999999995E-2"/>
    <n v="0.13619999999999999"/>
    <n v="8.1699999999999995E-2"/>
    <n v="8.1699999999999995E-2"/>
    <n v="0.14069999999999999"/>
    <n v="8.1699999999999995E-2"/>
    <n v="8.1699999999999995E-2"/>
  </r>
  <r>
    <s v="maryland"/>
    <x v="18"/>
    <x v="4"/>
    <x v="4459"/>
    <n v="1.7807999999999999"/>
    <n v="1.7807999999999999"/>
    <n v="1.6950000000000001"/>
    <n v="1.7807999999999999"/>
    <n v="1.6950000000000001"/>
    <n v="1.7807999999999999"/>
    <n v="1.7808999999999999"/>
    <n v="1.6950000000000001"/>
  </r>
  <r>
    <s v="maryland"/>
    <x v="18"/>
    <x v="3"/>
    <x v="4460"/>
    <n v="1.3128"/>
    <n v="1.3036000000000001"/>
    <n v="1.4301999999999999"/>
    <n v="1.1655"/>
    <n v="1.2443"/>
    <n v="1.3568"/>
    <n v="1.0629999999999999"/>
    <n v="1.0152000000000001"/>
  </r>
  <r>
    <s v="maryland"/>
    <x v="18"/>
    <x v="5"/>
    <x v="3088"/>
    <n v="0.24940000000000001"/>
    <n v="9.4200000000000006E-2"/>
    <n v="0.22450000000000001"/>
    <n v="9.4200000000000006E-2"/>
    <n v="9.1700000000000004E-2"/>
    <n v="0.24940000000000001"/>
    <n v="9.4200000000000006E-2"/>
    <n v="9.1700000000000004E-2"/>
  </r>
  <r>
    <s v="maryland"/>
    <x v="18"/>
    <x v="6"/>
    <x v="3096"/>
    <n v="4.82E-2"/>
    <n v="4.82E-2"/>
    <n v="4.3400000000000001E-2"/>
    <n v="4.82E-2"/>
    <n v="4.3400000000000001E-2"/>
    <n v="4.82E-2"/>
    <n v="4.82E-2"/>
    <n v="4.3400000000000001E-2"/>
  </r>
  <r>
    <s v="maryland"/>
    <x v="18"/>
    <x v="0"/>
    <x v="4461"/>
    <n v="4.3103999999999996"/>
    <n v="4.0072999999999999"/>
    <n v="4.2610000000000001"/>
    <n v="3.8692000000000002"/>
    <n v="3.8197000000000001"/>
    <n v="4.3544"/>
    <n v="3.7667000000000002"/>
    <n v="3.5905"/>
  </r>
  <r>
    <s v="massachusetts"/>
    <x v="18"/>
    <x v="3"/>
    <x v="4462"/>
    <n v="1.3616999999999999"/>
    <n v="1.3521000000000001"/>
    <n v="1.4834000000000001"/>
    <n v="1.2089000000000001"/>
    <n v="1.2907"/>
    <n v="1.4073"/>
    <n v="1.1026"/>
    <n v="1.0529999999999999"/>
  </r>
  <r>
    <s v="massachusetts"/>
    <x v="18"/>
    <x v="5"/>
    <x v="4463"/>
    <n v="0.25869999999999999"/>
    <n v="9.7699999999999995E-2"/>
    <n v="0.23280000000000001"/>
    <n v="9.7699999999999995E-2"/>
    <n v="9.5100000000000004E-2"/>
    <n v="0.25869999999999999"/>
    <n v="9.7699999999999995E-2"/>
    <n v="9.5100000000000004E-2"/>
  </r>
  <r>
    <s v="massachusetts"/>
    <x v="18"/>
    <x v="6"/>
    <x v="685"/>
    <n v="0.05"/>
    <n v="0.05"/>
    <n v="4.4999999999999998E-2"/>
    <n v="0.05"/>
    <n v="4.4999999999999998E-2"/>
    <n v="0.05"/>
    <n v="0.05"/>
    <n v="4.4999999999999998E-2"/>
  </r>
  <r>
    <s v="massachusetts"/>
    <x v="18"/>
    <x v="2"/>
    <x v="4464"/>
    <n v="0.1459"/>
    <n v="8.48E-2"/>
    <n v="0.14130000000000001"/>
    <n v="8.48E-2"/>
    <n v="8.48E-2"/>
    <n v="0.1459"/>
    <n v="8.48E-2"/>
    <n v="8.48E-2"/>
  </r>
  <r>
    <s v="massachusetts"/>
    <x v="18"/>
    <x v="4"/>
    <x v="4465"/>
    <n v="1.5881000000000001"/>
    <n v="1.5881000000000001"/>
    <n v="1.514"/>
    <n v="1.5881000000000001"/>
    <n v="1.514"/>
    <n v="1.5881000000000001"/>
    <n v="1.5881000000000001"/>
    <n v="1.514"/>
  </r>
  <r>
    <s v="massachusetts"/>
    <x v="18"/>
    <x v="0"/>
    <x v="4466"/>
    <n v="4.1748000000000003"/>
    <n v="3.8664000000000001"/>
    <n v="4.1406000000000001"/>
    <n v="3.7231999999999998"/>
    <n v="3.6879"/>
    <n v="4.2205000000000004"/>
    <n v="3.6168999999999998"/>
    <n v="3.4502000000000002"/>
  </r>
  <r>
    <s v="massachusetts"/>
    <x v="18"/>
    <x v="1"/>
    <x v="4467"/>
    <n v="0.77049999999999996"/>
    <n v="0.69379999999999997"/>
    <n v="0.72409999999999997"/>
    <n v="0.69379999999999997"/>
    <n v="0.65839999999999999"/>
    <n v="0.77049999999999996"/>
    <n v="0.69379999999999997"/>
    <n v="0.65839999999999999"/>
  </r>
  <r>
    <s v="michigan"/>
    <x v="18"/>
    <x v="4"/>
    <x v="4468"/>
    <n v="2.9965000000000002"/>
    <n v="2.9965000000000002"/>
    <n v="2.8512"/>
    <n v="2.9965000000000002"/>
    <n v="2.8512"/>
    <n v="2.9965000000000002"/>
    <n v="2.9965000000000002"/>
    <n v="2.8512"/>
  </r>
  <r>
    <s v="michigan"/>
    <x v="18"/>
    <x v="5"/>
    <x v="4469"/>
    <n v="0.40129999999999999"/>
    <n v="0.1515"/>
    <n v="0.36120000000000002"/>
    <n v="0.1515"/>
    <n v="0.14749999999999999"/>
    <n v="0.40129999999999999"/>
    <n v="0.1515"/>
    <n v="0.14749999999999999"/>
  </r>
  <r>
    <s v="michigan"/>
    <x v="18"/>
    <x v="3"/>
    <x v="4470"/>
    <n v="2.1124000000000001"/>
    <n v="2.0975000000000001"/>
    <n v="2.3012999999999999"/>
    <n v="1.8754"/>
    <n v="2.0022000000000002"/>
    <n v="2.1831999999999998"/>
    <n v="1.7104999999999999"/>
    <n v="1.6335"/>
  </r>
  <r>
    <s v="michigan"/>
    <x v="18"/>
    <x v="0"/>
    <x v="4471"/>
    <n v="7.1332000000000004"/>
    <n v="6.6346999999999996"/>
    <n v="7.0433000000000003"/>
    <n v="6.4126000000000003"/>
    <n v="6.3239000000000001"/>
    <n v="7.2039999999999997"/>
    <n v="6.2477"/>
    <n v="5.9551999999999996"/>
  </r>
  <r>
    <s v="michigan"/>
    <x v="18"/>
    <x v="6"/>
    <x v="4472"/>
    <n v="7.7499999999999999E-2"/>
    <n v="7.7499999999999999E-2"/>
    <n v="6.9800000000000001E-2"/>
    <n v="7.7499999999999999E-2"/>
    <n v="6.9800000000000001E-2"/>
    <n v="7.7499999999999999E-2"/>
    <n v="7.7499999999999999E-2"/>
    <n v="6.9800000000000001E-2"/>
  </r>
  <r>
    <s v="michigan"/>
    <x v="18"/>
    <x v="1"/>
    <x v="4473"/>
    <n v="1.3190999999999999"/>
    <n v="1.1801999999999999"/>
    <n v="1.2406999999999999"/>
    <n v="1.1801999999999999"/>
    <n v="1.1216999999999999"/>
    <n v="1.3190999999999999"/>
    <n v="1.1801999999999999"/>
    <n v="1.1216999999999999"/>
  </r>
  <r>
    <s v="michigan"/>
    <x v="18"/>
    <x v="2"/>
    <x v="809"/>
    <n v="0.22639999999999999"/>
    <n v="0.13150000000000001"/>
    <n v="0.21920000000000001"/>
    <n v="0.13150000000000001"/>
    <n v="0.13150000000000001"/>
    <n v="0.22639999999999999"/>
    <n v="0.13150000000000001"/>
    <n v="0.13150000000000001"/>
  </r>
  <r>
    <s v="minnesota"/>
    <x v="18"/>
    <x v="1"/>
    <x v="4474"/>
    <n v="0.75580000000000003"/>
    <n v="0.6754"/>
    <n v="0.71089999999999998"/>
    <n v="0.6754"/>
    <n v="0.6421"/>
    <n v="0.75580000000000003"/>
    <n v="0.6754"/>
    <n v="0.6421"/>
  </r>
  <r>
    <s v="minnesota"/>
    <x v="18"/>
    <x v="0"/>
    <x v="4475"/>
    <n v="4.0058999999999996"/>
    <n v="3.7233000000000001"/>
    <n v="3.9554999999999998"/>
    <n v="3.5983000000000001"/>
    <n v="3.5489000000000002"/>
    <n v="4.0457000000000001"/>
    <n v="3.5055000000000001"/>
    <n v="3.3414000000000001"/>
  </r>
  <r>
    <s v="minnesota"/>
    <x v="18"/>
    <x v="2"/>
    <x v="1062"/>
    <n v="0.12740000000000001"/>
    <n v="7.3999999999999996E-2"/>
    <n v="0.12330000000000001"/>
    <n v="7.3999999999999996E-2"/>
    <n v="7.3999999999999996E-2"/>
    <n v="0.12740000000000001"/>
    <n v="7.3999999999999996E-2"/>
    <n v="7.3999999999999996E-2"/>
  </r>
  <r>
    <s v="minnesota"/>
    <x v="18"/>
    <x v="3"/>
    <x v="3537"/>
    <n v="1.1883999999999999"/>
    <n v="1.1800999999999999"/>
    <n v="1.2947"/>
    <n v="1.0550999999999999"/>
    <n v="1.1264000000000001"/>
    <n v="1.2282999999999999"/>
    <n v="0.96230000000000004"/>
    <n v="0.91900000000000004"/>
  </r>
  <r>
    <s v="minnesota"/>
    <x v="18"/>
    <x v="4"/>
    <x v="4476"/>
    <n v="1.665"/>
    <n v="1.665"/>
    <n v="1.5842000000000001"/>
    <n v="1.665"/>
    <n v="1.5842000000000001"/>
    <n v="1.665"/>
    <n v="1.665"/>
    <n v="1.5842000000000001"/>
  </r>
  <r>
    <s v="minnesota"/>
    <x v="18"/>
    <x v="5"/>
    <x v="4477"/>
    <n v="0.2258"/>
    <n v="8.5199999999999998E-2"/>
    <n v="0.20319999999999999"/>
    <n v="8.5199999999999998E-2"/>
    <n v="8.3000000000000004E-2"/>
    <n v="0.2258"/>
    <n v="8.5199999999999998E-2"/>
    <n v="8.3000000000000004E-2"/>
  </r>
  <r>
    <s v="minnesota"/>
    <x v="18"/>
    <x v="6"/>
    <x v="128"/>
    <n v="4.36E-2"/>
    <n v="4.36E-2"/>
    <n v="3.9300000000000002E-2"/>
    <n v="4.36E-2"/>
    <n v="3.9300000000000002E-2"/>
    <n v="4.36E-2"/>
    <n v="4.36E-2"/>
    <n v="3.9300000000000002E-2"/>
  </r>
  <r>
    <s v="mississippi"/>
    <x v="18"/>
    <x v="0"/>
    <x v="4478"/>
    <n v="2.1555"/>
    <n v="1.9979"/>
    <n v="2.1242999999999999"/>
    <n v="1.9345000000000001"/>
    <n v="1.9057999999999999"/>
    <n v="2.1757"/>
    <n v="1.8874"/>
    <n v="1.8005"/>
  </r>
  <r>
    <s v="mississippi"/>
    <x v="18"/>
    <x v="3"/>
    <x v="4479"/>
    <n v="0.60319999999999996"/>
    <n v="0.59899999999999998"/>
    <n v="0.65710000000000002"/>
    <n v="0.53549999999999998"/>
    <n v="0.57179999999999997"/>
    <n v="0.62339999999999995"/>
    <n v="0.4884"/>
    <n v="0.46650000000000003"/>
  </r>
  <r>
    <s v="mississippi"/>
    <x v="18"/>
    <x v="4"/>
    <x v="4480"/>
    <n v="0.87970000000000004"/>
    <n v="0.87970000000000004"/>
    <n v="0.83760000000000001"/>
    <n v="0.87970000000000004"/>
    <n v="0.83760000000000001"/>
    <n v="0.87970000000000004"/>
    <n v="0.87970000000000004"/>
    <n v="0.83760000000000001"/>
  </r>
  <r>
    <s v="mississippi"/>
    <x v="18"/>
    <x v="5"/>
    <x v="2187"/>
    <n v="0.11459999999999999"/>
    <n v="4.3299999999999998E-2"/>
    <n v="0.1031"/>
    <n v="4.3299999999999998E-2"/>
    <n v="4.2099999999999999E-2"/>
    <n v="0.11459999999999999"/>
    <n v="4.3299999999999998E-2"/>
    <n v="4.2099999999999999E-2"/>
  </r>
  <r>
    <s v="mississippi"/>
    <x v="18"/>
    <x v="1"/>
    <x v="4481"/>
    <n v="0.47120000000000001"/>
    <n v="0.4163"/>
    <n v="0.44390000000000002"/>
    <n v="0.4163"/>
    <n v="0.39679999999999999"/>
    <n v="0.47120000000000001"/>
    <n v="0.4163"/>
    <n v="0.39679999999999999"/>
  </r>
  <r>
    <s v="mississippi"/>
    <x v="18"/>
    <x v="2"/>
    <x v="1390"/>
    <n v="6.4600000000000005E-2"/>
    <n v="3.7600000000000001E-2"/>
    <n v="6.2600000000000003E-2"/>
    <n v="3.7600000000000001E-2"/>
    <n v="3.7600000000000001E-2"/>
    <n v="6.4600000000000005E-2"/>
    <n v="3.7600000000000001E-2"/>
    <n v="3.7600000000000001E-2"/>
  </r>
  <r>
    <s v="mississippi"/>
    <x v="18"/>
    <x v="6"/>
    <x v="2400"/>
    <n v="2.2100000000000002E-2"/>
    <n v="2.2100000000000002E-2"/>
    <n v="1.9900000000000001E-2"/>
    <n v="2.2100000000000002E-2"/>
    <n v="1.9900000000000001E-2"/>
    <n v="2.2100000000000002E-2"/>
    <n v="2.2100000000000002E-2"/>
    <n v="1.9900000000000001E-2"/>
  </r>
  <r>
    <s v="missouri"/>
    <x v="18"/>
    <x v="0"/>
    <x v="4482"/>
    <n v="4.2686000000000002"/>
    <n v="3.9710999999999999"/>
    <n v="4.2115999999999998"/>
    <n v="3.8411"/>
    <n v="3.7856000000000001"/>
    <n v="4.3099999999999996"/>
    <n v="3.7446000000000002"/>
    <n v="3.5699000000000001"/>
  </r>
  <r>
    <s v="missouri"/>
    <x v="18"/>
    <x v="2"/>
    <x v="4483"/>
    <n v="0.13250000000000001"/>
    <n v="7.6999999999999999E-2"/>
    <n v="0.1283"/>
    <n v="7.6999999999999999E-2"/>
    <n v="7.6999999999999999E-2"/>
    <n v="0.13250000000000001"/>
    <n v="7.6999999999999999E-2"/>
    <n v="7.6999999999999999E-2"/>
  </r>
  <r>
    <s v="missouri"/>
    <x v="18"/>
    <x v="4"/>
    <x v="717"/>
    <n v="1.8120000000000001"/>
    <n v="1.8120000000000001"/>
    <n v="1.7243999999999999"/>
    <n v="1.8120000000000001"/>
    <n v="1.7243999999999999"/>
    <n v="1.8120000000000001"/>
    <n v="1.8120000000000001"/>
    <n v="1.7243999999999999"/>
  </r>
  <r>
    <s v="missouri"/>
    <x v="18"/>
    <x v="6"/>
    <x v="236"/>
    <n v="4.5400000000000003E-2"/>
    <n v="4.5400000000000003E-2"/>
    <n v="4.0800000000000003E-2"/>
    <n v="4.5400000000000003E-2"/>
    <n v="4.0800000000000003E-2"/>
    <n v="4.5400000000000003E-2"/>
    <n v="4.5400000000000003E-2"/>
    <n v="4.0800000000000003E-2"/>
  </r>
  <r>
    <s v="missouri"/>
    <x v="18"/>
    <x v="3"/>
    <x v="4484"/>
    <n v="1.2361"/>
    <n v="1.2274"/>
    <n v="1.3466"/>
    <n v="1.0973999999999999"/>
    <n v="1.1716"/>
    <n v="1.2775000000000001"/>
    <n v="1.0008999999999999"/>
    <n v="0.95579999999999998"/>
  </r>
  <r>
    <s v="missouri"/>
    <x v="18"/>
    <x v="1"/>
    <x v="4485"/>
    <n v="0.80779999999999996"/>
    <n v="0.72070000000000001"/>
    <n v="0.7601"/>
    <n v="0.72070000000000001"/>
    <n v="0.6855"/>
    <n v="0.80779999999999996"/>
    <n v="0.72070000000000001"/>
    <n v="0.6855"/>
  </r>
  <r>
    <s v="missouri"/>
    <x v="18"/>
    <x v="5"/>
    <x v="4486"/>
    <n v="0.23480000000000001"/>
    <n v="8.8700000000000001E-2"/>
    <n v="0.21129999999999999"/>
    <n v="8.8700000000000001E-2"/>
    <n v="8.6300000000000002E-2"/>
    <n v="0.23480000000000001"/>
    <n v="8.8700000000000001E-2"/>
    <n v="8.6300000000000002E-2"/>
  </r>
  <r>
    <s v="montana"/>
    <x v="18"/>
    <x v="0"/>
    <x v="4487"/>
    <n v="0.7077"/>
    <n v="0.65680000000000005"/>
    <n v="0.69820000000000004"/>
    <n v="0.63539999999999996"/>
    <n v="0.62639999999999996"/>
    <n v="0.71450000000000002"/>
    <n v="0.61950000000000005"/>
    <n v="0.59089999999999998"/>
  </r>
  <r>
    <s v="montana"/>
    <x v="18"/>
    <x v="3"/>
    <x v="4488"/>
    <n v="0.20349999999999999"/>
    <n v="0.2021"/>
    <n v="0.22170000000000001"/>
    <n v="0.1807"/>
    <n v="0.19289999999999999"/>
    <n v="0.2104"/>
    <n v="0.1648"/>
    <n v="0.15740000000000001"/>
  </r>
  <r>
    <s v="montana"/>
    <x v="18"/>
    <x v="6"/>
    <x v="753"/>
    <n v="7.4999999999999997E-3"/>
    <n v="7.4999999999999997E-3"/>
    <n v="6.7000000000000002E-3"/>
    <n v="7.4999999999999997E-3"/>
    <n v="6.7000000000000002E-3"/>
    <n v="7.4999999999999997E-3"/>
    <n v="7.4999999999999997E-3"/>
    <n v="6.7000000000000002E-3"/>
  </r>
  <r>
    <s v="montana"/>
    <x v="18"/>
    <x v="4"/>
    <x v="4489"/>
    <n v="0.29120000000000001"/>
    <n v="0.29120000000000001"/>
    <n v="0.27729999999999999"/>
    <n v="0.29120000000000001"/>
    <n v="0.27729999999999999"/>
    <n v="0.29120000000000001"/>
    <n v="0.29120000000000001"/>
    <n v="0.27729999999999999"/>
  </r>
  <r>
    <s v="montana"/>
    <x v="18"/>
    <x v="1"/>
    <x v="4490"/>
    <n v="0.14499999999999999"/>
    <n v="0.12870000000000001"/>
    <n v="0.13650000000000001"/>
    <n v="0.12870000000000001"/>
    <n v="0.1226"/>
    <n v="0.14499999999999999"/>
    <n v="0.12870000000000001"/>
    <n v="0.1226"/>
  </r>
  <r>
    <s v="montana"/>
    <x v="18"/>
    <x v="2"/>
    <x v="10"/>
    <n v="2.18E-2"/>
    <n v="1.2699999999999999E-2"/>
    <n v="2.1100000000000001E-2"/>
    <n v="1.2699999999999999E-2"/>
    <n v="1.2699999999999999E-2"/>
    <n v="2.18E-2"/>
    <n v="1.2699999999999999E-2"/>
    <n v="1.2699999999999999E-2"/>
  </r>
  <r>
    <s v="montana"/>
    <x v="18"/>
    <x v="5"/>
    <x v="1661"/>
    <n v="3.8699999999999998E-2"/>
    <n v="1.46E-2"/>
    <n v="3.4799999999999998E-2"/>
    <n v="1.46E-2"/>
    <n v="1.4200000000000001E-2"/>
    <n v="3.8699999999999998E-2"/>
    <n v="1.46E-2"/>
    <n v="1.4200000000000001E-2"/>
  </r>
  <r>
    <s v="nebraska"/>
    <x v="18"/>
    <x v="3"/>
    <x v="4491"/>
    <n v="0.35659999999999997"/>
    <n v="0.35410000000000003"/>
    <n v="0.38850000000000001"/>
    <n v="0.31659999999999999"/>
    <n v="0.33800000000000002"/>
    <n v="0.36859999999999998"/>
    <n v="0.2888"/>
    <n v="0.27579999999999999"/>
  </r>
  <r>
    <s v="nebraska"/>
    <x v="18"/>
    <x v="1"/>
    <x v="1507"/>
    <n v="0.2432"/>
    <n v="0.21640000000000001"/>
    <n v="0.22889999999999999"/>
    <n v="0.21640000000000001"/>
    <n v="0.2059"/>
    <n v="0.2432"/>
    <n v="0.21640000000000001"/>
    <n v="0.2059"/>
  </r>
  <r>
    <s v="nebraska"/>
    <x v="18"/>
    <x v="2"/>
    <x v="1157"/>
    <n v="3.8199999999999998E-2"/>
    <n v="2.2200000000000001E-2"/>
    <n v="3.6999999999999998E-2"/>
    <n v="2.2200000000000001E-2"/>
    <n v="2.2200000000000001E-2"/>
    <n v="3.8199999999999998E-2"/>
    <n v="2.2200000000000001E-2"/>
    <n v="2.2200000000000001E-2"/>
  </r>
  <r>
    <s v="nebraska"/>
    <x v="18"/>
    <x v="5"/>
    <x v="4422"/>
    <n v="6.7699999999999996E-2"/>
    <n v="2.5600000000000001E-2"/>
    <n v="6.0999999999999999E-2"/>
    <n v="2.5600000000000001E-2"/>
    <n v="2.4899999999999999E-2"/>
    <n v="6.7699999999999996E-2"/>
    <n v="2.5600000000000001E-2"/>
    <n v="2.4899999999999999E-2"/>
  </r>
  <r>
    <s v="nebraska"/>
    <x v="18"/>
    <x v="4"/>
    <x v="2924"/>
    <n v="0.53029999999999999"/>
    <n v="0.53029999999999999"/>
    <n v="0.50470000000000004"/>
    <n v="0.53029999999999999"/>
    <n v="0.50470000000000004"/>
    <n v="0.53029999999999999"/>
    <n v="0.53029999999999999"/>
    <n v="0.50470000000000004"/>
  </r>
  <r>
    <s v="nebraska"/>
    <x v="18"/>
    <x v="6"/>
    <x v="1106"/>
    <n v="1.3100000000000001E-2"/>
    <n v="1.3100000000000001E-2"/>
    <n v="1.18E-2"/>
    <n v="1.3100000000000001E-2"/>
    <n v="1.18E-2"/>
    <n v="1.3100000000000001E-2"/>
    <n v="1.3100000000000001E-2"/>
    <n v="1.18E-2"/>
  </r>
  <r>
    <s v="nebraska"/>
    <x v="18"/>
    <x v="0"/>
    <x v="4492"/>
    <n v="1.2491000000000001"/>
    <n v="1.1617"/>
    <n v="1.2318"/>
    <n v="1.1242000000000001"/>
    <n v="1.1074999999999999"/>
    <n v="1.2611000000000001"/>
    <n v="1.0963000000000001"/>
    <n v="1.0452999999999999"/>
  </r>
  <r>
    <s v="nevada"/>
    <x v="18"/>
    <x v="6"/>
    <x v="4493"/>
    <n v="2.6800000000000001E-2"/>
    <n v="2.6800000000000001E-2"/>
    <n v="2.41E-2"/>
    <n v="2.6800000000000001E-2"/>
    <n v="2.41E-2"/>
    <n v="2.6800000000000001E-2"/>
    <n v="2.6800000000000001E-2"/>
    <n v="2.41E-2"/>
  </r>
  <r>
    <s v="nevada"/>
    <x v="18"/>
    <x v="3"/>
    <x v="4494"/>
    <n v="0.72889999999999999"/>
    <n v="0.7238"/>
    <n v="0.79410000000000003"/>
    <n v="0.64710000000000001"/>
    <n v="0.69089999999999996"/>
    <n v="0.75329999999999997"/>
    <n v="0.59019999999999995"/>
    <n v="0.56359999999999999"/>
  </r>
  <r>
    <s v="nevada"/>
    <x v="18"/>
    <x v="0"/>
    <x v="4495"/>
    <n v="2.2465999999999999"/>
    <n v="2.0872000000000002"/>
    <n v="2.2262"/>
    <n v="2.0105"/>
    <n v="1.9886999999999999"/>
    <n v="2.2709999999999999"/>
    <n v="1.9536"/>
    <n v="1.8614999999999999"/>
  </r>
  <r>
    <s v="nevada"/>
    <x v="18"/>
    <x v="5"/>
    <x v="3960"/>
    <n v="0.13850000000000001"/>
    <n v="5.2299999999999999E-2"/>
    <n v="0.1246"/>
    <n v="5.2299999999999999E-2"/>
    <n v="5.0900000000000001E-2"/>
    <n v="0.13850000000000001"/>
    <n v="5.2299999999999999E-2"/>
    <n v="5.0900000000000001E-2"/>
  </r>
  <r>
    <s v="nevada"/>
    <x v="18"/>
    <x v="4"/>
    <x v="4496"/>
    <n v="0.89710000000000001"/>
    <n v="0.89710000000000001"/>
    <n v="0.85360000000000003"/>
    <n v="0.89710000000000001"/>
    <n v="0.85360000000000003"/>
    <n v="0.89710000000000001"/>
    <n v="0.89710000000000001"/>
    <n v="0.85360000000000003"/>
  </r>
  <r>
    <s v="nevada"/>
    <x v="18"/>
    <x v="1"/>
    <x v="4497"/>
    <n v="0.37730000000000002"/>
    <n v="0.34189999999999998"/>
    <n v="0.35420000000000001"/>
    <n v="0.34189999999999998"/>
    <n v="0.32400000000000001"/>
    <n v="0.37730000000000002"/>
    <n v="0.34189999999999998"/>
    <n v="0.32400000000000001"/>
  </r>
  <r>
    <s v="nevada"/>
    <x v="18"/>
    <x v="2"/>
    <x v="4250"/>
    <n v="7.8100000000000003E-2"/>
    <n v="4.5400000000000003E-2"/>
    <n v="7.5600000000000001E-2"/>
    <n v="4.5400000000000003E-2"/>
    <n v="4.5400000000000003E-2"/>
    <n v="7.8100000000000003E-2"/>
    <n v="4.5400000000000003E-2"/>
    <n v="4.5400000000000003E-2"/>
  </r>
  <r>
    <s v="new_hampshire"/>
    <x v="18"/>
    <x v="5"/>
    <x v="4498"/>
    <n v="5.8500000000000003E-2"/>
    <n v="2.2100000000000002E-2"/>
    <n v="5.2699999999999997E-2"/>
    <n v="2.2100000000000002E-2"/>
    <n v="2.1499999999999998E-2"/>
    <n v="5.8500000000000003E-2"/>
    <n v="2.2100000000000002E-2"/>
    <n v="2.1499999999999998E-2"/>
  </r>
  <r>
    <s v="new_hampshire"/>
    <x v="18"/>
    <x v="0"/>
    <x v="4499"/>
    <n v="0.95189999999999997"/>
    <n v="0.88100000000000001"/>
    <n v="0.94369999999999998"/>
    <n v="0.84870000000000001"/>
    <n v="0.84040000000000004"/>
    <n v="0.96220000000000006"/>
    <n v="0.8246"/>
    <n v="0.78669999999999995"/>
  </r>
  <r>
    <s v="new_hampshire"/>
    <x v="18"/>
    <x v="2"/>
    <x v="424"/>
    <n v="3.3000000000000002E-2"/>
    <n v="1.9199999999999998E-2"/>
    <n v="3.2000000000000001E-2"/>
    <n v="1.9199999999999998E-2"/>
    <n v="1.9199999999999998E-2"/>
    <n v="3.3000000000000002E-2"/>
    <n v="1.9199999999999998E-2"/>
    <n v="1.9199999999999998E-2"/>
  </r>
  <r>
    <s v="new_hampshire"/>
    <x v="18"/>
    <x v="4"/>
    <x v="4500"/>
    <n v="0.36020000000000002"/>
    <n v="0.36020000000000002"/>
    <n v="0.34339999999999998"/>
    <n v="0.36020000000000002"/>
    <n v="0.34339999999999998"/>
    <n v="0.36020000000000002"/>
    <n v="0.36020000000000002"/>
    <n v="0.34339999999999998"/>
  </r>
  <r>
    <s v="new_hampshire"/>
    <x v="18"/>
    <x v="1"/>
    <x v="4501"/>
    <n v="0.18079999999999999"/>
    <n v="0.16239999999999999"/>
    <n v="0.17"/>
    <n v="0.16239999999999999"/>
    <n v="0.1542"/>
    <n v="0.18079999999999999"/>
    <n v="0.16239999999999999"/>
    <n v="0.1542"/>
  </r>
  <r>
    <s v="new_hampshire"/>
    <x v="18"/>
    <x v="3"/>
    <x v="4057"/>
    <n v="0.308"/>
    <n v="0.30590000000000001"/>
    <n v="0.33560000000000001"/>
    <n v="0.27350000000000002"/>
    <n v="0.29199999999999998"/>
    <n v="0.31840000000000002"/>
    <n v="0.24940000000000001"/>
    <n v="0.2382"/>
  </r>
  <r>
    <s v="new_hampshire"/>
    <x v="18"/>
    <x v="6"/>
    <x v="395"/>
    <n v="1.1299999999999999E-2"/>
    <n v="1.1299999999999999E-2"/>
    <n v="1.0200000000000001E-2"/>
    <n v="1.1299999999999999E-2"/>
    <n v="1.0200000000000001E-2"/>
    <n v="1.1299999999999999E-2"/>
    <n v="1.1299999999999999E-2"/>
    <n v="1.0200000000000001E-2"/>
  </r>
  <r>
    <s v="new_jersey"/>
    <x v="18"/>
    <x v="0"/>
    <x v="4502"/>
    <n v="5.6527000000000003"/>
    <n v="5.23"/>
    <n v="5.6106999999999996"/>
    <n v="5.0316000000000001"/>
    <n v="4.9874000000000001"/>
    <n v="5.7159000000000004"/>
    <n v="4.8842999999999996"/>
    <n v="4.6581000000000001"/>
  </r>
  <r>
    <s v="new_jersey"/>
    <x v="18"/>
    <x v="5"/>
    <x v="4503"/>
    <n v="0.3584"/>
    <n v="0.1353"/>
    <n v="0.32250000000000001"/>
    <n v="0.1353"/>
    <n v="0.13170000000000001"/>
    <n v="0.3584"/>
    <n v="0.1353"/>
    <n v="0.13170000000000001"/>
  </r>
  <r>
    <s v="new_jersey"/>
    <x v="18"/>
    <x v="6"/>
    <x v="2822"/>
    <n v="6.9199999999999998E-2"/>
    <n v="6.9199999999999998E-2"/>
    <n v="6.2300000000000001E-2"/>
    <n v="6.9199999999999998E-2"/>
    <n v="6.2300000000000001E-2"/>
    <n v="6.9199999999999998E-2"/>
    <n v="6.9199999999999998E-2"/>
    <n v="6.2300000000000001E-2"/>
  </r>
  <r>
    <s v="new_jersey"/>
    <x v="18"/>
    <x v="4"/>
    <x v="3805"/>
    <n v="2.0972"/>
    <n v="2.0972"/>
    <n v="1.9984999999999999"/>
    <n v="2.0972"/>
    <n v="1.9984999999999999"/>
    <n v="2.0972"/>
    <n v="2.0972"/>
    <n v="1.9984999999999999"/>
  </r>
  <r>
    <s v="new_jersey"/>
    <x v="18"/>
    <x v="2"/>
    <x v="4504"/>
    <n v="0.20219999999999999"/>
    <n v="0.11749999999999999"/>
    <n v="0.1958"/>
    <n v="0.11749999999999999"/>
    <n v="0.11749999999999999"/>
    <n v="0.20219999999999999"/>
    <n v="0.11749999999999999"/>
    <n v="0.11749999999999999"/>
  </r>
  <r>
    <s v="new_jersey"/>
    <x v="18"/>
    <x v="3"/>
    <x v="4505"/>
    <n v="1.8865000000000001"/>
    <n v="1.8732"/>
    <n v="2.0550999999999999"/>
    <n v="1.6748000000000001"/>
    <n v="1.7881"/>
    <n v="1.9497"/>
    <n v="1.5275000000000001"/>
    <n v="1.4588000000000001"/>
  </r>
  <r>
    <s v="new_jersey"/>
    <x v="18"/>
    <x v="1"/>
    <x v="4506"/>
    <n v="1.0392999999999999"/>
    <n v="0.93759999999999999"/>
    <n v="0.97640000000000005"/>
    <n v="0.93759999999999999"/>
    <n v="0.88939999999999997"/>
    <n v="1.0392999999999999"/>
    <n v="0.93759999999999999"/>
    <n v="0.88939999999999997"/>
  </r>
  <r>
    <s v="new_mexico"/>
    <x v="18"/>
    <x v="3"/>
    <x v="4507"/>
    <n v="0.41399999999999998"/>
    <n v="0.41110000000000002"/>
    <n v="0.45100000000000001"/>
    <n v="0.36749999999999999"/>
    <n v="0.39240000000000003"/>
    <n v="0.4279"/>
    <n v="0.3352"/>
    <n v="0.3201"/>
  </r>
  <r>
    <s v="new_mexico"/>
    <x v="18"/>
    <x v="5"/>
    <x v="3835"/>
    <n v="7.8600000000000003E-2"/>
    <n v="2.9700000000000001E-2"/>
    <n v="7.0800000000000002E-2"/>
    <n v="2.9700000000000001E-2"/>
    <n v="2.8899999999999999E-2"/>
    <n v="7.8600000000000003E-2"/>
    <n v="2.9700000000000001E-2"/>
    <n v="2.8899999999999999E-2"/>
  </r>
  <r>
    <s v="new_mexico"/>
    <x v="18"/>
    <x v="4"/>
    <x v="4508"/>
    <n v="0.55659999999999998"/>
    <n v="0.55659999999999998"/>
    <n v="0.52990000000000004"/>
    <n v="0.55659999999999998"/>
    <n v="0.52990000000000004"/>
    <n v="0.55659999999999998"/>
    <n v="0.55659999999999998"/>
    <n v="0.52990000000000004"/>
  </r>
  <r>
    <s v="new_mexico"/>
    <x v="18"/>
    <x v="6"/>
    <x v="925"/>
    <n v="1.52E-2"/>
    <n v="1.52E-2"/>
    <n v="1.37E-2"/>
    <n v="1.52E-2"/>
    <n v="1.37E-2"/>
    <n v="1.52E-2"/>
    <n v="1.52E-2"/>
    <n v="1.37E-2"/>
  </r>
  <r>
    <s v="new_mexico"/>
    <x v="18"/>
    <x v="1"/>
    <x v="4509"/>
    <n v="0.31230000000000002"/>
    <n v="0.27639999999999998"/>
    <n v="0.29409999999999997"/>
    <n v="0.27639999999999998"/>
    <n v="0.26340000000000002"/>
    <n v="0.31230000000000002"/>
    <n v="0.27639999999999998"/>
    <n v="0.26340000000000002"/>
  </r>
  <r>
    <s v="new_mexico"/>
    <x v="18"/>
    <x v="2"/>
    <x v="2519"/>
    <n v="4.4400000000000002E-2"/>
    <n v="2.58E-2"/>
    <n v="4.2999999999999997E-2"/>
    <n v="2.58E-2"/>
    <n v="2.58E-2"/>
    <n v="4.4400000000000002E-2"/>
    <n v="2.58E-2"/>
    <n v="2.58E-2"/>
  </r>
  <r>
    <s v="new_mexico"/>
    <x v="18"/>
    <x v="0"/>
    <x v="4510"/>
    <n v="1.4211"/>
    <n v="1.3148"/>
    <n v="1.4024000000000001"/>
    <n v="1.2712000000000001"/>
    <n v="1.254"/>
    <n v="1.4350000000000001"/>
    <n v="1.2388999999999999"/>
    <n v="1.1817"/>
  </r>
  <r>
    <s v="new_york"/>
    <x v="18"/>
    <x v="6"/>
    <x v="4511"/>
    <n v="0.1424"/>
    <n v="0.1424"/>
    <n v="0.12820000000000001"/>
    <n v="0.1424"/>
    <n v="0.12820000000000001"/>
    <n v="0.1424"/>
    <n v="0.1424"/>
    <n v="0.12820000000000001"/>
  </r>
  <r>
    <s v="new_york"/>
    <x v="18"/>
    <x v="5"/>
    <x v="4512"/>
    <n v="0.73699999999999999"/>
    <n v="0.27829999999999999"/>
    <n v="0.6633"/>
    <n v="0.27829999999999999"/>
    <n v="0.27089999999999997"/>
    <n v="0.73699999999999999"/>
    <n v="0.27829999999999999"/>
    <n v="0.27089999999999997"/>
  </r>
  <r>
    <s v="new_york"/>
    <x v="18"/>
    <x v="4"/>
    <x v="4513"/>
    <n v="4.5217000000000001"/>
    <n v="4.5217000000000001"/>
    <n v="4.3108000000000004"/>
    <n v="4.5217000000000001"/>
    <n v="4.3108000000000004"/>
    <n v="4.5217000000000001"/>
    <n v="4.5217999999999998"/>
    <n v="4.3108000000000004"/>
  </r>
  <r>
    <s v="new_york"/>
    <x v="18"/>
    <x v="0"/>
    <x v="4514"/>
    <n v="11.6869"/>
    <n v="10.8413"/>
    <n v="11.600099999999999"/>
    <n v="10.433299999999999"/>
    <n v="10.338800000000001"/>
    <n v="11.817"/>
    <n v="10.1304"/>
    <n v="9.6615000000000002"/>
  </r>
  <r>
    <s v="new_york"/>
    <x v="18"/>
    <x v="1"/>
    <x v="4515"/>
    <n v="1.9903999999999999"/>
    <n v="1.8049999999999999"/>
    <n v="1.8689"/>
    <n v="1.8049999999999999"/>
    <n v="1.7101"/>
    <n v="1.9903999999999999"/>
    <n v="1.8049999999999999"/>
    <n v="1.7101"/>
  </r>
  <r>
    <s v="new_york"/>
    <x v="18"/>
    <x v="3"/>
    <x v="4516"/>
    <n v="3.8795999999999999"/>
    <n v="3.8523000000000001"/>
    <n v="4.2263999999999999"/>
    <n v="3.4443000000000001"/>
    <n v="3.6772999999999998"/>
    <n v="4.0096999999999996"/>
    <n v="3.1414"/>
    <n v="3"/>
  </r>
  <r>
    <s v="new_york"/>
    <x v="18"/>
    <x v="2"/>
    <x v="4517"/>
    <n v="0.4158"/>
    <n v="0.24149999999999999"/>
    <n v="0.40260000000000001"/>
    <n v="0.24149999999999999"/>
    <n v="0.24149999999999999"/>
    <n v="0.4158"/>
    <n v="0.24149999999999999"/>
    <n v="0.24149999999999999"/>
  </r>
  <r>
    <s v="north_carolina"/>
    <x v="18"/>
    <x v="3"/>
    <x v="4518"/>
    <n v="2.1978"/>
    <n v="2.1823000000000001"/>
    <n v="2.3942000000000001"/>
    <n v="1.9512"/>
    <n v="2.0832000000000002"/>
    <n v="2.2713999999999999"/>
    <n v="1.7796000000000001"/>
    <n v="1.6995"/>
  </r>
  <r>
    <s v="north_carolina"/>
    <x v="18"/>
    <x v="5"/>
    <x v="4519"/>
    <n v="0.41749999999999998"/>
    <n v="0.15770000000000001"/>
    <n v="0.37580000000000002"/>
    <n v="0.15770000000000001"/>
    <n v="0.15340000000000001"/>
    <n v="0.41749999999999998"/>
    <n v="0.15770000000000001"/>
    <n v="0.15340000000000001"/>
  </r>
  <r>
    <s v="north_carolina"/>
    <x v="18"/>
    <x v="6"/>
    <x v="4520"/>
    <n v="8.0699999999999994E-2"/>
    <n v="8.0699999999999994E-2"/>
    <n v="7.2599999999999998E-2"/>
    <n v="8.0699999999999994E-2"/>
    <n v="7.2599999999999998E-2"/>
    <n v="8.0699999999999994E-2"/>
    <n v="8.0699999999999994E-2"/>
    <n v="7.2599999999999998E-2"/>
  </r>
  <r>
    <s v="north_carolina"/>
    <x v="18"/>
    <x v="2"/>
    <x v="4521"/>
    <n v="0.23549999999999999"/>
    <n v="0.1368"/>
    <n v="0.2281"/>
    <n v="0.1368"/>
    <n v="0.1368"/>
    <n v="0.23549999999999999"/>
    <n v="0.1368"/>
    <n v="0.1368"/>
  </r>
  <r>
    <s v="north_carolina"/>
    <x v="18"/>
    <x v="4"/>
    <x v="4522"/>
    <n v="3.2595000000000001"/>
    <n v="3.2595000000000001"/>
    <n v="3.1038000000000001"/>
    <n v="3.2595000000000001"/>
    <n v="3.1038000000000001"/>
    <n v="3.2595000000000001"/>
    <n v="3.2595000000000001"/>
    <n v="3.1038000000000001"/>
  </r>
  <r>
    <s v="north_carolina"/>
    <x v="18"/>
    <x v="1"/>
    <x v="4523"/>
    <n v="1.4174"/>
    <n v="1.2655000000000001"/>
    <n v="1.3333999999999999"/>
    <n v="1.2655000000000001"/>
    <n v="1.2034"/>
    <n v="1.4174"/>
    <n v="1.2655000000000001"/>
    <n v="1.2034"/>
  </r>
  <r>
    <s v="north_carolina"/>
    <x v="18"/>
    <x v="0"/>
    <x v="4524"/>
    <n v="7.6082999999999998"/>
    <n v="7.0824999999999996"/>
    <n v="7.5077999999999996"/>
    <n v="6.8513000000000002"/>
    <n v="6.7531999999999996"/>
    <n v="7.6820000000000004"/>
    <n v="6.6798000000000002"/>
    <n v="6.3695000000000004"/>
  </r>
  <r>
    <s v="north_dakota"/>
    <x v="18"/>
    <x v="1"/>
    <x v="1767"/>
    <n v="0.10589999999999999"/>
    <n v="9.3100000000000002E-2"/>
    <n v="9.9900000000000003E-2"/>
    <n v="9.3100000000000002E-2"/>
    <n v="8.8900000000000007E-2"/>
    <n v="0.10589999999999999"/>
    <n v="9.3100000000000002E-2"/>
    <n v="8.8900000000000007E-2"/>
  </r>
  <r>
    <s v="north_dakota"/>
    <x v="18"/>
    <x v="3"/>
    <x v="1841"/>
    <n v="0.1232"/>
    <n v="0.12230000000000001"/>
    <n v="0.13420000000000001"/>
    <n v="0.1094"/>
    <n v="0.1168"/>
    <n v="0.1273"/>
    <n v="9.98E-2"/>
    <n v="9.5299999999999996E-2"/>
  </r>
  <r>
    <s v="north_dakota"/>
    <x v="18"/>
    <x v="4"/>
    <x v="608"/>
    <n v="0.2137"/>
    <n v="0.2137"/>
    <n v="0.2036"/>
    <n v="0.2137"/>
    <n v="0.2036"/>
    <n v="0.2137"/>
    <n v="0.2137"/>
    <n v="0.2036"/>
  </r>
  <r>
    <s v="north_dakota"/>
    <x v="18"/>
    <x v="5"/>
    <x v="1555"/>
    <n v="2.3400000000000001E-2"/>
    <n v="8.8000000000000005E-3"/>
    <n v="2.1100000000000001E-2"/>
    <n v="8.8000000000000005E-3"/>
    <n v="8.6E-3"/>
    <n v="2.3400000000000001E-2"/>
    <n v="8.8000000000000005E-3"/>
    <n v="8.6E-3"/>
  </r>
  <r>
    <s v="north_dakota"/>
    <x v="18"/>
    <x v="6"/>
    <x v="224"/>
    <n v="4.4999999999999997E-3"/>
    <n v="4.4999999999999997E-3"/>
    <n v="4.1000000000000003E-3"/>
    <n v="4.4999999999999997E-3"/>
    <n v="4.1000000000000003E-3"/>
    <n v="4.4999999999999997E-3"/>
    <n v="4.4999999999999997E-3"/>
    <n v="4.1000000000000003E-3"/>
  </r>
  <r>
    <s v="north_dakota"/>
    <x v="18"/>
    <x v="0"/>
    <x v="4525"/>
    <n v="0.48399999999999999"/>
    <n v="0.45029999999999998"/>
    <n v="0.47560000000000002"/>
    <n v="0.43730000000000002"/>
    <n v="0.42959999999999998"/>
    <n v="0.48809999999999998"/>
    <n v="0.42770000000000002"/>
    <n v="0.40810000000000002"/>
  </r>
  <r>
    <s v="north_dakota"/>
    <x v="18"/>
    <x v="2"/>
    <x v="4146"/>
    <n v="1.32E-2"/>
    <n v="7.7000000000000002E-3"/>
    <n v="1.2800000000000001E-2"/>
    <n v="7.7000000000000002E-3"/>
    <n v="7.7000000000000002E-3"/>
    <n v="1.32E-2"/>
    <n v="7.7000000000000002E-3"/>
    <n v="7.7000000000000002E-3"/>
  </r>
  <r>
    <s v="ohio"/>
    <x v="18"/>
    <x v="0"/>
    <x v="4526"/>
    <n v="7.976"/>
    <n v="7.4077000000000002"/>
    <n v="7.8666999999999998"/>
    <n v="7.1666999999999996"/>
    <n v="7.0627000000000004"/>
    <n v="8.0527999999999995"/>
    <n v="6.9878"/>
    <n v="6.6626000000000003"/>
  </r>
  <r>
    <s v="ohio"/>
    <x v="18"/>
    <x v="3"/>
    <x v="4527"/>
    <n v="2.2917999999999998"/>
    <n v="2.2757000000000001"/>
    <n v="2.4967000000000001"/>
    <n v="2.0347"/>
    <n v="2.1722999999999999"/>
    <n v="2.3687"/>
    <n v="1.8557999999999999"/>
    <n v="1.7722"/>
  </r>
  <r>
    <s v="ohio"/>
    <x v="18"/>
    <x v="6"/>
    <x v="4528"/>
    <n v="8.4099999999999994E-2"/>
    <n v="8.4099999999999994E-2"/>
    <n v="7.5700000000000003E-2"/>
    <n v="8.4099999999999994E-2"/>
    <n v="7.5700000000000003E-2"/>
    <n v="8.4099999999999994E-2"/>
    <n v="8.4099999999999994E-2"/>
    <n v="7.5700000000000003E-2"/>
  </r>
  <r>
    <s v="ohio"/>
    <x v="18"/>
    <x v="5"/>
    <x v="4529"/>
    <n v="0.43540000000000001"/>
    <n v="0.16439999999999999"/>
    <n v="0.39179999999999998"/>
    <n v="0.16439999999999999"/>
    <n v="0.16"/>
    <n v="0.43540000000000001"/>
    <n v="0.16439999999999999"/>
    <n v="0.16"/>
  </r>
  <r>
    <s v="ohio"/>
    <x v="18"/>
    <x v="4"/>
    <x v="4530"/>
    <n v="3.3178999999999998"/>
    <n v="3.3178999999999998"/>
    <n v="3.1574"/>
    <n v="3.3178999999999998"/>
    <n v="3.1574"/>
    <n v="3.3178999999999998"/>
    <n v="3.3178999999999998"/>
    <n v="3.1574"/>
  </r>
  <r>
    <s v="ohio"/>
    <x v="18"/>
    <x v="1"/>
    <x v="4531"/>
    <n v="1.6012"/>
    <n v="1.4229000000000001"/>
    <n v="1.5072000000000001"/>
    <n v="1.4229000000000001"/>
    <n v="1.3546"/>
    <n v="1.6012"/>
    <n v="1.4229000000000001"/>
    <n v="1.3546"/>
  </r>
  <r>
    <s v="ohio"/>
    <x v="18"/>
    <x v="2"/>
    <x v="4532"/>
    <n v="0.24560000000000001"/>
    <n v="0.14269999999999999"/>
    <n v="0.23780000000000001"/>
    <n v="0.14269999999999999"/>
    <n v="0.14269999999999999"/>
    <n v="0.24560000000000001"/>
    <n v="0.14269999999999999"/>
    <n v="0.14269999999999999"/>
  </r>
  <r>
    <s v="oklahoma"/>
    <x v="18"/>
    <x v="5"/>
    <x v="225"/>
    <n v="0.14169999999999999"/>
    <n v="5.3499999999999999E-2"/>
    <n v="0.12759999999999999"/>
    <n v="5.3499999999999999E-2"/>
    <n v="5.21E-2"/>
    <n v="0.14169999999999999"/>
    <n v="5.3499999999999999E-2"/>
    <n v="5.21E-2"/>
  </r>
  <r>
    <s v="oklahoma"/>
    <x v="18"/>
    <x v="1"/>
    <x v="4533"/>
    <n v="0.57820000000000005"/>
    <n v="0.51100000000000001"/>
    <n v="0.54459999999999997"/>
    <n v="0.51100000000000001"/>
    <n v="0.48709999999999998"/>
    <n v="0.57820000000000005"/>
    <n v="0.51100000000000001"/>
    <n v="0.48709999999999998"/>
  </r>
  <r>
    <s v="oklahoma"/>
    <x v="18"/>
    <x v="6"/>
    <x v="1550"/>
    <n v="2.7400000000000001E-2"/>
    <n v="2.7400000000000001E-2"/>
    <n v="2.46E-2"/>
    <n v="2.7400000000000001E-2"/>
    <n v="2.46E-2"/>
    <n v="2.7400000000000001E-2"/>
    <n v="2.7400000000000001E-2"/>
    <n v="2.46E-2"/>
  </r>
  <r>
    <s v="oklahoma"/>
    <x v="18"/>
    <x v="0"/>
    <x v="4534"/>
    <n v="2.7107000000000001"/>
    <n v="2.5165000000000002"/>
    <n v="2.6701999999999999"/>
    <n v="2.4380000000000002"/>
    <n v="2.4005999999999998"/>
    <n v="2.7357"/>
    <n v="2.3797999999999999"/>
    <n v="2.2703000000000002"/>
  </r>
  <r>
    <s v="oklahoma"/>
    <x v="18"/>
    <x v="2"/>
    <x v="4535"/>
    <n v="0.08"/>
    <n v="4.65E-2"/>
    <n v="7.7399999999999997E-2"/>
    <n v="4.65E-2"/>
    <n v="4.65E-2"/>
    <n v="0.08"/>
    <n v="4.65E-2"/>
    <n v="4.65E-2"/>
  </r>
  <r>
    <s v="oklahoma"/>
    <x v="18"/>
    <x v="4"/>
    <x v="4536"/>
    <n v="1.1373"/>
    <n v="1.1373"/>
    <n v="1.0831"/>
    <n v="1.1373"/>
    <n v="1.0831"/>
    <n v="1.1373"/>
    <n v="1.1373"/>
    <n v="1.0831"/>
  </r>
  <r>
    <s v="oklahoma"/>
    <x v="18"/>
    <x v="3"/>
    <x v="4537"/>
    <n v="0.74619999999999997"/>
    <n v="0.7409"/>
    <n v="0.81289999999999996"/>
    <n v="0.66239999999999999"/>
    <n v="0.70720000000000005"/>
    <n v="0.7712"/>
    <n v="0.60419999999999996"/>
    <n v="0.57699999999999996"/>
  </r>
  <r>
    <s v="oregon"/>
    <x v="18"/>
    <x v="3"/>
    <x v="4538"/>
    <n v="0.87170000000000003"/>
    <n v="0.86560000000000004"/>
    <n v="0.94969999999999999"/>
    <n v="0.77390000000000003"/>
    <n v="0.82630000000000003"/>
    <n v="0.90100000000000002"/>
    <n v="0.70589999999999997"/>
    <n v="0.67410000000000003"/>
  </r>
  <r>
    <s v="oregon"/>
    <x v="18"/>
    <x v="0"/>
    <x v="4539"/>
    <n v="2.7730999999999999"/>
    <n v="2.5783"/>
    <n v="2.7448000000000001"/>
    <n v="2.4866000000000001"/>
    <n v="2.4573"/>
    <n v="2.8024"/>
    <n v="2.4186000000000001"/>
    <n v="2.3050999999999999"/>
  </r>
  <r>
    <s v="oregon"/>
    <x v="18"/>
    <x v="2"/>
    <x v="3472"/>
    <n v="9.3399999999999997E-2"/>
    <n v="5.4300000000000001E-2"/>
    <n v="9.0499999999999997E-2"/>
    <n v="5.4300000000000001E-2"/>
    <n v="5.4300000000000001E-2"/>
    <n v="9.3399999999999997E-2"/>
    <n v="5.4300000000000001E-2"/>
    <n v="5.4300000000000001E-2"/>
  </r>
  <r>
    <s v="oregon"/>
    <x v="18"/>
    <x v="1"/>
    <x v="4540"/>
    <n v="0.47720000000000001"/>
    <n v="0.43070000000000003"/>
    <n v="0.44829999999999998"/>
    <n v="0.43070000000000003"/>
    <n v="0.40849999999999997"/>
    <n v="0.47720000000000001"/>
    <n v="0.43070000000000003"/>
    <n v="0.40849999999999997"/>
  </r>
  <r>
    <s v="oregon"/>
    <x v="18"/>
    <x v="4"/>
    <x v="4541"/>
    <n v="1.1332"/>
    <n v="1.1332"/>
    <n v="1.0785"/>
    <n v="1.1332"/>
    <n v="1.0785"/>
    <n v="1.1332"/>
    <n v="1.1332"/>
    <n v="1.0785"/>
  </r>
  <r>
    <s v="oregon"/>
    <x v="18"/>
    <x v="5"/>
    <x v="234"/>
    <n v="0.1656"/>
    <n v="6.25E-2"/>
    <n v="0.14899999999999999"/>
    <n v="6.25E-2"/>
    <n v="6.0900000000000003E-2"/>
    <n v="0.1656"/>
    <n v="6.25E-2"/>
    <n v="6.0900000000000003E-2"/>
  </r>
  <r>
    <s v="oregon"/>
    <x v="18"/>
    <x v="6"/>
    <x v="6"/>
    <n v="3.2000000000000001E-2"/>
    <n v="3.2000000000000001E-2"/>
    <n v="2.8799999999999999E-2"/>
    <n v="3.2000000000000001E-2"/>
    <n v="2.8799999999999999E-2"/>
    <n v="3.2000000000000001E-2"/>
    <n v="3.2000000000000001E-2"/>
    <n v="2.8799999999999999E-2"/>
  </r>
  <r>
    <s v="pennsylvania"/>
    <x v="18"/>
    <x v="4"/>
    <x v="4542"/>
    <n v="3.0194000000000001"/>
    <n v="3.0194000000000001"/>
    <n v="2.8792"/>
    <n v="3.0194000000000001"/>
    <n v="2.8792"/>
    <n v="3.0194000000000001"/>
    <n v="3.0194000000000001"/>
    <n v="2.8792"/>
  </r>
  <r>
    <s v="pennsylvania"/>
    <x v="18"/>
    <x v="0"/>
    <x v="4543"/>
    <n v="7.8137999999999996"/>
    <n v="7.2420999999999998"/>
    <n v="7.7473999999999998"/>
    <n v="6.9767000000000001"/>
    <n v="6.9084000000000003"/>
    <n v="7.8983999999999996"/>
    <n v="6.7797000000000001"/>
    <n v="6.4678000000000004"/>
  </r>
  <r>
    <s v="pennsylvania"/>
    <x v="18"/>
    <x v="2"/>
    <x v="1272"/>
    <n v="0.27050000000000002"/>
    <n v="0.15709999999999999"/>
    <n v="0.26190000000000002"/>
    <n v="0.15709999999999999"/>
    <n v="0.15709999999999999"/>
    <n v="0.27050000000000002"/>
    <n v="0.15709999999999999"/>
    <n v="0.15709999999999999"/>
  </r>
  <r>
    <s v="pennsylvania"/>
    <x v="18"/>
    <x v="5"/>
    <x v="3724"/>
    <n v="0.47949999999999998"/>
    <n v="0.18110000000000001"/>
    <n v="0.43149999999999999"/>
    <n v="0.18110000000000001"/>
    <n v="0.1762"/>
    <n v="0.47949999999999998"/>
    <n v="0.18110000000000001"/>
    <n v="0.1762"/>
  </r>
  <r>
    <s v="pennsylvania"/>
    <x v="18"/>
    <x v="3"/>
    <x v="4544"/>
    <n v="2.524"/>
    <n v="2.5063"/>
    <n v="2.7496999999999998"/>
    <n v="2.2408000000000001"/>
    <n v="2.3923999999999999"/>
    <n v="2.6086"/>
    <n v="2.0438000000000001"/>
    <n v="1.9518"/>
  </r>
  <r>
    <s v="pennsylvania"/>
    <x v="18"/>
    <x v="1"/>
    <x v="4545"/>
    <n v="1.4277"/>
    <n v="1.2856000000000001"/>
    <n v="1.3416999999999999"/>
    <n v="1.2856000000000001"/>
    <n v="1.2201"/>
    <n v="1.4277"/>
    <n v="1.2856000000000001"/>
    <n v="1.2201"/>
  </r>
  <r>
    <s v="pennsylvania"/>
    <x v="18"/>
    <x v="6"/>
    <x v="4546"/>
    <n v="9.2600000000000002E-2"/>
    <n v="9.2600000000000002E-2"/>
    <n v="8.3400000000000002E-2"/>
    <n v="9.2600000000000002E-2"/>
    <n v="8.3400000000000002E-2"/>
    <n v="9.2600000000000002E-2"/>
    <n v="9.2600000000000002E-2"/>
    <n v="8.3400000000000002E-2"/>
  </r>
  <r>
    <s v="rhode_island"/>
    <x v="18"/>
    <x v="1"/>
    <x v="4547"/>
    <n v="0.1227"/>
    <n v="0.1109"/>
    <n v="0.1153"/>
    <n v="0.1109"/>
    <n v="0.1051"/>
    <n v="0.1227"/>
    <n v="0.1109"/>
    <n v="0.1051"/>
  </r>
  <r>
    <s v="rhode_island"/>
    <x v="18"/>
    <x v="5"/>
    <x v="190"/>
    <n v="4.3400000000000001E-2"/>
    <n v="1.6400000000000001E-2"/>
    <n v="3.9E-2"/>
    <n v="1.6400000000000001E-2"/>
    <n v="1.5900000000000001E-2"/>
    <n v="4.3400000000000001E-2"/>
    <n v="1.6400000000000001E-2"/>
    <n v="1.5900000000000001E-2"/>
  </r>
  <r>
    <s v="rhode_island"/>
    <x v="18"/>
    <x v="2"/>
    <x v="282"/>
    <n v="2.4500000000000001E-2"/>
    <n v="1.4200000000000001E-2"/>
    <n v="2.3699999999999999E-2"/>
    <n v="1.4200000000000001E-2"/>
    <n v="1.4200000000000001E-2"/>
    <n v="2.4500000000000001E-2"/>
    <n v="1.4200000000000001E-2"/>
    <n v="1.4200000000000001E-2"/>
  </r>
  <r>
    <s v="rhode_island"/>
    <x v="18"/>
    <x v="3"/>
    <x v="3918"/>
    <n v="0.2283"/>
    <n v="0.22670000000000001"/>
    <n v="0.2487"/>
    <n v="0.20269999999999999"/>
    <n v="0.21640000000000001"/>
    <n v="0.2359"/>
    <n v="0.18479999999999999"/>
    <n v="0.17649999999999999"/>
  </r>
  <r>
    <s v="rhode_island"/>
    <x v="18"/>
    <x v="4"/>
    <x v="4548"/>
    <n v="0.26090000000000002"/>
    <n v="0.26090000000000002"/>
    <n v="0.24859999999999999"/>
    <n v="0.26090000000000002"/>
    <n v="0.24859999999999999"/>
    <n v="0.26090000000000002"/>
    <n v="0.26090000000000002"/>
    <n v="0.24859999999999999"/>
  </r>
  <r>
    <s v="rhode_island"/>
    <x v="18"/>
    <x v="0"/>
    <x v="4549"/>
    <n v="0.68799999999999994"/>
    <n v="0.63739999999999997"/>
    <n v="0.68279999999999996"/>
    <n v="0.61339999999999995"/>
    <n v="0.6079"/>
    <n v="0.69569999999999999"/>
    <n v="0.59560000000000002"/>
    <n v="0.56799999999999995"/>
  </r>
  <r>
    <s v="rhode_island"/>
    <x v="18"/>
    <x v="6"/>
    <x v="1770"/>
    <n v="8.3999999999999995E-3"/>
    <n v="8.3999999999999995E-3"/>
    <n v="7.4999999999999997E-3"/>
    <n v="8.3999999999999995E-3"/>
    <n v="7.4999999999999997E-3"/>
    <n v="8.3999999999999995E-3"/>
    <n v="8.3999999999999995E-3"/>
    <n v="7.4999999999999997E-3"/>
  </r>
  <r>
    <s v="south_carolina"/>
    <x v="18"/>
    <x v="5"/>
    <x v="687"/>
    <n v="0.18440000000000001"/>
    <n v="6.9599999999999995E-2"/>
    <n v="0.16600000000000001"/>
    <n v="6.9599999999999995E-2"/>
    <n v="6.7799999999999999E-2"/>
    <n v="0.18440000000000001"/>
    <n v="6.9599999999999995E-2"/>
    <n v="6.7799999999999999E-2"/>
  </r>
  <r>
    <s v="south_carolina"/>
    <x v="18"/>
    <x v="4"/>
    <x v="4550"/>
    <n v="1.5101"/>
    <n v="1.5101"/>
    <n v="1.4382999999999999"/>
    <n v="1.5101"/>
    <n v="1.4382999999999999"/>
    <n v="1.5101"/>
    <n v="1.5101"/>
    <n v="1.4382999999999999"/>
  </r>
  <r>
    <s v="south_carolina"/>
    <x v="18"/>
    <x v="6"/>
    <x v="26"/>
    <n v="3.56E-2"/>
    <n v="3.56E-2"/>
    <n v="3.2099999999999997E-2"/>
    <n v="3.56E-2"/>
    <n v="3.2099999999999997E-2"/>
    <n v="3.56E-2"/>
    <n v="3.56E-2"/>
    <n v="3.2099999999999997E-2"/>
  </r>
  <r>
    <s v="south_carolina"/>
    <x v="18"/>
    <x v="2"/>
    <x v="1578"/>
    <n v="0.104"/>
    <n v="6.0400000000000002E-2"/>
    <n v="0.1007"/>
    <n v="6.0400000000000002E-2"/>
    <n v="6.0400000000000002E-2"/>
    <n v="0.104"/>
    <n v="6.0400000000000002E-2"/>
    <n v="6.0400000000000002E-2"/>
  </r>
  <r>
    <s v="south_carolina"/>
    <x v="18"/>
    <x v="3"/>
    <x v="4551"/>
    <n v="0.97070000000000001"/>
    <n v="0.96389999999999998"/>
    <n v="1.0575000000000001"/>
    <n v="0.86180000000000001"/>
    <n v="0.92010000000000003"/>
    <n v="1.0033000000000001"/>
    <n v="0.78600000000000003"/>
    <n v="0.75060000000000004"/>
  </r>
  <r>
    <s v="south_carolina"/>
    <x v="18"/>
    <x v="0"/>
    <x v="4552"/>
    <n v="3.4411999999999998"/>
    <n v="3.2073"/>
    <n v="3.3932000000000002"/>
    <n v="3.1052"/>
    <n v="3.0585"/>
    <n v="3.4737"/>
    <n v="3.0293999999999999"/>
    <n v="2.8889999999999998"/>
  </r>
  <r>
    <s v="south_carolina"/>
    <x v="18"/>
    <x v="1"/>
    <x v="4553"/>
    <n v="0.63629999999999998"/>
    <n v="0.56759999999999999"/>
    <n v="0.59870000000000001"/>
    <n v="0.56759999999999999"/>
    <n v="0.53979999999999995"/>
    <n v="0.63629999999999998"/>
    <n v="0.56759999999999999"/>
    <n v="0.53979999999999995"/>
  </r>
  <r>
    <s v="south_dakota"/>
    <x v="18"/>
    <x v="1"/>
    <x v="219"/>
    <n v="0.112"/>
    <n v="9.9500000000000005E-2"/>
    <n v="0.1055"/>
    <n v="9.9500000000000005E-2"/>
    <n v="9.4700000000000006E-2"/>
    <n v="0.112"/>
    <n v="9.9500000000000005E-2"/>
    <n v="9.4700000000000006E-2"/>
  </r>
  <r>
    <s v="south_dakota"/>
    <x v="18"/>
    <x v="5"/>
    <x v="256"/>
    <n v="0.03"/>
    <n v="1.1299999999999999E-2"/>
    <n v="2.7E-2"/>
    <n v="1.1299999999999999E-2"/>
    <n v="1.0999999999999999E-2"/>
    <n v="0.03"/>
    <n v="1.1299999999999999E-2"/>
    <n v="1.0999999999999999E-2"/>
  </r>
  <r>
    <s v="south_dakota"/>
    <x v="18"/>
    <x v="2"/>
    <x v="819"/>
    <n v="1.7000000000000001E-2"/>
    <n v="9.7999999999999997E-3"/>
    <n v="1.6400000000000001E-2"/>
    <n v="9.7999999999999997E-3"/>
    <n v="9.7999999999999997E-3"/>
    <n v="1.7000000000000001E-2"/>
    <n v="9.7999999999999997E-3"/>
    <n v="9.7999999999999997E-3"/>
  </r>
  <r>
    <s v="south_dakota"/>
    <x v="18"/>
    <x v="0"/>
    <x v="4554"/>
    <n v="0.56599999999999995"/>
    <n v="0.52649999999999997"/>
    <n v="0.55769999999999997"/>
    <n v="0.50990000000000002"/>
    <n v="0.502"/>
    <n v="0.57130000000000003"/>
    <n v="0.4975"/>
    <n v="0.47439999999999999"/>
  </r>
  <r>
    <s v="south_dakota"/>
    <x v="18"/>
    <x v="3"/>
    <x v="317"/>
    <n v="0.15820000000000001"/>
    <n v="0.15709999999999999"/>
    <n v="0.17230000000000001"/>
    <n v="0.1404"/>
    <n v="0.14990000000000001"/>
    <n v="0.16350000000000001"/>
    <n v="0.12809999999999999"/>
    <n v="0.12230000000000001"/>
  </r>
  <r>
    <s v="south_dakota"/>
    <x v="18"/>
    <x v="6"/>
    <x v="1401"/>
    <n v="5.7999999999999996E-3"/>
    <n v="5.7999999999999996E-3"/>
    <n v="5.1999999999999998E-3"/>
    <n v="5.7999999999999996E-3"/>
    <n v="5.1999999999999998E-3"/>
    <n v="5.7999999999999996E-3"/>
    <n v="5.7999999999999996E-3"/>
    <n v="5.1999999999999998E-3"/>
  </r>
  <r>
    <s v="south_dakota"/>
    <x v="18"/>
    <x v="4"/>
    <x v="4555"/>
    <n v="0.24299999999999999"/>
    <n v="0.24299999999999999"/>
    <n v="0.23130000000000001"/>
    <n v="0.24299999999999999"/>
    <n v="0.23130000000000001"/>
    <n v="0.24299999999999999"/>
    <n v="0.24299999999999999"/>
    <n v="0.23130000000000001"/>
  </r>
  <r>
    <s v="tennessee"/>
    <x v="18"/>
    <x v="6"/>
    <x v="893"/>
    <n v="5.0299999999999997E-2"/>
    <n v="5.0299999999999997E-2"/>
    <n v="4.53E-2"/>
    <n v="5.0299999999999997E-2"/>
    <n v="4.53E-2"/>
    <n v="5.0299999999999997E-2"/>
    <n v="5.0299999999999997E-2"/>
    <n v="4.53E-2"/>
  </r>
  <r>
    <s v="tennessee"/>
    <x v="18"/>
    <x v="1"/>
    <x v="4556"/>
    <n v="0.91949999999999998"/>
    <n v="0.81910000000000005"/>
    <n v="0.86529999999999996"/>
    <n v="0.81910000000000005"/>
    <n v="0.77929999999999999"/>
    <n v="0.91949999999999998"/>
    <n v="0.81910000000000005"/>
    <n v="0.77929999999999999"/>
  </r>
  <r>
    <s v="tennessee"/>
    <x v="18"/>
    <x v="4"/>
    <x v="4557"/>
    <n v="2.0274000000000001"/>
    <n v="2.0274000000000001"/>
    <n v="1.9305000000000001"/>
    <n v="2.0274000000000001"/>
    <n v="1.9305000000000001"/>
    <n v="2.0274000000000001"/>
    <n v="2.0274000000000001"/>
    <n v="1.9305000000000001"/>
  </r>
  <r>
    <s v="tennessee"/>
    <x v="18"/>
    <x v="0"/>
    <x v="4558"/>
    <n v="4.7754000000000003"/>
    <n v="4.4417"/>
    <n v="4.7111000000000001"/>
    <n v="4.2975000000000003"/>
    <n v="4.2355"/>
    <n v="4.8213999999999997"/>
    <n v="4.1905000000000001"/>
    <n v="3.9962"/>
  </r>
  <r>
    <s v="tennessee"/>
    <x v="18"/>
    <x v="5"/>
    <x v="4559"/>
    <n v="0.26040000000000002"/>
    <n v="9.8299999999999998E-2"/>
    <n v="0.2344"/>
    <n v="9.8299999999999998E-2"/>
    <n v="9.5699999999999993E-2"/>
    <n v="0.26040000000000002"/>
    <n v="9.8299999999999998E-2"/>
    <n v="9.5699999999999993E-2"/>
  </r>
  <r>
    <s v="tennessee"/>
    <x v="18"/>
    <x v="3"/>
    <x v="4560"/>
    <n v="1.3709"/>
    <n v="1.3612"/>
    <n v="1.4934000000000001"/>
    <n v="1.2171000000000001"/>
    <n v="1.2994000000000001"/>
    <n v="1.4168000000000001"/>
    <n v="1.1100000000000001"/>
    <n v="1.0601"/>
  </r>
  <r>
    <s v="tennessee"/>
    <x v="18"/>
    <x v="2"/>
    <x v="4561"/>
    <n v="0.1469"/>
    <n v="8.5400000000000004E-2"/>
    <n v="0.14230000000000001"/>
    <n v="8.5400000000000004E-2"/>
    <n v="8.5400000000000004E-2"/>
    <n v="0.1469"/>
    <n v="8.5400000000000004E-2"/>
    <n v="8.5400000000000004E-2"/>
  </r>
  <r>
    <s v="texas"/>
    <x v="18"/>
    <x v="6"/>
    <x v="2665"/>
    <n v="0.2167"/>
    <n v="0.2167"/>
    <n v="0.19500000000000001"/>
    <n v="0.2167"/>
    <n v="0.19500000000000001"/>
    <n v="0.2167"/>
    <n v="0.2167"/>
    <n v="0.19500000000000001"/>
  </r>
  <r>
    <s v="texas"/>
    <x v="18"/>
    <x v="3"/>
    <x v="4562"/>
    <n v="5.9032"/>
    <n v="5.8616000000000001"/>
    <n v="6.4309000000000003"/>
    <n v="5.2408000000000001"/>
    <n v="5.5952999999999999"/>
    <n v="6.101"/>
    <n v="4.7798999999999996"/>
    <n v="4.5648"/>
  </r>
  <r>
    <s v="texas"/>
    <x v="18"/>
    <x v="0"/>
    <x v="4563"/>
    <n v="19.4329"/>
    <n v="18.084199999999999"/>
    <n v="19.209599999999998"/>
    <n v="17.4634"/>
    <n v="17.237200000000001"/>
    <n v="19.630800000000001"/>
    <n v="17.002500000000001"/>
    <n v="16.206700000000001"/>
  </r>
  <r>
    <s v="texas"/>
    <x v="18"/>
    <x v="1"/>
    <x v="4564"/>
    <n v="3.4125000000000001"/>
    <n v="3.0682999999999998"/>
    <n v="3.2075"/>
    <n v="3.0682999999999998"/>
    <n v="2.9127999999999998"/>
    <n v="3.4125000000000001"/>
    <n v="3.0682999999999998"/>
    <n v="2.9127999999999998"/>
  </r>
  <r>
    <s v="texas"/>
    <x v="18"/>
    <x v="5"/>
    <x v="4565"/>
    <n v="1.1214"/>
    <n v="0.4234"/>
    <n v="1.0093000000000001"/>
    <n v="0.4234"/>
    <n v="0.41210000000000002"/>
    <n v="1.1214"/>
    <n v="0.4234"/>
    <n v="0.41210000000000002"/>
  </r>
  <r>
    <s v="texas"/>
    <x v="18"/>
    <x v="2"/>
    <x v="2734"/>
    <n v="0.63260000000000005"/>
    <n v="0.36749999999999999"/>
    <n v="0.61260000000000003"/>
    <n v="0.36749999999999999"/>
    <n v="0.36749999999999999"/>
    <n v="0.63260000000000005"/>
    <n v="0.36749999999999999"/>
    <n v="0.36749999999999999"/>
  </r>
  <r>
    <s v="texas"/>
    <x v="18"/>
    <x v="4"/>
    <x v="4566"/>
    <n v="8.1465999999999994"/>
    <n v="8.1465999999999994"/>
    <n v="7.7544000000000004"/>
    <n v="8.1465999999999994"/>
    <n v="7.7544000000000004"/>
    <n v="8.1465999999999994"/>
    <n v="8.1465999999999994"/>
    <n v="7.7544000000000004"/>
  </r>
  <r>
    <s v="utah"/>
    <x v="18"/>
    <x v="0"/>
    <x v="4567"/>
    <n v="1.9388000000000001"/>
    <n v="1.7959000000000001"/>
    <n v="1.9195"/>
    <n v="1.7310000000000001"/>
    <n v="1.7116"/>
    <n v="1.9595"/>
    <n v="1.6829000000000001"/>
    <n v="1.6040000000000001"/>
  </r>
  <r>
    <s v="utah"/>
    <x v="18"/>
    <x v="1"/>
    <x v="4568"/>
    <n v="0.3695"/>
    <n v="0.33150000000000002"/>
    <n v="0.34739999999999999"/>
    <n v="0.33150000000000002"/>
    <n v="0.31480000000000002"/>
    <n v="0.3695"/>
    <n v="0.33150000000000002"/>
    <n v="0.31480000000000002"/>
  </r>
  <r>
    <s v="utah"/>
    <x v="18"/>
    <x v="4"/>
    <x v="4569"/>
    <n v="0.747"/>
    <n v="0.747"/>
    <n v="0.71060000000000001"/>
    <n v="0.747"/>
    <n v="0.71060000000000001"/>
    <n v="0.747"/>
    <n v="0.747"/>
    <n v="0.71060000000000001"/>
  </r>
  <r>
    <s v="utah"/>
    <x v="18"/>
    <x v="6"/>
    <x v="897"/>
    <n v="2.2599999999999999E-2"/>
    <n v="2.2599999999999999E-2"/>
    <n v="2.0400000000000001E-2"/>
    <n v="2.2599999999999999E-2"/>
    <n v="2.0400000000000001E-2"/>
    <n v="2.2599999999999999E-2"/>
    <n v="2.2599999999999999E-2"/>
    <n v="2.0400000000000001E-2"/>
  </r>
  <r>
    <s v="utah"/>
    <x v="18"/>
    <x v="2"/>
    <x v="4136"/>
    <n v="6.6100000000000006E-2"/>
    <n v="3.8399999999999997E-2"/>
    <n v="6.4000000000000001E-2"/>
    <n v="3.8399999999999997E-2"/>
    <n v="3.8399999999999997E-2"/>
    <n v="6.6100000000000006E-2"/>
    <n v="3.8399999999999997E-2"/>
    <n v="3.8399999999999997E-2"/>
  </r>
  <r>
    <s v="utah"/>
    <x v="18"/>
    <x v="3"/>
    <x v="4570"/>
    <n v="0.61650000000000005"/>
    <n v="0.61219999999999997"/>
    <n v="0.67159999999999997"/>
    <n v="0.5474"/>
    <n v="0.58440000000000003"/>
    <n v="0.63719999999999999"/>
    <n v="0.49919999999999998"/>
    <n v="0.47670000000000001"/>
  </r>
  <r>
    <s v="utah"/>
    <x v="18"/>
    <x v="5"/>
    <x v="4571"/>
    <n v="0.1171"/>
    <n v="4.4200000000000003E-2"/>
    <n v="0.10539999999999999"/>
    <n v="4.4200000000000003E-2"/>
    <n v="4.2999999999999997E-2"/>
    <n v="0.1171"/>
    <n v="4.4200000000000003E-2"/>
    <n v="4.2999999999999997E-2"/>
  </r>
  <r>
    <s v="vermont"/>
    <x v="18"/>
    <x v="5"/>
    <x v="1445"/>
    <n v="2.6200000000000001E-2"/>
    <n v="9.9000000000000008E-3"/>
    <n v="2.3599999999999999E-2"/>
    <n v="9.9000000000000008E-3"/>
    <n v="9.5999999999999992E-3"/>
    <n v="2.6200000000000001E-2"/>
    <n v="9.9000000000000008E-3"/>
    <n v="9.5999999999999992E-3"/>
  </r>
  <r>
    <s v="vermont"/>
    <x v="18"/>
    <x v="2"/>
    <x v="827"/>
    <n v="1.4800000000000001E-2"/>
    <n v="8.6E-3"/>
    <n v="1.43E-2"/>
    <n v="8.6E-3"/>
    <n v="8.6E-3"/>
    <n v="1.4800000000000001E-2"/>
    <n v="8.6E-3"/>
    <n v="8.6E-3"/>
  </r>
  <r>
    <s v="vermont"/>
    <x v="18"/>
    <x v="6"/>
    <x v="582"/>
    <n v="5.1000000000000004E-3"/>
    <n v="5.1000000000000004E-3"/>
    <n v="4.5999999999999999E-3"/>
    <n v="5.1000000000000004E-3"/>
    <n v="4.5999999999999999E-3"/>
    <n v="5.1000000000000004E-3"/>
    <n v="5.1000000000000004E-3"/>
    <n v="4.5999999999999999E-3"/>
  </r>
  <r>
    <s v="vermont"/>
    <x v="18"/>
    <x v="0"/>
    <x v="4572"/>
    <n v="0.44940000000000002"/>
    <n v="0.41589999999999999"/>
    <n v="0.44469999999999998"/>
    <n v="0.40150000000000002"/>
    <n v="0.39700000000000002"/>
    <n v="0.45400000000000001"/>
    <n v="0.39069999999999999"/>
    <n v="0.37290000000000001"/>
  </r>
  <r>
    <s v="vermont"/>
    <x v="18"/>
    <x v="3"/>
    <x v="3369"/>
    <n v="0.13780000000000001"/>
    <n v="0.1368"/>
    <n v="0.15010000000000001"/>
    <n v="0.12230000000000001"/>
    <n v="0.13059999999999999"/>
    <n v="0.1424"/>
    <n v="0.1116"/>
    <n v="0.1065"/>
  </r>
  <r>
    <s v="vermont"/>
    <x v="18"/>
    <x v="1"/>
    <x v="4573"/>
    <n v="9.1800000000000007E-2"/>
    <n v="8.1799999999999998E-2"/>
    <n v="8.6400000000000005E-2"/>
    <n v="8.1799999999999998E-2"/>
    <n v="7.7799999999999994E-2"/>
    <n v="9.1800000000000007E-2"/>
    <n v="8.1799999999999998E-2"/>
    <n v="7.7799999999999994E-2"/>
  </r>
  <r>
    <s v="vermont"/>
    <x v="18"/>
    <x v="4"/>
    <x v="4574"/>
    <n v="0.17380000000000001"/>
    <n v="0.17380000000000001"/>
    <n v="0.1658"/>
    <n v="0.17380000000000001"/>
    <n v="0.1658"/>
    <n v="0.17380000000000001"/>
    <n v="0.17380000000000001"/>
    <n v="0.1658"/>
  </r>
  <r>
    <s v="virginia"/>
    <x v="18"/>
    <x v="6"/>
    <x v="4575"/>
    <n v="6.6500000000000004E-2"/>
    <n v="6.6500000000000004E-2"/>
    <n v="5.9799999999999999E-2"/>
    <n v="6.6500000000000004E-2"/>
    <n v="5.9799999999999999E-2"/>
    <n v="6.6500000000000004E-2"/>
    <n v="6.6500000000000004E-2"/>
    <n v="5.9799999999999999E-2"/>
  </r>
  <r>
    <s v="virginia"/>
    <x v="18"/>
    <x v="5"/>
    <x v="4576"/>
    <n v="0.34399999999999997"/>
    <n v="0.12989999999999999"/>
    <n v="0.30959999999999999"/>
    <n v="0.12989999999999999"/>
    <n v="0.12640000000000001"/>
    <n v="0.34399999999999997"/>
    <n v="0.12989999999999999"/>
    <n v="0.12640000000000001"/>
  </r>
  <r>
    <s v="virginia"/>
    <x v="18"/>
    <x v="3"/>
    <x v="4577"/>
    <n v="1.8108"/>
    <n v="1.7981"/>
    <n v="1.9726999999999999"/>
    <n v="1.6075999999999999"/>
    <n v="1.7163999999999999"/>
    <n v="1.8714999999999999"/>
    <n v="1.4661999999999999"/>
    <n v="1.4001999999999999"/>
  </r>
  <r>
    <s v="virginia"/>
    <x v="18"/>
    <x v="0"/>
    <x v="4578"/>
    <n v="6.0674000000000001"/>
    <n v="5.6409000000000002"/>
    <n v="5.9935999999999998"/>
    <n v="5.4504999999999999"/>
    <n v="5.3776999999999999"/>
    <n v="6.1280999999999999"/>
    <n v="5.3090999999999999"/>
    <n v="5.0614999999999997"/>
  </r>
  <r>
    <s v="virginia"/>
    <x v="18"/>
    <x v="2"/>
    <x v="4579"/>
    <n v="0.19409999999999999"/>
    <n v="0.11269999999999999"/>
    <n v="0.18790000000000001"/>
    <n v="0.11269999999999999"/>
    <n v="0.11269999999999999"/>
    <n v="0.19409999999999999"/>
    <n v="0.11269999999999999"/>
    <n v="0.11269999999999999"/>
  </r>
  <r>
    <s v="virginia"/>
    <x v="18"/>
    <x v="4"/>
    <x v="4580"/>
    <n v="2.5264000000000002"/>
    <n v="2.5264000000000002"/>
    <n v="2.4049"/>
    <n v="2.5264000000000002"/>
    <n v="2.4049"/>
    <n v="2.5264000000000002"/>
    <n v="2.5264000000000002"/>
    <n v="2.4049"/>
  </r>
  <r>
    <s v="virginia"/>
    <x v="18"/>
    <x v="1"/>
    <x v="4581"/>
    <n v="1.1256999999999999"/>
    <n v="1.0074000000000001"/>
    <n v="1.0587"/>
    <n v="1.0074000000000001"/>
    <n v="0.95740000000000003"/>
    <n v="1.1256999999999999"/>
    <n v="1.0074000000000001"/>
    <n v="0.95740000000000003"/>
  </r>
  <r>
    <s v="washington"/>
    <x v="18"/>
    <x v="6"/>
    <x v="484"/>
    <n v="5.7500000000000002E-2"/>
    <n v="5.7500000000000002E-2"/>
    <n v="5.1700000000000003E-2"/>
    <n v="5.7500000000000002E-2"/>
    <n v="5.1700000000000003E-2"/>
    <n v="5.7500000000000002E-2"/>
    <n v="5.7500000000000002E-2"/>
    <n v="5.1700000000000003E-2"/>
  </r>
  <r>
    <s v="washington"/>
    <x v="18"/>
    <x v="3"/>
    <x v="4582"/>
    <n v="1.5658000000000001"/>
    <n v="1.5548"/>
    <n v="1.7058"/>
    <n v="1.3900999999999999"/>
    <n v="1.4841"/>
    <n v="1.6183000000000001"/>
    <n v="1.2679"/>
    <n v="1.2108000000000001"/>
  </r>
  <r>
    <s v="washington"/>
    <x v="18"/>
    <x v="4"/>
    <x v="4583"/>
    <n v="1.3345"/>
    <n v="1.3345"/>
    <n v="1.268"/>
    <n v="1.3345"/>
    <n v="1.268"/>
    <n v="1.3345"/>
    <n v="1.3345"/>
    <n v="1.268"/>
  </r>
  <r>
    <s v="washington"/>
    <x v="18"/>
    <x v="1"/>
    <x v="4584"/>
    <n v="0.75719999999999998"/>
    <n v="0.75719999999999998"/>
    <n v="0.73229999999999995"/>
    <n v="0.75719999999999998"/>
    <n v="0.73229999999999995"/>
    <n v="0.75719999999999998"/>
    <n v="0.75719999999999998"/>
    <n v="0.73229999999999995"/>
  </r>
  <r>
    <s v="washington"/>
    <x v="18"/>
    <x v="2"/>
    <x v="4585"/>
    <n v="0.1678"/>
    <n v="9.7500000000000003E-2"/>
    <n v="0.16250000000000001"/>
    <n v="9.7500000000000003E-2"/>
    <n v="9.7500000000000003E-2"/>
    <n v="0.1678"/>
    <n v="9.7500000000000003E-2"/>
    <n v="9.7500000000000003E-2"/>
  </r>
  <r>
    <s v="washington"/>
    <x v="18"/>
    <x v="5"/>
    <x v="4586"/>
    <n v="0.29749999999999999"/>
    <n v="0.1123"/>
    <n v="0.26769999999999999"/>
    <n v="0.1123"/>
    <n v="0.10929999999999999"/>
    <n v="0.29749999999999999"/>
    <n v="0.1123"/>
    <n v="0.10929999999999999"/>
  </r>
  <r>
    <s v="washington"/>
    <x v="18"/>
    <x v="0"/>
    <x v="4587"/>
    <n v="4.1802999999999999"/>
    <n v="3.9138000000000002"/>
    <n v="4.1879999999999997"/>
    <n v="3.7490999999999999"/>
    <n v="3.7429999999999999"/>
    <n v="4.2327000000000004"/>
    <n v="3.6269"/>
    <n v="3.4697"/>
  </r>
  <r>
    <s v="washington_dc"/>
    <x v="18"/>
    <x v="3"/>
    <x v="1079"/>
    <n v="9.1700000000000004E-2"/>
    <n v="9.0999999999999998E-2"/>
    <n v="9.9900000000000003E-2"/>
    <n v="8.14E-2"/>
    <n v="8.6900000000000005E-2"/>
    <n v="9.4799999999999995E-2"/>
    <n v="7.4200000000000002E-2"/>
    <n v="7.0900000000000005E-2"/>
  </r>
  <r>
    <s v="washington_dc"/>
    <x v="18"/>
    <x v="6"/>
    <x v="163"/>
    <n v="3.3999999999999998E-3"/>
    <n v="3.3999999999999998E-3"/>
    <n v="3.0000000000000001E-3"/>
    <n v="3.3999999999999998E-3"/>
    <n v="3.0000000000000001E-3"/>
    <n v="3.3999999999999998E-3"/>
    <n v="3.3999999999999998E-3"/>
    <n v="3.0000000000000001E-3"/>
  </r>
  <r>
    <s v="washington_dc"/>
    <x v="18"/>
    <x v="0"/>
    <x v="4588"/>
    <n v="0.34899999999999998"/>
    <n v="0.3276"/>
    <n v="0.34350000000000003"/>
    <n v="0.31790000000000002"/>
    <n v="0.3125"/>
    <n v="0.35210000000000002"/>
    <n v="0.31080000000000002"/>
    <n v="0.2964"/>
  </r>
  <r>
    <s v="washington_dc"/>
    <x v="18"/>
    <x v="5"/>
    <x v="2685"/>
    <n v="1.7399999999999999E-2"/>
    <n v="6.6E-3"/>
    <n v="1.5699999999999999E-2"/>
    <n v="6.6E-3"/>
    <n v="6.4000000000000003E-3"/>
    <n v="1.7399999999999999E-2"/>
    <n v="6.6E-3"/>
    <n v="6.4000000000000003E-3"/>
  </r>
  <r>
    <s v="washington_dc"/>
    <x v="18"/>
    <x v="4"/>
    <x v="4589"/>
    <n v="0.17069999999999999"/>
    <n v="0.17069999999999999"/>
    <n v="0.16270000000000001"/>
    <n v="0.17069999999999999"/>
    <n v="0.16270000000000001"/>
    <n v="0.17069999999999999"/>
    <n v="0.17069999999999999"/>
    <n v="0.16270000000000001"/>
  </r>
  <r>
    <s v="washington_dc"/>
    <x v="18"/>
    <x v="2"/>
    <x v="596"/>
    <n v="9.7999999999999997E-3"/>
    <n v="5.7000000000000002E-3"/>
    <n v="9.4999999999999998E-3"/>
    <n v="5.7000000000000002E-3"/>
    <n v="5.7000000000000002E-3"/>
    <n v="9.7999999999999997E-3"/>
    <n v="5.7000000000000002E-3"/>
    <n v="5.7000000000000002E-3"/>
  </r>
  <r>
    <s v="washington_dc"/>
    <x v="18"/>
    <x v="1"/>
    <x v="2925"/>
    <n v="5.6000000000000001E-2"/>
    <n v="5.0200000000000002E-2"/>
    <n v="5.2699999999999997E-2"/>
    <n v="5.0200000000000002E-2"/>
    <n v="4.7699999999999999E-2"/>
    <n v="5.6000000000000001E-2"/>
    <n v="5.0200000000000002E-2"/>
    <n v="4.7699999999999999E-2"/>
  </r>
  <r>
    <s v="west_virginia"/>
    <x v="18"/>
    <x v="5"/>
    <x v="142"/>
    <n v="6.6699999999999995E-2"/>
    <n v="2.52E-2"/>
    <n v="6.0100000000000001E-2"/>
    <n v="2.52E-2"/>
    <n v="2.4500000000000001E-2"/>
    <n v="6.6699999999999995E-2"/>
    <n v="2.52E-2"/>
    <n v="2.4500000000000001E-2"/>
  </r>
  <r>
    <s v="west_virginia"/>
    <x v="18"/>
    <x v="3"/>
    <x v="4590"/>
    <n v="0.35120000000000001"/>
    <n v="0.3488"/>
    <n v="0.3826"/>
    <n v="0.31180000000000002"/>
    <n v="0.33289999999999997"/>
    <n v="0.36299999999999999"/>
    <n v="0.28439999999999999"/>
    <n v="0.27160000000000001"/>
  </r>
  <r>
    <s v="west_virginia"/>
    <x v="18"/>
    <x v="2"/>
    <x v="1118"/>
    <n v="3.7600000000000001E-2"/>
    <n v="2.1899999999999999E-2"/>
    <n v="3.6400000000000002E-2"/>
    <n v="2.1899999999999999E-2"/>
    <n v="2.1899999999999999E-2"/>
    <n v="3.7600000000000001E-2"/>
    <n v="2.1899999999999999E-2"/>
    <n v="2.1899999999999999E-2"/>
  </r>
  <r>
    <s v="west_virginia"/>
    <x v="18"/>
    <x v="0"/>
    <x v="4591"/>
    <n v="1.2505999999999999"/>
    <n v="1.1658999999999999"/>
    <n v="1.2330000000000001"/>
    <n v="1.129"/>
    <n v="1.1119000000000001"/>
    <n v="1.2624"/>
    <n v="1.1015999999999999"/>
    <n v="1.0506"/>
  </r>
  <r>
    <s v="west_virginia"/>
    <x v="18"/>
    <x v="1"/>
    <x v="4592"/>
    <n v="0.23050000000000001"/>
    <n v="0.2056"/>
    <n v="0.21690000000000001"/>
    <n v="0.2056"/>
    <n v="0.19550000000000001"/>
    <n v="0.23050000000000001"/>
    <n v="0.2056"/>
    <n v="0.19550000000000001"/>
  </r>
  <r>
    <s v="west_virginia"/>
    <x v="18"/>
    <x v="4"/>
    <x v="4593"/>
    <n v="0.55159999999999998"/>
    <n v="0.55159999999999998"/>
    <n v="0.52539999999999998"/>
    <n v="0.55159999999999998"/>
    <n v="0.52539999999999998"/>
    <n v="0.55159999999999998"/>
    <n v="0.55159999999999998"/>
    <n v="0.52539999999999998"/>
  </r>
  <r>
    <s v="west_virginia"/>
    <x v="18"/>
    <x v="6"/>
    <x v="307"/>
    <n v="1.29E-2"/>
    <n v="1.29E-2"/>
    <n v="1.1599999999999999E-2"/>
    <n v="1.29E-2"/>
    <n v="1.1599999999999999E-2"/>
    <n v="1.29E-2"/>
    <n v="1.29E-2"/>
    <n v="1.1599999999999999E-2"/>
  </r>
  <r>
    <s v="wisconsin"/>
    <x v="18"/>
    <x v="4"/>
    <x v="4594"/>
    <n v="1.7475000000000001"/>
    <n v="1.7475000000000001"/>
    <n v="1.663"/>
    <n v="1.7475000000000001"/>
    <n v="1.663"/>
    <n v="1.7475000000000001"/>
    <n v="1.7475000000000001"/>
    <n v="1.663"/>
  </r>
  <r>
    <s v="wisconsin"/>
    <x v="18"/>
    <x v="5"/>
    <x v="4595"/>
    <n v="0.22689999999999999"/>
    <n v="8.5699999999999998E-2"/>
    <n v="0.20419999999999999"/>
    <n v="8.5699999999999998E-2"/>
    <n v="8.3400000000000002E-2"/>
    <n v="0.22689999999999999"/>
    <n v="8.5699999999999998E-2"/>
    <n v="8.3400000000000002E-2"/>
  </r>
  <r>
    <s v="wisconsin"/>
    <x v="18"/>
    <x v="2"/>
    <x v="4596"/>
    <n v="0.128"/>
    <n v="7.4399999999999994E-2"/>
    <n v="0.124"/>
    <n v="7.4399999999999994E-2"/>
    <n v="7.4399999999999994E-2"/>
    <n v="0.128"/>
    <n v="7.4399999999999994E-2"/>
    <n v="7.4399999999999994E-2"/>
  </r>
  <r>
    <s v="wisconsin"/>
    <x v="18"/>
    <x v="3"/>
    <x v="4597"/>
    <n v="1.1944999999999999"/>
    <n v="1.1860999999999999"/>
    <n v="1.3012999999999999"/>
    <n v="1.0605"/>
    <n v="1.1322000000000001"/>
    <n v="1.2345999999999999"/>
    <n v="0.96719999999999995"/>
    <n v="0.92369999999999997"/>
  </r>
  <r>
    <s v="wisconsin"/>
    <x v="18"/>
    <x v="6"/>
    <x v="4291"/>
    <n v="4.3799999999999999E-2"/>
    <n v="4.3799999999999999E-2"/>
    <n v="3.95E-2"/>
    <n v="4.3799999999999999E-2"/>
    <n v="3.95E-2"/>
    <n v="4.3799999999999999E-2"/>
    <n v="4.3799999999999999E-2"/>
    <n v="3.95E-2"/>
  </r>
  <r>
    <s v="wisconsin"/>
    <x v="18"/>
    <x v="1"/>
    <x v="4598"/>
    <n v="0.75829999999999997"/>
    <n v="0.67769999999999997"/>
    <n v="0.71330000000000005"/>
    <n v="0.67769999999999997"/>
    <n v="0.64429999999999998"/>
    <n v="0.75829999999999997"/>
    <n v="0.67769999999999997"/>
    <n v="0.64429999999999998"/>
  </r>
  <r>
    <s v="wisconsin"/>
    <x v="18"/>
    <x v="0"/>
    <x v="4599"/>
    <n v="4.0991"/>
    <n v="3.8151999999999999"/>
    <n v="4.0453000000000001"/>
    <n v="3.6896"/>
    <n v="3.6368"/>
    <n v="4.1391"/>
    <n v="3.5962999999999998"/>
    <n v="3.4281999999999999"/>
  </r>
  <r>
    <s v="wyoming"/>
    <x v="18"/>
    <x v="1"/>
    <x v="4600"/>
    <n v="0.1023"/>
    <n v="8.9399999999999993E-2"/>
    <n v="9.6500000000000002E-2"/>
    <n v="8.9399999999999993E-2"/>
    <n v="8.5500000000000007E-2"/>
    <n v="0.1023"/>
    <n v="8.9399999999999993E-2"/>
    <n v="8.5500000000000007E-2"/>
  </r>
  <r>
    <s v="wyoming"/>
    <x v="18"/>
    <x v="4"/>
    <x v="39"/>
    <n v="0.15260000000000001"/>
    <n v="0.15260000000000001"/>
    <n v="0.14530000000000001"/>
    <n v="0.15260000000000001"/>
    <n v="0.14530000000000001"/>
    <n v="0.15260000000000001"/>
    <n v="0.15260000000000001"/>
    <n v="0.14530000000000001"/>
  </r>
  <r>
    <s v="wyoming"/>
    <x v="18"/>
    <x v="3"/>
    <x v="4601"/>
    <n v="0.1045"/>
    <n v="0.1038"/>
    <n v="0.1139"/>
    <n v="9.2799999999999994E-2"/>
    <n v="9.9099999999999994E-2"/>
    <n v="0.1081"/>
    <n v="8.4699999999999998E-2"/>
    <n v="8.0799999999999997E-2"/>
  </r>
  <r>
    <s v="wyoming"/>
    <x v="18"/>
    <x v="0"/>
    <x v="4602"/>
    <n v="0.39439999999999997"/>
    <n v="0.36370000000000002"/>
    <n v="0.38790000000000002"/>
    <n v="0.35270000000000001"/>
    <n v="0.34720000000000001"/>
    <n v="0.39789999999999998"/>
    <n v="0.34449999999999997"/>
    <n v="0.32890000000000003"/>
  </r>
  <r>
    <s v="wyoming"/>
    <x v="18"/>
    <x v="6"/>
    <x v="440"/>
    <n v="3.8E-3"/>
    <n v="3.8E-3"/>
    <n v="3.5000000000000001E-3"/>
    <n v="3.8E-3"/>
    <n v="3.5000000000000001E-3"/>
    <n v="3.8E-3"/>
    <n v="3.8E-3"/>
    <n v="3.5000000000000001E-3"/>
  </r>
  <r>
    <s v="wyoming"/>
    <x v="18"/>
    <x v="2"/>
    <x v="657"/>
    <n v="1.12E-2"/>
    <n v="6.4999999999999997E-3"/>
    <n v="1.0800000000000001E-2"/>
    <n v="6.4999999999999997E-3"/>
    <n v="6.4999999999999997E-3"/>
    <n v="1.12E-2"/>
    <n v="6.4999999999999997E-3"/>
    <n v="6.4999999999999997E-3"/>
  </r>
  <r>
    <s v="wyoming"/>
    <x v="18"/>
    <x v="5"/>
    <x v="2707"/>
    <n v="1.9900000000000001E-2"/>
    <n v="7.4999999999999997E-3"/>
    <n v="1.7899999999999999E-2"/>
    <n v="7.4999999999999997E-3"/>
    <n v="7.3000000000000001E-3"/>
    <n v="1.9900000000000001E-2"/>
    <n v="7.4999999999999997E-3"/>
    <n v="7.3000000000000001E-3"/>
  </r>
  <r>
    <s v="alabama"/>
    <x v="19"/>
    <x v="3"/>
    <x v="4603"/>
    <n v="0.93630000000000002"/>
    <n v="0.93430000000000002"/>
    <n v="0.8881"/>
    <n v="0.81599999999999995"/>
    <n v="0.751"/>
    <n v="0.94379999999999997"/>
    <n v="0.70199999999999996"/>
    <n v="0.56610000000000005"/>
  </r>
  <r>
    <s v="alabama"/>
    <x v="19"/>
    <x v="4"/>
    <x v="4604"/>
    <n v="1.5367999999999999"/>
    <n v="1.5346"/>
    <n v="1.31"/>
    <n v="1.5346"/>
    <n v="1.3088"/>
    <n v="1.4735"/>
    <n v="1.4735"/>
    <n v="1.2568999999999999"/>
  </r>
  <r>
    <s v="alabama"/>
    <x v="19"/>
    <x v="0"/>
    <x v="4605"/>
    <n v="3.5377000000000001"/>
    <n v="3.2519999999999998"/>
    <n v="3.0354999999999999"/>
    <n v="3.1335999999999999"/>
    <n v="2.6928999999999998"/>
    <n v="3.4819"/>
    <n v="2.9584999999999999"/>
    <n v="2.4561000000000002"/>
  </r>
  <r>
    <s v="alabama"/>
    <x v="19"/>
    <x v="1"/>
    <x v="4606"/>
    <n v="0.75039999999999996"/>
    <n v="0.62719999999999998"/>
    <n v="0.61219999999999997"/>
    <n v="0.62719999999999998"/>
    <n v="0.5101"/>
    <n v="0.75039999999999996"/>
    <n v="0.62719999999999998"/>
    <n v="0.5101"/>
  </r>
  <r>
    <s v="alabama"/>
    <x v="19"/>
    <x v="2"/>
    <x v="4607"/>
    <n v="0.1011"/>
    <n v="5.3999999999999999E-2"/>
    <n v="9.7299999999999998E-2"/>
    <n v="5.3999999999999999E-2"/>
    <n v="5.3999999999999999E-2"/>
    <n v="0.1011"/>
    <n v="5.3999999999999999E-2"/>
    <n v="5.3999999999999999E-2"/>
  </r>
  <r>
    <s v="alabama"/>
    <x v="19"/>
    <x v="5"/>
    <x v="2409"/>
    <n v="0.17879999999999999"/>
    <n v="6.7500000000000004E-2"/>
    <n v="0.10730000000000001"/>
    <n v="6.7500000000000004E-2"/>
    <n v="4.8399999999999999E-2"/>
    <n v="0.17879999999999999"/>
    <n v="6.7500000000000004E-2"/>
    <n v="4.8399999999999999E-2"/>
  </r>
  <r>
    <s v="alabama"/>
    <x v="19"/>
    <x v="6"/>
    <x v="4608"/>
    <n v="3.44E-2"/>
    <n v="3.44E-2"/>
    <n v="2.06E-2"/>
    <n v="3.44E-2"/>
    <n v="2.06E-2"/>
    <n v="3.44E-2"/>
    <n v="3.44E-2"/>
    <n v="2.06E-2"/>
  </r>
  <r>
    <s v="alaska"/>
    <x v="19"/>
    <x v="6"/>
    <x v="1401"/>
    <n v="5.7999999999999996E-3"/>
    <n v="5.7999999999999996E-3"/>
    <n v="3.5000000000000001E-3"/>
    <n v="5.7999999999999996E-3"/>
    <n v="3.5000000000000001E-3"/>
    <n v="5.7999999999999996E-3"/>
    <n v="5.7999999999999996E-3"/>
    <n v="3.5000000000000001E-3"/>
  </r>
  <r>
    <s v="alaska"/>
    <x v="19"/>
    <x v="1"/>
    <x v="641"/>
    <n v="7.5700000000000003E-2"/>
    <n v="6.6500000000000004E-2"/>
    <n v="6.1100000000000002E-2"/>
    <n v="6.6500000000000004E-2"/>
    <n v="5.3400000000000003E-2"/>
    <n v="7.5700000000000003E-2"/>
    <n v="6.6500000000000004E-2"/>
    <n v="5.3400000000000003E-2"/>
  </r>
  <r>
    <s v="alaska"/>
    <x v="19"/>
    <x v="4"/>
    <x v="1919"/>
    <n v="0.21809999999999999"/>
    <n v="0.2177"/>
    <n v="0.1852"/>
    <n v="0.2177"/>
    <n v="0.185"/>
    <n v="0.20899999999999999"/>
    <n v="0.20899999999999999"/>
    <n v="0.1777"/>
  </r>
  <r>
    <s v="alaska"/>
    <x v="19"/>
    <x v="5"/>
    <x v="1570"/>
    <n v="3.0300000000000001E-2"/>
    <n v="1.14E-2"/>
    <n v="1.8200000000000001E-2"/>
    <n v="1.14E-2"/>
    <n v="8.2000000000000007E-3"/>
    <n v="3.0300000000000001E-2"/>
    <n v="1.14E-2"/>
    <n v="8.2000000000000007E-3"/>
  </r>
  <r>
    <s v="alaska"/>
    <x v="19"/>
    <x v="2"/>
    <x v="280"/>
    <n v="1.7100000000000001E-2"/>
    <n v="9.1000000000000004E-3"/>
    <n v="1.6500000000000001E-2"/>
    <n v="9.1000000000000004E-3"/>
    <n v="9.1000000000000004E-3"/>
    <n v="1.7100000000000001E-2"/>
    <n v="9.1000000000000004E-3"/>
    <n v="9.1000000000000004E-3"/>
  </r>
  <r>
    <s v="alaska"/>
    <x v="19"/>
    <x v="3"/>
    <x v="403"/>
    <n v="0.15870000000000001"/>
    <n v="0.15840000000000001"/>
    <n v="0.15049999999999999"/>
    <n v="0.13830000000000001"/>
    <n v="0.1273"/>
    <n v="0.16"/>
    <n v="0.11899999999999999"/>
    <n v="9.5899999999999999E-2"/>
  </r>
  <r>
    <s v="alaska"/>
    <x v="19"/>
    <x v="0"/>
    <x v="4609"/>
    <n v="0.50580000000000003"/>
    <n v="0.46899999999999997"/>
    <n v="0.435"/>
    <n v="0.44890000000000002"/>
    <n v="0.3866"/>
    <n v="0.498"/>
    <n v="0.4209"/>
    <n v="0.34789999999999999"/>
  </r>
  <r>
    <s v="arizona"/>
    <x v="19"/>
    <x v="4"/>
    <x v="4610"/>
    <n v="2.363"/>
    <n v="2.3589000000000002"/>
    <n v="2.0032999999999999"/>
    <n v="2.3589000000000002"/>
    <n v="2.0009999999999999"/>
    <n v="2.2642000000000002"/>
    <n v="2.2642000000000002"/>
    <n v="1.9212"/>
  </r>
  <r>
    <s v="arizona"/>
    <x v="19"/>
    <x v="3"/>
    <x v="4611"/>
    <n v="1.821"/>
    <n v="1.8171999999999999"/>
    <n v="1.7273000000000001"/>
    <n v="1.587"/>
    <n v="1.4605999999999999"/>
    <n v="1.8355999999999999"/>
    <n v="1.3653"/>
    <n v="1.101"/>
  </r>
  <r>
    <s v="arizona"/>
    <x v="19"/>
    <x v="2"/>
    <x v="4612"/>
    <n v="0.19670000000000001"/>
    <n v="0.105"/>
    <n v="0.18920000000000001"/>
    <n v="0.105"/>
    <n v="0.105"/>
    <n v="0.19670000000000001"/>
    <n v="0.105"/>
    <n v="0.105"/>
  </r>
  <r>
    <s v="arizona"/>
    <x v="19"/>
    <x v="0"/>
    <x v="4613"/>
    <n v="5.6959"/>
    <n v="5.2664"/>
    <n v="4.8960999999999997"/>
    <n v="5.0362999999999998"/>
    <n v="4.3343999999999996"/>
    <n v="5.6116000000000001"/>
    <n v="4.7199"/>
    <n v="3.895"/>
  </r>
  <r>
    <s v="arizona"/>
    <x v="19"/>
    <x v="5"/>
    <x v="1776"/>
    <n v="0.3478"/>
    <n v="0.1313"/>
    <n v="0.2087"/>
    <n v="0.1313"/>
    <n v="9.4200000000000006E-2"/>
    <n v="0.3478"/>
    <n v="0.1313"/>
    <n v="9.4200000000000006E-2"/>
  </r>
  <r>
    <s v="arizona"/>
    <x v="19"/>
    <x v="6"/>
    <x v="955"/>
    <n v="6.6799999999999998E-2"/>
    <n v="6.6799999999999998E-2"/>
    <n v="4.0099999999999997E-2"/>
    <n v="6.6799999999999998E-2"/>
    <n v="4.0099999999999997E-2"/>
    <n v="6.6799999999999998E-2"/>
    <n v="6.6799999999999998E-2"/>
    <n v="4.0099999999999997E-2"/>
  </r>
  <r>
    <s v="arizona"/>
    <x v="19"/>
    <x v="1"/>
    <x v="4614"/>
    <n v="0.90059999999999996"/>
    <n v="0.7873"/>
    <n v="0.72750000000000004"/>
    <n v="0.7873"/>
    <n v="0.63349999999999995"/>
    <n v="0.90059999999999996"/>
    <n v="0.7873"/>
    <n v="0.63349999999999995"/>
  </r>
  <r>
    <s v="arkansas"/>
    <x v="19"/>
    <x v="4"/>
    <x v="4615"/>
    <n v="0.97199999999999998"/>
    <n v="0.97060000000000002"/>
    <n v="0.82789999999999997"/>
    <n v="0.97060000000000002"/>
    <n v="0.82709999999999995"/>
    <n v="0.93189999999999995"/>
    <n v="0.93189999999999995"/>
    <n v="0.79430000000000001"/>
  </r>
  <r>
    <s v="arkansas"/>
    <x v="19"/>
    <x v="0"/>
    <x v="4616"/>
    <n v="2.1993999999999998"/>
    <n v="2.0310000000000001"/>
    <n v="1.8891"/>
    <n v="1.9536"/>
    <n v="1.6801999999999999"/>
    <n v="2.1642000000000001"/>
    <n v="1.8402000000000001"/>
    <n v="1.5264"/>
  </r>
  <r>
    <s v="arkansas"/>
    <x v="19"/>
    <x v="5"/>
    <x v="4571"/>
    <n v="0.1171"/>
    <n v="4.4200000000000003E-2"/>
    <n v="7.0199999999999999E-2"/>
    <n v="4.4200000000000003E-2"/>
    <n v="3.1699999999999999E-2"/>
    <n v="0.1171"/>
    <n v="4.4200000000000003E-2"/>
    <n v="3.1699999999999999E-2"/>
  </r>
  <r>
    <s v="arkansas"/>
    <x v="19"/>
    <x v="1"/>
    <x v="4617"/>
    <n v="0.40860000000000002"/>
    <n v="0.34670000000000001"/>
    <n v="0.33229999999999998"/>
    <n v="0.34670000000000001"/>
    <n v="0.28089999999999998"/>
    <n v="0.40860000000000002"/>
    <n v="0.34670000000000001"/>
    <n v="0.28089999999999998"/>
  </r>
  <r>
    <s v="arkansas"/>
    <x v="19"/>
    <x v="6"/>
    <x v="1258"/>
    <n v="2.2499999999999999E-2"/>
    <n v="2.2499999999999999E-2"/>
    <n v="1.35E-2"/>
    <n v="2.2499999999999999E-2"/>
    <n v="1.35E-2"/>
    <n v="2.2499999999999999E-2"/>
    <n v="2.2499999999999999E-2"/>
    <n v="1.35E-2"/>
  </r>
  <r>
    <s v="arkansas"/>
    <x v="19"/>
    <x v="3"/>
    <x v="4618"/>
    <n v="0.61299999999999999"/>
    <n v="0.61170000000000002"/>
    <n v="0.58150000000000002"/>
    <n v="0.53420000000000001"/>
    <n v="0.49170000000000003"/>
    <n v="0.6179"/>
    <n v="0.45960000000000001"/>
    <n v="0.37059999999999998"/>
  </r>
  <r>
    <s v="arkansas"/>
    <x v="19"/>
    <x v="2"/>
    <x v="81"/>
    <n v="6.6199999999999995E-2"/>
    <n v="3.5299999999999998E-2"/>
    <n v="6.3700000000000007E-2"/>
    <n v="3.5299999999999998E-2"/>
    <n v="3.5299999999999998E-2"/>
    <n v="6.6199999999999995E-2"/>
    <n v="3.5299999999999998E-2"/>
    <n v="3.5299999999999998E-2"/>
  </r>
  <r>
    <s v="california"/>
    <x v="19"/>
    <x v="2"/>
    <x v="2786"/>
    <n v="0.92730000000000001"/>
    <n v="0.495"/>
    <n v="0.8921"/>
    <n v="0.495"/>
    <n v="0.495"/>
    <n v="0.92730000000000001"/>
    <n v="0.495"/>
    <n v="0.495"/>
  </r>
  <r>
    <s v="california"/>
    <x v="19"/>
    <x v="5"/>
    <x v="4619"/>
    <n v="1.6396999999999999"/>
    <n v="0.61909999999999998"/>
    <n v="0.98380000000000001"/>
    <n v="0.61909999999999998"/>
    <n v="0.44409999999999999"/>
    <n v="1.6396999999999999"/>
    <n v="0.61909999999999998"/>
    <n v="0.44409999999999999"/>
  </r>
  <r>
    <s v="california"/>
    <x v="19"/>
    <x v="3"/>
    <x v="4620"/>
    <n v="8.5861000000000001"/>
    <n v="8.5679999999999996"/>
    <n v="8.1443999999999992"/>
    <n v="7.4828999999999999"/>
    <n v="6.8868"/>
    <n v="8.6548999999999996"/>
    <n v="6.4374000000000002"/>
    <n v="5.1913999999999998"/>
  </r>
  <r>
    <s v="california"/>
    <x v="19"/>
    <x v="1"/>
    <x v="4621"/>
    <n v="4.3278999999999996"/>
    <n v="4.3278999999999996"/>
    <n v="3.4977"/>
    <n v="4.3278999999999996"/>
    <n v="3.0394999999999999"/>
    <n v="4.3278999999999996"/>
    <n v="4.3278999999999996"/>
    <n v="3.0394999999999999"/>
  </r>
  <r>
    <s v="california"/>
    <x v="19"/>
    <x v="0"/>
    <x v="4622"/>
    <n v="26.286899999999999"/>
    <n v="24.796299999999999"/>
    <n v="22.5839"/>
    <n v="23.711200000000002"/>
    <n v="19.920200000000001"/>
    <n v="25.9145"/>
    <n v="22.2441"/>
    <n v="17.87"/>
  </r>
  <r>
    <s v="california"/>
    <x v="19"/>
    <x v="4"/>
    <x v="4623"/>
    <n v="10.4908"/>
    <n v="10.4712"/>
    <n v="8.8767999999999994"/>
    <n v="10.4712"/>
    <n v="8.8658000000000001"/>
    <n v="10.0496"/>
    <n v="10.0496"/>
    <n v="8.5109999999999992"/>
  </r>
  <r>
    <s v="california"/>
    <x v="19"/>
    <x v="6"/>
    <x v="1688"/>
    <n v="0.31509999999999999"/>
    <n v="0.31509999999999999"/>
    <n v="0.18909999999999999"/>
    <n v="0.31509999999999999"/>
    <n v="0.18909999999999999"/>
    <n v="0.31509999999999999"/>
    <n v="0.31509999999999999"/>
    <n v="0.18909999999999999"/>
  </r>
  <r>
    <s v="colorado"/>
    <x v="19"/>
    <x v="4"/>
    <x v="4624"/>
    <n v="1.5531999999999999"/>
    <n v="1.5508"/>
    <n v="1.3210999999999999"/>
    <n v="1.5508"/>
    <n v="1.3197000000000001"/>
    <n v="1.4890000000000001"/>
    <n v="1.4890000000000001"/>
    <n v="1.2674000000000001"/>
  </r>
  <r>
    <s v="colorado"/>
    <x v="19"/>
    <x v="5"/>
    <x v="2759"/>
    <n v="0.20449999999999999"/>
    <n v="7.7200000000000005E-2"/>
    <n v="0.1227"/>
    <n v="7.7200000000000005E-2"/>
    <n v="5.5399999999999998E-2"/>
    <n v="0.20449999999999999"/>
    <n v="7.7200000000000005E-2"/>
    <n v="5.5399999999999998E-2"/>
  </r>
  <r>
    <s v="colorado"/>
    <x v="19"/>
    <x v="2"/>
    <x v="44"/>
    <n v="0.1157"/>
    <n v="6.1699999999999998E-2"/>
    <n v="0.1113"/>
    <n v="6.1699999999999998E-2"/>
    <n v="6.1699999999999998E-2"/>
    <n v="0.1157"/>
    <n v="6.1699999999999998E-2"/>
    <n v="6.1699999999999998E-2"/>
  </r>
  <r>
    <s v="colorado"/>
    <x v="19"/>
    <x v="3"/>
    <x v="4625"/>
    <n v="1.0708"/>
    <n v="1.0686"/>
    <n v="1.0157"/>
    <n v="0.93320000000000003"/>
    <n v="0.8589"/>
    <n v="1.0793999999999999"/>
    <n v="0.80279999999999996"/>
    <n v="0.64739999999999998"/>
  </r>
  <r>
    <s v="colorado"/>
    <x v="19"/>
    <x v="1"/>
    <x v="3764"/>
    <n v="0.62580000000000002"/>
    <n v="0.53739999999999999"/>
    <n v="0.50749999999999995"/>
    <n v="0.53739999999999999"/>
    <n v="0.43430000000000002"/>
    <n v="0.62580000000000002"/>
    <n v="0.53739999999999999"/>
    <n v="0.43430000000000002"/>
  </r>
  <r>
    <s v="colorado"/>
    <x v="19"/>
    <x v="0"/>
    <x v="4626"/>
    <n v="3.6093000000000002"/>
    <n v="3.335"/>
    <n v="3.1019000000000001"/>
    <n v="3.1997"/>
    <n v="2.7536"/>
    <n v="3.5535999999999999"/>
    <n v="3.0074999999999998"/>
    <n v="2.4897999999999998"/>
  </r>
  <r>
    <s v="colorado"/>
    <x v="19"/>
    <x v="6"/>
    <x v="53"/>
    <n v="3.9300000000000002E-2"/>
    <n v="3.9300000000000002E-2"/>
    <n v="2.3599999999999999E-2"/>
    <n v="3.9300000000000002E-2"/>
    <n v="2.3599999999999999E-2"/>
    <n v="3.9300000000000002E-2"/>
    <n v="3.9300000000000002E-2"/>
    <n v="2.3599999999999999E-2"/>
  </r>
  <r>
    <s v="connecticut"/>
    <x v="19"/>
    <x v="3"/>
    <x v="4627"/>
    <n v="0.72199999999999998"/>
    <n v="0.72050000000000003"/>
    <n v="0.68489999999999995"/>
    <n v="0.62929999999999997"/>
    <n v="0.57909999999999995"/>
    <n v="0.7278"/>
    <n v="0.5413"/>
    <n v="0.43659999999999999"/>
  </r>
  <r>
    <s v="connecticut"/>
    <x v="19"/>
    <x v="6"/>
    <x v="2124"/>
    <n v="2.6499999999999999E-2"/>
    <n v="2.6499999999999999E-2"/>
    <n v="1.5900000000000001E-2"/>
    <n v="2.6499999999999999E-2"/>
    <n v="1.5900000000000001E-2"/>
    <n v="2.6499999999999999E-2"/>
    <n v="2.6499999999999999E-2"/>
    <n v="1.5900000000000001E-2"/>
  </r>
  <r>
    <s v="connecticut"/>
    <x v="19"/>
    <x v="1"/>
    <x v="4628"/>
    <n v="0.41139999999999999"/>
    <n v="0.35420000000000001"/>
    <n v="0.33339999999999997"/>
    <n v="0.35420000000000001"/>
    <n v="0.28599999999999998"/>
    <n v="0.41139999999999999"/>
    <n v="0.35420000000000001"/>
    <n v="0.28599999999999998"/>
  </r>
  <r>
    <s v="connecticut"/>
    <x v="19"/>
    <x v="5"/>
    <x v="4629"/>
    <n v="0.13789999999999999"/>
    <n v="5.21E-2"/>
    <n v="8.2699999999999996E-2"/>
    <n v="5.21E-2"/>
    <n v="3.73E-2"/>
    <n v="0.13789999999999999"/>
    <n v="5.21E-2"/>
    <n v="3.73E-2"/>
  </r>
  <r>
    <s v="connecticut"/>
    <x v="19"/>
    <x v="2"/>
    <x v="2146"/>
    <n v="7.8E-2"/>
    <n v="4.1599999999999998E-2"/>
    <n v="7.4999999999999997E-2"/>
    <n v="4.1599999999999998E-2"/>
    <n v="4.1599999999999998E-2"/>
    <n v="7.8E-2"/>
    <n v="4.1599999999999998E-2"/>
    <n v="4.1599999999999998E-2"/>
  </r>
  <r>
    <s v="connecticut"/>
    <x v="19"/>
    <x v="0"/>
    <x v="4630"/>
    <n v="2.2562000000000002"/>
    <n v="2.0737000000000001"/>
    <n v="1.9432"/>
    <n v="1.9823999999999999"/>
    <n v="1.7102999999999999"/>
    <n v="2.2271999999999998"/>
    <n v="1.8613999999999999"/>
    <n v="1.5398000000000001"/>
  </r>
  <r>
    <s v="connecticut"/>
    <x v="19"/>
    <x v="4"/>
    <x v="4631"/>
    <n v="0.88049999999999995"/>
    <n v="0.87880000000000003"/>
    <n v="0.75119999999999998"/>
    <n v="0.87880000000000003"/>
    <n v="0.75029999999999997"/>
    <n v="0.84570000000000001"/>
    <n v="0.84570000000000001"/>
    <n v="0.72230000000000005"/>
  </r>
  <r>
    <s v="delaware"/>
    <x v="19"/>
    <x v="4"/>
    <x v="3015"/>
    <n v="0.30780000000000002"/>
    <n v="0.30730000000000002"/>
    <n v="0.26219999999999999"/>
    <n v="0.30730000000000002"/>
    <n v="0.26190000000000002"/>
    <n v="0.29509999999999997"/>
    <n v="0.29509999999999997"/>
    <n v="0.2515"/>
  </r>
  <r>
    <s v="delaware"/>
    <x v="19"/>
    <x v="6"/>
    <x v="797"/>
    <n v="7.1000000000000004E-3"/>
    <n v="7.1000000000000004E-3"/>
    <n v="4.1999999999999997E-3"/>
    <n v="7.1000000000000004E-3"/>
    <n v="4.1999999999999997E-3"/>
    <n v="7.1000000000000004E-3"/>
    <n v="7.1000000000000004E-3"/>
    <n v="4.1999999999999997E-3"/>
  </r>
  <r>
    <s v="delaware"/>
    <x v="19"/>
    <x v="5"/>
    <x v="101"/>
    <n v="3.6799999999999999E-2"/>
    <n v="1.3899999999999999E-2"/>
    <n v="2.2100000000000002E-2"/>
    <n v="1.3899999999999999E-2"/>
    <n v="0.01"/>
    <n v="3.6799999999999999E-2"/>
    <n v="1.3899999999999999E-2"/>
    <n v="0.01"/>
  </r>
  <r>
    <s v="delaware"/>
    <x v="19"/>
    <x v="0"/>
    <x v="4632"/>
    <n v="0.68430000000000002"/>
    <n v="0.63349999999999995"/>
    <n v="0.58809999999999996"/>
    <n v="0.60909999999999997"/>
    <n v="0.5242"/>
    <n v="0.67320000000000002"/>
    <n v="0.57340000000000002"/>
    <n v="0.47570000000000001"/>
  </r>
  <r>
    <s v="delaware"/>
    <x v="19"/>
    <x v="3"/>
    <x v="3741"/>
    <n v="0.19289999999999999"/>
    <n v="0.1925"/>
    <n v="0.183"/>
    <n v="0.1681"/>
    <n v="0.1547"/>
    <n v="0.19439999999999999"/>
    <n v="0.14460000000000001"/>
    <n v="0.1166"/>
  </r>
  <r>
    <s v="delaware"/>
    <x v="19"/>
    <x v="2"/>
    <x v="290"/>
    <n v="2.0799999999999999E-2"/>
    <n v="1.11E-2"/>
    <n v="0.02"/>
    <n v="1.11E-2"/>
    <n v="1.11E-2"/>
    <n v="2.0799999999999999E-2"/>
    <n v="1.11E-2"/>
    <n v="1.11E-2"/>
  </r>
  <r>
    <s v="delaware"/>
    <x v="19"/>
    <x v="1"/>
    <x v="836"/>
    <n v="0.11890000000000001"/>
    <n v="0.1016"/>
    <n v="9.6500000000000002E-2"/>
    <n v="0.1016"/>
    <n v="8.2199999999999995E-2"/>
    <n v="0.11890000000000001"/>
    <n v="0.1016"/>
    <n v="8.2199999999999995E-2"/>
  </r>
  <r>
    <s v="florida"/>
    <x v="19"/>
    <x v="6"/>
    <x v="4633"/>
    <n v="0.18229999999999999"/>
    <n v="0.18229999999999999"/>
    <n v="0.1094"/>
    <n v="0.18229999999999999"/>
    <n v="0.1094"/>
    <n v="0.18229999999999999"/>
    <n v="0.18229999999999999"/>
    <n v="0.1094"/>
  </r>
  <r>
    <s v="florida"/>
    <x v="19"/>
    <x v="3"/>
    <x v="4634"/>
    <n v="4.9667000000000003"/>
    <n v="4.9561999999999999"/>
    <n v="4.7111999999999998"/>
    <n v="4.3285"/>
    <n v="3.9836999999999998"/>
    <n v="5.0064000000000002"/>
    <n v="3.7237"/>
    <n v="3.0030000000000001"/>
  </r>
  <r>
    <s v="florida"/>
    <x v="19"/>
    <x v="1"/>
    <x v="4635"/>
    <n v="2.7145000000000001"/>
    <n v="2.3471000000000002"/>
    <n v="2.1981999999999999"/>
    <n v="2.3471000000000002"/>
    <n v="1.8935999999999999"/>
    <n v="2.7145000000000001"/>
    <n v="2.3471000000000002"/>
    <n v="1.8935999999999999"/>
  </r>
  <r>
    <s v="florida"/>
    <x v="19"/>
    <x v="5"/>
    <x v="4636"/>
    <n v="0.94850000000000001"/>
    <n v="0.35809999999999997"/>
    <n v="0.56910000000000005"/>
    <n v="0.35809999999999997"/>
    <n v="0.25690000000000002"/>
    <n v="0.94850000000000001"/>
    <n v="0.35809999999999997"/>
    <n v="0.25690000000000002"/>
  </r>
  <r>
    <s v="florida"/>
    <x v="19"/>
    <x v="0"/>
    <x v="4637"/>
    <n v="16.918800000000001"/>
    <n v="15.6891"/>
    <n v="14.545199999999999"/>
    <n v="15.061400000000001"/>
    <n v="12.9648"/>
    <n v="16.645099999999999"/>
    <n v="14.154500000000001"/>
    <n v="11.728300000000001"/>
  </r>
  <r>
    <s v="florida"/>
    <x v="19"/>
    <x v="2"/>
    <x v="4638"/>
    <n v="0.53639999999999999"/>
    <n v="0.2863"/>
    <n v="0.51600000000000001"/>
    <n v="0.2863"/>
    <n v="0.2863"/>
    <n v="0.53639999999999999"/>
    <n v="0.2863"/>
    <n v="0.2863"/>
  </r>
  <r>
    <s v="florida"/>
    <x v="19"/>
    <x v="4"/>
    <x v="4639"/>
    <n v="7.5704000000000002"/>
    <n v="7.5590999999999999"/>
    <n v="6.4413999999999998"/>
    <n v="7.5590999999999999"/>
    <n v="6.4349999999999996"/>
    <n v="7.2569999999999997"/>
    <n v="7.2569999999999997"/>
    <n v="6.1791"/>
  </r>
  <r>
    <s v="georgia"/>
    <x v="19"/>
    <x v="1"/>
    <x v="4640"/>
    <n v="1.3911"/>
    <n v="1.1863999999999999"/>
    <n v="1.1298999999999999"/>
    <n v="1.1863999999999999"/>
    <n v="0.96030000000000004"/>
    <n v="1.3911"/>
    <n v="1.1863999999999999"/>
    <n v="0.96030000000000004"/>
  </r>
  <r>
    <s v="georgia"/>
    <x v="19"/>
    <x v="4"/>
    <x v="4641"/>
    <n v="3.2867999999999999"/>
    <n v="3.2818000000000001"/>
    <n v="2.7947000000000002"/>
    <n v="3.2818000000000001"/>
    <n v="2.7917999999999998"/>
    <n v="3.1503999999999999"/>
    <n v="3.1503999999999999"/>
    <n v="2.6806999999999999"/>
  </r>
  <r>
    <s v="georgia"/>
    <x v="19"/>
    <x v="3"/>
    <x v="4642"/>
    <n v="2.2151000000000001"/>
    <n v="2.2105000000000001"/>
    <n v="2.1012"/>
    <n v="1.9305000000000001"/>
    <n v="1.7766999999999999"/>
    <n v="2.2328999999999999"/>
    <n v="1.6608000000000001"/>
    <n v="1.3392999999999999"/>
  </r>
  <r>
    <s v="georgia"/>
    <x v="19"/>
    <x v="0"/>
    <x v="4643"/>
    <n v="7.6365999999999996"/>
    <n v="7.0473999999999997"/>
    <n v="6.5585000000000004"/>
    <n v="6.7674000000000003"/>
    <n v="5.8198999999999996"/>
    <n v="7.5179"/>
    <n v="6.3663999999999996"/>
    <n v="5.2713000000000001"/>
  </r>
  <r>
    <s v="georgia"/>
    <x v="19"/>
    <x v="2"/>
    <x v="4644"/>
    <n v="0.2392"/>
    <n v="0.12770000000000001"/>
    <n v="0.23019999999999999"/>
    <n v="0.12770000000000001"/>
    <n v="0.12770000000000001"/>
    <n v="0.2392"/>
    <n v="0.12770000000000001"/>
    <n v="0.12770000000000001"/>
  </r>
  <r>
    <s v="georgia"/>
    <x v="19"/>
    <x v="5"/>
    <x v="4645"/>
    <n v="0.42299999999999999"/>
    <n v="0.15970000000000001"/>
    <n v="0.25380000000000003"/>
    <n v="0.15970000000000001"/>
    <n v="0.11459999999999999"/>
    <n v="0.42299999999999999"/>
    <n v="0.15970000000000001"/>
    <n v="0.11459999999999999"/>
  </r>
  <r>
    <s v="georgia"/>
    <x v="19"/>
    <x v="6"/>
    <x v="761"/>
    <n v="8.1299999999999997E-2"/>
    <n v="8.1299999999999997E-2"/>
    <n v="4.8800000000000003E-2"/>
    <n v="8.1299999999999997E-2"/>
    <n v="4.8800000000000003E-2"/>
    <n v="8.1299999999999997E-2"/>
    <n v="8.1299999999999997E-2"/>
    <n v="4.8800000000000003E-2"/>
  </r>
  <r>
    <s v="hawaii"/>
    <x v="19"/>
    <x v="1"/>
    <x v="4561"/>
    <n v="0.1469"/>
    <n v="0.12759999999999999"/>
    <n v="0.1188"/>
    <n v="0.12759999999999999"/>
    <n v="0.1028"/>
    <n v="0.1469"/>
    <n v="0.12759999999999999"/>
    <n v="0.1028"/>
  </r>
  <r>
    <s v="hawaii"/>
    <x v="19"/>
    <x v="6"/>
    <x v="670"/>
    <n v="1.03E-2"/>
    <n v="1.03E-2"/>
    <n v="6.1999999999999998E-3"/>
    <n v="1.03E-2"/>
    <n v="6.1999999999999998E-3"/>
    <n v="1.03E-2"/>
    <n v="1.03E-2"/>
    <n v="6.1999999999999998E-3"/>
  </r>
  <r>
    <s v="hawaii"/>
    <x v="19"/>
    <x v="4"/>
    <x v="4646"/>
    <n v="0.36759999999999998"/>
    <n v="0.36699999999999999"/>
    <n v="0.31180000000000002"/>
    <n v="0.36699999999999999"/>
    <n v="0.31140000000000001"/>
    <n v="0.3523"/>
    <n v="0.3523"/>
    <n v="0.29899999999999999"/>
  </r>
  <r>
    <s v="hawaii"/>
    <x v="19"/>
    <x v="3"/>
    <x v="4647"/>
    <n v="0.28039999999999998"/>
    <n v="0.27979999999999999"/>
    <n v="0.26600000000000001"/>
    <n v="0.24440000000000001"/>
    <n v="0.22489999999999999"/>
    <n v="0.28270000000000001"/>
    <n v="0.2102"/>
    <n v="0.16950000000000001"/>
  </r>
  <r>
    <s v="hawaii"/>
    <x v="19"/>
    <x v="0"/>
    <x v="157"/>
    <n v="0.8891"/>
    <n v="0.82110000000000005"/>
    <n v="0.76400000000000001"/>
    <n v="0.78559999999999997"/>
    <n v="0.67600000000000005"/>
    <n v="0.876"/>
    <n v="0.73680000000000001"/>
    <n v="0.60819999999999996"/>
  </r>
  <r>
    <s v="hawaii"/>
    <x v="19"/>
    <x v="5"/>
    <x v="1928"/>
    <n v="5.3600000000000002E-2"/>
    <n v="2.0199999999999999E-2"/>
    <n v="3.2099999999999997E-2"/>
    <n v="2.0199999999999999E-2"/>
    <n v="1.4500000000000001E-2"/>
    <n v="5.3600000000000002E-2"/>
    <n v="2.0199999999999999E-2"/>
    <n v="1.4500000000000001E-2"/>
  </r>
  <r>
    <s v="hawaii"/>
    <x v="19"/>
    <x v="2"/>
    <x v="1570"/>
    <n v="3.0300000000000001E-2"/>
    <n v="1.6199999999999999E-2"/>
    <n v="2.9100000000000001E-2"/>
    <n v="1.6199999999999999E-2"/>
    <n v="1.6199999999999999E-2"/>
    <n v="3.0300000000000001E-2"/>
    <n v="1.6199999999999999E-2"/>
    <n v="1.6199999999999999E-2"/>
  </r>
  <r>
    <s v="idaho"/>
    <x v="19"/>
    <x v="1"/>
    <x v="4648"/>
    <n v="0.20710000000000001"/>
    <n v="0.17799999999999999"/>
    <n v="0.16789999999999999"/>
    <n v="0.17799999999999999"/>
    <n v="0.14380000000000001"/>
    <n v="0.20710000000000001"/>
    <n v="0.17799999999999999"/>
    <n v="0.14380000000000001"/>
  </r>
  <r>
    <s v="idaho"/>
    <x v="19"/>
    <x v="2"/>
    <x v="1661"/>
    <n v="3.8699999999999998E-2"/>
    <n v="2.06E-2"/>
    <n v="3.7199999999999997E-2"/>
    <n v="2.06E-2"/>
    <n v="2.06E-2"/>
    <n v="3.8699999999999998E-2"/>
    <n v="2.06E-2"/>
    <n v="2.06E-2"/>
  </r>
  <r>
    <s v="idaho"/>
    <x v="19"/>
    <x v="0"/>
    <x v="4649"/>
    <n v="1.1833"/>
    <n v="1.0921000000000001"/>
    <n v="1.0166999999999999"/>
    <n v="1.0468"/>
    <n v="0.90059999999999996"/>
    <n v="1.1655"/>
    <n v="0.98329999999999995"/>
    <n v="0.81310000000000004"/>
  </r>
  <r>
    <s v="idaho"/>
    <x v="19"/>
    <x v="3"/>
    <x v="3173"/>
    <n v="0.35809999999999997"/>
    <n v="0.35730000000000001"/>
    <n v="0.3397"/>
    <n v="0.31209999999999999"/>
    <n v="0.28720000000000001"/>
    <n v="0.36099999999999999"/>
    <n v="0.26850000000000002"/>
    <n v="0.2165"/>
  </r>
  <r>
    <s v="idaho"/>
    <x v="19"/>
    <x v="5"/>
    <x v="2452"/>
    <n v="6.8400000000000002E-2"/>
    <n v="2.58E-2"/>
    <n v="4.1000000000000002E-2"/>
    <n v="2.58E-2"/>
    <n v="1.8499999999999999E-2"/>
    <n v="6.8400000000000002E-2"/>
    <n v="2.58E-2"/>
    <n v="1.8499999999999999E-2"/>
  </r>
  <r>
    <s v="idaho"/>
    <x v="19"/>
    <x v="6"/>
    <x v="1106"/>
    <n v="1.3100000000000001E-2"/>
    <n v="1.3100000000000001E-2"/>
    <n v="7.9000000000000008E-3"/>
    <n v="1.3100000000000001E-2"/>
    <n v="7.9000000000000008E-3"/>
    <n v="1.3100000000000001E-2"/>
    <n v="1.3100000000000001E-2"/>
    <n v="7.9000000000000008E-3"/>
  </r>
  <r>
    <s v="idaho"/>
    <x v="19"/>
    <x v="4"/>
    <x v="4650"/>
    <n v="0.49790000000000001"/>
    <n v="0.49709999999999999"/>
    <n v="0.42299999999999999"/>
    <n v="0.49709999999999999"/>
    <n v="0.42249999999999999"/>
    <n v="0.47720000000000001"/>
    <n v="0.47720000000000001"/>
    <n v="0.40570000000000001"/>
  </r>
  <r>
    <s v="illinois"/>
    <x v="19"/>
    <x v="0"/>
    <x v="4651"/>
    <n v="8.7188999999999997"/>
    <n v="8.0677000000000003"/>
    <n v="7.4870000000000001"/>
    <n v="7.7382999999999997"/>
    <n v="6.6528"/>
    <n v="8.5795999999999992"/>
    <n v="7.2667000000000002"/>
    <n v="6.0076999999999998"/>
  </r>
  <r>
    <s v="illinois"/>
    <x v="19"/>
    <x v="1"/>
    <x v="4652"/>
    <n v="1.4502999999999999"/>
    <n v="1.2516"/>
    <n v="1.1749000000000001"/>
    <n v="1.2516"/>
    <n v="1.0102"/>
    <n v="1.4502999999999999"/>
    <n v="1.2516"/>
    <n v="1.0102"/>
  </r>
  <r>
    <s v="illinois"/>
    <x v="19"/>
    <x v="6"/>
    <x v="2103"/>
    <n v="9.5699999999999993E-2"/>
    <n v="9.5699999999999993E-2"/>
    <n v="5.74E-2"/>
    <n v="9.5699999999999993E-2"/>
    <n v="5.74E-2"/>
    <n v="9.5699999999999993E-2"/>
    <n v="9.5699999999999993E-2"/>
    <n v="5.74E-2"/>
  </r>
  <r>
    <s v="illinois"/>
    <x v="19"/>
    <x v="5"/>
    <x v="4653"/>
    <n v="0.49780000000000002"/>
    <n v="0.188"/>
    <n v="0.29870000000000002"/>
    <n v="0.188"/>
    <n v="0.1348"/>
    <n v="0.49780000000000002"/>
    <n v="0.188"/>
    <n v="0.1348"/>
  </r>
  <r>
    <s v="illinois"/>
    <x v="19"/>
    <x v="4"/>
    <x v="4654"/>
    <n v="3.7869999999999999"/>
    <n v="3.7810999999999999"/>
    <n v="3.2126999999999999"/>
    <n v="3.7810999999999999"/>
    <n v="3.2094"/>
    <n v="3.6267999999999998"/>
    <n v="3.6267999999999998"/>
    <n v="3.0790000000000002"/>
  </r>
  <r>
    <s v="illinois"/>
    <x v="19"/>
    <x v="3"/>
    <x v="4655"/>
    <n v="2.6065999999999998"/>
    <n v="2.6011000000000002"/>
    <n v="2.4725000000000001"/>
    <n v="2.2717000000000001"/>
    <n v="2.0907"/>
    <n v="2.6274999999999999"/>
    <n v="1.9542999999999999"/>
    <n v="1.5760000000000001"/>
  </r>
  <r>
    <s v="illinois"/>
    <x v="19"/>
    <x v="2"/>
    <x v="3454"/>
    <n v="0.28149999999999997"/>
    <n v="0.15029999999999999"/>
    <n v="0.27079999999999999"/>
    <n v="0.15029999999999999"/>
    <n v="0.15029999999999999"/>
    <n v="0.28149999999999997"/>
    <n v="0.15029999999999999"/>
    <n v="0.15029999999999999"/>
  </r>
  <r>
    <s v="indiana"/>
    <x v="19"/>
    <x v="2"/>
    <x v="225"/>
    <n v="0.14169999999999999"/>
    <n v="7.5600000000000001E-2"/>
    <n v="0.1363"/>
    <n v="7.5600000000000001E-2"/>
    <n v="7.5600000000000001E-2"/>
    <n v="0.14169999999999999"/>
    <n v="7.5600000000000001E-2"/>
    <n v="7.5600000000000001E-2"/>
  </r>
  <r>
    <s v="indiana"/>
    <x v="19"/>
    <x v="5"/>
    <x v="1519"/>
    <n v="0.2505"/>
    <n v="9.4600000000000004E-2"/>
    <n v="0.15029999999999999"/>
    <n v="9.4600000000000004E-2"/>
    <n v="6.7799999999999999E-2"/>
    <n v="0.2505"/>
    <n v="9.4600000000000004E-2"/>
    <n v="6.7799999999999999E-2"/>
  </r>
  <r>
    <s v="indiana"/>
    <x v="19"/>
    <x v="4"/>
    <x v="4656"/>
    <n v="1.9950000000000001"/>
    <n v="1.992"/>
    <n v="1.6944999999999999"/>
    <n v="1.992"/>
    <n v="1.6928000000000001"/>
    <n v="1.9109"/>
    <n v="1.9109"/>
    <n v="1.6241000000000001"/>
  </r>
  <r>
    <s v="indiana"/>
    <x v="19"/>
    <x v="0"/>
    <x v="4657"/>
    <n v="4.6779000000000002"/>
    <n v="4.3048000000000002"/>
    <n v="4.0119999999999996"/>
    <n v="4.1390000000000002"/>
    <n v="3.5546000000000002"/>
    <n v="4.6043000000000003"/>
    <n v="3.8982000000000001"/>
    <n v="3.2269000000000001"/>
  </r>
  <r>
    <s v="indiana"/>
    <x v="19"/>
    <x v="6"/>
    <x v="831"/>
    <n v="4.8099999999999997E-2"/>
    <n v="4.8099999999999997E-2"/>
    <n v="2.8899999999999999E-2"/>
    <n v="4.8099999999999997E-2"/>
    <n v="2.8899999999999999E-2"/>
    <n v="4.8099999999999997E-2"/>
    <n v="4.8099999999999997E-2"/>
    <n v="2.8899999999999999E-2"/>
  </r>
  <r>
    <s v="indiana"/>
    <x v="19"/>
    <x v="3"/>
    <x v="4658"/>
    <n v="1.3117000000000001"/>
    <n v="1.3089"/>
    <n v="1.2442"/>
    <n v="1.1431"/>
    <n v="1.0521"/>
    <n v="1.3222"/>
    <n v="0.98340000000000005"/>
    <n v="0.79310000000000003"/>
  </r>
  <r>
    <s v="indiana"/>
    <x v="19"/>
    <x v="1"/>
    <x v="4659"/>
    <n v="0.93089999999999995"/>
    <n v="0.78549999999999998"/>
    <n v="0.75790000000000002"/>
    <n v="0.78549999999999998"/>
    <n v="0.63739999999999997"/>
    <n v="0.93089999999999995"/>
    <n v="0.78549999999999998"/>
    <n v="0.63739999999999997"/>
  </r>
  <r>
    <s v="iowa"/>
    <x v="19"/>
    <x v="1"/>
    <x v="686"/>
    <n v="0.3891"/>
    <n v="0.33029999999999998"/>
    <n v="0.31640000000000001"/>
    <n v="0.33029999999999998"/>
    <n v="0.2676"/>
    <n v="0.3891"/>
    <n v="0.33029999999999998"/>
    <n v="0.2676"/>
  </r>
  <r>
    <s v="iowa"/>
    <x v="19"/>
    <x v="3"/>
    <x v="1516"/>
    <n v="0.58709999999999996"/>
    <n v="0.58579999999999999"/>
    <n v="0.55679999999999996"/>
    <n v="0.51160000000000005"/>
    <n v="0.47089999999999999"/>
    <n v="0.59179999999999999"/>
    <n v="0.44009999999999999"/>
    <n v="0.35489999999999999"/>
  </r>
  <r>
    <s v="iowa"/>
    <x v="19"/>
    <x v="6"/>
    <x v="1518"/>
    <n v="2.1499999999999998E-2"/>
    <n v="2.1499999999999998E-2"/>
    <n v="1.29E-2"/>
    <n v="2.1499999999999998E-2"/>
    <n v="1.29E-2"/>
    <n v="2.1499999999999998E-2"/>
    <n v="2.1499999999999998E-2"/>
    <n v="1.29E-2"/>
  </r>
  <r>
    <s v="iowa"/>
    <x v="19"/>
    <x v="2"/>
    <x v="153"/>
    <n v="6.3399999999999998E-2"/>
    <n v="3.3799999999999997E-2"/>
    <n v="6.0999999999999999E-2"/>
    <n v="3.3799999999999997E-2"/>
    <n v="3.3799999999999997E-2"/>
    <n v="6.3399999999999998E-2"/>
    <n v="3.3799999999999997E-2"/>
    <n v="3.3799999999999997E-2"/>
  </r>
  <r>
    <s v="iowa"/>
    <x v="19"/>
    <x v="0"/>
    <x v="4660"/>
    <n v="2.0945"/>
    <n v="1.9337"/>
    <n v="1.7975000000000001"/>
    <n v="1.8594999999999999"/>
    <n v="1.5979000000000001"/>
    <n v="2.0604"/>
    <n v="1.7505999999999999"/>
    <n v="1.4502999999999999"/>
  </r>
  <r>
    <s v="iowa"/>
    <x v="19"/>
    <x v="4"/>
    <x v="4661"/>
    <n v="0.92130000000000001"/>
    <n v="0.91990000000000005"/>
    <n v="0.78310000000000002"/>
    <n v="0.91990000000000005"/>
    <n v="0.7823"/>
    <n v="0.88249999999999995"/>
    <n v="0.88249999999999995"/>
    <n v="0.75060000000000004"/>
  </r>
  <r>
    <s v="iowa"/>
    <x v="19"/>
    <x v="5"/>
    <x v="4662"/>
    <n v="0.11210000000000001"/>
    <n v="4.2299999999999997E-2"/>
    <n v="6.7299999999999999E-2"/>
    <n v="4.2299999999999997E-2"/>
    <n v="3.04E-2"/>
    <n v="0.11210000000000001"/>
    <n v="4.2299999999999997E-2"/>
    <n v="3.04E-2"/>
  </r>
  <r>
    <s v="kansas"/>
    <x v="19"/>
    <x v="1"/>
    <x v="4663"/>
    <n v="0.37609999999999999"/>
    <n v="0.31940000000000002"/>
    <n v="0.30580000000000002"/>
    <n v="0.31940000000000002"/>
    <n v="0.25879999999999997"/>
    <n v="0.37609999999999999"/>
    <n v="0.31940000000000002"/>
    <n v="0.25879999999999997"/>
  </r>
  <r>
    <s v="kansas"/>
    <x v="19"/>
    <x v="5"/>
    <x v="4444"/>
    <n v="0.1089"/>
    <n v="4.1099999999999998E-2"/>
    <n v="6.5299999999999997E-2"/>
    <n v="4.1099999999999998E-2"/>
    <n v="2.9499999999999998E-2"/>
    <n v="0.1089"/>
    <n v="4.1099999999999998E-2"/>
    <n v="2.9499999999999998E-2"/>
  </r>
  <r>
    <s v="kansas"/>
    <x v="19"/>
    <x v="2"/>
    <x v="15"/>
    <n v="6.1600000000000002E-2"/>
    <n v="3.2899999999999999E-2"/>
    <n v="5.9200000000000003E-2"/>
    <n v="3.2899999999999999E-2"/>
    <n v="3.2899999999999999E-2"/>
    <n v="6.1600000000000002E-2"/>
    <n v="3.2899999999999999E-2"/>
    <n v="3.2899999999999999E-2"/>
  </r>
  <r>
    <s v="kansas"/>
    <x v="19"/>
    <x v="3"/>
    <x v="4664"/>
    <n v="0.57020000000000004"/>
    <n v="0.56899999999999995"/>
    <n v="0.54079999999999995"/>
    <n v="0.49690000000000001"/>
    <n v="0.45729999999999998"/>
    <n v="0.57469999999999999"/>
    <n v="0.42749999999999999"/>
    <n v="0.34470000000000001"/>
  </r>
  <r>
    <s v="kansas"/>
    <x v="19"/>
    <x v="0"/>
    <x v="4665"/>
    <n v="2.0103"/>
    <n v="1.8545"/>
    <n v="1.7250000000000001"/>
    <n v="1.7825"/>
    <n v="1.5315000000000001"/>
    <n v="1.9781"/>
    <n v="1.6776"/>
    <n v="1.3889"/>
  </r>
  <r>
    <s v="kansas"/>
    <x v="19"/>
    <x v="6"/>
    <x v="520"/>
    <n v="2.0899999999999998E-2"/>
    <n v="2.0899999999999998E-2"/>
    <n v="1.26E-2"/>
    <n v="2.0899999999999998E-2"/>
    <n v="1.26E-2"/>
    <n v="2.0899999999999998E-2"/>
    <n v="2.0899999999999998E-2"/>
    <n v="1.26E-2"/>
  </r>
  <r>
    <s v="kansas"/>
    <x v="19"/>
    <x v="4"/>
    <x v="4666"/>
    <n v="0.87260000000000004"/>
    <n v="0.87129999999999996"/>
    <n v="0.74119999999999997"/>
    <n v="0.87129999999999996"/>
    <n v="0.74050000000000005"/>
    <n v="0.83579999999999999"/>
    <n v="0.83579999999999999"/>
    <n v="0.71050000000000002"/>
  </r>
  <r>
    <s v="kentucky"/>
    <x v="19"/>
    <x v="1"/>
    <x v="3540"/>
    <n v="0.60040000000000004"/>
    <n v="0.5081"/>
    <n v="0.48849999999999999"/>
    <n v="0.5081"/>
    <n v="0.41199999999999998"/>
    <n v="0.60040000000000004"/>
    <n v="0.5081"/>
    <n v="0.41199999999999998"/>
  </r>
  <r>
    <s v="kentucky"/>
    <x v="19"/>
    <x v="0"/>
    <x v="4667"/>
    <n v="3.1539999999999999"/>
    <n v="2.9096000000000002"/>
    <n v="2.7084000000000001"/>
    <n v="2.7989000000000002"/>
    <n v="2.4068999999999998"/>
    <n v="3.1038999999999999"/>
    <n v="2.6371000000000002"/>
    <n v="2.1871999999999998"/>
  </r>
  <r>
    <s v="kentucky"/>
    <x v="19"/>
    <x v="3"/>
    <x v="4668"/>
    <n v="0.876"/>
    <n v="0.87419999999999998"/>
    <n v="0.83089999999999997"/>
    <n v="0.76339999999999997"/>
    <n v="0.7026"/>
    <n v="0.88300000000000001"/>
    <n v="0.65680000000000005"/>
    <n v="0.52959999999999996"/>
  </r>
  <r>
    <s v="kentucky"/>
    <x v="19"/>
    <x v="4"/>
    <x v="4669"/>
    <n v="1.3835999999999999"/>
    <n v="1.3815999999999999"/>
    <n v="1.1782999999999999"/>
    <n v="1.3815999999999999"/>
    <n v="1.1771"/>
    <n v="1.3264"/>
    <n v="1.3264"/>
    <n v="1.1304000000000001"/>
  </r>
  <r>
    <s v="kentucky"/>
    <x v="19"/>
    <x v="5"/>
    <x v="2832"/>
    <n v="0.1673"/>
    <n v="6.3200000000000006E-2"/>
    <n v="0.1004"/>
    <n v="6.3200000000000006E-2"/>
    <n v="4.53E-2"/>
    <n v="0.1673"/>
    <n v="6.3200000000000006E-2"/>
    <n v="4.53E-2"/>
  </r>
  <r>
    <s v="kentucky"/>
    <x v="19"/>
    <x v="2"/>
    <x v="3867"/>
    <n v="9.4600000000000004E-2"/>
    <n v="5.0500000000000003E-2"/>
    <n v="9.0999999999999998E-2"/>
    <n v="5.0500000000000003E-2"/>
    <n v="5.0500000000000003E-2"/>
    <n v="9.4600000000000004E-2"/>
    <n v="5.0500000000000003E-2"/>
    <n v="5.0500000000000003E-2"/>
  </r>
  <r>
    <s v="kentucky"/>
    <x v="19"/>
    <x v="6"/>
    <x v="119"/>
    <n v="3.2099999999999997E-2"/>
    <n v="3.2099999999999997E-2"/>
    <n v="1.9300000000000001E-2"/>
    <n v="3.2099999999999997E-2"/>
    <n v="1.9300000000000001E-2"/>
    <n v="3.2099999999999997E-2"/>
    <n v="3.2099999999999997E-2"/>
    <n v="1.9300000000000001E-2"/>
  </r>
  <r>
    <s v="louisiana"/>
    <x v="19"/>
    <x v="0"/>
    <x v="4670"/>
    <n v="3.2766999999999999"/>
    <n v="3.0272000000000001"/>
    <n v="2.8147000000000002"/>
    <n v="2.9097"/>
    <n v="2.5028000000000001"/>
    <n v="3.2246000000000001"/>
    <n v="2.7389000000000001"/>
    <n v="2.2705000000000002"/>
  </r>
  <r>
    <s v="louisiana"/>
    <x v="19"/>
    <x v="1"/>
    <x v="4671"/>
    <n v="0.59340000000000004"/>
    <n v="0.50539999999999996"/>
    <n v="0.48220000000000002"/>
    <n v="0.50539999999999996"/>
    <n v="0.40920000000000001"/>
    <n v="0.59340000000000004"/>
    <n v="0.50539999999999996"/>
    <n v="0.40920000000000001"/>
  </r>
  <r>
    <s v="louisiana"/>
    <x v="19"/>
    <x v="3"/>
    <x v="3983"/>
    <n v="0.93010000000000004"/>
    <n v="0.92810000000000004"/>
    <n v="0.88219999999999998"/>
    <n v="0.81059999999999999"/>
    <n v="0.746"/>
    <n v="0.9375"/>
    <n v="0.69730000000000003"/>
    <n v="0.56230000000000002"/>
  </r>
  <r>
    <s v="louisiana"/>
    <x v="19"/>
    <x v="2"/>
    <x v="402"/>
    <n v="0.10050000000000001"/>
    <n v="5.3600000000000002E-2"/>
    <n v="9.6600000000000005E-2"/>
    <n v="5.3600000000000002E-2"/>
    <n v="5.3600000000000002E-2"/>
    <n v="0.10050000000000001"/>
    <n v="5.3600000000000002E-2"/>
    <n v="5.3600000000000002E-2"/>
  </r>
  <r>
    <s v="louisiana"/>
    <x v="19"/>
    <x v="6"/>
    <x v="1011"/>
    <n v="3.4099999999999998E-2"/>
    <n v="3.4099999999999998E-2"/>
    <n v="2.0500000000000001E-2"/>
    <n v="3.4099999999999998E-2"/>
    <n v="2.0500000000000001E-2"/>
    <n v="3.4099999999999998E-2"/>
    <n v="3.4099999999999998E-2"/>
    <n v="2.0500000000000001E-2"/>
  </r>
  <r>
    <s v="louisiana"/>
    <x v="19"/>
    <x v="4"/>
    <x v="3480"/>
    <n v="1.4410000000000001"/>
    <n v="1.4389000000000001"/>
    <n v="1.2265999999999999"/>
    <n v="1.4389000000000001"/>
    <n v="1.2254"/>
    <n v="1.3814"/>
    <n v="1.3814"/>
    <n v="1.1767000000000001"/>
  </r>
  <r>
    <s v="louisiana"/>
    <x v="19"/>
    <x v="5"/>
    <x v="788"/>
    <n v="0.17760000000000001"/>
    <n v="6.7100000000000007E-2"/>
    <n v="0.1066"/>
    <n v="6.7100000000000007E-2"/>
    <n v="4.8099999999999997E-2"/>
    <n v="0.17760000000000001"/>
    <n v="6.7100000000000007E-2"/>
    <n v="4.8099999999999997E-2"/>
  </r>
  <r>
    <s v="maine"/>
    <x v="19"/>
    <x v="4"/>
    <x v="4672"/>
    <n v="0.38600000000000001"/>
    <n v="0.38540000000000002"/>
    <n v="0.33110000000000001"/>
    <n v="0.38540000000000002"/>
    <n v="0.33069999999999999"/>
    <n v="0.37109999999999999"/>
    <n v="0.37109999999999999"/>
    <n v="0.31859999999999999"/>
  </r>
  <r>
    <s v="maine"/>
    <x v="19"/>
    <x v="6"/>
    <x v="172"/>
    <n v="1.0200000000000001E-2"/>
    <n v="1.0200000000000001E-2"/>
    <n v="6.1000000000000004E-3"/>
    <n v="1.0200000000000001E-2"/>
    <n v="6.1000000000000004E-3"/>
    <n v="1.0200000000000001E-2"/>
    <n v="1.0200000000000001E-2"/>
    <n v="6.1000000000000004E-3"/>
  </r>
  <r>
    <s v="maine"/>
    <x v="19"/>
    <x v="2"/>
    <x v="221"/>
    <n v="2.9899999999999999E-2"/>
    <n v="1.6E-2"/>
    <n v="2.8799999999999999E-2"/>
    <n v="1.6E-2"/>
    <n v="1.6E-2"/>
    <n v="2.9899999999999999E-2"/>
    <n v="1.6E-2"/>
    <n v="1.6E-2"/>
  </r>
  <r>
    <s v="maine"/>
    <x v="19"/>
    <x v="1"/>
    <x v="3203"/>
    <n v="0.1792"/>
    <n v="0.15240000000000001"/>
    <n v="0.14560000000000001"/>
    <n v="0.15240000000000001"/>
    <n v="0.1234"/>
    <n v="0.1792"/>
    <n v="0.15240000000000001"/>
    <n v="0.1234"/>
  </r>
  <r>
    <s v="maine"/>
    <x v="19"/>
    <x v="3"/>
    <x v="4673"/>
    <n v="0.2767"/>
    <n v="0.2762"/>
    <n v="0.26250000000000001"/>
    <n v="0.2412"/>
    <n v="0.222"/>
    <n v="0.27900000000000003"/>
    <n v="0.20749999999999999"/>
    <n v="0.1673"/>
  </r>
  <r>
    <s v="maine"/>
    <x v="19"/>
    <x v="0"/>
    <x v="4674"/>
    <n v="0.93489999999999995"/>
    <n v="0.86"/>
    <n v="0.80579999999999996"/>
    <n v="0.82509999999999994"/>
    <n v="0.71250000000000002"/>
    <n v="0.92220000000000002"/>
    <n v="0.77710000000000001"/>
    <n v="0.64570000000000005"/>
  </r>
  <r>
    <s v="maine"/>
    <x v="19"/>
    <x v="5"/>
    <x v="1233"/>
    <n v="5.2900000000000003E-2"/>
    <n v="0.02"/>
    <n v="3.1699999999999999E-2"/>
    <n v="0.02"/>
    <n v="1.43E-2"/>
    <n v="5.2900000000000003E-2"/>
    <n v="0.02"/>
    <n v="1.43E-2"/>
  </r>
  <r>
    <s v="maryland"/>
    <x v="19"/>
    <x v="6"/>
    <x v="3096"/>
    <n v="4.82E-2"/>
    <n v="4.82E-2"/>
    <n v="2.8899999999999999E-2"/>
    <n v="4.82E-2"/>
    <n v="2.8899999999999999E-2"/>
    <n v="4.82E-2"/>
    <n v="4.82E-2"/>
    <n v="2.8899999999999999E-2"/>
  </r>
  <r>
    <s v="maryland"/>
    <x v="19"/>
    <x v="5"/>
    <x v="4044"/>
    <n v="0.25080000000000002"/>
    <n v="9.4700000000000006E-2"/>
    <n v="0.15049999999999999"/>
    <n v="9.4700000000000006E-2"/>
    <n v="6.7900000000000002E-2"/>
    <n v="0.25080000000000002"/>
    <n v="9.4700000000000006E-2"/>
    <n v="6.7900000000000002E-2"/>
  </r>
  <r>
    <s v="maryland"/>
    <x v="19"/>
    <x v="4"/>
    <x v="4675"/>
    <n v="1.887"/>
    <n v="1.8839999999999999"/>
    <n v="1.6031"/>
    <n v="1.8839999999999999"/>
    <n v="1.6013999999999999"/>
    <n v="1.8085"/>
    <n v="1.8085"/>
    <n v="1.5375000000000001"/>
  </r>
  <r>
    <s v="maryland"/>
    <x v="19"/>
    <x v="1"/>
    <x v="4676"/>
    <n v="0.75939999999999996"/>
    <n v="0.65280000000000005"/>
    <n v="0.61570000000000003"/>
    <n v="0.65280000000000005"/>
    <n v="0.52739999999999998"/>
    <n v="0.75939999999999996"/>
    <n v="0.65280000000000005"/>
    <n v="0.52739999999999998"/>
  </r>
  <r>
    <s v="maryland"/>
    <x v="19"/>
    <x v="3"/>
    <x v="4677"/>
    <n v="1.3131999999999999"/>
    <n v="1.3104"/>
    <n v="1.2457"/>
    <n v="1.1445000000000001"/>
    <n v="1.0532999999999999"/>
    <n v="1.3237000000000001"/>
    <n v="0.98460000000000003"/>
    <n v="0.79400000000000004"/>
  </r>
  <r>
    <s v="maryland"/>
    <x v="19"/>
    <x v="2"/>
    <x v="4678"/>
    <n v="0.14180000000000001"/>
    <n v="7.5700000000000003E-2"/>
    <n v="0.13639999999999999"/>
    <n v="7.5700000000000003E-2"/>
    <n v="7.5700000000000003E-2"/>
    <n v="0.14180000000000001"/>
    <n v="7.5700000000000003E-2"/>
    <n v="7.5700000000000003E-2"/>
  </r>
  <r>
    <s v="maryland"/>
    <x v="19"/>
    <x v="0"/>
    <x v="4679"/>
    <n v="4.4004000000000003"/>
    <n v="4.0659000000000001"/>
    <n v="3.7803"/>
    <n v="3.8999000000000001"/>
    <n v="3.3546"/>
    <n v="4.3323999999999998"/>
    <n v="3.6644999999999999"/>
    <n v="3.0314999999999999"/>
  </r>
  <r>
    <s v="massachusetts"/>
    <x v="19"/>
    <x v="1"/>
    <x v="4680"/>
    <n v="0.75070000000000003"/>
    <n v="0.64810000000000001"/>
    <n v="0.60809999999999997"/>
    <n v="0.64810000000000001"/>
    <n v="0.52310000000000001"/>
    <n v="0.75070000000000003"/>
    <n v="0.64810000000000001"/>
    <n v="0.52310000000000001"/>
  </r>
  <r>
    <s v="massachusetts"/>
    <x v="19"/>
    <x v="6"/>
    <x v="3086"/>
    <n v="4.9700000000000001E-2"/>
    <n v="4.9700000000000001E-2"/>
    <n v="2.98E-2"/>
    <n v="4.9700000000000001E-2"/>
    <n v="2.98E-2"/>
    <n v="4.9700000000000001E-2"/>
    <n v="4.9700000000000001E-2"/>
    <n v="2.98E-2"/>
  </r>
  <r>
    <s v="massachusetts"/>
    <x v="19"/>
    <x v="0"/>
    <x v="4516"/>
    <n v="4.2323000000000004"/>
    <n v="3.8946000000000001"/>
    <n v="3.6463000000000001"/>
    <n v="3.7233999999999998"/>
    <n v="3.2132999999999998"/>
    <n v="4.1772"/>
    <n v="3.4954999999999998"/>
    <n v="2.8927999999999998"/>
  </r>
  <r>
    <s v="massachusetts"/>
    <x v="19"/>
    <x v="3"/>
    <x v="4681"/>
    <n v="1.3547"/>
    <n v="1.3517999999999999"/>
    <n v="1.2849999999999999"/>
    <n v="1.1806000000000001"/>
    <n v="1.0866"/>
    <n v="1.3654999999999999"/>
    <n v="1.0156000000000001"/>
    <n v="0.81910000000000005"/>
  </r>
  <r>
    <s v="massachusetts"/>
    <x v="19"/>
    <x v="4"/>
    <x v="4682"/>
    <n v="1.6721999999999999"/>
    <n v="1.6691"/>
    <n v="1.4274"/>
    <n v="1.6691"/>
    <n v="1.4257"/>
    <n v="1.6063000000000001"/>
    <n v="1.6063000000000001"/>
    <n v="1.3727"/>
  </r>
  <r>
    <s v="massachusetts"/>
    <x v="19"/>
    <x v="2"/>
    <x v="858"/>
    <n v="0.14630000000000001"/>
    <n v="7.8100000000000003E-2"/>
    <n v="0.14080000000000001"/>
    <n v="7.8100000000000003E-2"/>
    <n v="7.8100000000000003E-2"/>
    <n v="0.14630000000000001"/>
    <n v="7.8100000000000003E-2"/>
    <n v="7.8100000000000003E-2"/>
  </r>
  <r>
    <s v="massachusetts"/>
    <x v="19"/>
    <x v="5"/>
    <x v="4463"/>
    <n v="0.25869999999999999"/>
    <n v="9.7699999999999995E-2"/>
    <n v="0.1552"/>
    <n v="9.7699999999999995E-2"/>
    <n v="7.0099999999999996E-2"/>
    <n v="0.25869999999999999"/>
    <n v="9.7699999999999995E-2"/>
    <n v="7.0099999999999996E-2"/>
  </r>
  <r>
    <s v="michigan"/>
    <x v="19"/>
    <x v="4"/>
    <x v="4683"/>
    <n v="3.1562000000000001"/>
    <n v="3.1514000000000002"/>
    <n v="2.68"/>
    <n v="3.1514000000000002"/>
    <n v="2.6772999999999998"/>
    <n v="3.0230000000000001"/>
    <n v="3.0230000000000001"/>
    <n v="2.5686"/>
  </r>
  <r>
    <s v="michigan"/>
    <x v="19"/>
    <x v="2"/>
    <x v="3927"/>
    <n v="0.22650000000000001"/>
    <n v="0.12089999999999999"/>
    <n v="0.21790000000000001"/>
    <n v="0.12089999999999999"/>
    <n v="0.12089999999999999"/>
    <n v="0.22650000000000001"/>
    <n v="0.12089999999999999"/>
    <n v="0.12089999999999999"/>
  </r>
  <r>
    <s v="michigan"/>
    <x v="19"/>
    <x v="0"/>
    <x v="4684"/>
    <n v="7.2386999999999997"/>
    <n v="6.6889000000000003"/>
    <n v="6.2138"/>
    <n v="6.4238999999999997"/>
    <n v="5.5212000000000003"/>
    <n v="7.1223000000000001"/>
    <n v="6.0400999999999998"/>
    <n v="4.9984999999999999"/>
  </r>
  <r>
    <s v="michigan"/>
    <x v="19"/>
    <x v="6"/>
    <x v="4685"/>
    <n v="7.6899999999999996E-2"/>
    <n v="7.6899999999999996E-2"/>
    <n v="4.6199999999999998E-2"/>
    <n v="7.6899999999999996E-2"/>
    <n v="4.6199999999999998E-2"/>
    <n v="7.6899999999999996E-2"/>
    <n v="7.6899999999999996E-2"/>
    <n v="4.6199999999999998E-2"/>
  </r>
  <r>
    <s v="michigan"/>
    <x v="19"/>
    <x v="5"/>
    <x v="4686"/>
    <n v="0.40039999999999998"/>
    <n v="0.1512"/>
    <n v="0.24030000000000001"/>
    <n v="0.1512"/>
    <n v="0.1085"/>
    <n v="0.40039999999999998"/>
    <n v="0.1512"/>
    <n v="0.1085"/>
  </r>
  <r>
    <s v="michigan"/>
    <x v="19"/>
    <x v="1"/>
    <x v="4687"/>
    <n v="1.2819"/>
    <n v="1.0961000000000001"/>
    <n v="1.0406"/>
    <n v="1.0961000000000001"/>
    <n v="0.88660000000000005"/>
    <n v="1.2819"/>
    <n v="1.0961000000000001"/>
    <n v="0.88660000000000005"/>
  </r>
  <r>
    <s v="michigan"/>
    <x v="19"/>
    <x v="3"/>
    <x v="4688"/>
    <n v="2.0968"/>
    <n v="2.0922999999999998"/>
    <n v="1.9888999999999999"/>
    <n v="1.8273999999999999"/>
    <n v="1.6818"/>
    <n v="2.1135999999999999"/>
    <n v="1.5720000000000001"/>
    <n v="1.2678"/>
  </r>
  <r>
    <s v="minnesota"/>
    <x v="19"/>
    <x v="3"/>
    <x v="4689"/>
    <n v="1.1875"/>
    <n v="1.1850000000000001"/>
    <n v="1.1264000000000001"/>
    <n v="1.0348999999999999"/>
    <n v="0.95250000000000001"/>
    <n v="1.1970000000000001"/>
    <n v="0.89029999999999998"/>
    <n v="0.71799999999999997"/>
  </r>
  <r>
    <s v="minnesota"/>
    <x v="19"/>
    <x v="1"/>
    <x v="4690"/>
    <n v="0.7359"/>
    <n v="0.62839999999999996"/>
    <n v="0.59760000000000002"/>
    <n v="0.62839999999999996"/>
    <n v="0.50849999999999995"/>
    <n v="0.7359"/>
    <n v="0.62839999999999996"/>
    <n v="0.50849999999999995"/>
  </r>
  <r>
    <s v="minnesota"/>
    <x v="19"/>
    <x v="0"/>
    <x v="4691"/>
    <n v="4.0872999999999999"/>
    <n v="3.7736999999999998"/>
    <n v="3.508"/>
    <n v="3.6236000000000002"/>
    <n v="3.1139000000000001"/>
    <n v="4.0223000000000004"/>
    <n v="3.4070999999999998"/>
    <n v="2.8187000000000002"/>
  </r>
  <r>
    <s v="minnesota"/>
    <x v="19"/>
    <x v="6"/>
    <x v="128"/>
    <n v="4.36E-2"/>
    <n v="4.36E-2"/>
    <n v="2.6100000000000002E-2"/>
    <n v="4.36E-2"/>
    <n v="2.6100000000000002E-2"/>
    <n v="4.36E-2"/>
    <n v="4.36E-2"/>
    <n v="2.6100000000000002E-2"/>
  </r>
  <r>
    <s v="minnesota"/>
    <x v="19"/>
    <x v="4"/>
    <x v="4692"/>
    <n v="1.7652000000000001"/>
    <n v="1.7625"/>
    <n v="1.4984"/>
    <n v="1.7625"/>
    <n v="1.4968999999999999"/>
    <n v="1.6907000000000001"/>
    <n v="1.6907000000000001"/>
    <n v="1.4360999999999999"/>
  </r>
  <r>
    <s v="minnesota"/>
    <x v="19"/>
    <x v="2"/>
    <x v="4693"/>
    <n v="0.1283"/>
    <n v="6.8500000000000005E-2"/>
    <n v="0.1234"/>
    <n v="6.8500000000000005E-2"/>
    <n v="6.8500000000000005E-2"/>
    <n v="0.1283"/>
    <n v="6.8500000000000005E-2"/>
    <n v="6.8500000000000005E-2"/>
  </r>
  <r>
    <s v="minnesota"/>
    <x v="19"/>
    <x v="5"/>
    <x v="4369"/>
    <n v="0.2268"/>
    <n v="8.5599999999999996E-2"/>
    <n v="0.1361"/>
    <n v="8.5599999999999996E-2"/>
    <n v="6.1400000000000003E-2"/>
    <n v="0.2268"/>
    <n v="8.5599999999999996E-2"/>
    <n v="6.1400000000000003E-2"/>
  </r>
  <r>
    <s v="mississippi"/>
    <x v="19"/>
    <x v="4"/>
    <x v="4694"/>
    <n v="0.92659999999999998"/>
    <n v="0.92530000000000001"/>
    <n v="0.78869999999999996"/>
    <n v="0.92530000000000001"/>
    <n v="0.78790000000000004"/>
    <n v="0.88829999999999998"/>
    <n v="0.88829999999999998"/>
    <n v="0.75660000000000005"/>
  </r>
  <r>
    <s v="mississippi"/>
    <x v="19"/>
    <x v="5"/>
    <x v="2995"/>
    <n v="0.1145"/>
    <n v="4.3200000000000002E-2"/>
    <n v="6.8699999999999997E-2"/>
    <n v="4.3200000000000002E-2"/>
    <n v="3.1E-2"/>
    <n v="0.1145"/>
    <n v="4.3200000000000002E-2"/>
    <n v="3.1E-2"/>
  </r>
  <r>
    <s v="mississippi"/>
    <x v="19"/>
    <x v="0"/>
    <x v="4695"/>
    <n v="2.1842000000000001"/>
    <n v="2.0066000000000002"/>
    <n v="1.8740000000000001"/>
    <n v="1.9308000000000001"/>
    <n v="1.659"/>
    <n v="2.1507000000000001"/>
    <n v="1.8209"/>
    <n v="1.5093000000000001"/>
  </r>
  <r>
    <s v="mississippi"/>
    <x v="19"/>
    <x v="2"/>
    <x v="2311"/>
    <n v="6.4799999999999996E-2"/>
    <n v="3.4599999999999999E-2"/>
    <n v="6.2300000000000001E-2"/>
    <n v="3.4599999999999999E-2"/>
    <n v="3.4599999999999999E-2"/>
    <n v="6.4799999999999996E-2"/>
    <n v="3.4599999999999999E-2"/>
    <n v="3.4599999999999999E-2"/>
  </r>
  <r>
    <s v="mississippi"/>
    <x v="19"/>
    <x v="1"/>
    <x v="4696"/>
    <n v="0.45660000000000001"/>
    <n v="0.3831"/>
    <n v="0.37219999999999998"/>
    <n v="0.3831"/>
    <n v="0.31130000000000002"/>
    <n v="0.45660000000000001"/>
    <n v="0.3831"/>
    <n v="0.31130000000000002"/>
  </r>
  <r>
    <s v="mississippi"/>
    <x v="19"/>
    <x v="3"/>
    <x v="3804"/>
    <n v="0.59970000000000001"/>
    <n v="0.59840000000000004"/>
    <n v="0.56879999999999997"/>
    <n v="0.52259999999999995"/>
    <n v="0.48099999999999998"/>
    <n v="0.60450000000000004"/>
    <n v="0.4496"/>
    <n v="0.36259999999999998"/>
  </r>
  <r>
    <s v="mississippi"/>
    <x v="19"/>
    <x v="6"/>
    <x v="349"/>
    <n v="2.1999999999999999E-2"/>
    <n v="2.1999999999999999E-2"/>
    <n v="1.32E-2"/>
    <n v="2.1999999999999999E-2"/>
    <n v="1.32E-2"/>
    <n v="2.1999999999999999E-2"/>
    <n v="2.1999999999999999E-2"/>
    <n v="1.32E-2"/>
  </r>
  <r>
    <s v="missouri"/>
    <x v="19"/>
    <x v="3"/>
    <x v="4697"/>
    <n v="1.2313000000000001"/>
    <n v="1.2286999999999999"/>
    <n v="1.1679999999999999"/>
    <n v="1.0730999999999999"/>
    <n v="0.98760000000000003"/>
    <n v="1.2412000000000001"/>
    <n v="0.92320000000000002"/>
    <n v="0.74450000000000005"/>
  </r>
  <r>
    <s v="missouri"/>
    <x v="19"/>
    <x v="2"/>
    <x v="4698"/>
    <n v="0.13300000000000001"/>
    <n v="7.0999999999999994E-2"/>
    <n v="0.12790000000000001"/>
    <n v="7.0999999999999994E-2"/>
    <n v="7.0999999999999994E-2"/>
    <n v="0.13300000000000001"/>
    <n v="7.0999999999999994E-2"/>
    <n v="7.0999999999999994E-2"/>
  </r>
  <r>
    <s v="missouri"/>
    <x v="19"/>
    <x v="0"/>
    <x v="4699"/>
    <n v="4.3456000000000001"/>
    <n v="4.0153999999999996"/>
    <n v="3.7301000000000002"/>
    <n v="3.8597999999999999"/>
    <n v="3.3172999999999999"/>
    <n v="4.2748999999999997"/>
    <n v="3.6320000000000001"/>
    <n v="3.0082"/>
  </r>
  <r>
    <s v="missouri"/>
    <x v="19"/>
    <x v="1"/>
    <x v="4700"/>
    <n v="0.78539999999999999"/>
    <n v="0.66890000000000005"/>
    <n v="0.63819999999999999"/>
    <n v="0.66890000000000005"/>
    <n v="0.54159999999999997"/>
    <n v="0.78539999999999999"/>
    <n v="0.66890000000000005"/>
    <n v="0.54159999999999997"/>
  </r>
  <r>
    <s v="missouri"/>
    <x v="19"/>
    <x v="6"/>
    <x v="1264"/>
    <n v="4.5199999999999997E-2"/>
    <n v="4.5199999999999997E-2"/>
    <n v="2.7099999999999999E-2"/>
    <n v="4.5199999999999997E-2"/>
    <n v="2.7099999999999999E-2"/>
    <n v="4.5199999999999997E-2"/>
    <n v="4.5199999999999997E-2"/>
    <n v="2.7099999999999999E-2"/>
  </r>
  <r>
    <s v="missouri"/>
    <x v="19"/>
    <x v="5"/>
    <x v="4701"/>
    <n v="0.2351"/>
    <n v="8.8800000000000004E-2"/>
    <n v="0.1411"/>
    <n v="8.8800000000000004E-2"/>
    <n v="6.3700000000000007E-2"/>
    <n v="0.2351"/>
    <n v="8.8800000000000004E-2"/>
    <n v="6.3700000000000007E-2"/>
  </r>
  <r>
    <s v="missouri"/>
    <x v="19"/>
    <x v="4"/>
    <x v="4702"/>
    <n v="1.9155"/>
    <n v="1.9127000000000001"/>
    <n v="1.6277999999999999"/>
    <n v="1.9127000000000001"/>
    <n v="1.6263000000000001"/>
    <n v="1.8349"/>
    <n v="1.8349"/>
    <n v="1.5603"/>
  </r>
  <r>
    <s v="montana"/>
    <x v="19"/>
    <x v="0"/>
    <x v="4703"/>
    <n v="0.72099999999999997"/>
    <n v="0.66410000000000002"/>
    <n v="0.61919999999999997"/>
    <n v="0.63849999999999996"/>
    <n v="0.54910000000000003"/>
    <n v="0.70989999999999998"/>
    <n v="0.60150000000000003"/>
    <n v="0.49869999999999998"/>
  </r>
  <r>
    <s v="montana"/>
    <x v="19"/>
    <x v="2"/>
    <x v="331"/>
    <n v="2.1899999999999999E-2"/>
    <n v="1.17E-2"/>
    <n v="2.1000000000000001E-2"/>
    <n v="1.17E-2"/>
    <n v="1.17E-2"/>
    <n v="2.1899999999999999E-2"/>
    <n v="1.17E-2"/>
    <n v="1.17E-2"/>
  </r>
  <r>
    <s v="montana"/>
    <x v="19"/>
    <x v="6"/>
    <x v="245"/>
    <n v="7.4000000000000003E-3"/>
    <n v="7.4000000000000003E-3"/>
    <n v="4.4999999999999997E-3"/>
    <n v="7.4000000000000003E-3"/>
    <n v="4.4999999999999997E-3"/>
    <n v="7.4000000000000003E-3"/>
    <n v="7.4000000000000003E-3"/>
    <n v="4.4999999999999997E-3"/>
  </r>
  <r>
    <s v="montana"/>
    <x v="19"/>
    <x v="1"/>
    <x v="552"/>
    <n v="0.14069999999999999"/>
    <n v="0.11899999999999999"/>
    <n v="0.1145"/>
    <n v="0.11899999999999999"/>
    <n v="9.6500000000000002E-2"/>
    <n v="0.14069999999999999"/>
    <n v="0.11899999999999999"/>
    <n v="9.6500000000000002E-2"/>
  </r>
  <r>
    <s v="montana"/>
    <x v="19"/>
    <x v="3"/>
    <x v="4704"/>
    <n v="0.20250000000000001"/>
    <n v="0.2021"/>
    <n v="0.19209999999999999"/>
    <n v="0.17649999999999999"/>
    <n v="0.16250000000000001"/>
    <n v="0.20419999999999999"/>
    <n v="0.15179999999999999"/>
    <n v="0.1225"/>
  </r>
  <r>
    <s v="montana"/>
    <x v="19"/>
    <x v="5"/>
    <x v="1661"/>
    <n v="3.8699999999999998E-2"/>
    <n v="1.46E-2"/>
    <n v="2.3199999999999998E-2"/>
    <n v="1.46E-2"/>
    <n v="1.0500000000000001E-2"/>
    <n v="3.8699999999999998E-2"/>
    <n v="1.46E-2"/>
    <n v="1.0500000000000001E-2"/>
  </r>
  <r>
    <s v="montana"/>
    <x v="19"/>
    <x v="4"/>
    <x v="1648"/>
    <n v="0.30980000000000002"/>
    <n v="0.30930000000000002"/>
    <n v="0.26390000000000002"/>
    <n v="0.30930000000000002"/>
    <n v="0.2636"/>
    <n v="0.29699999999999999"/>
    <n v="0.29699999999999999"/>
    <n v="0.25319999999999998"/>
  </r>
  <r>
    <s v="nebraska"/>
    <x v="19"/>
    <x v="4"/>
    <x v="4705"/>
    <n v="0.55920000000000003"/>
    <n v="0.55840000000000001"/>
    <n v="0.47539999999999999"/>
    <n v="0.55840000000000001"/>
    <n v="0.47489999999999999"/>
    <n v="0.53569999999999995"/>
    <n v="0.53569999999999995"/>
    <n v="0.45569999999999999"/>
  </r>
  <r>
    <s v="nebraska"/>
    <x v="19"/>
    <x v="3"/>
    <x v="4706"/>
    <n v="0.3543"/>
    <n v="0.35360000000000003"/>
    <n v="0.33610000000000001"/>
    <n v="0.30880000000000002"/>
    <n v="0.28420000000000001"/>
    <n v="0.35720000000000002"/>
    <n v="0.26569999999999999"/>
    <n v="0.2142"/>
  </r>
  <r>
    <s v="nebraska"/>
    <x v="19"/>
    <x v="2"/>
    <x v="1810"/>
    <n v="3.8300000000000001E-2"/>
    <n v="2.0400000000000001E-2"/>
    <n v="3.6799999999999999E-2"/>
    <n v="2.0400000000000001E-2"/>
    <n v="2.0400000000000001E-2"/>
    <n v="3.8300000000000001E-2"/>
    <n v="2.0400000000000001E-2"/>
    <n v="2.0400000000000001E-2"/>
  </r>
  <r>
    <s v="nebraska"/>
    <x v="19"/>
    <x v="1"/>
    <x v="2191"/>
    <n v="0.2361"/>
    <n v="0.20030000000000001"/>
    <n v="0.192"/>
    <n v="0.20030000000000001"/>
    <n v="0.1623"/>
    <n v="0.2361"/>
    <n v="0.20030000000000001"/>
    <n v="0.1623"/>
  </r>
  <r>
    <s v="nebraska"/>
    <x v="19"/>
    <x v="5"/>
    <x v="4422"/>
    <n v="6.7699999999999996E-2"/>
    <n v="2.5600000000000001E-2"/>
    <n v="4.0599999999999997E-2"/>
    <n v="2.5600000000000001E-2"/>
    <n v="1.83E-2"/>
    <n v="6.7699999999999996E-2"/>
    <n v="2.5600000000000001E-2"/>
    <n v="1.83E-2"/>
  </r>
  <r>
    <s v="nebraska"/>
    <x v="19"/>
    <x v="0"/>
    <x v="4707"/>
    <n v="1.2685"/>
    <n v="1.1712"/>
    <n v="1.0887"/>
    <n v="1.1265000000000001"/>
    <n v="0.96799999999999997"/>
    <n v="1.2479"/>
    <n v="1.0606"/>
    <n v="0.87880000000000003"/>
  </r>
  <r>
    <s v="nebraska"/>
    <x v="19"/>
    <x v="6"/>
    <x v="71"/>
    <n v="1.2999999999999999E-2"/>
    <n v="1.2999999999999999E-2"/>
    <n v="7.7999999999999996E-3"/>
    <n v="1.2999999999999999E-2"/>
    <n v="7.7999999999999996E-3"/>
    <n v="1.2999999999999999E-2"/>
    <n v="1.2999999999999999E-2"/>
    <n v="7.7999999999999996E-3"/>
  </r>
  <r>
    <s v="nevada"/>
    <x v="19"/>
    <x v="2"/>
    <x v="285"/>
    <n v="7.9899999999999999E-2"/>
    <n v="4.2599999999999999E-2"/>
    <n v="7.6899999999999996E-2"/>
    <n v="4.2599999999999999E-2"/>
    <n v="4.2599999999999999E-2"/>
    <n v="7.9899999999999999E-2"/>
    <n v="4.2599999999999999E-2"/>
    <n v="4.2599999999999999E-2"/>
  </r>
  <r>
    <s v="nevada"/>
    <x v="19"/>
    <x v="4"/>
    <x v="4708"/>
    <n v="0.97150000000000003"/>
    <n v="0.9698"/>
    <n v="0.82389999999999997"/>
    <n v="0.9698"/>
    <n v="0.82299999999999995"/>
    <n v="0.93089999999999995"/>
    <n v="0.93089999999999995"/>
    <n v="0.79020000000000001"/>
  </r>
  <r>
    <s v="nevada"/>
    <x v="19"/>
    <x v="5"/>
    <x v="1441"/>
    <n v="0.14130000000000001"/>
    <n v="5.33E-2"/>
    <n v="8.48E-2"/>
    <n v="5.33E-2"/>
    <n v="3.8300000000000001E-2"/>
    <n v="0.14130000000000001"/>
    <n v="5.33E-2"/>
    <n v="3.8300000000000001E-2"/>
  </r>
  <r>
    <s v="nevada"/>
    <x v="19"/>
    <x v="6"/>
    <x v="2764"/>
    <n v="2.7099999999999999E-2"/>
    <n v="2.7099999999999999E-2"/>
    <n v="1.6299999999999999E-2"/>
    <n v="2.7099999999999999E-2"/>
    <n v="1.6299999999999999E-2"/>
    <n v="2.7099999999999999E-2"/>
    <n v="2.7099999999999999E-2"/>
    <n v="1.6299999999999999E-2"/>
  </r>
  <r>
    <s v="nevada"/>
    <x v="19"/>
    <x v="3"/>
    <x v="4709"/>
    <n v="0.73970000000000002"/>
    <n v="0.73809999999999998"/>
    <n v="0.7016"/>
    <n v="0.64459999999999995"/>
    <n v="0.59330000000000005"/>
    <n v="0.74560000000000004"/>
    <n v="0.55449999999999999"/>
    <n v="0.44719999999999999"/>
  </r>
  <r>
    <s v="nevada"/>
    <x v="19"/>
    <x v="0"/>
    <x v="4710"/>
    <n v="2.3308"/>
    <n v="2.1551"/>
    <n v="2.0034999999999998"/>
    <n v="2.0615999999999999"/>
    <n v="1.7743"/>
    <n v="2.2961"/>
    <n v="1.9326000000000001"/>
    <n v="1.5954999999999999"/>
  </r>
  <r>
    <s v="nevada"/>
    <x v="19"/>
    <x v="1"/>
    <x v="4711"/>
    <n v="0.37140000000000001"/>
    <n v="0.3241"/>
    <n v="0.30009999999999998"/>
    <n v="0.3241"/>
    <n v="0.26090000000000002"/>
    <n v="0.37140000000000001"/>
    <n v="0.3241"/>
    <n v="0.26090000000000002"/>
  </r>
  <r>
    <s v="new_hampshire"/>
    <x v="19"/>
    <x v="5"/>
    <x v="4"/>
    <n v="5.8799999999999998E-2"/>
    <n v="2.2200000000000001E-2"/>
    <n v="3.5299999999999998E-2"/>
    <n v="2.2200000000000001E-2"/>
    <n v="1.5900000000000001E-2"/>
    <n v="5.8799999999999998E-2"/>
    <n v="2.2200000000000001E-2"/>
    <n v="1.5900000000000001E-2"/>
  </r>
  <r>
    <s v="new_hampshire"/>
    <x v="19"/>
    <x v="2"/>
    <x v="703"/>
    <n v="3.3300000000000003E-2"/>
    <n v="1.78E-2"/>
    <n v="3.2000000000000001E-2"/>
    <n v="1.78E-2"/>
    <n v="1.78E-2"/>
    <n v="3.3300000000000003E-2"/>
    <n v="1.78E-2"/>
    <n v="1.78E-2"/>
  </r>
  <r>
    <s v="new_hampshire"/>
    <x v="19"/>
    <x v="3"/>
    <x v="4712"/>
    <n v="0.30809999999999998"/>
    <n v="0.30740000000000001"/>
    <n v="0.29220000000000002"/>
    <n v="0.26850000000000002"/>
    <n v="0.24709999999999999"/>
    <n v="0.31059999999999999"/>
    <n v="0.23100000000000001"/>
    <n v="0.18629999999999999"/>
  </r>
  <r>
    <s v="new_hampshire"/>
    <x v="19"/>
    <x v="1"/>
    <x v="1098"/>
    <n v="0.1764"/>
    <n v="0.15179999999999999"/>
    <n v="0.14299999999999999"/>
    <n v="0.15179999999999999"/>
    <n v="0.1226"/>
    <n v="0.1764"/>
    <n v="0.15179999999999999"/>
    <n v="0.1226"/>
  </r>
  <r>
    <s v="new_hampshire"/>
    <x v="19"/>
    <x v="6"/>
    <x v="395"/>
    <n v="1.1299999999999999E-2"/>
    <n v="1.1299999999999999E-2"/>
    <n v="6.7999999999999996E-3"/>
    <n v="1.1299999999999999E-2"/>
    <n v="6.7999999999999996E-3"/>
    <n v="1.1299999999999999E-2"/>
    <n v="1.1299999999999999E-2"/>
    <n v="6.7999999999999996E-3"/>
  </r>
  <r>
    <s v="new_hampshire"/>
    <x v="19"/>
    <x v="4"/>
    <x v="4713"/>
    <n v="0.38129999999999997"/>
    <n v="0.38059999999999999"/>
    <n v="0.3256"/>
    <n v="0.38059999999999999"/>
    <n v="0.32519999999999999"/>
    <n v="0.36630000000000001"/>
    <n v="0.36630000000000001"/>
    <n v="0.31309999999999999"/>
  </r>
  <r>
    <s v="new_hampshire"/>
    <x v="19"/>
    <x v="0"/>
    <x v="4714"/>
    <n v="0.96930000000000005"/>
    <n v="0.89119999999999999"/>
    <n v="0.83489999999999998"/>
    <n v="0.85219999999999996"/>
    <n v="0.73540000000000005"/>
    <n v="0.95669999999999999"/>
    <n v="0.8004"/>
    <n v="0.66249999999999998"/>
  </r>
  <r>
    <s v="new_jersey"/>
    <x v="19"/>
    <x v="6"/>
    <x v="3189"/>
    <n v="6.9000000000000006E-2"/>
    <n v="6.9000000000000006E-2"/>
    <n v="4.1399999999999999E-2"/>
    <n v="6.9000000000000006E-2"/>
    <n v="4.1399999999999999E-2"/>
    <n v="6.9000000000000006E-2"/>
    <n v="6.9000000000000006E-2"/>
    <n v="4.1399999999999999E-2"/>
  </r>
  <r>
    <s v="new_jersey"/>
    <x v="19"/>
    <x v="5"/>
    <x v="4715"/>
    <n v="0.3589"/>
    <n v="0.13550000000000001"/>
    <n v="0.21529999999999999"/>
    <n v="0.13550000000000001"/>
    <n v="9.7199999999999995E-2"/>
    <n v="0.3589"/>
    <n v="0.13550000000000001"/>
    <n v="9.7199999999999995E-2"/>
  </r>
  <r>
    <s v="new_jersey"/>
    <x v="19"/>
    <x v="3"/>
    <x v="4716"/>
    <n v="1.8791"/>
    <n v="1.8751"/>
    <n v="1.7824"/>
    <n v="1.6375999999999999"/>
    <n v="1.5072000000000001"/>
    <n v="1.8940999999999999"/>
    <n v="1.4088000000000001"/>
    <n v="1.1361000000000001"/>
  </r>
  <r>
    <s v="new_jersey"/>
    <x v="19"/>
    <x v="0"/>
    <x v="4717"/>
    <n v="5.7336999999999998"/>
    <n v="5.2714999999999996"/>
    <n v="4.9379"/>
    <n v="5.0339999999999998"/>
    <n v="4.3425000000000002"/>
    <n v="5.6608999999999998"/>
    <n v="4.7215999999999996"/>
    <n v="3.9011"/>
  </r>
  <r>
    <s v="new_jersey"/>
    <x v="19"/>
    <x v="4"/>
    <x v="4718"/>
    <n v="2.2103000000000002"/>
    <n v="2.2061000000000002"/>
    <n v="1.883"/>
    <n v="2.2061000000000002"/>
    <n v="1.8806"/>
    <n v="2.1223999999999998"/>
    <n v="2.1223999999999998"/>
    <n v="1.8103"/>
  </r>
  <r>
    <s v="new_jersey"/>
    <x v="19"/>
    <x v="2"/>
    <x v="4719"/>
    <n v="0.20300000000000001"/>
    <n v="0.10829999999999999"/>
    <n v="0.19520000000000001"/>
    <n v="0.10829999999999999"/>
    <n v="0.10829999999999999"/>
    <n v="0.20300000000000001"/>
    <n v="0.10829999999999999"/>
    <n v="0.10829999999999999"/>
  </r>
  <r>
    <s v="new_jersey"/>
    <x v="19"/>
    <x v="1"/>
    <x v="4720"/>
    <n v="1.0135000000000001"/>
    <n v="0.87760000000000005"/>
    <n v="0.82050000000000001"/>
    <n v="0.87760000000000005"/>
    <n v="0.70779999999999998"/>
    <n v="1.0135000000000001"/>
    <n v="0.87760000000000005"/>
    <n v="0.70779999999999998"/>
  </r>
  <r>
    <s v="new_mexico"/>
    <x v="19"/>
    <x v="6"/>
    <x v="503"/>
    <n v="1.5100000000000001E-2"/>
    <n v="1.5100000000000001E-2"/>
    <n v="9.1000000000000004E-3"/>
    <n v="1.5100000000000001E-2"/>
    <n v="9.1000000000000004E-3"/>
    <n v="1.5100000000000001E-2"/>
    <n v="1.5100000000000001E-2"/>
    <n v="9.1000000000000004E-3"/>
  </r>
  <r>
    <s v="new_mexico"/>
    <x v="19"/>
    <x v="4"/>
    <x v="4721"/>
    <n v="0.59119999999999995"/>
    <n v="0.59030000000000005"/>
    <n v="0.50270000000000004"/>
    <n v="0.59030000000000005"/>
    <n v="0.50219999999999998"/>
    <n v="0.56669999999999998"/>
    <n v="0.56669999999999998"/>
    <n v="0.48230000000000001"/>
  </r>
  <r>
    <s v="new_mexico"/>
    <x v="19"/>
    <x v="5"/>
    <x v="3835"/>
    <n v="7.8600000000000003E-2"/>
    <n v="2.9700000000000001E-2"/>
    <n v="4.7199999999999999E-2"/>
    <n v="2.9700000000000001E-2"/>
    <n v="2.1299999999999999E-2"/>
    <n v="7.8600000000000003E-2"/>
    <n v="2.9700000000000001E-2"/>
    <n v="2.1299999999999999E-2"/>
  </r>
  <r>
    <s v="new_mexico"/>
    <x v="19"/>
    <x v="0"/>
    <x v="4722"/>
    <n v="1.4438"/>
    <n v="1.3243"/>
    <n v="1.2388999999999999"/>
    <n v="1.2723"/>
    <n v="1.0932999999999999"/>
    <n v="1.4226000000000001"/>
    <n v="1.1986000000000001"/>
    <n v="0.99209999999999998"/>
  </r>
  <r>
    <s v="new_mexico"/>
    <x v="19"/>
    <x v="1"/>
    <x v="4723"/>
    <n v="0.30280000000000001"/>
    <n v="0.25480000000000003"/>
    <n v="0.2467"/>
    <n v="0.25480000000000003"/>
    <n v="0.2069"/>
    <n v="0.30280000000000001"/>
    <n v="0.25480000000000003"/>
    <n v="0.2069"/>
  </r>
  <r>
    <s v="new_mexico"/>
    <x v="19"/>
    <x v="2"/>
    <x v="299"/>
    <n v="4.4499999999999998E-2"/>
    <n v="2.3699999999999999E-2"/>
    <n v="4.2799999999999998E-2"/>
    <n v="2.3699999999999999E-2"/>
    <n v="2.3699999999999999E-2"/>
    <n v="4.4499999999999998E-2"/>
    <n v="2.3699999999999999E-2"/>
    <n v="2.3699999999999999E-2"/>
  </r>
  <r>
    <s v="new_mexico"/>
    <x v="19"/>
    <x v="3"/>
    <x v="4724"/>
    <n v="0.41160000000000002"/>
    <n v="0.4108"/>
    <n v="0.39050000000000001"/>
    <n v="0.35870000000000002"/>
    <n v="0.33019999999999999"/>
    <n v="0.41489999999999999"/>
    <n v="0.30859999999999999"/>
    <n v="0.24890000000000001"/>
  </r>
  <r>
    <s v="new_york"/>
    <x v="19"/>
    <x v="4"/>
    <x v="4725"/>
    <n v="4.7542"/>
    <n v="4.7454000000000001"/>
    <n v="4.0582000000000003"/>
    <n v="4.7454000000000001"/>
    <n v="4.0532000000000004"/>
    <n v="4.5667"/>
    <n v="4.5667"/>
    <n v="3.9024999999999999"/>
  </r>
  <r>
    <s v="new_york"/>
    <x v="19"/>
    <x v="5"/>
    <x v="739"/>
    <n v="0.73599999999999999"/>
    <n v="0.27789999999999998"/>
    <n v="0.44159999999999999"/>
    <n v="0.27789999999999998"/>
    <n v="0.1993"/>
    <n v="0.73599999999999999"/>
    <n v="0.27789999999999998"/>
    <n v="0.1993"/>
  </r>
  <r>
    <s v="new_york"/>
    <x v="19"/>
    <x v="0"/>
    <x v="4726"/>
    <n v="11.8437"/>
    <n v="10.9267"/>
    <n v="10.210100000000001"/>
    <n v="10.4396"/>
    <n v="9.0145999999999997"/>
    <n v="11.686999999999999"/>
    <n v="9.7914999999999992"/>
    <n v="8.1029"/>
  </r>
  <r>
    <s v="new_york"/>
    <x v="19"/>
    <x v="1"/>
    <x v="4727"/>
    <n v="1.9417"/>
    <n v="1.6938"/>
    <n v="1.5691999999999999"/>
    <n v="1.6938"/>
    <n v="1.3636999999999999"/>
    <n v="1.9417"/>
    <n v="1.6938"/>
    <n v="1.3636999999999999"/>
  </r>
  <r>
    <s v="new_york"/>
    <x v="19"/>
    <x v="3"/>
    <x v="4728"/>
    <n v="3.8540999999999999"/>
    <n v="3.8458999999999999"/>
    <n v="3.6558000000000002"/>
    <n v="3.3589000000000002"/>
    <n v="3.0912999999999999"/>
    <n v="3.8849"/>
    <n v="2.8895"/>
    <n v="2.3302999999999998"/>
  </r>
  <r>
    <s v="new_york"/>
    <x v="19"/>
    <x v="6"/>
    <x v="822"/>
    <n v="0.1414"/>
    <n v="0.1414"/>
    <n v="8.4900000000000003E-2"/>
    <n v="0.1414"/>
    <n v="8.4900000000000003E-2"/>
    <n v="0.1414"/>
    <n v="0.1414"/>
    <n v="8.4900000000000003E-2"/>
  </r>
  <r>
    <s v="new_york"/>
    <x v="19"/>
    <x v="2"/>
    <x v="4729"/>
    <n v="0.4163"/>
    <n v="0.22220000000000001"/>
    <n v="0.40039999999999998"/>
    <n v="0.22220000000000001"/>
    <n v="0.22220000000000001"/>
    <n v="0.4163"/>
    <n v="0.22220000000000001"/>
    <n v="0.22220000000000001"/>
  </r>
  <r>
    <s v="north_carolina"/>
    <x v="19"/>
    <x v="2"/>
    <x v="4730"/>
    <n v="0.23880000000000001"/>
    <n v="0.12740000000000001"/>
    <n v="0.22969999999999999"/>
    <n v="0.12740000000000001"/>
    <n v="0.12740000000000001"/>
    <n v="0.23880000000000001"/>
    <n v="0.12740000000000001"/>
    <n v="0.12740000000000001"/>
  </r>
  <r>
    <s v="north_carolina"/>
    <x v="19"/>
    <x v="6"/>
    <x v="226"/>
    <n v="8.1100000000000005E-2"/>
    <n v="8.1100000000000005E-2"/>
    <n v="4.87E-2"/>
    <n v="8.1100000000000005E-2"/>
    <n v="4.87E-2"/>
    <n v="8.1100000000000005E-2"/>
    <n v="8.1100000000000005E-2"/>
    <n v="4.87E-2"/>
  </r>
  <r>
    <s v="north_carolina"/>
    <x v="19"/>
    <x v="1"/>
    <x v="4731"/>
    <n v="1.383"/>
    <n v="1.18"/>
    <n v="1.1233"/>
    <n v="1.18"/>
    <n v="0.95499999999999996"/>
    <n v="1.383"/>
    <n v="1.18"/>
    <n v="0.95499999999999996"/>
  </r>
  <r>
    <s v="north_carolina"/>
    <x v="19"/>
    <x v="0"/>
    <x v="4732"/>
    <n v="7.8101000000000003"/>
    <n v="7.2233000000000001"/>
    <n v="6.7103999999999999"/>
    <n v="6.9439000000000002"/>
    <n v="5.9741999999999997"/>
    <n v="7.6843000000000004"/>
    <n v="6.5362"/>
    <n v="5.4203999999999999"/>
  </r>
  <r>
    <s v="north_carolina"/>
    <x v="19"/>
    <x v="3"/>
    <x v="4733"/>
    <n v="2.2107000000000001"/>
    <n v="2.206"/>
    <n v="2.0969000000000002"/>
    <n v="1.9266000000000001"/>
    <n v="1.7730999999999999"/>
    <n v="2.2284000000000002"/>
    <n v="1.6574"/>
    <n v="1.3366"/>
  </r>
  <r>
    <s v="north_carolina"/>
    <x v="19"/>
    <x v="4"/>
    <x v="4734"/>
    <n v="3.4744000000000002"/>
    <n v="3.4693000000000001"/>
    <n v="2.9584999999999999"/>
    <n v="3.4693000000000001"/>
    <n v="2.9556"/>
    <n v="3.3308"/>
    <n v="3.3308"/>
    <n v="2.8382999999999998"/>
  </r>
  <r>
    <s v="north_carolina"/>
    <x v="19"/>
    <x v="5"/>
    <x v="4735"/>
    <n v="0.42220000000000002"/>
    <n v="0.15939999999999999"/>
    <n v="0.25330000000000003"/>
    <n v="0.15939999999999999"/>
    <n v="0.1143"/>
    <n v="0.42220000000000002"/>
    <n v="0.15939999999999999"/>
    <n v="0.1143"/>
  </r>
  <r>
    <s v="north_dakota"/>
    <x v="19"/>
    <x v="3"/>
    <x v="3613"/>
    <n v="0.12189999999999999"/>
    <n v="0.1216"/>
    <n v="0.11559999999999999"/>
    <n v="0.1062"/>
    <n v="9.7799999999999998E-2"/>
    <n v="0.1229"/>
    <n v="9.1399999999999995E-2"/>
    <n v="7.3700000000000002E-2"/>
  </r>
  <r>
    <s v="north_dakota"/>
    <x v="19"/>
    <x v="6"/>
    <x v="224"/>
    <n v="4.4999999999999997E-3"/>
    <n v="4.4999999999999997E-3"/>
    <n v="2.7000000000000001E-3"/>
    <n v="4.4999999999999997E-3"/>
    <n v="2.7000000000000001E-3"/>
    <n v="4.4999999999999997E-3"/>
    <n v="4.4999999999999997E-3"/>
    <n v="2.7000000000000001E-3"/>
  </r>
  <r>
    <s v="north_dakota"/>
    <x v="19"/>
    <x v="1"/>
    <x v="2448"/>
    <n v="0.1024"/>
    <n v="8.5300000000000001E-2"/>
    <n v="8.3599999999999994E-2"/>
    <n v="8.5300000000000001E-2"/>
    <n v="6.9400000000000003E-2"/>
    <n v="0.1024"/>
    <n v="8.5300000000000001E-2"/>
    <n v="6.9400000000000003E-2"/>
  </r>
  <r>
    <s v="north_dakota"/>
    <x v="19"/>
    <x v="5"/>
    <x v="741"/>
    <n v="2.3300000000000001E-2"/>
    <n v="8.8000000000000005E-3"/>
    <n v="1.4E-2"/>
    <n v="8.8000000000000005E-3"/>
    <n v="6.3E-3"/>
    <n v="2.3300000000000001E-2"/>
    <n v="8.8000000000000005E-3"/>
    <n v="6.3E-3"/>
  </r>
  <r>
    <s v="north_dakota"/>
    <x v="19"/>
    <x v="2"/>
    <x v="4146"/>
    <n v="1.32E-2"/>
    <n v="7.0000000000000001E-3"/>
    <n v="1.2699999999999999E-2"/>
    <n v="7.0000000000000001E-3"/>
    <n v="7.0000000000000001E-3"/>
    <n v="1.32E-2"/>
    <n v="7.0000000000000001E-3"/>
    <n v="7.0000000000000001E-3"/>
  </r>
  <r>
    <s v="north_dakota"/>
    <x v="19"/>
    <x v="4"/>
    <x v="4736"/>
    <n v="0.22459999999999999"/>
    <n v="0.22439999999999999"/>
    <n v="0.19159999999999999"/>
    <n v="0.22439999999999999"/>
    <n v="0.1915"/>
    <n v="0.21529999999999999"/>
    <n v="0.21529999999999999"/>
    <n v="0.1837"/>
  </r>
  <r>
    <s v="north_dakota"/>
    <x v="19"/>
    <x v="0"/>
    <x v="3218"/>
    <n v="0.4899"/>
    <n v="0.4516"/>
    <n v="0.42020000000000002"/>
    <n v="0.43619999999999998"/>
    <n v="0.37469999999999998"/>
    <n v="0.48149999999999998"/>
    <n v="0.4123"/>
    <n v="0.34289999999999998"/>
  </r>
  <r>
    <s v="ohio"/>
    <x v="19"/>
    <x v="2"/>
    <x v="1853"/>
    <n v="0.2455"/>
    <n v="0.13100000000000001"/>
    <n v="0.23619999999999999"/>
    <n v="0.13100000000000001"/>
    <n v="0.13100000000000001"/>
    <n v="0.2455"/>
    <n v="0.13100000000000001"/>
    <n v="0.13100000000000001"/>
  </r>
  <r>
    <s v="ohio"/>
    <x v="19"/>
    <x v="4"/>
    <x v="4737"/>
    <n v="3.4918999999999998"/>
    <n v="3.4866999999999999"/>
    <n v="2.9664999999999999"/>
    <n v="3.4866999999999999"/>
    <n v="2.9636"/>
    <n v="3.3448000000000002"/>
    <n v="3.3448000000000002"/>
    <n v="2.8433999999999999"/>
  </r>
  <r>
    <s v="ohio"/>
    <x v="19"/>
    <x v="0"/>
    <x v="4738"/>
    <n v="8.0807000000000002"/>
    <n v="7.4478"/>
    <n v="6.9325999999999999"/>
    <n v="7.1604999999999999"/>
    <n v="6.1512000000000002"/>
    <n v="7.9518000000000004"/>
    <n v="6.7417999999999996"/>
    <n v="5.5822000000000003"/>
  </r>
  <r>
    <s v="ohio"/>
    <x v="19"/>
    <x v="6"/>
    <x v="1491"/>
    <n v="8.3400000000000002E-2"/>
    <n v="8.3400000000000002E-2"/>
    <n v="0.05"/>
    <n v="8.3400000000000002E-2"/>
    <n v="0.05"/>
    <n v="8.3400000000000002E-2"/>
    <n v="8.3400000000000002E-2"/>
    <n v="0.05"/>
  </r>
  <r>
    <s v="ohio"/>
    <x v="19"/>
    <x v="1"/>
    <x v="4739"/>
    <n v="1.5528999999999999"/>
    <n v="1.3146"/>
    <n v="1.2634000000000001"/>
    <n v="1.3146"/>
    <n v="1.0659000000000001"/>
    <n v="1.5528999999999999"/>
    <n v="1.3146"/>
    <n v="1.0659000000000001"/>
  </r>
  <r>
    <s v="ohio"/>
    <x v="19"/>
    <x v="3"/>
    <x v="4740"/>
    <n v="2.2728999999999999"/>
    <n v="2.2682000000000002"/>
    <n v="2.1560000000000001"/>
    <n v="1.9809000000000001"/>
    <n v="1.8230999999999999"/>
    <n v="2.2911999999999999"/>
    <n v="1.7040999999999999"/>
    <n v="1.3743000000000001"/>
  </r>
  <r>
    <s v="ohio"/>
    <x v="19"/>
    <x v="5"/>
    <x v="4741"/>
    <n v="0.43409999999999999"/>
    <n v="0.16389999999999999"/>
    <n v="0.26040000000000002"/>
    <n v="0.16389999999999999"/>
    <n v="0.1176"/>
    <n v="0.43409999999999999"/>
    <n v="0.16389999999999999"/>
    <n v="0.1176"/>
  </r>
  <r>
    <s v="oklahoma"/>
    <x v="19"/>
    <x v="0"/>
    <x v="4742"/>
    <n v="2.7565"/>
    <n v="2.5373999999999999"/>
    <n v="2.3658999999999999"/>
    <n v="2.4434"/>
    <n v="2.1002999999999998"/>
    <n v="2.7128999999999999"/>
    <n v="2.3048999999999999"/>
    <n v="1.9128000000000001"/>
  </r>
  <r>
    <s v="oklahoma"/>
    <x v="19"/>
    <x v="4"/>
    <x v="4743"/>
    <n v="1.2018"/>
    <n v="1.2000999999999999"/>
    <n v="1.024"/>
    <n v="1.2000999999999999"/>
    <n v="1.0230999999999999"/>
    <n v="1.1523000000000001"/>
    <n v="1.1523000000000001"/>
    <n v="0.98250000000000004"/>
  </r>
  <r>
    <s v="oklahoma"/>
    <x v="19"/>
    <x v="1"/>
    <x v="4744"/>
    <n v="0.56079999999999997"/>
    <n v="0.47099999999999997"/>
    <n v="0.45710000000000001"/>
    <n v="0.47099999999999997"/>
    <n v="0.3826"/>
    <n v="0.56079999999999997"/>
    <n v="0.47099999999999997"/>
    <n v="0.3826"/>
  </r>
  <r>
    <s v="oklahoma"/>
    <x v="19"/>
    <x v="3"/>
    <x v="4745"/>
    <n v="0.74409999999999998"/>
    <n v="0.74250000000000005"/>
    <n v="0.70579999999999998"/>
    <n v="0.64839999999999998"/>
    <n v="0.5968"/>
    <n v="0.75"/>
    <n v="0.55779999999999996"/>
    <n v="0.44990000000000002"/>
  </r>
  <r>
    <s v="oklahoma"/>
    <x v="19"/>
    <x v="2"/>
    <x v="4746"/>
    <n v="8.0399999999999999E-2"/>
    <n v="4.2900000000000001E-2"/>
    <n v="7.7299999999999994E-2"/>
    <n v="4.2900000000000001E-2"/>
    <n v="4.2900000000000001E-2"/>
    <n v="8.0399999999999999E-2"/>
    <n v="4.2900000000000001E-2"/>
    <n v="4.2900000000000001E-2"/>
  </r>
  <r>
    <s v="oklahoma"/>
    <x v="19"/>
    <x v="5"/>
    <x v="4747"/>
    <n v="0.1421"/>
    <n v="5.3699999999999998E-2"/>
    <n v="8.5300000000000001E-2"/>
    <n v="5.3699999999999998E-2"/>
    <n v="3.85E-2"/>
    <n v="0.1421"/>
    <n v="5.3699999999999998E-2"/>
    <n v="3.85E-2"/>
  </r>
  <r>
    <s v="oklahoma"/>
    <x v="19"/>
    <x v="6"/>
    <x v="1874"/>
    <n v="2.7300000000000001E-2"/>
    <n v="2.7300000000000001E-2"/>
    <n v="1.6400000000000001E-2"/>
    <n v="2.7300000000000001E-2"/>
    <n v="1.6400000000000001E-2"/>
    <n v="2.7300000000000001E-2"/>
    <n v="2.7300000000000001E-2"/>
    <n v="1.6400000000000001E-2"/>
  </r>
  <r>
    <s v="oregon"/>
    <x v="19"/>
    <x v="4"/>
    <x v="4748"/>
    <n v="1.2161"/>
    <n v="1.2141"/>
    <n v="1.0329999999999999"/>
    <n v="1.2141"/>
    <n v="1.0319"/>
    <n v="1.1655"/>
    <n v="1.1655"/>
    <n v="0.9909"/>
  </r>
  <r>
    <s v="oregon"/>
    <x v="19"/>
    <x v="1"/>
    <x v="1558"/>
    <n v="0.4672"/>
    <n v="0.40500000000000003"/>
    <n v="0.37809999999999999"/>
    <n v="0.40500000000000003"/>
    <n v="0.3266"/>
    <n v="0.4672"/>
    <n v="0.40500000000000003"/>
    <n v="0.3266"/>
  </r>
  <r>
    <s v="oregon"/>
    <x v="19"/>
    <x v="2"/>
    <x v="3867"/>
    <n v="9.4600000000000004E-2"/>
    <n v="5.0500000000000003E-2"/>
    <n v="9.0999999999999998E-2"/>
    <n v="5.0500000000000003E-2"/>
    <n v="5.0500000000000003E-2"/>
    <n v="9.4600000000000004E-2"/>
    <n v="5.0500000000000003E-2"/>
    <n v="5.0500000000000003E-2"/>
  </r>
  <r>
    <s v="oregon"/>
    <x v="19"/>
    <x v="3"/>
    <x v="14"/>
    <n v="0.87629999999999997"/>
    <n v="0.87439999999999996"/>
    <n v="0.83120000000000005"/>
    <n v="0.76370000000000005"/>
    <n v="0.70289999999999997"/>
    <n v="0.88329999999999997"/>
    <n v="0.65700000000000003"/>
    <n v="0.52980000000000005"/>
  </r>
  <r>
    <s v="oregon"/>
    <x v="19"/>
    <x v="6"/>
    <x v="2219"/>
    <n v="3.2199999999999999E-2"/>
    <n v="3.2199999999999999E-2"/>
    <n v="1.9300000000000001E-2"/>
    <n v="3.2199999999999999E-2"/>
    <n v="1.9300000000000001E-2"/>
    <n v="3.2199999999999999E-2"/>
    <n v="3.2199999999999999E-2"/>
    <n v="1.9300000000000001E-2"/>
  </r>
  <r>
    <s v="oregon"/>
    <x v="19"/>
    <x v="0"/>
    <x v="4749"/>
    <n v="2.8536999999999999"/>
    <n v="2.6394000000000002"/>
    <n v="2.4531000000000001"/>
    <n v="2.5287000000000002"/>
    <n v="2.1764999999999999"/>
    <n v="2.8102"/>
    <n v="2.3734000000000002"/>
    <n v="1.9623999999999999"/>
  </r>
  <r>
    <s v="oregon"/>
    <x v="19"/>
    <x v="5"/>
    <x v="2832"/>
    <n v="0.1673"/>
    <n v="6.3200000000000006E-2"/>
    <n v="0.1004"/>
    <n v="6.3200000000000006E-2"/>
    <n v="4.53E-2"/>
    <n v="0.1673"/>
    <n v="6.3200000000000006E-2"/>
    <n v="4.53E-2"/>
  </r>
  <r>
    <s v="pennsylvania"/>
    <x v="19"/>
    <x v="2"/>
    <x v="4750"/>
    <n v="0.27060000000000001"/>
    <n v="0.1444"/>
    <n v="0.26029999999999998"/>
    <n v="0.1444"/>
    <n v="0.1444"/>
    <n v="0.27060000000000001"/>
    <n v="0.1444"/>
    <n v="0.1444"/>
  </r>
  <r>
    <s v="pennsylvania"/>
    <x v="19"/>
    <x v="1"/>
    <x v="4751"/>
    <n v="1.3896999999999999"/>
    <n v="1.1997"/>
    <n v="1.1256999999999999"/>
    <n v="1.1997"/>
    <n v="0.96830000000000005"/>
    <n v="1.3896999999999999"/>
    <n v="1.1997"/>
    <n v="0.96830000000000005"/>
  </r>
  <r>
    <s v="pennsylvania"/>
    <x v="19"/>
    <x v="6"/>
    <x v="345"/>
    <n v="9.1899999999999996E-2"/>
    <n v="9.1899999999999996E-2"/>
    <n v="5.5199999999999999E-2"/>
    <n v="9.1899999999999996E-2"/>
    <n v="5.5199999999999999E-2"/>
    <n v="9.1899999999999996E-2"/>
    <n v="9.1899999999999996E-2"/>
    <n v="5.5199999999999999E-2"/>
  </r>
  <r>
    <s v="pennsylvania"/>
    <x v="19"/>
    <x v="3"/>
    <x v="4752"/>
    <n v="2.5053000000000001"/>
    <n v="2.5"/>
    <n v="2.3763999999999998"/>
    <n v="2.1833999999999998"/>
    <n v="2.0095000000000001"/>
    <n v="2.5253999999999999"/>
    <n v="1.8783000000000001"/>
    <n v="1.5147999999999999"/>
  </r>
  <r>
    <s v="pennsylvania"/>
    <x v="19"/>
    <x v="4"/>
    <x v="4753"/>
    <n v="3.1728000000000001"/>
    <n v="3.1671"/>
    <n v="2.7111000000000001"/>
    <n v="3.1671"/>
    <n v="2.7079"/>
    <n v="3.0482"/>
    <n v="3.0482"/>
    <n v="2.6076000000000001"/>
  </r>
  <r>
    <s v="pennsylvania"/>
    <x v="19"/>
    <x v="5"/>
    <x v="4754"/>
    <n v="0.47839999999999999"/>
    <n v="0.1807"/>
    <n v="0.28710000000000002"/>
    <n v="0.1807"/>
    <n v="0.12959999999999999"/>
    <n v="0.47839999999999999"/>
    <n v="0.1807"/>
    <n v="0.12959999999999999"/>
  </r>
  <r>
    <s v="pennsylvania"/>
    <x v="19"/>
    <x v="0"/>
    <x v="4755"/>
    <n v="7.9088000000000003"/>
    <n v="7.2839"/>
    <n v="6.8158000000000003"/>
    <n v="6.9672999999999998"/>
    <n v="6.0148999999999999"/>
    <n v="7.8042999999999996"/>
    <n v="6.5433000000000003"/>
    <n v="5.4198000000000004"/>
  </r>
  <r>
    <s v="rhode_island"/>
    <x v="19"/>
    <x v="5"/>
    <x v="1497"/>
    <n v="4.3299999999999998E-2"/>
    <n v="1.6299999999999999E-2"/>
    <n v="2.5999999999999999E-2"/>
    <n v="1.6299999999999999E-2"/>
    <n v="1.17E-2"/>
    <n v="4.3299999999999998E-2"/>
    <n v="1.6299999999999999E-2"/>
    <n v="1.17E-2"/>
  </r>
  <r>
    <s v="rhode_island"/>
    <x v="19"/>
    <x v="3"/>
    <x v="4756"/>
    <n v="0.2266"/>
    <n v="0.2261"/>
    <n v="0.215"/>
    <n v="0.19750000000000001"/>
    <n v="0.18179999999999999"/>
    <n v="0.22839999999999999"/>
    <n v="0.1699"/>
    <n v="0.13700000000000001"/>
  </r>
  <r>
    <s v="rhode_island"/>
    <x v="19"/>
    <x v="4"/>
    <x v="4757"/>
    <n v="0.27410000000000001"/>
    <n v="0.27360000000000001"/>
    <n v="0.23380000000000001"/>
    <n v="0.27360000000000001"/>
    <n v="0.23350000000000001"/>
    <n v="0.26329999999999998"/>
    <n v="0.26329999999999998"/>
    <n v="0.2248"/>
  </r>
  <r>
    <s v="rhode_island"/>
    <x v="19"/>
    <x v="1"/>
    <x v="4758"/>
    <n v="0.1196"/>
    <n v="0.1038"/>
    <n v="9.6699999999999994E-2"/>
    <n v="0.1038"/>
    <n v="8.3599999999999994E-2"/>
    <n v="0.1196"/>
    <n v="0.1038"/>
    <n v="8.3599999999999994E-2"/>
  </r>
  <r>
    <s v="rhode_island"/>
    <x v="19"/>
    <x v="2"/>
    <x v="282"/>
    <n v="2.4500000000000001E-2"/>
    <n v="1.3100000000000001E-2"/>
    <n v="2.35E-2"/>
    <n v="1.3100000000000001E-2"/>
    <n v="1.3100000000000001E-2"/>
    <n v="2.4500000000000001E-2"/>
    <n v="1.3100000000000001E-2"/>
    <n v="1.3100000000000001E-2"/>
  </r>
  <r>
    <s v="rhode_island"/>
    <x v="19"/>
    <x v="6"/>
    <x v="542"/>
    <n v="8.3000000000000001E-3"/>
    <n v="8.3000000000000001E-3"/>
    <n v="5.0000000000000001E-3"/>
    <n v="8.3000000000000001E-3"/>
    <n v="5.0000000000000001E-3"/>
    <n v="8.3000000000000001E-3"/>
    <n v="8.3000000000000001E-3"/>
    <n v="5.0000000000000001E-3"/>
  </r>
  <r>
    <s v="rhode_island"/>
    <x v="19"/>
    <x v="0"/>
    <x v="4759"/>
    <n v="0.69640000000000002"/>
    <n v="0.64119999999999999"/>
    <n v="0.6"/>
    <n v="0.61260000000000003"/>
    <n v="0.52869999999999995"/>
    <n v="0.68730000000000002"/>
    <n v="0.57469999999999999"/>
    <n v="0.47520000000000001"/>
  </r>
  <r>
    <s v="south_carolina"/>
    <x v="19"/>
    <x v="5"/>
    <x v="4760"/>
    <n v="0.1852"/>
    <n v="6.9900000000000004E-2"/>
    <n v="0.1111"/>
    <n v="6.9900000000000004E-2"/>
    <n v="5.0200000000000002E-2"/>
    <n v="0.1852"/>
    <n v="6.9900000000000004E-2"/>
    <n v="5.0200000000000002E-2"/>
  </r>
  <r>
    <s v="south_carolina"/>
    <x v="19"/>
    <x v="4"/>
    <x v="4761"/>
    <n v="1.5993999999999999"/>
    <n v="1.5972"/>
    <n v="1.3634999999999999"/>
    <n v="1.5972"/>
    <n v="1.3622000000000001"/>
    <n v="1.5336000000000001"/>
    <n v="1.5336000000000001"/>
    <n v="1.3083"/>
  </r>
  <r>
    <s v="south_carolina"/>
    <x v="19"/>
    <x v="0"/>
    <x v="4762"/>
    <n v="3.5142000000000002"/>
    <n v="3.2538999999999998"/>
    <n v="3.02"/>
    <n v="3.1313"/>
    <n v="2.6947000000000001"/>
    <n v="3.4561000000000002"/>
    <n v="2.9496000000000002"/>
    <n v="2.4491999999999998"/>
  </r>
  <r>
    <s v="south_carolina"/>
    <x v="19"/>
    <x v="3"/>
    <x v="4763"/>
    <n v="0.96989999999999998"/>
    <n v="0.96789999999999998"/>
    <n v="0.92"/>
    <n v="0.84530000000000005"/>
    <n v="0.77800000000000002"/>
    <n v="0.97770000000000001"/>
    <n v="0.72719999999999996"/>
    <n v="0.58640000000000003"/>
  </r>
  <r>
    <s v="south_carolina"/>
    <x v="19"/>
    <x v="2"/>
    <x v="3354"/>
    <n v="0.1048"/>
    <n v="5.5899999999999998E-2"/>
    <n v="0.1008"/>
    <n v="5.5899999999999998E-2"/>
    <n v="5.5899999999999998E-2"/>
    <n v="0.1048"/>
    <n v="5.5899999999999998E-2"/>
    <n v="5.5899999999999998E-2"/>
  </r>
  <r>
    <s v="south_carolina"/>
    <x v="19"/>
    <x v="6"/>
    <x v="26"/>
    <n v="3.56E-2"/>
    <n v="3.56E-2"/>
    <n v="2.1399999999999999E-2"/>
    <n v="3.56E-2"/>
    <n v="2.1399999999999999E-2"/>
    <n v="3.56E-2"/>
    <n v="3.56E-2"/>
    <n v="2.1399999999999999E-2"/>
  </r>
  <r>
    <s v="south_carolina"/>
    <x v="19"/>
    <x v="1"/>
    <x v="4764"/>
    <n v="0.61929999999999996"/>
    <n v="0.52739999999999998"/>
    <n v="0.50319999999999998"/>
    <n v="0.52739999999999998"/>
    <n v="0.42699999999999999"/>
    <n v="0.61929999999999996"/>
    <n v="0.52739999999999998"/>
    <n v="0.42699999999999999"/>
  </r>
  <r>
    <s v="south_dakota"/>
    <x v="19"/>
    <x v="5"/>
    <x v="256"/>
    <n v="0.03"/>
    <n v="1.1299999999999999E-2"/>
    <n v="1.7999999999999999E-2"/>
    <n v="1.1299999999999999E-2"/>
    <n v="8.0999999999999996E-3"/>
    <n v="0.03"/>
    <n v="1.1299999999999999E-2"/>
    <n v="8.0999999999999996E-3"/>
  </r>
  <r>
    <s v="south_dakota"/>
    <x v="19"/>
    <x v="6"/>
    <x v="1401"/>
    <n v="5.7999999999999996E-3"/>
    <n v="5.7999999999999996E-3"/>
    <n v="3.5000000000000001E-3"/>
    <n v="5.7999999999999996E-3"/>
    <n v="3.5000000000000001E-3"/>
    <n v="5.7999999999999996E-3"/>
    <n v="5.7999999999999996E-3"/>
    <n v="3.5000000000000001E-3"/>
  </r>
  <r>
    <s v="south_dakota"/>
    <x v="19"/>
    <x v="0"/>
    <x v="4121"/>
    <n v="0.57430000000000003"/>
    <n v="0.5302"/>
    <n v="0.49280000000000002"/>
    <n v="0.51039999999999996"/>
    <n v="0.43859999999999999"/>
    <n v="0.56479999999999997"/>
    <n v="0.48089999999999999"/>
    <n v="0.39879999999999999"/>
  </r>
  <r>
    <s v="south_dakota"/>
    <x v="19"/>
    <x v="1"/>
    <x v="4765"/>
    <n v="0.1087"/>
    <n v="9.1899999999999996E-2"/>
    <n v="8.8400000000000006E-2"/>
    <n v="9.1899999999999996E-2"/>
    <n v="7.4499999999999997E-2"/>
    <n v="0.1087"/>
    <n v="9.1899999999999996E-2"/>
    <n v="7.4499999999999997E-2"/>
  </r>
  <r>
    <s v="south_dakota"/>
    <x v="19"/>
    <x v="2"/>
    <x v="819"/>
    <n v="1.7000000000000001E-2"/>
    <n v="8.9999999999999993E-3"/>
    <n v="1.6299999999999999E-2"/>
    <n v="8.9999999999999993E-3"/>
    <n v="8.9999999999999993E-3"/>
    <n v="1.7000000000000001E-2"/>
    <n v="8.9999999999999993E-3"/>
    <n v="8.9999999999999993E-3"/>
  </r>
  <r>
    <s v="south_dakota"/>
    <x v="19"/>
    <x v="3"/>
    <x v="4766"/>
    <n v="0.157"/>
    <n v="0.15659999999999999"/>
    <n v="0.1489"/>
    <n v="0.1368"/>
    <n v="0.12590000000000001"/>
    <n v="0.15820000000000001"/>
    <n v="0.1177"/>
    <n v="9.4899999999999998E-2"/>
  </r>
  <r>
    <s v="south_dakota"/>
    <x v="19"/>
    <x v="4"/>
    <x v="4767"/>
    <n v="0.25600000000000001"/>
    <n v="0.25559999999999999"/>
    <n v="0.21779999999999999"/>
    <n v="0.25559999999999999"/>
    <n v="0.21759999999999999"/>
    <n v="0.2452"/>
    <n v="0.2452"/>
    <n v="0.2087"/>
  </r>
  <r>
    <s v="tennessee"/>
    <x v="19"/>
    <x v="1"/>
    <x v="4768"/>
    <n v="0.89510000000000001"/>
    <n v="0.76080000000000003"/>
    <n v="0.72760000000000002"/>
    <n v="0.76080000000000003"/>
    <n v="0.61629999999999996"/>
    <n v="0.89510000000000001"/>
    <n v="0.76080000000000003"/>
    <n v="0.61629999999999996"/>
  </r>
  <r>
    <s v="tennessee"/>
    <x v="19"/>
    <x v="2"/>
    <x v="3160"/>
    <n v="0.1482"/>
    <n v="7.9100000000000004E-2"/>
    <n v="0.1426"/>
    <n v="7.9100000000000004E-2"/>
    <n v="7.9100000000000004E-2"/>
    <n v="0.1482"/>
    <n v="7.9100000000000004E-2"/>
    <n v="7.9100000000000004E-2"/>
  </r>
  <r>
    <s v="tennessee"/>
    <x v="19"/>
    <x v="4"/>
    <x v="4769"/>
    <n v="2.1503999999999999"/>
    <n v="2.1473"/>
    <n v="1.831"/>
    <n v="2.1473"/>
    <n v="1.8291999999999999"/>
    <n v="2.0615999999999999"/>
    <n v="2.0615999999999999"/>
    <n v="1.7565999999999999"/>
  </r>
  <r>
    <s v="tennessee"/>
    <x v="19"/>
    <x v="5"/>
    <x v="4770"/>
    <n v="0.2621"/>
    <n v="9.9000000000000005E-2"/>
    <n v="0.15720000000000001"/>
    <n v="9.9000000000000005E-2"/>
    <n v="7.0999999999999994E-2"/>
    <n v="0.2621"/>
    <n v="9.9000000000000005E-2"/>
    <n v="7.0999999999999994E-2"/>
  </r>
  <r>
    <s v="tennessee"/>
    <x v="19"/>
    <x v="6"/>
    <x v="1758"/>
    <n v="5.04E-2"/>
    <n v="5.04E-2"/>
    <n v="3.0200000000000001E-2"/>
    <n v="5.04E-2"/>
    <n v="3.0200000000000001E-2"/>
    <n v="5.04E-2"/>
    <n v="5.04E-2"/>
    <n v="3.0200000000000001E-2"/>
  </r>
  <r>
    <s v="tennessee"/>
    <x v="19"/>
    <x v="0"/>
    <x v="4771"/>
    <n v="4.8784000000000001"/>
    <n v="4.5058999999999996"/>
    <n v="4.1902999999999997"/>
    <n v="4.3323999999999998"/>
    <n v="3.7265000000000001"/>
    <n v="4.8005000000000004"/>
    <n v="4.0796000000000001"/>
    <n v="3.3828999999999998"/>
  </r>
  <r>
    <s v="tennessee"/>
    <x v="19"/>
    <x v="3"/>
    <x v="4772"/>
    <n v="1.3722000000000001"/>
    <n v="1.3694"/>
    <n v="1.3017000000000001"/>
    <n v="1.1959"/>
    <n v="1.1007"/>
    <n v="1.3832"/>
    <n v="1.0287999999999999"/>
    <n v="0.82969999999999999"/>
  </r>
  <r>
    <s v="texas"/>
    <x v="19"/>
    <x v="3"/>
    <x v="4773"/>
    <n v="5.9481999999999999"/>
    <n v="5.9356999999999998"/>
    <n v="5.6421999999999999"/>
    <n v="5.1839000000000004"/>
    <n v="4.7709999999999999"/>
    <n v="5.9958999999999998"/>
    <n v="4.4596"/>
    <n v="3.5964"/>
  </r>
  <r>
    <s v="texas"/>
    <x v="19"/>
    <x v="6"/>
    <x v="4774"/>
    <n v="0.21829999999999999"/>
    <n v="0.21829999999999999"/>
    <n v="0.13100000000000001"/>
    <n v="0.21829999999999999"/>
    <n v="0.13100000000000001"/>
    <n v="0.21829999999999999"/>
    <n v="0.21829999999999999"/>
    <n v="0.13100000000000001"/>
  </r>
  <r>
    <s v="texas"/>
    <x v="19"/>
    <x v="2"/>
    <x v="4775"/>
    <n v="0.64239999999999997"/>
    <n v="0.34289999999999998"/>
    <n v="0.61799999999999999"/>
    <n v="0.34289999999999998"/>
    <n v="0.34289999999999998"/>
    <n v="0.64239999999999997"/>
    <n v="0.34289999999999998"/>
    <n v="0.34289999999999998"/>
  </r>
  <r>
    <s v="texas"/>
    <x v="19"/>
    <x v="4"/>
    <x v="4776"/>
    <n v="8.6948000000000008"/>
    <n v="8.6812000000000005"/>
    <n v="7.3898999999999999"/>
    <n v="8.6812000000000005"/>
    <n v="7.3822000000000001"/>
    <n v="8.3335000000000008"/>
    <n v="8.3335000000000008"/>
    <n v="7.0881999999999996"/>
  </r>
  <r>
    <s v="texas"/>
    <x v="19"/>
    <x v="1"/>
    <x v="4777"/>
    <n v="3.3397999999999999"/>
    <n v="2.8797000000000001"/>
    <n v="2.7061999999999999"/>
    <n v="2.8797000000000001"/>
    <n v="2.3248000000000002"/>
    <n v="3.3397999999999999"/>
    <n v="2.8797000000000001"/>
    <n v="2.3248000000000002"/>
  </r>
  <r>
    <s v="texas"/>
    <x v="19"/>
    <x v="5"/>
    <x v="4778"/>
    <n v="1.1358999999999999"/>
    <n v="0.4289"/>
    <n v="0.68159999999999998"/>
    <n v="0.4289"/>
    <n v="0.30769999999999997"/>
    <n v="1.1358999999999999"/>
    <n v="0.4289"/>
    <n v="0.30769999999999997"/>
  </r>
  <r>
    <s v="texas"/>
    <x v="19"/>
    <x v="0"/>
    <x v="4779"/>
    <n v="19.979500000000002"/>
    <n v="18.486699999999999"/>
    <n v="17.168900000000001"/>
    <n v="17.734999999999999"/>
    <n v="15.259600000000001"/>
    <n v="19.665900000000001"/>
    <n v="16.663"/>
    <n v="13.791"/>
  </r>
  <r>
    <s v="utah"/>
    <x v="19"/>
    <x v="2"/>
    <x v="4364"/>
    <n v="6.7100000000000007E-2"/>
    <n v="3.5799999999999998E-2"/>
    <n v="6.4600000000000005E-2"/>
    <n v="3.5799999999999998E-2"/>
    <n v="3.5799999999999998E-2"/>
    <n v="6.7100000000000007E-2"/>
    <n v="3.5799999999999998E-2"/>
    <n v="3.5799999999999998E-2"/>
  </r>
  <r>
    <s v="utah"/>
    <x v="19"/>
    <x v="4"/>
    <x v="4780"/>
    <n v="0.80300000000000005"/>
    <n v="0.80159999999999998"/>
    <n v="0.68069999999999997"/>
    <n v="0.80159999999999998"/>
    <n v="0.67989999999999995"/>
    <n v="0.76939999999999997"/>
    <n v="0.76939999999999997"/>
    <n v="0.65280000000000005"/>
  </r>
  <r>
    <s v="utah"/>
    <x v="19"/>
    <x v="3"/>
    <x v="4781"/>
    <n v="0.62139999999999995"/>
    <n v="0.62009999999999998"/>
    <n v="0.58940000000000003"/>
    <n v="0.54159999999999997"/>
    <n v="0.49840000000000001"/>
    <n v="0.62639999999999996"/>
    <n v="0.46589999999999998"/>
    <n v="0.37569999999999998"/>
  </r>
  <r>
    <s v="utah"/>
    <x v="19"/>
    <x v="0"/>
    <x v="2018"/>
    <n v="1.9944"/>
    <n v="1.8355999999999999"/>
    <n v="1.7125999999999999"/>
    <n v="1.7571000000000001"/>
    <n v="1.5107999999999999"/>
    <n v="1.9658"/>
    <n v="1.6493"/>
    <n v="1.361"/>
  </r>
  <r>
    <s v="utah"/>
    <x v="19"/>
    <x v="1"/>
    <x v="4782"/>
    <n v="0.3614"/>
    <n v="0.3105"/>
    <n v="0.29310000000000003"/>
    <n v="0.3105"/>
    <n v="0.25090000000000001"/>
    <n v="0.3614"/>
    <n v="0.3105"/>
    <n v="0.25090000000000001"/>
  </r>
  <r>
    <s v="utah"/>
    <x v="19"/>
    <x v="5"/>
    <x v="4783"/>
    <n v="0.1187"/>
    <n v="4.48E-2"/>
    <n v="7.1199999999999999E-2"/>
    <n v="4.48E-2"/>
    <n v="3.2099999999999997E-2"/>
    <n v="0.1187"/>
    <n v="4.48E-2"/>
    <n v="3.2099999999999997E-2"/>
  </r>
  <r>
    <s v="utah"/>
    <x v="19"/>
    <x v="6"/>
    <x v="712"/>
    <n v="2.2800000000000001E-2"/>
    <n v="2.2800000000000001E-2"/>
    <n v="1.37E-2"/>
    <n v="2.2800000000000001E-2"/>
    <n v="1.37E-2"/>
    <n v="2.2800000000000001E-2"/>
    <n v="2.2800000000000001E-2"/>
    <n v="1.37E-2"/>
  </r>
  <r>
    <s v="vermont"/>
    <x v="19"/>
    <x v="4"/>
    <x v="920"/>
    <n v="0.18329999999999999"/>
    <n v="0.183"/>
    <n v="0.157"/>
    <n v="0.183"/>
    <n v="0.15679999999999999"/>
    <n v="0.1762"/>
    <n v="0.1762"/>
    <n v="0.151"/>
  </r>
  <r>
    <s v="vermont"/>
    <x v="19"/>
    <x v="1"/>
    <x v="4784"/>
    <n v="8.9200000000000002E-2"/>
    <n v="7.5899999999999995E-2"/>
    <n v="7.2499999999999995E-2"/>
    <n v="7.5899999999999995E-2"/>
    <n v="6.1400000000000003E-2"/>
    <n v="8.9200000000000002E-2"/>
    <n v="7.5899999999999995E-2"/>
    <n v="6.1400000000000003E-2"/>
  </r>
  <r>
    <s v="vermont"/>
    <x v="19"/>
    <x v="2"/>
    <x v="827"/>
    <n v="1.4800000000000001E-2"/>
    <n v="7.9000000000000008E-3"/>
    <n v="1.43E-2"/>
    <n v="7.9000000000000008E-3"/>
    <n v="7.9000000000000008E-3"/>
    <n v="1.4800000000000001E-2"/>
    <n v="7.9000000000000008E-3"/>
    <n v="7.9000000000000008E-3"/>
  </r>
  <r>
    <s v="vermont"/>
    <x v="19"/>
    <x v="5"/>
    <x v="1445"/>
    <n v="2.6200000000000001E-2"/>
    <n v="9.9000000000000008E-3"/>
    <n v="1.5699999999999999E-2"/>
    <n v="9.9000000000000008E-3"/>
    <n v="7.1000000000000004E-3"/>
    <n v="2.6200000000000001E-2"/>
    <n v="9.9000000000000008E-3"/>
    <n v="7.1000000000000004E-3"/>
  </r>
  <r>
    <s v="vermont"/>
    <x v="19"/>
    <x v="6"/>
    <x v="517"/>
    <n v="5.0000000000000001E-3"/>
    <n v="5.0000000000000001E-3"/>
    <n v="3.0000000000000001E-3"/>
    <n v="5.0000000000000001E-3"/>
    <n v="3.0000000000000001E-3"/>
    <n v="5.0000000000000001E-3"/>
    <n v="5.0000000000000001E-3"/>
    <n v="3.0000000000000001E-3"/>
  </r>
  <r>
    <s v="vermont"/>
    <x v="19"/>
    <x v="0"/>
    <x v="4785"/>
    <n v="0.45579999999999998"/>
    <n v="0.41860000000000003"/>
    <n v="0.3926"/>
    <n v="0.40129999999999999"/>
    <n v="0.3463"/>
    <n v="0.44979999999999998"/>
    <n v="0.37769999999999998"/>
    <n v="0.31340000000000001"/>
  </r>
  <r>
    <s v="vermont"/>
    <x v="19"/>
    <x v="3"/>
    <x v="4786"/>
    <n v="0.13719999999999999"/>
    <n v="0.13689999999999999"/>
    <n v="0.13009999999999999"/>
    <n v="0.1196"/>
    <n v="0.11"/>
    <n v="0.13830000000000001"/>
    <n v="0.10290000000000001"/>
    <n v="8.3000000000000004E-2"/>
  </r>
  <r>
    <s v="virginia"/>
    <x v="19"/>
    <x v="5"/>
    <x v="4787"/>
    <n v="0.34660000000000002"/>
    <n v="0.13089999999999999"/>
    <n v="0.2079"/>
    <n v="0.13089999999999999"/>
    <n v="9.3899999999999997E-2"/>
    <n v="0.34660000000000002"/>
    <n v="0.13089999999999999"/>
    <n v="9.3899999999999997E-2"/>
  </r>
  <r>
    <s v="virginia"/>
    <x v="19"/>
    <x v="3"/>
    <x v="4788"/>
    <n v="1.8148"/>
    <n v="1.8109999999999999"/>
    <n v="1.7214"/>
    <n v="1.5815999999999999"/>
    <n v="1.4556"/>
    <n v="1.8292999999999999"/>
    <n v="1.3606"/>
    <n v="1.0972999999999999"/>
  </r>
  <r>
    <s v="virginia"/>
    <x v="19"/>
    <x v="1"/>
    <x v="4789"/>
    <n v="1.0978000000000001"/>
    <n v="0.93959999999999999"/>
    <n v="0.89100000000000001"/>
    <n v="0.93959999999999999"/>
    <n v="0.75990000000000002"/>
    <n v="1.0978000000000001"/>
    <n v="0.93959999999999999"/>
    <n v="0.75990000000000002"/>
  </r>
  <r>
    <s v="virginia"/>
    <x v="19"/>
    <x v="4"/>
    <x v="4790"/>
    <n v="2.6823000000000001"/>
    <n v="2.6781999999999999"/>
    <n v="2.2804000000000002"/>
    <n v="2.6781999999999999"/>
    <n v="2.2780999999999998"/>
    <n v="2.5710000000000002"/>
    <n v="2.5710000000000002"/>
    <n v="2.1873999999999998"/>
  </r>
  <r>
    <s v="virginia"/>
    <x v="19"/>
    <x v="6"/>
    <x v="4791"/>
    <n v="6.6600000000000006E-2"/>
    <n v="6.6600000000000006E-2"/>
    <n v="0.04"/>
    <n v="6.6600000000000006E-2"/>
    <n v="0.04"/>
    <n v="6.6600000000000006E-2"/>
    <n v="6.6600000000000006E-2"/>
    <n v="0.04"/>
  </r>
  <r>
    <s v="virginia"/>
    <x v="19"/>
    <x v="2"/>
    <x v="4792"/>
    <n v="0.19600000000000001"/>
    <n v="0.1046"/>
    <n v="0.18859999999999999"/>
    <n v="0.1046"/>
    <n v="0.1046"/>
    <n v="0.19600000000000001"/>
    <n v="0.1046"/>
    <n v="0.1046"/>
  </r>
  <r>
    <s v="virginia"/>
    <x v="19"/>
    <x v="0"/>
    <x v="4793"/>
    <n v="6.2041000000000004"/>
    <n v="5.7308000000000003"/>
    <n v="5.3292999999999999"/>
    <n v="5.5015000000000001"/>
    <n v="4.7321"/>
    <n v="6.1073000000000004"/>
    <n v="5.1733000000000002"/>
    <n v="4.2830000000000004"/>
  </r>
  <r>
    <s v="washington"/>
    <x v="19"/>
    <x v="0"/>
    <x v="4794"/>
    <n v="4.2298999999999998"/>
    <n v="3.9573"/>
    <n v="3.6996000000000002"/>
    <n v="3.7589000000000001"/>
    <n v="3.2963"/>
    <n v="4.1833999999999998"/>
    <n v="3.5122"/>
    <n v="2.94"/>
  </r>
  <r>
    <s v="washington"/>
    <x v="19"/>
    <x v="5"/>
    <x v="4795"/>
    <n v="0.2999"/>
    <n v="0.1132"/>
    <n v="0.1799"/>
    <n v="0.1132"/>
    <n v="8.1199999999999994E-2"/>
    <n v="0.2999"/>
    <n v="0.1132"/>
    <n v="8.1199999999999994E-2"/>
  </r>
  <r>
    <s v="washington"/>
    <x v="19"/>
    <x v="2"/>
    <x v="789"/>
    <n v="0.1696"/>
    <n v="9.0499999999999997E-2"/>
    <n v="0.16309999999999999"/>
    <n v="9.0499999999999997E-2"/>
    <n v="9.0499999999999997E-2"/>
    <n v="0.1696"/>
    <n v="9.0499999999999997E-2"/>
    <n v="9.0499999999999997E-2"/>
  </r>
  <r>
    <s v="washington"/>
    <x v="19"/>
    <x v="1"/>
    <x v="4796"/>
    <n v="0.72019999999999995"/>
    <n v="0.72019999999999995"/>
    <n v="0.64490000000000003"/>
    <n v="0.72019999999999995"/>
    <n v="0.64490000000000003"/>
    <n v="0.72019999999999995"/>
    <n v="0.72019999999999995"/>
    <n v="0.64490000000000003"/>
  </r>
  <r>
    <s v="washington"/>
    <x v="19"/>
    <x v="4"/>
    <x v="4797"/>
    <n v="1.4125000000000001"/>
    <n v="1.4089"/>
    <n v="1.1877"/>
    <n v="1.4089"/>
    <n v="1.1857"/>
    <n v="1.3533999999999999"/>
    <n v="1.3533999999999999"/>
    <n v="1.1395"/>
  </r>
  <r>
    <s v="washington"/>
    <x v="19"/>
    <x v="3"/>
    <x v="4798"/>
    <n v="1.5702"/>
    <n v="1.5669"/>
    <n v="1.4894000000000001"/>
    <n v="1.3684000000000001"/>
    <n v="1.2594000000000001"/>
    <n v="1.5828"/>
    <n v="1.1772"/>
    <n v="0.94940000000000002"/>
  </r>
  <r>
    <s v="washington"/>
    <x v="19"/>
    <x v="6"/>
    <x v="181"/>
    <n v="5.7599999999999998E-2"/>
    <n v="5.7599999999999998E-2"/>
    <n v="3.4599999999999999E-2"/>
    <n v="5.7599999999999998E-2"/>
    <n v="3.4599999999999999E-2"/>
    <n v="5.7599999999999998E-2"/>
    <n v="5.7599999999999998E-2"/>
    <n v="3.4599999999999999E-2"/>
  </r>
  <r>
    <s v="washington_dc"/>
    <x v="19"/>
    <x v="2"/>
    <x v="264"/>
    <n v="9.7000000000000003E-3"/>
    <n v="5.1999999999999998E-3"/>
    <n v="9.4000000000000004E-3"/>
    <n v="5.1999999999999998E-3"/>
    <n v="5.1999999999999998E-3"/>
    <n v="9.7000000000000003E-3"/>
    <n v="5.1999999999999998E-3"/>
    <n v="5.1999999999999998E-3"/>
  </r>
  <r>
    <s v="washington_dc"/>
    <x v="19"/>
    <x v="5"/>
    <x v="1301"/>
    <n v="1.72E-2"/>
    <n v="6.4999999999999997E-3"/>
    <n v="1.03E-2"/>
    <n v="6.4999999999999997E-3"/>
    <n v="4.7000000000000002E-3"/>
    <n v="1.72E-2"/>
    <n v="6.4999999999999997E-3"/>
    <n v="4.7000000000000002E-3"/>
  </r>
  <r>
    <s v="washington_dc"/>
    <x v="19"/>
    <x v="6"/>
    <x v="135"/>
    <n v="3.3E-3"/>
    <n v="3.3E-3"/>
    <n v="2E-3"/>
    <n v="3.3E-3"/>
    <n v="2E-3"/>
    <n v="3.3E-3"/>
    <n v="3.3E-3"/>
    <n v="2E-3"/>
  </r>
  <r>
    <s v="washington_dc"/>
    <x v="19"/>
    <x v="3"/>
    <x v="4799"/>
    <n v="0.09"/>
    <n v="8.9800000000000005E-2"/>
    <n v="8.5400000000000004E-2"/>
    <n v="7.85E-2"/>
    <n v="7.22E-2"/>
    <n v="9.0700000000000003E-2"/>
    <n v="6.7500000000000004E-2"/>
    <n v="5.4399999999999997E-2"/>
  </r>
  <r>
    <s v="washington_dc"/>
    <x v="19"/>
    <x v="1"/>
    <x v="4800"/>
    <n v="5.4199999999999998E-2"/>
    <n v="4.6399999999999997E-2"/>
    <n v="4.3999999999999997E-2"/>
    <n v="4.6399999999999997E-2"/>
    <n v="3.7600000000000001E-2"/>
    <n v="5.4199999999999998E-2"/>
    <n v="4.6399999999999997E-2"/>
    <n v="3.7600000000000001E-2"/>
  </r>
  <r>
    <s v="washington_dc"/>
    <x v="19"/>
    <x v="4"/>
    <x v="4233"/>
    <n v="0.17780000000000001"/>
    <n v="0.17760000000000001"/>
    <n v="0.1522"/>
    <n v="0.17760000000000001"/>
    <n v="0.15210000000000001"/>
    <n v="0.1706"/>
    <n v="0.1706"/>
    <n v="0.14610000000000001"/>
  </r>
  <r>
    <s v="washington_dc"/>
    <x v="19"/>
    <x v="0"/>
    <x v="2993"/>
    <n v="0.3523"/>
    <n v="0.32879999999999998"/>
    <n v="0.30320000000000003"/>
    <n v="0.3175"/>
    <n v="0.27360000000000001"/>
    <n v="0.3458"/>
    <n v="0.29949999999999999"/>
    <n v="0.24990000000000001"/>
  </r>
  <r>
    <s v="west_virginia"/>
    <x v="19"/>
    <x v="5"/>
    <x v="3984"/>
    <n v="6.6299999999999998E-2"/>
    <n v="2.5000000000000001E-2"/>
    <n v="3.9800000000000002E-2"/>
    <n v="2.5000000000000001E-2"/>
    <n v="1.7999999999999999E-2"/>
    <n v="6.6299999999999998E-2"/>
    <n v="2.5000000000000001E-2"/>
    <n v="1.7999999999999999E-2"/>
  </r>
  <r>
    <s v="west_virginia"/>
    <x v="19"/>
    <x v="0"/>
    <x v="4801"/>
    <n v="1.2653000000000001"/>
    <n v="1.1717"/>
    <n v="1.0873999999999999"/>
    <n v="1.1277999999999999"/>
    <n v="0.97060000000000002"/>
    <n v="1.2443"/>
    <n v="1.0626"/>
    <n v="0.88249999999999995"/>
  </r>
  <r>
    <s v="west_virginia"/>
    <x v="19"/>
    <x v="1"/>
    <x v="4802"/>
    <n v="0.2235"/>
    <n v="0.19020000000000001"/>
    <n v="0.18160000000000001"/>
    <n v="0.19020000000000001"/>
    <n v="0.154"/>
    <n v="0.2235"/>
    <n v="0.19020000000000001"/>
    <n v="0.154"/>
  </r>
  <r>
    <s v="west_virginia"/>
    <x v="19"/>
    <x v="4"/>
    <x v="4803"/>
    <n v="0.57809999999999995"/>
    <n v="0.57730000000000004"/>
    <n v="0.4929"/>
    <n v="0.57730000000000004"/>
    <n v="0.49249999999999999"/>
    <n v="0.55430000000000001"/>
    <n v="0.55430000000000001"/>
    <n v="0.47299999999999998"/>
  </r>
  <r>
    <s v="west_virginia"/>
    <x v="19"/>
    <x v="2"/>
    <x v="4804"/>
    <n v="3.7499999999999999E-2"/>
    <n v="0.02"/>
    <n v="3.61E-2"/>
    <n v="0.02"/>
    <n v="0.02"/>
    <n v="3.7499999999999999E-2"/>
    <n v="0.02"/>
    <n v="0.02"/>
  </r>
  <r>
    <s v="west_virginia"/>
    <x v="19"/>
    <x v="6"/>
    <x v="2830"/>
    <n v="1.2699999999999999E-2"/>
    <n v="1.2699999999999999E-2"/>
    <n v="7.6E-3"/>
    <n v="1.2699999999999999E-2"/>
    <n v="7.6E-3"/>
    <n v="1.2699999999999999E-2"/>
    <n v="1.2699999999999999E-2"/>
    <n v="7.6E-3"/>
  </r>
  <r>
    <s v="west_virginia"/>
    <x v="19"/>
    <x v="3"/>
    <x v="2578"/>
    <n v="0.34720000000000001"/>
    <n v="0.34639999999999999"/>
    <n v="0.32929999999999998"/>
    <n v="0.30259999999999998"/>
    <n v="0.27850000000000003"/>
    <n v="0.35"/>
    <n v="0.26029999999999998"/>
    <n v="0.2099"/>
  </r>
  <r>
    <s v="wisconsin"/>
    <x v="19"/>
    <x v="0"/>
    <x v="4805"/>
    <n v="4.1703999999999999"/>
    <n v="3.8563000000000001"/>
    <n v="3.5802999999999998"/>
    <n v="3.7061000000000002"/>
    <n v="3.1857000000000002"/>
    <n v="4.1021999999999998"/>
    <n v="3.4864000000000002"/>
    <n v="2.8874"/>
  </r>
  <r>
    <s v="wisconsin"/>
    <x v="19"/>
    <x v="1"/>
    <x v="4806"/>
    <n v="0.73729999999999996"/>
    <n v="0.62960000000000005"/>
    <n v="0.59870000000000001"/>
    <n v="0.62960000000000005"/>
    <n v="0.50939999999999996"/>
    <n v="0.73729999999999996"/>
    <n v="0.62960000000000005"/>
    <n v="0.50939999999999996"/>
  </r>
  <r>
    <s v="wisconsin"/>
    <x v="19"/>
    <x v="4"/>
    <x v="2828"/>
    <n v="1.8454999999999999"/>
    <n v="1.8428"/>
    <n v="1.5682"/>
    <n v="1.8428"/>
    <n v="1.5667"/>
    <n v="1.7678"/>
    <n v="1.7678"/>
    <n v="1.5032000000000001"/>
  </r>
  <r>
    <s v="wisconsin"/>
    <x v="19"/>
    <x v="2"/>
    <x v="3174"/>
    <n v="0.12839999999999999"/>
    <n v="6.8500000000000005E-2"/>
    <n v="0.1235"/>
    <n v="6.8500000000000005E-2"/>
    <n v="6.8500000000000005E-2"/>
    <n v="0.12839999999999999"/>
    <n v="6.8500000000000005E-2"/>
    <n v="6.8500000000000005E-2"/>
  </r>
  <r>
    <s v="wisconsin"/>
    <x v="19"/>
    <x v="6"/>
    <x v="128"/>
    <n v="4.36E-2"/>
    <n v="4.36E-2"/>
    <n v="2.6200000000000001E-2"/>
    <n v="4.36E-2"/>
    <n v="2.6200000000000001E-2"/>
    <n v="4.36E-2"/>
    <n v="4.36E-2"/>
    <n v="2.6200000000000001E-2"/>
  </r>
  <r>
    <s v="wisconsin"/>
    <x v="19"/>
    <x v="3"/>
    <x v="4807"/>
    <n v="1.1886000000000001"/>
    <n v="1.1860999999999999"/>
    <n v="1.1274999999999999"/>
    <n v="1.0359"/>
    <n v="0.95340000000000003"/>
    <n v="1.1980999999999999"/>
    <n v="0.8911"/>
    <n v="0.71870000000000001"/>
  </r>
  <r>
    <s v="wisconsin"/>
    <x v="19"/>
    <x v="5"/>
    <x v="4808"/>
    <n v="0.22700000000000001"/>
    <n v="8.5699999999999998E-2"/>
    <n v="0.13619999999999999"/>
    <n v="8.5699999999999998E-2"/>
    <n v="6.1499999999999999E-2"/>
    <n v="0.22700000000000001"/>
    <n v="8.5699999999999998E-2"/>
    <n v="6.1499999999999999E-2"/>
  </r>
  <r>
    <s v="wyoming"/>
    <x v="19"/>
    <x v="3"/>
    <x v="4809"/>
    <n v="0.1037"/>
    <n v="0.10340000000000001"/>
    <n v="9.8299999999999998E-2"/>
    <n v="9.0300000000000005E-2"/>
    <n v="8.3099999999999993E-2"/>
    <n v="0.1045"/>
    <n v="7.7700000000000005E-2"/>
    <n v="6.2700000000000006E-2"/>
  </r>
  <r>
    <s v="wyoming"/>
    <x v="19"/>
    <x v="1"/>
    <x v="3930"/>
    <n v="9.8799999999999999E-2"/>
    <n v="8.1600000000000006E-2"/>
    <n v="8.0799999999999997E-2"/>
    <n v="8.1600000000000006E-2"/>
    <n v="6.6600000000000006E-2"/>
    <n v="9.8799999999999999E-2"/>
    <n v="8.1600000000000006E-2"/>
    <n v="6.6600000000000006E-2"/>
  </r>
  <r>
    <s v="wyoming"/>
    <x v="19"/>
    <x v="5"/>
    <x v="4810"/>
    <n v="1.9800000000000002E-2"/>
    <n v="7.4999999999999997E-3"/>
    <n v="1.1900000000000001E-2"/>
    <n v="7.4999999999999997E-3"/>
    <n v="5.4000000000000003E-3"/>
    <n v="1.9800000000000002E-2"/>
    <n v="7.4999999999999997E-3"/>
    <n v="5.4000000000000003E-3"/>
  </r>
  <r>
    <s v="wyoming"/>
    <x v="19"/>
    <x v="0"/>
    <x v="62"/>
    <n v="0.39900000000000002"/>
    <n v="0.3639"/>
    <n v="0.34200000000000003"/>
    <n v="0.3508"/>
    <n v="0.30109999999999998"/>
    <n v="0.39319999999999999"/>
    <n v="0.33169999999999999"/>
    <n v="0.2752"/>
  </r>
  <r>
    <s v="wyoming"/>
    <x v="19"/>
    <x v="2"/>
    <x v="657"/>
    <n v="1.12E-2"/>
    <n v="6.0000000000000001E-3"/>
    <n v="1.0800000000000001E-2"/>
    <n v="6.0000000000000001E-3"/>
    <n v="6.0000000000000001E-3"/>
    <n v="1.12E-2"/>
    <n v="6.0000000000000001E-3"/>
    <n v="6.0000000000000001E-3"/>
  </r>
  <r>
    <s v="wyoming"/>
    <x v="19"/>
    <x v="4"/>
    <x v="4811"/>
    <n v="0.1618"/>
    <n v="0.16159999999999999"/>
    <n v="0.13789999999999999"/>
    <n v="0.16159999999999999"/>
    <n v="0.13780000000000001"/>
    <n v="0.15509999999999999"/>
    <n v="0.15509999999999999"/>
    <n v="0.1323"/>
  </r>
  <r>
    <s v="wyoming"/>
    <x v="19"/>
    <x v="6"/>
    <x v="440"/>
    <n v="3.8E-3"/>
    <n v="3.8E-3"/>
    <n v="2.3E-3"/>
    <n v="3.8E-3"/>
    <n v="2.3E-3"/>
    <n v="3.8E-3"/>
    <n v="3.8E-3"/>
    <n v="2.3E-3"/>
  </r>
  <r>
    <s v="alabama"/>
    <x v="20"/>
    <x v="4"/>
    <x v="4812"/>
    <n v="1.6069"/>
    <n v="1.6027"/>
    <n v="1.325"/>
    <n v="1.6027"/>
    <n v="1.3224"/>
    <n v="1.4813000000000001"/>
    <n v="1.4813000000000001"/>
    <n v="1.2228000000000001"/>
  </r>
  <r>
    <s v="alabama"/>
    <x v="20"/>
    <x v="5"/>
    <x v="4813"/>
    <n v="0.17899999999999999"/>
    <n v="6.7599999999999993E-2"/>
    <n v="0.1074"/>
    <n v="6.7599999999999993E-2"/>
    <n v="4.8500000000000001E-2"/>
    <n v="0.17899999999999999"/>
    <n v="6.7599999999999993E-2"/>
    <n v="4.8500000000000001E-2"/>
  </r>
  <r>
    <s v="alabama"/>
    <x v="20"/>
    <x v="3"/>
    <x v="1502"/>
    <n v="0.9294"/>
    <n v="0.93340000000000001"/>
    <n v="0.8972"/>
    <n v="0.79620000000000002"/>
    <n v="0.74339999999999995"/>
    <n v="0.91539999999999999"/>
    <n v="0.65590000000000004"/>
    <n v="0.52480000000000004"/>
  </r>
  <r>
    <s v="alabama"/>
    <x v="20"/>
    <x v="6"/>
    <x v="1640"/>
    <n v="3.4200000000000001E-2"/>
    <n v="3.4200000000000001E-2"/>
    <n v="2.0500000000000001E-2"/>
    <n v="3.4200000000000001E-2"/>
    <n v="2.0500000000000001E-2"/>
    <n v="3.4200000000000001E-2"/>
    <n v="3.4200000000000001E-2"/>
    <n v="2.0500000000000001E-2"/>
  </r>
  <r>
    <s v="alabama"/>
    <x v="20"/>
    <x v="0"/>
    <x v="4814"/>
    <n v="3.5855000000000001"/>
    <n v="3.2673000000000001"/>
    <n v="3.0314999999999999"/>
    <n v="3.1301000000000001"/>
    <n v="2.6452"/>
    <n v="3.4457"/>
    <n v="2.8683999999999998"/>
    <n v="2.327"/>
  </r>
  <r>
    <s v="alabama"/>
    <x v="20"/>
    <x v="1"/>
    <x v="4815"/>
    <n v="0.73440000000000005"/>
    <n v="0.58079999999999998"/>
    <n v="0.58650000000000002"/>
    <n v="0.58079999999999998"/>
    <n v="0.46160000000000001"/>
    <n v="0.73440000000000005"/>
    <n v="0.58079999999999998"/>
    <n v="0.46160000000000001"/>
  </r>
  <r>
    <s v="alabama"/>
    <x v="20"/>
    <x v="2"/>
    <x v="678"/>
    <n v="0.1014"/>
    <n v="4.87E-2"/>
    <n v="9.4799999999999995E-2"/>
    <n v="4.87E-2"/>
    <n v="4.87E-2"/>
    <n v="0.1014"/>
    <n v="4.87E-2"/>
    <n v="4.87E-2"/>
  </r>
  <r>
    <s v="alaska"/>
    <x v="20"/>
    <x v="0"/>
    <x v="4816"/>
    <n v="0.51959999999999995"/>
    <n v="0.47989999999999999"/>
    <n v="0.44159999999999999"/>
    <n v="0.45639999999999997"/>
    <n v="0.38750000000000001"/>
    <n v="0.49880000000000002"/>
    <n v="0.41489999999999999"/>
    <n v="0.3357"/>
  </r>
  <r>
    <s v="alaska"/>
    <x v="20"/>
    <x v="3"/>
    <x v="4817"/>
    <n v="0.15890000000000001"/>
    <n v="0.15959999999999999"/>
    <n v="0.15340000000000001"/>
    <n v="0.13619999999999999"/>
    <n v="0.12709999999999999"/>
    <n v="0.1565"/>
    <n v="0.11219999999999999"/>
    <n v="8.9700000000000002E-2"/>
  </r>
  <r>
    <s v="alaska"/>
    <x v="20"/>
    <x v="4"/>
    <x v="4818"/>
    <n v="0.2319"/>
    <n v="0.23119999999999999"/>
    <n v="0.19089999999999999"/>
    <n v="0.23119999999999999"/>
    <n v="0.1905"/>
    <n v="0.21360000000000001"/>
    <n v="0.21360000000000001"/>
    <n v="0.17610000000000001"/>
  </r>
  <r>
    <s v="alaska"/>
    <x v="20"/>
    <x v="1"/>
    <x v="3321"/>
    <n v="7.4899999999999994E-2"/>
    <n v="6.3399999999999998E-2"/>
    <n v="5.91E-2"/>
    <n v="6.3399999999999998E-2"/>
    <n v="4.9799999999999997E-2"/>
    <n v="7.4899999999999994E-2"/>
    <n v="6.3399999999999998E-2"/>
    <n v="4.9799999999999997E-2"/>
  </r>
  <r>
    <s v="alaska"/>
    <x v="20"/>
    <x v="5"/>
    <x v="905"/>
    <n v="3.0599999999999999E-2"/>
    <n v="1.1599999999999999E-2"/>
    <n v="1.84E-2"/>
    <n v="1.1599999999999999E-2"/>
    <n v="8.3000000000000001E-3"/>
    <n v="3.0599999999999999E-2"/>
    <n v="1.1599999999999999E-2"/>
    <n v="8.3000000000000001E-3"/>
  </r>
  <r>
    <s v="alaska"/>
    <x v="20"/>
    <x v="2"/>
    <x v="493"/>
    <n v="1.7299999999999999E-2"/>
    <n v="8.3000000000000001E-3"/>
    <n v="1.6199999999999999E-2"/>
    <n v="8.3000000000000001E-3"/>
    <n v="8.3000000000000001E-3"/>
    <n v="1.7299999999999999E-2"/>
    <n v="8.3000000000000001E-3"/>
    <n v="8.3000000000000001E-3"/>
  </r>
  <r>
    <s v="alaska"/>
    <x v="20"/>
    <x v="6"/>
    <x v="48"/>
    <n v="5.8999999999999999E-3"/>
    <n v="5.8999999999999999E-3"/>
    <n v="3.5000000000000001E-3"/>
    <n v="5.8999999999999999E-3"/>
    <n v="3.5000000000000001E-3"/>
    <n v="5.8999999999999999E-3"/>
    <n v="5.8999999999999999E-3"/>
    <n v="3.5000000000000001E-3"/>
  </r>
  <r>
    <s v="arizona"/>
    <x v="20"/>
    <x v="2"/>
    <x v="2378"/>
    <n v="0.2014"/>
    <n v="9.6699999999999994E-2"/>
    <n v="0.1883"/>
    <n v="9.6699999999999994E-2"/>
    <n v="9.6699999999999994E-2"/>
    <n v="0.2014"/>
    <n v="9.6699999999999994E-2"/>
    <n v="9.6699999999999994E-2"/>
  </r>
  <r>
    <s v="arizona"/>
    <x v="20"/>
    <x v="1"/>
    <x v="4819"/>
    <n v="0.89529999999999998"/>
    <n v="0.75390000000000001"/>
    <n v="0.70709999999999995"/>
    <n v="0.75390000000000001"/>
    <n v="0.59219999999999995"/>
    <n v="0.89529999999999998"/>
    <n v="0.75390000000000001"/>
    <n v="0.59219999999999995"/>
  </r>
  <r>
    <s v="arizona"/>
    <x v="20"/>
    <x v="3"/>
    <x v="4820"/>
    <n v="1.8455999999999999"/>
    <n v="1.8533999999999999"/>
    <n v="1.7815000000000001"/>
    <n v="1.5809"/>
    <n v="1.4761"/>
    <n v="1.8177000000000001"/>
    <n v="1.3024"/>
    <n v="1.0421"/>
  </r>
  <r>
    <s v="arizona"/>
    <x v="20"/>
    <x v="5"/>
    <x v="2241"/>
    <n v="0.35539999999999999"/>
    <n v="0.13420000000000001"/>
    <n v="0.2132"/>
    <n v="0.13420000000000001"/>
    <n v="9.6299999999999997E-2"/>
    <n v="0.35539999999999999"/>
    <n v="0.13420000000000001"/>
    <n v="9.6299999999999997E-2"/>
  </r>
  <r>
    <s v="arizona"/>
    <x v="20"/>
    <x v="0"/>
    <x v="4821"/>
    <n v="5.9066000000000001"/>
    <n v="5.4386000000000001"/>
    <n v="5.0205000000000002"/>
    <n v="5.1661999999999999"/>
    <n v="4.3864000000000001"/>
    <n v="5.6767000000000003"/>
    <n v="4.6942000000000004"/>
    <n v="3.7942999999999998"/>
  </r>
  <r>
    <s v="arizona"/>
    <x v="20"/>
    <x v="4"/>
    <x v="4822"/>
    <n v="2.5409999999999999"/>
    <n v="2.5325000000000002"/>
    <n v="2.0895000000000001"/>
    <n v="2.5325000000000002"/>
    <n v="2.0842999999999998"/>
    <n v="2.339"/>
    <n v="2.339"/>
    <n v="1.9261999999999999"/>
  </r>
  <r>
    <s v="arizona"/>
    <x v="20"/>
    <x v="6"/>
    <x v="1761"/>
    <n v="6.8000000000000005E-2"/>
    <n v="6.8000000000000005E-2"/>
    <n v="4.0800000000000003E-2"/>
    <n v="6.8000000000000005E-2"/>
    <n v="4.0800000000000003E-2"/>
    <n v="6.8000000000000005E-2"/>
    <n v="6.8000000000000005E-2"/>
    <n v="4.0800000000000003E-2"/>
  </r>
  <r>
    <s v="arkansas"/>
    <x v="20"/>
    <x v="0"/>
    <x v="2412"/>
    <n v="2.2368999999999999"/>
    <n v="2.0516000000000001"/>
    <n v="1.8942000000000001"/>
    <n v="1.9615"/>
    <n v="1.6597999999999999"/>
    <n v="2.1476999999999999"/>
    <n v="1.7923"/>
    <n v="1.4530000000000001"/>
  </r>
  <r>
    <s v="arkansas"/>
    <x v="20"/>
    <x v="6"/>
    <x v="1258"/>
    <n v="2.2499999999999999E-2"/>
    <n v="2.2499999999999999E-2"/>
    <n v="1.35E-2"/>
    <n v="2.2499999999999999E-2"/>
    <n v="1.35E-2"/>
    <n v="2.2499999999999999E-2"/>
    <n v="2.2499999999999999E-2"/>
    <n v="1.35E-2"/>
  </r>
  <r>
    <s v="arkansas"/>
    <x v="20"/>
    <x v="2"/>
    <x v="4791"/>
    <n v="6.6600000000000006E-2"/>
    <n v="3.2000000000000001E-2"/>
    <n v="6.2300000000000001E-2"/>
    <n v="3.2000000000000001E-2"/>
    <n v="3.2000000000000001E-2"/>
    <n v="6.6600000000000006E-2"/>
    <n v="3.2000000000000001E-2"/>
    <n v="3.2000000000000001E-2"/>
  </r>
  <r>
    <s v="arkansas"/>
    <x v="20"/>
    <x v="4"/>
    <x v="4823"/>
    <n v="1.0190999999999999"/>
    <n v="1.0163"/>
    <n v="0.83989999999999998"/>
    <n v="1.0163"/>
    <n v="0.83809999999999996"/>
    <n v="0.93920000000000003"/>
    <n v="0.93920000000000003"/>
    <n v="0.77490000000000003"/>
  </r>
  <r>
    <s v="arkansas"/>
    <x v="20"/>
    <x v="1"/>
    <x v="4824"/>
    <n v="0.40110000000000001"/>
    <n v="0.32379999999999998"/>
    <n v="0.31919999999999998"/>
    <n v="0.32379999999999998"/>
    <n v="0.25640000000000002"/>
    <n v="0.40110000000000001"/>
    <n v="0.32379999999999998"/>
    <n v="0.25640000000000002"/>
  </r>
  <r>
    <s v="arkansas"/>
    <x v="20"/>
    <x v="5"/>
    <x v="4825"/>
    <n v="0.11749999999999999"/>
    <n v="4.4400000000000002E-2"/>
    <n v="7.0499999999999993E-2"/>
    <n v="4.4400000000000002E-2"/>
    <n v="3.1800000000000002E-2"/>
    <n v="0.11749999999999999"/>
    <n v="4.4400000000000002E-2"/>
    <n v="3.1800000000000002E-2"/>
  </r>
  <r>
    <s v="arkansas"/>
    <x v="20"/>
    <x v="3"/>
    <x v="4826"/>
    <n v="0.61009999999999998"/>
    <n v="0.61270000000000002"/>
    <n v="0.58899999999999997"/>
    <n v="0.52259999999999995"/>
    <n v="0.48799999999999999"/>
    <n v="0.60089999999999999"/>
    <n v="0.43059999999999998"/>
    <n v="0.34449999999999997"/>
  </r>
  <r>
    <s v="california"/>
    <x v="20"/>
    <x v="6"/>
    <x v="3825"/>
    <n v="0.31590000000000001"/>
    <n v="0.31590000000000001"/>
    <n v="0.1895"/>
    <n v="0.31590000000000001"/>
    <n v="0.1895"/>
    <n v="0.31590000000000001"/>
    <n v="0.31590000000000001"/>
    <n v="0.1895"/>
  </r>
  <r>
    <s v="california"/>
    <x v="20"/>
    <x v="1"/>
    <x v="4827"/>
    <n v="4.2904999999999998"/>
    <n v="4.2904999999999998"/>
    <n v="3.3917999999999999"/>
    <n v="4.2904999999999998"/>
    <n v="2.8273000000000001"/>
    <n v="4.2904999999999998"/>
    <n v="4.2904999999999998"/>
    <n v="2.8273000000000001"/>
  </r>
  <r>
    <s v="california"/>
    <x v="20"/>
    <x v="3"/>
    <x v="4828"/>
    <n v="8.5787999999999993"/>
    <n v="8.6151"/>
    <n v="8.2811000000000003"/>
    <n v="7.3486000000000002"/>
    <n v="6.8613999999999997"/>
    <n v="8.4489999999999998"/>
    <n v="6.0540000000000003"/>
    <n v="4.8437999999999999"/>
  </r>
  <r>
    <s v="california"/>
    <x v="20"/>
    <x v="0"/>
    <x v="4829"/>
    <n v="26.874400000000001"/>
    <n v="25.356400000000001"/>
    <n v="22.845800000000001"/>
    <n v="24.0899"/>
    <n v="19.867799999999999"/>
    <n v="25.8566"/>
    <n v="21.9467"/>
    <n v="17.157399999999999"/>
  </r>
  <r>
    <s v="california"/>
    <x v="20"/>
    <x v="4"/>
    <x v="4830"/>
    <n v="11.101000000000001"/>
    <n v="11.0616"/>
    <n v="9.1168999999999993"/>
    <n v="11.0616"/>
    <n v="9.0925999999999991"/>
    <n v="10.212999999999999"/>
    <n v="10.212999999999999"/>
    <n v="8.3999000000000006"/>
  </r>
  <r>
    <s v="california"/>
    <x v="20"/>
    <x v="2"/>
    <x v="2910"/>
    <n v="0.93630000000000002"/>
    <n v="0.4496"/>
    <n v="0.87539999999999996"/>
    <n v="0.4496"/>
    <n v="0.4496"/>
    <n v="0.93630000000000002"/>
    <n v="0.4496"/>
    <n v="0.4496"/>
  </r>
  <r>
    <s v="california"/>
    <x v="20"/>
    <x v="5"/>
    <x v="4831"/>
    <n v="1.6518999999999999"/>
    <n v="0.62380000000000002"/>
    <n v="0.99119999999999997"/>
    <n v="0.62380000000000002"/>
    <n v="0.44740000000000002"/>
    <n v="1.6518999999999999"/>
    <n v="0.62380000000000002"/>
    <n v="0.44740000000000002"/>
  </r>
  <r>
    <s v="colorado"/>
    <x v="20"/>
    <x v="4"/>
    <x v="4832"/>
    <n v="1.6475"/>
    <n v="1.6426000000000001"/>
    <n v="1.3576999999999999"/>
    <n v="1.6426000000000001"/>
    <n v="1.3547"/>
    <n v="1.518"/>
    <n v="1.518"/>
    <n v="1.2526999999999999"/>
  </r>
  <r>
    <s v="colorado"/>
    <x v="20"/>
    <x v="6"/>
    <x v="851"/>
    <n v="3.9399999999999998E-2"/>
    <n v="3.9399999999999998E-2"/>
    <n v="2.3599999999999999E-2"/>
    <n v="3.9399999999999998E-2"/>
    <n v="2.3599999999999999E-2"/>
    <n v="3.9399999999999998E-2"/>
    <n v="3.9399999999999998E-2"/>
    <n v="2.3599999999999999E-2"/>
  </r>
  <r>
    <s v="colorado"/>
    <x v="20"/>
    <x v="3"/>
    <x v="4833"/>
    <n v="1.0693999999999999"/>
    <n v="1.0739000000000001"/>
    <n v="1.0323"/>
    <n v="0.91600000000000004"/>
    <n v="0.85529999999999995"/>
    <n v="1.0531999999999999"/>
    <n v="0.75470000000000004"/>
    <n v="0.6038"/>
  </r>
  <r>
    <s v="colorado"/>
    <x v="20"/>
    <x v="5"/>
    <x v="1267"/>
    <n v="0.2059"/>
    <n v="7.7799999999999994E-2"/>
    <n v="0.1236"/>
    <n v="7.7799999999999994E-2"/>
    <n v="5.5800000000000002E-2"/>
    <n v="0.2059"/>
    <n v="7.7799999999999994E-2"/>
    <n v="5.5800000000000002E-2"/>
  </r>
  <r>
    <s v="colorado"/>
    <x v="20"/>
    <x v="1"/>
    <x v="4834"/>
    <n v="0.61619999999999997"/>
    <n v="0.50590000000000002"/>
    <n v="0.4889"/>
    <n v="0.50590000000000002"/>
    <n v="0.39929999999999999"/>
    <n v="0.61619999999999997"/>
    <n v="0.50590000000000002"/>
    <n v="0.39929999999999999"/>
  </r>
  <r>
    <s v="colorado"/>
    <x v="20"/>
    <x v="0"/>
    <x v="4835"/>
    <n v="3.6949999999999998"/>
    <n v="3.3956"/>
    <n v="3.1352000000000002"/>
    <n v="3.2376999999999998"/>
    <n v="2.7446999999999999"/>
    <n v="3.5493999999999999"/>
    <n v="2.9517000000000002"/>
    <n v="2.3912"/>
  </r>
  <r>
    <s v="colorado"/>
    <x v="20"/>
    <x v="2"/>
    <x v="682"/>
    <n v="0.1167"/>
    <n v="5.6000000000000001E-2"/>
    <n v="0.1091"/>
    <n v="5.6000000000000001E-2"/>
    <n v="5.6000000000000001E-2"/>
    <n v="0.1167"/>
    <n v="5.6000000000000001E-2"/>
    <n v="5.6000000000000001E-2"/>
  </r>
  <r>
    <s v="connecticut"/>
    <x v="20"/>
    <x v="4"/>
    <x v="4836"/>
    <n v="0.91790000000000005"/>
    <n v="0.91459999999999997"/>
    <n v="0.76249999999999996"/>
    <n v="0.91459999999999997"/>
    <n v="0.76049999999999995"/>
    <n v="0.84850000000000003"/>
    <n v="0.84850000000000003"/>
    <n v="0.70640000000000003"/>
  </r>
  <r>
    <s v="connecticut"/>
    <x v="20"/>
    <x v="6"/>
    <x v="4276"/>
    <n v="2.63E-2"/>
    <n v="2.63E-2"/>
    <n v="1.5800000000000002E-2"/>
    <n v="2.63E-2"/>
    <n v="1.5800000000000002E-2"/>
    <n v="2.63E-2"/>
    <n v="2.63E-2"/>
    <n v="1.5800000000000002E-2"/>
  </r>
  <r>
    <s v="connecticut"/>
    <x v="20"/>
    <x v="1"/>
    <x v="4837"/>
    <n v="0.40379999999999999"/>
    <n v="0.33239999999999997"/>
    <n v="0.32019999999999998"/>
    <n v="0.33239999999999997"/>
    <n v="0.26219999999999999"/>
    <n v="0.40379999999999999"/>
    <n v="0.33239999999999997"/>
    <n v="0.26219999999999999"/>
  </r>
  <r>
    <s v="connecticut"/>
    <x v="20"/>
    <x v="2"/>
    <x v="2146"/>
    <n v="7.8E-2"/>
    <n v="3.7499999999999999E-2"/>
    <n v="7.2900000000000006E-2"/>
    <n v="3.7499999999999999E-2"/>
    <n v="3.7499999999999999E-2"/>
    <n v="7.8E-2"/>
    <n v="3.7499999999999999E-2"/>
    <n v="3.7499999999999999E-2"/>
  </r>
  <r>
    <s v="connecticut"/>
    <x v="20"/>
    <x v="5"/>
    <x v="426"/>
    <n v="0.1376"/>
    <n v="5.1999999999999998E-2"/>
    <n v="8.2600000000000007E-2"/>
    <n v="5.1999999999999998E-2"/>
    <n v="3.73E-2"/>
    <n v="0.1376"/>
    <n v="5.1999999999999998E-2"/>
    <n v="3.73E-2"/>
  </r>
  <r>
    <s v="connecticut"/>
    <x v="20"/>
    <x v="3"/>
    <x v="4838"/>
    <n v="0.7147"/>
    <n v="0.7177"/>
    <n v="0.68989999999999996"/>
    <n v="0.61219999999999997"/>
    <n v="0.5716"/>
    <n v="0.70389999999999997"/>
    <n v="0.50439999999999996"/>
    <n v="0.40350000000000003"/>
  </r>
  <r>
    <s v="connecticut"/>
    <x v="20"/>
    <x v="0"/>
    <x v="4839"/>
    <n v="2.2783000000000002"/>
    <n v="2.0804"/>
    <n v="1.9439"/>
    <n v="1.9749000000000001"/>
    <n v="1.6849000000000001"/>
    <n v="2.1981000000000002"/>
    <n v="1.8009999999999999"/>
    <n v="1.4625999999999999"/>
  </r>
  <r>
    <s v="delaware"/>
    <x v="20"/>
    <x v="3"/>
    <x v="4840"/>
    <n v="0.1918"/>
    <n v="0.19259999999999999"/>
    <n v="0.1852"/>
    <n v="0.1643"/>
    <n v="0.15340000000000001"/>
    <n v="0.18890000000000001"/>
    <n v="0.13539999999999999"/>
    <n v="0.10829999999999999"/>
  </r>
  <r>
    <s v="delaware"/>
    <x v="20"/>
    <x v="4"/>
    <x v="4841"/>
    <n v="0.32240000000000002"/>
    <n v="0.3216"/>
    <n v="0.26579999999999998"/>
    <n v="0.3216"/>
    <n v="0.26519999999999999"/>
    <n v="0.29720000000000002"/>
    <n v="0.29720000000000002"/>
    <n v="0.2452"/>
  </r>
  <r>
    <s v="delaware"/>
    <x v="20"/>
    <x v="0"/>
    <x v="4842"/>
    <n v="0.69599999999999995"/>
    <n v="0.64049999999999996"/>
    <n v="0.5897"/>
    <n v="0.61209999999999998"/>
    <n v="0.51819999999999999"/>
    <n v="0.66779999999999995"/>
    <n v="0.55879999999999996"/>
    <n v="0.4531"/>
  </r>
  <r>
    <s v="delaware"/>
    <x v="20"/>
    <x v="6"/>
    <x v="797"/>
    <n v="7.1000000000000004E-3"/>
    <n v="7.1000000000000004E-3"/>
    <n v="4.1999999999999997E-3"/>
    <n v="7.1000000000000004E-3"/>
    <n v="4.1999999999999997E-3"/>
    <n v="7.1000000000000004E-3"/>
    <n v="7.1000000000000004E-3"/>
    <n v="4.1999999999999997E-3"/>
  </r>
  <r>
    <s v="delaware"/>
    <x v="20"/>
    <x v="1"/>
    <x v="1650"/>
    <n v="0.1168"/>
    <n v="9.5200000000000007E-2"/>
    <n v="9.2799999999999994E-2"/>
    <n v="9.5200000000000007E-2"/>
    <n v="7.5200000000000003E-2"/>
    <n v="0.1168"/>
    <n v="9.5200000000000007E-2"/>
    <n v="7.5200000000000003E-2"/>
  </r>
  <r>
    <s v="delaware"/>
    <x v="20"/>
    <x v="5"/>
    <x v="870"/>
    <n v="3.6900000000000002E-2"/>
    <n v="1.3899999999999999E-2"/>
    <n v="2.2200000000000001E-2"/>
    <n v="1.3899999999999999E-2"/>
    <n v="0.01"/>
    <n v="3.6900000000000002E-2"/>
    <n v="1.3899999999999999E-2"/>
    <n v="0.01"/>
  </r>
  <r>
    <s v="delaware"/>
    <x v="20"/>
    <x v="2"/>
    <x v="520"/>
    <n v="2.0899999999999998E-2"/>
    <n v="1.01E-2"/>
    <n v="1.9599999999999999E-2"/>
    <n v="1.01E-2"/>
    <n v="1.01E-2"/>
    <n v="2.0899999999999998E-2"/>
    <n v="1.01E-2"/>
    <n v="1.01E-2"/>
  </r>
  <r>
    <s v="florida"/>
    <x v="20"/>
    <x v="3"/>
    <x v="4843"/>
    <n v="5.0174000000000003"/>
    <n v="5.0387000000000004"/>
    <n v="4.8433000000000002"/>
    <n v="4.2979000000000003"/>
    <n v="4.0129999999999999"/>
    <n v="4.9414999999999996"/>
    <n v="3.5407999999999999"/>
    <n v="2.8329"/>
  </r>
  <r>
    <s v="florida"/>
    <x v="20"/>
    <x v="6"/>
    <x v="4844"/>
    <n v="0.18479999999999999"/>
    <n v="0.18479999999999999"/>
    <n v="0.1109"/>
    <n v="0.18479999999999999"/>
    <n v="0.1109"/>
    <n v="0.18479999999999999"/>
    <n v="0.18479999999999999"/>
    <n v="0.1109"/>
  </r>
  <r>
    <s v="florida"/>
    <x v="20"/>
    <x v="1"/>
    <x v="4845"/>
    <n v="2.6884000000000001"/>
    <n v="2.2299000000000002"/>
    <n v="2.1292"/>
    <n v="2.2299000000000002"/>
    <n v="1.7566999999999999"/>
    <n v="2.6884000000000001"/>
    <n v="2.2299000000000002"/>
    <n v="1.7566999999999999"/>
  </r>
  <r>
    <s v="florida"/>
    <x v="20"/>
    <x v="4"/>
    <x v="4846"/>
    <n v="8.0536999999999992"/>
    <n v="8.0305999999999997"/>
    <n v="6.633"/>
    <n v="8.0305999999999997"/>
    <n v="6.6188000000000002"/>
    <n v="7.4198000000000004"/>
    <n v="7.4198000000000004"/>
    <n v="6.1184000000000003"/>
  </r>
  <r>
    <s v="florida"/>
    <x v="20"/>
    <x v="5"/>
    <x v="4847"/>
    <n v="0.96619999999999995"/>
    <n v="0.36480000000000001"/>
    <n v="0.57969999999999999"/>
    <n v="0.36480000000000001"/>
    <n v="0.26169999999999999"/>
    <n v="0.96619999999999995"/>
    <n v="0.36480000000000001"/>
    <n v="0.26169999999999999"/>
  </r>
  <r>
    <s v="florida"/>
    <x v="20"/>
    <x v="0"/>
    <x v="4848"/>
    <n v="17.457999999999998"/>
    <n v="16.111799999999999"/>
    <n v="14.808"/>
    <n v="15.371"/>
    <n v="13.023899999999999"/>
    <n v="16.748200000000001"/>
    <n v="14.003"/>
    <n v="11.3436"/>
  </r>
  <r>
    <s v="florida"/>
    <x v="20"/>
    <x v="2"/>
    <x v="4849"/>
    <n v="0.54759999999999998"/>
    <n v="0.26290000000000002"/>
    <n v="0.51200000000000001"/>
    <n v="0.26290000000000002"/>
    <n v="0.26290000000000002"/>
    <n v="0.54759999999999998"/>
    <n v="0.26290000000000002"/>
    <n v="0.26290000000000002"/>
  </r>
  <r>
    <s v="georgia"/>
    <x v="20"/>
    <x v="2"/>
    <x v="1602"/>
    <n v="0.2417"/>
    <n v="0.11609999999999999"/>
    <n v="0.22600000000000001"/>
    <n v="0.11609999999999999"/>
    <n v="0.11609999999999999"/>
    <n v="0.2417"/>
    <n v="0.11609999999999999"/>
    <n v="0.11609999999999999"/>
  </r>
  <r>
    <s v="georgia"/>
    <x v="20"/>
    <x v="0"/>
    <x v="4850"/>
    <n v="7.7946"/>
    <n v="7.1474000000000002"/>
    <n v="6.6059999999999999"/>
    <n v="6.8204000000000002"/>
    <n v="5.7754000000000003"/>
    <n v="7.4880000000000004"/>
    <n v="6.2233000000000001"/>
    <n v="5.0392999999999999"/>
  </r>
  <r>
    <s v="georgia"/>
    <x v="20"/>
    <x v="4"/>
    <x v="4851"/>
    <n v="3.4611999999999998"/>
    <n v="3.4510000000000001"/>
    <n v="2.8492999999999999"/>
    <n v="3.4510000000000001"/>
    <n v="2.8431000000000002"/>
    <n v="3.1882000000000001"/>
    <n v="3.1882000000000001"/>
    <n v="2.6278000000000001"/>
  </r>
  <r>
    <s v="georgia"/>
    <x v="20"/>
    <x v="6"/>
    <x v="726"/>
    <n v="8.1600000000000006E-2"/>
    <n v="8.1600000000000006E-2"/>
    <n v="4.8899999999999999E-2"/>
    <n v="8.1600000000000006E-2"/>
    <n v="4.8899999999999999E-2"/>
    <n v="8.1600000000000006E-2"/>
    <n v="8.1600000000000006E-2"/>
    <n v="4.8899999999999999E-2"/>
  </r>
  <r>
    <s v="georgia"/>
    <x v="20"/>
    <x v="3"/>
    <x v="4852"/>
    <n v="2.2149000000000001"/>
    <n v="2.2242000000000002"/>
    <n v="2.1379999999999999"/>
    <n v="1.8972"/>
    <n v="1.7715000000000001"/>
    <n v="2.1812999999999998"/>
    <n v="1.5629999999999999"/>
    <n v="1.2505999999999999"/>
  </r>
  <r>
    <s v="georgia"/>
    <x v="20"/>
    <x v="1"/>
    <x v="4853"/>
    <n v="1.3688"/>
    <n v="1.1134999999999999"/>
    <n v="1.0878000000000001"/>
    <n v="1.1134999999999999"/>
    <n v="0.88029999999999997"/>
    <n v="1.3688"/>
    <n v="1.1134999999999999"/>
    <n v="0.88029999999999997"/>
  </r>
  <r>
    <s v="georgia"/>
    <x v="20"/>
    <x v="5"/>
    <x v="4854"/>
    <n v="0.42649999999999999"/>
    <n v="0.161"/>
    <n v="0.25590000000000002"/>
    <n v="0.161"/>
    <n v="0.11550000000000001"/>
    <n v="0.42649999999999999"/>
    <n v="0.161"/>
    <n v="0.11550000000000001"/>
  </r>
  <r>
    <s v="hawaii"/>
    <x v="20"/>
    <x v="4"/>
    <x v="4855"/>
    <n v="0.38750000000000001"/>
    <n v="0.38619999999999999"/>
    <n v="0.31869999999999998"/>
    <n v="0.38619999999999999"/>
    <n v="0.31790000000000002"/>
    <n v="0.35670000000000002"/>
    <n v="0.35670000000000002"/>
    <n v="0.29380000000000001"/>
  </r>
  <r>
    <s v="hawaii"/>
    <x v="20"/>
    <x v="0"/>
    <x v="4856"/>
    <n v="0.90500000000000003"/>
    <n v="0.83160000000000001"/>
    <n v="0.76880000000000004"/>
    <n v="0.79049999999999998"/>
    <n v="0.67090000000000005"/>
    <n v="0.87"/>
    <n v="0.71889999999999998"/>
    <n v="0.58120000000000005"/>
  </r>
  <r>
    <s v="hawaii"/>
    <x v="20"/>
    <x v="2"/>
    <x v="1805"/>
    <n v="3.04E-2"/>
    <n v="1.46E-2"/>
    <n v="2.8400000000000002E-2"/>
    <n v="1.46E-2"/>
    <n v="1.46E-2"/>
    <n v="3.04E-2"/>
    <n v="1.46E-2"/>
    <n v="1.46E-2"/>
  </r>
  <r>
    <s v="hawaii"/>
    <x v="20"/>
    <x v="5"/>
    <x v="1928"/>
    <n v="5.3600000000000002E-2"/>
    <n v="2.0299999999999999E-2"/>
    <n v="3.2199999999999999E-2"/>
    <n v="2.0299999999999999E-2"/>
    <n v="1.4500000000000001E-2"/>
    <n v="5.3600000000000002E-2"/>
    <n v="2.0299999999999999E-2"/>
    <n v="1.4500000000000001E-2"/>
  </r>
  <r>
    <s v="hawaii"/>
    <x v="20"/>
    <x v="3"/>
    <x v="4857"/>
    <n v="0.27860000000000001"/>
    <n v="0.27979999999999999"/>
    <n v="0.26889999999999997"/>
    <n v="0.23860000000000001"/>
    <n v="0.2228"/>
    <n v="0.27439999999999998"/>
    <n v="0.1966"/>
    <n v="0.1573"/>
  </r>
  <r>
    <s v="hawaii"/>
    <x v="20"/>
    <x v="1"/>
    <x v="1685"/>
    <n v="0.14460000000000001"/>
    <n v="0.1205"/>
    <n v="0.1144"/>
    <n v="0.1205"/>
    <n v="9.4799999999999995E-2"/>
    <n v="0.14460000000000001"/>
    <n v="0.1205"/>
    <n v="9.4799999999999995E-2"/>
  </r>
  <r>
    <s v="hawaii"/>
    <x v="20"/>
    <x v="6"/>
    <x v="670"/>
    <n v="1.03E-2"/>
    <n v="1.03E-2"/>
    <n v="6.1999999999999998E-3"/>
    <n v="1.03E-2"/>
    <n v="6.1999999999999998E-3"/>
    <n v="1.03E-2"/>
    <n v="1.03E-2"/>
    <n v="6.1999999999999998E-3"/>
  </r>
  <r>
    <s v="idaho"/>
    <x v="20"/>
    <x v="3"/>
    <x v="2723"/>
    <n v="0.35870000000000002"/>
    <n v="0.36020000000000002"/>
    <n v="0.3463"/>
    <n v="0.30730000000000002"/>
    <n v="0.28689999999999999"/>
    <n v="0.3533"/>
    <n v="0.25309999999999999"/>
    <n v="0.20250000000000001"/>
  </r>
  <r>
    <s v="idaho"/>
    <x v="20"/>
    <x v="2"/>
    <x v="760"/>
    <n v="3.9199999999999999E-2"/>
    <n v="1.8800000000000001E-2"/>
    <n v="3.6600000000000001E-2"/>
    <n v="1.8800000000000001E-2"/>
    <n v="1.8800000000000001E-2"/>
    <n v="3.9199999999999999E-2"/>
    <n v="1.8800000000000001E-2"/>
    <n v="1.8800000000000001E-2"/>
  </r>
  <r>
    <s v="idaho"/>
    <x v="20"/>
    <x v="1"/>
    <x v="4858"/>
    <n v="0.20419999999999999"/>
    <n v="0.16789999999999999"/>
    <n v="0.16200000000000001"/>
    <n v="0.16789999999999999"/>
    <n v="0.13250000000000001"/>
    <n v="0.20419999999999999"/>
    <n v="0.16789999999999999"/>
    <n v="0.13250000000000001"/>
  </r>
  <r>
    <s v="idaho"/>
    <x v="20"/>
    <x v="6"/>
    <x v="4146"/>
    <n v="1.32E-2"/>
    <n v="1.32E-2"/>
    <n v="7.9000000000000008E-3"/>
    <n v="1.32E-2"/>
    <n v="7.9000000000000008E-3"/>
    <n v="1.32E-2"/>
    <n v="1.32E-2"/>
    <n v="7.9000000000000008E-3"/>
  </r>
  <r>
    <s v="idaho"/>
    <x v="20"/>
    <x v="0"/>
    <x v="4859"/>
    <n v="1.2139"/>
    <n v="1.1142000000000001"/>
    <n v="1.0303"/>
    <n v="1.0611999999999999"/>
    <n v="0.89990000000000003"/>
    <n v="1.1667000000000001"/>
    <n v="0.96689999999999998"/>
    <n v="0.78269999999999995"/>
  </r>
  <r>
    <s v="idaho"/>
    <x v="20"/>
    <x v="4"/>
    <x v="2360"/>
    <n v="0.52959999999999996"/>
    <n v="0.52790000000000004"/>
    <n v="0.43609999999999999"/>
    <n v="0.52790000000000004"/>
    <n v="0.43509999999999999"/>
    <n v="0.48780000000000001"/>
    <n v="0.48780000000000001"/>
    <n v="0.4022"/>
  </r>
  <r>
    <s v="idaho"/>
    <x v="20"/>
    <x v="5"/>
    <x v="2225"/>
    <n v="6.9099999999999995E-2"/>
    <n v="2.6100000000000002E-2"/>
    <n v="4.1399999999999999E-2"/>
    <n v="2.6100000000000002E-2"/>
    <n v="1.8700000000000001E-2"/>
    <n v="6.9099999999999995E-2"/>
    <n v="2.6100000000000002E-2"/>
    <n v="1.8700000000000001E-2"/>
  </r>
  <r>
    <s v="illinois"/>
    <x v="20"/>
    <x v="3"/>
    <x v="4860"/>
    <n v="2.5831"/>
    <n v="2.5939999999999999"/>
    <n v="2.4935"/>
    <n v="2.2126999999999999"/>
    <n v="2.0659999999999998"/>
    <n v="2.544"/>
    <n v="1.8229"/>
    <n v="1.4584999999999999"/>
  </r>
  <r>
    <s v="illinois"/>
    <x v="20"/>
    <x v="2"/>
    <x v="2686"/>
    <n v="0.28189999999999998"/>
    <n v="0.13539999999999999"/>
    <n v="0.2636"/>
    <n v="0.13539999999999999"/>
    <n v="0.13539999999999999"/>
    <n v="0.28189999999999998"/>
    <n v="0.13539999999999999"/>
    <n v="0.13539999999999999"/>
  </r>
  <r>
    <s v="illinois"/>
    <x v="20"/>
    <x v="0"/>
    <x v="4861"/>
    <n v="8.8409999999999993"/>
    <n v="8.1361000000000008"/>
    <n v="7.4920999999999998"/>
    <n v="7.7548000000000004"/>
    <n v="6.5640999999999998"/>
    <n v="8.4847000000000001"/>
    <n v="7.0595999999999997"/>
    <n v="5.7068000000000003"/>
  </r>
  <r>
    <s v="illinois"/>
    <x v="20"/>
    <x v="5"/>
    <x v="4862"/>
    <n v="0.49740000000000001"/>
    <n v="0.18779999999999999"/>
    <n v="0.2984"/>
    <n v="0.18779999999999999"/>
    <n v="0.13469999999999999"/>
    <n v="0.49740000000000001"/>
    <n v="0.18779999999999999"/>
    <n v="0.13469999999999999"/>
  </r>
  <r>
    <s v="illinois"/>
    <x v="20"/>
    <x v="1"/>
    <x v="4863"/>
    <n v="1.4246000000000001"/>
    <n v="1.1768000000000001"/>
    <n v="1.1291"/>
    <n v="1.1768000000000001"/>
    <n v="0.92779999999999996"/>
    <n v="1.4246000000000001"/>
    <n v="1.1768000000000001"/>
    <n v="0.92779999999999996"/>
  </r>
  <r>
    <s v="illinois"/>
    <x v="20"/>
    <x v="6"/>
    <x v="3244"/>
    <n v="9.5100000000000004E-2"/>
    <n v="9.5100000000000004E-2"/>
    <n v="5.7099999999999998E-2"/>
    <n v="9.5100000000000004E-2"/>
    <n v="5.7099999999999998E-2"/>
    <n v="9.5100000000000004E-2"/>
    <n v="9.5100000000000004E-2"/>
    <n v="5.7099999999999998E-2"/>
  </r>
  <r>
    <s v="illinois"/>
    <x v="20"/>
    <x v="4"/>
    <x v="4864"/>
    <n v="3.9588000000000001"/>
    <n v="3.9470000000000001"/>
    <n v="3.2504"/>
    <n v="3.9470000000000001"/>
    <n v="3.2431000000000001"/>
    <n v="3.6415999999999999"/>
    <n v="3.6415999999999999"/>
    <n v="2.9933999999999998"/>
  </r>
  <r>
    <s v="indiana"/>
    <x v="20"/>
    <x v="2"/>
    <x v="4373"/>
    <n v="0.14199999999999999"/>
    <n v="6.8199999999999997E-2"/>
    <n v="0.1328"/>
    <n v="6.8199999999999997E-2"/>
    <n v="6.8199999999999997E-2"/>
    <n v="0.14199999999999999"/>
    <n v="6.8199999999999997E-2"/>
    <n v="6.8199999999999997E-2"/>
  </r>
  <r>
    <s v="indiana"/>
    <x v="20"/>
    <x v="0"/>
    <x v="4865"/>
    <n v="4.7427999999999999"/>
    <n v="4.3311000000000002"/>
    <n v="4.0110999999999999"/>
    <n v="4.1390000000000002"/>
    <n v="3.4975999999999998"/>
    <n v="4.5563000000000002"/>
    <n v="3.7818000000000001"/>
    <n v="3.0598999999999998"/>
  </r>
  <r>
    <s v="indiana"/>
    <x v="20"/>
    <x v="5"/>
    <x v="4866"/>
    <n v="0.25059999999999999"/>
    <n v="9.4600000000000004E-2"/>
    <n v="0.15040000000000001"/>
    <n v="9.4600000000000004E-2"/>
    <n v="6.7900000000000002E-2"/>
    <n v="0.25059999999999999"/>
    <n v="9.4600000000000004E-2"/>
    <n v="6.7900000000000002E-2"/>
  </r>
  <r>
    <s v="indiana"/>
    <x v="20"/>
    <x v="1"/>
    <x v="4867"/>
    <n v="0.91220000000000001"/>
    <n v="0.73080000000000001"/>
    <n v="0.7268"/>
    <n v="0.73080000000000001"/>
    <n v="0.57950000000000002"/>
    <n v="0.91220000000000001"/>
    <n v="0.73080000000000001"/>
    <n v="0.57950000000000002"/>
  </r>
  <r>
    <s v="indiana"/>
    <x v="20"/>
    <x v="3"/>
    <x v="4868"/>
    <n v="1.3015000000000001"/>
    <n v="1.3069999999999999"/>
    <n v="1.2563"/>
    <n v="1.1148"/>
    <n v="1.0408999999999999"/>
    <n v="1.2818000000000001"/>
    <n v="0.91839999999999999"/>
    <n v="0.73480000000000001"/>
  </r>
  <r>
    <s v="indiana"/>
    <x v="20"/>
    <x v="4"/>
    <x v="4869"/>
    <n v="2.0886"/>
    <n v="2.0825999999999998"/>
    <n v="1.7161"/>
    <n v="2.0825999999999998"/>
    <n v="1.7123999999999999"/>
    <n v="1.9218"/>
    <n v="1.9218"/>
    <n v="1.5808"/>
  </r>
  <r>
    <s v="indiana"/>
    <x v="20"/>
    <x v="6"/>
    <x v="2024"/>
    <n v="4.7899999999999998E-2"/>
    <n v="4.7899999999999998E-2"/>
    <n v="2.8799999999999999E-2"/>
    <n v="4.7899999999999998E-2"/>
    <n v="2.8799999999999999E-2"/>
    <n v="4.7899999999999998E-2"/>
    <n v="4.7899999999999998E-2"/>
    <n v="2.8799999999999999E-2"/>
  </r>
  <r>
    <s v="iowa"/>
    <x v="20"/>
    <x v="2"/>
    <x v="774"/>
    <n v="6.3299999999999995E-2"/>
    <n v="3.04E-2"/>
    <n v="5.91E-2"/>
    <n v="3.04E-2"/>
    <n v="3.04E-2"/>
    <n v="6.3299999999999995E-2"/>
    <n v="3.04E-2"/>
    <n v="3.04E-2"/>
  </r>
  <r>
    <s v="iowa"/>
    <x v="20"/>
    <x v="0"/>
    <x v="4870"/>
    <n v="2.1166"/>
    <n v="1.9406000000000001"/>
    <n v="1.7906"/>
    <n v="1.8551"/>
    <n v="1.5679000000000001"/>
    <n v="2.0314000000000001"/>
    <n v="1.6938"/>
    <n v="1.3711"/>
  </r>
  <r>
    <s v="iowa"/>
    <x v="20"/>
    <x v="1"/>
    <x v="4347"/>
    <n v="0.38090000000000002"/>
    <n v="0.3075"/>
    <n v="0.30309999999999998"/>
    <n v="0.3075"/>
    <n v="0.24349999999999999"/>
    <n v="0.38090000000000002"/>
    <n v="0.3075"/>
    <n v="0.24349999999999999"/>
  </r>
  <r>
    <s v="iowa"/>
    <x v="20"/>
    <x v="5"/>
    <x v="4871"/>
    <n v="0.1116"/>
    <n v="4.2099999999999999E-2"/>
    <n v="6.7000000000000004E-2"/>
    <n v="4.2099999999999999E-2"/>
    <n v="3.0200000000000001E-2"/>
    <n v="0.1116"/>
    <n v="4.2099999999999999E-2"/>
    <n v="3.0200000000000001E-2"/>
  </r>
  <r>
    <s v="iowa"/>
    <x v="20"/>
    <x v="6"/>
    <x v="766"/>
    <n v="2.1299999999999999E-2"/>
    <n v="2.1299999999999999E-2"/>
    <n v="1.2800000000000001E-2"/>
    <n v="2.1299999999999999E-2"/>
    <n v="1.2800000000000001E-2"/>
    <n v="2.1299999999999999E-2"/>
    <n v="2.1299999999999999E-2"/>
    <n v="1.2800000000000001E-2"/>
  </r>
  <r>
    <s v="iowa"/>
    <x v="20"/>
    <x v="3"/>
    <x v="4872"/>
    <n v="0.5796"/>
    <n v="0.58199999999999996"/>
    <n v="0.5595"/>
    <n v="0.4965"/>
    <n v="0.46360000000000001"/>
    <n v="0.57079999999999997"/>
    <n v="0.40899999999999997"/>
    <n v="0.32719999999999999"/>
  </r>
  <r>
    <s v="iowa"/>
    <x v="20"/>
    <x v="4"/>
    <x v="1831"/>
    <n v="0.95989999999999998"/>
    <n v="0.95720000000000005"/>
    <n v="0.78910000000000002"/>
    <n v="0.95720000000000005"/>
    <n v="0.78739999999999999"/>
    <n v="0.88339999999999996"/>
    <n v="0.88339999999999996"/>
    <n v="0.72699999999999998"/>
  </r>
  <r>
    <s v="kansas"/>
    <x v="20"/>
    <x v="0"/>
    <x v="4873"/>
    <n v="2.0379999999999998"/>
    <n v="1.8672"/>
    <n v="1.7243999999999999"/>
    <n v="1.7837000000000001"/>
    <n v="1.5079"/>
    <n v="1.9565999999999999"/>
    <n v="1.6282000000000001"/>
    <n v="1.3174999999999999"/>
  </r>
  <r>
    <s v="kansas"/>
    <x v="20"/>
    <x v="3"/>
    <x v="4874"/>
    <n v="0.56520000000000004"/>
    <n v="0.56759999999999999"/>
    <n v="0.54559999999999997"/>
    <n v="0.48420000000000002"/>
    <n v="0.4521"/>
    <n v="0.55669999999999997"/>
    <n v="0.39889999999999998"/>
    <n v="0.31909999999999999"/>
  </r>
  <r>
    <s v="kansas"/>
    <x v="20"/>
    <x v="6"/>
    <x v="290"/>
    <n v="2.0799999999999999E-2"/>
    <n v="2.0799999999999999E-2"/>
    <n v="1.2500000000000001E-2"/>
    <n v="2.0799999999999999E-2"/>
    <n v="1.2500000000000001E-2"/>
    <n v="2.0799999999999999E-2"/>
    <n v="2.0799999999999999E-2"/>
    <n v="1.2500000000000001E-2"/>
  </r>
  <r>
    <s v="kansas"/>
    <x v="20"/>
    <x v="2"/>
    <x v="3766"/>
    <n v="6.1699999999999998E-2"/>
    <n v="2.9600000000000001E-2"/>
    <n v="5.7700000000000001E-2"/>
    <n v="2.9600000000000001E-2"/>
    <n v="2.9600000000000001E-2"/>
    <n v="6.1699999999999998E-2"/>
    <n v="2.9600000000000001E-2"/>
    <n v="2.9600000000000001E-2"/>
  </r>
  <r>
    <s v="kansas"/>
    <x v="20"/>
    <x v="5"/>
    <x v="1903"/>
    <n v="0.10879999999999999"/>
    <n v="4.1099999999999998E-2"/>
    <n v="6.5299999999999997E-2"/>
    <n v="4.1099999999999998E-2"/>
    <n v="2.9499999999999998E-2"/>
    <n v="0.10879999999999999"/>
    <n v="4.1099999999999998E-2"/>
    <n v="2.9499999999999998E-2"/>
  </r>
  <r>
    <s v="kansas"/>
    <x v="20"/>
    <x v="1"/>
    <x v="4875"/>
    <n v="0.36870000000000003"/>
    <n v="0.2979"/>
    <n v="0.29339999999999999"/>
    <n v="0.2979"/>
    <n v="0.2359"/>
    <n v="0.36870000000000003"/>
    <n v="0.2979"/>
    <n v="0.2359"/>
  </r>
  <r>
    <s v="kansas"/>
    <x v="20"/>
    <x v="4"/>
    <x v="4876"/>
    <n v="0.91269999999999996"/>
    <n v="0.91010000000000002"/>
    <n v="0.75"/>
    <n v="0.91010000000000002"/>
    <n v="0.74839999999999995"/>
    <n v="0.83989999999999998"/>
    <n v="0.83989999999999998"/>
    <n v="0.69089999999999996"/>
  </r>
  <r>
    <s v="kentucky"/>
    <x v="20"/>
    <x v="3"/>
    <x v="4877"/>
    <n v="0.86929999999999996"/>
    <n v="0.873"/>
    <n v="0.83919999999999995"/>
    <n v="0.74470000000000003"/>
    <n v="0.69530000000000003"/>
    <n v="0.85619999999999996"/>
    <n v="0.61350000000000005"/>
    <n v="0.49080000000000001"/>
  </r>
  <r>
    <s v="kentucky"/>
    <x v="20"/>
    <x v="5"/>
    <x v="4878"/>
    <n v="0.16739999999999999"/>
    <n v="6.3200000000000006E-2"/>
    <n v="0.1004"/>
    <n v="6.3200000000000006E-2"/>
    <n v="4.53E-2"/>
    <n v="0.16739999999999999"/>
    <n v="6.3200000000000006E-2"/>
    <n v="4.53E-2"/>
  </r>
  <r>
    <s v="kentucky"/>
    <x v="20"/>
    <x v="2"/>
    <x v="1024"/>
    <n v="9.4899999999999998E-2"/>
    <n v="4.5600000000000002E-2"/>
    <n v="8.8700000000000001E-2"/>
    <n v="4.5600000000000002E-2"/>
    <n v="4.5600000000000002E-2"/>
    <n v="9.4899999999999998E-2"/>
    <n v="4.5600000000000002E-2"/>
    <n v="4.5600000000000002E-2"/>
  </r>
  <r>
    <s v="kentucky"/>
    <x v="20"/>
    <x v="1"/>
    <x v="4879"/>
    <n v="0.58860000000000001"/>
    <n v="0.47339999999999999"/>
    <n v="0.46870000000000001"/>
    <n v="0.47339999999999999"/>
    <n v="0.37509999999999999"/>
    <n v="0.58860000000000001"/>
    <n v="0.47339999999999999"/>
    <n v="0.37509999999999999"/>
  </r>
  <r>
    <s v="kentucky"/>
    <x v="20"/>
    <x v="4"/>
    <x v="4880"/>
    <n v="1.4461999999999999"/>
    <n v="1.4421999999999999"/>
    <n v="1.1918"/>
    <n v="1.4421999999999999"/>
    <n v="1.1893"/>
    <n v="1.3327"/>
    <n v="1.3327"/>
    <n v="1.0995999999999999"/>
  </r>
  <r>
    <s v="kentucky"/>
    <x v="20"/>
    <x v="0"/>
    <x v="4881"/>
    <n v="3.1983999999999999"/>
    <n v="2.9293999999999998"/>
    <n v="2.7080000000000002"/>
    <n v="2.8010999999999999"/>
    <n v="2.3698000000000001"/>
    <n v="3.0718000000000001"/>
    <n v="2.5604"/>
    <n v="2.0756999999999999"/>
  </r>
  <r>
    <s v="kentucky"/>
    <x v="20"/>
    <x v="6"/>
    <x v="6"/>
    <n v="3.2000000000000001E-2"/>
    <n v="3.2000000000000001E-2"/>
    <n v="1.9199999999999998E-2"/>
    <n v="3.2000000000000001E-2"/>
    <n v="1.9199999999999998E-2"/>
    <n v="3.2000000000000001E-2"/>
    <n v="3.2000000000000001E-2"/>
    <n v="1.9199999999999998E-2"/>
  </r>
  <r>
    <s v="louisiana"/>
    <x v="20"/>
    <x v="1"/>
    <x v="4882"/>
    <n v="0.58209999999999995"/>
    <n v="0.47220000000000001"/>
    <n v="0.46279999999999999"/>
    <n v="0.47220000000000001"/>
    <n v="0.3735"/>
    <n v="0.58209999999999995"/>
    <n v="0.47220000000000001"/>
    <n v="0.3735"/>
  </r>
  <r>
    <s v="louisiana"/>
    <x v="20"/>
    <x v="6"/>
    <x v="1719"/>
    <n v="3.4000000000000002E-2"/>
    <n v="3.4000000000000002E-2"/>
    <n v="2.0400000000000001E-2"/>
    <n v="3.4000000000000002E-2"/>
    <n v="2.0400000000000001E-2"/>
    <n v="3.4000000000000002E-2"/>
    <n v="3.4000000000000002E-2"/>
    <n v="2.0400000000000001E-2"/>
  </r>
  <r>
    <s v="louisiana"/>
    <x v="20"/>
    <x v="2"/>
    <x v="1574"/>
    <n v="0.10059999999999999"/>
    <n v="4.8300000000000003E-2"/>
    <n v="9.4100000000000003E-2"/>
    <n v="4.8300000000000003E-2"/>
    <n v="4.8300000000000003E-2"/>
    <n v="0.10059999999999999"/>
    <n v="4.8300000000000003E-2"/>
    <n v="4.8300000000000003E-2"/>
  </r>
  <r>
    <s v="louisiana"/>
    <x v="20"/>
    <x v="3"/>
    <x v="4883"/>
    <n v="0.92210000000000003"/>
    <n v="0.92600000000000005"/>
    <n v="0.8901"/>
    <n v="0.78990000000000005"/>
    <n v="0.73750000000000004"/>
    <n v="0.90820000000000001"/>
    <n v="0.65080000000000005"/>
    <n v="0.52070000000000005"/>
  </r>
  <r>
    <s v="louisiana"/>
    <x v="20"/>
    <x v="0"/>
    <x v="4884"/>
    <n v="3.3210999999999999"/>
    <n v="3.0480999999999998"/>
    <n v="2.8136000000000001"/>
    <n v="2.9119999999999999"/>
    <n v="2.4649000000000001"/>
    <n v="3.1888999999999998"/>
    <n v="2.6587999999999998"/>
    <n v="2.1545999999999998"/>
  </r>
  <r>
    <s v="louisiana"/>
    <x v="20"/>
    <x v="4"/>
    <x v="4885"/>
    <n v="1.5046999999999999"/>
    <n v="1.5004999999999999"/>
    <n v="1.2396"/>
    <n v="1.5004999999999999"/>
    <n v="1.2370000000000001"/>
    <n v="1.3865000000000001"/>
    <n v="1.3865000000000001"/>
    <n v="1.1435999999999999"/>
  </r>
  <r>
    <s v="louisiana"/>
    <x v="20"/>
    <x v="5"/>
    <x v="788"/>
    <n v="0.17760000000000001"/>
    <n v="6.7000000000000004E-2"/>
    <n v="0.1065"/>
    <n v="6.7000000000000004E-2"/>
    <n v="4.8099999999999997E-2"/>
    <n v="0.17760000000000001"/>
    <n v="6.7000000000000004E-2"/>
    <n v="4.8099999999999997E-2"/>
  </r>
  <r>
    <s v="maine"/>
    <x v="20"/>
    <x v="5"/>
    <x v="941"/>
    <n v="5.2699999999999997E-2"/>
    <n v="1.9900000000000001E-2"/>
    <n v="3.1600000000000003E-2"/>
    <n v="1.9900000000000001E-2"/>
    <n v="1.43E-2"/>
    <n v="5.2699999999999997E-2"/>
    <n v="1.9900000000000001E-2"/>
    <n v="1.43E-2"/>
  </r>
  <r>
    <s v="maine"/>
    <x v="20"/>
    <x v="0"/>
    <x v="4886"/>
    <n v="0.94479999999999997"/>
    <n v="0.8629"/>
    <n v="0.80549999999999999"/>
    <n v="0.82250000000000001"/>
    <n v="0.70130000000000003"/>
    <n v="0.91090000000000004"/>
    <n v="0.75260000000000005"/>
    <n v="0.61350000000000005"/>
  </r>
  <r>
    <s v="maine"/>
    <x v="20"/>
    <x v="1"/>
    <x v="4887"/>
    <n v="0.17560000000000001"/>
    <n v="0.14219999999999999"/>
    <n v="0.13969999999999999"/>
    <n v="0.14219999999999999"/>
    <n v="0.1125"/>
    <n v="0.17560000000000001"/>
    <n v="0.14219999999999999"/>
    <n v="0.1125"/>
  </r>
  <r>
    <s v="maine"/>
    <x v="20"/>
    <x v="4"/>
    <x v="4888"/>
    <n v="0.40260000000000001"/>
    <n v="0.40129999999999999"/>
    <n v="0.33589999999999998"/>
    <n v="0.40129999999999999"/>
    <n v="0.33510000000000001"/>
    <n v="0.37280000000000002"/>
    <n v="0.37280000000000002"/>
    <n v="0.31159999999999999"/>
  </r>
  <r>
    <s v="maine"/>
    <x v="20"/>
    <x v="6"/>
    <x v="2799"/>
    <n v="1.01E-2"/>
    <n v="1.01E-2"/>
    <n v="6.1000000000000004E-3"/>
    <n v="1.01E-2"/>
    <n v="6.1000000000000004E-3"/>
    <n v="1.01E-2"/>
    <n v="1.01E-2"/>
    <n v="6.1000000000000004E-3"/>
  </r>
  <r>
    <s v="maine"/>
    <x v="20"/>
    <x v="3"/>
    <x v="4889"/>
    <n v="0.27389999999999998"/>
    <n v="0.27500000000000002"/>
    <n v="0.26440000000000002"/>
    <n v="0.2346"/>
    <n v="0.219"/>
    <n v="0.2697"/>
    <n v="0.1933"/>
    <n v="0.15459999999999999"/>
  </r>
  <r>
    <s v="maine"/>
    <x v="20"/>
    <x v="2"/>
    <x v="221"/>
    <n v="2.9899999999999999E-2"/>
    <n v="1.44E-2"/>
    <n v="2.7900000000000001E-2"/>
    <n v="1.44E-2"/>
    <n v="1.44E-2"/>
    <n v="2.9899999999999999E-2"/>
    <n v="1.44E-2"/>
    <n v="1.44E-2"/>
  </r>
  <r>
    <s v="maryland"/>
    <x v="20"/>
    <x v="1"/>
    <x v="4890"/>
    <n v="0.74739999999999995"/>
    <n v="0.61439999999999995"/>
    <n v="0.59279999999999999"/>
    <n v="0.61439999999999995"/>
    <n v="0.48480000000000001"/>
    <n v="0.74739999999999995"/>
    <n v="0.61439999999999995"/>
    <n v="0.48480000000000001"/>
  </r>
  <r>
    <s v="maryland"/>
    <x v="20"/>
    <x v="3"/>
    <x v="4891"/>
    <n v="1.3095000000000001"/>
    <n v="1.3149999999999999"/>
    <n v="1.264"/>
    <n v="1.1216999999999999"/>
    <n v="1.0472999999999999"/>
    <n v="1.2897000000000001"/>
    <n v="0.92410000000000003"/>
    <n v="0.73939999999999995"/>
  </r>
  <r>
    <s v="maryland"/>
    <x v="20"/>
    <x v="6"/>
    <x v="3096"/>
    <n v="4.82E-2"/>
    <n v="4.82E-2"/>
    <n v="2.8899999999999999E-2"/>
    <n v="4.82E-2"/>
    <n v="2.8899999999999999E-2"/>
    <n v="4.82E-2"/>
    <n v="4.82E-2"/>
    <n v="2.8899999999999999E-2"/>
  </r>
  <r>
    <s v="maryland"/>
    <x v="20"/>
    <x v="2"/>
    <x v="4892"/>
    <n v="0.1429"/>
    <n v="6.8599999999999994E-2"/>
    <n v="0.1336"/>
    <n v="6.8599999999999994E-2"/>
    <n v="6.8599999999999994E-2"/>
    <n v="0.1429"/>
    <n v="6.8599999999999994E-2"/>
    <n v="6.8599999999999994E-2"/>
  </r>
  <r>
    <s v="maryland"/>
    <x v="20"/>
    <x v="0"/>
    <x v="4893"/>
    <n v="4.4816000000000003"/>
    <n v="4.117"/>
    <n v="3.8010000000000002"/>
    <n v="3.9236"/>
    <n v="3.3246000000000002"/>
    <n v="4.3049999999999997"/>
    <n v="3.5752999999999999"/>
    <n v="2.8933"/>
  </r>
  <r>
    <s v="maryland"/>
    <x v="20"/>
    <x v="5"/>
    <x v="4894"/>
    <n v="0.25219999999999998"/>
    <n v="9.5200000000000007E-2"/>
    <n v="0.15129999999999999"/>
    <n v="9.5200000000000007E-2"/>
    <n v="6.83E-2"/>
    <n v="0.25219999999999998"/>
    <n v="9.5200000000000007E-2"/>
    <n v="6.83E-2"/>
  </r>
  <r>
    <s v="maryland"/>
    <x v="20"/>
    <x v="4"/>
    <x v="4895"/>
    <n v="1.9815"/>
    <n v="1.9755"/>
    <n v="1.6303000000000001"/>
    <n v="1.9755"/>
    <n v="1.6266"/>
    <n v="1.8247"/>
    <n v="1.8247"/>
    <n v="1.5032000000000001"/>
  </r>
  <r>
    <s v="massachusetts"/>
    <x v="20"/>
    <x v="0"/>
    <x v="4896"/>
    <n v="4.2826000000000004"/>
    <n v="3.9169"/>
    <n v="3.6551"/>
    <n v="3.7185999999999999"/>
    <n v="3.1732"/>
    <n v="4.1304999999999996"/>
    <n v="3.3902999999999999"/>
    <n v="2.7543000000000002"/>
  </r>
  <r>
    <s v="massachusetts"/>
    <x v="20"/>
    <x v="4"/>
    <x v="4897"/>
    <n v="1.7465999999999999"/>
    <n v="1.7403999999999999"/>
    <n v="1.4516"/>
    <n v="1.7403999999999999"/>
    <n v="1.4478"/>
    <n v="1.6148"/>
    <n v="1.6148"/>
    <n v="1.3449"/>
  </r>
  <r>
    <s v="massachusetts"/>
    <x v="20"/>
    <x v="3"/>
    <x v="4898"/>
    <n v="1.3434999999999999"/>
    <n v="1.3492"/>
    <n v="1.2968999999999999"/>
    <n v="1.1509"/>
    <n v="1.0746"/>
    <n v="1.3231999999999999"/>
    <n v="0.94810000000000005"/>
    <n v="0.75860000000000005"/>
  </r>
  <r>
    <s v="massachusetts"/>
    <x v="20"/>
    <x v="5"/>
    <x v="4463"/>
    <n v="0.25869999999999999"/>
    <n v="9.7699999999999995E-2"/>
    <n v="0.1552"/>
    <n v="9.7699999999999995E-2"/>
    <n v="7.0099999999999996E-2"/>
    <n v="0.25869999999999999"/>
    <n v="9.7699999999999995E-2"/>
    <n v="7.0099999999999996E-2"/>
  </r>
  <r>
    <s v="massachusetts"/>
    <x v="20"/>
    <x v="6"/>
    <x v="408"/>
    <n v="4.9500000000000002E-2"/>
    <n v="4.9500000000000002E-2"/>
    <n v="2.9700000000000001E-2"/>
    <n v="4.9500000000000002E-2"/>
    <n v="2.9700000000000001E-2"/>
    <n v="4.9500000000000002E-2"/>
    <n v="4.9500000000000002E-2"/>
    <n v="2.9700000000000001E-2"/>
  </r>
  <r>
    <s v="massachusetts"/>
    <x v="20"/>
    <x v="2"/>
    <x v="4899"/>
    <n v="0.14660000000000001"/>
    <n v="7.0400000000000004E-2"/>
    <n v="0.1371"/>
    <n v="7.0400000000000004E-2"/>
    <n v="7.0400000000000004E-2"/>
    <n v="0.14660000000000001"/>
    <n v="7.0400000000000004E-2"/>
    <n v="7.0400000000000004E-2"/>
  </r>
  <r>
    <s v="massachusetts"/>
    <x v="20"/>
    <x v="1"/>
    <x v="4900"/>
    <n v="0.73770000000000002"/>
    <n v="0.60980000000000001"/>
    <n v="0.58460000000000001"/>
    <n v="0.60980000000000001"/>
    <n v="0.48070000000000002"/>
    <n v="0.73770000000000002"/>
    <n v="0.60980000000000001"/>
    <n v="0.48070000000000002"/>
  </r>
  <r>
    <s v="michigan"/>
    <x v="20"/>
    <x v="3"/>
    <x v="4901"/>
    <n v="2.0745"/>
    <n v="2.0832999999999999"/>
    <n v="2.0024999999999999"/>
    <n v="1.7769999999999999"/>
    <n v="1.6592"/>
    <n v="2.0430999999999999"/>
    <n v="1.464"/>
    <n v="1.1713"/>
  </r>
  <r>
    <s v="michigan"/>
    <x v="20"/>
    <x v="5"/>
    <x v="4902"/>
    <n v="0.39950000000000002"/>
    <n v="0.15079999999999999"/>
    <n v="0.2397"/>
    <n v="0.15079999999999999"/>
    <n v="0.1082"/>
    <n v="0.39950000000000002"/>
    <n v="0.15079999999999999"/>
    <n v="0.1082"/>
  </r>
  <r>
    <s v="michigan"/>
    <x v="20"/>
    <x v="4"/>
    <x v="4903"/>
    <n v="3.2949999999999999"/>
    <n v="3.2854000000000001"/>
    <n v="2.7069000000000001"/>
    <n v="3.2854000000000001"/>
    <n v="2.7010000000000001"/>
    <n v="3.0316999999999998"/>
    <n v="3.0316999999999998"/>
    <n v="2.4933000000000001"/>
  </r>
  <r>
    <s v="michigan"/>
    <x v="20"/>
    <x v="1"/>
    <x v="4904"/>
    <n v="1.2569999999999999"/>
    <n v="1.0250999999999999"/>
    <n v="0.99850000000000005"/>
    <n v="1.0250999999999999"/>
    <n v="0.81010000000000004"/>
    <n v="1.2569999999999999"/>
    <n v="1.0250999999999999"/>
    <n v="0.81010000000000004"/>
  </r>
  <r>
    <s v="michigan"/>
    <x v="20"/>
    <x v="6"/>
    <x v="1206"/>
    <n v="7.6399999999999996E-2"/>
    <n v="7.6399999999999996E-2"/>
    <n v="4.58E-2"/>
    <n v="7.6399999999999996E-2"/>
    <n v="4.58E-2"/>
    <n v="7.6399999999999996E-2"/>
    <n v="7.6399999999999996E-2"/>
    <n v="4.58E-2"/>
  </r>
  <r>
    <s v="michigan"/>
    <x v="20"/>
    <x v="0"/>
    <x v="4905"/>
    <n v="7.3287000000000004"/>
    <n v="6.7298"/>
    <n v="6.2050999999999998"/>
    <n v="6.4234999999999998"/>
    <n v="5.4330999999999996"/>
    <n v="7.0339999999999998"/>
    <n v="5.8567"/>
    <n v="4.7374999999999998"/>
  </r>
  <r>
    <s v="michigan"/>
    <x v="20"/>
    <x v="2"/>
    <x v="809"/>
    <n v="0.22639999999999999"/>
    <n v="0.1087"/>
    <n v="0.2117"/>
    <n v="0.1087"/>
    <n v="0.1087"/>
    <n v="0.22639999999999999"/>
    <n v="0.1087"/>
    <n v="0.1087"/>
  </r>
  <r>
    <s v="minnesota"/>
    <x v="20"/>
    <x v="6"/>
    <x v="128"/>
    <n v="4.36E-2"/>
    <n v="4.36E-2"/>
    <n v="2.6100000000000002E-2"/>
    <n v="4.36E-2"/>
    <n v="2.6100000000000002E-2"/>
    <n v="4.36E-2"/>
    <n v="4.36E-2"/>
    <n v="2.6100000000000002E-2"/>
  </r>
  <r>
    <s v="minnesota"/>
    <x v="20"/>
    <x v="4"/>
    <x v="4906"/>
    <n v="1.8551"/>
    <n v="1.8496999999999999"/>
    <n v="1.5237000000000001"/>
    <n v="1.8496999999999999"/>
    <n v="1.5204"/>
    <n v="1.7067000000000001"/>
    <n v="1.7067000000000001"/>
    <n v="1.4034"/>
  </r>
  <r>
    <s v="minnesota"/>
    <x v="20"/>
    <x v="2"/>
    <x v="4907"/>
    <n v="0.12909999999999999"/>
    <n v="6.2E-2"/>
    <n v="0.1207"/>
    <n v="6.2E-2"/>
    <n v="6.2E-2"/>
    <n v="0.12909999999999999"/>
    <n v="6.2E-2"/>
    <n v="6.2E-2"/>
  </r>
  <r>
    <s v="minnesota"/>
    <x v="20"/>
    <x v="5"/>
    <x v="1339"/>
    <n v="0.2278"/>
    <n v="8.5999999999999993E-2"/>
    <n v="0.13669999999999999"/>
    <n v="8.5999999999999993E-2"/>
    <n v="6.1699999999999998E-2"/>
    <n v="0.2278"/>
    <n v="8.5999999999999993E-2"/>
    <n v="6.1699999999999998E-2"/>
  </r>
  <r>
    <s v="minnesota"/>
    <x v="20"/>
    <x v="0"/>
    <x v="4908"/>
    <n v="4.1616999999999997"/>
    <n v="3.8182999999999998"/>
    <n v="3.5236999999999998"/>
    <n v="3.6436000000000002"/>
    <n v="3.0819000000000001"/>
    <n v="3.9954000000000001"/>
    <n v="3.3222"/>
    <n v="2.6867999999999999"/>
  </r>
  <r>
    <s v="minnesota"/>
    <x v="20"/>
    <x v="1"/>
    <x v="992"/>
    <n v="0.72330000000000005"/>
    <n v="0.58919999999999995"/>
    <n v="0.57469999999999999"/>
    <n v="0.58919999999999995"/>
    <n v="0.4657"/>
    <n v="0.72330000000000005"/>
    <n v="0.58919999999999995"/>
    <n v="0.4657"/>
  </r>
  <r>
    <s v="minnesota"/>
    <x v="20"/>
    <x v="3"/>
    <x v="4909"/>
    <n v="1.1828000000000001"/>
    <n v="1.1878"/>
    <n v="1.1417999999999999"/>
    <n v="1.0132000000000001"/>
    <n v="0.94610000000000005"/>
    <n v="1.1649"/>
    <n v="0.8347"/>
    <n v="0.66790000000000005"/>
  </r>
  <r>
    <s v="mississippi"/>
    <x v="20"/>
    <x v="4"/>
    <x v="4910"/>
    <n v="0.96730000000000005"/>
    <n v="0.96460000000000001"/>
    <n v="0.79679999999999995"/>
    <n v="0.96460000000000001"/>
    <n v="0.79520000000000002"/>
    <n v="0.89129999999999998"/>
    <n v="0.89129999999999998"/>
    <n v="0.73509999999999998"/>
  </r>
  <r>
    <s v="mississippi"/>
    <x v="20"/>
    <x v="1"/>
    <x v="4911"/>
    <n v="0.44690000000000002"/>
    <n v="0.3553"/>
    <n v="0.35659999999999997"/>
    <n v="0.3553"/>
    <n v="0.28210000000000002"/>
    <n v="0.44690000000000002"/>
    <n v="0.3553"/>
    <n v="0.28210000000000002"/>
  </r>
  <r>
    <s v="mississippi"/>
    <x v="20"/>
    <x v="3"/>
    <x v="4912"/>
    <n v="0.59430000000000005"/>
    <n v="0.5968"/>
    <n v="0.57369999999999999"/>
    <n v="0.5091"/>
    <n v="0.47539999999999999"/>
    <n v="0.58530000000000004"/>
    <n v="0.4194"/>
    <n v="0.33560000000000001"/>
  </r>
  <r>
    <s v="mississippi"/>
    <x v="20"/>
    <x v="0"/>
    <x v="4913"/>
    <n v="2.2098"/>
    <n v="2.0129000000000001"/>
    <n v="1.8695999999999999"/>
    <n v="1.9252"/>
    <n v="1.6278999999999999"/>
    <n v="2.1246999999999998"/>
    <n v="1.7622"/>
    <n v="1.4280999999999999"/>
  </r>
  <r>
    <s v="mississippi"/>
    <x v="20"/>
    <x v="5"/>
    <x v="4914"/>
    <n v="0.1144"/>
    <n v="4.3200000000000002E-2"/>
    <n v="6.8699999999999997E-2"/>
    <n v="4.3200000000000002E-2"/>
    <n v="3.1E-2"/>
    <n v="0.1144"/>
    <n v="4.3200000000000002E-2"/>
    <n v="3.1E-2"/>
  </r>
  <r>
    <s v="mississippi"/>
    <x v="20"/>
    <x v="6"/>
    <x v="331"/>
    <n v="2.1899999999999999E-2"/>
    <n v="2.1899999999999999E-2"/>
    <n v="1.3100000000000001E-2"/>
    <n v="2.1899999999999999E-2"/>
    <n v="1.3100000000000001E-2"/>
    <n v="2.1899999999999999E-2"/>
    <n v="2.1899999999999999E-2"/>
    <n v="1.3100000000000001E-2"/>
  </r>
  <r>
    <s v="mississippi"/>
    <x v="20"/>
    <x v="2"/>
    <x v="2258"/>
    <n v="6.4899999999999999E-2"/>
    <n v="3.1099999999999999E-2"/>
    <n v="6.0600000000000001E-2"/>
    <n v="3.1099999999999999E-2"/>
    <n v="3.1099999999999999E-2"/>
    <n v="6.4899999999999999E-2"/>
    <n v="3.1099999999999999E-2"/>
    <n v="3.1099999999999999E-2"/>
  </r>
  <r>
    <s v="missouri"/>
    <x v="20"/>
    <x v="6"/>
    <x v="1105"/>
    <n v="4.4999999999999998E-2"/>
    <n v="4.4999999999999998E-2"/>
    <n v="2.7E-2"/>
    <n v="4.4999999999999998E-2"/>
    <n v="2.7E-2"/>
    <n v="4.4999999999999998E-2"/>
    <n v="4.4999999999999998E-2"/>
    <n v="2.7E-2"/>
  </r>
  <r>
    <s v="missouri"/>
    <x v="20"/>
    <x v="4"/>
    <x v="4915"/>
    <n v="2.0074000000000001"/>
    <n v="2.0017"/>
    <n v="1.6498999999999999"/>
    <n v="2.0017"/>
    <n v="1.6464000000000001"/>
    <n v="1.8472999999999999"/>
    <n v="1.8472999999999999"/>
    <n v="1.52"/>
  </r>
  <r>
    <s v="missouri"/>
    <x v="20"/>
    <x v="5"/>
    <x v="4521"/>
    <n v="0.23549999999999999"/>
    <n v="8.8900000000000007E-2"/>
    <n v="0.14130000000000001"/>
    <n v="8.8900000000000007E-2"/>
    <n v="6.3799999999999996E-2"/>
    <n v="0.23549999999999999"/>
    <n v="8.8900000000000007E-2"/>
    <n v="6.3799999999999996E-2"/>
  </r>
  <r>
    <s v="missouri"/>
    <x v="20"/>
    <x v="2"/>
    <x v="4916"/>
    <n v="0.13350000000000001"/>
    <n v="6.4100000000000004E-2"/>
    <n v="0.12479999999999999"/>
    <n v="6.4100000000000004E-2"/>
    <n v="6.4100000000000004E-2"/>
    <n v="0.13350000000000001"/>
    <n v="6.4100000000000004E-2"/>
    <n v="6.4100000000000004E-2"/>
  </r>
  <r>
    <s v="missouri"/>
    <x v="20"/>
    <x v="0"/>
    <x v="4917"/>
    <n v="4.415"/>
    <n v="4.0532000000000004"/>
    <n v="3.7362000000000002"/>
    <n v="3.8727"/>
    <n v="3.2740999999999998"/>
    <n v="4.2365000000000004"/>
    <n v="3.5337999999999998"/>
    <n v="2.8601000000000001"/>
  </r>
  <r>
    <s v="missouri"/>
    <x v="20"/>
    <x v="1"/>
    <x v="4918"/>
    <n v="0.77080000000000004"/>
    <n v="0.62549999999999994"/>
    <n v="0.61280000000000001"/>
    <n v="0.62549999999999994"/>
    <n v="0.49469999999999997"/>
    <n v="0.77080000000000004"/>
    <n v="0.62549999999999994"/>
    <n v="0.49469999999999997"/>
  </r>
  <r>
    <s v="missouri"/>
    <x v="20"/>
    <x v="3"/>
    <x v="4919"/>
    <n v="1.2228000000000001"/>
    <n v="1.228"/>
    <n v="1.1803999999999999"/>
    <n v="1.0475000000000001"/>
    <n v="0.97799999999999998"/>
    <n v="1.2042999999999999"/>
    <n v="0.86299999999999999"/>
    <n v="0.69040000000000001"/>
  </r>
  <r>
    <s v="montana"/>
    <x v="20"/>
    <x v="0"/>
    <x v="4920"/>
    <n v="0.73329999999999995"/>
    <n v="0.67059999999999997"/>
    <n v="0.62119999999999997"/>
    <n v="0.64090000000000003"/>
    <n v="0.54269999999999996"/>
    <n v="0.70469999999999999"/>
    <n v="0.58599999999999997"/>
    <n v="0.47520000000000001"/>
  </r>
  <r>
    <s v="montana"/>
    <x v="20"/>
    <x v="3"/>
    <x v="2393"/>
    <n v="0.2009"/>
    <n v="0.20169999999999999"/>
    <n v="0.19389999999999999"/>
    <n v="0.1721"/>
    <n v="0.16070000000000001"/>
    <n v="0.1978"/>
    <n v="0.14180000000000001"/>
    <n v="0.1134"/>
  </r>
  <r>
    <s v="montana"/>
    <x v="20"/>
    <x v="4"/>
    <x v="4921"/>
    <n v="0.32650000000000001"/>
    <n v="0.3256"/>
    <n v="0.26939999999999997"/>
    <n v="0.3256"/>
    <n v="0.26879999999999998"/>
    <n v="0.30099999999999999"/>
    <n v="0.30099999999999999"/>
    <n v="0.24859999999999999"/>
  </r>
  <r>
    <s v="montana"/>
    <x v="20"/>
    <x v="5"/>
    <x v="1661"/>
    <n v="3.8699999999999998E-2"/>
    <n v="1.46E-2"/>
    <n v="2.3199999999999998E-2"/>
    <n v="1.46E-2"/>
    <n v="1.0500000000000001E-2"/>
    <n v="3.8699999999999998E-2"/>
    <n v="1.46E-2"/>
    <n v="1.0500000000000001E-2"/>
  </r>
  <r>
    <s v="montana"/>
    <x v="20"/>
    <x v="2"/>
    <x v="331"/>
    <n v="2.1899999999999999E-2"/>
    <n v="1.0500000000000001E-2"/>
    <n v="2.0500000000000001E-2"/>
    <n v="1.0500000000000001E-2"/>
    <n v="1.0500000000000001E-2"/>
    <n v="2.1899999999999999E-2"/>
    <n v="1.0500000000000001E-2"/>
    <n v="1.0500000000000001E-2"/>
  </r>
  <r>
    <s v="montana"/>
    <x v="20"/>
    <x v="6"/>
    <x v="245"/>
    <n v="7.4000000000000003E-3"/>
    <n v="7.4000000000000003E-3"/>
    <n v="4.4000000000000003E-3"/>
    <n v="7.4000000000000003E-3"/>
    <n v="4.4000000000000003E-3"/>
    <n v="7.4000000000000003E-3"/>
    <n v="7.4000000000000003E-3"/>
    <n v="4.4000000000000003E-3"/>
  </r>
  <r>
    <s v="montana"/>
    <x v="20"/>
    <x v="1"/>
    <x v="4629"/>
    <n v="0.13789999999999999"/>
    <n v="0.11070000000000001"/>
    <n v="0.10979999999999999"/>
    <n v="0.11070000000000001"/>
    <n v="8.7800000000000003E-2"/>
    <n v="0.13789999999999999"/>
    <n v="0.11070000000000001"/>
    <n v="8.7800000000000003E-2"/>
  </r>
  <r>
    <s v="nebraska"/>
    <x v="20"/>
    <x v="2"/>
    <x v="1810"/>
    <n v="3.8300000000000001E-2"/>
    <n v="1.84E-2"/>
    <n v="3.5799999999999998E-2"/>
    <n v="1.84E-2"/>
    <n v="1.84E-2"/>
    <n v="3.8300000000000001E-2"/>
    <n v="1.84E-2"/>
    <n v="1.84E-2"/>
  </r>
  <r>
    <s v="nebraska"/>
    <x v="20"/>
    <x v="0"/>
    <x v="834"/>
    <n v="1.2857000000000001"/>
    <n v="1.1789000000000001"/>
    <n v="1.0875999999999999"/>
    <n v="1.1271"/>
    <n v="0.9526"/>
    <n v="1.2339"/>
    <n v="1.0291999999999999"/>
    <n v="0.83320000000000005"/>
  </r>
  <r>
    <s v="nebraska"/>
    <x v="20"/>
    <x v="1"/>
    <x v="4922"/>
    <n v="0.23139999999999999"/>
    <n v="0.1867"/>
    <n v="0.18410000000000001"/>
    <n v="0.1867"/>
    <n v="0.14779999999999999"/>
    <n v="0.23139999999999999"/>
    <n v="0.1867"/>
    <n v="0.14779999999999999"/>
  </r>
  <r>
    <s v="nebraska"/>
    <x v="20"/>
    <x v="3"/>
    <x v="4923"/>
    <n v="0.35099999999999998"/>
    <n v="0.35249999999999998"/>
    <n v="0.33879999999999999"/>
    <n v="0.30070000000000002"/>
    <n v="0.28070000000000001"/>
    <n v="0.34570000000000001"/>
    <n v="0.2477"/>
    <n v="0.19819999999999999"/>
  </r>
  <r>
    <s v="nebraska"/>
    <x v="20"/>
    <x v="5"/>
    <x v="589"/>
    <n v="6.7599999999999993E-2"/>
    <n v="2.5499999999999998E-2"/>
    <n v="4.0599999999999997E-2"/>
    <n v="2.5499999999999998E-2"/>
    <n v="1.83E-2"/>
    <n v="6.7599999999999993E-2"/>
    <n v="2.5499999999999998E-2"/>
    <n v="1.83E-2"/>
  </r>
  <r>
    <s v="nebraska"/>
    <x v="20"/>
    <x v="4"/>
    <x v="4924"/>
    <n v="0.58450000000000002"/>
    <n v="0.58289999999999997"/>
    <n v="0.48049999999999998"/>
    <n v="0.58289999999999997"/>
    <n v="0.47949999999999998"/>
    <n v="0.53800000000000003"/>
    <n v="0.53800000000000003"/>
    <n v="0.44269999999999998"/>
  </r>
  <r>
    <s v="nebraska"/>
    <x v="20"/>
    <x v="6"/>
    <x v="307"/>
    <n v="1.29E-2"/>
    <n v="1.29E-2"/>
    <n v="7.7999999999999996E-3"/>
    <n v="1.29E-2"/>
    <n v="7.7999999999999996E-3"/>
    <n v="1.29E-2"/>
    <n v="1.29E-2"/>
    <n v="7.7999999999999996E-3"/>
  </r>
  <r>
    <s v="nevada"/>
    <x v="20"/>
    <x v="3"/>
    <x v="4925"/>
    <n v="0.74809999999999999"/>
    <n v="0.75119999999999998"/>
    <n v="0.72209999999999996"/>
    <n v="0.64080000000000004"/>
    <n v="0.59830000000000005"/>
    <n v="0.73670000000000002"/>
    <n v="0.52790000000000004"/>
    <n v="0.4224"/>
  </r>
  <r>
    <s v="nevada"/>
    <x v="20"/>
    <x v="4"/>
    <x v="4926"/>
    <n v="1.0427"/>
    <n v="1.0392999999999999"/>
    <n v="0.85770000000000002"/>
    <n v="1.0392999999999999"/>
    <n v="0.85560000000000003"/>
    <n v="0.96"/>
    <n v="0.96"/>
    <n v="0.79069999999999996"/>
  </r>
  <r>
    <s v="nevada"/>
    <x v="20"/>
    <x v="1"/>
    <x v="4875"/>
    <n v="0.36870000000000003"/>
    <n v="0.30969999999999998"/>
    <n v="0.2913"/>
    <n v="0.30969999999999998"/>
    <n v="0.24340000000000001"/>
    <n v="0.36870000000000003"/>
    <n v="0.30969999999999998"/>
    <n v="0.24340000000000001"/>
  </r>
  <r>
    <s v="nevada"/>
    <x v="20"/>
    <x v="5"/>
    <x v="4246"/>
    <n v="0.14399999999999999"/>
    <n v="5.4399999999999997E-2"/>
    <n v="8.6400000000000005E-2"/>
    <n v="5.4399999999999997E-2"/>
    <n v="3.9E-2"/>
    <n v="0.14399999999999999"/>
    <n v="5.4399999999999997E-2"/>
    <n v="3.9E-2"/>
  </r>
  <r>
    <s v="nevada"/>
    <x v="20"/>
    <x v="0"/>
    <x v="4927"/>
    <n v="2.4127000000000001"/>
    <n v="2.2212999999999998"/>
    <n v="2.0503999999999998"/>
    <n v="2.1109"/>
    <n v="1.792"/>
    <n v="2.3186"/>
    <n v="1.9187000000000001"/>
    <n v="1.5511999999999999"/>
  </r>
  <r>
    <s v="nevada"/>
    <x v="20"/>
    <x v="6"/>
    <x v="609"/>
    <n v="2.75E-2"/>
    <n v="2.75E-2"/>
    <n v="1.6500000000000001E-2"/>
    <n v="2.75E-2"/>
    <n v="1.6500000000000001E-2"/>
    <n v="2.75E-2"/>
    <n v="2.75E-2"/>
    <n v="1.6500000000000001E-2"/>
  </r>
  <r>
    <s v="nevada"/>
    <x v="20"/>
    <x v="2"/>
    <x v="726"/>
    <n v="8.1600000000000006E-2"/>
    <n v="3.9199999999999999E-2"/>
    <n v="7.6300000000000007E-2"/>
    <n v="3.9199999999999999E-2"/>
    <n v="3.9199999999999999E-2"/>
    <n v="8.1600000000000006E-2"/>
    <n v="3.9199999999999999E-2"/>
    <n v="3.9199999999999999E-2"/>
  </r>
  <r>
    <s v="new_hampshire"/>
    <x v="20"/>
    <x v="4"/>
    <x v="4686"/>
    <n v="0.40039999999999998"/>
    <n v="0.39900000000000002"/>
    <n v="0.33279999999999998"/>
    <n v="0.39900000000000002"/>
    <n v="0.33200000000000002"/>
    <n v="0.37019999999999997"/>
    <n v="0.37019999999999997"/>
    <n v="0.30840000000000001"/>
  </r>
  <r>
    <s v="new_hampshire"/>
    <x v="20"/>
    <x v="5"/>
    <x v="1692"/>
    <n v="5.91E-2"/>
    <n v="2.23E-2"/>
    <n v="3.5499999999999997E-2"/>
    <n v="2.23E-2"/>
    <n v="1.6E-2"/>
    <n v="5.91E-2"/>
    <n v="2.23E-2"/>
    <n v="1.6E-2"/>
  </r>
  <r>
    <s v="new_hampshire"/>
    <x v="20"/>
    <x v="2"/>
    <x v="867"/>
    <n v="3.3500000000000002E-2"/>
    <n v="1.61E-2"/>
    <n v="3.1300000000000001E-2"/>
    <n v="1.61E-2"/>
    <n v="1.61E-2"/>
    <n v="3.3500000000000002E-2"/>
    <n v="1.61E-2"/>
    <n v="1.61E-2"/>
  </r>
  <r>
    <s v="new_hampshire"/>
    <x v="20"/>
    <x v="3"/>
    <x v="4928"/>
    <n v="0.30719999999999997"/>
    <n v="0.3085"/>
    <n v="0.29649999999999999"/>
    <n v="0.2631"/>
    <n v="0.2457"/>
    <n v="0.30249999999999999"/>
    <n v="0.21679999999999999"/>
    <n v="0.1734"/>
  </r>
  <r>
    <s v="new_hampshire"/>
    <x v="20"/>
    <x v="1"/>
    <x v="4929"/>
    <n v="0.1736"/>
    <n v="0.1429"/>
    <n v="0.13769999999999999"/>
    <n v="0.1429"/>
    <n v="0.1128"/>
    <n v="0.1736"/>
    <n v="0.1429"/>
    <n v="0.1128"/>
  </r>
  <r>
    <s v="new_hampshire"/>
    <x v="20"/>
    <x v="0"/>
    <x v="4930"/>
    <n v="0.98519999999999996"/>
    <n v="0.9002"/>
    <n v="0.8407"/>
    <n v="0.8548"/>
    <n v="0.72929999999999995"/>
    <n v="0.95040000000000002"/>
    <n v="0.77969999999999995"/>
    <n v="0.63349999999999995"/>
  </r>
  <r>
    <s v="new_hampshire"/>
    <x v="20"/>
    <x v="6"/>
    <x v="395"/>
    <n v="1.1299999999999999E-2"/>
    <n v="1.1299999999999999E-2"/>
    <n v="6.7999999999999996E-3"/>
    <n v="1.1299999999999999E-2"/>
    <n v="6.7999999999999996E-3"/>
    <n v="1.1299999999999999E-2"/>
    <n v="1.1299999999999999E-2"/>
    <n v="6.7999999999999996E-3"/>
  </r>
  <r>
    <s v="new_jersey"/>
    <x v="20"/>
    <x v="6"/>
    <x v="2772"/>
    <n v="6.8699999999999997E-2"/>
    <n v="6.8699999999999997E-2"/>
    <n v="4.1200000000000001E-2"/>
    <n v="6.8699999999999997E-2"/>
    <n v="4.1200000000000001E-2"/>
    <n v="6.8699999999999997E-2"/>
    <n v="6.8699999999999997E-2"/>
    <n v="4.1200000000000001E-2"/>
  </r>
  <r>
    <s v="new_jersey"/>
    <x v="20"/>
    <x v="4"/>
    <x v="4931"/>
    <n v="2.3109999999999999"/>
    <n v="2.3024"/>
    <n v="1.9176"/>
    <n v="2.3024"/>
    <n v="1.9123000000000001"/>
    <n v="2.1352000000000002"/>
    <n v="2.1352000000000002"/>
    <n v="1.7754000000000001"/>
  </r>
  <r>
    <s v="new_jersey"/>
    <x v="20"/>
    <x v="2"/>
    <x v="4932"/>
    <n v="0.2036"/>
    <n v="9.7799999999999998E-2"/>
    <n v="0.19040000000000001"/>
    <n v="9.7799999999999998E-2"/>
    <n v="9.7799999999999998E-2"/>
    <n v="0.2036"/>
    <n v="9.7799999999999998E-2"/>
    <n v="9.7799999999999998E-2"/>
  </r>
  <r>
    <s v="new_jersey"/>
    <x v="20"/>
    <x v="0"/>
    <x v="4933"/>
    <n v="5.8055000000000003"/>
    <n v="5.3056000000000001"/>
    <n v="4.9554999999999998"/>
    <n v="5.0301999999999998"/>
    <n v="4.2927"/>
    <n v="5.6013999999999999"/>
    <n v="4.5814000000000004"/>
    <n v="3.7168999999999999"/>
  </r>
  <r>
    <s v="new_jersey"/>
    <x v="20"/>
    <x v="3"/>
    <x v="4934"/>
    <n v="1.8658999999999999"/>
    <n v="1.8737999999999999"/>
    <n v="1.8011999999999999"/>
    <n v="1.5984"/>
    <n v="1.4923999999999999"/>
    <n v="1.8376999999999999"/>
    <n v="1.3168"/>
    <n v="1.0535000000000001"/>
  </r>
  <r>
    <s v="new_jersey"/>
    <x v="20"/>
    <x v="5"/>
    <x v="4935"/>
    <n v="0.35930000000000001"/>
    <n v="0.13569999999999999"/>
    <n v="0.21560000000000001"/>
    <n v="0.13569999999999999"/>
    <n v="9.7299999999999998E-2"/>
    <n v="0.35930000000000001"/>
    <n v="0.13569999999999999"/>
    <n v="9.7299999999999998E-2"/>
  </r>
  <r>
    <s v="new_jersey"/>
    <x v="20"/>
    <x v="1"/>
    <x v="4936"/>
    <n v="0.99690000000000001"/>
    <n v="0.82720000000000005"/>
    <n v="0.78949999999999998"/>
    <n v="0.82720000000000005"/>
    <n v="0.65159999999999996"/>
    <n v="0.99690000000000001"/>
    <n v="0.82720000000000005"/>
    <n v="0.65159999999999996"/>
  </r>
  <r>
    <s v="new_mexico"/>
    <x v="20"/>
    <x v="1"/>
    <x v="2104"/>
    <n v="0.29649999999999999"/>
    <n v="0.23649999999999999"/>
    <n v="0.2364"/>
    <n v="0.23649999999999999"/>
    <n v="0.18770000000000001"/>
    <n v="0.29649999999999999"/>
    <n v="0.23649999999999999"/>
    <n v="0.18770000000000001"/>
  </r>
  <r>
    <s v="new_mexico"/>
    <x v="20"/>
    <x v="6"/>
    <x v="1051"/>
    <n v="1.4999999999999999E-2"/>
    <n v="1.4999999999999999E-2"/>
    <n v="8.9999999999999993E-3"/>
    <n v="1.4999999999999999E-2"/>
    <n v="8.9999999999999993E-3"/>
    <n v="1.4999999999999999E-2"/>
    <n v="1.4999999999999999E-2"/>
    <n v="8.9999999999999993E-3"/>
  </r>
  <r>
    <s v="new_mexico"/>
    <x v="20"/>
    <x v="2"/>
    <x v="299"/>
    <n v="4.4499999999999998E-2"/>
    <n v="2.1399999999999999E-2"/>
    <n v="4.1599999999999998E-2"/>
    <n v="2.1399999999999999E-2"/>
    <n v="2.1399999999999999E-2"/>
    <n v="4.4499999999999998E-2"/>
    <n v="2.1399999999999999E-2"/>
    <n v="2.1399999999999999E-2"/>
  </r>
  <r>
    <s v="new_mexico"/>
    <x v="20"/>
    <x v="5"/>
    <x v="3010"/>
    <n v="7.85E-2"/>
    <n v="2.9700000000000001E-2"/>
    <n v="4.7100000000000003E-2"/>
    <n v="2.9700000000000001E-2"/>
    <n v="2.1299999999999999E-2"/>
    <n v="7.85E-2"/>
    <n v="2.9700000000000001E-2"/>
    <n v="2.1299999999999999E-2"/>
  </r>
  <r>
    <s v="new_mexico"/>
    <x v="20"/>
    <x v="4"/>
    <x v="4937"/>
    <n v="0.62239999999999995"/>
    <n v="0.62050000000000005"/>
    <n v="0.51280000000000003"/>
    <n v="0.62050000000000005"/>
    <n v="0.51170000000000004"/>
    <n v="0.57340000000000002"/>
    <n v="0.57340000000000002"/>
    <n v="0.47310000000000002"/>
  </r>
  <r>
    <s v="new_mexico"/>
    <x v="20"/>
    <x v="3"/>
    <x v="4938"/>
    <n v="0.40789999999999998"/>
    <n v="0.40960000000000002"/>
    <n v="0.39369999999999999"/>
    <n v="0.34939999999999999"/>
    <n v="0.32619999999999999"/>
    <n v="0.4017"/>
    <n v="0.28789999999999999"/>
    <n v="0.2303"/>
  </r>
  <r>
    <s v="new_mexico"/>
    <x v="20"/>
    <x v="0"/>
    <x v="4939"/>
    <n v="1.4648000000000001"/>
    <n v="1.3327"/>
    <n v="1.2406999999999999"/>
    <n v="1.2725"/>
    <n v="1.0772999999999999"/>
    <n v="1.4097"/>
    <n v="1.1637999999999999"/>
    <n v="0.94279999999999997"/>
  </r>
  <r>
    <s v="new_york"/>
    <x v="20"/>
    <x v="6"/>
    <x v="372"/>
    <n v="0.1406"/>
    <n v="0.1406"/>
    <n v="8.43E-2"/>
    <n v="0.1406"/>
    <n v="8.43E-2"/>
    <n v="0.1406"/>
    <n v="0.1406"/>
    <n v="8.43E-2"/>
  </r>
  <r>
    <s v="new_york"/>
    <x v="20"/>
    <x v="0"/>
    <x v="4940"/>
    <n v="11.9779"/>
    <n v="10.9931"/>
    <n v="10.230499999999999"/>
    <n v="10.429500000000001"/>
    <n v="8.9052000000000007"/>
    <n v="11.545999999999999"/>
    <n v="9.4969000000000001"/>
    <n v="7.7152000000000003"/>
  </r>
  <r>
    <s v="new_york"/>
    <x v="20"/>
    <x v="5"/>
    <x v="2567"/>
    <n v="0.73509999999999998"/>
    <n v="0.27760000000000001"/>
    <n v="0.441"/>
    <n v="0.27760000000000001"/>
    <n v="0.1991"/>
    <n v="0.73509999999999998"/>
    <n v="0.27760000000000001"/>
    <n v="0.1991"/>
  </r>
  <r>
    <s v="new_york"/>
    <x v="20"/>
    <x v="3"/>
    <x v="4941"/>
    <n v="3.8172999999999999"/>
    <n v="3.8334000000000001"/>
    <n v="3.6848000000000001"/>
    <n v="3.2698999999999998"/>
    <n v="3.0531000000000001"/>
    <n v="3.7595000000000001"/>
    <n v="2.6938"/>
    <n v="2.1553"/>
  </r>
  <r>
    <s v="new_york"/>
    <x v="20"/>
    <x v="2"/>
    <x v="4942"/>
    <n v="0.41660000000000003"/>
    <n v="0.2"/>
    <n v="0.38950000000000001"/>
    <n v="0.2"/>
    <n v="0.2"/>
    <n v="0.41660000000000003"/>
    <n v="0.2"/>
    <n v="0.2"/>
  </r>
  <r>
    <s v="new_york"/>
    <x v="20"/>
    <x v="4"/>
    <x v="4943"/>
    <n v="4.9587000000000003"/>
    <n v="4.9412000000000003"/>
    <n v="4.1211000000000002"/>
    <n v="4.9412000000000003"/>
    <n v="4.1102999999999996"/>
    <n v="4.5846"/>
    <n v="4.5846"/>
    <n v="3.8180999999999998"/>
  </r>
  <r>
    <s v="new_york"/>
    <x v="20"/>
    <x v="1"/>
    <x v="4944"/>
    <n v="1.9096"/>
    <n v="1.6003000000000001"/>
    <n v="1.5096000000000001"/>
    <n v="1.6003000000000001"/>
    <n v="1.2583"/>
    <n v="1.9096"/>
    <n v="1.6003000000000001"/>
    <n v="1.2583"/>
  </r>
  <r>
    <s v="north_carolina"/>
    <x v="20"/>
    <x v="2"/>
    <x v="3330"/>
    <n v="0.24199999999999999"/>
    <n v="0.1162"/>
    <n v="0.22620000000000001"/>
    <n v="0.1162"/>
    <n v="0.1162"/>
    <n v="0.24199999999999999"/>
    <n v="0.1162"/>
    <n v="0.1162"/>
  </r>
  <r>
    <s v="north_carolina"/>
    <x v="20"/>
    <x v="4"/>
    <x v="4945"/>
    <n v="3.6699000000000002"/>
    <n v="3.6597"/>
    <n v="3.024"/>
    <n v="3.6597"/>
    <n v="3.0177999999999998"/>
    <n v="3.3818000000000001"/>
    <n v="3.3818000000000001"/>
    <n v="2.79"/>
  </r>
  <r>
    <s v="north_carolina"/>
    <x v="20"/>
    <x v="6"/>
    <x v="726"/>
    <n v="8.1600000000000006E-2"/>
    <n v="8.1600000000000006E-2"/>
    <n v="4.9000000000000002E-2"/>
    <n v="8.1600000000000006E-2"/>
    <n v="4.9000000000000002E-2"/>
    <n v="8.1600000000000006E-2"/>
    <n v="8.1600000000000006E-2"/>
    <n v="4.9000000000000002E-2"/>
  </r>
  <r>
    <s v="north_carolina"/>
    <x v="20"/>
    <x v="1"/>
    <x v="4946"/>
    <n v="1.3624000000000001"/>
    <n v="1.109"/>
    <n v="1.0826"/>
    <n v="1.109"/>
    <n v="0.87670000000000003"/>
    <n v="1.3624000000000001"/>
    <n v="1.109"/>
    <n v="0.87670000000000003"/>
  </r>
  <r>
    <s v="north_carolina"/>
    <x v="20"/>
    <x v="0"/>
    <x v="4947"/>
    <n v="7.9996"/>
    <n v="7.3540000000000001"/>
    <n v="6.7778999999999998"/>
    <n v="7.0266999999999999"/>
    <n v="5.9484000000000004"/>
    <n v="7.6779999999999999"/>
    <n v="6.4142999999999999"/>
    <n v="5.1992000000000003"/>
  </r>
  <r>
    <s v="north_carolina"/>
    <x v="20"/>
    <x v="5"/>
    <x v="201"/>
    <n v="0.4269"/>
    <n v="0.16120000000000001"/>
    <n v="0.25609999999999999"/>
    <n v="0.16120000000000001"/>
    <n v="0.11559999999999999"/>
    <n v="0.4269"/>
    <n v="0.16120000000000001"/>
    <n v="0.11559999999999999"/>
  </r>
  <r>
    <s v="north_carolina"/>
    <x v="20"/>
    <x v="3"/>
    <x v="4948"/>
    <n v="2.2168999999999999"/>
    <n v="2.2263000000000002"/>
    <n v="2.14"/>
    <n v="1.899"/>
    <n v="1.7730999999999999"/>
    <n v="2.1833999999999998"/>
    <n v="1.5645"/>
    <n v="1.2517"/>
  </r>
  <r>
    <s v="north_dakota"/>
    <x v="20"/>
    <x v="0"/>
    <x v="4949"/>
    <n v="0.49480000000000002"/>
    <n v="0.45219999999999999"/>
    <n v="0.41749999999999998"/>
    <n v="0.4345"/>
    <n v="0.36630000000000001"/>
    <n v="0.47460000000000002"/>
    <n v="0.39850000000000002"/>
    <n v="0.32340000000000002"/>
  </r>
  <r>
    <s v="north_dakota"/>
    <x v="20"/>
    <x v="3"/>
    <x v="418"/>
    <n v="0.1202"/>
    <n v="0.1207"/>
    <n v="0.11600000000000001"/>
    <n v="0.10299999999999999"/>
    <n v="9.6100000000000005E-2"/>
    <n v="0.11840000000000001"/>
    <n v="8.48E-2"/>
    <n v="6.7900000000000002E-2"/>
  </r>
  <r>
    <s v="north_dakota"/>
    <x v="20"/>
    <x v="5"/>
    <x v="469"/>
    <n v="2.3099999999999999E-2"/>
    <n v="8.6999999999999994E-3"/>
    <n v="1.3899999999999999E-2"/>
    <n v="8.6999999999999994E-3"/>
    <n v="6.3E-3"/>
    <n v="2.3099999999999999E-2"/>
    <n v="8.6999999999999994E-3"/>
    <n v="6.3E-3"/>
  </r>
  <r>
    <s v="north_dakota"/>
    <x v="20"/>
    <x v="6"/>
    <x v="448"/>
    <n v="4.4000000000000003E-3"/>
    <n v="4.4000000000000003E-3"/>
    <n v="2.7000000000000001E-3"/>
    <n v="4.4000000000000003E-3"/>
    <n v="2.7000000000000001E-3"/>
    <n v="4.4000000000000003E-3"/>
    <n v="4.4000000000000003E-3"/>
    <n v="2.7000000000000001E-3"/>
  </r>
  <r>
    <s v="north_dakota"/>
    <x v="20"/>
    <x v="4"/>
    <x v="4950"/>
    <n v="0.2339"/>
    <n v="0.2334"/>
    <n v="0.19270000000000001"/>
    <n v="0.2334"/>
    <n v="0.19239999999999999"/>
    <n v="0.2155"/>
    <n v="0.2155"/>
    <n v="0.1777"/>
  </r>
  <r>
    <s v="north_dakota"/>
    <x v="20"/>
    <x v="1"/>
    <x v="4951"/>
    <n v="0.1"/>
    <n v="7.8700000000000006E-2"/>
    <n v="7.9899999999999999E-2"/>
    <n v="7.8700000000000006E-2"/>
    <n v="6.2600000000000003E-2"/>
    <n v="0.1"/>
    <n v="7.8700000000000006E-2"/>
    <n v="6.2600000000000003E-2"/>
  </r>
  <r>
    <s v="north_dakota"/>
    <x v="20"/>
    <x v="2"/>
    <x v="1106"/>
    <n v="1.3100000000000001E-2"/>
    <n v="6.3E-3"/>
    <n v="1.23E-2"/>
    <n v="6.3E-3"/>
    <n v="6.3E-3"/>
    <n v="1.3100000000000001E-2"/>
    <n v="6.3E-3"/>
    <n v="6.3E-3"/>
  </r>
  <r>
    <s v="ohio"/>
    <x v="20"/>
    <x v="1"/>
    <x v="4952"/>
    <n v="1.5205"/>
    <n v="1.2231000000000001"/>
    <n v="1.2107000000000001"/>
    <n v="1.2231000000000001"/>
    <n v="0.96909999999999996"/>
    <n v="1.5205"/>
    <n v="1.2231000000000001"/>
    <n v="0.96909999999999996"/>
  </r>
  <r>
    <s v="ohio"/>
    <x v="20"/>
    <x v="2"/>
    <x v="2036"/>
    <n v="0.24529999999999999"/>
    <n v="0.1178"/>
    <n v="0.2293"/>
    <n v="0.1178"/>
    <n v="0.1178"/>
    <n v="0.24529999999999999"/>
    <n v="0.1178"/>
    <n v="0.1178"/>
  </r>
  <r>
    <s v="ohio"/>
    <x v="20"/>
    <x v="3"/>
    <x v="4953"/>
    <n v="2.2471999999999999"/>
    <n v="2.2566999999999999"/>
    <n v="2.1692"/>
    <n v="1.925"/>
    <n v="1.7972999999999999"/>
    <n v="2.2132000000000001"/>
    <n v="1.5859000000000001"/>
    <n v="1.2687999999999999"/>
  </r>
  <r>
    <s v="ohio"/>
    <x v="20"/>
    <x v="4"/>
    <x v="4954"/>
    <n v="3.6429"/>
    <n v="3.6326000000000001"/>
    <n v="2.9935999999999998"/>
    <n v="3.6326000000000001"/>
    <n v="2.9872999999999998"/>
    <n v="3.3521999999999998"/>
    <n v="3.3521999999999998"/>
    <n v="2.7578"/>
  </r>
  <r>
    <s v="ohio"/>
    <x v="20"/>
    <x v="0"/>
    <x v="4955"/>
    <n v="8.1713000000000005"/>
    <n v="7.4763000000000002"/>
    <n v="6.9120999999999997"/>
    <n v="7.1445999999999996"/>
    <n v="6.0382999999999996"/>
    <n v="7.8467000000000002"/>
    <n v="6.5251000000000001"/>
    <n v="5.2803000000000004"/>
  </r>
  <r>
    <s v="ohio"/>
    <x v="20"/>
    <x v="5"/>
    <x v="4956"/>
    <n v="0.43269999999999997"/>
    <n v="0.16339999999999999"/>
    <n v="0.2596"/>
    <n v="0.16339999999999999"/>
    <n v="0.1172"/>
    <n v="0.43269999999999997"/>
    <n v="0.16339999999999999"/>
    <n v="0.1172"/>
  </r>
  <r>
    <s v="ohio"/>
    <x v="20"/>
    <x v="6"/>
    <x v="4957"/>
    <n v="8.2699999999999996E-2"/>
    <n v="8.2699999999999996E-2"/>
    <n v="4.9599999999999998E-2"/>
    <n v="8.2699999999999996E-2"/>
    <n v="4.9599999999999998E-2"/>
    <n v="8.2699999999999996E-2"/>
    <n v="8.2699999999999996E-2"/>
    <n v="4.9599999999999998E-2"/>
  </r>
  <r>
    <s v="oklahoma"/>
    <x v="20"/>
    <x v="2"/>
    <x v="4520"/>
    <n v="8.0699999999999994E-2"/>
    <n v="3.8800000000000001E-2"/>
    <n v="7.5499999999999998E-2"/>
    <n v="3.8800000000000001E-2"/>
    <n v="3.8800000000000001E-2"/>
    <n v="8.0699999999999994E-2"/>
    <n v="3.8800000000000001E-2"/>
    <n v="3.8800000000000001E-2"/>
  </r>
  <r>
    <s v="oklahoma"/>
    <x v="20"/>
    <x v="5"/>
    <x v="4112"/>
    <n v="0.14249999999999999"/>
    <n v="5.3800000000000001E-2"/>
    <n v="8.5500000000000007E-2"/>
    <n v="5.3800000000000001E-2"/>
    <n v="3.8600000000000002E-2"/>
    <n v="0.14249999999999999"/>
    <n v="5.3800000000000001E-2"/>
    <n v="3.8600000000000002E-2"/>
  </r>
  <r>
    <s v="oklahoma"/>
    <x v="20"/>
    <x v="3"/>
    <x v="4958"/>
    <n v="0.7399"/>
    <n v="0.74299999999999999"/>
    <n v="0.71419999999999995"/>
    <n v="0.63380000000000003"/>
    <n v="0.5917"/>
    <n v="0.72870000000000001"/>
    <n v="0.52210000000000001"/>
    <n v="0.41770000000000002"/>
  </r>
  <r>
    <s v="oklahoma"/>
    <x v="20"/>
    <x v="4"/>
    <x v="4959"/>
    <n v="1.2586999999999999"/>
    <n v="1.2553000000000001"/>
    <n v="1.0376000000000001"/>
    <n v="1.2553000000000001"/>
    <n v="1.0355000000000001"/>
    <n v="1.1600999999999999"/>
    <n v="1.1600999999999999"/>
    <n v="0.95750000000000002"/>
  </r>
  <r>
    <s v="oklahoma"/>
    <x v="20"/>
    <x v="0"/>
    <x v="4960"/>
    <n v="2.7986"/>
    <n v="2.5554999999999999"/>
    <n v="2.3675000000000002"/>
    <n v="2.4462999999999999"/>
    <n v="2.0682"/>
    <n v="2.6888000000000001"/>
    <n v="2.2393999999999998"/>
    <n v="1.8162"/>
  </r>
  <r>
    <s v="oklahoma"/>
    <x v="20"/>
    <x v="1"/>
    <x v="4961"/>
    <n v="0.54949999999999999"/>
    <n v="0.43740000000000001"/>
    <n v="0.43840000000000001"/>
    <n v="0.43740000000000001"/>
    <n v="0.3473"/>
    <n v="0.54949999999999999"/>
    <n v="0.43740000000000001"/>
    <n v="0.3473"/>
  </r>
  <r>
    <s v="oklahoma"/>
    <x v="20"/>
    <x v="6"/>
    <x v="483"/>
    <n v="2.7199999999999998E-2"/>
    <n v="2.7199999999999998E-2"/>
    <n v="1.6299999999999999E-2"/>
    <n v="2.7199999999999998E-2"/>
    <n v="1.6299999999999999E-2"/>
    <n v="2.7199999999999998E-2"/>
    <n v="2.7199999999999998E-2"/>
    <n v="1.6299999999999999E-2"/>
  </r>
  <r>
    <s v="oregon"/>
    <x v="20"/>
    <x v="0"/>
    <x v="4962"/>
    <n v="2.9312"/>
    <n v="2.6981999999999999"/>
    <n v="2.4893000000000001"/>
    <n v="2.5684999999999998"/>
    <n v="2.1791"/>
    <n v="2.8157999999999999"/>
    <n v="2.3378999999999999"/>
    <n v="1.8922000000000001"/>
  </r>
  <r>
    <s v="oregon"/>
    <x v="20"/>
    <x v="5"/>
    <x v="242"/>
    <n v="0.1691"/>
    <n v="6.3899999999999998E-2"/>
    <n v="0.10150000000000001"/>
    <n v="6.3899999999999998E-2"/>
    <n v="4.58E-2"/>
    <n v="0.1691"/>
    <n v="6.3899999999999998E-2"/>
    <n v="4.58E-2"/>
  </r>
  <r>
    <s v="oregon"/>
    <x v="20"/>
    <x v="6"/>
    <x v="1166"/>
    <n v="3.2300000000000002E-2"/>
    <n v="3.2300000000000002E-2"/>
    <n v="1.9400000000000001E-2"/>
    <n v="3.2300000000000002E-2"/>
    <n v="1.9400000000000001E-2"/>
    <n v="3.2300000000000002E-2"/>
    <n v="3.2300000000000002E-2"/>
    <n v="1.9400000000000001E-2"/>
  </r>
  <r>
    <s v="oregon"/>
    <x v="20"/>
    <x v="1"/>
    <x v="4963"/>
    <n v="0.46139999999999998"/>
    <n v="0.38390000000000002"/>
    <n v="0.36530000000000001"/>
    <n v="0.38390000000000002"/>
    <n v="0.30220000000000002"/>
    <n v="0.46139999999999998"/>
    <n v="0.38390000000000002"/>
    <n v="0.30220000000000002"/>
  </r>
  <r>
    <s v="oregon"/>
    <x v="20"/>
    <x v="3"/>
    <x v="2651"/>
    <n v="0.87839999999999996"/>
    <n v="0.8821"/>
    <n v="0.84789999999999999"/>
    <n v="0.75239999999999996"/>
    <n v="0.70250000000000001"/>
    <n v="0.86509999999999998"/>
    <n v="0.61990000000000001"/>
    <n v="0.496"/>
  </r>
  <r>
    <s v="oregon"/>
    <x v="20"/>
    <x v="4"/>
    <x v="4964"/>
    <n v="1.294"/>
    <n v="1.29"/>
    <n v="1.0656000000000001"/>
    <n v="1.29"/>
    <n v="1.0630999999999999"/>
    <n v="1.1919"/>
    <n v="1.1919"/>
    <n v="0.98280000000000001"/>
  </r>
  <r>
    <s v="oregon"/>
    <x v="20"/>
    <x v="2"/>
    <x v="4965"/>
    <n v="9.5899999999999999E-2"/>
    <n v="4.5999999999999999E-2"/>
    <n v="8.9599999999999999E-2"/>
    <n v="4.5999999999999999E-2"/>
    <n v="4.5999999999999999E-2"/>
    <n v="9.5899999999999999E-2"/>
    <n v="4.5999999999999999E-2"/>
    <n v="4.5999999999999999E-2"/>
  </r>
  <r>
    <s v="pennsylvania"/>
    <x v="20"/>
    <x v="2"/>
    <x v="1272"/>
    <n v="0.27050000000000002"/>
    <n v="0.12989999999999999"/>
    <n v="0.253"/>
    <n v="0.12989999999999999"/>
    <n v="0.12989999999999999"/>
    <n v="0.27050000000000002"/>
    <n v="0.12989999999999999"/>
    <n v="0.12989999999999999"/>
  </r>
  <r>
    <s v="pennsylvania"/>
    <x v="20"/>
    <x v="1"/>
    <x v="4966"/>
    <n v="1.3643000000000001"/>
    <n v="1.1273"/>
    <n v="1.0812999999999999"/>
    <n v="1.1273"/>
    <n v="0.88870000000000005"/>
    <n v="1.3643000000000001"/>
    <n v="1.1273"/>
    <n v="0.88870000000000005"/>
  </r>
  <r>
    <s v="pennsylvania"/>
    <x v="20"/>
    <x v="6"/>
    <x v="615"/>
    <n v="9.1300000000000006E-2"/>
    <n v="9.1300000000000006E-2"/>
    <n v="5.4800000000000001E-2"/>
    <n v="9.1300000000000006E-2"/>
    <n v="5.4800000000000001E-2"/>
    <n v="9.1300000000000006E-2"/>
    <n v="9.1300000000000006E-2"/>
    <n v="5.4800000000000001E-2"/>
  </r>
  <r>
    <s v="pennsylvania"/>
    <x v="20"/>
    <x v="4"/>
    <x v="4967"/>
    <n v="3.3066"/>
    <n v="3.2953000000000001"/>
    <n v="2.7504"/>
    <n v="3.2953000000000001"/>
    <n v="2.7433999999999998"/>
    <n v="3.0583"/>
    <n v="3.0583"/>
    <n v="2.5491000000000001"/>
  </r>
  <r>
    <s v="pennsylvania"/>
    <x v="20"/>
    <x v="3"/>
    <x v="4968"/>
    <n v="2.4788000000000001"/>
    <n v="2.4893000000000001"/>
    <n v="2.3927999999999998"/>
    <n v="2.1234000000000002"/>
    <n v="1.9825999999999999"/>
    <n v="2.4413"/>
    <n v="1.7493000000000001"/>
    <n v="1.3996"/>
  </r>
  <r>
    <s v="pennsylvania"/>
    <x v="20"/>
    <x v="0"/>
    <x v="4969"/>
    <n v="7.9889999999999999"/>
    <n v="7.3132999999999999"/>
    <n v="6.8186"/>
    <n v="6.9474"/>
    <n v="5.9287000000000001"/>
    <n v="7.7031000000000001"/>
    <n v="6.3364000000000003"/>
    <n v="5.1513"/>
  </r>
  <r>
    <s v="pennsylvania"/>
    <x v="20"/>
    <x v="5"/>
    <x v="4970"/>
    <n v="0.4773"/>
    <n v="0.1802"/>
    <n v="0.28639999999999999"/>
    <n v="0.1802"/>
    <n v="0.1293"/>
    <n v="0.4773"/>
    <n v="0.1802"/>
    <n v="0.1293"/>
  </r>
  <r>
    <s v="rhode_island"/>
    <x v="20"/>
    <x v="6"/>
    <x v="542"/>
    <n v="8.3000000000000001E-3"/>
    <n v="8.3000000000000001E-3"/>
    <n v="5.0000000000000001E-3"/>
    <n v="8.3000000000000001E-3"/>
    <n v="5.0000000000000001E-3"/>
    <n v="8.3000000000000001E-3"/>
    <n v="8.3000000000000001E-3"/>
    <n v="5.0000000000000001E-3"/>
  </r>
  <r>
    <s v="rhode_island"/>
    <x v="20"/>
    <x v="2"/>
    <x v="282"/>
    <n v="2.4500000000000001E-2"/>
    <n v="1.17E-2"/>
    <n v="2.29E-2"/>
    <n v="1.17E-2"/>
    <n v="1.17E-2"/>
    <n v="2.4500000000000001E-2"/>
    <n v="1.17E-2"/>
    <n v="1.17E-2"/>
  </r>
  <r>
    <s v="rhode_island"/>
    <x v="20"/>
    <x v="1"/>
    <x v="1190"/>
    <n v="0.1174"/>
    <n v="9.7699999999999995E-2"/>
    <n v="9.2999999999999999E-2"/>
    <n v="9.7699999999999995E-2"/>
    <n v="7.6999999999999999E-2"/>
    <n v="0.1174"/>
    <n v="9.7699999999999995E-2"/>
    <n v="7.6999999999999999E-2"/>
  </r>
  <r>
    <s v="rhode_island"/>
    <x v="20"/>
    <x v="4"/>
    <x v="1322"/>
    <n v="0.28560000000000002"/>
    <n v="0.28460000000000002"/>
    <n v="0.23719999999999999"/>
    <n v="0.28460000000000002"/>
    <n v="0.2366"/>
    <n v="0.26400000000000001"/>
    <n v="0.26400000000000001"/>
    <n v="0.21970000000000001"/>
  </r>
  <r>
    <s v="rhode_island"/>
    <x v="20"/>
    <x v="0"/>
    <x v="4971"/>
    <n v="0.70309999999999995"/>
    <n v="0.64380000000000004"/>
    <n v="0.60029999999999994"/>
    <n v="0.61070000000000002"/>
    <n v="0.5212"/>
    <n v="0.67810000000000004"/>
    <n v="0.55630000000000002"/>
    <n v="0.45169999999999999"/>
  </r>
  <r>
    <s v="rhode_island"/>
    <x v="20"/>
    <x v="3"/>
    <x v="275"/>
    <n v="0.22420000000000001"/>
    <n v="0.22509999999999999"/>
    <n v="0.21640000000000001"/>
    <n v="0.192"/>
    <n v="0.17929999999999999"/>
    <n v="0.2208"/>
    <n v="0.15820000000000001"/>
    <n v="0.12659999999999999"/>
  </r>
  <r>
    <s v="rhode_island"/>
    <x v="20"/>
    <x v="5"/>
    <x v="4972"/>
    <n v="4.3200000000000002E-2"/>
    <n v="1.6299999999999999E-2"/>
    <n v="2.5899999999999999E-2"/>
    <n v="1.6299999999999999E-2"/>
    <n v="1.17E-2"/>
    <n v="4.3200000000000002E-2"/>
    <n v="1.6299999999999999E-2"/>
    <n v="1.17E-2"/>
  </r>
  <r>
    <s v="south_carolina"/>
    <x v="20"/>
    <x v="5"/>
    <x v="4973"/>
    <n v="0.186"/>
    <n v="7.0199999999999999E-2"/>
    <n v="0.1116"/>
    <n v="7.0199999999999999E-2"/>
    <n v="5.04E-2"/>
    <n v="0.186"/>
    <n v="7.0199999999999999E-2"/>
    <n v="5.04E-2"/>
  </r>
  <r>
    <s v="south_carolina"/>
    <x v="20"/>
    <x v="1"/>
    <x v="4974"/>
    <n v="0.60840000000000005"/>
    <n v="0.49370000000000003"/>
    <n v="0.48370000000000002"/>
    <n v="0.49370000000000003"/>
    <n v="0.39050000000000001"/>
    <n v="0.60840000000000005"/>
    <n v="0.49370000000000003"/>
    <n v="0.39050000000000001"/>
  </r>
  <r>
    <s v="south_carolina"/>
    <x v="20"/>
    <x v="0"/>
    <x v="4975"/>
    <n v="3.5798999999999999"/>
    <n v="3.2942999999999998"/>
    <n v="3.0318999999999998"/>
    <n v="3.1516999999999999"/>
    <n v="2.6669"/>
    <n v="3.4340999999999999"/>
    <n v="2.8791000000000002"/>
    <n v="2.3357000000000001"/>
  </r>
  <r>
    <s v="south_carolina"/>
    <x v="20"/>
    <x v="3"/>
    <x v="4976"/>
    <n v="0.96609999999999996"/>
    <n v="0.97019999999999995"/>
    <n v="0.93259999999999998"/>
    <n v="0.8276"/>
    <n v="0.77270000000000005"/>
    <n v="0.95150000000000001"/>
    <n v="0.68179999999999996"/>
    <n v="0.54549999999999998"/>
  </r>
  <r>
    <s v="south_carolina"/>
    <x v="20"/>
    <x v="2"/>
    <x v="2332"/>
    <n v="0.10539999999999999"/>
    <n v="5.0599999999999999E-2"/>
    <n v="9.8599999999999993E-2"/>
    <n v="5.0599999999999999E-2"/>
    <n v="5.0599999999999999E-2"/>
    <n v="0.10539999999999999"/>
    <n v="5.0599999999999999E-2"/>
    <n v="5.0599999999999999E-2"/>
  </r>
  <r>
    <s v="south_carolina"/>
    <x v="20"/>
    <x v="6"/>
    <x v="26"/>
    <n v="3.56E-2"/>
    <n v="3.56E-2"/>
    <n v="2.1299999999999999E-2"/>
    <n v="3.56E-2"/>
    <n v="2.1299999999999999E-2"/>
    <n v="3.56E-2"/>
    <n v="3.56E-2"/>
    <n v="2.1299999999999999E-2"/>
  </r>
  <r>
    <s v="south_carolina"/>
    <x v="20"/>
    <x v="4"/>
    <x v="4977"/>
    <n v="1.6783999999999999"/>
    <n v="1.6738999999999999"/>
    <n v="1.3839999999999999"/>
    <n v="1.6738999999999999"/>
    <n v="1.3813"/>
    <n v="1.5470999999999999"/>
    <n v="1.5470999999999999"/>
    <n v="1.2773000000000001"/>
  </r>
  <r>
    <s v="south_dakota"/>
    <x v="20"/>
    <x v="5"/>
    <x v="221"/>
    <n v="2.9899999999999999E-2"/>
    <n v="1.1299999999999999E-2"/>
    <n v="1.7899999999999999E-2"/>
    <n v="1.1299999999999999E-2"/>
    <n v="8.0999999999999996E-3"/>
    <n v="2.9899999999999999E-2"/>
    <n v="1.1299999999999999E-2"/>
    <n v="8.0999999999999996E-3"/>
  </r>
  <r>
    <s v="south_dakota"/>
    <x v="20"/>
    <x v="3"/>
    <x v="4978"/>
    <n v="0.15529999999999999"/>
    <n v="0.15590000000000001"/>
    <n v="0.14990000000000001"/>
    <n v="0.13300000000000001"/>
    <n v="0.1242"/>
    <n v="0.15290000000000001"/>
    <n v="0.1096"/>
    <n v="8.77E-2"/>
  </r>
  <r>
    <s v="south_dakota"/>
    <x v="20"/>
    <x v="0"/>
    <x v="4979"/>
    <n v="0.58140000000000003"/>
    <n v="0.53300000000000003"/>
    <n v="0.49159999999999998"/>
    <n v="0.5101"/>
    <n v="0.43090000000000001"/>
    <n v="0.55789999999999995"/>
    <n v="0.4662"/>
    <n v="0.37759999999999999"/>
  </r>
  <r>
    <s v="south_dakota"/>
    <x v="20"/>
    <x v="1"/>
    <x v="1079"/>
    <n v="0.10639999999999999"/>
    <n v="8.5500000000000007E-2"/>
    <n v="8.4699999999999998E-2"/>
    <n v="8.5500000000000007E-2"/>
    <n v="6.7699999999999996E-2"/>
    <n v="0.10639999999999999"/>
    <n v="8.5500000000000007E-2"/>
    <n v="6.7699999999999996E-2"/>
  </r>
  <r>
    <s v="south_dakota"/>
    <x v="20"/>
    <x v="4"/>
    <x v="4980"/>
    <n v="0.26719999999999999"/>
    <n v="0.26650000000000001"/>
    <n v="0.2198"/>
    <n v="0.26650000000000001"/>
    <n v="0.21940000000000001"/>
    <n v="0.246"/>
    <n v="0.246"/>
    <n v="0.20250000000000001"/>
  </r>
  <r>
    <s v="south_dakota"/>
    <x v="20"/>
    <x v="2"/>
    <x v="648"/>
    <n v="1.6899999999999998E-2"/>
    <n v="8.0999999999999996E-3"/>
    <n v="1.5800000000000002E-2"/>
    <n v="8.0999999999999996E-3"/>
    <n v="8.0999999999999996E-3"/>
    <n v="1.6899999999999998E-2"/>
    <n v="8.0999999999999996E-3"/>
    <n v="8.0999999999999996E-3"/>
  </r>
  <r>
    <s v="south_dakota"/>
    <x v="20"/>
    <x v="6"/>
    <x v="662"/>
    <n v="5.7000000000000002E-3"/>
    <n v="5.7000000000000002E-3"/>
    <n v="3.3999999999999998E-3"/>
    <n v="5.7000000000000002E-3"/>
    <n v="3.3999999999999998E-3"/>
    <n v="5.7000000000000002E-3"/>
    <n v="5.7000000000000002E-3"/>
    <n v="3.3999999999999998E-3"/>
  </r>
  <r>
    <s v="tennessee"/>
    <x v="20"/>
    <x v="3"/>
    <x v="1612"/>
    <n v="1.3695999999999999"/>
    <n v="1.3754"/>
    <n v="1.3220000000000001"/>
    <n v="1.1732"/>
    <n v="1.0953999999999999"/>
    <n v="1.3488"/>
    <n v="0.96650000000000003"/>
    <n v="0.77329999999999999"/>
  </r>
  <r>
    <s v="tennessee"/>
    <x v="20"/>
    <x v="6"/>
    <x v="1758"/>
    <n v="5.04E-2"/>
    <n v="5.04E-2"/>
    <n v="3.0300000000000001E-2"/>
    <n v="5.04E-2"/>
    <n v="3.0300000000000001E-2"/>
    <n v="5.04E-2"/>
    <n v="5.04E-2"/>
    <n v="3.0300000000000001E-2"/>
  </r>
  <r>
    <s v="tennessee"/>
    <x v="20"/>
    <x v="1"/>
    <x v="4480"/>
    <n v="0.87970000000000004"/>
    <n v="0.71209999999999996"/>
    <n v="0.69969999999999999"/>
    <n v="0.71209999999999996"/>
    <n v="0.56359999999999999"/>
    <n v="0.87970000000000004"/>
    <n v="0.71209999999999996"/>
    <n v="0.56359999999999999"/>
  </r>
  <r>
    <s v="tennessee"/>
    <x v="20"/>
    <x v="2"/>
    <x v="2037"/>
    <n v="0.14949999999999999"/>
    <n v="7.1800000000000003E-2"/>
    <n v="0.13980000000000001"/>
    <n v="7.1800000000000003E-2"/>
    <n v="7.1800000000000003E-2"/>
    <n v="0.14949999999999999"/>
    <n v="7.1800000000000003E-2"/>
    <n v="7.1800000000000003E-2"/>
  </r>
  <r>
    <s v="tennessee"/>
    <x v="20"/>
    <x v="5"/>
    <x v="4981"/>
    <n v="0.26369999999999999"/>
    <n v="9.9599999999999994E-2"/>
    <n v="0.15820000000000001"/>
    <n v="9.9599999999999994E-2"/>
    <n v="7.1400000000000005E-2"/>
    <n v="0.26369999999999999"/>
    <n v="9.9599999999999994E-2"/>
    <n v="7.1400000000000005E-2"/>
  </r>
  <r>
    <s v="tennessee"/>
    <x v="20"/>
    <x v="4"/>
    <x v="4982"/>
    <n v="2.2605"/>
    <n v="2.2542"/>
    <n v="1.8626"/>
    <n v="2.2542"/>
    <n v="1.8587"/>
    <n v="2.0830000000000002"/>
    <n v="2.0830000000000002"/>
    <n v="1.7183999999999999"/>
  </r>
  <r>
    <s v="tennessee"/>
    <x v="20"/>
    <x v="0"/>
    <x v="4983"/>
    <n v="4.9733999999999998"/>
    <n v="4.5635000000000003"/>
    <n v="4.2126000000000001"/>
    <n v="4.3613"/>
    <n v="3.6911"/>
    <n v="4.7751999999999999"/>
    <n v="3.9834000000000001"/>
    <n v="3.2286999999999999"/>
  </r>
  <r>
    <s v="texas"/>
    <x v="20"/>
    <x v="6"/>
    <x v="4984"/>
    <n v="0.22009999999999999"/>
    <n v="0.22009999999999999"/>
    <n v="0.13200000000000001"/>
    <n v="0.22009999999999999"/>
    <n v="0.13200000000000001"/>
    <n v="0.22009999999999999"/>
    <n v="0.22009999999999999"/>
    <n v="0.13200000000000001"/>
  </r>
  <r>
    <s v="texas"/>
    <x v="20"/>
    <x v="4"/>
    <x v="4985"/>
    <n v="9.1986000000000008"/>
    <n v="9.1712000000000007"/>
    <n v="7.5705"/>
    <n v="9.1712000000000007"/>
    <n v="7.5536000000000003"/>
    <n v="8.4719999999999995"/>
    <n v="8.4719999999999995"/>
    <n v="6.9813000000000001"/>
  </r>
  <r>
    <s v="texas"/>
    <x v="20"/>
    <x v="5"/>
    <x v="4986"/>
    <n v="1.1508"/>
    <n v="0.4345"/>
    <n v="0.6905"/>
    <n v="0.4345"/>
    <n v="0.31169999999999998"/>
    <n v="1.1508"/>
    <n v="0.4345"/>
    <n v="0.31169999999999998"/>
  </r>
  <r>
    <s v="texas"/>
    <x v="20"/>
    <x v="3"/>
    <x v="4987"/>
    <n v="5.9763999999999999"/>
    <n v="6.0016999999999996"/>
    <n v="5.7690000000000001"/>
    <n v="5.1193999999999997"/>
    <n v="4.78"/>
    <n v="5.8860000000000001"/>
    <n v="4.2175000000000002"/>
    <n v="3.3744000000000001"/>
  </r>
  <r>
    <s v="texas"/>
    <x v="20"/>
    <x v="0"/>
    <x v="4988"/>
    <n v="20.4968"/>
    <n v="18.865200000000002"/>
    <n v="17.386399999999998"/>
    <n v="17.982900000000001"/>
    <n v="15.2385"/>
    <n v="19.6797"/>
    <n v="16.381799999999998"/>
    <n v="13.2606"/>
  </r>
  <r>
    <s v="texas"/>
    <x v="20"/>
    <x v="2"/>
    <x v="4989"/>
    <n v="0.65229999999999999"/>
    <n v="0.31319999999999998"/>
    <n v="0.6099"/>
    <n v="0.31319999999999998"/>
    <n v="0.31319999999999998"/>
    <n v="0.65229999999999999"/>
    <n v="0.31319999999999998"/>
    <n v="0.31319999999999998"/>
  </r>
  <r>
    <s v="texas"/>
    <x v="20"/>
    <x v="1"/>
    <x v="4990"/>
    <n v="3.2986"/>
    <n v="2.7244999999999999"/>
    <n v="2.6143999999999998"/>
    <n v="2.7244999999999999"/>
    <n v="2.1480000000000001"/>
    <n v="3.2986"/>
    <n v="2.7244999999999999"/>
    <n v="2.1480000000000001"/>
  </r>
  <r>
    <s v="utah"/>
    <x v="20"/>
    <x v="5"/>
    <x v="4991"/>
    <n v="0.1203"/>
    <n v="4.5400000000000003E-2"/>
    <n v="7.22E-2"/>
    <n v="4.5400000000000003E-2"/>
    <n v="3.2599999999999997E-2"/>
    <n v="0.1203"/>
    <n v="4.5400000000000003E-2"/>
    <n v="3.2599999999999997E-2"/>
  </r>
  <r>
    <s v="utah"/>
    <x v="20"/>
    <x v="2"/>
    <x v="129"/>
    <n v="6.8199999999999997E-2"/>
    <n v="3.27E-2"/>
    <n v="6.3700000000000007E-2"/>
    <n v="3.27E-2"/>
    <n v="3.27E-2"/>
    <n v="6.8199999999999997E-2"/>
    <n v="3.27E-2"/>
    <n v="3.27E-2"/>
  </r>
  <r>
    <s v="utah"/>
    <x v="20"/>
    <x v="0"/>
    <x v="4992"/>
    <n v="2.0489999999999999"/>
    <n v="1.8749"/>
    <n v="1.7396"/>
    <n v="1.7827"/>
    <n v="1.5123"/>
    <n v="1.9714"/>
    <n v="1.6233"/>
    <n v="1.3121"/>
  </r>
  <r>
    <s v="utah"/>
    <x v="20"/>
    <x v="1"/>
    <x v="3829"/>
    <n v="0.35680000000000001"/>
    <n v="0.29330000000000001"/>
    <n v="0.28299999999999997"/>
    <n v="0.29330000000000001"/>
    <n v="0.23139999999999999"/>
    <n v="0.35680000000000001"/>
    <n v="0.29330000000000001"/>
    <n v="0.23139999999999999"/>
  </r>
  <r>
    <s v="utah"/>
    <x v="20"/>
    <x v="4"/>
    <x v="4993"/>
    <n v="0.85619999999999996"/>
    <n v="0.85329999999999995"/>
    <n v="0.70399999999999996"/>
    <n v="0.85329999999999995"/>
    <n v="0.70220000000000005"/>
    <n v="0.78810000000000002"/>
    <n v="0.78810000000000002"/>
    <n v="0.64900000000000002"/>
  </r>
  <r>
    <s v="utah"/>
    <x v="20"/>
    <x v="6"/>
    <x v="672"/>
    <n v="2.3E-2"/>
    <n v="2.3E-2"/>
    <n v="1.38E-2"/>
    <n v="2.3E-2"/>
    <n v="1.38E-2"/>
    <n v="2.3E-2"/>
    <n v="2.3E-2"/>
    <n v="1.38E-2"/>
  </r>
  <r>
    <s v="utah"/>
    <x v="20"/>
    <x v="3"/>
    <x v="2309"/>
    <n v="0.62460000000000004"/>
    <n v="0.62719999999999998"/>
    <n v="0.60289999999999999"/>
    <n v="0.53500000000000003"/>
    <n v="0.49959999999999999"/>
    <n v="0.61509999999999998"/>
    <n v="0.44080000000000003"/>
    <n v="0.35270000000000001"/>
  </r>
  <r>
    <s v="vermont"/>
    <x v="20"/>
    <x v="1"/>
    <x v="3396"/>
    <n v="8.7499999999999994E-2"/>
    <n v="7.0800000000000002E-2"/>
    <n v="6.9599999999999995E-2"/>
    <n v="7.0800000000000002E-2"/>
    <n v="5.6099999999999997E-2"/>
    <n v="8.7499999999999994E-2"/>
    <n v="7.0800000000000002E-2"/>
    <n v="5.6099999999999997E-2"/>
  </r>
  <r>
    <s v="vermont"/>
    <x v="20"/>
    <x v="0"/>
    <x v="4994"/>
    <n v="0.46150000000000002"/>
    <n v="0.42070000000000002"/>
    <n v="0.39340000000000003"/>
    <n v="0.40060000000000001"/>
    <n v="0.34160000000000001"/>
    <n v="0.44519999999999998"/>
    <n v="0.3664"/>
    <n v="0.29830000000000001"/>
  </r>
  <r>
    <s v="vermont"/>
    <x v="20"/>
    <x v="5"/>
    <x v="1445"/>
    <n v="2.6200000000000001E-2"/>
    <n v="9.9000000000000008E-3"/>
    <n v="1.5699999999999999E-2"/>
    <n v="9.9000000000000008E-3"/>
    <n v="7.1000000000000004E-3"/>
    <n v="2.6200000000000001E-2"/>
    <n v="9.9000000000000008E-3"/>
    <n v="7.1000000000000004E-3"/>
  </r>
  <r>
    <s v="vermont"/>
    <x v="20"/>
    <x v="3"/>
    <x v="1582"/>
    <n v="0.13619999999999999"/>
    <n v="0.1368"/>
    <n v="0.13150000000000001"/>
    <n v="0.1166"/>
    <n v="0.1089"/>
    <n v="0.1341"/>
    <n v="9.6100000000000005E-2"/>
    <n v="7.6899999999999996E-2"/>
  </r>
  <r>
    <s v="vermont"/>
    <x v="20"/>
    <x v="2"/>
    <x v="78"/>
    <n v="1.49E-2"/>
    <n v="7.1000000000000004E-3"/>
    <n v="1.3899999999999999E-2"/>
    <n v="7.1000000000000004E-3"/>
    <n v="7.1000000000000004E-3"/>
    <n v="1.49E-2"/>
    <n v="7.1000000000000004E-3"/>
    <n v="7.1000000000000004E-3"/>
  </r>
  <r>
    <s v="vermont"/>
    <x v="20"/>
    <x v="6"/>
    <x v="517"/>
    <n v="5.0000000000000001E-3"/>
    <n v="5.0000000000000001E-3"/>
    <n v="3.0000000000000001E-3"/>
    <n v="5.0000000000000001E-3"/>
    <n v="3.0000000000000001E-3"/>
    <n v="5.0000000000000001E-3"/>
    <n v="5.0000000000000001E-3"/>
    <n v="3.0000000000000001E-3"/>
  </r>
  <r>
    <s v="vermont"/>
    <x v="20"/>
    <x v="4"/>
    <x v="4995"/>
    <n v="0.19170000000000001"/>
    <n v="0.19109999999999999"/>
    <n v="0.15970000000000001"/>
    <n v="0.19109999999999999"/>
    <n v="0.1593"/>
    <n v="0.1774"/>
    <n v="0.1774"/>
    <n v="0.14810000000000001"/>
  </r>
  <r>
    <s v="virginia"/>
    <x v="20"/>
    <x v="1"/>
    <x v="4996"/>
    <n v="1.0805"/>
    <n v="0.88319999999999999"/>
    <n v="0.85799999999999998"/>
    <n v="0.88319999999999999"/>
    <n v="0.6976"/>
    <n v="1.0805"/>
    <n v="0.88319999999999999"/>
    <n v="0.6976"/>
  </r>
  <r>
    <s v="virginia"/>
    <x v="20"/>
    <x v="3"/>
    <x v="4997"/>
    <n v="1.8131999999999999"/>
    <n v="1.8209"/>
    <n v="1.7503"/>
    <n v="1.5531999999999999"/>
    <n v="1.4501999999999999"/>
    <n v="1.7858000000000001"/>
    <n v="1.2796000000000001"/>
    <n v="1.0238"/>
  </r>
  <r>
    <s v="virginia"/>
    <x v="20"/>
    <x v="0"/>
    <x v="4998"/>
    <n v="6.3299000000000003"/>
    <n v="5.8117000000000001"/>
    <n v="5.3661000000000003"/>
    <n v="5.5439999999999996"/>
    <n v="4.6955999999999998"/>
    <n v="6.0796999999999999"/>
    <n v="5.056"/>
    <n v="4.0937000000000001"/>
  </r>
  <r>
    <s v="virginia"/>
    <x v="20"/>
    <x v="4"/>
    <x v="4999"/>
    <n v="2.8222999999999998"/>
    <n v="2.8140000000000001"/>
    <n v="2.3233000000000001"/>
    <n v="2.8140000000000001"/>
    <n v="2.3180999999999998"/>
    <n v="2.5996000000000001"/>
    <n v="2.5996000000000001"/>
    <n v="2.1425999999999998"/>
  </r>
  <r>
    <s v="virginia"/>
    <x v="20"/>
    <x v="2"/>
    <x v="4059"/>
    <n v="0.19789999999999999"/>
    <n v="9.5000000000000001E-2"/>
    <n v="0.185"/>
    <n v="9.5000000000000001E-2"/>
    <n v="9.5000000000000001E-2"/>
    <n v="0.19789999999999999"/>
    <n v="9.5000000000000001E-2"/>
    <n v="9.5000000000000001E-2"/>
  </r>
  <r>
    <s v="virginia"/>
    <x v="20"/>
    <x v="6"/>
    <x v="955"/>
    <n v="6.6799999999999998E-2"/>
    <n v="6.6799999999999998E-2"/>
    <n v="4.0099999999999997E-2"/>
    <n v="6.6799999999999998E-2"/>
    <n v="4.0099999999999997E-2"/>
    <n v="6.6799999999999998E-2"/>
    <n v="6.6799999999999998E-2"/>
    <n v="4.0099999999999997E-2"/>
  </r>
  <r>
    <s v="virginia"/>
    <x v="20"/>
    <x v="5"/>
    <x v="5000"/>
    <n v="0.34920000000000001"/>
    <n v="0.1318"/>
    <n v="0.20949999999999999"/>
    <n v="0.1318"/>
    <n v="9.4600000000000004E-2"/>
    <n v="0.34920000000000001"/>
    <n v="0.1318"/>
    <n v="9.4600000000000004E-2"/>
  </r>
  <r>
    <s v="washington"/>
    <x v="20"/>
    <x v="0"/>
    <x v="5001"/>
    <n v="4.2718999999999996"/>
    <n v="3.9942000000000002"/>
    <n v="3.7147000000000001"/>
    <n v="3.7625000000000002"/>
    <n v="3.2730999999999999"/>
    <n v="4.1292999999999997"/>
    <n v="3.4140000000000001"/>
    <n v="2.8134000000000001"/>
  </r>
  <r>
    <s v="washington"/>
    <x v="20"/>
    <x v="3"/>
    <x v="5002"/>
    <n v="1.5693999999999999"/>
    <n v="1.5760000000000001"/>
    <n v="1.5148999999999999"/>
    <n v="1.3443000000000001"/>
    <n v="1.2552000000000001"/>
    <n v="1.5456000000000001"/>
    <n v="1.1074999999999999"/>
    <n v="0.8861"/>
  </r>
  <r>
    <s v="washington"/>
    <x v="20"/>
    <x v="6"/>
    <x v="1271"/>
    <n v="5.7799999999999997E-2"/>
    <n v="5.7799999999999997E-2"/>
    <n v="3.4700000000000002E-2"/>
    <n v="5.7799999999999997E-2"/>
    <n v="3.4700000000000002E-2"/>
    <n v="5.7799999999999997E-2"/>
    <n v="5.7799999999999997E-2"/>
    <n v="3.4700000000000002E-2"/>
  </r>
  <r>
    <s v="washington"/>
    <x v="20"/>
    <x v="4"/>
    <x v="5003"/>
    <n v="1.4835"/>
    <n v="1.4762999999999999"/>
    <n v="1.2182999999999999"/>
    <n v="1.4762999999999999"/>
    <n v="1.2139"/>
    <n v="1.3646"/>
    <n v="1.3646"/>
    <n v="1.1232"/>
  </r>
  <r>
    <s v="washington"/>
    <x v="20"/>
    <x v="5"/>
    <x v="5004"/>
    <n v="0.30220000000000002"/>
    <n v="0.11409999999999999"/>
    <n v="0.18129999999999999"/>
    <n v="0.11409999999999999"/>
    <n v="8.1799999999999998E-2"/>
    <n v="0.30220000000000002"/>
    <n v="0.11409999999999999"/>
    <n v="8.1799999999999998E-2"/>
  </r>
  <r>
    <s v="washington"/>
    <x v="20"/>
    <x v="1"/>
    <x v="5005"/>
    <n v="0.68779999999999997"/>
    <n v="0.68779999999999997"/>
    <n v="0.60529999999999995"/>
    <n v="0.68779999999999997"/>
    <n v="0.60529999999999995"/>
    <n v="0.68779999999999997"/>
    <n v="0.68779999999999997"/>
    <n v="0.60529999999999995"/>
  </r>
  <r>
    <s v="washington"/>
    <x v="20"/>
    <x v="2"/>
    <x v="5006"/>
    <n v="0.17130000000000001"/>
    <n v="8.2199999999999995E-2"/>
    <n v="0.16009999999999999"/>
    <n v="8.2199999999999995E-2"/>
    <n v="8.2199999999999995E-2"/>
    <n v="0.17130000000000001"/>
    <n v="8.2199999999999995E-2"/>
    <n v="8.2199999999999995E-2"/>
  </r>
  <r>
    <s v="washington_dc"/>
    <x v="20"/>
    <x v="0"/>
    <x v="5007"/>
    <n v="0.35439999999999999"/>
    <n v="0.3291"/>
    <n v="0.2999"/>
    <n v="0.31609999999999999"/>
    <n v="0.26719999999999999"/>
    <n v="0.33889999999999998"/>
    <n v="0.28899999999999998"/>
    <n v="0.23519999999999999"/>
  </r>
  <r>
    <s v="washington_dc"/>
    <x v="20"/>
    <x v="3"/>
    <x v="1249"/>
    <n v="8.8099999999999998E-2"/>
    <n v="8.8499999999999995E-2"/>
    <n v="8.5099999999999995E-2"/>
    <n v="7.5499999999999998E-2"/>
    <n v="7.0499999999999993E-2"/>
    <n v="8.6800000000000002E-2"/>
    <n v="6.2199999999999998E-2"/>
    <n v="4.9799999999999997E-2"/>
  </r>
  <r>
    <s v="washington_dc"/>
    <x v="20"/>
    <x v="5"/>
    <x v="819"/>
    <n v="1.7000000000000001E-2"/>
    <n v="6.4000000000000003E-3"/>
    <n v="1.0200000000000001E-2"/>
    <n v="6.4000000000000003E-3"/>
    <n v="4.5999999999999999E-3"/>
    <n v="1.7000000000000001E-2"/>
    <n v="6.4000000000000003E-3"/>
    <n v="4.5999999999999999E-3"/>
  </r>
  <r>
    <s v="washington_dc"/>
    <x v="20"/>
    <x v="2"/>
    <x v="3687"/>
    <n v="9.5999999999999992E-3"/>
    <n v="4.5999999999999999E-3"/>
    <n v="8.9999999999999993E-3"/>
    <n v="4.5999999999999999E-3"/>
    <n v="4.5999999999999999E-3"/>
    <n v="9.5999999999999992E-3"/>
    <n v="4.5999999999999999E-3"/>
    <n v="4.5999999999999999E-3"/>
  </r>
  <r>
    <s v="washington_dc"/>
    <x v="20"/>
    <x v="4"/>
    <x v="1414"/>
    <n v="0.18340000000000001"/>
    <n v="0.183"/>
    <n v="0.1517"/>
    <n v="0.183"/>
    <n v="0.15140000000000001"/>
    <n v="0.16930000000000001"/>
    <n v="0.16930000000000001"/>
    <n v="0.1401"/>
  </r>
  <r>
    <s v="washington_dc"/>
    <x v="20"/>
    <x v="1"/>
    <x v="1735"/>
    <n v="5.2999999999999999E-2"/>
    <n v="4.3299999999999998E-2"/>
    <n v="4.2099999999999999E-2"/>
    <n v="4.3299999999999998E-2"/>
    <n v="3.4200000000000001E-2"/>
    <n v="5.2999999999999999E-2"/>
    <n v="4.3299999999999998E-2"/>
    <n v="3.4200000000000001E-2"/>
  </r>
  <r>
    <s v="washington_dc"/>
    <x v="20"/>
    <x v="6"/>
    <x v="736"/>
    <n v="3.2000000000000002E-3"/>
    <n v="3.2000000000000002E-3"/>
    <n v="1.9E-3"/>
    <n v="3.2000000000000002E-3"/>
    <n v="1.9E-3"/>
    <n v="3.2000000000000002E-3"/>
    <n v="3.2000000000000002E-3"/>
    <n v="1.9E-3"/>
  </r>
  <r>
    <s v="west_virginia"/>
    <x v="20"/>
    <x v="3"/>
    <x v="5008"/>
    <n v="0.34200000000000003"/>
    <n v="0.34350000000000003"/>
    <n v="0.33019999999999999"/>
    <n v="0.29299999999999998"/>
    <n v="0.27360000000000001"/>
    <n v="0.33689999999999998"/>
    <n v="0.2414"/>
    <n v="0.19309999999999999"/>
  </r>
  <r>
    <s v="west_virginia"/>
    <x v="20"/>
    <x v="1"/>
    <x v="4203"/>
    <n v="0.21870000000000001"/>
    <n v="0.17710000000000001"/>
    <n v="0.1739"/>
    <n v="0.17710000000000001"/>
    <n v="0.14019999999999999"/>
    <n v="0.21870000000000001"/>
    <n v="0.17710000000000001"/>
    <n v="0.14019999999999999"/>
  </r>
  <r>
    <s v="west_virginia"/>
    <x v="20"/>
    <x v="5"/>
    <x v="5009"/>
    <n v="6.59E-2"/>
    <n v="2.4899999999999999E-2"/>
    <n v="3.95E-2"/>
    <n v="2.4899999999999999E-2"/>
    <n v="1.78E-2"/>
    <n v="6.59E-2"/>
    <n v="2.4899999999999999E-2"/>
    <n v="1.78E-2"/>
  </r>
  <r>
    <s v="west_virginia"/>
    <x v="20"/>
    <x v="0"/>
    <x v="5010"/>
    <n v="1.2766"/>
    <n v="1.1745000000000001"/>
    <n v="1.081"/>
    <n v="1.1240000000000001"/>
    <n v="0.95099999999999996"/>
    <n v="1.2244999999999999"/>
    <n v="1.0270999999999999"/>
    <n v="0.83340000000000003"/>
  </r>
  <r>
    <s v="west_virginia"/>
    <x v="20"/>
    <x v="6"/>
    <x v="1588"/>
    <n v="1.26E-2"/>
    <n v="1.26E-2"/>
    <n v="7.6E-3"/>
    <n v="1.26E-2"/>
    <n v="7.6E-3"/>
    <n v="1.26E-2"/>
    <n v="1.26E-2"/>
    <n v="7.6E-3"/>
  </r>
  <r>
    <s v="west_virginia"/>
    <x v="20"/>
    <x v="2"/>
    <x v="636"/>
    <n v="3.73E-2"/>
    <n v="1.7899999999999999E-2"/>
    <n v="3.49E-2"/>
    <n v="1.7899999999999999E-2"/>
    <n v="1.7899999999999999E-2"/>
    <n v="3.73E-2"/>
    <n v="1.7899999999999999E-2"/>
    <n v="1.7899999999999999E-2"/>
  </r>
  <r>
    <s v="west_virginia"/>
    <x v="20"/>
    <x v="4"/>
    <x v="5011"/>
    <n v="0.60009999999999997"/>
    <n v="0.59850000000000003"/>
    <n v="0.49490000000000001"/>
    <n v="0.59850000000000003"/>
    <n v="0.49390000000000001"/>
    <n v="0.55320000000000003"/>
    <n v="0.55320000000000003"/>
    <n v="0.45679999999999998"/>
  </r>
  <r>
    <s v="wisconsin"/>
    <x v="20"/>
    <x v="2"/>
    <x v="244"/>
    <n v="0.12870000000000001"/>
    <n v="6.1800000000000001E-2"/>
    <n v="0.1203"/>
    <n v="6.1800000000000001E-2"/>
    <n v="6.1800000000000001E-2"/>
    <n v="0.12870000000000001"/>
    <n v="6.1800000000000001E-2"/>
    <n v="6.1800000000000001E-2"/>
  </r>
  <r>
    <s v="wisconsin"/>
    <x v="20"/>
    <x v="6"/>
    <x v="190"/>
    <n v="4.3400000000000001E-2"/>
    <n v="4.3400000000000001E-2"/>
    <n v="2.5999999999999999E-2"/>
    <n v="4.3400000000000001E-2"/>
    <n v="2.5999999999999999E-2"/>
    <n v="4.3400000000000001E-2"/>
    <n v="4.3400000000000001E-2"/>
    <n v="2.5999999999999999E-2"/>
  </r>
  <r>
    <s v="wisconsin"/>
    <x v="20"/>
    <x v="4"/>
    <x v="5012"/>
    <n v="1.9317"/>
    <n v="1.9262999999999999"/>
    <n v="1.5875999999999999"/>
    <n v="1.9262999999999999"/>
    <n v="1.5843"/>
    <n v="1.7777000000000001"/>
    <n v="1.7777000000000001"/>
    <n v="1.4626999999999999"/>
  </r>
  <r>
    <s v="wisconsin"/>
    <x v="20"/>
    <x v="1"/>
    <x v="5013"/>
    <n v="0.72350000000000003"/>
    <n v="0.58909999999999996"/>
    <n v="0.57489999999999997"/>
    <n v="0.58909999999999996"/>
    <n v="0.4657"/>
    <n v="0.72350000000000003"/>
    <n v="0.58909999999999996"/>
    <n v="0.4657"/>
  </r>
  <r>
    <s v="wisconsin"/>
    <x v="20"/>
    <x v="0"/>
    <x v="5014"/>
    <n v="4.2331000000000003"/>
    <n v="3.8900999999999999"/>
    <n v="3.5830000000000002"/>
    <n v="3.7161"/>
    <n v="3.1421999999999999"/>
    <n v="4.0613000000000001"/>
    <n v="3.3896000000000002"/>
    <n v="2.7431999999999999"/>
  </r>
  <r>
    <s v="wisconsin"/>
    <x v="20"/>
    <x v="5"/>
    <x v="4808"/>
    <n v="0.22700000000000001"/>
    <n v="8.5699999999999998E-2"/>
    <n v="0.13619999999999999"/>
    <n v="8.5699999999999998E-2"/>
    <n v="6.1499999999999999E-2"/>
    <n v="0.22700000000000001"/>
    <n v="8.5699999999999998E-2"/>
    <n v="6.1499999999999999E-2"/>
  </r>
  <r>
    <s v="wisconsin"/>
    <x v="20"/>
    <x v="3"/>
    <x v="5015"/>
    <n v="1.1789000000000001"/>
    <n v="1.1839"/>
    <n v="1.1379999999999999"/>
    <n v="1.0098"/>
    <n v="0.94289999999999996"/>
    <n v="1.1611"/>
    <n v="0.83189999999999997"/>
    <n v="0.66559999999999997"/>
  </r>
  <r>
    <s v="wyoming"/>
    <x v="20"/>
    <x v="3"/>
    <x v="915"/>
    <n v="0.1024"/>
    <n v="0.10290000000000001"/>
    <n v="9.8900000000000002E-2"/>
    <n v="8.77E-2"/>
    <n v="8.1900000000000001E-2"/>
    <n v="0.1009"/>
    <n v="7.2300000000000003E-2"/>
    <n v="5.7799999999999997E-2"/>
  </r>
  <r>
    <s v="wyoming"/>
    <x v="20"/>
    <x v="6"/>
    <x v="440"/>
    <n v="3.8E-3"/>
    <n v="3.8E-3"/>
    <n v="2.3E-3"/>
    <n v="3.8E-3"/>
    <n v="2.3E-3"/>
    <n v="3.8E-3"/>
    <n v="3.8E-3"/>
    <n v="2.3E-3"/>
  </r>
  <r>
    <s v="wyoming"/>
    <x v="20"/>
    <x v="5"/>
    <x v="671"/>
    <n v="1.9699999999999999E-2"/>
    <n v="7.4000000000000003E-3"/>
    <n v="1.18E-2"/>
    <n v="7.4000000000000003E-3"/>
    <n v="5.3E-3"/>
    <n v="1.9699999999999999E-2"/>
    <n v="7.4000000000000003E-3"/>
    <n v="5.3E-3"/>
  </r>
  <r>
    <s v="wyoming"/>
    <x v="20"/>
    <x v="4"/>
    <x v="1134"/>
    <n v="0.17"/>
    <n v="0.16950000000000001"/>
    <n v="0.14030000000000001"/>
    <n v="0.16950000000000001"/>
    <n v="0.14000000000000001"/>
    <n v="0.15670000000000001"/>
    <n v="0.15670000000000001"/>
    <n v="0.1295"/>
  </r>
  <r>
    <s v="wyoming"/>
    <x v="20"/>
    <x v="1"/>
    <x v="404"/>
    <n v="9.64E-2"/>
    <n v="7.4999999999999997E-2"/>
    <n v="7.7200000000000005E-2"/>
    <n v="7.4999999999999997E-2"/>
    <n v="5.9799999999999999E-2"/>
    <n v="9.64E-2"/>
    <n v="7.4999999999999997E-2"/>
    <n v="5.9799999999999999E-2"/>
  </r>
  <r>
    <s v="wyoming"/>
    <x v="20"/>
    <x v="2"/>
    <x v="657"/>
    <n v="1.12E-2"/>
    <n v="5.4000000000000003E-3"/>
    <n v="1.0500000000000001E-2"/>
    <n v="5.4000000000000003E-3"/>
    <n v="5.4000000000000003E-3"/>
    <n v="1.12E-2"/>
    <n v="5.4000000000000003E-3"/>
    <n v="5.4000000000000003E-3"/>
  </r>
  <r>
    <s v="wyoming"/>
    <x v="20"/>
    <x v="0"/>
    <x v="5016"/>
    <n v="0.40350000000000003"/>
    <n v="0.36399999999999999"/>
    <n v="0.34089999999999998"/>
    <n v="0.3488"/>
    <n v="0.29470000000000002"/>
    <n v="0.38869999999999999"/>
    <n v="0.3206"/>
    <n v="0.2601"/>
  </r>
  <r>
    <s v="alabama"/>
    <x v="21"/>
    <x v="0"/>
    <x v="5017"/>
    <n v="3.6659999999999999"/>
    <n v="3.2848999999999999"/>
    <n v="3.0272999999999999"/>
    <n v="3.1486999999999998"/>
    <n v="2.5992000000000002"/>
    <n v="3.4091999999999998"/>
    <n v="2.8"/>
    <n v="2.2183000000000002"/>
  </r>
  <r>
    <s v="alabama"/>
    <x v="21"/>
    <x v="5"/>
    <x v="3203"/>
    <n v="0.1792"/>
    <n v="6.7599999999999993E-2"/>
    <n v="0.1075"/>
    <n v="6.7599999999999993E-2"/>
    <n v="4.8500000000000001E-2"/>
    <n v="0.1792"/>
    <n v="6.7599999999999993E-2"/>
    <n v="4.8500000000000001E-2"/>
  </r>
  <r>
    <s v="alabama"/>
    <x v="21"/>
    <x v="6"/>
    <x v="1011"/>
    <n v="3.4099999999999998E-2"/>
    <n v="3.4099999999999998E-2"/>
    <n v="2.0500000000000001E-2"/>
    <n v="3.4099999999999998E-2"/>
    <n v="2.0500000000000001E-2"/>
    <n v="3.4099999999999998E-2"/>
    <n v="3.4099999999999998E-2"/>
    <n v="2.0500000000000001E-2"/>
  </r>
  <r>
    <s v="alabama"/>
    <x v="21"/>
    <x v="1"/>
    <x v="5018"/>
    <n v="0.71689999999999998"/>
    <n v="0.53249999999999997"/>
    <n v="0.55969999999999998"/>
    <n v="0.53249999999999997"/>
    <n v="0.41310000000000002"/>
    <n v="0.71689999999999998"/>
    <n v="0.53249999999999997"/>
    <n v="0.41310000000000002"/>
  </r>
  <r>
    <s v="alabama"/>
    <x v="21"/>
    <x v="4"/>
    <x v="5019"/>
    <n v="1.6843999999999999"/>
    <n v="1.6778"/>
    <n v="1.3446"/>
    <n v="1.6778"/>
    <n v="1.3405"/>
    <n v="1.494"/>
    <n v="1.494"/>
    <n v="1.1944999999999999"/>
  </r>
  <r>
    <s v="alabama"/>
    <x v="21"/>
    <x v="3"/>
    <x v="5020"/>
    <n v="0.9496"/>
    <n v="0.92979999999999996"/>
    <n v="0.90210000000000001"/>
    <n v="0.79349999999999998"/>
    <n v="0.73350000000000004"/>
    <n v="0.88319999999999999"/>
    <n v="0.62870000000000004"/>
    <n v="0.49869999999999998"/>
  </r>
  <r>
    <s v="alabama"/>
    <x v="21"/>
    <x v="2"/>
    <x v="2159"/>
    <n v="0.1019"/>
    <n v="4.3099999999999999E-2"/>
    <n v="9.2899999999999996E-2"/>
    <n v="4.3099999999999999E-2"/>
    <n v="4.3099999999999999E-2"/>
    <n v="0.1019"/>
    <n v="4.3099999999999999E-2"/>
    <n v="4.3099999999999999E-2"/>
  </r>
  <r>
    <s v="alaska"/>
    <x v="21"/>
    <x v="1"/>
    <x v="5021"/>
    <n v="7.3999999999999996E-2"/>
    <n v="6.0199999999999997E-2"/>
    <n v="5.7099999999999998E-2"/>
    <n v="6.0199999999999997E-2"/>
    <n v="4.6100000000000002E-2"/>
    <n v="7.3999999999999996E-2"/>
    <n v="6.0199999999999997E-2"/>
    <n v="4.6100000000000002E-2"/>
  </r>
  <r>
    <s v="alaska"/>
    <x v="21"/>
    <x v="2"/>
    <x v="4360"/>
    <n v="1.7600000000000001E-2"/>
    <n v="7.4000000000000003E-3"/>
    <n v="1.6E-2"/>
    <n v="7.4000000000000003E-3"/>
    <n v="7.4000000000000003E-3"/>
    <n v="1.7600000000000001E-2"/>
    <n v="7.4000000000000003E-3"/>
    <n v="7.4000000000000003E-3"/>
  </r>
  <r>
    <s v="alaska"/>
    <x v="21"/>
    <x v="6"/>
    <x v="48"/>
    <n v="5.8999999999999999E-3"/>
    <n v="5.8999999999999999E-3"/>
    <n v="3.5000000000000001E-3"/>
    <n v="5.8999999999999999E-3"/>
    <n v="3.5000000000000001E-3"/>
    <n v="5.8999999999999999E-3"/>
    <n v="5.8999999999999999E-3"/>
    <n v="3.5000000000000001E-3"/>
  </r>
  <r>
    <s v="alaska"/>
    <x v="21"/>
    <x v="5"/>
    <x v="475"/>
    <n v="3.09E-2"/>
    <n v="1.17E-2"/>
    <n v="1.8499999999999999E-2"/>
    <n v="1.17E-2"/>
    <n v="8.3999999999999995E-3"/>
    <n v="3.09E-2"/>
    <n v="1.17E-2"/>
    <n v="8.3999999999999995E-3"/>
  </r>
  <r>
    <s v="alaska"/>
    <x v="21"/>
    <x v="0"/>
    <x v="5022"/>
    <n v="0.53939999999999999"/>
    <n v="0.49159999999999998"/>
    <n v="0.44819999999999999"/>
    <n v="0.46810000000000002"/>
    <n v="0.3886"/>
    <n v="0.49969999999999998"/>
    <n v="0.41260000000000002"/>
    <n v="0.3266"/>
  </r>
  <r>
    <s v="alaska"/>
    <x v="21"/>
    <x v="4"/>
    <x v="5023"/>
    <n v="0.24729999999999999"/>
    <n v="0.24610000000000001"/>
    <n v="0.19739999999999999"/>
    <n v="0.24610000000000001"/>
    <n v="0.19670000000000001"/>
    <n v="0.219"/>
    <n v="0.219"/>
    <n v="0.17519999999999999"/>
  </r>
  <r>
    <s v="alaska"/>
    <x v="21"/>
    <x v="3"/>
    <x v="2530"/>
    <n v="0.1638"/>
    <n v="0.16039999999999999"/>
    <n v="0.15559999999999999"/>
    <n v="0.13689999999999999"/>
    <n v="0.1265"/>
    <n v="0.15229999999999999"/>
    <n v="0.1084"/>
    <n v="8.5999999999999993E-2"/>
  </r>
  <r>
    <s v="arizona"/>
    <x v="21"/>
    <x v="0"/>
    <x v="5024"/>
    <n v="6.1920999999999999"/>
    <n v="5.6238000000000001"/>
    <n v="5.1485000000000003"/>
    <n v="5.3475999999999999"/>
    <n v="4.4429999999999996"/>
    <n v="5.7427999999999999"/>
    <n v="4.7121000000000004"/>
    <n v="3.7277999999999998"/>
  </r>
  <r>
    <s v="arizona"/>
    <x v="21"/>
    <x v="3"/>
    <x v="5025"/>
    <n v="1.9248000000000001"/>
    <n v="1.8846000000000001"/>
    <n v="1.8287"/>
    <n v="1.6084000000000001"/>
    <n v="1.4869000000000001"/>
    <n v="1.7903"/>
    <n v="1.2744"/>
    <n v="1.0107999999999999"/>
  </r>
  <r>
    <s v="arizona"/>
    <x v="21"/>
    <x v="4"/>
    <x v="5026"/>
    <n v="2.7399"/>
    <n v="2.7265999999999999"/>
    <n v="2.1863999999999999"/>
    <n v="2.7265999999999999"/>
    <n v="2.1779999999999999"/>
    <n v="2.4251999999999998"/>
    <n v="2.4251999999999998"/>
    <n v="1.9389000000000001"/>
  </r>
  <r>
    <s v="arizona"/>
    <x v="21"/>
    <x v="5"/>
    <x v="2267"/>
    <n v="0.36309999999999998"/>
    <n v="0.1371"/>
    <n v="0.21790000000000001"/>
    <n v="0.1371"/>
    <n v="9.8400000000000001E-2"/>
    <n v="0.36309999999999998"/>
    <n v="0.1371"/>
    <n v="9.8400000000000001E-2"/>
  </r>
  <r>
    <s v="arizona"/>
    <x v="21"/>
    <x v="1"/>
    <x v="5027"/>
    <n v="0.88859999999999995"/>
    <n v="0.71899999999999997"/>
    <n v="0.68579999999999997"/>
    <n v="0.71899999999999997"/>
    <n v="0.55089999999999995"/>
    <n v="0.88859999999999995"/>
    <n v="0.71899999999999997"/>
    <n v="0.55089999999999995"/>
  </r>
  <r>
    <s v="arizona"/>
    <x v="21"/>
    <x v="6"/>
    <x v="2225"/>
    <n v="6.9099999999999995E-2"/>
    <n v="6.9099999999999995E-2"/>
    <n v="4.1500000000000002E-2"/>
    <n v="6.9099999999999995E-2"/>
    <n v="4.1500000000000002E-2"/>
    <n v="6.9099999999999995E-2"/>
    <n v="6.9099999999999995E-2"/>
    <n v="4.1500000000000002E-2"/>
  </r>
  <r>
    <s v="arizona"/>
    <x v="21"/>
    <x v="2"/>
    <x v="95"/>
    <n v="0.20649999999999999"/>
    <n v="8.7400000000000005E-2"/>
    <n v="0.1883"/>
    <n v="8.7400000000000005E-2"/>
    <n v="8.7400000000000005E-2"/>
    <n v="0.20649999999999999"/>
    <n v="8.7400000000000005E-2"/>
    <n v="8.7400000000000005E-2"/>
  </r>
  <r>
    <s v="arkansas"/>
    <x v="21"/>
    <x v="1"/>
    <x v="5028"/>
    <n v="0.39279999999999998"/>
    <n v="0.3"/>
    <n v="0.30549999999999999"/>
    <n v="0.3"/>
    <n v="0.23180000000000001"/>
    <n v="0.39279999999999998"/>
    <n v="0.3"/>
    <n v="0.23180000000000001"/>
  </r>
  <r>
    <s v="arkansas"/>
    <x v="21"/>
    <x v="2"/>
    <x v="4204"/>
    <n v="6.7000000000000004E-2"/>
    <n v="2.8400000000000002E-2"/>
    <n v="6.1100000000000002E-2"/>
    <n v="2.8400000000000002E-2"/>
    <n v="2.8400000000000002E-2"/>
    <n v="6.7000000000000004E-2"/>
    <n v="2.8400000000000002E-2"/>
    <n v="2.8400000000000002E-2"/>
  </r>
  <r>
    <s v="arkansas"/>
    <x v="21"/>
    <x v="5"/>
    <x v="4371"/>
    <n v="0.1179"/>
    <n v="4.4499999999999998E-2"/>
    <n v="7.0699999999999999E-2"/>
    <n v="4.4499999999999998E-2"/>
    <n v="3.1899999999999998E-2"/>
    <n v="0.1179"/>
    <n v="4.4499999999999998E-2"/>
    <n v="3.1899999999999998E-2"/>
  </r>
  <r>
    <s v="arkansas"/>
    <x v="21"/>
    <x v="3"/>
    <x v="5029"/>
    <n v="0.625"/>
    <n v="0.6119"/>
    <n v="0.59379999999999999"/>
    <n v="0.52229999999999999"/>
    <n v="0.48280000000000001"/>
    <n v="0.58130000000000004"/>
    <n v="0.4138"/>
    <n v="0.32819999999999999"/>
  </r>
  <r>
    <s v="arkansas"/>
    <x v="21"/>
    <x v="0"/>
    <x v="5030"/>
    <n v="2.2961"/>
    <n v="2.0737999999999999"/>
    <n v="1.8993"/>
    <n v="1.9842"/>
    <n v="1.6402000000000001"/>
    <n v="2.1309999999999998"/>
    <n v="1.7585999999999999"/>
    <n v="1.3927"/>
  </r>
  <r>
    <s v="arkansas"/>
    <x v="21"/>
    <x v="4"/>
    <x v="5031"/>
    <n v="1.0709"/>
    <n v="1.0666"/>
    <n v="0.85460000000000003"/>
    <n v="1.0666"/>
    <n v="0.85189999999999999"/>
    <n v="0.94950000000000001"/>
    <n v="0.94950000000000001"/>
    <n v="0.75890000000000002"/>
  </r>
  <r>
    <s v="arkansas"/>
    <x v="21"/>
    <x v="6"/>
    <x v="1463"/>
    <n v="2.24E-2"/>
    <n v="2.24E-2"/>
    <n v="1.35E-2"/>
    <n v="2.24E-2"/>
    <n v="1.35E-2"/>
    <n v="2.24E-2"/>
    <n v="2.24E-2"/>
    <n v="1.35E-2"/>
  </r>
  <r>
    <s v="california"/>
    <x v="21"/>
    <x v="4"/>
    <x v="5032"/>
    <n v="11.778600000000001"/>
    <n v="11.7173"/>
    <n v="9.3925999999999998"/>
    <n v="11.7173"/>
    <n v="9.3537999999999997"/>
    <n v="10.4162"/>
    <n v="10.4162"/>
    <n v="8.3224"/>
  </r>
  <r>
    <s v="california"/>
    <x v="21"/>
    <x v="6"/>
    <x v="2306"/>
    <n v="0.31680000000000003"/>
    <n v="0.31680000000000003"/>
    <n v="0.19009999999999999"/>
    <n v="0.31680000000000003"/>
    <n v="0.19009999999999999"/>
    <n v="0.31680000000000003"/>
    <n v="0.31680000000000003"/>
    <n v="0.19009999999999999"/>
  </r>
  <r>
    <s v="california"/>
    <x v="21"/>
    <x v="5"/>
    <x v="5033"/>
    <n v="1.6642999999999999"/>
    <n v="0.62839999999999996"/>
    <n v="0.99860000000000004"/>
    <n v="0.62839999999999996"/>
    <n v="0.45079999999999998"/>
    <n v="1.6642999999999999"/>
    <n v="0.62839999999999996"/>
    <n v="0.45079999999999998"/>
  </r>
  <r>
    <s v="california"/>
    <x v="21"/>
    <x v="1"/>
    <x v="5034"/>
    <n v="4.2396000000000003"/>
    <n v="4.2396000000000003"/>
    <n v="3.2755999999999998"/>
    <n v="4.2396000000000003"/>
    <n v="2.6093999999999999"/>
    <n v="4.2396000000000003"/>
    <n v="4.2396000000000003"/>
    <n v="2.6093999999999999"/>
  </r>
  <r>
    <s v="california"/>
    <x v="21"/>
    <x v="2"/>
    <x v="5035"/>
    <n v="0.94630000000000003"/>
    <n v="0.40039999999999998"/>
    <n v="0.86299999999999999"/>
    <n v="0.40039999999999998"/>
    <n v="0.40039999999999998"/>
    <n v="0.94630000000000003"/>
    <n v="0.40039999999999998"/>
    <n v="0.40039999999999998"/>
  </r>
  <r>
    <s v="california"/>
    <x v="21"/>
    <x v="0"/>
    <x v="5036"/>
    <n v="27.7669"/>
    <n v="25.939800000000002"/>
    <n v="23.1006"/>
    <n v="24.673999999999999"/>
    <n v="19.818899999999999"/>
    <n v="25.788"/>
    <n v="21.841899999999999"/>
    <n v="16.605499999999999"/>
  </r>
  <r>
    <s v="california"/>
    <x v="21"/>
    <x v="3"/>
    <x v="5037"/>
    <n v="8.8213000000000008"/>
    <n v="8.6372"/>
    <n v="8.3806999999999992"/>
    <n v="7.3714000000000004"/>
    <n v="6.8144"/>
    <n v="8.2048000000000005"/>
    <n v="5.8403"/>
    <n v="4.6323999999999996"/>
  </r>
  <r>
    <s v="colorado"/>
    <x v="21"/>
    <x v="5"/>
    <x v="5038"/>
    <n v="0.2074"/>
    <n v="7.8299999999999995E-2"/>
    <n v="0.1244"/>
    <n v="7.8299999999999995E-2"/>
    <n v="5.62E-2"/>
    <n v="0.2074"/>
    <n v="7.8299999999999995E-2"/>
    <n v="5.62E-2"/>
  </r>
  <r>
    <s v="colorado"/>
    <x v="21"/>
    <x v="2"/>
    <x v="4371"/>
    <n v="0.1179"/>
    <n v="4.99E-2"/>
    <n v="0.1076"/>
    <n v="4.99E-2"/>
    <n v="4.99E-2"/>
    <n v="0.1179"/>
    <n v="4.99E-2"/>
    <n v="4.99E-2"/>
  </r>
  <r>
    <s v="colorado"/>
    <x v="21"/>
    <x v="0"/>
    <x v="5039"/>
    <n v="3.8224999999999998"/>
    <n v="3.4624999999999999"/>
    <n v="3.17"/>
    <n v="3.3047"/>
    <n v="2.7387999999999999"/>
    <n v="3.5465"/>
    <n v="2.9224000000000001"/>
    <n v="2.3149000000000002"/>
  </r>
  <r>
    <s v="colorado"/>
    <x v="21"/>
    <x v="3"/>
    <x v="5040"/>
    <n v="1.0992999999999999"/>
    <n v="1.0763"/>
    <n v="1.0444"/>
    <n v="0.91859999999999997"/>
    <n v="0.84919999999999995"/>
    <n v="1.0225"/>
    <n v="0.7278"/>
    <n v="0.57730000000000004"/>
  </r>
  <r>
    <s v="colorado"/>
    <x v="21"/>
    <x v="6"/>
    <x v="1013"/>
    <n v="3.95E-2"/>
    <n v="3.95E-2"/>
    <n v="2.3699999999999999E-2"/>
    <n v="3.95E-2"/>
    <n v="2.3699999999999999E-2"/>
    <n v="3.95E-2"/>
    <n v="3.95E-2"/>
    <n v="2.3699999999999999E-2"/>
  </r>
  <r>
    <s v="colorado"/>
    <x v="21"/>
    <x v="1"/>
    <x v="3545"/>
    <n v="0.60540000000000005"/>
    <n v="0.47310000000000002"/>
    <n v="0.46949999999999997"/>
    <n v="0.47310000000000002"/>
    <n v="0.36430000000000001"/>
    <n v="0.60540000000000005"/>
    <n v="0.47310000000000002"/>
    <n v="0.36430000000000001"/>
  </r>
  <r>
    <s v="colorado"/>
    <x v="21"/>
    <x v="4"/>
    <x v="5041"/>
    <n v="1.7528999999999999"/>
    <n v="1.7453000000000001"/>
    <n v="1.4004000000000001"/>
    <n v="1.7453000000000001"/>
    <n v="1.3956"/>
    <n v="1.5538000000000001"/>
    <n v="1.5538000000000001"/>
    <n v="1.2435"/>
  </r>
  <r>
    <s v="connecticut"/>
    <x v="21"/>
    <x v="0"/>
    <x v="5042"/>
    <n v="2.3233999999999999"/>
    <n v="2.0870000000000002"/>
    <n v="1.9426000000000001"/>
    <n v="1.9824999999999999"/>
    <n v="1.6587000000000001"/>
    <n v="2.1669"/>
    <n v="1.7556"/>
    <n v="1.3983000000000001"/>
  </r>
  <r>
    <s v="connecticut"/>
    <x v="21"/>
    <x v="5"/>
    <x v="3253"/>
    <n v="0.13730000000000001"/>
    <n v="5.1900000000000002E-2"/>
    <n v="8.2400000000000001E-2"/>
    <n v="5.1900000000000002E-2"/>
    <n v="3.7199999999999997E-2"/>
    <n v="0.13730000000000001"/>
    <n v="5.1900000000000002E-2"/>
    <n v="3.7199999999999997E-2"/>
  </r>
  <r>
    <s v="connecticut"/>
    <x v="21"/>
    <x v="6"/>
    <x v="4127"/>
    <n v="2.6100000000000002E-2"/>
    <n v="2.6100000000000002E-2"/>
    <n v="1.5699999999999999E-2"/>
    <n v="2.6100000000000002E-2"/>
    <n v="1.5699999999999999E-2"/>
    <n v="2.6100000000000002E-2"/>
    <n v="2.6100000000000002E-2"/>
    <n v="1.5699999999999999E-2"/>
  </r>
  <r>
    <s v="connecticut"/>
    <x v="21"/>
    <x v="4"/>
    <x v="5043"/>
    <n v="0.95840000000000003"/>
    <n v="0.95330000000000004"/>
    <n v="0.77510000000000001"/>
    <n v="0.95330000000000004"/>
    <n v="0.77190000000000003"/>
    <n v="0.85270000000000001"/>
    <n v="0.85270000000000001"/>
    <n v="0.69159999999999999"/>
  </r>
  <r>
    <s v="connecticut"/>
    <x v="21"/>
    <x v="2"/>
    <x v="4250"/>
    <n v="7.8100000000000003E-2"/>
    <n v="3.3000000000000002E-2"/>
    <n v="7.1199999999999999E-2"/>
    <n v="3.3000000000000002E-2"/>
    <n v="3.3000000000000002E-2"/>
    <n v="7.8100000000000003E-2"/>
    <n v="3.3000000000000002E-2"/>
    <n v="3.3000000000000002E-2"/>
  </r>
  <r>
    <s v="connecticut"/>
    <x v="21"/>
    <x v="1"/>
    <x v="5044"/>
    <n v="0.39550000000000002"/>
    <n v="0.30980000000000002"/>
    <n v="0.30649999999999999"/>
    <n v="0.30980000000000002"/>
    <n v="0.23849999999999999"/>
    <n v="0.39550000000000002"/>
    <n v="0.30980000000000002"/>
    <n v="0.23849999999999999"/>
  </r>
  <r>
    <s v="connecticut"/>
    <x v="21"/>
    <x v="3"/>
    <x v="2637"/>
    <n v="0.72799999999999998"/>
    <n v="0.71279999999999999"/>
    <n v="0.69159999999999999"/>
    <n v="0.60829999999999995"/>
    <n v="0.56240000000000001"/>
    <n v="0.67710000000000004"/>
    <n v="0.48199999999999998"/>
    <n v="0.38229999999999997"/>
  </r>
  <r>
    <s v="delaware"/>
    <x v="21"/>
    <x v="2"/>
    <x v="1492"/>
    <n v="2.1100000000000001E-2"/>
    <n v="8.8999999999999999E-3"/>
    <n v="1.9199999999999998E-2"/>
    <n v="8.8999999999999999E-3"/>
    <n v="8.8999999999999999E-3"/>
    <n v="2.1100000000000001E-2"/>
    <n v="8.8999999999999999E-3"/>
    <n v="8.8999999999999999E-3"/>
  </r>
  <r>
    <s v="delaware"/>
    <x v="21"/>
    <x v="6"/>
    <x v="797"/>
    <n v="7.1000000000000004E-3"/>
    <n v="7.1000000000000004E-3"/>
    <n v="4.1999999999999997E-3"/>
    <n v="7.1000000000000004E-3"/>
    <n v="4.1999999999999997E-3"/>
    <n v="7.1000000000000004E-3"/>
    <n v="7.1000000000000004E-3"/>
    <n v="4.1999999999999997E-3"/>
  </r>
  <r>
    <s v="delaware"/>
    <x v="21"/>
    <x v="0"/>
    <x v="5045"/>
    <n v="0.71440000000000003"/>
    <n v="0.64780000000000004"/>
    <n v="0.59119999999999995"/>
    <n v="0.61970000000000003"/>
    <n v="0.51239999999999997"/>
    <n v="0.6623"/>
    <n v="0.54859999999999998"/>
    <n v="0.4345"/>
  </r>
  <r>
    <s v="delaware"/>
    <x v="21"/>
    <x v="4"/>
    <x v="3235"/>
    <n v="0.33850000000000002"/>
    <n v="0.3372"/>
    <n v="0.2702"/>
    <n v="0.3372"/>
    <n v="0.26929999999999998"/>
    <n v="0.30020000000000002"/>
    <n v="0.30020000000000002"/>
    <n v="0.2399"/>
  </r>
  <r>
    <s v="delaware"/>
    <x v="21"/>
    <x v="5"/>
    <x v="5046"/>
    <n v="3.6999999999999998E-2"/>
    <n v="1.4E-2"/>
    <n v="2.2200000000000001E-2"/>
    <n v="1.4E-2"/>
    <n v="0.01"/>
    <n v="3.6999999999999998E-2"/>
    <n v="1.4E-2"/>
    <n v="0.01"/>
  </r>
  <r>
    <s v="delaware"/>
    <x v="21"/>
    <x v="1"/>
    <x v="4914"/>
    <n v="0.1144"/>
    <n v="8.8499999999999995E-2"/>
    <n v="8.8900000000000007E-2"/>
    <n v="8.8499999999999995E-2"/>
    <n v="6.83E-2"/>
    <n v="0.1144"/>
    <n v="8.8499999999999995E-2"/>
    <n v="6.83E-2"/>
  </r>
  <r>
    <s v="delaware"/>
    <x v="21"/>
    <x v="3"/>
    <x v="2927"/>
    <n v="0.1963"/>
    <n v="0.19220000000000001"/>
    <n v="0.1865"/>
    <n v="0.16400000000000001"/>
    <n v="0.15160000000000001"/>
    <n v="0.18260000000000001"/>
    <n v="0.13"/>
    <n v="0.1031"/>
  </r>
  <r>
    <s v="florida"/>
    <x v="21"/>
    <x v="0"/>
    <x v="5047"/>
    <n v="18.193200000000001"/>
    <n v="16.562799999999999"/>
    <n v="15.077400000000001"/>
    <n v="15.814299999999999"/>
    <n v="13.093500000000001"/>
    <n v="16.851500000000001"/>
    <n v="13.968"/>
    <n v="11.0565"/>
  </r>
  <r>
    <s v="florida"/>
    <x v="21"/>
    <x v="4"/>
    <x v="5048"/>
    <n v="8.5881000000000007"/>
    <n v="8.5518999999999998"/>
    <n v="6.8517000000000001"/>
    <n v="8.5518999999999998"/>
    <n v="6.8287000000000004"/>
    <n v="7.6109999999999998"/>
    <n v="7.6109999999999998"/>
    <n v="6.0819999999999999"/>
  </r>
  <r>
    <s v="florida"/>
    <x v="21"/>
    <x v="6"/>
    <x v="4161"/>
    <n v="0.18740000000000001"/>
    <n v="0.18740000000000001"/>
    <n v="0.1124"/>
    <n v="0.18740000000000001"/>
    <n v="0.1124"/>
    <n v="0.18740000000000001"/>
    <n v="0.18740000000000001"/>
    <n v="0.1124"/>
  </r>
  <r>
    <s v="florida"/>
    <x v="21"/>
    <x v="1"/>
    <x v="5049"/>
    <n v="2.6579000000000002"/>
    <n v="2.1078000000000001"/>
    <n v="2.0569000000000002"/>
    <n v="2.1078000000000001"/>
    <n v="1.6195999999999999"/>
    <n v="2.6579000000000002"/>
    <n v="2.1078000000000001"/>
    <n v="1.6195999999999999"/>
  </r>
  <r>
    <s v="florida"/>
    <x v="21"/>
    <x v="2"/>
    <x v="5050"/>
    <n v="0.55959999999999999"/>
    <n v="0.23680000000000001"/>
    <n v="0.51029999999999998"/>
    <n v="0.23680000000000001"/>
    <n v="0.23680000000000001"/>
    <n v="0.55959999999999999"/>
    <n v="0.23680000000000001"/>
    <n v="0.23680000000000001"/>
  </r>
  <r>
    <s v="florida"/>
    <x v="21"/>
    <x v="5"/>
    <x v="5051"/>
    <n v="0.98409999999999997"/>
    <n v="0.37159999999999999"/>
    <n v="0.59050000000000002"/>
    <n v="0.37159999999999999"/>
    <n v="0.26650000000000001"/>
    <n v="0.98409999999999997"/>
    <n v="0.37159999999999999"/>
    <n v="0.26650000000000001"/>
  </r>
  <r>
    <s v="florida"/>
    <x v="21"/>
    <x v="3"/>
    <x v="5052"/>
    <n v="5.2161999999999997"/>
    <n v="5.1073000000000004"/>
    <n v="4.9557000000000002"/>
    <n v="4.3587999999999996"/>
    <n v="4.0294999999999996"/>
    <n v="4.8516000000000004"/>
    <n v="3.4535"/>
    <n v="2.7391999999999999"/>
  </r>
  <r>
    <s v="georgia"/>
    <x v="21"/>
    <x v="0"/>
    <x v="5053"/>
    <n v="8.0315999999999992"/>
    <n v="7.2533000000000003"/>
    <n v="6.6524000000000001"/>
    <n v="6.9263000000000003"/>
    <n v="5.7332000000000001"/>
    <n v="7.4558"/>
    <n v="6.13"/>
    <n v="4.8514999999999997"/>
  </r>
  <r>
    <s v="georgia"/>
    <x v="21"/>
    <x v="2"/>
    <x v="5054"/>
    <n v="0.2445"/>
    <n v="0.10349999999999999"/>
    <n v="0.223"/>
    <n v="0.10349999999999999"/>
    <n v="0.10349999999999999"/>
    <n v="0.2445"/>
    <n v="0.10349999999999999"/>
    <n v="0.10349999999999999"/>
  </r>
  <r>
    <s v="georgia"/>
    <x v="21"/>
    <x v="3"/>
    <x v="5055"/>
    <n v="2.2789000000000001"/>
    <n v="2.2313999999999998"/>
    <n v="2.1650999999999998"/>
    <n v="1.9044000000000001"/>
    <n v="1.7605"/>
    <n v="2.1196999999999999"/>
    <n v="1.5087999999999999"/>
    <n v="1.1968000000000001"/>
  </r>
  <r>
    <s v="georgia"/>
    <x v="21"/>
    <x v="1"/>
    <x v="5056"/>
    <n v="1.3438000000000001"/>
    <n v="1.0374000000000001"/>
    <n v="1.0438000000000001"/>
    <n v="1.0374000000000001"/>
    <n v="0.80020000000000002"/>
    <n v="1.3438000000000001"/>
    <n v="1.0374000000000001"/>
    <n v="0.80020000000000002"/>
  </r>
  <r>
    <s v="georgia"/>
    <x v="21"/>
    <x v="5"/>
    <x v="5057"/>
    <n v="0.43"/>
    <n v="0.1623"/>
    <n v="0.25800000000000001"/>
    <n v="0.1623"/>
    <n v="0.11650000000000001"/>
    <n v="0.43"/>
    <n v="0.1623"/>
    <n v="0.11650000000000001"/>
  </r>
  <r>
    <s v="georgia"/>
    <x v="21"/>
    <x v="6"/>
    <x v="5058"/>
    <n v="8.1900000000000001E-2"/>
    <n v="8.1900000000000001E-2"/>
    <n v="4.9099999999999998E-2"/>
    <n v="8.1900000000000001E-2"/>
    <n v="4.9099999999999998E-2"/>
    <n v="8.1900000000000001E-2"/>
    <n v="8.1900000000000001E-2"/>
    <n v="4.9099999999999998E-2"/>
  </r>
  <r>
    <s v="georgia"/>
    <x v="21"/>
    <x v="4"/>
    <x v="5059"/>
    <n v="3.6526000000000001"/>
    <n v="3.6368"/>
    <n v="2.9134000000000002"/>
    <n v="3.6368"/>
    <n v="2.9034"/>
    <n v="3.2360000000000002"/>
    <n v="3.2360000000000002"/>
    <n v="2.5853999999999999"/>
  </r>
  <r>
    <s v="hawaii"/>
    <x v="21"/>
    <x v="5"/>
    <x v="1771"/>
    <n v="5.3699999999999998E-2"/>
    <n v="2.0299999999999999E-2"/>
    <n v="3.2199999999999999E-2"/>
    <n v="2.0299999999999999E-2"/>
    <n v="1.46E-2"/>
    <n v="5.3699999999999998E-2"/>
    <n v="2.0299999999999999E-2"/>
    <n v="1.46E-2"/>
  </r>
  <r>
    <s v="hawaii"/>
    <x v="21"/>
    <x v="3"/>
    <x v="5060"/>
    <n v="0.2848"/>
    <n v="0.27889999999999998"/>
    <n v="0.27060000000000001"/>
    <n v="0.23799999999999999"/>
    <n v="0.22"/>
    <n v="0.26490000000000002"/>
    <n v="0.18859999999999999"/>
    <n v="0.14960000000000001"/>
  </r>
  <r>
    <s v="hawaii"/>
    <x v="21"/>
    <x v="4"/>
    <x v="1006"/>
    <n v="0.40970000000000001"/>
    <n v="0.40770000000000001"/>
    <n v="0.32690000000000002"/>
    <n v="0.40770000000000001"/>
    <n v="0.32569999999999999"/>
    <n v="0.36259999999999998"/>
    <n v="0.36259999999999998"/>
    <n v="0.28999999999999998"/>
  </r>
  <r>
    <s v="hawaii"/>
    <x v="21"/>
    <x v="0"/>
    <x v="5061"/>
    <n v="0.93100000000000005"/>
    <n v="0.84309999999999996"/>
    <n v="0.77359999999999995"/>
    <n v="0.80230000000000001"/>
    <n v="0.66620000000000001"/>
    <n v="0.86409999999999998"/>
    <n v="0.70779999999999998"/>
    <n v="0.56000000000000005"/>
  </r>
  <r>
    <s v="hawaii"/>
    <x v="21"/>
    <x v="1"/>
    <x v="4373"/>
    <n v="0.14199999999999999"/>
    <n v="0.11310000000000001"/>
    <n v="0.10979999999999999"/>
    <n v="0.11310000000000001"/>
    <n v="8.6800000000000002E-2"/>
    <n v="0.14199999999999999"/>
    <n v="0.11310000000000001"/>
    <n v="8.6800000000000002E-2"/>
  </r>
  <r>
    <s v="hawaii"/>
    <x v="21"/>
    <x v="2"/>
    <x v="905"/>
    <n v="3.0599999999999999E-2"/>
    <n v="1.29E-2"/>
    <n v="2.7900000000000001E-2"/>
    <n v="1.29E-2"/>
    <n v="1.29E-2"/>
    <n v="3.0599999999999999E-2"/>
    <n v="1.29E-2"/>
    <n v="1.29E-2"/>
  </r>
  <r>
    <s v="hawaii"/>
    <x v="21"/>
    <x v="6"/>
    <x v="172"/>
    <n v="1.0200000000000001E-2"/>
    <n v="1.0200000000000001E-2"/>
    <n v="6.1000000000000004E-3"/>
    <n v="1.0200000000000001E-2"/>
    <n v="6.1000000000000004E-3"/>
    <n v="1.0200000000000001E-2"/>
    <n v="1.0200000000000001E-2"/>
    <n v="6.1000000000000004E-3"/>
  </r>
  <r>
    <s v="idaho"/>
    <x v="21"/>
    <x v="0"/>
    <x v="5062"/>
    <n v="1.2584"/>
    <n v="1.1383000000000001"/>
    <n v="1.0442"/>
    <n v="1.0851999999999999"/>
    <n v="0.9"/>
    <n v="1.1680999999999999"/>
    <n v="0.95909999999999995"/>
    <n v="0.75939999999999996"/>
  </r>
  <r>
    <s v="idaho"/>
    <x v="21"/>
    <x v="4"/>
    <x v="5063"/>
    <n v="0.56489999999999996"/>
    <n v="0.56230000000000002"/>
    <n v="0.4511"/>
    <n v="0.56230000000000002"/>
    <n v="0.44950000000000001"/>
    <n v="0.50049999999999994"/>
    <n v="0.50049999999999994"/>
    <n v="0.40039999999999998"/>
  </r>
  <r>
    <s v="idaho"/>
    <x v="21"/>
    <x v="5"/>
    <x v="1033"/>
    <n v="6.9800000000000001E-2"/>
    <n v="2.63E-2"/>
    <n v="4.19E-2"/>
    <n v="2.63E-2"/>
    <n v="1.89E-2"/>
    <n v="6.9800000000000001E-2"/>
    <n v="2.63E-2"/>
    <n v="1.89E-2"/>
  </r>
  <r>
    <s v="idaho"/>
    <x v="21"/>
    <x v="6"/>
    <x v="3817"/>
    <n v="1.3299999999999999E-2"/>
    <n v="1.3299999999999999E-2"/>
    <n v="8.0000000000000002E-3"/>
    <n v="1.3299999999999999E-2"/>
    <n v="8.0000000000000002E-3"/>
    <n v="1.3299999999999999E-2"/>
    <n v="1.3299999999999999E-2"/>
    <n v="8.0000000000000002E-3"/>
  </r>
  <r>
    <s v="idaho"/>
    <x v="21"/>
    <x v="3"/>
    <x v="5064"/>
    <n v="0.36980000000000002"/>
    <n v="0.36209999999999998"/>
    <n v="0.35139999999999999"/>
    <n v="0.30909999999999999"/>
    <n v="0.28570000000000001"/>
    <n v="0.34399999999999997"/>
    <n v="0.24490000000000001"/>
    <n v="0.19420000000000001"/>
  </r>
  <r>
    <s v="idaho"/>
    <x v="21"/>
    <x v="1"/>
    <x v="5065"/>
    <n v="0.2009"/>
    <n v="0.15740000000000001"/>
    <n v="0.15579999999999999"/>
    <n v="0.15740000000000001"/>
    <n v="0.1212"/>
    <n v="0.2009"/>
    <n v="0.15740000000000001"/>
    <n v="0.1212"/>
  </r>
  <r>
    <s v="idaho"/>
    <x v="21"/>
    <x v="2"/>
    <x v="2016"/>
    <n v="3.9699999999999999E-2"/>
    <n v="1.6799999999999999E-2"/>
    <n v="3.6200000000000003E-2"/>
    <n v="1.6799999999999999E-2"/>
    <n v="1.6799999999999999E-2"/>
    <n v="3.9699999999999999E-2"/>
    <n v="1.6799999999999999E-2"/>
    <n v="1.6799999999999999E-2"/>
  </r>
  <r>
    <s v="illinois"/>
    <x v="21"/>
    <x v="1"/>
    <x v="5066"/>
    <n v="1.3964000000000001"/>
    <n v="1.0991"/>
    <n v="1.0818000000000001"/>
    <n v="1.0991"/>
    <n v="0.84540000000000004"/>
    <n v="1.3964000000000001"/>
    <n v="1.0991"/>
    <n v="0.84540000000000004"/>
  </r>
  <r>
    <s v="illinois"/>
    <x v="21"/>
    <x v="4"/>
    <x v="5067"/>
    <n v="4.1555"/>
    <n v="4.1372"/>
    <n v="3.3050999999999999"/>
    <n v="4.1372"/>
    <n v="3.2934999999999999"/>
    <n v="3.6753"/>
    <n v="3.6753"/>
    <n v="2.9275000000000002"/>
  </r>
  <r>
    <s v="illinois"/>
    <x v="21"/>
    <x v="0"/>
    <x v="5068"/>
    <n v="9.0608000000000004"/>
    <n v="8.2178000000000004"/>
    <n v="7.5026000000000002"/>
    <n v="7.8396999999999997"/>
    <n v="6.4851000000000001"/>
    <n v="8.3964999999999996"/>
    <n v="6.9206000000000003"/>
    <n v="5.4673999999999996"/>
  </r>
  <r>
    <s v="illinois"/>
    <x v="21"/>
    <x v="5"/>
    <x v="5069"/>
    <n v="0.497"/>
    <n v="0.18770000000000001"/>
    <n v="0.29820000000000002"/>
    <n v="0.18770000000000001"/>
    <n v="0.1346"/>
    <n v="0.497"/>
    <n v="0.18770000000000001"/>
    <n v="0.1346"/>
  </r>
  <r>
    <s v="illinois"/>
    <x v="21"/>
    <x v="6"/>
    <x v="3867"/>
    <n v="9.4600000000000004E-2"/>
    <n v="9.4600000000000004E-2"/>
    <n v="5.6800000000000003E-2"/>
    <n v="9.4600000000000004E-2"/>
    <n v="5.6800000000000003E-2"/>
    <n v="9.4600000000000004E-2"/>
    <n v="9.4600000000000004E-2"/>
    <n v="5.6800000000000003E-2"/>
  </r>
  <r>
    <s v="illinois"/>
    <x v="21"/>
    <x v="3"/>
    <x v="5070"/>
    <n v="2.6345999999999998"/>
    <n v="2.5796000000000001"/>
    <n v="2.5030000000000001"/>
    <n v="2.2014999999999998"/>
    <n v="2.0352000000000001"/>
    <n v="2.4504000000000001"/>
    <n v="1.7443"/>
    <n v="1.3835"/>
  </r>
  <r>
    <s v="illinois"/>
    <x v="21"/>
    <x v="2"/>
    <x v="5071"/>
    <n v="0.28260000000000002"/>
    <n v="0.1196"/>
    <n v="0.25779999999999997"/>
    <n v="0.1196"/>
    <n v="0.1196"/>
    <n v="0.28260000000000002"/>
    <n v="0.1196"/>
    <n v="0.1196"/>
  </r>
  <r>
    <s v="indiana"/>
    <x v="21"/>
    <x v="1"/>
    <x v="5072"/>
    <n v="0.89149999999999996"/>
    <n v="0.67390000000000005"/>
    <n v="0.69450000000000001"/>
    <n v="0.67390000000000005"/>
    <n v="0.52139999999999997"/>
    <n v="0.89149999999999996"/>
    <n v="0.67390000000000005"/>
    <n v="0.52139999999999997"/>
  </r>
  <r>
    <s v="indiana"/>
    <x v="21"/>
    <x v="6"/>
    <x v="532"/>
    <n v="4.7699999999999999E-2"/>
    <n v="4.7699999999999999E-2"/>
    <n v="2.86E-2"/>
    <n v="4.7699999999999999E-2"/>
    <n v="2.86E-2"/>
    <n v="4.7699999999999999E-2"/>
    <n v="4.7699999999999999E-2"/>
    <n v="2.86E-2"/>
  </r>
  <r>
    <s v="indiana"/>
    <x v="21"/>
    <x v="5"/>
    <x v="3527"/>
    <n v="0.25069999999999998"/>
    <n v="9.4700000000000006E-2"/>
    <n v="0.15040000000000001"/>
    <n v="9.4700000000000006E-2"/>
    <n v="6.7900000000000002E-2"/>
    <n v="0.25069999999999998"/>
    <n v="9.4700000000000006E-2"/>
    <n v="6.7900000000000002E-2"/>
  </r>
  <r>
    <s v="indiana"/>
    <x v="21"/>
    <x v="0"/>
    <x v="5073"/>
    <n v="4.8574000000000002"/>
    <n v="4.3643999999999998"/>
    <n v="4.0130999999999997"/>
    <n v="4.1737000000000002"/>
    <n v="3.4460000000000002"/>
    <n v="4.5117000000000003"/>
    <n v="3.6995"/>
    <n v="2.9241999999999999"/>
  </r>
  <r>
    <s v="indiana"/>
    <x v="21"/>
    <x v="4"/>
    <x v="5074"/>
    <n v="2.1958000000000002"/>
    <n v="2.1865000000000001"/>
    <n v="1.7468999999999999"/>
    <n v="2.1865000000000001"/>
    <n v="1.7411000000000001"/>
    <n v="1.9430000000000001"/>
    <n v="1.9430000000000001"/>
    <n v="1.548"/>
  </r>
  <r>
    <s v="indiana"/>
    <x v="21"/>
    <x v="3"/>
    <x v="167"/>
    <n v="1.329"/>
    <n v="1.3012999999999999"/>
    <n v="1.2625999999999999"/>
    <n v="1.1106"/>
    <n v="1.0266999999999999"/>
    <n v="1.2361"/>
    <n v="0.87990000000000002"/>
    <n v="0.69789999999999996"/>
  </r>
  <r>
    <s v="indiana"/>
    <x v="21"/>
    <x v="2"/>
    <x v="5075"/>
    <n v="0.1426"/>
    <n v="6.0299999999999999E-2"/>
    <n v="0.13"/>
    <n v="6.0299999999999999E-2"/>
    <n v="6.0299999999999999E-2"/>
    <n v="0.1426"/>
    <n v="6.0299999999999999E-2"/>
    <n v="6.0299999999999999E-2"/>
  </r>
  <r>
    <s v="iowa"/>
    <x v="21"/>
    <x v="2"/>
    <x v="1360"/>
    <n v="6.3200000000000006E-2"/>
    <n v="2.6700000000000002E-2"/>
    <n v="5.7599999999999998E-2"/>
    <n v="2.6700000000000002E-2"/>
    <n v="2.6700000000000002E-2"/>
    <n v="6.3200000000000006E-2"/>
    <n v="2.6700000000000002E-2"/>
    <n v="2.6700000000000002E-2"/>
  </r>
  <r>
    <s v="iowa"/>
    <x v="21"/>
    <x v="3"/>
    <x v="5076"/>
    <n v="0.58889999999999998"/>
    <n v="0.5766"/>
    <n v="0.5595"/>
    <n v="0.49209999999999998"/>
    <n v="0.45490000000000003"/>
    <n v="0.54769999999999996"/>
    <n v="0.38990000000000002"/>
    <n v="0.30919999999999997"/>
  </r>
  <r>
    <s v="iowa"/>
    <x v="21"/>
    <x v="5"/>
    <x v="64"/>
    <n v="0.1111"/>
    <n v="4.2000000000000003E-2"/>
    <n v="6.6699999999999995E-2"/>
    <n v="4.2000000000000003E-2"/>
    <n v="3.0099999999999998E-2"/>
    <n v="0.1111"/>
    <n v="4.2000000000000003E-2"/>
    <n v="3.0099999999999998E-2"/>
  </r>
  <r>
    <s v="iowa"/>
    <x v="21"/>
    <x v="4"/>
    <x v="5077"/>
    <n v="1.0043"/>
    <n v="1.0002"/>
    <n v="0.79920000000000002"/>
    <n v="1.0002"/>
    <n v="0.79659999999999997"/>
    <n v="0.88900000000000001"/>
    <n v="0.88900000000000001"/>
    <n v="0.70840000000000003"/>
  </r>
  <r>
    <s v="iowa"/>
    <x v="21"/>
    <x v="1"/>
    <x v="5078"/>
    <n v="0.372"/>
    <n v="0.28389999999999999"/>
    <n v="0.28939999999999999"/>
    <n v="0.28389999999999999"/>
    <n v="0.21929999999999999"/>
    <n v="0.372"/>
    <n v="0.28389999999999999"/>
    <n v="0.21929999999999999"/>
  </r>
  <r>
    <s v="iowa"/>
    <x v="21"/>
    <x v="0"/>
    <x v="5079"/>
    <n v="2.1606000000000001"/>
    <n v="1.9504999999999999"/>
    <n v="1.7849999999999999"/>
    <n v="1.8660000000000001"/>
    <n v="1.5403"/>
    <n v="2.0041000000000002"/>
    <n v="1.6525000000000001"/>
    <n v="1.3065"/>
  </r>
  <r>
    <s v="iowa"/>
    <x v="21"/>
    <x v="6"/>
    <x v="2303"/>
    <n v="2.12E-2"/>
    <n v="2.12E-2"/>
    <n v="1.2699999999999999E-2"/>
    <n v="2.12E-2"/>
    <n v="1.2699999999999999E-2"/>
    <n v="2.12E-2"/>
    <n v="2.12E-2"/>
    <n v="1.2699999999999999E-2"/>
  </r>
  <r>
    <s v="kansas"/>
    <x v="21"/>
    <x v="4"/>
    <x v="5080"/>
    <n v="0.9587"/>
    <n v="0.95469999999999999"/>
    <n v="0.76270000000000004"/>
    <n v="0.95469999999999999"/>
    <n v="0.76019999999999999"/>
    <n v="0.84840000000000004"/>
    <n v="0.84840000000000004"/>
    <n v="0.67589999999999995"/>
  </r>
  <r>
    <s v="kansas"/>
    <x v="21"/>
    <x v="3"/>
    <x v="5081"/>
    <n v="0.5766"/>
    <n v="0.56459999999999999"/>
    <n v="0.54779999999999995"/>
    <n v="0.48180000000000001"/>
    <n v="0.44540000000000002"/>
    <n v="0.5363"/>
    <n v="0.38169999999999998"/>
    <n v="0.30280000000000001"/>
  </r>
  <r>
    <s v="kansas"/>
    <x v="21"/>
    <x v="5"/>
    <x v="1903"/>
    <n v="0.10879999999999999"/>
    <n v="4.1099999999999998E-2"/>
    <n v="6.5299999999999997E-2"/>
    <n v="4.1099999999999998E-2"/>
    <n v="2.9499999999999998E-2"/>
    <n v="0.10879999999999999"/>
    <n v="4.1099999999999998E-2"/>
    <n v="2.9499999999999998E-2"/>
  </r>
  <r>
    <s v="kansas"/>
    <x v="21"/>
    <x v="6"/>
    <x v="1604"/>
    <n v="2.07E-2"/>
    <n v="2.07E-2"/>
    <n v="1.24E-2"/>
    <n v="2.07E-2"/>
    <n v="1.24E-2"/>
    <n v="2.07E-2"/>
    <n v="2.07E-2"/>
    <n v="1.24E-2"/>
  </r>
  <r>
    <s v="kansas"/>
    <x v="21"/>
    <x v="2"/>
    <x v="5082"/>
    <n v="6.1899999999999997E-2"/>
    <n v="2.6200000000000001E-2"/>
    <n v="5.6399999999999999E-2"/>
    <n v="2.6200000000000001E-2"/>
    <n v="2.6200000000000001E-2"/>
    <n v="6.1899999999999997E-2"/>
    <n v="2.6200000000000001E-2"/>
    <n v="2.6200000000000001E-2"/>
  </r>
  <r>
    <s v="kansas"/>
    <x v="21"/>
    <x v="0"/>
    <x v="5083"/>
    <n v="2.0872000000000002"/>
    <n v="1.8828"/>
    <n v="1.7251000000000001"/>
    <n v="1.8001"/>
    <n v="1.4865999999999999"/>
    <n v="1.9366000000000001"/>
    <n v="1.5936999999999999"/>
    <n v="1.2597"/>
  </r>
  <r>
    <s v="kansas"/>
    <x v="21"/>
    <x v="1"/>
    <x v="5084"/>
    <n v="0.36059999999999998"/>
    <n v="0.27560000000000001"/>
    <n v="0.28050000000000003"/>
    <n v="0.27560000000000001"/>
    <n v="0.21290000000000001"/>
    <n v="0.36059999999999998"/>
    <n v="0.27560000000000001"/>
    <n v="0.21290000000000001"/>
  </r>
  <r>
    <s v="kentucky"/>
    <x v="21"/>
    <x v="2"/>
    <x v="5085"/>
    <n v="9.5299999999999996E-2"/>
    <n v="4.0300000000000002E-2"/>
    <n v="8.6900000000000005E-2"/>
    <n v="4.0300000000000002E-2"/>
    <n v="4.0300000000000002E-2"/>
    <n v="9.5299999999999996E-2"/>
    <n v="4.0300000000000002E-2"/>
    <n v="4.0300000000000002E-2"/>
  </r>
  <r>
    <s v="kentucky"/>
    <x v="21"/>
    <x v="5"/>
    <x v="2179"/>
    <n v="0.16750000000000001"/>
    <n v="6.3299999999999995E-2"/>
    <n v="0.10050000000000001"/>
    <n v="6.3299999999999995E-2"/>
    <n v="4.5400000000000003E-2"/>
    <n v="0.16750000000000001"/>
    <n v="6.3299999999999995E-2"/>
    <n v="4.5400000000000003E-2"/>
  </r>
  <r>
    <s v="kentucky"/>
    <x v="21"/>
    <x v="6"/>
    <x v="5086"/>
    <n v="3.1899999999999998E-2"/>
    <n v="3.1899999999999998E-2"/>
    <n v="1.9099999999999999E-2"/>
    <n v="3.1899999999999998E-2"/>
    <n v="1.9099999999999999E-2"/>
    <n v="3.1899999999999998E-2"/>
    <n v="3.1899999999999998E-2"/>
    <n v="1.9099999999999999E-2"/>
  </r>
  <r>
    <s v="kentucky"/>
    <x v="21"/>
    <x v="0"/>
    <x v="5087"/>
    <n v="3.2734000000000001"/>
    <n v="2.9512999999999998"/>
    <n v="2.7073"/>
    <n v="2.8239000000000001"/>
    <n v="2.3342000000000001"/>
    <n v="3.0394999999999999"/>
    <n v="2.5041000000000002"/>
    <n v="1.9831000000000001"/>
  </r>
  <r>
    <s v="kentucky"/>
    <x v="21"/>
    <x v="1"/>
    <x v="5088"/>
    <n v="0.57550000000000001"/>
    <n v="0.43740000000000001"/>
    <n v="0.44800000000000001"/>
    <n v="0.43740000000000001"/>
    <n v="0.3382"/>
    <n v="0.57550000000000001"/>
    <n v="0.43740000000000001"/>
    <n v="0.3382"/>
  </r>
  <r>
    <s v="kentucky"/>
    <x v="21"/>
    <x v="3"/>
    <x v="5089"/>
    <n v="0.88790000000000002"/>
    <n v="0.86939999999999995"/>
    <n v="0.84360000000000002"/>
    <n v="0.74199999999999999"/>
    <n v="0.68589999999999995"/>
    <n v="0.82589999999999997"/>
    <n v="0.58789999999999998"/>
    <n v="0.46629999999999999"/>
  </r>
  <r>
    <s v="kentucky"/>
    <x v="21"/>
    <x v="4"/>
    <x v="5090"/>
    <n v="1.5153000000000001"/>
    <n v="1.5091000000000001"/>
    <n v="1.2092000000000001"/>
    <n v="1.5091000000000001"/>
    <n v="1.2053"/>
    <n v="1.3433999999999999"/>
    <n v="1.3433999999999999"/>
    <n v="1.0738000000000001"/>
  </r>
  <r>
    <s v="louisiana"/>
    <x v="21"/>
    <x v="6"/>
    <x v="2080"/>
    <n v="3.3799999999999997E-2"/>
    <n v="3.3799999999999997E-2"/>
    <n v="2.0299999999999999E-2"/>
    <n v="3.3799999999999997E-2"/>
    <n v="2.0299999999999999E-2"/>
    <n v="3.3799999999999997E-2"/>
    <n v="3.3799999999999997E-2"/>
    <n v="2.0299999999999999E-2"/>
  </r>
  <r>
    <s v="louisiana"/>
    <x v="21"/>
    <x v="4"/>
    <x v="5091"/>
    <n v="1.575"/>
    <n v="1.5684"/>
    <n v="1.2566999999999999"/>
    <n v="1.5684"/>
    <n v="1.2525999999999999"/>
    <n v="1.3959999999999999"/>
    <n v="1.3959999999999999"/>
    <n v="1.1156999999999999"/>
  </r>
  <r>
    <s v="louisiana"/>
    <x v="21"/>
    <x v="0"/>
    <x v="5092"/>
    <n v="3.3976999999999999"/>
    <n v="3.0710000000000002"/>
    <n v="2.8121"/>
    <n v="2.9359999999999999"/>
    <n v="2.4283000000000001"/>
    <n v="3.153"/>
    <n v="2.6002000000000001"/>
    <n v="2.0588000000000002"/>
  </r>
  <r>
    <s v="louisiana"/>
    <x v="21"/>
    <x v="1"/>
    <x v="5093"/>
    <n v="0.56950000000000001"/>
    <n v="0.43769999999999998"/>
    <n v="0.44259999999999999"/>
    <n v="0.43769999999999998"/>
    <n v="0.33789999999999998"/>
    <n v="0.56950000000000001"/>
    <n v="0.43769999999999998"/>
    <n v="0.33789999999999998"/>
  </r>
  <r>
    <s v="louisiana"/>
    <x v="21"/>
    <x v="2"/>
    <x v="1837"/>
    <n v="0.1009"/>
    <n v="4.2700000000000002E-2"/>
    <n v="9.2100000000000001E-2"/>
    <n v="4.2700000000000002E-2"/>
    <n v="4.2700000000000002E-2"/>
    <n v="0.1009"/>
    <n v="4.2700000000000002E-2"/>
    <n v="4.2700000000000002E-2"/>
  </r>
  <r>
    <s v="louisiana"/>
    <x v="21"/>
    <x v="5"/>
    <x v="525"/>
    <n v="0.17749999999999999"/>
    <n v="6.7000000000000004E-2"/>
    <n v="0.1065"/>
    <n v="6.7000000000000004E-2"/>
    <n v="4.8099999999999997E-2"/>
    <n v="0.17749999999999999"/>
    <n v="6.7000000000000004E-2"/>
    <n v="4.8099999999999997E-2"/>
  </r>
  <r>
    <s v="louisiana"/>
    <x v="21"/>
    <x v="3"/>
    <x v="5094"/>
    <n v="0.94089999999999996"/>
    <n v="0.92130000000000001"/>
    <n v="0.89390000000000003"/>
    <n v="0.7863"/>
    <n v="0.72689999999999999"/>
    <n v="0.87519999999999998"/>
    <n v="0.623"/>
    <n v="0.49409999999999998"/>
  </r>
  <r>
    <s v="maine"/>
    <x v="21"/>
    <x v="0"/>
    <x v="4714"/>
    <n v="0.9637"/>
    <n v="0.86580000000000001"/>
    <n v="0.80449999999999999"/>
    <n v="0.82579999999999998"/>
    <n v="0.68989999999999996"/>
    <n v="0.89880000000000004"/>
    <n v="0.7339"/>
    <n v="0.58620000000000005"/>
  </r>
  <r>
    <s v="maine"/>
    <x v="21"/>
    <x v="6"/>
    <x v="5095"/>
    <n v="0.01"/>
    <n v="0.01"/>
    <n v="6.0000000000000001E-3"/>
    <n v="0.01"/>
    <n v="6.0000000000000001E-3"/>
    <n v="0.01"/>
    <n v="0.01"/>
    <n v="6.0000000000000001E-3"/>
  </r>
  <r>
    <s v="maine"/>
    <x v="21"/>
    <x v="2"/>
    <x v="221"/>
    <n v="2.9899999999999999E-2"/>
    <n v="1.2699999999999999E-2"/>
    <n v="2.7300000000000001E-2"/>
    <n v="1.2699999999999999E-2"/>
    <n v="1.2699999999999999E-2"/>
    <n v="2.9899999999999999E-2"/>
    <n v="1.2699999999999999E-2"/>
    <n v="1.2699999999999999E-2"/>
  </r>
  <r>
    <s v="maine"/>
    <x v="21"/>
    <x v="1"/>
    <x v="461"/>
    <n v="0.17169999999999999"/>
    <n v="0.13159999999999999"/>
    <n v="0.13350000000000001"/>
    <n v="0.13159999999999999"/>
    <n v="0.1016"/>
    <n v="0.17169999999999999"/>
    <n v="0.13159999999999999"/>
    <n v="0.1016"/>
  </r>
  <r>
    <s v="maine"/>
    <x v="21"/>
    <x v="5"/>
    <x v="985"/>
    <n v="5.2600000000000001E-2"/>
    <n v="1.9900000000000001E-2"/>
    <n v="3.1600000000000003E-2"/>
    <n v="1.9900000000000001E-2"/>
    <n v="1.43E-2"/>
    <n v="5.2600000000000001E-2"/>
    <n v="1.9900000000000001E-2"/>
    <n v="1.43E-2"/>
  </r>
  <r>
    <s v="maine"/>
    <x v="21"/>
    <x v="3"/>
    <x v="5096"/>
    <n v="0.27889999999999998"/>
    <n v="0.27310000000000001"/>
    <n v="0.26500000000000001"/>
    <n v="0.2331"/>
    <n v="0.21540000000000001"/>
    <n v="0.25940000000000002"/>
    <n v="0.18459999999999999"/>
    <n v="0.14649999999999999"/>
  </r>
  <r>
    <s v="maine"/>
    <x v="21"/>
    <x v="4"/>
    <x v="3675"/>
    <n v="0.42059999999999997"/>
    <n v="0.41860000000000003"/>
    <n v="0.3412"/>
    <n v="0.41860000000000003"/>
    <n v="0.34"/>
    <n v="0.37519999999999998"/>
    <n v="0.37519999999999998"/>
    <n v="0.30520000000000003"/>
  </r>
  <r>
    <s v="maryland"/>
    <x v="21"/>
    <x v="4"/>
    <x v="5097"/>
    <n v="2.0851999999999999"/>
    <n v="2.0758000000000001"/>
    <n v="1.6627000000000001"/>
    <n v="2.0758000000000001"/>
    <n v="1.6568000000000001"/>
    <n v="1.8467"/>
    <n v="1.8467"/>
    <n v="1.4750000000000001"/>
  </r>
  <r>
    <s v="maryland"/>
    <x v="21"/>
    <x v="1"/>
    <x v="5098"/>
    <n v="0.73399999999999999"/>
    <n v="0.57450000000000001"/>
    <n v="0.56899999999999995"/>
    <n v="0.57450000000000001"/>
    <n v="0.44219999999999998"/>
    <n v="0.73399999999999999"/>
    <n v="0.57450000000000001"/>
    <n v="0.44219999999999998"/>
  </r>
  <r>
    <s v="maryland"/>
    <x v="21"/>
    <x v="3"/>
    <x v="5099"/>
    <n v="1.3438000000000001"/>
    <n v="1.3158000000000001"/>
    <n v="1.2766999999999999"/>
    <n v="1.1229"/>
    <n v="1.0381"/>
    <n v="1.2499"/>
    <n v="0.88970000000000005"/>
    <n v="0.70569999999999999"/>
  </r>
  <r>
    <s v="maryland"/>
    <x v="21"/>
    <x v="2"/>
    <x v="4068"/>
    <n v="0.14419999999999999"/>
    <n v="6.0999999999999999E-2"/>
    <n v="0.13150000000000001"/>
    <n v="6.0999999999999999E-2"/>
    <n v="6.0999999999999999E-2"/>
    <n v="0.14419999999999999"/>
    <n v="6.0999999999999999E-2"/>
    <n v="6.0999999999999999E-2"/>
  </r>
  <r>
    <s v="maryland"/>
    <x v="21"/>
    <x v="0"/>
    <x v="5100"/>
    <n v="4.6089000000000002"/>
    <n v="4.1711"/>
    <n v="3.8210000000000002"/>
    <n v="3.9782000000000002"/>
    <n v="3.2957999999999998"/>
    <n v="4.2765000000000004"/>
    <n v="3.5158"/>
    <n v="2.7816000000000001"/>
  </r>
  <r>
    <s v="maryland"/>
    <x v="21"/>
    <x v="5"/>
    <x v="5101"/>
    <n v="0.2535"/>
    <n v="9.5699999999999993E-2"/>
    <n v="0.15210000000000001"/>
    <n v="9.5699999999999993E-2"/>
    <n v="6.8699999999999997E-2"/>
    <n v="0.2535"/>
    <n v="9.5699999999999993E-2"/>
    <n v="6.8699999999999997E-2"/>
  </r>
  <r>
    <s v="maryland"/>
    <x v="21"/>
    <x v="6"/>
    <x v="5102"/>
    <n v="4.8300000000000003E-2"/>
    <n v="4.8300000000000003E-2"/>
    <n v="2.9000000000000001E-2"/>
    <n v="4.8300000000000003E-2"/>
    <n v="2.9000000000000001E-2"/>
    <n v="4.8300000000000003E-2"/>
    <n v="4.8300000000000003E-2"/>
    <n v="2.9000000000000001E-2"/>
  </r>
  <r>
    <s v="massachusetts"/>
    <x v="21"/>
    <x v="0"/>
    <x v="5103"/>
    <n v="4.3773"/>
    <n v="3.9397000000000002"/>
    <n v="3.6604999999999999"/>
    <n v="3.7429999999999999"/>
    <n v="3.1318999999999999"/>
    <n v="4.0803000000000003"/>
    <n v="3.3132999999999999"/>
    <n v="2.6396999999999999"/>
  </r>
  <r>
    <s v="massachusetts"/>
    <x v="21"/>
    <x v="2"/>
    <x v="3379"/>
    <n v="0.14710000000000001"/>
    <n v="6.2300000000000001E-2"/>
    <n v="0.13420000000000001"/>
    <n v="6.2300000000000001E-2"/>
    <n v="6.2300000000000001E-2"/>
    <n v="0.14710000000000001"/>
    <n v="6.2300000000000001E-2"/>
    <n v="6.2300000000000001E-2"/>
  </r>
  <r>
    <s v="massachusetts"/>
    <x v="21"/>
    <x v="3"/>
    <x v="5104"/>
    <n v="1.3713"/>
    <n v="1.3427"/>
    <n v="1.3028999999999999"/>
    <n v="1.1459999999999999"/>
    <n v="1.0593999999999999"/>
    <n v="1.2755000000000001"/>
    <n v="0.90790000000000004"/>
    <n v="0.72009999999999996"/>
  </r>
  <r>
    <s v="massachusetts"/>
    <x v="21"/>
    <x v="6"/>
    <x v="1341"/>
    <n v="4.9299999999999997E-2"/>
    <n v="4.9299999999999997E-2"/>
    <n v="2.9600000000000001E-2"/>
    <n v="4.9299999999999997E-2"/>
    <n v="2.9600000000000001E-2"/>
    <n v="4.9299999999999997E-2"/>
    <n v="4.9299999999999997E-2"/>
    <n v="2.9600000000000001E-2"/>
  </r>
  <r>
    <s v="massachusetts"/>
    <x v="21"/>
    <x v="1"/>
    <x v="5105"/>
    <n v="0.72340000000000004"/>
    <n v="0.56989999999999996"/>
    <n v="0.56030000000000002"/>
    <n v="0.56989999999999996"/>
    <n v="0.43830000000000002"/>
    <n v="0.72340000000000004"/>
    <n v="0.56989999999999996"/>
    <n v="0.43830000000000002"/>
  </r>
  <r>
    <s v="massachusetts"/>
    <x v="21"/>
    <x v="5"/>
    <x v="4463"/>
    <n v="0.25869999999999999"/>
    <n v="9.7699999999999995E-2"/>
    <n v="0.1552"/>
    <n v="9.7699999999999995E-2"/>
    <n v="7.0099999999999996E-2"/>
    <n v="0.25869999999999999"/>
    <n v="9.7699999999999995E-2"/>
    <n v="7.0099999999999996E-2"/>
  </r>
  <r>
    <s v="massachusetts"/>
    <x v="21"/>
    <x v="4"/>
    <x v="5106"/>
    <n v="1.8274999999999999"/>
    <n v="1.8179000000000001"/>
    <n v="1.4783999999999999"/>
    <n v="1.8179000000000001"/>
    <n v="1.4722999999999999"/>
    <n v="1.6263000000000001"/>
    <n v="1.6263000000000001"/>
    <n v="1.3193999999999999"/>
  </r>
  <r>
    <s v="michigan"/>
    <x v="21"/>
    <x v="0"/>
    <x v="5107"/>
    <n v="7.4966999999999997"/>
    <n v="6.7809999999999997"/>
    <n v="6.2004999999999999"/>
    <n v="6.4779"/>
    <n v="5.3531000000000004"/>
    <n v="6.9512"/>
    <n v="5.7279999999999998"/>
    <n v="4.5267999999999997"/>
  </r>
  <r>
    <s v="michigan"/>
    <x v="21"/>
    <x v="3"/>
    <x v="5108"/>
    <n v="2.1122999999999998"/>
    <n v="2.0682"/>
    <n v="2.0068000000000001"/>
    <n v="1.7650999999999999"/>
    <n v="1.6316999999999999"/>
    <n v="1.9646999999999999"/>
    <n v="1.3985000000000001"/>
    <n v="1.1092"/>
  </r>
  <r>
    <s v="michigan"/>
    <x v="21"/>
    <x v="4"/>
    <x v="5109"/>
    <n v="3.4538000000000002"/>
    <n v="3.4392"/>
    <n v="2.7477"/>
    <n v="3.4392"/>
    <n v="2.7383999999999999"/>
    <n v="3.0558999999999998"/>
    <n v="3.0558999999999998"/>
    <n v="2.4346000000000001"/>
  </r>
  <r>
    <s v="michigan"/>
    <x v="21"/>
    <x v="1"/>
    <x v="5110"/>
    <n v="1.2296"/>
    <n v="0.95140000000000002"/>
    <n v="0.95479999999999998"/>
    <n v="0.95140000000000002"/>
    <n v="0.73360000000000003"/>
    <n v="1.2296"/>
    <n v="0.95140000000000002"/>
    <n v="0.73360000000000003"/>
  </r>
  <r>
    <s v="michigan"/>
    <x v="21"/>
    <x v="6"/>
    <x v="2765"/>
    <n v="7.5899999999999995E-2"/>
    <n v="7.5899999999999995E-2"/>
    <n v="4.5499999999999999E-2"/>
    <n v="7.5899999999999995E-2"/>
    <n v="4.5499999999999999E-2"/>
    <n v="7.5899999999999995E-2"/>
    <n v="7.5899999999999995E-2"/>
    <n v="4.5499999999999999E-2"/>
  </r>
  <r>
    <s v="michigan"/>
    <x v="21"/>
    <x v="5"/>
    <x v="5111"/>
    <n v="0.39850000000000002"/>
    <n v="0.15049999999999999"/>
    <n v="0.23910000000000001"/>
    <n v="0.15049999999999999"/>
    <n v="0.1079"/>
    <n v="0.39850000000000002"/>
    <n v="0.15049999999999999"/>
    <n v="0.1079"/>
  </r>
  <r>
    <s v="michigan"/>
    <x v="21"/>
    <x v="2"/>
    <x v="949"/>
    <n v="0.2266"/>
    <n v="9.5899999999999999E-2"/>
    <n v="0.20669999999999999"/>
    <n v="9.5899999999999999E-2"/>
    <n v="9.5899999999999999E-2"/>
    <n v="0.2266"/>
    <n v="9.5899999999999999E-2"/>
    <n v="9.5899999999999999E-2"/>
  </r>
  <r>
    <s v="minnesota"/>
    <x v="21"/>
    <x v="5"/>
    <x v="189"/>
    <n v="0.2288"/>
    <n v="8.6400000000000005E-2"/>
    <n v="0.13730000000000001"/>
    <n v="8.6400000000000005E-2"/>
    <n v="6.2E-2"/>
    <n v="0.2288"/>
    <n v="8.6400000000000005E-2"/>
    <n v="6.2E-2"/>
  </r>
  <r>
    <s v="minnesota"/>
    <x v="21"/>
    <x v="0"/>
    <x v="5112"/>
    <n v="4.2816999999999998"/>
    <n v="3.8696000000000002"/>
    <n v="3.5419"/>
    <n v="3.6956000000000002"/>
    <n v="3.0545"/>
    <n v="3.9712000000000001"/>
    <n v="3.2677999999999998"/>
    <n v="2.5823"/>
  </r>
  <r>
    <s v="minnesota"/>
    <x v="21"/>
    <x v="1"/>
    <x v="5113"/>
    <n v="0.70920000000000005"/>
    <n v="0.54830000000000001"/>
    <n v="0.55079999999999996"/>
    <n v="0.54830000000000001"/>
    <n v="0.42280000000000001"/>
    <n v="0.70920000000000005"/>
    <n v="0.54830000000000001"/>
    <n v="0.42280000000000001"/>
  </r>
  <r>
    <s v="minnesota"/>
    <x v="21"/>
    <x v="4"/>
    <x v="5114"/>
    <n v="1.9576"/>
    <n v="1.9491000000000001"/>
    <n v="1.5571999999999999"/>
    <n v="1.9491000000000001"/>
    <n v="1.5518000000000001"/>
    <n v="1.7318"/>
    <n v="1.7318"/>
    <n v="1.3795999999999999"/>
  </r>
  <r>
    <s v="minnesota"/>
    <x v="21"/>
    <x v="6"/>
    <x v="128"/>
    <n v="4.36E-2"/>
    <n v="4.36E-2"/>
    <n v="2.6100000000000002E-2"/>
    <n v="4.36E-2"/>
    <n v="2.6100000000000002E-2"/>
    <n v="4.36E-2"/>
    <n v="4.36E-2"/>
    <n v="2.6100000000000002E-2"/>
  </r>
  <r>
    <s v="minnesota"/>
    <x v="21"/>
    <x v="2"/>
    <x v="580"/>
    <n v="0.13009999999999999"/>
    <n v="5.5E-2"/>
    <n v="0.1186"/>
    <n v="5.5E-2"/>
    <n v="5.5E-2"/>
    <n v="0.13009999999999999"/>
    <n v="5.5E-2"/>
    <n v="5.5E-2"/>
  </r>
  <r>
    <s v="minnesota"/>
    <x v="21"/>
    <x v="3"/>
    <x v="5115"/>
    <n v="1.2124999999999999"/>
    <n v="1.1872"/>
    <n v="1.1519999999999999"/>
    <n v="1.0132000000000001"/>
    <n v="0.93669999999999998"/>
    <n v="1.1277999999999999"/>
    <n v="0.80279999999999996"/>
    <n v="0.63670000000000004"/>
  </r>
  <r>
    <s v="mississippi"/>
    <x v="21"/>
    <x v="5"/>
    <x v="4914"/>
    <n v="0.1144"/>
    <n v="4.3200000000000002E-2"/>
    <n v="6.8599999999999994E-2"/>
    <n v="4.3200000000000002E-2"/>
    <n v="3.1E-2"/>
    <n v="0.1144"/>
    <n v="4.3200000000000002E-2"/>
    <n v="3.1E-2"/>
  </r>
  <r>
    <s v="mississippi"/>
    <x v="21"/>
    <x v="0"/>
    <x v="5116"/>
    <n v="2.2557999999999998"/>
    <n v="2.0202"/>
    <n v="1.8648"/>
    <n v="1.9332"/>
    <n v="1.5975999999999999"/>
    <n v="2.0983999999999998"/>
    <n v="1.7172000000000001"/>
    <n v="1.3596999999999999"/>
  </r>
  <r>
    <s v="mississippi"/>
    <x v="21"/>
    <x v="1"/>
    <x v="3669"/>
    <n v="0.43630000000000002"/>
    <n v="0.32629999999999998"/>
    <n v="0.34029999999999999"/>
    <n v="0.32629999999999998"/>
    <n v="0.25290000000000001"/>
    <n v="0.43630000000000002"/>
    <n v="0.32629999999999998"/>
    <n v="0.25290000000000001"/>
  </r>
  <r>
    <s v="mississippi"/>
    <x v="21"/>
    <x v="2"/>
    <x v="2544"/>
    <n v="6.5000000000000002E-2"/>
    <n v="2.75E-2"/>
    <n v="5.9299999999999999E-2"/>
    <n v="2.75E-2"/>
    <n v="2.75E-2"/>
    <n v="6.5000000000000002E-2"/>
    <n v="2.75E-2"/>
    <n v="2.75E-2"/>
  </r>
  <r>
    <s v="mississippi"/>
    <x v="21"/>
    <x v="6"/>
    <x v="10"/>
    <n v="2.18E-2"/>
    <n v="2.18E-2"/>
    <n v="1.3100000000000001E-2"/>
    <n v="2.18E-2"/>
    <n v="1.3100000000000001E-2"/>
    <n v="2.18E-2"/>
    <n v="2.18E-2"/>
    <n v="1.3100000000000001E-2"/>
  </r>
  <r>
    <s v="mississippi"/>
    <x v="21"/>
    <x v="4"/>
    <x v="5117"/>
    <n v="1.0121"/>
    <n v="1.0079"/>
    <n v="0.8075"/>
    <n v="1.0079"/>
    <n v="0.80489999999999995"/>
    <n v="0.89710000000000001"/>
    <n v="0.89710000000000001"/>
    <n v="0.71689999999999998"/>
  </r>
  <r>
    <s v="mississippi"/>
    <x v="21"/>
    <x v="3"/>
    <x v="2014"/>
    <n v="0.60619999999999996"/>
    <n v="0.59360000000000002"/>
    <n v="0.57599999999999996"/>
    <n v="0.50660000000000005"/>
    <n v="0.46829999999999999"/>
    <n v="0.56389999999999996"/>
    <n v="0.40139999999999998"/>
    <n v="0.31840000000000002"/>
  </r>
  <r>
    <s v="missouri"/>
    <x v="21"/>
    <x v="1"/>
    <x v="5118"/>
    <n v="0.75470000000000004"/>
    <n v="0.58030000000000004"/>
    <n v="0.58650000000000002"/>
    <n v="0.58030000000000004"/>
    <n v="0.44790000000000002"/>
    <n v="0.75470000000000004"/>
    <n v="0.58030000000000004"/>
    <n v="0.44790000000000002"/>
  </r>
  <r>
    <s v="missouri"/>
    <x v="21"/>
    <x v="3"/>
    <x v="5119"/>
    <n v="1.2499"/>
    <n v="1.2238"/>
    <n v="1.1875"/>
    <n v="1.0445"/>
    <n v="0.96550000000000002"/>
    <n v="1.1625000000000001"/>
    <n v="0.82750000000000001"/>
    <n v="0.65639999999999998"/>
  </r>
  <r>
    <s v="missouri"/>
    <x v="21"/>
    <x v="6"/>
    <x v="1876"/>
    <n v="4.4900000000000002E-2"/>
    <n v="4.4900000000000002E-2"/>
    <n v="2.69E-2"/>
    <n v="4.4900000000000002E-2"/>
    <n v="2.69E-2"/>
    <n v="4.4900000000000002E-2"/>
    <n v="4.4900000000000002E-2"/>
    <n v="2.69E-2"/>
  </r>
  <r>
    <s v="missouri"/>
    <x v="21"/>
    <x v="5"/>
    <x v="2883"/>
    <n v="0.23580000000000001"/>
    <n v="8.8999999999999996E-2"/>
    <n v="0.14149999999999999"/>
    <n v="8.8999999999999996E-2"/>
    <n v="6.3899999999999998E-2"/>
    <n v="0.23580000000000001"/>
    <n v="8.8999999999999996E-2"/>
    <n v="6.3899999999999998E-2"/>
  </r>
  <r>
    <s v="missouri"/>
    <x v="21"/>
    <x v="0"/>
    <x v="5120"/>
    <n v="4.532"/>
    <n v="4.0987"/>
    <n v="3.7456999999999998"/>
    <n v="3.9192999999999998"/>
    <n v="3.2364000000000002"/>
    <n v="4.2018000000000004"/>
    <n v="3.4683000000000002"/>
    <n v="2.7416999999999998"/>
  </r>
  <r>
    <s v="missouri"/>
    <x v="21"/>
    <x v="2"/>
    <x v="5121"/>
    <n v="0.1341"/>
    <n v="5.67E-2"/>
    <n v="0.12230000000000001"/>
    <n v="5.67E-2"/>
    <n v="5.67E-2"/>
    <n v="0.1341"/>
    <n v="5.67E-2"/>
    <n v="5.67E-2"/>
  </r>
  <r>
    <s v="missouri"/>
    <x v="21"/>
    <x v="4"/>
    <x v="5122"/>
    <n v="2.1126"/>
    <n v="2.1038999999999999"/>
    <n v="1.681"/>
    <n v="2.1038999999999999"/>
    <n v="1.6755"/>
    <n v="1.8697999999999999"/>
    <n v="1.8697999999999999"/>
    <n v="1.4899"/>
  </r>
  <r>
    <s v="montana"/>
    <x v="21"/>
    <x v="3"/>
    <x v="3658"/>
    <n v="0.20499999999999999"/>
    <n v="0.20069999999999999"/>
    <n v="0.19470000000000001"/>
    <n v="0.17130000000000001"/>
    <n v="0.1583"/>
    <n v="0.19070000000000001"/>
    <n v="0.13569999999999999"/>
    <n v="0.1076"/>
  </r>
  <r>
    <s v="montana"/>
    <x v="21"/>
    <x v="1"/>
    <x v="1240"/>
    <n v="0.1348"/>
    <n v="0.1022"/>
    <n v="0.10489999999999999"/>
    <n v="0.1022"/>
    <n v="7.9000000000000001E-2"/>
    <n v="0.1348"/>
    <n v="0.1022"/>
    <n v="7.9000000000000001E-2"/>
  </r>
  <r>
    <s v="montana"/>
    <x v="21"/>
    <x v="0"/>
    <x v="5123"/>
    <n v="0.753"/>
    <n v="0.67789999999999995"/>
    <n v="0.62329999999999997"/>
    <n v="0.64849999999999997"/>
    <n v="0.53659999999999997"/>
    <n v="0.6996"/>
    <n v="0.57530000000000003"/>
    <n v="0.45600000000000002"/>
  </r>
  <r>
    <s v="montana"/>
    <x v="21"/>
    <x v="5"/>
    <x v="1661"/>
    <n v="3.8699999999999998E-2"/>
    <n v="1.46E-2"/>
    <n v="2.3199999999999998E-2"/>
    <n v="1.46E-2"/>
    <n v="1.0500000000000001E-2"/>
    <n v="3.8699999999999998E-2"/>
    <n v="1.46E-2"/>
    <n v="1.0500000000000001E-2"/>
  </r>
  <r>
    <s v="montana"/>
    <x v="21"/>
    <x v="2"/>
    <x v="349"/>
    <n v="2.1999999999999999E-2"/>
    <n v="9.2999999999999992E-3"/>
    <n v="2.01E-2"/>
    <n v="9.2999999999999992E-3"/>
    <n v="9.2999999999999992E-3"/>
    <n v="2.1999999999999999E-2"/>
    <n v="9.2999999999999992E-3"/>
    <n v="9.2999999999999992E-3"/>
  </r>
  <r>
    <s v="montana"/>
    <x v="21"/>
    <x v="4"/>
    <x v="5124"/>
    <n v="0.34520000000000001"/>
    <n v="0.34370000000000001"/>
    <n v="0.27589999999999998"/>
    <n v="0.34370000000000001"/>
    <n v="0.27500000000000002"/>
    <n v="0.30609999999999998"/>
    <n v="0.30609999999999998"/>
    <n v="0.24510000000000001"/>
  </r>
  <r>
    <s v="montana"/>
    <x v="21"/>
    <x v="6"/>
    <x v="245"/>
    <n v="7.4000000000000003E-3"/>
    <n v="7.4000000000000003E-3"/>
    <n v="4.4000000000000003E-3"/>
    <n v="7.4000000000000003E-3"/>
    <n v="4.4000000000000003E-3"/>
    <n v="7.4000000000000003E-3"/>
    <n v="7.4000000000000003E-3"/>
    <n v="4.4000000000000003E-3"/>
  </r>
  <r>
    <s v="nebraska"/>
    <x v="21"/>
    <x v="2"/>
    <x v="3140"/>
    <n v="3.8399999999999997E-2"/>
    <n v="1.6199999999999999E-2"/>
    <n v="3.5000000000000003E-2"/>
    <n v="1.6199999999999999E-2"/>
    <n v="1.6199999999999999E-2"/>
    <n v="3.8399999999999997E-2"/>
    <n v="1.6199999999999999E-2"/>
    <n v="1.6199999999999999E-2"/>
  </r>
  <r>
    <s v="nebraska"/>
    <x v="21"/>
    <x v="0"/>
    <x v="5125"/>
    <n v="1.3164"/>
    <n v="1.1887000000000001"/>
    <n v="1.0874999999999999"/>
    <n v="1.1374"/>
    <n v="0.93879999999999997"/>
    <n v="1.2210000000000001"/>
    <n v="1.0073000000000001"/>
    <n v="0.7964"/>
  </r>
  <r>
    <s v="nebraska"/>
    <x v="21"/>
    <x v="1"/>
    <x v="3694"/>
    <n v="0.22620000000000001"/>
    <n v="0.1726"/>
    <n v="0.17599999999999999"/>
    <n v="0.1726"/>
    <n v="0.13339999999999999"/>
    <n v="0.22620000000000001"/>
    <n v="0.1726"/>
    <n v="0.13339999999999999"/>
  </r>
  <r>
    <s v="nebraska"/>
    <x v="21"/>
    <x v="3"/>
    <x v="2954"/>
    <n v="0.35780000000000001"/>
    <n v="0.35039999999999999"/>
    <n v="0.34"/>
    <n v="0.29899999999999999"/>
    <n v="0.27639999999999998"/>
    <n v="0.33279999999999998"/>
    <n v="0.2369"/>
    <n v="0.18790000000000001"/>
  </r>
  <r>
    <s v="nebraska"/>
    <x v="21"/>
    <x v="4"/>
    <x v="5126"/>
    <n v="0.61360000000000003"/>
    <n v="0.61119999999999997"/>
    <n v="0.48830000000000001"/>
    <n v="0.61119999999999997"/>
    <n v="0.48680000000000001"/>
    <n v="0.54320000000000002"/>
    <n v="0.54320000000000002"/>
    <n v="0.43290000000000001"/>
  </r>
  <r>
    <s v="nebraska"/>
    <x v="21"/>
    <x v="6"/>
    <x v="307"/>
    <n v="1.29E-2"/>
    <n v="1.29E-2"/>
    <n v="7.7000000000000002E-3"/>
    <n v="1.29E-2"/>
    <n v="7.7000000000000002E-3"/>
    <n v="1.29E-2"/>
    <n v="1.29E-2"/>
    <n v="7.7000000000000002E-3"/>
  </r>
  <r>
    <s v="nebraska"/>
    <x v="21"/>
    <x v="5"/>
    <x v="4144"/>
    <n v="6.7500000000000004E-2"/>
    <n v="2.5499999999999998E-2"/>
    <n v="4.0500000000000001E-2"/>
    <n v="2.5499999999999998E-2"/>
    <n v="1.83E-2"/>
    <n v="6.7500000000000004E-2"/>
    <n v="2.5499999999999998E-2"/>
    <n v="1.83E-2"/>
  </r>
  <r>
    <s v="nevada"/>
    <x v="21"/>
    <x v="1"/>
    <x v="5127"/>
    <n v="0.3654"/>
    <n v="0.29459999999999997"/>
    <n v="0.28210000000000002"/>
    <n v="0.29459999999999997"/>
    <n v="0.2258"/>
    <n v="0.3654"/>
    <n v="0.29459999999999997"/>
    <n v="0.2258"/>
  </r>
  <r>
    <s v="nevada"/>
    <x v="21"/>
    <x v="6"/>
    <x v="647"/>
    <n v="2.8000000000000001E-2"/>
    <n v="2.8000000000000001E-2"/>
    <n v="1.6799999999999999E-2"/>
    <n v="2.8000000000000001E-2"/>
    <n v="1.6799999999999999E-2"/>
    <n v="2.8000000000000001E-2"/>
    <n v="2.8000000000000001E-2"/>
    <n v="1.6799999999999999E-2"/>
  </r>
  <r>
    <s v="nevada"/>
    <x v="21"/>
    <x v="4"/>
    <x v="5128"/>
    <n v="1.1221000000000001"/>
    <n v="1.1167"/>
    <n v="0.89549999999999996"/>
    <n v="1.1167"/>
    <n v="0.8921"/>
    <n v="0.99329999999999996"/>
    <n v="0.99329999999999996"/>
    <n v="0.79430000000000001"/>
  </r>
  <r>
    <s v="nevada"/>
    <x v="21"/>
    <x v="0"/>
    <x v="5129"/>
    <n v="2.5240999999999998"/>
    <n v="2.2921"/>
    <n v="2.0981000000000001"/>
    <n v="2.1804000000000001"/>
    <n v="1.8110999999999999"/>
    <n v="2.3409"/>
    <n v="1.9219999999999999"/>
    <n v="1.5206999999999999"/>
  </r>
  <r>
    <s v="nevada"/>
    <x v="21"/>
    <x v="3"/>
    <x v="5130"/>
    <n v="0.77829999999999999"/>
    <n v="0.7621"/>
    <n v="0.73950000000000005"/>
    <n v="0.65039999999999998"/>
    <n v="0.60129999999999995"/>
    <n v="0.72389999999999999"/>
    <n v="0.51529999999999998"/>
    <n v="0.40870000000000001"/>
  </r>
  <r>
    <s v="nevada"/>
    <x v="21"/>
    <x v="5"/>
    <x v="5131"/>
    <n v="0.14680000000000001"/>
    <n v="5.5399999999999998E-2"/>
    <n v="8.8099999999999998E-2"/>
    <n v="5.5399999999999998E-2"/>
    <n v="3.9800000000000002E-2"/>
    <n v="0.14680000000000001"/>
    <n v="5.5399999999999998E-2"/>
    <n v="3.9800000000000002E-2"/>
  </r>
  <r>
    <s v="nevada"/>
    <x v="21"/>
    <x v="2"/>
    <x v="5132"/>
    <n v="8.3500000000000005E-2"/>
    <n v="3.5299999999999998E-2"/>
    <n v="7.6100000000000001E-2"/>
    <n v="3.5299999999999998E-2"/>
    <n v="3.5299999999999998E-2"/>
    <n v="8.3500000000000005E-2"/>
    <n v="3.5299999999999998E-2"/>
    <n v="3.5299999999999998E-2"/>
  </r>
  <r>
    <s v="new_hampshire"/>
    <x v="21"/>
    <x v="1"/>
    <x v="1707"/>
    <n v="0.17050000000000001"/>
    <n v="0.13370000000000001"/>
    <n v="0.13220000000000001"/>
    <n v="0.13370000000000001"/>
    <n v="0.10290000000000001"/>
    <n v="0.17050000000000001"/>
    <n v="0.13370000000000001"/>
    <n v="0.10290000000000001"/>
  </r>
  <r>
    <s v="new_hampshire"/>
    <x v="21"/>
    <x v="0"/>
    <x v="5133"/>
    <n v="1.0115000000000001"/>
    <n v="0.90939999999999999"/>
    <n v="0.84570000000000001"/>
    <n v="0.86419999999999997"/>
    <n v="0.72299999999999998"/>
    <n v="0.94310000000000005"/>
    <n v="0.76529999999999998"/>
    <n v="0.60980000000000001"/>
  </r>
  <r>
    <s v="new_hampshire"/>
    <x v="21"/>
    <x v="2"/>
    <x v="2080"/>
    <n v="3.3799999999999997E-2"/>
    <n v="1.43E-2"/>
    <n v="3.0800000000000001E-2"/>
    <n v="1.43E-2"/>
    <n v="1.43E-2"/>
    <n v="3.3799999999999997E-2"/>
    <n v="1.43E-2"/>
    <n v="1.43E-2"/>
  </r>
  <r>
    <s v="new_hampshire"/>
    <x v="21"/>
    <x v="3"/>
    <x v="5134"/>
    <n v="0.31519999999999998"/>
    <n v="0.30859999999999999"/>
    <n v="0.2994"/>
    <n v="0.26340000000000002"/>
    <n v="0.24349999999999999"/>
    <n v="0.29320000000000002"/>
    <n v="0.2087"/>
    <n v="0.16550000000000001"/>
  </r>
  <r>
    <s v="new_hampshire"/>
    <x v="21"/>
    <x v="6"/>
    <x v="395"/>
    <n v="1.1299999999999999E-2"/>
    <n v="1.1299999999999999E-2"/>
    <n v="6.7999999999999996E-3"/>
    <n v="1.1299999999999999E-2"/>
    <n v="6.7999999999999996E-3"/>
    <n v="1.1299999999999999E-2"/>
    <n v="1.1299999999999999E-2"/>
    <n v="6.7999999999999996E-3"/>
  </r>
  <r>
    <s v="new_hampshire"/>
    <x v="21"/>
    <x v="4"/>
    <x v="5135"/>
    <n v="0.42120000000000002"/>
    <n v="0.41899999999999998"/>
    <n v="0.34079999999999999"/>
    <n v="0.41899999999999998"/>
    <n v="0.33939999999999998"/>
    <n v="0.37490000000000001"/>
    <n v="0.37490000000000001"/>
    <n v="0.30409999999999998"/>
  </r>
  <r>
    <s v="new_hampshire"/>
    <x v="21"/>
    <x v="5"/>
    <x v="3032"/>
    <n v="5.9499999999999997E-2"/>
    <n v="2.2499999999999999E-2"/>
    <n v="3.5700000000000003E-2"/>
    <n v="2.2499999999999999E-2"/>
    <n v="1.61E-2"/>
    <n v="5.9499999999999997E-2"/>
    <n v="2.2499999999999999E-2"/>
    <n v="1.61E-2"/>
  </r>
  <r>
    <s v="new_jersey"/>
    <x v="21"/>
    <x v="5"/>
    <x v="5136"/>
    <n v="0.35980000000000001"/>
    <n v="0.13589999999999999"/>
    <n v="0.21590000000000001"/>
    <n v="0.13589999999999999"/>
    <n v="9.74E-2"/>
    <n v="0.35980000000000001"/>
    <n v="0.13589999999999999"/>
    <n v="9.74E-2"/>
  </r>
  <r>
    <s v="new_jersey"/>
    <x v="21"/>
    <x v="2"/>
    <x v="5137"/>
    <n v="0.2046"/>
    <n v="8.6599999999999996E-2"/>
    <n v="0.18659999999999999"/>
    <n v="8.6599999999999996E-2"/>
    <n v="8.6599999999999996E-2"/>
    <n v="0.2046"/>
    <n v="8.6599999999999996E-2"/>
    <n v="8.6599999999999996E-2"/>
  </r>
  <r>
    <s v="new_jersey"/>
    <x v="21"/>
    <x v="3"/>
    <x v="5138"/>
    <n v="1.907"/>
    <n v="1.8672"/>
    <n v="1.8117000000000001"/>
    <n v="1.5934999999999999"/>
    <n v="1.4731000000000001"/>
    <n v="1.7737000000000001"/>
    <n v="1.2625999999999999"/>
    <n v="1.0014000000000001"/>
  </r>
  <r>
    <s v="new_jersey"/>
    <x v="21"/>
    <x v="4"/>
    <x v="5139"/>
    <n v="2.4203000000000001"/>
    <n v="2.4070999999999998"/>
    <n v="1.9556"/>
    <n v="2.4070999999999998"/>
    <n v="1.9472"/>
    <n v="2.1518000000000002"/>
    <n v="2.1518000000000002"/>
    <n v="1.7436"/>
  </r>
  <r>
    <s v="new_jersey"/>
    <x v="21"/>
    <x v="6"/>
    <x v="1987"/>
    <n v="6.8500000000000005E-2"/>
    <n v="6.8500000000000005E-2"/>
    <n v="4.1099999999999998E-2"/>
    <n v="6.8500000000000005E-2"/>
    <n v="4.1099999999999998E-2"/>
    <n v="6.8500000000000005E-2"/>
    <n v="6.8500000000000005E-2"/>
    <n v="4.1099999999999998E-2"/>
  </r>
  <r>
    <s v="new_jersey"/>
    <x v="21"/>
    <x v="0"/>
    <x v="5140"/>
    <n v="5.9386999999999999"/>
    <n v="5.3400999999999996"/>
    <n v="4.9683000000000002"/>
    <n v="5.0664999999999996"/>
    <n v="4.2409999999999997"/>
    <n v="5.5368000000000004"/>
    <n v="4.4802"/>
    <n v="3.5657000000000001"/>
  </r>
  <r>
    <s v="new_jersey"/>
    <x v="21"/>
    <x v="1"/>
    <x v="5141"/>
    <n v="0.97850000000000004"/>
    <n v="0.77490000000000003"/>
    <n v="0.75739999999999996"/>
    <n v="0.77490000000000003"/>
    <n v="0.59560000000000002"/>
    <n v="0.97850000000000004"/>
    <n v="0.77490000000000003"/>
    <n v="0.59560000000000002"/>
  </r>
  <r>
    <s v="new_mexico"/>
    <x v="21"/>
    <x v="0"/>
    <x v="5142"/>
    <n v="1.4999"/>
    <n v="1.3419000000000001"/>
    <n v="1.242"/>
    <n v="1.2823"/>
    <n v="1.0615000000000001"/>
    <n v="1.3962000000000001"/>
    <n v="1.1383000000000001"/>
    <n v="0.90169999999999995"/>
  </r>
  <r>
    <s v="new_mexico"/>
    <x v="21"/>
    <x v="4"/>
    <x v="5143"/>
    <n v="0.65680000000000005"/>
    <n v="0.65390000000000004"/>
    <n v="0.52470000000000006"/>
    <n v="0.65390000000000004"/>
    <n v="0.52280000000000004"/>
    <n v="0.58209999999999995"/>
    <n v="0.58209999999999995"/>
    <n v="0.46579999999999999"/>
  </r>
  <r>
    <s v="new_mexico"/>
    <x v="21"/>
    <x v="6"/>
    <x v="78"/>
    <n v="1.49E-2"/>
    <n v="1.49E-2"/>
    <n v="8.9999999999999993E-3"/>
    <n v="1.49E-2"/>
    <n v="8.9999999999999993E-3"/>
    <n v="1.49E-2"/>
    <n v="1.49E-2"/>
    <n v="8.9999999999999993E-3"/>
  </r>
  <r>
    <s v="new_mexico"/>
    <x v="21"/>
    <x v="1"/>
    <x v="5144"/>
    <n v="0.28949999999999998"/>
    <n v="0.2175"/>
    <n v="0.22559999999999999"/>
    <n v="0.2175"/>
    <n v="0.16850000000000001"/>
    <n v="0.28949999999999998"/>
    <n v="0.2175"/>
    <n v="0.16850000000000001"/>
  </r>
  <r>
    <s v="new_mexico"/>
    <x v="21"/>
    <x v="2"/>
    <x v="439"/>
    <n v="4.4600000000000001E-2"/>
    <n v="1.89E-2"/>
    <n v="4.07E-2"/>
    <n v="1.89E-2"/>
    <n v="1.89E-2"/>
    <n v="4.4600000000000001E-2"/>
    <n v="1.89E-2"/>
    <n v="1.89E-2"/>
  </r>
  <r>
    <s v="new_mexico"/>
    <x v="21"/>
    <x v="5"/>
    <x v="2375"/>
    <n v="7.8399999999999997E-2"/>
    <n v="2.9600000000000001E-2"/>
    <n v="4.7100000000000003E-2"/>
    <n v="2.9600000000000001E-2"/>
    <n v="2.12E-2"/>
    <n v="7.8399999999999997E-2"/>
    <n v="2.9600000000000001E-2"/>
    <n v="2.12E-2"/>
  </r>
  <r>
    <s v="new_mexico"/>
    <x v="21"/>
    <x v="3"/>
    <x v="5145"/>
    <n v="0.41570000000000001"/>
    <n v="0.40710000000000002"/>
    <n v="0.39500000000000002"/>
    <n v="0.34739999999999999"/>
    <n v="0.32119999999999999"/>
    <n v="0.38669999999999999"/>
    <n v="0.2752"/>
    <n v="0.21829999999999999"/>
  </r>
  <r>
    <s v="new_york"/>
    <x v="21"/>
    <x v="4"/>
    <x v="5146"/>
    <n v="5.1814999999999998"/>
    <n v="5.1544999999999996"/>
    <n v="4.1916000000000002"/>
    <n v="5.1544999999999996"/>
    <n v="4.1745000000000001"/>
    <n v="4.6111000000000004"/>
    <n v="4.6111000000000004"/>
    <n v="3.7408000000000001"/>
  </r>
  <r>
    <s v="new_york"/>
    <x v="21"/>
    <x v="5"/>
    <x v="5147"/>
    <n v="0.73409999999999997"/>
    <n v="0.2772"/>
    <n v="0.4405"/>
    <n v="0.2772"/>
    <n v="0.1988"/>
    <n v="0.73409999999999997"/>
    <n v="0.2772"/>
    <n v="0.1988"/>
  </r>
  <r>
    <s v="new_york"/>
    <x v="21"/>
    <x v="3"/>
    <x v="5148"/>
    <n v="3.8913000000000002"/>
    <n v="3.8100999999999998"/>
    <n v="3.6968999999999999"/>
    <n v="3.2517"/>
    <n v="3.0059999999999998"/>
    <n v="3.6193"/>
    <n v="2.5762999999999998"/>
    <n v="2.0434999999999999"/>
  </r>
  <r>
    <s v="new_york"/>
    <x v="21"/>
    <x v="6"/>
    <x v="100"/>
    <n v="0.13980000000000001"/>
    <n v="0.13980000000000001"/>
    <n v="8.3900000000000002E-2"/>
    <n v="0.13980000000000001"/>
    <n v="8.3900000000000002E-2"/>
    <n v="0.13980000000000001"/>
    <n v="0.13980000000000001"/>
    <n v="8.3900000000000002E-2"/>
  </r>
  <r>
    <s v="new_york"/>
    <x v="21"/>
    <x v="2"/>
    <x v="5149"/>
    <n v="0.41739999999999999"/>
    <n v="0.17660000000000001"/>
    <n v="0.38069999999999998"/>
    <n v="0.17660000000000001"/>
    <n v="0.17660000000000001"/>
    <n v="0.41739999999999999"/>
    <n v="0.17660000000000001"/>
    <n v="0.17660000000000001"/>
  </r>
  <r>
    <s v="new_york"/>
    <x v="21"/>
    <x v="1"/>
    <x v="5150"/>
    <n v="1.8743000000000001"/>
    <n v="1.5032000000000001"/>
    <n v="1.4481999999999999"/>
    <n v="1.5032000000000001"/>
    <n v="1.1532"/>
    <n v="1.8743000000000001"/>
    <n v="1.5032000000000001"/>
    <n v="1.1532"/>
  </r>
  <r>
    <s v="new_york"/>
    <x v="21"/>
    <x v="0"/>
    <x v="5151"/>
    <n v="12.2385"/>
    <n v="11.061400000000001"/>
    <n v="10.2418"/>
    <n v="10.503"/>
    <n v="8.7929999999999993"/>
    <n v="11.3962"/>
    <n v="9.2843"/>
    <n v="7.3967999999999998"/>
  </r>
  <r>
    <s v="north_carolina"/>
    <x v="21"/>
    <x v="5"/>
    <x v="5152"/>
    <n v="0.43169999999999997"/>
    <n v="0.16300000000000001"/>
    <n v="0.25900000000000001"/>
    <n v="0.16300000000000001"/>
    <n v="0.1169"/>
    <n v="0.43169999999999997"/>
    <n v="0.16300000000000001"/>
    <n v="0.1169"/>
  </r>
  <r>
    <s v="north_carolina"/>
    <x v="21"/>
    <x v="1"/>
    <x v="5153"/>
    <n v="1.3391999999999999"/>
    <n v="1.0351999999999999"/>
    <n v="1.04"/>
    <n v="1.0351999999999999"/>
    <n v="0.7984"/>
    <n v="1.3391999999999999"/>
    <n v="1.0351999999999999"/>
    <n v="0.7984"/>
  </r>
  <r>
    <s v="north_carolina"/>
    <x v="21"/>
    <x v="3"/>
    <x v="5154"/>
    <n v="2.2879999999999998"/>
    <n v="2.2403"/>
    <n v="2.1737000000000002"/>
    <n v="1.9118999999999999"/>
    <n v="1.7675000000000001"/>
    <n v="2.1280999999999999"/>
    <n v="1.5147999999999999"/>
    <n v="1.2015"/>
  </r>
  <r>
    <s v="north_carolina"/>
    <x v="21"/>
    <x v="2"/>
    <x v="1853"/>
    <n v="0.2455"/>
    <n v="0.10390000000000001"/>
    <n v="0.22389999999999999"/>
    <n v="0.10390000000000001"/>
    <n v="0.10390000000000001"/>
    <n v="0.2455"/>
    <n v="0.10390000000000001"/>
    <n v="0.10390000000000001"/>
  </r>
  <r>
    <s v="north_carolina"/>
    <x v="21"/>
    <x v="6"/>
    <x v="5155"/>
    <n v="8.2199999999999995E-2"/>
    <n v="8.2199999999999995E-2"/>
    <n v="4.9299999999999997E-2"/>
    <n v="8.2199999999999995E-2"/>
    <n v="4.9299999999999997E-2"/>
    <n v="8.2199999999999995E-2"/>
    <n v="8.2199999999999995E-2"/>
    <n v="4.9299999999999997E-2"/>
  </r>
  <r>
    <s v="north_carolina"/>
    <x v="21"/>
    <x v="4"/>
    <x v="5156"/>
    <n v="3.8854000000000002"/>
    <n v="3.8694999999999999"/>
    <n v="3.1004999999999998"/>
    <n v="3.8694999999999999"/>
    <n v="3.0905"/>
    <n v="3.4445000000000001"/>
    <n v="3.4445000000000001"/>
    <n v="2.7530999999999999"/>
  </r>
  <r>
    <s v="north_carolina"/>
    <x v="21"/>
    <x v="0"/>
    <x v="5157"/>
    <n v="8.2718000000000007"/>
    <n v="7.4939999999999998"/>
    <n v="6.8464"/>
    <n v="7.1657000000000002"/>
    <n v="5.9264000000000001"/>
    <n v="7.6710000000000003"/>
    <n v="6.3434999999999997"/>
    <n v="5.0231000000000003"/>
  </r>
  <r>
    <s v="north_dakota"/>
    <x v="21"/>
    <x v="4"/>
    <x v="5158"/>
    <n v="0.2447"/>
    <n v="0.24379999999999999"/>
    <n v="0.19489999999999999"/>
    <n v="0.24379999999999999"/>
    <n v="0.19439999999999999"/>
    <n v="0.21690000000000001"/>
    <n v="0.21690000000000001"/>
    <n v="0.17299999999999999"/>
  </r>
  <r>
    <s v="north_dakota"/>
    <x v="21"/>
    <x v="5"/>
    <x v="672"/>
    <n v="2.3E-2"/>
    <n v="8.6999999999999994E-3"/>
    <n v="1.38E-2"/>
    <n v="8.6999999999999994E-3"/>
    <n v="6.1999999999999998E-3"/>
    <n v="2.3E-2"/>
    <n v="8.6999999999999994E-3"/>
    <n v="6.1999999999999998E-3"/>
  </r>
  <r>
    <s v="north_dakota"/>
    <x v="21"/>
    <x v="6"/>
    <x v="448"/>
    <n v="4.4000000000000003E-3"/>
    <n v="4.4000000000000003E-3"/>
    <n v="2.5999999999999999E-3"/>
    <n v="4.4000000000000003E-3"/>
    <n v="2.5999999999999999E-3"/>
    <n v="4.4000000000000003E-3"/>
    <n v="4.4000000000000003E-3"/>
    <n v="2.5999999999999999E-3"/>
  </r>
  <r>
    <s v="north_dakota"/>
    <x v="21"/>
    <x v="3"/>
    <x v="5159"/>
    <n v="0.122"/>
    <n v="0.11940000000000001"/>
    <n v="0.1159"/>
    <n v="0.1019"/>
    <n v="9.4200000000000006E-2"/>
    <n v="0.1134"/>
    <n v="8.0699999999999994E-2"/>
    <n v="6.4000000000000001E-2"/>
  </r>
  <r>
    <s v="north_dakota"/>
    <x v="21"/>
    <x v="0"/>
    <x v="5160"/>
    <n v="0.50449999999999995"/>
    <n v="0.4536"/>
    <n v="0.41520000000000001"/>
    <n v="0.43609999999999999"/>
    <n v="0.35870000000000002"/>
    <n v="0.46820000000000001"/>
    <n v="0.38800000000000001"/>
    <n v="0.30719999999999997"/>
  </r>
  <r>
    <s v="north_dakota"/>
    <x v="21"/>
    <x v="1"/>
    <x v="3469"/>
    <n v="9.74E-2"/>
    <n v="7.1800000000000003E-2"/>
    <n v="7.6100000000000001E-2"/>
    <n v="7.1800000000000003E-2"/>
    <n v="5.57E-2"/>
    <n v="9.74E-2"/>
    <n v="7.1800000000000003E-2"/>
    <n v="5.57E-2"/>
  </r>
  <r>
    <s v="north_dakota"/>
    <x v="21"/>
    <x v="2"/>
    <x v="1106"/>
    <n v="1.3100000000000001E-2"/>
    <n v="5.4999999999999997E-3"/>
    <n v="1.1900000000000001E-2"/>
    <n v="5.4999999999999997E-3"/>
    <n v="5.4999999999999997E-3"/>
    <n v="1.3100000000000001E-2"/>
    <n v="5.4999999999999997E-3"/>
    <n v="5.4999999999999997E-3"/>
  </r>
  <r>
    <s v="ohio"/>
    <x v="21"/>
    <x v="3"/>
    <x v="5161"/>
    <n v="2.2866"/>
    <n v="2.2389000000000001"/>
    <n v="2.1724000000000001"/>
    <n v="1.9108000000000001"/>
    <n v="1.7664"/>
    <n v="2.1267999999999998"/>
    <n v="1.5139"/>
    <n v="1.2008000000000001"/>
  </r>
  <r>
    <s v="ohio"/>
    <x v="21"/>
    <x v="2"/>
    <x v="2036"/>
    <n v="0.24529999999999999"/>
    <n v="0.1038"/>
    <n v="0.22370000000000001"/>
    <n v="0.1038"/>
    <n v="0.1038"/>
    <n v="0.24529999999999999"/>
    <n v="0.1038"/>
    <n v="0.1038"/>
  </r>
  <r>
    <s v="ohio"/>
    <x v="21"/>
    <x v="0"/>
    <x v="5162"/>
    <n v="8.3468"/>
    <n v="7.5164"/>
    <n v="6.8967000000000001"/>
    <n v="7.1882999999999999"/>
    <n v="5.9349999999999996"/>
    <n v="7.7480000000000002"/>
    <n v="6.3682999999999996"/>
    <n v="5.0339999999999998"/>
  </r>
  <r>
    <s v="ohio"/>
    <x v="21"/>
    <x v="1"/>
    <x v="5163"/>
    <n v="1.4849000000000001"/>
    <n v="1.1282000000000001"/>
    <n v="1.1558999999999999"/>
    <n v="1.1282000000000001"/>
    <n v="0.87229999999999996"/>
    <n v="1.4849000000000001"/>
    <n v="1.1282000000000001"/>
    <n v="0.87229999999999996"/>
  </r>
  <r>
    <s v="ohio"/>
    <x v="21"/>
    <x v="5"/>
    <x v="5164"/>
    <n v="0.43140000000000001"/>
    <n v="0.16289999999999999"/>
    <n v="0.25879999999999997"/>
    <n v="0.16289999999999999"/>
    <n v="0.1168"/>
    <n v="0.43140000000000001"/>
    <n v="0.16289999999999999"/>
    <n v="0.1168"/>
  </r>
  <r>
    <s v="ohio"/>
    <x v="21"/>
    <x v="4"/>
    <x v="5165"/>
    <n v="3.8163999999999998"/>
    <n v="3.8005"/>
    <n v="3.0365000000000002"/>
    <n v="3.8005"/>
    <n v="3.0264000000000002"/>
    <n v="3.3774000000000002"/>
    <n v="3.3774000000000002"/>
    <n v="2.6909999999999998"/>
  </r>
  <r>
    <s v="ohio"/>
    <x v="21"/>
    <x v="6"/>
    <x v="1623"/>
    <n v="8.2100000000000006E-2"/>
    <n v="8.2100000000000006E-2"/>
    <n v="4.9299999999999997E-2"/>
    <n v="8.2100000000000006E-2"/>
    <n v="4.9299999999999997E-2"/>
    <n v="8.2100000000000006E-2"/>
    <n v="8.2100000000000006E-2"/>
    <n v="4.9299999999999997E-2"/>
  </r>
  <r>
    <s v="oklahoma"/>
    <x v="21"/>
    <x v="2"/>
    <x v="5166"/>
    <n v="8.1199999999999994E-2"/>
    <n v="3.44E-2"/>
    <n v="7.4099999999999999E-2"/>
    <n v="3.44E-2"/>
    <n v="3.44E-2"/>
    <n v="8.1199999999999994E-2"/>
    <n v="3.44E-2"/>
    <n v="3.44E-2"/>
  </r>
  <r>
    <s v="oklahoma"/>
    <x v="21"/>
    <x v="0"/>
    <x v="5167"/>
    <n v="2.8671000000000002"/>
    <n v="2.5756999999999999"/>
    <n v="2.3691"/>
    <n v="2.4670000000000001"/>
    <n v="2.0375999999999999"/>
    <n v="2.6644999999999999"/>
    <n v="2.1911999999999998"/>
    <n v="1.7357"/>
  </r>
  <r>
    <s v="oklahoma"/>
    <x v="21"/>
    <x v="1"/>
    <x v="5168"/>
    <n v="0.53710000000000002"/>
    <n v="0.40250000000000002"/>
    <n v="0.41880000000000001"/>
    <n v="0.40250000000000002"/>
    <n v="0.31190000000000001"/>
    <n v="0.53710000000000002"/>
    <n v="0.40250000000000002"/>
    <n v="0.31190000000000001"/>
  </r>
  <r>
    <s v="oklahoma"/>
    <x v="21"/>
    <x v="3"/>
    <x v="5169"/>
    <n v="0.75719999999999998"/>
    <n v="0.74139999999999995"/>
    <n v="0.71940000000000004"/>
    <n v="0.63270000000000004"/>
    <n v="0.58489999999999998"/>
    <n v="0.70430000000000004"/>
    <n v="0.50129999999999997"/>
    <n v="0.39760000000000001"/>
  </r>
  <r>
    <s v="oklahoma"/>
    <x v="21"/>
    <x v="5"/>
    <x v="4892"/>
    <n v="0.1429"/>
    <n v="5.3900000000000003E-2"/>
    <n v="8.5699999999999998E-2"/>
    <n v="5.3900000000000003E-2"/>
    <n v="3.8699999999999998E-2"/>
    <n v="0.1429"/>
    <n v="5.3900000000000003E-2"/>
    <n v="3.8699999999999998E-2"/>
  </r>
  <r>
    <s v="oklahoma"/>
    <x v="21"/>
    <x v="6"/>
    <x v="483"/>
    <n v="2.7199999999999998E-2"/>
    <n v="2.7199999999999998E-2"/>
    <n v="1.6299999999999999E-2"/>
    <n v="2.7199999999999998E-2"/>
    <n v="1.6299999999999999E-2"/>
    <n v="2.7199999999999998E-2"/>
    <n v="2.7199999999999998E-2"/>
    <n v="1.6299999999999999E-2"/>
  </r>
  <r>
    <s v="oklahoma"/>
    <x v="21"/>
    <x v="4"/>
    <x v="5170"/>
    <n v="1.3214999999999999"/>
    <n v="1.3163"/>
    <n v="1.0548"/>
    <n v="1.3163"/>
    <n v="1.0515000000000001"/>
    <n v="1.1718999999999999"/>
    <n v="1.1718999999999999"/>
    <n v="0.93689999999999996"/>
  </r>
  <r>
    <s v="oregon"/>
    <x v="21"/>
    <x v="1"/>
    <x v="5171"/>
    <n v="0.45490000000000003"/>
    <n v="0.36180000000000001"/>
    <n v="0.35189999999999999"/>
    <n v="0.36180000000000001"/>
    <n v="0.27789999999999998"/>
    <n v="0.45490000000000003"/>
    <n v="0.36180000000000001"/>
    <n v="0.27789999999999998"/>
  </r>
  <r>
    <s v="oregon"/>
    <x v="21"/>
    <x v="0"/>
    <x v="5172"/>
    <n v="3.0430000000000001"/>
    <n v="2.7622"/>
    <n v="2.5265"/>
    <n v="2.6322000000000001"/>
    <n v="2.1839"/>
    <n v="2.8220999999999998"/>
    <n v="2.3235999999999999"/>
    <n v="1.8395999999999999"/>
  </r>
  <r>
    <s v="oregon"/>
    <x v="21"/>
    <x v="3"/>
    <x v="5173"/>
    <n v="0.90620000000000001"/>
    <n v="0.88729999999999998"/>
    <n v="0.8609"/>
    <n v="0.75719999999999998"/>
    <n v="0.7"/>
    <n v="0.84279999999999999"/>
    <n v="0.59989999999999999"/>
    <n v="0.47589999999999999"/>
  </r>
  <r>
    <s v="oregon"/>
    <x v="21"/>
    <x v="5"/>
    <x v="150"/>
    <n v="0.17100000000000001"/>
    <n v="6.4600000000000005E-2"/>
    <n v="0.1026"/>
    <n v="6.4600000000000005E-2"/>
    <n v="4.6300000000000001E-2"/>
    <n v="0.17100000000000001"/>
    <n v="6.4600000000000005E-2"/>
    <n v="4.6300000000000001E-2"/>
  </r>
  <r>
    <s v="oregon"/>
    <x v="21"/>
    <x v="2"/>
    <x v="2797"/>
    <n v="9.7199999999999995E-2"/>
    <n v="4.1099999999999998E-2"/>
    <n v="8.8700000000000001E-2"/>
    <n v="4.1099999999999998E-2"/>
    <n v="4.1099999999999998E-2"/>
    <n v="9.7199999999999995E-2"/>
    <n v="4.1099999999999998E-2"/>
    <n v="4.1099999999999998E-2"/>
  </r>
  <r>
    <s v="oregon"/>
    <x v="21"/>
    <x v="6"/>
    <x v="1586"/>
    <n v="3.2500000000000001E-2"/>
    <n v="3.2500000000000001E-2"/>
    <n v="1.95E-2"/>
    <n v="3.2500000000000001E-2"/>
    <n v="1.95E-2"/>
    <n v="3.2500000000000001E-2"/>
    <n v="3.2500000000000001E-2"/>
    <n v="1.95E-2"/>
  </r>
  <r>
    <s v="oregon"/>
    <x v="21"/>
    <x v="4"/>
    <x v="5174"/>
    <n v="1.3812"/>
    <n v="1.3749"/>
    <n v="1.103"/>
    <n v="1.3749"/>
    <n v="1.099"/>
    <n v="1.2236"/>
    <n v="1.2236"/>
    <n v="0.97889999999999999"/>
  </r>
  <r>
    <s v="pennsylvania"/>
    <x v="21"/>
    <x v="0"/>
    <x v="5175"/>
    <n v="8.15"/>
    <n v="7.3428000000000004"/>
    <n v="6.8144999999999998"/>
    <n v="6.9806999999999997"/>
    <n v="5.8400999999999996"/>
    <n v="7.5952000000000002"/>
    <n v="6.1817000000000002"/>
    <n v="4.9276"/>
  </r>
  <r>
    <s v="pennsylvania"/>
    <x v="21"/>
    <x v="2"/>
    <x v="5176"/>
    <n v="0.27079999999999999"/>
    <n v="0.11459999999999999"/>
    <n v="0.24690000000000001"/>
    <n v="0.11459999999999999"/>
    <n v="0.11459999999999999"/>
    <n v="0.27079999999999999"/>
    <n v="0.11459999999999999"/>
    <n v="0.11459999999999999"/>
  </r>
  <r>
    <s v="pennsylvania"/>
    <x v="21"/>
    <x v="6"/>
    <x v="693"/>
    <n v="9.0700000000000003E-2"/>
    <n v="9.0700000000000003E-2"/>
    <n v="5.4399999999999997E-2"/>
    <n v="9.0700000000000003E-2"/>
    <n v="5.4399999999999997E-2"/>
    <n v="9.0700000000000003E-2"/>
    <n v="9.0700000000000003E-2"/>
    <n v="5.4399999999999997E-2"/>
  </r>
  <r>
    <s v="pennsylvania"/>
    <x v="21"/>
    <x v="1"/>
    <x v="5177"/>
    <n v="1.3365"/>
    <n v="1.0521"/>
    <n v="1.0353000000000001"/>
    <n v="1.0521"/>
    <n v="0.80920000000000003"/>
    <n v="1.3365"/>
    <n v="1.0521"/>
    <n v="0.80920000000000003"/>
  </r>
  <r>
    <s v="pennsylvania"/>
    <x v="21"/>
    <x v="4"/>
    <x v="5178"/>
    <n v="3.452"/>
    <n v="3.4344000000000001"/>
    <n v="2.7942999999999998"/>
    <n v="3.4344000000000001"/>
    <n v="2.7831999999999999"/>
    <n v="3.0735999999999999"/>
    <n v="3.0735999999999999"/>
    <n v="2.4950000000000001"/>
  </r>
  <r>
    <s v="pennsylvania"/>
    <x v="21"/>
    <x v="5"/>
    <x v="5179"/>
    <n v="0.47620000000000001"/>
    <n v="0.17979999999999999"/>
    <n v="0.28570000000000001"/>
    <n v="0.17979999999999999"/>
    <n v="0.129"/>
    <n v="0.47620000000000001"/>
    <n v="0.17979999999999999"/>
    <n v="0.129"/>
  </r>
  <r>
    <s v="pennsylvania"/>
    <x v="21"/>
    <x v="3"/>
    <x v="5180"/>
    <n v="2.524"/>
    <n v="2.4712999999999998"/>
    <n v="2.3978999999999999"/>
    <n v="2.1091000000000002"/>
    <n v="1.9498"/>
    <n v="2.3475999999999999"/>
    <n v="1.671"/>
    <n v="1.3253999999999999"/>
  </r>
  <r>
    <s v="rhode_island"/>
    <x v="21"/>
    <x v="5"/>
    <x v="5181"/>
    <n v="4.3099999999999999E-2"/>
    <n v="1.6299999999999999E-2"/>
    <n v="2.58E-2"/>
    <n v="1.6299999999999999E-2"/>
    <n v="1.17E-2"/>
    <n v="4.3099999999999999E-2"/>
    <n v="1.6299999999999999E-2"/>
    <n v="1.17E-2"/>
  </r>
  <r>
    <s v="rhode_island"/>
    <x v="21"/>
    <x v="2"/>
    <x v="282"/>
    <n v="2.4500000000000001E-2"/>
    <n v="1.04E-2"/>
    <n v="2.23E-2"/>
    <n v="1.04E-2"/>
    <n v="1.04E-2"/>
    <n v="2.4500000000000001E-2"/>
    <n v="1.04E-2"/>
    <n v="1.04E-2"/>
  </r>
  <r>
    <s v="rhode_island"/>
    <x v="21"/>
    <x v="4"/>
    <x v="5182"/>
    <n v="0.29799999999999999"/>
    <n v="0.29649999999999999"/>
    <n v="0.24099999999999999"/>
    <n v="0.29649999999999999"/>
    <n v="0.24"/>
    <n v="0.2651"/>
    <n v="0.2651"/>
    <n v="0.215"/>
  </r>
  <r>
    <s v="rhode_island"/>
    <x v="21"/>
    <x v="0"/>
    <x v="5183"/>
    <n v="0.71719999999999995"/>
    <n v="0.6462"/>
    <n v="0.6"/>
    <n v="0.61350000000000005"/>
    <n v="0.51349999999999996"/>
    <n v="0.66830000000000001"/>
    <n v="0.54249999999999998"/>
    <n v="0.43209999999999998"/>
  </r>
  <r>
    <s v="rhode_island"/>
    <x v="21"/>
    <x v="1"/>
    <x v="2908"/>
    <n v="0.11509999999999999"/>
    <n v="9.1499999999999998E-2"/>
    <n v="8.9099999999999999E-2"/>
    <n v="9.1499999999999998E-2"/>
    <n v="7.0300000000000001E-2"/>
    <n v="0.11509999999999999"/>
    <n v="9.1499999999999998E-2"/>
    <n v="7.0300000000000001E-2"/>
  </r>
  <r>
    <s v="rhode_island"/>
    <x v="21"/>
    <x v="3"/>
    <x v="977"/>
    <n v="0.22819999999999999"/>
    <n v="0.2235"/>
    <n v="0.21679999999999999"/>
    <n v="0.19070000000000001"/>
    <n v="0.17630000000000001"/>
    <n v="0.21229999999999999"/>
    <n v="0.15110000000000001"/>
    <n v="0.11990000000000001"/>
  </r>
  <r>
    <s v="rhode_island"/>
    <x v="21"/>
    <x v="6"/>
    <x v="222"/>
    <n v="8.2000000000000007E-3"/>
    <n v="8.2000000000000007E-3"/>
    <n v="4.8999999999999998E-3"/>
    <n v="8.2000000000000007E-3"/>
    <n v="4.8999999999999998E-3"/>
    <n v="8.2000000000000007E-3"/>
    <n v="8.2000000000000007E-3"/>
    <n v="4.8999999999999998E-3"/>
  </r>
  <r>
    <s v="south_carolina"/>
    <x v="21"/>
    <x v="3"/>
    <x v="5184"/>
    <n v="0.99039999999999995"/>
    <n v="0.96970000000000001"/>
    <n v="0.94089999999999996"/>
    <n v="0.8276"/>
    <n v="0.76500000000000001"/>
    <n v="0.92110000000000003"/>
    <n v="0.65569999999999995"/>
    <n v="0.52010000000000001"/>
  </r>
  <r>
    <s v="south_carolina"/>
    <x v="21"/>
    <x v="4"/>
    <x v="5185"/>
    <n v="1.7653000000000001"/>
    <n v="1.7584"/>
    <n v="1.4092"/>
    <n v="1.7584"/>
    <n v="1.4049"/>
    <n v="1.5657000000000001"/>
    <n v="1.5657000000000001"/>
    <n v="1.2519"/>
  </r>
  <r>
    <s v="south_carolina"/>
    <x v="21"/>
    <x v="6"/>
    <x v="26"/>
    <n v="3.56E-2"/>
    <n v="3.56E-2"/>
    <n v="2.1299999999999999E-2"/>
    <n v="3.56E-2"/>
    <n v="2.1299999999999999E-2"/>
    <n v="3.56E-2"/>
    <n v="3.56E-2"/>
    <n v="2.1299999999999999E-2"/>
  </r>
  <r>
    <s v="south_carolina"/>
    <x v="21"/>
    <x v="2"/>
    <x v="5186"/>
    <n v="0.1062"/>
    <n v="4.4999999999999998E-2"/>
    <n v="9.69E-2"/>
    <n v="4.4999999999999998E-2"/>
    <n v="4.4999999999999998E-2"/>
    <n v="0.1062"/>
    <n v="4.4999999999999998E-2"/>
    <n v="4.4999999999999998E-2"/>
  </r>
  <r>
    <s v="south_carolina"/>
    <x v="21"/>
    <x v="0"/>
    <x v="5187"/>
    <n v="3.6804999999999999"/>
    <n v="3.3378000000000001"/>
    <n v="3.0438000000000001"/>
    <n v="3.1957"/>
    <n v="2.6408"/>
    <n v="3.4117999999999999"/>
    <n v="2.8311999999999999"/>
    <n v="2.2429000000000001"/>
  </r>
  <r>
    <s v="south_carolina"/>
    <x v="21"/>
    <x v="5"/>
    <x v="1670"/>
    <n v="0.18679999999999999"/>
    <n v="7.0599999999999996E-2"/>
    <n v="0.11210000000000001"/>
    <n v="7.0599999999999996E-2"/>
    <n v="5.0599999999999999E-2"/>
    <n v="0.18679999999999999"/>
    <n v="7.0599999999999996E-2"/>
    <n v="5.0599999999999999E-2"/>
  </r>
  <r>
    <s v="south_carolina"/>
    <x v="21"/>
    <x v="1"/>
    <x v="5188"/>
    <n v="0.59630000000000005"/>
    <n v="0.4587"/>
    <n v="0.46339999999999998"/>
    <n v="0.4587"/>
    <n v="0.35399999999999998"/>
    <n v="0.59630000000000005"/>
    <n v="0.4587"/>
    <n v="0.35399999999999998"/>
  </r>
  <r>
    <s v="south_dakota"/>
    <x v="21"/>
    <x v="1"/>
    <x v="5189"/>
    <n v="0.10390000000000001"/>
    <n v="7.8799999999999995E-2"/>
    <n v="8.09E-2"/>
    <n v="7.8799999999999995E-2"/>
    <n v="6.0900000000000003E-2"/>
    <n v="0.10390000000000001"/>
    <n v="7.8799999999999995E-2"/>
    <n v="6.0900000000000003E-2"/>
  </r>
  <r>
    <s v="south_dakota"/>
    <x v="21"/>
    <x v="0"/>
    <x v="2734"/>
    <n v="0.59470000000000001"/>
    <n v="0.53680000000000005"/>
    <n v="0.4909"/>
    <n v="0.5141"/>
    <n v="0.42399999999999999"/>
    <n v="0.55149999999999999"/>
    <n v="0.45569999999999999"/>
    <n v="0.3604"/>
  </r>
  <r>
    <s v="south_dakota"/>
    <x v="21"/>
    <x v="4"/>
    <x v="5190"/>
    <n v="0.2802"/>
    <n v="0.27910000000000001"/>
    <n v="0.223"/>
    <n v="0.27910000000000001"/>
    <n v="0.2223"/>
    <n v="0.24809999999999999"/>
    <n v="0.24809999999999999"/>
    <n v="0.1978"/>
  </r>
  <r>
    <s v="south_dakota"/>
    <x v="21"/>
    <x v="2"/>
    <x v="819"/>
    <n v="1.7000000000000001E-2"/>
    <n v="7.1999999999999998E-3"/>
    <n v="1.55E-2"/>
    <n v="7.1999999999999998E-3"/>
    <n v="7.1999999999999998E-3"/>
    <n v="1.7000000000000001E-2"/>
    <n v="7.1999999999999998E-3"/>
    <n v="7.1999999999999998E-3"/>
  </r>
  <r>
    <s v="south_dakota"/>
    <x v="21"/>
    <x v="5"/>
    <x v="2208"/>
    <n v="2.98E-2"/>
    <n v="1.1299999999999999E-2"/>
    <n v="1.7899999999999999E-2"/>
    <n v="1.1299999999999999E-2"/>
    <n v="8.0999999999999996E-3"/>
    <n v="2.98E-2"/>
    <n v="1.1299999999999999E-2"/>
    <n v="8.0999999999999996E-3"/>
  </r>
  <r>
    <s v="south_dakota"/>
    <x v="21"/>
    <x v="6"/>
    <x v="662"/>
    <n v="5.7000000000000002E-3"/>
    <n v="5.7000000000000002E-3"/>
    <n v="3.3999999999999998E-3"/>
    <n v="5.7000000000000002E-3"/>
    <n v="3.3999999999999998E-3"/>
    <n v="5.7000000000000002E-3"/>
    <n v="5.7000000000000002E-3"/>
    <n v="3.3999999999999998E-3"/>
  </r>
  <r>
    <s v="south_dakota"/>
    <x v="21"/>
    <x v="3"/>
    <x v="4792"/>
    <n v="0.15809999999999999"/>
    <n v="0.15479999999999999"/>
    <n v="0.1502"/>
    <n v="0.1321"/>
    <n v="0.1221"/>
    <n v="0.14699999999999999"/>
    <n v="0.1047"/>
    <n v="8.3000000000000004E-2"/>
  </r>
  <r>
    <s v="tennessee"/>
    <x v="21"/>
    <x v="0"/>
    <x v="5191"/>
    <n v="5.1181000000000001"/>
    <n v="4.6256000000000004"/>
    <n v="4.2350000000000003"/>
    <n v="4.4238"/>
    <n v="3.6581000000000001"/>
    <n v="4.7493999999999996"/>
    <n v="3.919"/>
    <n v="3.1032000000000002"/>
  </r>
  <r>
    <s v="tennessee"/>
    <x v="21"/>
    <x v="1"/>
    <x v="5192"/>
    <n v="0.86260000000000003"/>
    <n v="0.66149999999999998"/>
    <n v="0.67059999999999997"/>
    <n v="0.66149999999999998"/>
    <n v="0.51080000000000003"/>
    <n v="0.86260000000000003"/>
    <n v="0.66149999999999998"/>
    <n v="0.51080000000000003"/>
  </r>
  <r>
    <s v="tennessee"/>
    <x v="21"/>
    <x v="5"/>
    <x v="2233"/>
    <n v="0.26540000000000002"/>
    <n v="0.1002"/>
    <n v="0.1593"/>
    <n v="0.1002"/>
    <n v="7.1900000000000006E-2"/>
    <n v="0.26540000000000002"/>
    <n v="0.1002"/>
    <n v="7.1900000000000006E-2"/>
  </r>
  <r>
    <s v="tennessee"/>
    <x v="21"/>
    <x v="2"/>
    <x v="5193"/>
    <n v="0.15090000000000001"/>
    <n v="6.3899999999999998E-2"/>
    <n v="0.1376"/>
    <n v="6.3899999999999998E-2"/>
    <n v="6.3899999999999998E-2"/>
    <n v="0.15090000000000001"/>
    <n v="6.3899999999999998E-2"/>
    <n v="6.3899999999999998E-2"/>
  </r>
  <r>
    <s v="tennessee"/>
    <x v="21"/>
    <x v="6"/>
    <x v="948"/>
    <n v="5.0500000000000003E-2"/>
    <n v="5.0500000000000003E-2"/>
    <n v="3.0300000000000001E-2"/>
    <n v="5.0500000000000003E-2"/>
    <n v="3.0300000000000001E-2"/>
    <n v="5.0500000000000003E-2"/>
    <n v="5.0500000000000003E-2"/>
    <n v="3.0300000000000001E-2"/>
  </r>
  <r>
    <s v="tennessee"/>
    <x v="21"/>
    <x v="3"/>
    <x v="5194"/>
    <n v="1.4068000000000001"/>
    <n v="1.3774999999999999"/>
    <n v="1.3366"/>
    <n v="1.1756"/>
    <n v="1.0868"/>
    <n v="1.3085"/>
    <n v="0.93140000000000001"/>
    <n v="0.73880000000000001"/>
  </r>
  <r>
    <s v="tennessee"/>
    <x v="21"/>
    <x v="4"/>
    <x v="5195"/>
    <n v="2.3818000000000001"/>
    <n v="2.3721000000000001"/>
    <n v="1.9007000000000001"/>
    <n v="2.3721000000000001"/>
    <n v="1.8945000000000001"/>
    <n v="2.1114999999999999"/>
    <n v="2.1114999999999999"/>
    <n v="1.6876"/>
  </r>
  <r>
    <s v="texas"/>
    <x v="21"/>
    <x v="4"/>
    <x v="5196"/>
    <n v="9.7545999999999999"/>
    <n v="9.7117000000000004"/>
    <n v="7.7794999999999996"/>
    <n v="9.7117000000000004"/>
    <n v="7.7523999999999997"/>
    <n v="8.6404999999999994"/>
    <n v="8.6404999999999994"/>
    <n v="6.9025999999999996"/>
  </r>
  <r>
    <s v="texas"/>
    <x v="21"/>
    <x v="3"/>
    <x v="5197"/>
    <n v="6.1802999999999999"/>
    <n v="6.0513000000000003"/>
    <n v="5.8715999999999999"/>
    <n v="5.1645000000000003"/>
    <n v="4.7743000000000002"/>
    <n v="5.7484000000000002"/>
    <n v="4.0918000000000001"/>
    <n v="3.2454999999999998"/>
  </r>
  <r>
    <s v="texas"/>
    <x v="21"/>
    <x v="1"/>
    <x v="5198"/>
    <n v="3.2517"/>
    <n v="2.5629"/>
    <n v="2.5186000000000002"/>
    <n v="2.5629"/>
    <n v="1.9710000000000001"/>
    <n v="3.2517"/>
    <n v="2.5629"/>
    <n v="1.9710000000000001"/>
  </r>
  <r>
    <s v="texas"/>
    <x v="21"/>
    <x v="2"/>
    <x v="5199"/>
    <n v="0.66300000000000003"/>
    <n v="0.28060000000000002"/>
    <n v="0.60470000000000002"/>
    <n v="0.28060000000000002"/>
    <n v="0.28060000000000002"/>
    <n v="0.66300000000000003"/>
    <n v="0.28060000000000002"/>
    <n v="0.28060000000000002"/>
  </r>
  <r>
    <s v="texas"/>
    <x v="21"/>
    <x v="0"/>
    <x v="5200"/>
    <n v="21.2376"/>
    <n v="19.268699999999999"/>
    <n v="17.607199999999999"/>
    <n v="18.381900000000002"/>
    <n v="15.2272"/>
    <n v="19.691600000000001"/>
    <n v="16.238"/>
    <n v="12.848599999999999"/>
  </r>
  <r>
    <s v="texas"/>
    <x v="21"/>
    <x v="5"/>
    <x v="5201"/>
    <n v="1.1659999999999999"/>
    <n v="0.44030000000000002"/>
    <n v="0.6996"/>
    <n v="0.44030000000000002"/>
    <n v="0.31580000000000003"/>
    <n v="1.1659999999999999"/>
    <n v="0.44030000000000002"/>
    <n v="0.31580000000000003"/>
  </r>
  <r>
    <s v="texas"/>
    <x v="21"/>
    <x v="6"/>
    <x v="1936"/>
    <n v="0.222"/>
    <n v="0.222"/>
    <n v="0.13320000000000001"/>
    <n v="0.222"/>
    <n v="0.13320000000000001"/>
    <n v="0.222"/>
    <n v="0.222"/>
    <n v="0.13320000000000001"/>
  </r>
  <r>
    <s v="utah"/>
    <x v="21"/>
    <x v="1"/>
    <x v="5202"/>
    <n v="0.35149999999999998"/>
    <n v="0.27529999999999999"/>
    <n v="0.27250000000000002"/>
    <n v="0.27529999999999999"/>
    <n v="0.21190000000000001"/>
    <n v="0.35149999999999998"/>
    <n v="0.27529999999999999"/>
    <n v="0.21190000000000001"/>
  </r>
  <r>
    <s v="utah"/>
    <x v="21"/>
    <x v="2"/>
    <x v="3012"/>
    <n v="6.93E-2"/>
    <n v="2.93E-2"/>
    <n v="6.3200000000000006E-2"/>
    <n v="2.93E-2"/>
    <n v="2.93E-2"/>
    <n v="6.93E-2"/>
    <n v="2.93E-2"/>
    <n v="2.93E-2"/>
  </r>
  <r>
    <s v="utah"/>
    <x v="21"/>
    <x v="4"/>
    <x v="5203"/>
    <n v="0.91559999999999997"/>
    <n v="0.91110000000000002"/>
    <n v="0.73060000000000003"/>
    <n v="0.91110000000000002"/>
    <n v="0.7278"/>
    <n v="0.81040000000000001"/>
    <n v="0.81040000000000001"/>
    <n v="0.64790000000000003"/>
  </r>
  <r>
    <s v="utah"/>
    <x v="21"/>
    <x v="6"/>
    <x v="1290"/>
    <n v="2.3199999999999998E-2"/>
    <n v="2.3199999999999998E-2"/>
    <n v="1.3899999999999999E-2"/>
    <n v="2.3199999999999998E-2"/>
    <n v="1.3899999999999999E-2"/>
    <n v="2.3199999999999998E-2"/>
    <n v="2.3199999999999998E-2"/>
    <n v="1.3899999999999999E-2"/>
  </r>
  <r>
    <s v="utah"/>
    <x v="21"/>
    <x v="5"/>
    <x v="5204"/>
    <n v="0.12189999999999999"/>
    <n v="4.5999999999999999E-2"/>
    <n v="7.3099999999999998E-2"/>
    <n v="4.5999999999999999E-2"/>
    <n v="3.3000000000000002E-2"/>
    <n v="0.12189999999999999"/>
    <n v="4.5999999999999999E-2"/>
    <n v="3.3000000000000002E-2"/>
  </r>
  <r>
    <s v="utah"/>
    <x v="21"/>
    <x v="3"/>
    <x v="5205"/>
    <n v="0.64610000000000001"/>
    <n v="0.63260000000000005"/>
    <n v="0.61380000000000001"/>
    <n v="0.53990000000000005"/>
    <n v="0.49909999999999999"/>
    <n v="0.60099999999999998"/>
    <n v="0.42780000000000001"/>
    <n v="0.33929999999999999"/>
  </r>
  <r>
    <s v="utah"/>
    <x v="21"/>
    <x v="0"/>
    <x v="5206"/>
    <n v="2.1276000000000002"/>
    <n v="1.9176"/>
    <n v="1.7672000000000001"/>
    <n v="1.8249"/>
    <n v="1.5150999999999999"/>
    <n v="1.9772000000000001"/>
    <n v="1.6120000000000001"/>
    <n v="1.2753000000000001"/>
  </r>
  <r>
    <s v="vermont"/>
    <x v="21"/>
    <x v="4"/>
    <x v="5207"/>
    <n v="0.20080000000000001"/>
    <n v="0.19989999999999999"/>
    <n v="0.1628"/>
    <n v="0.19989999999999999"/>
    <n v="0.16209999999999999"/>
    <n v="0.17899999999999999"/>
    <n v="0.17899999999999999"/>
    <n v="0.14549999999999999"/>
  </r>
  <r>
    <s v="vermont"/>
    <x v="21"/>
    <x v="6"/>
    <x v="517"/>
    <n v="5.0000000000000001E-3"/>
    <n v="5.0000000000000001E-3"/>
    <n v="3.0000000000000001E-3"/>
    <n v="5.0000000000000001E-3"/>
    <n v="3.0000000000000001E-3"/>
    <n v="5.0000000000000001E-3"/>
    <n v="5.0000000000000001E-3"/>
    <n v="3.0000000000000001E-3"/>
  </r>
  <r>
    <s v="vermont"/>
    <x v="21"/>
    <x v="3"/>
    <x v="737"/>
    <n v="0.1391"/>
    <n v="0.13619999999999999"/>
    <n v="0.1321"/>
    <n v="0.1162"/>
    <n v="0.1074"/>
    <n v="0.12939999999999999"/>
    <n v="9.2100000000000001E-2"/>
    <n v="7.2999999999999995E-2"/>
  </r>
  <r>
    <s v="vermont"/>
    <x v="21"/>
    <x v="2"/>
    <x v="78"/>
    <n v="1.49E-2"/>
    <n v="6.3E-3"/>
    <n v="1.3599999999999999E-2"/>
    <n v="6.3E-3"/>
    <n v="6.3E-3"/>
    <n v="1.49E-2"/>
    <n v="6.3E-3"/>
    <n v="6.3E-3"/>
  </r>
  <r>
    <s v="vermont"/>
    <x v="21"/>
    <x v="0"/>
    <x v="5208"/>
    <n v="0.47170000000000001"/>
    <n v="0.4229"/>
    <n v="0.39379999999999998"/>
    <n v="0.40289999999999998"/>
    <n v="0.3367"/>
    <n v="0.44019999999999998"/>
    <n v="0.3579"/>
    <n v="0.28560000000000002"/>
  </r>
  <r>
    <s v="vermont"/>
    <x v="21"/>
    <x v="1"/>
    <x v="5209"/>
    <n v="8.5599999999999996E-2"/>
    <n v="6.5600000000000006E-2"/>
    <n v="6.6600000000000006E-2"/>
    <n v="6.5600000000000006E-2"/>
    <n v="5.0700000000000002E-2"/>
    <n v="8.5599999999999996E-2"/>
    <n v="6.5600000000000006E-2"/>
    <n v="5.0700000000000002E-2"/>
  </r>
  <r>
    <s v="vermont"/>
    <x v="21"/>
    <x v="5"/>
    <x v="1445"/>
    <n v="2.6200000000000001E-2"/>
    <n v="9.9000000000000008E-3"/>
    <n v="1.5699999999999999E-2"/>
    <n v="9.9000000000000008E-3"/>
    <n v="7.1000000000000004E-3"/>
    <n v="2.6200000000000001E-2"/>
    <n v="9.9000000000000008E-3"/>
    <n v="7.1000000000000004E-3"/>
  </r>
  <r>
    <s v="virginia"/>
    <x v="21"/>
    <x v="5"/>
    <x v="5210"/>
    <n v="0.3518"/>
    <n v="0.1328"/>
    <n v="0.21110000000000001"/>
    <n v="0.1328"/>
    <n v="9.5299999999999996E-2"/>
    <n v="0.3518"/>
    <n v="0.1328"/>
    <n v="9.5299999999999996E-2"/>
  </r>
  <r>
    <s v="virginia"/>
    <x v="21"/>
    <x v="6"/>
    <x v="4204"/>
    <n v="6.7000000000000004E-2"/>
    <n v="6.7000000000000004E-2"/>
    <n v="4.02E-2"/>
    <n v="6.7000000000000004E-2"/>
    <n v="4.02E-2"/>
    <n v="6.7000000000000004E-2"/>
    <n v="6.7000000000000004E-2"/>
    <n v="4.02E-2"/>
  </r>
  <r>
    <s v="virginia"/>
    <x v="21"/>
    <x v="1"/>
    <x v="5211"/>
    <n v="1.0611999999999999"/>
    <n v="0.82440000000000002"/>
    <n v="0.8236"/>
    <n v="0.82440000000000002"/>
    <n v="0.63529999999999998"/>
    <n v="1.0611999999999999"/>
    <n v="0.82440000000000002"/>
    <n v="0.63529999999999998"/>
  </r>
  <r>
    <s v="virginia"/>
    <x v="21"/>
    <x v="2"/>
    <x v="5212"/>
    <n v="0.2"/>
    <n v="8.4599999999999995E-2"/>
    <n v="0.18240000000000001"/>
    <n v="8.4599999999999995E-2"/>
    <n v="8.4599999999999995E-2"/>
    <n v="0.2"/>
    <n v="8.4599999999999995E-2"/>
    <n v="8.4599999999999995E-2"/>
  </r>
  <r>
    <s v="virginia"/>
    <x v="21"/>
    <x v="4"/>
    <x v="5213"/>
    <n v="2.9763000000000002"/>
    <n v="2.9634"/>
    <n v="2.3738999999999999"/>
    <n v="2.9634"/>
    <n v="2.3656999999999999"/>
    <n v="2.6366999999999998"/>
    <n v="2.6366999999999998"/>
    <n v="2.1065999999999998"/>
  </r>
  <r>
    <s v="virginia"/>
    <x v="21"/>
    <x v="3"/>
    <x v="5214"/>
    <n v="1.8645"/>
    <n v="1.8255999999999999"/>
    <n v="1.7714000000000001"/>
    <n v="1.5581"/>
    <n v="1.4402999999999999"/>
    <n v="1.7342"/>
    <n v="1.2344999999999999"/>
    <n v="0.97909999999999997"/>
  </r>
  <r>
    <s v="virginia"/>
    <x v="21"/>
    <x v="0"/>
    <x v="5215"/>
    <n v="6.5208000000000004"/>
    <n v="5.8978000000000002"/>
    <n v="5.4025999999999996"/>
    <n v="5.6303000000000001"/>
    <n v="4.6615000000000002"/>
    <n v="6.0510000000000002"/>
    <n v="4.9800000000000004"/>
    <n v="3.9411"/>
  </r>
  <r>
    <s v="washington"/>
    <x v="21"/>
    <x v="6"/>
    <x v="5216"/>
    <n v="5.8000000000000003E-2"/>
    <n v="5.8000000000000003E-2"/>
    <n v="3.4799999999999998E-2"/>
    <n v="5.8000000000000003E-2"/>
    <n v="3.4799999999999998E-2"/>
    <n v="5.8000000000000003E-2"/>
    <n v="5.8000000000000003E-2"/>
    <n v="3.4799999999999998E-2"/>
  </r>
  <r>
    <s v="washington"/>
    <x v="21"/>
    <x v="5"/>
    <x v="3234"/>
    <n v="0.30459999999999998"/>
    <n v="0.115"/>
    <n v="0.18279999999999999"/>
    <n v="0.115"/>
    <n v="8.2500000000000004E-2"/>
    <n v="0.30459999999999998"/>
    <n v="0.115"/>
    <n v="8.2500000000000004E-2"/>
  </r>
  <r>
    <s v="washington"/>
    <x v="21"/>
    <x v="0"/>
    <x v="5217"/>
    <n v="4.3611000000000004"/>
    <n v="4.0266999999999999"/>
    <n v="3.722"/>
    <n v="3.7951000000000001"/>
    <n v="3.2433000000000001"/>
    <n v="4.0666000000000002"/>
    <n v="3.3443999999999998"/>
    <n v="2.7086999999999999"/>
  </r>
  <r>
    <s v="washington"/>
    <x v="21"/>
    <x v="1"/>
    <x v="5218"/>
    <n v="0.65149999999999997"/>
    <n v="0.65149999999999997"/>
    <n v="0.56200000000000006"/>
    <n v="0.65149999999999997"/>
    <n v="0.56200000000000006"/>
    <n v="0.65149999999999997"/>
    <n v="0.65149999999999997"/>
    <n v="0.56200000000000006"/>
  </r>
  <r>
    <s v="washington"/>
    <x v="21"/>
    <x v="2"/>
    <x v="1052"/>
    <n v="0.17319999999999999"/>
    <n v="7.3300000000000004E-2"/>
    <n v="0.158"/>
    <n v="7.3300000000000004E-2"/>
    <n v="7.3300000000000004E-2"/>
    <n v="0.17319999999999999"/>
    <n v="7.3300000000000004E-2"/>
    <n v="7.3300000000000004E-2"/>
  </r>
  <r>
    <s v="washington"/>
    <x v="21"/>
    <x v="3"/>
    <x v="5219"/>
    <n v="1.6145"/>
    <n v="1.5808"/>
    <n v="1.5338000000000001"/>
    <n v="1.3491"/>
    <n v="1.2472000000000001"/>
    <n v="1.5016"/>
    <n v="1.0689"/>
    <n v="0.8478"/>
  </r>
  <r>
    <s v="washington"/>
    <x v="21"/>
    <x v="4"/>
    <x v="5220"/>
    <n v="1.5593999999999999"/>
    <n v="1.5482"/>
    <n v="1.2505999999999999"/>
    <n v="1.5482"/>
    <n v="1.2435"/>
    <n v="1.3776999999999999"/>
    <n v="1.3776999999999999"/>
    <n v="1.1083000000000001"/>
  </r>
  <r>
    <s v="washington_dc"/>
    <x v="21"/>
    <x v="4"/>
    <x v="365"/>
    <n v="0.1898"/>
    <n v="0.18920000000000001"/>
    <n v="0.1517"/>
    <n v="0.18920000000000001"/>
    <n v="0.15129999999999999"/>
    <n v="0.1686"/>
    <n v="0.1686"/>
    <n v="0.13500000000000001"/>
  </r>
  <r>
    <s v="washington_dc"/>
    <x v="21"/>
    <x v="3"/>
    <x v="500"/>
    <n v="8.8800000000000004E-2"/>
    <n v="8.6999999999999994E-2"/>
    <n v="8.4400000000000003E-2"/>
    <n v="7.4200000000000002E-2"/>
    <n v="6.8599999999999994E-2"/>
    <n v="8.2600000000000007E-2"/>
    <n v="5.8799999999999998E-2"/>
    <n v="4.6600000000000003E-2"/>
  </r>
  <r>
    <s v="washington_dc"/>
    <x v="21"/>
    <x v="5"/>
    <x v="322"/>
    <n v="1.6799999999999999E-2"/>
    <n v="6.3E-3"/>
    <n v="1.01E-2"/>
    <n v="6.3E-3"/>
    <n v="4.4999999999999997E-3"/>
    <n v="1.6799999999999999E-2"/>
    <n v="6.3E-3"/>
    <n v="4.4999999999999997E-3"/>
  </r>
  <r>
    <s v="washington_dc"/>
    <x v="21"/>
    <x v="6"/>
    <x v="736"/>
    <n v="3.2000000000000002E-3"/>
    <n v="3.2000000000000002E-3"/>
    <n v="1.9E-3"/>
    <n v="3.2000000000000002E-3"/>
    <n v="1.9E-3"/>
    <n v="3.2000000000000002E-3"/>
    <n v="3.2000000000000002E-3"/>
    <n v="1.9E-3"/>
  </r>
  <r>
    <s v="washington_dc"/>
    <x v="21"/>
    <x v="0"/>
    <x v="1668"/>
    <n v="0.35970000000000002"/>
    <n v="0.3296"/>
    <n v="0.29680000000000001"/>
    <n v="0.31690000000000002"/>
    <n v="0.26119999999999999"/>
    <n v="0.33229999999999998"/>
    <n v="0.28089999999999998"/>
    <n v="0.22289999999999999"/>
  </r>
  <r>
    <s v="washington_dc"/>
    <x v="21"/>
    <x v="2"/>
    <x v="1058"/>
    <n v="9.4999999999999998E-3"/>
    <n v="4.0000000000000001E-3"/>
    <n v="8.6999999999999994E-3"/>
    <n v="4.0000000000000001E-3"/>
    <n v="4.0000000000000001E-3"/>
    <n v="9.4999999999999998E-3"/>
    <n v="4.0000000000000001E-3"/>
    <n v="4.0000000000000001E-3"/>
  </r>
  <r>
    <s v="washington_dc"/>
    <x v="21"/>
    <x v="1"/>
    <x v="445"/>
    <n v="5.16E-2"/>
    <n v="0.04"/>
    <n v="4.0099999999999997E-2"/>
    <n v="0.04"/>
    <n v="3.0800000000000001E-2"/>
    <n v="5.16E-2"/>
    <n v="0.04"/>
    <n v="3.0800000000000001E-2"/>
  </r>
  <r>
    <s v="west_virginia"/>
    <x v="21"/>
    <x v="6"/>
    <x v="791"/>
    <n v="1.2500000000000001E-2"/>
    <n v="1.2500000000000001E-2"/>
    <n v="7.4999999999999997E-3"/>
    <n v="1.2500000000000001E-2"/>
    <n v="7.4999999999999997E-3"/>
    <n v="1.2500000000000001E-2"/>
    <n v="1.2500000000000001E-2"/>
    <n v="7.4999999999999997E-3"/>
  </r>
  <r>
    <s v="west_virginia"/>
    <x v="21"/>
    <x v="2"/>
    <x v="5221"/>
    <n v="3.7199999999999997E-2"/>
    <n v="1.5699999999999999E-2"/>
    <n v="3.39E-2"/>
    <n v="1.5699999999999999E-2"/>
    <n v="1.5699999999999999E-2"/>
    <n v="3.7199999999999997E-2"/>
    <n v="1.5699999999999999E-2"/>
    <n v="1.5699999999999999E-2"/>
  </r>
  <r>
    <s v="west_virginia"/>
    <x v="21"/>
    <x v="1"/>
    <x v="863"/>
    <n v="0.21340000000000001"/>
    <n v="0.1636"/>
    <n v="0.16600000000000001"/>
    <n v="0.1636"/>
    <n v="0.1263"/>
    <n v="0.21340000000000001"/>
    <n v="0.1636"/>
    <n v="0.1263"/>
  </r>
  <r>
    <s v="west_virginia"/>
    <x v="21"/>
    <x v="4"/>
    <x v="5222"/>
    <n v="0.62419999999999998"/>
    <n v="0.62180000000000002"/>
    <n v="0.49840000000000001"/>
    <n v="0.62180000000000002"/>
    <n v="0.49680000000000002"/>
    <n v="0.55369999999999997"/>
    <n v="0.55369999999999997"/>
    <n v="0.44280000000000003"/>
  </r>
  <r>
    <s v="west_virginia"/>
    <x v="21"/>
    <x v="0"/>
    <x v="5223"/>
    <n v="1.2995000000000001"/>
    <n v="1.1778"/>
    <n v="1.0744"/>
    <n v="1.1279999999999999"/>
    <n v="0.93189999999999995"/>
    <n v="1.2047000000000001"/>
    <n v="0.99980000000000002"/>
    <n v="0.79210000000000003"/>
  </r>
  <r>
    <s v="west_virginia"/>
    <x v="21"/>
    <x v="3"/>
    <x v="1881"/>
    <n v="0.34670000000000001"/>
    <n v="0.33950000000000002"/>
    <n v="0.32940000000000003"/>
    <n v="0.28970000000000001"/>
    <n v="0.26779999999999998"/>
    <n v="0.32250000000000001"/>
    <n v="0.2296"/>
    <n v="0.18210000000000001"/>
  </r>
  <r>
    <s v="west_virginia"/>
    <x v="21"/>
    <x v="5"/>
    <x v="5224"/>
    <n v="6.54E-2"/>
    <n v="2.47E-2"/>
    <n v="3.9199999999999999E-2"/>
    <n v="2.47E-2"/>
    <n v="1.77E-2"/>
    <n v="6.54E-2"/>
    <n v="2.47E-2"/>
    <n v="1.77E-2"/>
  </r>
  <r>
    <s v="wisconsin"/>
    <x v="21"/>
    <x v="6"/>
    <x v="4972"/>
    <n v="4.3200000000000002E-2"/>
    <n v="4.3200000000000002E-2"/>
    <n v="2.5899999999999999E-2"/>
    <n v="4.3200000000000002E-2"/>
    <n v="2.5899999999999999E-2"/>
    <n v="4.3200000000000002E-2"/>
    <n v="4.3200000000000002E-2"/>
    <n v="2.5899999999999999E-2"/>
  </r>
  <r>
    <s v="wisconsin"/>
    <x v="21"/>
    <x v="5"/>
    <x v="4808"/>
    <n v="0.22700000000000001"/>
    <n v="8.5699999999999998E-2"/>
    <n v="0.13619999999999999"/>
    <n v="8.5699999999999998E-2"/>
    <n v="6.1499999999999999E-2"/>
    <n v="0.22700000000000001"/>
    <n v="8.5699999999999998E-2"/>
    <n v="6.1499999999999999E-2"/>
  </r>
  <r>
    <s v="wisconsin"/>
    <x v="21"/>
    <x v="1"/>
    <x v="5225"/>
    <n v="0.70830000000000004"/>
    <n v="0.54700000000000004"/>
    <n v="0.55010000000000003"/>
    <n v="0.54700000000000004"/>
    <n v="0.4219"/>
    <n v="0.70830000000000004"/>
    <n v="0.54700000000000004"/>
    <n v="0.4219"/>
  </r>
  <r>
    <s v="wisconsin"/>
    <x v="21"/>
    <x v="2"/>
    <x v="4907"/>
    <n v="0.12909999999999999"/>
    <n v="5.4600000000000003E-2"/>
    <n v="0.1177"/>
    <n v="5.4600000000000003E-2"/>
    <n v="5.4600000000000003E-2"/>
    <n v="0.12909999999999999"/>
    <n v="5.4600000000000003E-2"/>
    <n v="5.4600000000000003E-2"/>
  </r>
  <r>
    <s v="wisconsin"/>
    <x v="21"/>
    <x v="3"/>
    <x v="5226"/>
    <n v="1.2033"/>
    <n v="1.1781999999999999"/>
    <n v="1.1432"/>
    <n v="1.0055000000000001"/>
    <n v="0.92959999999999998"/>
    <n v="1.1192"/>
    <n v="0.79669999999999996"/>
    <n v="0.63190000000000002"/>
  </r>
  <r>
    <s v="wisconsin"/>
    <x v="21"/>
    <x v="4"/>
    <x v="5227"/>
    <n v="2.0301999999999998"/>
    <n v="2.0219"/>
    <n v="1.6153999999999999"/>
    <n v="2.0219"/>
    <n v="1.6101000000000001"/>
    <n v="1.7968999999999999"/>
    <n v="1.7968999999999999"/>
    <n v="1.4318"/>
  </r>
  <r>
    <s v="wisconsin"/>
    <x v="21"/>
    <x v="0"/>
    <x v="5228"/>
    <n v="4.3411"/>
    <n v="3.9306000000000001"/>
    <n v="3.5886999999999998"/>
    <n v="3.7578999999999998"/>
    <n v="3.1036000000000001"/>
    <n v="4.0236999999999998"/>
    <n v="3.3241000000000001"/>
    <n v="2.6276000000000002"/>
  </r>
  <r>
    <s v="wyoming"/>
    <x v="21"/>
    <x v="6"/>
    <x v="93"/>
    <n v="3.7000000000000002E-3"/>
    <n v="3.7000000000000002E-3"/>
    <n v="2.2000000000000001E-3"/>
    <n v="3.7000000000000002E-3"/>
    <n v="2.2000000000000001E-3"/>
    <n v="3.7000000000000002E-3"/>
    <n v="3.7000000000000002E-3"/>
    <n v="2.2000000000000001E-3"/>
  </r>
  <r>
    <s v="wyoming"/>
    <x v="21"/>
    <x v="1"/>
    <x v="5229"/>
    <n v="9.3899999999999997E-2"/>
    <n v="6.8099999999999994E-2"/>
    <n v="7.3499999999999996E-2"/>
    <n v="6.8099999999999994E-2"/>
    <n v="5.2999999999999999E-2"/>
    <n v="9.3899999999999997E-2"/>
    <n v="6.8099999999999994E-2"/>
    <n v="5.2999999999999999E-2"/>
  </r>
  <r>
    <s v="wyoming"/>
    <x v="21"/>
    <x v="4"/>
    <x v="5230"/>
    <n v="0.17910000000000001"/>
    <n v="0.17829999999999999"/>
    <n v="0.1431"/>
    <n v="0.17829999999999999"/>
    <n v="0.14269999999999999"/>
    <n v="0.15890000000000001"/>
    <n v="0.15890000000000001"/>
    <n v="0.12720000000000001"/>
  </r>
  <r>
    <s v="wyoming"/>
    <x v="21"/>
    <x v="0"/>
    <x v="5231"/>
    <n v="0.41160000000000002"/>
    <n v="0.36430000000000001"/>
    <n v="0.33979999999999999"/>
    <n v="0.34939999999999999"/>
    <n v="0.28849999999999998"/>
    <n v="0.38419999999999999"/>
    <n v="0.31180000000000002"/>
    <n v="0.2472"/>
  </r>
  <r>
    <s v="wyoming"/>
    <x v="21"/>
    <x v="2"/>
    <x v="657"/>
    <n v="1.12E-2"/>
    <n v="4.7000000000000002E-3"/>
    <n v="1.0200000000000001E-2"/>
    <n v="4.7000000000000002E-3"/>
    <n v="4.7000000000000002E-3"/>
    <n v="1.12E-2"/>
    <n v="4.7000000000000002E-3"/>
    <n v="4.7000000000000002E-3"/>
  </r>
  <r>
    <s v="wyoming"/>
    <x v="21"/>
    <x v="5"/>
    <x v="24"/>
    <n v="1.9599999999999999E-2"/>
    <n v="7.4000000000000003E-3"/>
    <n v="1.18E-2"/>
    <n v="7.4000000000000003E-3"/>
    <n v="5.3E-3"/>
    <n v="1.9599999999999999E-2"/>
    <n v="7.4000000000000003E-3"/>
    <n v="5.3E-3"/>
  </r>
  <r>
    <s v="wyoming"/>
    <x v="21"/>
    <x v="3"/>
    <x v="4907"/>
    <n v="0.1042"/>
    <n v="0.10199999999999999"/>
    <n v="9.9000000000000005E-2"/>
    <n v="8.6999999999999994E-2"/>
    <n v="8.0500000000000002E-2"/>
    <n v="9.69E-2"/>
    <n v="6.9000000000000006E-2"/>
    <n v="5.4699999999999999E-2"/>
  </r>
  <r>
    <s v="alabama"/>
    <x v="22"/>
    <x v="2"/>
    <x v="5232"/>
    <n v="0.10199999999999999"/>
    <n v="3.7600000000000001E-2"/>
    <n v="9.0899999999999995E-2"/>
    <n v="3.7600000000000001E-2"/>
    <n v="3.7600000000000001E-2"/>
    <n v="0.10199999999999999"/>
    <n v="3.7600000000000001E-2"/>
    <n v="3.7600000000000001E-2"/>
  </r>
  <r>
    <s v="alabama"/>
    <x v="22"/>
    <x v="6"/>
    <x v="1719"/>
    <n v="3.4000000000000002E-2"/>
    <n v="3.4000000000000002E-2"/>
    <n v="2.0400000000000001E-2"/>
    <n v="3.4000000000000002E-2"/>
    <n v="2.0400000000000001E-2"/>
    <n v="3.4000000000000002E-2"/>
    <n v="3.4000000000000002E-2"/>
    <n v="2.0400000000000001E-2"/>
  </r>
  <r>
    <s v="alabama"/>
    <x v="22"/>
    <x v="0"/>
    <x v="5233"/>
    <n v="3.7458999999999998"/>
    <n v="3.3029000000000002"/>
    <n v="3.0192999999999999"/>
    <n v="3.1678999999999999"/>
    <n v="2.5520999999999998"/>
    <n v="3.3687"/>
    <n v="2.7269000000000001"/>
    <n v="2.1080000000000001"/>
  </r>
  <r>
    <s v="alabama"/>
    <x v="22"/>
    <x v="4"/>
    <x v="5234"/>
    <n v="1.7541"/>
    <n v="1.7456"/>
    <n v="1.3545"/>
    <n v="1.7456"/>
    <n v="1.3492"/>
    <n v="1.4954000000000001"/>
    <n v="1.4954000000000001"/>
    <n v="1.1569"/>
  </r>
  <r>
    <s v="alabama"/>
    <x v="22"/>
    <x v="3"/>
    <x v="5235"/>
    <n v="0.96860000000000002"/>
    <n v="0.92459999999999998"/>
    <n v="0.90539999999999998"/>
    <n v="0.78959999999999997"/>
    <n v="0.72260000000000002"/>
    <n v="0.85009999999999997"/>
    <n v="0.5988"/>
    <n v="0.47089999999999999"/>
  </r>
  <r>
    <s v="alabama"/>
    <x v="22"/>
    <x v="5"/>
    <x v="5236"/>
    <n v="0.17929999999999999"/>
    <n v="6.7699999999999996E-2"/>
    <n v="0.1076"/>
    <n v="6.7699999999999996E-2"/>
    <n v="4.8599999999999997E-2"/>
    <n v="0.17929999999999999"/>
    <n v="6.7699999999999996E-2"/>
    <n v="4.8599999999999997E-2"/>
  </r>
  <r>
    <s v="alabama"/>
    <x v="22"/>
    <x v="1"/>
    <x v="5237"/>
    <n v="0.70799999999999996"/>
    <n v="0.49340000000000001"/>
    <n v="0.54049999999999998"/>
    <n v="0.49340000000000001"/>
    <n v="0.37359999999999999"/>
    <n v="0.70799999999999996"/>
    <n v="0.49340000000000001"/>
    <n v="0.37359999999999999"/>
  </r>
  <r>
    <s v="alaska"/>
    <x v="22"/>
    <x v="1"/>
    <x v="3633"/>
    <n v="7.3700000000000002E-2"/>
    <n v="5.7599999999999998E-2"/>
    <n v="5.5599999999999997E-2"/>
    <n v="5.7599999999999998E-2"/>
    <n v="4.2999999999999997E-2"/>
    <n v="7.3700000000000002E-2"/>
    <n v="5.7599999999999998E-2"/>
    <n v="4.2999999999999997E-2"/>
  </r>
  <r>
    <s v="alaska"/>
    <x v="22"/>
    <x v="5"/>
    <x v="1273"/>
    <n v="3.1199999999999999E-2"/>
    <n v="1.18E-2"/>
    <n v="1.8700000000000001E-2"/>
    <n v="1.18E-2"/>
    <n v="8.3999999999999995E-3"/>
    <n v="3.1199999999999999E-2"/>
    <n v="1.18E-2"/>
    <n v="8.3999999999999995E-3"/>
  </r>
  <r>
    <s v="alaska"/>
    <x v="22"/>
    <x v="6"/>
    <x v="48"/>
    <n v="5.8999999999999999E-3"/>
    <n v="5.8999999999999999E-3"/>
    <n v="3.5000000000000001E-3"/>
    <n v="5.8999999999999999E-3"/>
    <n v="3.5000000000000001E-3"/>
    <n v="5.8999999999999999E-3"/>
    <n v="5.8999999999999999E-3"/>
    <n v="3.5000000000000001E-3"/>
  </r>
  <r>
    <s v="alaska"/>
    <x v="22"/>
    <x v="4"/>
    <x v="5238"/>
    <n v="0.26169999999999999"/>
    <n v="0.26019999999999999"/>
    <n v="0.20250000000000001"/>
    <n v="0.26019999999999999"/>
    <n v="0.2016"/>
    <n v="0.2228"/>
    <n v="0.2228"/>
    <n v="0.17269999999999999"/>
  </r>
  <r>
    <s v="alaska"/>
    <x v="22"/>
    <x v="0"/>
    <x v="5239"/>
    <n v="0.55869999999999997"/>
    <n v="0.50290000000000001"/>
    <n v="0.4536"/>
    <n v="0.47939999999999999"/>
    <n v="0.38879999999999998"/>
    <n v="0.49919999999999998"/>
    <n v="0.40870000000000001"/>
    <n v="0.31619999999999998"/>
  </r>
  <r>
    <s v="alaska"/>
    <x v="22"/>
    <x v="3"/>
    <x v="5240"/>
    <n v="0.16850000000000001"/>
    <n v="0.1608"/>
    <n v="0.1575"/>
    <n v="0.13730000000000001"/>
    <n v="0.12570000000000001"/>
    <n v="0.1479"/>
    <n v="0.1042"/>
    <n v="8.1900000000000001E-2"/>
  </r>
  <r>
    <s v="alaska"/>
    <x v="22"/>
    <x v="2"/>
    <x v="2783"/>
    <n v="1.77E-2"/>
    <n v="6.4999999999999997E-3"/>
    <n v="1.5800000000000002E-2"/>
    <n v="6.4999999999999997E-3"/>
    <n v="6.4999999999999997E-3"/>
    <n v="1.77E-2"/>
    <n v="6.4999999999999997E-3"/>
    <n v="6.4999999999999997E-3"/>
  </r>
  <r>
    <s v="arizona"/>
    <x v="22"/>
    <x v="4"/>
    <x v="5241"/>
    <n v="2.9331999999999998"/>
    <n v="2.9157000000000002"/>
    <n v="2.2692999999999999"/>
    <n v="2.9157000000000002"/>
    <n v="2.2583000000000002"/>
    <n v="2.4943"/>
    <n v="2.4943"/>
    <n v="1.9340999999999999"/>
  </r>
  <r>
    <s v="arizona"/>
    <x v="22"/>
    <x v="1"/>
    <x v="5242"/>
    <n v="0.8901"/>
    <n v="0.69259999999999999"/>
    <n v="0.6714"/>
    <n v="0.69259999999999999"/>
    <n v="0.51780000000000004"/>
    <n v="0.8901"/>
    <n v="0.69259999999999999"/>
    <n v="0.51780000000000004"/>
  </r>
  <r>
    <s v="arizona"/>
    <x v="22"/>
    <x v="6"/>
    <x v="1842"/>
    <n v="7.0300000000000001E-2"/>
    <n v="7.0300000000000001E-2"/>
    <n v="4.2200000000000001E-2"/>
    <n v="7.0300000000000001E-2"/>
    <n v="4.2200000000000001E-2"/>
    <n v="7.0300000000000001E-2"/>
    <n v="7.0300000000000001E-2"/>
    <n v="4.2200000000000001E-2"/>
  </r>
  <r>
    <s v="arizona"/>
    <x v="22"/>
    <x v="5"/>
    <x v="5243"/>
    <n v="0.371"/>
    <n v="0.1401"/>
    <n v="0.22259999999999999"/>
    <n v="0.1401"/>
    <n v="0.10050000000000001"/>
    <n v="0.371"/>
    <n v="0.1401"/>
    <n v="0.10050000000000001"/>
  </r>
  <r>
    <s v="arizona"/>
    <x v="22"/>
    <x v="2"/>
    <x v="666"/>
    <n v="0.2109"/>
    <n v="7.7799999999999994E-2"/>
    <n v="0.18820000000000001"/>
    <n v="7.7799999999999994E-2"/>
    <n v="7.7799999999999994E-2"/>
    <n v="0.2109"/>
    <n v="7.7799999999999994E-2"/>
    <n v="7.7799999999999994E-2"/>
  </r>
  <r>
    <s v="arizona"/>
    <x v="22"/>
    <x v="3"/>
    <x v="5244"/>
    <n v="2.0038999999999998"/>
    <n v="1.9129"/>
    <n v="1.8731"/>
    <n v="1.6335999999999999"/>
    <n v="1.4951000000000001"/>
    <n v="1.7586999999999999"/>
    <n v="1.2388999999999999"/>
    <n v="0.97430000000000005"/>
  </r>
  <r>
    <s v="arizona"/>
    <x v="22"/>
    <x v="0"/>
    <x v="5245"/>
    <n v="6.4794999999999998"/>
    <n v="5.8094000000000001"/>
    <n v="5.2667000000000002"/>
    <n v="5.5301"/>
    <n v="4.4916999999999998"/>
    <n v="5.7953000000000001"/>
    <n v="4.7140000000000004"/>
    <n v="3.6467000000000001"/>
  </r>
  <r>
    <s v="arkansas"/>
    <x v="22"/>
    <x v="4"/>
    <x v="5246"/>
    <n v="1.1178999999999999"/>
    <n v="1.1124000000000001"/>
    <n v="0.86329999999999996"/>
    <n v="1.1124000000000001"/>
    <n v="0.85980000000000001"/>
    <n v="0.9526"/>
    <n v="0.9526"/>
    <n v="0.73699999999999999"/>
  </r>
  <r>
    <s v="arkansas"/>
    <x v="22"/>
    <x v="5"/>
    <x v="5247"/>
    <n v="0.1183"/>
    <n v="4.4699999999999997E-2"/>
    <n v="7.0999999999999994E-2"/>
    <n v="4.4699999999999997E-2"/>
    <n v="3.2099999999999997E-2"/>
    <n v="0.1183"/>
    <n v="4.4699999999999997E-2"/>
    <n v="3.2099999999999997E-2"/>
  </r>
  <r>
    <s v="arkansas"/>
    <x v="22"/>
    <x v="3"/>
    <x v="5248"/>
    <n v="0.63919999999999999"/>
    <n v="0.61009999999999998"/>
    <n v="0.59740000000000004"/>
    <n v="0.52100000000000002"/>
    <n v="0.47689999999999999"/>
    <n v="0.56089999999999995"/>
    <n v="0.39510000000000001"/>
    <n v="0.31080000000000002"/>
  </r>
  <r>
    <s v="arkansas"/>
    <x v="22"/>
    <x v="1"/>
    <x v="494"/>
    <n v="0.38879999999999998"/>
    <n v="0.28079999999999999"/>
    <n v="0.29570000000000002"/>
    <n v="0.28079999999999999"/>
    <n v="0.2117"/>
    <n v="0.38879999999999998"/>
    <n v="0.28079999999999999"/>
    <n v="0.2117"/>
  </r>
  <r>
    <s v="arkansas"/>
    <x v="22"/>
    <x v="6"/>
    <x v="1463"/>
    <n v="2.24E-2"/>
    <n v="2.24E-2"/>
    <n v="1.35E-2"/>
    <n v="2.24E-2"/>
    <n v="1.35E-2"/>
    <n v="2.24E-2"/>
    <n v="2.24E-2"/>
    <n v="1.35E-2"/>
  </r>
  <r>
    <s v="arkansas"/>
    <x v="22"/>
    <x v="0"/>
    <x v="5249"/>
    <n v="2.3538999999999999"/>
    <n v="2.0952000000000002"/>
    <n v="1.9009"/>
    <n v="2.0061"/>
    <n v="1.6187"/>
    <n v="2.1103999999999998"/>
    <n v="1.7204999999999999"/>
    <n v="1.3299000000000001"/>
  </r>
  <r>
    <s v="arkansas"/>
    <x v="22"/>
    <x v="2"/>
    <x v="427"/>
    <n v="6.7299999999999999E-2"/>
    <n v="2.4799999999999999E-2"/>
    <n v="0.06"/>
    <n v="2.4799999999999999E-2"/>
    <n v="2.4799999999999999E-2"/>
    <n v="6.7299999999999999E-2"/>
    <n v="2.4799999999999999E-2"/>
    <n v="2.4799999999999999E-2"/>
  </r>
  <r>
    <s v="california"/>
    <x v="22"/>
    <x v="1"/>
    <x v="5250"/>
    <n v="4.2243000000000004"/>
    <n v="4.2243000000000004"/>
    <n v="3.1911"/>
    <n v="4.2243000000000004"/>
    <n v="2.4298000000000002"/>
    <n v="4.2243000000000004"/>
    <n v="4.2243000000000004"/>
    <n v="2.4298000000000002"/>
  </r>
  <r>
    <s v="california"/>
    <x v="22"/>
    <x v="5"/>
    <x v="5251"/>
    <n v="1.6767000000000001"/>
    <n v="0.6331"/>
    <n v="1.006"/>
    <n v="0.6331"/>
    <n v="0.4541"/>
    <n v="1.6767000000000001"/>
    <n v="0.6331"/>
    <n v="0.4541"/>
  </r>
  <r>
    <s v="california"/>
    <x v="22"/>
    <x v="3"/>
    <x v="5252"/>
    <n v="9.0557999999999996"/>
    <n v="8.6442999999999994"/>
    <n v="8.4644999999999992"/>
    <n v="7.3819999999999997"/>
    <n v="6.7561999999999998"/>
    <n v="7.9474"/>
    <n v="5.5984999999999996"/>
    <n v="4.4028999999999998"/>
  </r>
  <r>
    <s v="california"/>
    <x v="22"/>
    <x v="0"/>
    <x v="5253"/>
    <n v="28.636900000000001"/>
    <n v="26.501200000000001"/>
    <n v="23.302399999999999"/>
    <n v="25.238900000000001"/>
    <n v="19.733000000000001"/>
    <n v="25.659700000000001"/>
    <n v="21.665700000000001"/>
    <n v="16.002700000000001"/>
  </r>
  <r>
    <s v="california"/>
    <x v="22"/>
    <x v="4"/>
    <x v="5254"/>
    <n v="12.4091"/>
    <n v="12.3301"/>
    <n v="9.5998999999999999"/>
    <n v="12.3301"/>
    <n v="9.5504999999999995"/>
    <n v="10.5404"/>
    <n v="10.5404"/>
    <n v="8.1735000000000007"/>
  </r>
  <r>
    <s v="california"/>
    <x v="22"/>
    <x v="2"/>
    <x v="1723"/>
    <n v="0.95320000000000005"/>
    <n v="0.35160000000000002"/>
    <n v="0.85029999999999994"/>
    <n v="0.35160000000000002"/>
    <n v="0.35160000000000002"/>
    <n v="0.95320000000000005"/>
    <n v="0.35160000000000002"/>
    <n v="0.35160000000000002"/>
  </r>
  <r>
    <s v="california"/>
    <x v="22"/>
    <x v="6"/>
    <x v="5255"/>
    <n v="0.31769999999999998"/>
    <n v="0.31769999999999998"/>
    <n v="0.19059999999999999"/>
    <n v="0.31769999999999998"/>
    <n v="0.19059999999999999"/>
    <n v="0.31769999999999998"/>
    <n v="0.31769999999999998"/>
    <n v="0.19059999999999999"/>
  </r>
  <r>
    <s v="colorado"/>
    <x v="22"/>
    <x v="2"/>
    <x v="243"/>
    <n v="0.1188"/>
    <n v="4.3799999999999999E-2"/>
    <n v="0.10589999999999999"/>
    <n v="4.3799999999999999E-2"/>
    <n v="4.3799999999999999E-2"/>
    <n v="0.1188"/>
    <n v="4.3799999999999999E-2"/>
    <n v="4.3799999999999999E-2"/>
  </r>
  <r>
    <s v="colorado"/>
    <x v="22"/>
    <x v="1"/>
    <x v="5256"/>
    <n v="0.60089999999999999"/>
    <n v="0.44700000000000001"/>
    <n v="0.4556"/>
    <n v="0.44700000000000001"/>
    <n v="0.33589999999999998"/>
    <n v="0.60089999999999999"/>
    <n v="0.44700000000000001"/>
    <n v="0.33589999999999998"/>
  </r>
  <r>
    <s v="colorado"/>
    <x v="22"/>
    <x v="5"/>
    <x v="5240"/>
    <n v="0.2089"/>
    <n v="7.8899999999999998E-2"/>
    <n v="0.12540000000000001"/>
    <n v="7.8899999999999998E-2"/>
    <n v="5.6599999999999998E-2"/>
    <n v="0.2089"/>
    <n v="7.8899999999999998E-2"/>
    <n v="5.6599999999999998E-2"/>
  </r>
  <r>
    <s v="colorado"/>
    <x v="22"/>
    <x v="0"/>
    <x v="5257"/>
    <n v="3.9487999999999999"/>
    <n v="3.5287000000000002"/>
    <n v="3.1985000000000001"/>
    <n v="3.3714"/>
    <n v="2.7288000000000001"/>
    <n v="3.5363000000000002"/>
    <n v="2.8847"/>
    <n v="2.2321"/>
  </r>
  <r>
    <s v="colorado"/>
    <x v="22"/>
    <x v="4"/>
    <x v="5258"/>
    <n v="1.8522000000000001"/>
    <n v="1.8423"/>
    <n v="1.4331"/>
    <n v="1.8423"/>
    <n v="1.4269000000000001"/>
    <n v="1.5778000000000001"/>
    <n v="1.5778000000000001"/>
    <n v="1.2234"/>
  </r>
  <r>
    <s v="colorado"/>
    <x v="22"/>
    <x v="6"/>
    <x v="133"/>
    <n v="3.9600000000000003E-2"/>
    <n v="3.9600000000000003E-2"/>
    <n v="2.3800000000000002E-2"/>
    <n v="3.9600000000000003E-2"/>
    <n v="2.3800000000000002E-2"/>
    <n v="3.9600000000000003E-2"/>
    <n v="3.9600000000000003E-2"/>
    <n v="2.3800000000000002E-2"/>
  </r>
  <r>
    <s v="colorado"/>
    <x v="22"/>
    <x v="3"/>
    <x v="5259"/>
    <n v="1.1284000000000001"/>
    <n v="1.0770999999999999"/>
    <n v="1.0547"/>
    <n v="0.91979999999999995"/>
    <n v="0.84189999999999998"/>
    <n v="0.99029999999999996"/>
    <n v="0.6976"/>
    <n v="0.54859999999999998"/>
  </r>
  <r>
    <s v="connecticut"/>
    <x v="22"/>
    <x v="6"/>
    <x v="3674"/>
    <n v="2.5999999999999999E-2"/>
    <n v="2.5999999999999999E-2"/>
    <n v="1.5599999999999999E-2"/>
    <n v="2.5999999999999999E-2"/>
    <n v="1.5599999999999999E-2"/>
    <n v="2.5999999999999999E-2"/>
    <n v="2.5999999999999999E-2"/>
    <n v="1.5599999999999999E-2"/>
  </r>
  <r>
    <s v="connecticut"/>
    <x v="22"/>
    <x v="0"/>
    <x v="5260"/>
    <n v="2.3664999999999998"/>
    <n v="2.0922000000000001"/>
    <n v="1.9375"/>
    <n v="1.9890000000000001"/>
    <n v="1.6304000000000001"/>
    <n v="2.1320999999999999"/>
    <n v="1.7059"/>
    <n v="1.3314999999999999"/>
  </r>
  <r>
    <s v="connecticut"/>
    <x v="22"/>
    <x v="3"/>
    <x v="4836"/>
    <n v="0.74029999999999996"/>
    <n v="0.70669999999999999"/>
    <n v="0.69199999999999995"/>
    <n v="0.60350000000000004"/>
    <n v="0.55230000000000001"/>
    <n v="0.64970000000000006"/>
    <n v="0.4577"/>
    <n v="0.3599"/>
  </r>
  <r>
    <s v="connecticut"/>
    <x v="22"/>
    <x v="4"/>
    <x v="5261"/>
    <n v="0.99409999999999998"/>
    <n v="0.98760000000000003"/>
    <n v="0.78180000000000005"/>
    <n v="0.98760000000000003"/>
    <n v="0.77769999999999995"/>
    <n v="0.85040000000000004"/>
    <n v="0.85040000000000004"/>
    <n v="0.67110000000000003"/>
  </r>
  <r>
    <s v="connecticut"/>
    <x v="22"/>
    <x v="5"/>
    <x v="159"/>
    <n v="0.1371"/>
    <n v="5.1799999999999999E-2"/>
    <n v="8.2199999999999995E-2"/>
    <n v="5.1799999999999999E-2"/>
    <n v="3.7100000000000001E-2"/>
    <n v="0.1371"/>
    <n v="5.1799999999999999E-2"/>
    <n v="3.7100000000000001E-2"/>
  </r>
  <r>
    <s v="connecticut"/>
    <x v="22"/>
    <x v="2"/>
    <x v="3170"/>
    <n v="7.7899999999999997E-2"/>
    <n v="2.87E-2"/>
    <n v="6.9500000000000006E-2"/>
    <n v="2.87E-2"/>
    <n v="2.87E-2"/>
    <n v="7.7899999999999997E-2"/>
    <n v="2.87E-2"/>
    <n v="2.87E-2"/>
  </r>
  <r>
    <s v="connecticut"/>
    <x v="22"/>
    <x v="1"/>
    <x v="5262"/>
    <n v="0.3911"/>
    <n v="0.29139999999999999"/>
    <n v="0.2964"/>
    <n v="0.29139999999999999"/>
    <n v="0.21890000000000001"/>
    <n v="0.3911"/>
    <n v="0.29139999999999999"/>
    <n v="0.21890000000000001"/>
  </r>
  <r>
    <s v="delaware"/>
    <x v="22"/>
    <x v="0"/>
    <x v="5263"/>
    <n v="0.73209999999999997"/>
    <n v="0.65469999999999995"/>
    <n v="0.59140000000000004"/>
    <n v="0.62670000000000003"/>
    <n v="0.50580000000000003"/>
    <n v="0.65539999999999998"/>
    <n v="0.53680000000000005"/>
    <n v="0.41489999999999999"/>
  </r>
  <r>
    <s v="delaware"/>
    <x v="22"/>
    <x v="4"/>
    <x v="451"/>
    <n v="0.35299999999999998"/>
    <n v="0.3513"/>
    <n v="0.27260000000000001"/>
    <n v="0.3513"/>
    <n v="0.27150000000000002"/>
    <n v="0.30080000000000001"/>
    <n v="0.30080000000000001"/>
    <n v="0.23280000000000001"/>
  </r>
  <r>
    <s v="delaware"/>
    <x v="22"/>
    <x v="1"/>
    <x v="2727"/>
    <n v="0.1133"/>
    <n v="8.3199999999999996E-2"/>
    <n v="8.5999999999999993E-2"/>
    <n v="8.3199999999999996E-2"/>
    <n v="6.2600000000000003E-2"/>
    <n v="0.1133"/>
    <n v="8.3199999999999996E-2"/>
    <n v="6.2600000000000003E-2"/>
  </r>
  <r>
    <s v="delaware"/>
    <x v="22"/>
    <x v="3"/>
    <x v="4099"/>
    <n v="0.20050000000000001"/>
    <n v="0.19139999999999999"/>
    <n v="0.18740000000000001"/>
    <n v="0.16350000000000001"/>
    <n v="0.14960000000000001"/>
    <n v="0.17599999999999999"/>
    <n v="0.124"/>
    <n v="9.7500000000000003E-2"/>
  </r>
  <r>
    <s v="delaware"/>
    <x v="22"/>
    <x v="5"/>
    <x v="3748"/>
    <n v="3.7100000000000001E-2"/>
    <n v="1.4E-2"/>
    <n v="2.23E-2"/>
    <n v="1.4E-2"/>
    <n v="1.01E-2"/>
    <n v="3.7100000000000001E-2"/>
    <n v="1.4E-2"/>
    <n v="1.01E-2"/>
  </r>
  <r>
    <s v="delaware"/>
    <x v="22"/>
    <x v="2"/>
    <x v="1492"/>
    <n v="2.1100000000000001E-2"/>
    <n v="7.7999999999999996E-3"/>
    <n v="1.8800000000000001E-2"/>
    <n v="7.7999999999999996E-3"/>
    <n v="7.7999999999999996E-3"/>
    <n v="2.1100000000000001E-2"/>
    <n v="7.7999999999999996E-3"/>
    <n v="7.7999999999999996E-3"/>
  </r>
  <r>
    <s v="delaware"/>
    <x v="22"/>
    <x v="6"/>
    <x v="12"/>
    <n v="7.0000000000000001E-3"/>
    <n v="7.0000000000000001E-3"/>
    <n v="4.1999999999999997E-3"/>
    <n v="7.0000000000000001E-3"/>
    <n v="4.1999999999999997E-3"/>
    <n v="7.0000000000000001E-3"/>
    <n v="7.0000000000000001E-3"/>
    <n v="4.1999999999999997E-3"/>
  </r>
  <r>
    <s v="florida"/>
    <x v="22"/>
    <x v="4"/>
    <x v="5264"/>
    <n v="9.0972000000000008"/>
    <n v="9.0498999999999992"/>
    <n v="7.0251999999999999"/>
    <n v="9.0498999999999992"/>
    <n v="6.9957000000000003"/>
    <n v="7.7476000000000003"/>
    <n v="7.7476000000000003"/>
    <n v="5.9947999999999997"/>
  </r>
  <r>
    <s v="florida"/>
    <x v="22"/>
    <x v="1"/>
    <x v="5265"/>
    <n v="2.6534"/>
    <n v="2.0131999999999999"/>
    <n v="2.0072000000000001"/>
    <n v="2.0131999999999999"/>
    <n v="1.5094000000000001"/>
    <n v="2.6534"/>
    <n v="2.0131999999999999"/>
    <n v="1.5094000000000001"/>
  </r>
  <r>
    <s v="florida"/>
    <x v="22"/>
    <x v="0"/>
    <x v="5266"/>
    <n v="18.926400000000001"/>
    <n v="17.009499999999999"/>
    <n v="15.3163"/>
    <n v="16.254899999999999"/>
    <n v="13.139699999999999"/>
    <n v="16.914200000000001"/>
    <n v="13.8863"/>
    <n v="10.731999999999999"/>
  </r>
  <r>
    <s v="florida"/>
    <x v="22"/>
    <x v="3"/>
    <x v="5267"/>
    <n v="5.4138000000000002"/>
    <n v="5.1677"/>
    <n v="5.0602"/>
    <n v="4.4131"/>
    <n v="4.0389999999999997"/>
    <n v="4.7511000000000001"/>
    <n v="3.3469000000000002"/>
    <n v="2.6322000000000001"/>
  </r>
  <r>
    <s v="florida"/>
    <x v="22"/>
    <x v="2"/>
    <x v="5268"/>
    <n v="0.56989999999999996"/>
    <n v="0.2102"/>
    <n v="0.50829999999999997"/>
    <n v="0.2102"/>
    <n v="0.2102"/>
    <n v="0.56989999999999996"/>
    <n v="0.2102"/>
    <n v="0.2102"/>
  </r>
  <r>
    <s v="florida"/>
    <x v="22"/>
    <x v="6"/>
    <x v="731"/>
    <n v="0.18990000000000001"/>
    <n v="0.18990000000000001"/>
    <n v="0.1139"/>
    <n v="0.18990000000000001"/>
    <n v="0.1139"/>
    <n v="0.18990000000000001"/>
    <n v="0.18990000000000001"/>
    <n v="0.1139"/>
  </r>
  <r>
    <s v="florida"/>
    <x v="22"/>
    <x v="5"/>
    <x v="5269"/>
    <n v="1.0023"/>
    <n v="0.3785"/>
    <n v="0.60140000000000005"/>
    <n v="0.3785"/>
    <n v="0.27150000000000002"/>
    <n v="1.0023"/>
    <n v="0.3785"/>
    <n v="0.27150000000000002"/>
  </r>
  <r>
    <s v="georgia"/>
    <x v="22"/>
    <x v="3"/>
    <x v="5270"/>
    <n v="2.3409"/>
    <n v="2.2345000000000002"/>
    <n v="2.1880000000000002"/>
    <n v="1.9081999999999999"/>
    <n v="1.7464"/>
    <n v="2.0543"/>
    <n v="1.4472"/>
    <n v="1.1380999999999999"/>
  </r>
  <r>
    <s v="georgia"/>
    <x v="22"/>
    <x v="4"/>
    <x v="5271"/>
    <n v="3.8288000000000002"/>
    <n v="3.8083999999999998"/>
    <n v="2.9567999999999999"/>
    <n v="3.8083999999999998"/>
    <n v="2.9441000000000002"/>
    <n v="3.2595999999999998"/>
    <n v="3.2595999999999998"/>
    <n v="2.5223"/>
  </r>
  <r>
    <s v="georgia"/>
    <x v="22"/>
    <x v="6"/>
    <x v="1623"/>
    <n v="8.2100000000000006E-2"/>
    <n v="8.2100000000000006E-2"/>
    <n v="4.9299999999999997E-2"/>
    <n v="8.2100000000000006E-2"/>
    <n v="4.9299999999999997E-2"/>
    <n v="8.2100000000000006E-2"/>
    <n v="8.2100000000000006E-2"/>
    <n v="4.9299999999999997E-2"/>
  </r>
  <r>
    <s v="georgia"/>
    <x v="22"/>
    <x v="0"/>
    <x v="5272"/>
    <n v="8.2646999999999995"/>
    <n v="7.3560999999999996"/>
    <n v="6.6863000000000001"/>
    <n v="7.0297999999999998"/>
    <n v="5.6832000000000003"/>
    <n v="7.4089"/>
    <n v="6.02"/>
    <n v="4.6531000000000002"/>
  </r>
  <r>
    <s v="georgia"/>
    <x v="22"/>
    <x v="1"/>
    <x v="5273"/>
    <n v="1.3331"/>
    <n v="0.97660000000000002"/>
    <n v="1.0124"/>
    <n v="0.97660000000000002"/>
    <n v="0.73509999999999998"/>
    <n v="1.3331"/>
    <n v="0.97660000000000002"/>
    <n v="0.73509999999999998"/>
  </r>
  <r>
    <s v="georgia"/>
    <x v="22"/>
    <x v="2"/>
    <x v="2531"/>
    <n v="0.24640000000000001"/>
    <n v="9.0899999999999995E-2"/>
    <n v="0.2198"/>
    <n v="9.0899999999999995E-2"/>
    <n v="9.0899999999999995E-2"/>
    <n v="0.24640000000000001"/>
    <n v="9.0899999999999995E-2"/>
    <n v="9.0899999999999995E-2"/>
  </r>
  <r>
    <s v="georgia"/>
    <x v="22"/>
    <x v="5"/>
    <x v="5274"/>
    <n v="0.43340000000000001"/>
    <n v="0.16370000000000001"/>
    <n v="0.26"/>
    <n v="0.16370000000000001"/>
    <n v="0.1174"/>
    <n v="0.43340000000000001"/>
    <n v="0.16370000000000001"/>
    <n v="0.1174"/>
  </r>
  <r>
    <s v="hawaii"/>
    <x v="22"/>
    <x v="6"/>
    <x v="172"/>
    <n v="1.0200000000000001E-2"/>
    <n v="1.0200000000000001E-2"/>
    <n v="6.1000000000000004E-3"/>
    <n v="1.0200000000000001E-2"/>
    <n v="6.1000000000000004E-3"/>
    <n v="1.0200000000000001E-2"/>
    <n v="1.0200000000000001E-2"/>
    <n v="6.1000000000000004E-3"/>
  </r>
  <r>
    <s v="hawaii"/>
    <x v="22"/>
    <x v="4"/>
    <x v="5057"/>
    <n v="0.43"/>
    <n v="0.42749999999999999"/>
    <n v="0.3327"/>
    <n v="0.42749999999999999"/>
    <n v="0.33110000000000001"/>
    <n v="0.36570000000000003"/>
    <n v="0.36570000000000003"/>
    <n v="0.28360000000000002"/>
  </r>
  <r>
    <s v="hawaii"/>
    <x v="22"/>
    <x v="0"/>
    <x v="5275"/>
    <n v="0.95620000000000005"/>
    <n v="0.85399999999999998"/>
    <n v="0.77659999999999996"/>
    <n v="0.81340000000000001"/>
    <n v="0.6603"/>
    <n v="0.85629999999999995"/>
    <n v="0.69440000000000002"/>
    <n v="0.53720000000000001"/>
  </r>
  <r>
    <s v="hawaii"/>
    <x v="22"/>
    <x v="5"/>
    <x v="1614"/>
    <n v="5.3800000000000001E-2"/>
    <n v="2.0299999999999999E-2"/>
    <n v="3.2300000000000002E-2"/>
    <n v="2.0299999999999999E-2"/>
    <n v="1.46E-2"/>
    <n v="5.3800000000000001E-2"/>
    <n v="2.0299999999999999E-2"/>
    <n v="1.46E-2"/>
  </r>
  <r>
    <s v="hawaii"/>
    <x v="22"/>
    <x v="3"/>
    <x v="1977"/>
    <n v="0.29070000000000001"/>
    <n v="0.27750000000000002"/>
    <n v="0.27179999999999999"/>
    <n v="0.23699999999999999"/>
    <n v="0.21690000000000001"/>
    <n v="0.25519999999999998"/>
    <n v="0.1797"/>
    <n v="0.1414"/>
  </r>
  <r>
    <s v="hawaii"/>
    <x v="22"/>
    <x v="1"/>
    <x v="5276"/>
    <n v="0.14080000000000001"/>
    <n v="0.1071"/>
    <n v="0.1065"/>
    <n v="0.1071"/>
    <n v="8.0299999999999996E-2"/>
    <n v="0.14080000000000001"/>
    <n v="0.1071"/>
    <n v="8.0299999999999996E-2"/>
  </r>
  <r>
    <s v="hawaii"/>
    <x v="22"/>
    <x v="2"/>
    <x v="905"/>
    <n v="3.0599999999999999E-2"/>
    <n v="1.1299999999999999E-2"/>
    <n v="2.7300000000000001E-2"/>
    <n v="1.1299999999999999E-2"/>
    <n v="1.1299999999999999E-2"/>
    <n v="3.0599999999999999E-2"/>
    <n v="1.1299999999999999E-2"/>
    <n v="1.1299999999999999E-2"/>
  </r>
  <r>
    <s v="idaho"/>
    <x v="22"/>
    <x v="1"/>
    <x v="5277"/>
    <n v="0.19969999999999999"/>
    <n v="0.14910000000000001"/>
    <n v="0.15129999999999999"/>
    <n v="0.14910000000000001"/>
    <n v="0.112"/>
    <n v="0.19969999999999999"/>
    <n v="0.14910000000000001"/>
    <n v="0.112"/>
  </r>
  <r>
    <s v="idaho"/>
    <x v="22"/>
    <x v="0"/>
    <x v="5278"/>
    <n v="1.3026"/>
    <n v="1.1621999999999999"/>
    <n v="1.0562"/>
    <n v="1.1092"/>
    <n v="0.89870000000000005"/>
    <n v="1.1671"/>
    <n v="0.94850000000000001"/>
    <n v="0.7339"/>
  </r>
  <r>
    <s v="idaho"/>
    <x v="22"/>
    <x v="5"/>
    <x v="2091"/>
    <n v="7.0499999999999993E-2"/>
    <n v="2.6599999999999999E-2"/>
    <n v="4.2299999999999997E-2"/>
    <n v="2.6599999999999999E-2"/>
    <n v="1.9099999999999999E-2"/>
    <n v="7.0499999999999993E-2"/>
    <n v="2.6599999999999999E-2"/>
    <n v="1.9099999999999999E-2"/>
  </r>
  <r>
    <s v="idaho"/>
    <x v="22"/>
    <x v="4"/>
    <x v="5279"/>
    <n v="0.59830000000000005"/>
    <n v="0.59499999999999997"/>
    <n v="0.46289999999999998"/>
    <n v="0.59499999999999997"/>
    <n v="0.46089999999999998"/>
    <n v="0.50939999999999996"/>
    <n v="0.50939999999999996"/>
    <n v="0.39500000000000002"/>
  </r>
  <r>
    <s v="idaho"/>
    <x v="22"/>
    <x v="3"/>
    <x v="5280"/>
    <n v="0.38069999999999998"/>
    <n v="0.3634"/>
    <n v="0.35580000000000001"/>
    <n v="0.31030000000000002"/>
    <n v="0.28399999999999997"/>
    <n v="0.33410000000000001"/>
    <n v="0.2354"/>
    <n v="0.18509999999999999"/>
  </r>
  <r>
    <s v="idaho"/>
    <x v="22"/>
    <x v="6"/>
    <x v="204"/>
    <n v="1.34E-2"/>
    <n v="1.34E-2"/>
    <n v="8.0000000000000002E-3"/>
    <n v="1.34E-2"/>
    <n v="8.0000000000000002E-3"/>
    <n v="1.34E-2"/>
    <n v="1.34E-2"/>
    <n v="8.0000000000000002E-3"/>
  </r>
  <r>
    <s v="idaho"/>
    <x v="22"/>
    <x v="2"/>
    <x v="5281"/>
    <n v="4.0099999999999997E-2"/>
    <n v="1.4800000000000001E-2"/>
    <n v="3.5700000000000003E-2"/>
    <n v="1.4800000000000001E-2"/>
    <n v="1.4800000000000001E-2"/>
    <n v="4.0099999999999997E-2"/>
    <n v="1.4800000000000001E-2"/>
    <n v="1.4800000000000001E-2"/>
  </r>
  <r>
    <s v="illinois"/>
    <x v="22"/>
    <x v="1"/>
    <x v="5282"/>
    <n v="1.3821000000000001"/>
    <n v="1.036"/>
    <n v="1.0468999999999999"/>
    <n v="1.036"/>
    <n v="0.77780000000000005"/>
    <n v="1.3821000000000001"/>
    <n v="1.036"/>
    <n v="0.77780000000000005"/>
  </r>
  <r>
    <s v="illinois"/>
    <x v="22"/>
    <x v="3"/>
    <x v="5283"/>
    <n v="2.6827999999999999"/>
    <n v="2.5609000000000002"/>
    <n v="2.5076000000000001"/>
    <n v="2.1869000000000001"/>
    <n v="2.0015000000000001"/>
    <n v="2.3544"/>
    <n v="1.6586000000000001"/>
    <n v="1.3044"/>
  </r>
  <r>
    <s v="illinois"/>
    <x v="22"/>
    <x v="4"/>
    <x v="5284"/>
    <n v="4.3281000000000001"/>
    <n v="4.3047000000000004"/>
    <n v="3.3321999999999998"/>
    <n v="4.3047000000000004"/>
    <n v="3.3176000000000001"/>
    <n v="3.6772"/>
    <n v="3.6772"/>
    <n v="2.8361000000000001"/>
  </r>
  <r>
    <s v="illinois"/>
    <x v="22"/>
    <x v="5"/>
    <x v="5285"/>
    <n v="0.49669999999999997"/>
    <n v="0.18759999999999999"/>
    <n v="0.29799999999999999"/>
    <n v="0.18759999999999999"/>
    <n v="0.13450000000000001"/>
    <n v="0.49669999999999997"/>
    <n v="0.18759999999999999"/>
    <n v="0.13450000000000001"/>
  </r>
  <r>
    <s v="illinois"/>
    <x v="22"/>
    <x v="0"/>
    <x v="5286"/>
    <n v="9.2661999999999995"/>
    <n v="8.2874999999999996"/>
    <n v="7.4931999999999999"/>
    <n v="7.9135"/>
    <n v="6.3921000000000001"/>
    <n v="8.2868999999999993"/>
    <n v="6.7576000000000001"/>
    <n v="5.2134"/>
  </r>
  <r>
    <s v="illinois"/>
    <x v="22"/>
    <x v="2"/>
    <x v="1083"/>
    <n v="0.28239999999999998"/>
    <n v="0.1042"/>
    <n v="0.25190000000000001"/>
    <n v="0.1042"/>
    <n v="0.1042"/>
    <n v="0.28239999999999998"/>
    <n v="0.1042"/>
    <n v="0.1042"/>
  </r>
  <r>
    <s v="illinois"/>
    <x v="22"/>
    <x v="6"/>
    <x v="5287"/>
    <n v="9.4100000000000003E-2"/>
    <n v="9.4100000000000003E-2"/>
    <n v="5.6500000000000002E-2"/>
    <n v="9.4100000000000003E-2"/>
    <n v="5.6500000000000002E-2"/>
    <n v="9.4100000000000003E-2"/>
    <n v="9.4100000000000003E-2"/>
    <n v="5.6500000000000002E-2"/>
  </r>
  <r>
    <s v="indiana"/>
    <x v="22"/>
    <x v="0"/>
    <x v="5288"/>
    <n v="4.9676"/>
    <n v="4.3947000000000003"/>
    <n v="4.0071000000000003"/>
    <n v="4.2058999999999997"/>
    <n v="3.39"/>
    <n v="4.4584000000000001"/>
    <n v="3.6074999999999999"/>
    <n v="2.7835000000000001"/>
  </r>
  <r>
    <s v="indiana"/>
    <x v="22"/>
    <x v="2"/>
    <x v="5075"/>
    <n v="0.1426"/>
    <n v="5.2600000000000001E-2"/>
    <n v="0.12720000000000001"/>
    <n v="5.2600000000000001E-2"/>
    <n v="5.2600000000000001E-2"/>
    <n v="0.1426"/>
    <n v="5.2600000000000001E-2"/>
    <n v="5.2600000000000001E-2"/>
  </r>
  <r>
    <s v="indiana"/>
    <x v="22"/>
    <x v="3"/>
    <x v="5289"/>
    <n v="1.355"/>
    <n v="1.2935000000000001"/>
    <n v="1.2665999999999999"/>
    <n v="1.1046"/>
    <n v="1.0108999999999999"/>
    <n v="1.1892"/>
    <n v="0.8377"/>
    <n v="0.65880000000000005"/>
  </r>
  <r>
    <s v="indiana"/>
    <x v="22"/>
    <x v="6"/>
    <x v="889"/>
    <n v="4.7500000000000001E-2"/>
    <n v="4.7500000000000001E-2"/>
    <n v="2.8500000000000001E-2"/>
    <n v="4.7500000000000001E-2"/>
    <n v="2.8500000000000001E-2"/>
    <n v="4.7500000000000001E-2"/>
    <n v="4.7500000000000001E-2"/>
    <n v="2.8500000000000001E-2"/>
  </r>
  <r>
    <s v="indiana"/>
    <x v="22"/>
    <x v="5"/>
    <x v="2166"/>
    <n v="0.25090000000000001"/>
    <n v="9.4700000000000006E-2"/>
    <n v="0.15049999999999999"/>
    <n v="9.4700000000000006E-2"/>
    <n v="6.8000000000000005E-2"/>
    <n v="0.25090000000000001"/>
    <n v="9.4700000000000006E-2"/>
    <n v="6.8000000000000005E-2"/>
  </r>
  <r>
    <s v="indiana"/>
    <x v="22"/>
    <x v="1"/>
    <x v="5290"/>
    <n v="0.88109999999999999"/>
    <n v="0.62780000000000002"/>
    <n v="0.67110000000000003"/>
    <n v="0.62780000000000002"/>
    <n v="0.47410000000000002"/>
    <n v="0.88109999999999999"/>
    <n v="0.62780000000000002"/>
    <n v="0.47410000000000002"/>
  </r>
  <r>
    <s v="indiana"/>
    <x v="22"/>
    <x v="4"/>
    <x v="5291"/>
    <n v="2.2905000000000002"/>
    <n v="2.2786"/>
    <n v="1.7632000000000001"/>
    <n v="2.2786"/>
    <n v="1.7558"/>
    <n v="1.9471000000000001"/>
    <n v="1.9471000000000001"/>
    <n v="1.5015000000000001"/>
  </r>
  <r>
    <s v="iowa"/>
    <x v="22"/>
    <x v="3"/>
    <x v="5292"/>
    <n v="0.59730000000000005"/>
    <n v="0.57020000000000004"/>
    <n v="0.55830000000000002"/>
    <n v="0.4869"/>
    <n v="0.4456"/>
    <n v="0.5242"/>
    <n v="0.36930000000000002"/>
    <n v="0.29039999999999999"/>
  </r>
  <r>
    <s v="iowa"/>
    <x v="22"/>
    <x v="4"/>
    <x v="5293"/>
    <n v="1.0425"/>
    <n v="1.0373000000000001"/>
    <n v="0.80249999999999999"/>
    <n v="1.0373000000000001"/>
    <n v="0.79920000000000002"/>
    <n v="0.88660000000000005"/>
    <n v="0.88660000000000005"/>
    <n v="0.68359999999999999"/>
  </r>
  <r>
    <s v="iowa"/>
    <x v="22"/>
    <x v="1"/>
    <x v="1044"/>
    <n v="0.36709999999999998"/>
    <n v="0.2646"/>
    <n v="0.27929999999999999"/>
    <n v="0.2646"/>
    <n v="0.1996"/>
    <n v="0.36709999999999998"/>
    <n v="0.2646"/>
    <n v="0.1996"/>
  </r>
  <r>
    <s v="iowa"/>
    <x v="22"/>
    <x v="5"/>
    <x v="187"/>
    <n v="0.1106"/>
    <n v="4.1799999999999997E-2"/>
    <n v="6.6400000000000001E-2"/>
    <n v="4.1799999999999997E-2"/>
    <n v="0.03"/>
    <n v="0.1106"/>
    <n v="4.1799999999999997E-2"/>
    <n v="0.03"/>
  </r>
  <r>
    <s v="iowa"/>
    <x v="22"/>
    <x v="6"/>
    <x v="102"/>
    <n v="2.1000000000000001E-2"/>
    <n v="2.1000000000000001E-2"/>
    <n v="1.26E-2"/>
    <n v="2.1000000000000001E-2"/>
    <n v="1.26E-2"/>
    <n v="2.1000000000000001E-2"/>
    <n v="2.1000000000000001E-2"/>
    <n v="1.26E-2"/>
  </r>
  <r>
    <s v="iowa"/>
    <x v="22"/>
    <x v="0"/>
    <x v="5294"/>
    <n v="2.2014"/>
    <n v="1.958"/>
    <n v="1.7750999999999999"/>
    <n v="1.8747"/>
    <n v="1.5101"/>
    <n v="1.9723999999999999"/>
    <n v="1.6064000000000001"/>
    <n v="1.2393000000000001"/>
  </r>
  <r>
    <s v="iowa"/>
    <x v="22"/>
    <x v="2"/>
    <x v="1014"/>
    <n v="6.2899999999999998E-2"/>
    <n v="2.3199999999999998E-2"/>
    <n v="5.6099999999999997E-2"/>
    <n v="2.3199999999999998E-2"/>
    <n v="2.3199999999999998E-2"/>
    <n v="6.2899999999999998E-2"/>
    <n v="2.3199999999999998E-2"/>
    <n v="2.3199999999999998E-2"/>
  </r>
  <r>
    <s v="kansas"/>
    <x v="22"/>
    <x v="5"/>
    <x v="4765"/>
    <n v="0.1087"/>
    <n v="4.1099999999999998E-2"/>
    <n v="6.5199999999999994E-2"/>
    <n v="4.1099999999999998E-2"/>
    <n v="2.9399999999999999E-2"/>
    <n v="0.1087"/>
    <n v="4.1099999999999998E-2"/>
    <n v="2.9399999999999999E-2"/>
  </r>
  <r>
    <s v="kansas"/>
    <x v="22"/>
    <x v="3"/>
    <x v="5295"/>
    <n v="0.58720000000000006"/>
    <n v="0.5605"/>
    <n v="0.54890000000000005"/>
    <n v="0.47870000000000001"/>
    <n v="0.43809999999999999"/>
    <n v="0.51539999999999997"/>
    <n v="0.36299999999999999"/>
    <n v="0.28549999999999998"/>
  </r>
  <r>
    <s v="kansas"/>
    <x v="22"/>
    <x v="6"/>
    <x v="161"/>
    <n v="2.06E-2"/>
    <n v="2.06E-2"/>
    <n v="1.24E-2"/>
    <n v="2.06E-2"/>
    <n v="1.24E-2"/>
    <n v="2.06E-2"/>
    <n v="2.06E-2"/>
    <n v="1.24E-2"/>
  </r>
  <r>
    <s v="kansas"/>
    <x v="22"/>
    <x v="4"/>
    <x v="5296"/>
    <n v="0.999"/>
    <n v="0.99390000000000001"/>
    <n v="0.76900000000000002"/>
    <n v="0.99390000000000001"/>
    <n v="0.76580000000000004"/>
    <n v="0.84930000000000005"/>
    <n v="0.84930000000000005"/>
    <n v="0.65490000000000004"/>
  </r>
  <r>
    <s v="kansas"/>
    <x v="22"/>
    <x v="0"/>
    <x v="5297"/>
    <n v="2.1337999999999999"/>
    <n v="1.8964000000000001"/>
    <n v="1.7217"/>
    <n v="1.8146"/>
    <n v="1.4626999999999999"/>
    <n v="1.9121999999999999"/>
    <n v="1.5544"/>
    <n v="1.1992"/>
  </r>
  <r>
    <s v="kansas"/>
    <x v="22"/>
    <x v="1"/>
    <x v="5298"/>
    <n v="0.35639999999999999"/>
    <n v="0.25750000000000001"/>
    <n v="0.27110000000000001"/>
    <n v="0.25750000000000001"/>
    <n v="0.19420000000000001"/>
    <n v="0.35639999999999999"/>
    <n v="0.25750000000000001"/>
    <n v="0.19420000000000001"/>
  </r>
  <r>
    <s v="kansas"/>
    <x v="22"/>
    <x v="2"/>
    <x v="192"/>
    <n v="6.1800000000000001E-2"/>
    <n v="2.2800000000000001E-2"/>
    <n v="5.5100000000000003E-2"/>
    <n v="2.2800000000000001E-2"/>
    <n v="2.2800000000000001E-2"/>
    <n v="6.1800000000000001E-2"/>
    <n v="2.2800000000000001E-2"/>
    <n v="2.2800000000000001E-2"/>
  </r>
  <r>
    <s v="kentucky"/>
    <x v="22"/>
    <x v="4"/>
    <x v="5299"/>
    <n v="1.5772999999999999"/>
    <n v="1.5693999999999999"/>
    <n v="1.218"/>
    <n v="1.5693999999999999"/>
    <n v="1.2131000000000001"/>
    <n v="1.3439000000000001"/>
    <n v="1.3439000000000001"/>
    <n v="1.0398000000000001"/>
  </r>
  <r>
    <s v="kentucky"/>
    <x v="22"/>
    <x v="1"/>
    <x v="5300"/>
    <n v="0.56899999999999995"/>
    <n v="0.40820000000000001"/>
    <n v="0.43309999999999998"/>
    <n v="0.40820000000000001"/>
    <n v="0.308"/>
    <n v="0.56899999999999995"/>
    <n v="0.40820000000000001"/>
    <n v="0.308"/>
  </r>
  <r>
    <s v="kentucky"/>
    <x v="22"/>
    <x v="2"/>
    <x v="5085"/>
    <n v="9.5299999999999996E-2"/>
    <n v="3.5200000000000002E-2"/>
    <n v="8.5000000000000006E-2"/>
    <n v="3.5200000000000002E-2"/>
    <n v="3.5200000000000002E-2"/>
    <n v="9.5299999999999996E-2"/>
    <n v="3.5200000000000002E-2"/>
    <n v="3.5200000000000002E-2"/>
  </r>
  <r>
    <s v="kentucky"/>
    <x v="22"/>
    <x v="5"/>
    <x v="5301"/>
    <n v="0.16769999999999999"/>
    <n v="6.3299999999999995E-2"/>
    <n v="0.10059999999999999"/>
    <n v="6.3299999999999995E-2"/>
    <n v="4.5400000000000003E-2"/>
    <n v="0.16769999999999999"/>
    <n v="6.3299999999999995E-2"/>
    <n v="4.5400000000000003E-2"/>
  </r>
  <r>
    <s v="kentucky"/>
    <x v="22"/>
    <x v="6"/>
    <x v="1738"/>
    <n v="3.1800000000000002E-2"/>
    <n v="3.1800000000000002E-2"/>
    <n v="1.9099999999999999E-2"/>
    <n v="3.1800000000000002E-2"/>
    <n v="1.9099999999999999E-2"/>
    <n v="3.1800000000000002E-2"/>
    <n v="3.1800000000000002E-2"/>
    <n v="1.9099999999999999E-2"/>
  </r>
  <r>
    <s v="kentucky"/>
    <x v="22"/>
    <x v="0"/>
    <x v="5302"/>
    <n v="3.3464999999999998"/>
    <n v="2.9722"/>
    <n v="2.7021000000000002"/>
    <n v="2.8460000000000001"/>
    <n v="2.2963"/>
    <n v="3.0023"/>
    <n v="2.4422000000000001"/>
    <n v="1.8877999999999999"/>
  </r>
  <r>
    <s v="kentucky"/>
    <x v="22"/>
    <x v="3"/>
    <x v="5303"/>
    <n v="0.90549999999999997"/>
    <n v="0.86439999999999995"/>
    <n v="0.84640000000000004"/>
    <n v="0.73819999999999997"/>
    <n v="0.67559999999999998"/>
    <n v="0.79469999999999996"/>
    <n v="0.55979999999999996"/>
    <n v="0.44030000000000002"/>
  </r>
  <r>
    <s v="louisiana"/>
    <x v="22"/>
    <x v="2"/>
    <x v="1837"/>
    <n v="0.1009"/>
    <n v="3.7199999999999997E-2"/>
    <n v="0.09"/>
    <n v="3.7199999999999997E-2"/>
    <n v="3.7199999999999997E-2"/>
    <n v="0.1009"/>
    <n v="3.7199999999999997E-2"/>
    <n v="3.7199999999999997E-2"/>
  </r>
  <r>
    <s v="louisiana"/>
    <x v="22"/>
    <x v="5"/>
    <x v="525"/>
    <n v="0.17749999999999999"/>
    <n v="6.7000000000000004E-2"/>
    <n v="0.1065"/>
    <n v="6.7000000000000004E-2"/>
    <n v="4.8099999999999997E-2"/>
    <n v="0.17749999999999999"/>
    <n v="6.7000000000000004E-2"/>
    <n v="4.8099999999999997E-2"/>
  </r>
  <r>
    <s v="louisiana"/>
    <x v="22"/>
    <x v="6"/>
    <x v="1422"/>
    <n v="3.3599999999999998E-2"/>
    <n v="3.3599999999999998E-2"/>
    <n v="2.0199999999999999E-2"/>
    <n v="3.3599999999999998E-2"/>
    <n v="2.0199999999999999E-2"/>
    <n v="3.3599999999999998E-2"/>
    <n v="3.3599999999999998E-2"/>
    <n v="2.0199999999999999E-2"/>
  </r>
  <r>
    <s v="louisiana"/>
    <x v="22"/>
    <x v="1"/>
    <x v="5304"/>
    <n v="0.56310000000000004"/>
    <n v="0.40970000000000001"/>
    <n v="0.42799999999999999"/>
    <n v="0.40970000000000001"/>
    <n v="0.30869999999999997"/>
    <n v="0.56310000000000004"/>
    <n v="0.40970000000000001"/>
    <n v="0.30869999999999997"/>
  </r>
  <r>
    <s v="louisiana"/>
    <x v="22"/>
    <x v="3"/>
    <x v="5305"/>
    <n v="0.95850000000000002"/>
    <n v="0.91490000000000005"/>
    <n v="0.89590000000000003"/>
    <n v="0.78129999999999999"/>
    <n v="0.71509999999999996"/>
    <n v="0.84119999999999995"/>
    <n v="0.59260000000000002"/>
    <n v="0.46600000000000003"/>
  </r>
  <r>
    <s v="louisiana"/>
    <x v="22"/>
    <x v="0"/>
    <x v="5306"/>
    <n v="3.4712000000000001"/>
    <n v="3.0916999999999999"/>
    <n v="2.8050999999999999"/>
    <n v="2.9581"/>
    <n v="2.3885999999999998"/>
    <n v="3.1112000000000002"/>
    <n v="2.5350999999999999"/>
    <n v="1.9595"/>
  </r>
  <r>
    <s v="louisiana"/>
    <x v="22"/>
    <x v="4"/>
    <x v="5307"/>
    <n v="1.6375999999999999"/>
    <n v="1.6292"/>
    <n v="1.2645999999999999"/>
    <n v="1.6292"/>
    <n v="1.2594000000000001"/>
    <n v="1.395"/>
    <n v="1.395"/>
    <n v="1.0792999999999999"/>
  </r>
  <r>
    <s v="maine"/>
    <x v="22"/>
    <x v="1"/>
    <x v="789"/>
    <n v="0.1696"/>
    <n v="0.1229"/>
    <n v="0.12889999999999999"/>
    <n v="0.1229"/>
    <n v="9.2600000000000002E-2"/>
    <n v="0.1696"/>
    <n v="0.1229"/>
    <n v="9.2600000000000002E-2"/>
  </r>
  <r>
    <s v="maine"/>
    <x v="22"/>
    <x v="6"/>
    <x v="79"/>
    <n v="9.9000000000000008E-3"/>
    <n v="9.9000000000000008E-3"/>
    <n v="6.0000000000000001E-3"/>
    <n v="9.9000000000000008E-3"/>
    <n v="6.0000000000000001E-3"/>
    <n v="9.9000000000000008E-3"/>
    <n v="9.9000000000000008E-3"/>
    <n v="6.0000000000000001E-3"/>
  </r>
  <r>
    <s v="maine"/>
    <x v="22"/>
    <x v="2"/>
    <x v="2208"/>
    <n v="2.98E-2"/>
    <n v="1.0999999999999999E-2"/>
    <n v="2.6599999999999999E-2"/>
    <n v="1.0999999999999999E-2"/>
    <n v="1.0999999999999999E-2"/>
    <n v="2.98E-2"/>
    <n v="1.0999999999999999E-2"/>
    <n v="1.0999999999999999E-2"/>
  </r>
  <r>
    <s v="maine"/>
    <x v="22"/>
    <x v="4"/>
    <x v="5308"/>
    <n v="0.4365"/>
    <n v="0.434"/>
    <n v="0.34389999999999998"/>
    <n v="0.434"/>
    <n v="0.34239999999999998"/>
    <n v="0.3745"/>
    <n v="0.3745"/>
    <n v="0.29609999999999997"/>
  </r>
  <r>
    <s v="maine"/>
    <x v="22"/>
    <x v="3"/>
    <x v="5202"/>
    <n v="0.28349999999999997"/>
    <n v="0.27060000000000001"/>
    <n v="0.26500000000000001"/>
    <n v="0.2311"/>
    <n v="0.21149999999999999"/>
    <n v="0.24879999999999999"/>
    <n v="0.17530000000000001"/>
    <n v="0.13780000000000001"/>
  </r>
  <r>
    <s v="maine"/>
    <x v="22"/>
    <x v="5"/>
    <x v="1917"/>
    <n v="5.2499999999999998E-2"/>
    <n v="1.9800000000000002E-2"/>
    <n v="3.15E-2"/>
    <n v="1.9800000000000002E-2"/>
    <n v="1.4200000000000001E-2"/>
    <n v="5.2499999999999998E-2"/>
    <n v="1.9800000000000002E-2"/>
    <n v="1.4200000000000001E-2"/>
  </r>
  <r>
    <s v="maine"/>
    <x v="22"/>
    <x v="0"/>
    <x v="5309"/>
    <n v="0.98180000000000001"/>
    <n v="0.86829999999999996"/>
    <n v="0.80189999999999995"/>
    <n v="0.82879999999999998"/>
    <n v="0.67769999999999997"/>
    <n v="0.88519999999999999"/>
    <n v="0.71350000000000002"/>
    <n v="0.55779999999999996"/>
  </r>
  <r>
    <s v="maryland"/>
    <x v="22"/>
    <x v="0"/>
    <x v="5310"/>
    <n v="4.7328000000000001"/>
    <n v="4.2225000000000001"/>
    <n v="3.8334000000000001"/>
    <n v="4.0305999999999997"/>
    <n v="3.2621000000000002"/>
    <n v="4.2393000000000001"/>
    <n v="3.4464000000000001"/>
    <n v="2.6638000000000002"/>
  </r>
  <r>
    <s v="maryland"/>
    <x v="22"/>
    <x v="4"/>
    <x v="5311"/>
    <n v="2.1798000000000002"/>
    <n v="2.1678000000000002"/>
    <n v="1.6834"/>
    <n v="2.1678000000000002"/>
    <n v="1.6758999999999999"/>
    <n v="1.8548"/>
    <n v="1.8548"/>
    <n v="1.4353"/>
  </r>
  <r>
    <s v="maryland"/>
    <x v="22"/>
    <x v="6"/>
    <x v="5102"/>
    <n v="4.8300000000000003E-2"/>
    <n v="4.8300000000000003E-2"/>
    <n v="2.9000000000000001E-2"/>
    <n v="4.8300000000000003E-2"/>
    <n v="2.9000000000000001E-2"/>
    <n v="4.8300000000000003E-2"/>
    <n v="4.8300000000000003E-2"/>
    <n v="2.9000000000000001E-2"/>
  </r>
  <r>
    <s v="maryland"/>
    <x v="22"/>
    <x v="5"/>
    <x v="5312"/>
    <n v="0.25490000000000002"/>
    <n v="9.6299999999999997E-2"/>
    <n v="0.153"/>
    <n v="9.6299999999999997E-2"/>
    <n v="6.9000000000000006E-2"/>
    <n v="0.25490000000000002"/>
    <n v="9.6299999999999997E-2"/>
    <n v="6.9000000000000006E-2"/>
  </r>
  <r>
    <s v="maryland"/>
    <x v="22"/>
    <x v="1"/>
    <x v="5313"/>
    <n v="0.72799999999999998"/>
    <n v="0.54239999999999999"/>
    <n v="0.55189999999999995"/>
    <n v="0.54239999999999999"/>
    <n v="0.40749999999999997"/>
    <n v="0.72799999999999998"/>
    <n v="0.54239999999999999"/>
    <n v="0.40749999999999997"/>
  </r>
  <r>
    <s v="maryland"/>
    <x v="22"/>
    <x v="3"/>
    <x v="5314"/>
    <n v="1.3769"/>
    <n v="1.3143"/>
    <n v="1.2868999999999999"/>
    <n v="1.1224000000000001"/>
    <n v="1.0271999999999999"/>
    <n v="1.2082999999999999"/>
    <n v="0.85119999999999996"/>
    <n v="0.6694"/>
  </r>
  <r>
    <s v="maryland"/>
    <x v="22"/>
    <x v="2"/>
    <x v="5315"/>
    <n v="0.1449"/>
    <n v="5.3499999999999999E-2"/>
    <n v="0.1293"/>
    <n v="5.3499999999999999E-2"/>
    <n v="5.3499999999999999E-2"/>
    <n v="0.1449"/>
    <n v="5.3499999999999999E-2"/>
    <n v="5.3499999999999999E-2"/>
  </r>
  <r>
    <s v="massachusetts"/>
    <x v="22"/>
    <x v="4"/>
    <x v="5316"/>
    <n v="1.8996999999999999"/>
    <n v="1.8875"/>
    <n v="1.4942"/>
    <n v="1.8875"/>
    <n v="1.4865999999999999"/>
    <n v="1.6254999999999999"/>
    <n v="1.6254999999999999"/>
    <n v="1.2830999999999999"/>
  </r>
  <r>
    <s v="massachusetts"/>
    <x v="22"/>
    <x v="3"/>
    <x v="5317"/>
    <n v="1.3975"/>
    <n v="1.3340000000000001"/>
    <n v="1.3063"/>
    <n v="1.1392"/>
    <n v="1.0426"/>
    <n v="1.2264999999999999"/>
    <n v="0.86399999999999999"/>
    <n v="0.67949999999999999"/>
  </r>
  <r>
    <s v="massachusetts"/>
    <x v="22"/>
    <x v="5"/>
    <x v="4463"/>
    <n v="0.25869999999999999"/>
    <n v="9.7699999999999995E-2"/>
    <n v="0.1552"/>
    <n v="9.7699999999999995E-2"/>
    <n v="7.0099999999999996E-2"/>
    <n v="0.25869999999999999"/>
    <n v="9.7699999999999995E-2"/>
    <n v="7.0099999999999996E-2"/>
  </r>
  <r>
    <s v="massachusetts"/>
    <x v="22"/>
    <x v="2"/>
    <x v="3379"/>
    <n v="0.14710000000000001"/>
    <n v="5.4300000000000001E-2"/>
    <n v="0.13120000000000001"/>
    <n v="5.4300000000000001E-2"/>
    <n v="5.4300000000000001E-2"/>
    <n v="0.14710000000000001"/>
    <n v="5.4300000000000001E-2"/>
    <n v="5.4300000000000001E-2"/>
  </r>
  <r>
    <s v="massachusetts"/>
    <x v="22"/>
    <x v="0"/>
    <x v="5318"/>
    <n v="4.4683000000000002"/>
    <n v="3.96"/>
    <n v="3.6587999999999998"/>
    <n v="3.7652000000000001"/>
    <n v="3.0865"/>
    <n v="4.0229999999999997"/>
    <n v="3.2280000000000002"/>
    <n v="2.5198"/>
  </r>
  <r>
    <s v="massachusetts"/>
    <x v="22"/>
    <x v="1"/>
    <x v="5319"/>
    <n v="0.71619999999999995"/>
    <n v="0.53749999999999998"/>
    <n v="0.54239999999999999"/>
    <n v="0.53749999999999998"/>
    <n v="0.40350000000000003"/>
    <n v="0.71619999999999995"/>
    <n v="0.53749999999999998"/>
    <n v="0.40350000000000003"/>
  </r>
  <r>
    <s v="massachusetts"/>
    <x v="22"/>
    <x v="6"/>
    <x v="1182"/>
    <n v="4.9000000000000002E-2"/>
    <n v="4.9000000000000002E-2"/>
    <n v="2.9399999999999999E-2"/>
    <n v="4.9000000000000002E-2"/>
    <n v="2.9399999999999999E-2"/>
    <n v="4.9000000000000002E-2"/>
    <n v="4.9000000000000002E-2"/>
    <n v="2.9399999999999999E-2"/>
  </r>
  <r>
    <s v="michigan"/>
    <x v="22"/>
    <x v="5"/>
    <x v="5320"/>
    <n v="0.39760000000000001"/>
    <n v="0.15010000000000001"/>
    <n v="0.23849999999999999"/>
    <n v="0.15010000000000001"/>
    <n v="0.1077"/>
    <n v="0.39760000000000001"/>
    <n v="0.15010000000000001"/>
    <n v="0.1077"/>
  </r>
  <r>
    <s v="michigan"/>
    <x v="22"/>
    <x v="3"/>
    <x v="5321"/>
    <n v="2.1473"/>
    <n v="2.0497000000000001"/>
    <n v="2.0070999999999999"/>
    <n v="1.7504"/>
    <n v="1.6020000000000001"/>
    <n v="1.8845000000000001"/>
    <n v="1.3274999999999999"/>
    <n v="1.044"/>
  </r>
  <r>
    <s v="michigan"/>
    <x v="22"/>
    <x v="6"/>
    <x v="5322"/>
    <n v="7.5300000000000006E-2"/>
    <n v="7.5300000000000006E-2"/>
    <n v="4.5199999999999997E-2"/>
    <n v="7.5300000000000006E-2"/>
    <n v="4.5199999999999997E-2"/>
    <n v="7.5300000000000006E-2"/>
    <n v="7.5300000000000006E-2"/>
    <n v="4.5199999999999997E-2"/>
  </r>
  <r>
    <s v="michigan"/>
    <x v="22"/>
    <x v="2"/>
    <x v="894"/>
    <n v="0.22600000000000001"/>
    <n v="8.3400000000000002E-2"/>
    <n v="0.2016"/>
    <n v="8.3400000000000002E-2"/>
    <n v="8.3400000000000002E-2"/>
    <n v="0.22600000000000001"/>
    <n v="8.3400000000000002E-2"/>
    <n v="8.3400000000000002E-2"/>
  </r>
  <r>
    <s v="michigan"/>
    <x v="22"/>
    <x v="0"/>
    <x v="5323"/>
    <n v="7.6535000000000002"/>
    <n v="6.8232999999999997"/>
    <n v="6.1803999999999997"/>
    <n v="6.524"/>
    <n v="5.2628000000000004"/>
    <n v="6.8518999999999997"/>
    <n v="5.5811000000000002"/>
    <n v="4.3057999999999996"/>
  </r>
  <r>
    <s v="michigan"/>
    <x v="22"/>
    <x v="1"/>
    <x v="5324"/>
    <n v="1.2152000000000001"/>
    <n v="0.89139999999999997"/>
    <n v="0.92269999999999996"/>
    <n v="0.89139999999999997"/>
    <n v="0.67100000000000004"/>
    <n v="1.2152000000000001"/>
    <n v="0.89139999999999997"/>
    <n v="0.67100000000000004"/>
  </r>
  <r>
    <s v="michigan"/>
    <x v="22"/>
    <x v="4"/>
    <x v="5325"/>
    <n v="3.5920999999999998"/>
    <n v="3.5733000000000001"/>
    <n v="2.7652999999999999"/>
    <n v="3.5733000000000001"/>
    <n v="2.7536"/>
    <n v="3.0533000000000001"/>
    <n v="3.0533000000000001"/>
    <n v="2.3544999999999998"/>
  </r>
  <r>
    <s v="minnesota"/>
    <x v="22"/>
    <x v="5"/>
    <x v="1392"/>
    <n v="0.2298"/>
    <n v="8.6800000000000002E-2"/>
    <n v="0.13789999999999999"/>
    <n v="8.6800000000000002E-2"/>
    <n v="6.2199999999999998E-2"/>
    <n v="0.2298"/>
    <n v="8.6800000000000002E-2"/>
    <n v="6.2199999999999998E-2"/>
  </r>
  <r>
    <s v="minnesota"/>
    <x v="22"/>
    <x v="3"/>
    <x v="5326"/>
    <n v="1.2408999999999999"/>
    <n v="1.1845000000000001"/>
    <n v="1.1598999999999999"/>
    <n v="1.0116000000000001"/>
    <n v="0.92579999999999996"/>
    <n v="1.089"/>
    <n v="0.76719999999999999"/>
    <n v="0.60329999999999995"/>
  </r>
  <r>
    <s v="minnesota"/>
    <x v="22"/>
    <x v="1"/>
    <x v="5327"/>
    <n v="0.7026"/>
    <n v="0.51539999999999997"/>
    <n v="0.53349999999999997"/>
    <n v="0.51539999999999997"/>
    <n v="0.38790000000000002"/>
    <n v="0.7026"/>
    <n v="0.51539999999999997"/>
    <n v="0.38790000000000002"/>
  </r>
  <r>
    <s v="minnesota"/>
    <x v="22"/>
    <x v="4"/>
    <x v="5328"/>
    <n v="2.0495000000000001"/>
    <n v="2.0386000000000002"/>
    <n v="1.5778000000000001"/>
    <n v="2.0386000000000002"/>
    <n v="1.571"/>
    <n v="1.7418"/>
    <n v="1.7418"/>
    <n v="1.3431999999999999"/>
  </r>
  <r>
    <s v="minnesota"/>
    <x v="22"/>
    <x v="6"/>
    <x v="1969"/>
    <n v="4.3499999999999997E-2"/>
    <n v="4.3499999999999997E-2"/>
    <n v="2.6100000000000002E-2"/>
    <n v="4.3499999999999997E-2"/>
    <n v="2.6100000000000002E-2"/>
    <n v="4.3499999999999997E-2"/>
    <n v="4.3499999999999997E-2"/>
    <n v="2.6100000000000002E-2"/>
  </r>
  <r>
    <s v="minnesota"/>
    <x v="22"/>
    <x v="0"/>
    <x v="5329"/>
    <n v="4.3968999999999996"/>
    <n v="3.9169999999999998"/>
    <n v="3.5516999999999999"/>
    <n v="3.7441"/>
    <n v="3.0213000000000001"/>
    <n v="3.9373"/>
    <n v="3.2027999999999999"/>
    <n v="2.4710000000000001"/>
  </r>
  <r>
    <s v="minnesota"/>
    <x v="22"/>
    <x v="2"/>
    <x v="27"/>
    <n v="0.13059999999999999"/>
    <n v="4.82E-2"/>
    <n v="0.11650000000000001"/>
    <n v="4.82E-2"/>
    <n v="4.82E-2"/>
    <n v="0.13059999999999999"/>
    <n v="4.82E-2"/>
    <n v="4.82E-2"/>
  </r>
  <r>
    <s v="mississippi"/>
    <x v="22"/>
    <x v="2"/>
    <x v="2544"/>
    <n v="6.5000000000000002E-2"/>
    <n v="2.4E-2"/>
    <n v="5.8000000000000003E-2"/>
    <n v="2.4E-2"/>
    <n v="2.4E-2"/>
    <n v="6.5000000000000002E-2"/>
    <n v="2.4E-2"/>
    <n v="2.4E-2"/>
  </r>
  <r>
    <s v="mississippi"/>
    <x v="22"/>
    <x v="3"/>
    <x v="3651"/>
    <n v="0.61739999999999995"/>
    <n v="0.58940000000000003"/>
    <n v="0.57709999999999995"/>
    <n v="0.50329999999999997"/>
    <n v="0.46060000000000001"/>
    <n v="0.54179999999999995"/>
    <n v="0.38169999999999998"/>
    <n v="0.30020000000000002"/>
  </r>
  <r>
    <s v="mississippi"/>
    <x v="22"/>
    <x v="6"/>
    <x v="178"/>
    <n v="2.1700000000000001E-2"/>
    <n v="2.1700000000000001E-2"/>
    <n v="1.2999999999999999E-2"/>
    <n v="2.1700000000000001E-2"/>
    <n v="1.2999999999999999E-2"/>
    <n v="2.1700000000000001E-2"/>
    <n v="2.1700000000000001E-2"/>
    <n v="1.2999999999999999E-2"/>
  </r>
  <r>
    <s v="mississippi"/>
    <x v="22"/>
    <x v="0"/>
    <x v="5330"/>
    <n v="2.3012000000000001"/>
    <n v="2.0274999999999999"/>
    <n v="1.8575999999999999"/>
    <n v="1.9415"/>
    <n v="1.5666"/>
    <n v="2.0697000000000001"/>
    <n v="1.6694"/>
    <n v="1.2905"/>
  </r>
  <r>
    <s v="mississippi"/>
    <x v="22"/>
    <x v="4"/>
    <x v="5331"/>
    <n v="1.052"/>
    <n v="1.0466"/>
    <n v="0.81240000000000001"/>
    <n v="1.0466"/>
    <n v="0.80900000000000005"/>
    <n v="0.89610000000000001"/>
    <n v="0.89610000000000001"/>
    <n v="0.69330000000000003"/>
  </r>
  <r>
    <s v="mississippi"/>
    <x v="22"/>
    <x v="1"/>
    <x v="5332"/>
    <n v="0.43080000000000002"/>
    <n v="0.30280000000000001"/>
    <n v="0.3286"/>
    <n v="0.30280000000000001"/>
    <n v="0.2291"/>
    <n v="0.43080000000000002"/>
    <n v="0.30280000000000001"/>
    <n v="0.2291"/>
  </r>
  <r>
    <s v="mississippi"/>
    <x v="22"/>
    <x v="5"/>
    <x v="1456"/>
    <n v="0.1143"/>
    <n v="4.3200000000000002E-2"/>
    <n v="6.8599999999999994E-2"/>
    <n v="4.3200000000000002E-2"/>
    <n v="3.1E-2"/>
    <n v="0.1143"/>
    <n v="4.3200000000000002E-2"/>
    <n v="3.1E-2"/>
  </r>
  <r>
    <s v="missouri"/>
    <x v="22"/>
    <x v="4"/>
    <x v="5333"/>
    <n v="2.2061000000000002"/>
    <n v="2.1949000000000001"/>
    <n v="1.6980999999999999"/>
    <n v="2.1949000000000001"/>
    <n v="1.6912"/>
    <n v="1.8758999999999999"/>
    <n v="1.8758999999999999"/>
    <n v="1.4464999999999999"/>
  </r>
  <r>
    <s v="missouri"/>
    <x v="22"/>
    <x v="5"/>
    <x v="4488"/>
    <n v="0.23619999999999999"/>
    <n v="8.9200000000000002E-2"/>
    <n v="0.14169999999999999"/>
    <n v="8.9200000000000002E-2"/>
    <n v="6.4000000000000001E-2"/>
    <n v="0.23619999999999999"/>
    <n v="8.9200000000000002E-2"/>
    <n v="6.4000000000000001E-2"/>
  </r>
  <r>
    <s v="missouri"/>
    <x v="22"/>
    <x v="3"/>
    <x v="5334"/>
    <n v="1.2756000000000001"/>
    <n v="1.2176"/>
    <n v="1.1922999999999999"/>
    <n v="1.0398000000000001"/>
    <n v="0.95169999999999999"/>
    <n v="1.1194"/>
    <n v="0.78859999999999997"/>
    <n v="0.62019999999999997"/>
  </r>
  <r>
    <s v="missouri"/>
    <x v="22"/>
    <x v="0"/>
    <x v="5335"/>
    <n v="4.6435000000000004"/>
    <n v="4.1397000000000004"/>
    <n v="3.7462"/>
    <n v="3.9619"/>
    <n v="3.1928000000000001"/>
    <n v="4.1571999999999996"/>
    <n v="3.3917000000000002"/>
    <n v="2.6166"/>
  </r>
  <r>
    <s v="missouri"/>
    <x v="22"/>
    <x v="6"/>
    <x v="364"/>
    <n v="4.4699999999999997E-2"/>
    <n v="4.4699999999999997E-2"/>
    <n v="2.6800000000000001E-2"/>
    <n v="4.4699999999999997E-2"/>
    <n v="2.6800000000000001E-2"/>
    <n v="4.4699999999999997E-2"/>
    <n v="4.4699999999999997E-2"/>
    <n v="2.6800000000000001E-2"/>
  </r>
  <r>
    <s v="missouri"/>
    <x v="22"/>
    <x v="2"/>
    <x v="2364"/>
    <n v="0.1343"/>
    <n v="4.9500000000000002E-2"/>
    <n v="0.1198"/>
    <n v="4.9500000000000002E-2"/>
    <n v="4.9500000000000002E-2"/>
    <n v="0.1343"/>
    <n v="4.9500000000000002E-2"/>
    <n v="4.9500000000000002E-2"/>
  </r>
  <r>
    <s v="missouri"/>
    <x v="22"/>
    <x v="1"/>
    <x v="1786"/>
    <n v="0.74670000000000003"/>
    <n v="0.54369999999999996"/>
    <n v="0.56740000000000002"/>
    <n v="0.54369999999999996"/>
    <n v="0.40960000000000002"/>
    <n v="0.74670000000000003"/>
    <n v="0.54369999999999996"/>
    <n v="0.40960000000000002"/>
  </r>
  <r>
    <s v="montana"/>
    <x v="22"/>
    <x v="5"/>
    <x v="1661"/>
    <n v="3.8699999999999998E-2"/>
    <n v="1.46E-2"/>
    <n v="2.3199999999999998E-2"/>
    <n v="1.46E-2"/>
    <n v="1.0500000000000001E-2"/>
    <n v="3.8699999999999998E-2"/>
    <n v="1.46E-2"/>
    <n v="1.0500000000000001E-2"/>
  </r>
  <r>
    <s v="montana"/>
    <x v="22"/>
    <x v="6"/>
    <x v="1028"/>
    <n v="7.3000000000000001E-3"/>
    <n v="7.3000000000000001E-3"/>
    <n v="4.4000000000000003E-3"/>
    <n v="7.3000000000000001E-3"/>
    <n v="4.4000000000000003E-3"/>
    <n v="7.3000000000000001E-3"/>
    <n v="7.3000000000000001E-3"/>
    <n v="4.4000000000000003E-3"/>
  </r>
  <r>
    <s v="montana"/>
    <x v="22"/>
    <x v="2"/>
    <x v="349"/>
    <n v="2.1999999999999999E-2"/>
    <n v="8.0999999999999996E-3"/>
    <n v="1.9599999999999999E-2"/>
    <n v="8.0999999999999996E-3"/>
    <n v="8.0999999999999996E-3"/>
    <n v="2.1999999999999999E-2"/>
    <n v="8.0999999999999996E-3"/>
    <n v="8.0999999999999996E-3"/>
  </r>
  <r>
    <s v="montana"/>
    <x v="22"/>
    <x v="4"/>
    <x v="5336"/>
    <n v="0.36220000000000002"/>
    <n v="0.3604"/>
    <n v="0.2802"/>
    <n v="0.3604"/>
    <n v="0.27910000000000001"/>
    <n v="0.30880000000000002"/>
    <n v="0.30880000000000002"/>
    <n v="0.2394"/>
  </r>
  <r>
    <s v="montana"/>
    <x v="22"/>
    <x v="3"/>
    <x v="5337"/>
    <n v="0.20880000000000001"/>
    <n v="0.1993"/>
    <n v="0.19520000000000001"/>
    <n v="0.17019999999999999"/>
    <n v="0.15579999999999999"/>
    <n v="0.1832"/>
    <n v="0.12909999999999999"/>
    <n v="0.10150000000000001"/>
  </r>
  <r>
    <s v="montana"/>
    <x v="22"/>
    <x v="0"/>
    <x v="5338"/>
    <n v="0.77210000000000001"/>
    <n v="0.68500000000000005"/>
    <n v="0.624"/>
    <n v="0.65580000000000005"/>
    <n v="0.52980000000000005"/>
    <n v="0.69320000000000004"/>
    <n v="0.56310000000000004"/>
    <n v="0.43580000000000002"/>
  </r>
  <r>
    <s v="montana"/>
    <x v="22"/>
    <x v="1"/>
    <x v="3657"/>
    <n v="0.13320000000000001"/>
    <n v="9.5299999999999996E-2"/>
    <n v="0.1014"/>
    <n v="9.5299999999999996E-2"/>
    <n v="7.1900000000000006E-2"/>
    <n v="0.13320000000000001"/>
    <n v="9.5299999999999996E-2"/>
    <n v="7.1900000000000006E-2"/>
  </r>
  <r>
    <s v="nebraska"/>
    <x v="22"/>
    <x v="1"/>
    <x v="4802"/>
    <n v="0.2235"/>
    <n v="0.16109999999999999"/>
    <n v="0.17"/>
    <n v="0.16109999999999999"/>
    <n v="0.1215"/>
    <n v="0.2235"/>
    <n v="0.16109999999999999"/>
    <n v="0.1215"/>
  </r>
  <r>
    <s v="nebraska"/>
    <x v="22"/>
    <x v="0"/>
    <x v="5339"/>
    <n v="1.3453999999999999"/>
    <n v="1.1972"/>
    <n v="1.0848"/>
    <n v="1.1464000000000001"/>
    <n v="0.92330000000000001"/>
    <n v="1.2053"/>
    <n v="0.98229999999999995"/>
    <n v="0.75780000000000003"/>
  </r>
  <r>
    <s v="nebraska"/>
    <x v="22"/>
    <x v="2"/>
    <x v="1810"/>
    <n v="3.8300000000000001E-2"/>
    <n v="1.41E-2"/>
    <n v="3.4200000000000001E-2"/>
    <n v="1.41E-2"/>
    <n v="1.41E-2"/>
    <n v="3.8300000000000001E-2"/>
    <n v="1.41E-2"/>
    <n v="1.41E-2"/>
  </r>
  <r>
    <s v="nebraska"/>
    <x v="22"/>
    <x v="6"/>
    <x v="3524"/>
    <n v="1.2800000000000001E-2"/>
    <n v="1.2800000000000001E-2"/>
    <n v="7.7000000000000002E-3"/>
    <n v="1.2800000000000001E-2"/>
    <n v="7.7000000000000002E-3"/>
    <n v="1.2800000000000001E-2"/>
    <n v="1.2800000000000001E-2"/>
    <n v="7.7000000000000002E-3"/>
  </r>
  <r>
    <s v="nebraska"/>
    <x v="22"/>
    <x v="5"/>
    <x v="896"/>
    <n v="6.7400000000000002E-2"/>
    <n v="2.5499999999999998E-2"/>
    <n v="4.0500000000000001E-2"/>
    <n v="2.5499999999999998E-2"/>
    <n v="1.83E-2"/>
    <n v="6.7400000000000002E-2"/>
    <n v="2.5499999999999998E-2"/>
    <n v="1.83E-2"/>
  </r>
  <r>
    <s v="nebraska"/>
    <x v="22"/>
    <x v="4"/>
    <x v="5340"/>
    <n v="0.63919999999999999"/>
    <n v="0.63600000000000001"/>
    <n v="0.49199999999999999"/>
    <n v="0.63600000000000001"/>
    <n v="0.49"/>
    <n v="0.54359999999999997"/>
    <n v="0.54359999999999997"/>
    <n v="0.41909999999999997"/>
  </r>
  <r>
    <s v="nebraska"/>
    <x v="22"/>
    <x v="3"/>
    <x v="5341"/>
    <n v="0.36420000000000002"/>
    <n v="0.34770000000000001"/>
    <n v="0.34039999999999998"/>
    <n v="0.2969"/>
    <n v="0.2717"/>
    <n v="0.3196"/>
    <n v="0.22520000000000001"/>
    <n v="0.17710000000000001"/>
  </r>
  <r>
    <s v="nevada"/>
    <x v="22"/>
    <x v="2"/>
    <x v="2889"/>
    <n v="8.5099999999999995E-2"/>
    <n v="3.1399999999999997E-2"/>
    <n v="7.5899999999999995E-2"/>
    <n v="3.1399999999999997E-2"/>
    <n v="3.1399999999999997E-2"/>
    <n v="8.5099999999999995E-2"/>
    <n v="3.1399999999999997E-2"/>
    <n v="3.1399999999999997E-2"/>
  </r>
  <r>
    <s v="nevada"/>
    <x v="22"/>
    <x v="3"/>
    <x v="5342"/>
    <n v="0.80830000000000002"/>
    <n v="0.77149999999999996"/>
    <n v="0.75549999999999995"/>
    <n v="0.65890000000000004"/>
    <n v="0.60299999999999998"/>
    <n v="0.70930000000000004"/>
    <n v="0.49969999999999998"/>
    <n v="0.39300000000000002"/>
  </r>
  <r>
    <s v="nevada"/>
    <x v="22"/>
    <x v="0"/>
    <x v="5343"/>
    <n v="2.6352000000000002"/>
    <n v="2.3622000000000001"/>
    <n v="2.1410999999999998"/>
    <n v="2.2494999999999998"/>
    <n v="1.8264"/>
    <n v="2.3571"/>
    <n v="1.9182999999999999"/>
    <n v="1.484"/>
  </r>
  <r>
    <s v="nevada"/>
    <x v="22"/>
    <x v="1"/>
    <x v="5127"/>
    <n v="0.3654"/>
    <n v="0.28299999999999997"/>
    <n v="0.27579999999999999"/>
    <n v="0.28299999999999997"/>
    <n v="0.2117"/>
    <n v="0.3654"/>
    <n v="0.28299999999999997"/>
    <n v="0.2117"/>
  </r>
  <r>
    <s v="nevada"/>
    <x v="22"/>
    <x v="4"/>
    <x v="5344"/>
    <n v="1.1984999999999999"/>
    <n v="1.1914"/>
    <n v="0.92720000000000002"/>
    <n v="1.1914"/>
    <n v="0.92279999999999995"/>
    <n v="1.0193000000000001"/>
    <n v="1.0193000000000001"/>
    <n v="0.79039999999999999"/>
  </r>
  <r>
    <s v="nevada"/>
    <x v="22"/>
    <x v="5"/>
    <x v="5"/>
    <n v="0.14960000000000001"/>
    <n v="5.6500000000000002E-2"/>
    <n v="8.9800000000000005E-2"/>
    <n v="5.6500000000000002E-2"/>
    <n v="4.0500000000000001E-2"/>
    <n v="0.14960000000000001"/>
    <n v="5.6500000000000002E-2"/>
    <n v="4.0500000000000001E-2"/>
  </r>
  <r>
    <s v="nevada"/>
    <x v="22"/>
    <x v="6"/>
    <x v="1064"/>
    <n v="2.8400000000000002E-2"/>
    <n v="2.8400000000000002E-2"/>
    <n v="1.7000000000000001E-2"/>
    <n v="2.8400000000000002E-2"/>
    <n v="1.7000000000000001E-2"/>
    <n v="2.8400000000000002E-2"/>
    <n v="2.8400000000000002E-2"/>
    <n v="1.7000000000000001E-2"/>
  </r>
  <r>
    <s v="new_hampshire"/>
    <x v="22"/>
    <x v="4"/>
    <x v="5345"/>
    <n v="0.44019999999999998"/>
    <n v="0.43730000000000002"/>
    <n v="0.34620000000000001"/>
    <n v="0.43730000000000002"/>
    <n v="0.34449999999999997"/>
    <n v="0.37659999999999999"/>
    <n v="0.37659999999999999"/>
    <n v="0.29730000000000001"/>
  </r>
  <r>
    <s v="new_hampshire"/>
    <x v="22"/>
    <x v="0"/>
    <x v="5346"/>
    <n v="1.0373000000000001"/>
    <n v="0.91830000000000001"/>
    <n v="0.84919999999999995"/>
    <n v="0.87329999999999997"/>
    <n v="0.7157"/>
    <n v="0.93430000000000002"/>
    <n v="0.749"/>
    <n v="0.5847"/>
  </r>
  <r>
    <s v="new_hampshire"/>
    <x v="22"/>
    <x v="5"/>
    <x v="5347"/>
    <n v="5.9799999999999999E-2"/>
    <n v="2.2599999999999999E-2"/>
    <n v="3.5900000000000001E-2"/>
    <n v="2.2599999999999999E-2"/>
    <n v="1.6199999999999999E-2"/>
    <n v="5.9799999999999999E-2"/>
    <n v="2.2599999999999999E-2"/>
    <n v="1.6199999999999999E-2"/>
  </r>
  <r>
    <s v="new_hampshire"/>
    <x v="22"/>
    <x v="2"/>
    <x v="1719"/>
    <n v="3.4000000000000002E-2"/>
    <n v="1.2500000000000001E-2"/>
    <n v="3.0300000000000001E-2"/>
    <n v="1.2500000000000001E-2"/>
    <n v="1.2500000000000001E-2"/>
    <n v="3.4000000000000002E-2"/>
    <n v="1.2500000000000001E-2"/>
    <n v="1.2500000000000001E-2"/>
  </r>
  <r>
    <s v="new_hampshire"/>
    <x v="22"/>
    <x v="3"/>
    <x v="5348"/>
    <n v="0.32290000000000002"/>
    <n v="0.30819999999999997"/>
    <n v="0.30180000000000001"/>
    <n v="0.26319999999999999"/>
    <n v="0.2409"/>
    <n v="0.28339999999999999"/>
    <n v="0.1996"/>
    <n v="0.157"/>
  </r>
  <r>
    <s v="new_hampshire"/>
    <x v="22"/>
    <x v="6"/>
    <x v="395"/>
    <n v="1.1299999999999999E-2"/>
    <n v="1.1299999999999999E-2"/>
    <n v="6.7999999999999996E-3"/>
    <n v="1.1299999999999999E-2"/>
    <n v="6.7999999999999996E-3"/>
    <n v="1.1299999999999999E-2"/>
    <n v="1.1299999999999999E-2"/>
    <n v="6.7999999999999996E-3"/>
  </r>
  <r>
    <s v="new_hampshire"/>
    <x v="22"/>
    <x v="1"/>
    <x v="5349"/>
    <n v="0.16919999999999999"/>
    <n v="0.1263"/>
    <n v="0.12820000000000001"/>
    <n v="0.1263"/>
    <n v="9.4899999999999998E-2"/>
    <n v="0.16919999999999999"/>
    <n v="0.1263"/>
    <n v="9.4899999999999998E-2"/>
  </r>
  <r>
    <s v="new_jersey"/>
    <x v="22"/>
    <x v="6"/>
    <x v="2918"/>
    <n v="6.83E-2"/>
    <n v="6.83E-2"/>
    <n v="4.1000000000000002E-2"/>
    <n v="6.83E-2"/>
    <n v="4.1000000000000002E-2"/>
    <n v="6.83E-2"/>
    <n v="6.83E-2"/>
    <n v="4.1000000000000002E-2"/>
  </r>
  <r>
    <s v="new_jersey"/>
    <x v="22"/>
    <x v="4"/>
    <x v="5350"/>
    <n v="2.5184000000000002"/>
    <n v="2.5013999999999998"/>
    <n v="1.9793000000000001"/>
    <n v="2.5013999999999998"/>
    <n v="1.9686999999999999"/>
    <n v="2.1522999999999999"/>
    <n v="2.1522999999999999"/>
    <n v="1.6976"/>
  </r>
  <r>
    <s v="new_jersey"/>
    <x v="22"/>
    <x v="3"/>
    <x v="3851"/>
    <n v="1.9459"/>
    <n v="1.8573999999999999"/>
    <n v="1.8188"/>
    <n v="1.5862000000000001"/>
    <n v="1.4517"/>
    <n v="1.7077"/>
    <n v="1.2030000000000001"/>
    <n v="0.94610000000000005"/>
  </r>
  <r>
    <s v="new_jersey"/>
    <x v="22"/>
    <x v="1"/>
    <x v="5351"/>
    <n v="0.96950000000000003"/>
    <n v="0.73270000000000002"/>
    <n v="0.73380000000000001"/>
    <n v="0.73270000000000002"/>
    <n v="0.54959999999999998"/>
    <n v="0.96950000000000003"/>
    <n v="0.73270000000000002"/>
    <n v="0.54959999999999998"/>
  </r>
  <r>
    <s v="new_jersey"/>
    <x v="22"/>
    <x v="0"/>
    <x v="5352"/>
    <n v="6.0671999999999997"/>
    <n v="5.3714000000000004"/>
    <n v="4.9717000000000002"/>
    <n v="5.1002000000000001"/>
    <n v="4.1840999999999999"/>
    <n v="5.4629000000000003"/>
    <n v="4.3677999999999999"/>
    <n v="3.4074"/>
  </r>
  <r>
    <s v="new_jersey"/>
    <x v="22"/>
    <x v="5"/>
    <x v="3833"/>
    <n v="0.36030000000000001"/>
    <n v="0.13600000000000001"/>
    <n v="0.2162"/>
    <n v="0.13600000000000001"/>
    <n v="9.7600000000000006E-2"/>
    <n v="0.36030000000000001"/>
    <n v="0.13600000000000001"/>
    <n v="9.7600000000000006E-2"/>
  </r>
  <r>
    <s v="new_jersey"/>
    <x v="22"/>
    <x v="2"/>
    <x v="5353"/>
    <n v="0.20480000000000001"/>
    <n v="7.5600000000000001E-2"/>
    <n v="0.1827"/>
    <n v="7.5600000000000001E-2"/>
    <n v="7.5600000000000001E-2"/>
    <n v="0.20480000000000001"/>
    <n v="7.5600000000000001E-2"/>
    <n v="7.5600000000000001E-2"/>
  </r>
  <r>
    <s v="new_mexico"/>
    <x v="22"/>
    <x v="4"/>
    <x v="5005"/>
    <n v="0.68779999999999997"/>
    <n v="0.68410000000000004"/>
    <n v="0.53220000000000001"/>
    <n v="0.68410000000000004"/>
    <n v="0.52980000000000005"/>
    <n v="0.58579999999999999"/>
    <n v="0.58579999999999999"/>
    <n v="0.45419999999999999"/>
  </r>
  <r>
    <s v="new_mexico"/>
    <x v="22"/>
    <x v="2"/>
    <x v="299"/>
    <n v="4.4499999999999998E-2"/>
    <n v="1.6400000000000001E-2"/>
    <n v="3.9699999999999999E-2"/>
    <n v="1.6400000000000001E-2"/>
    <n v="1.6400000000000001E-2"/>
    <n v="4.4499999999999998E-2"/>
    <n v="1.6400000000000001E-2"/>
    <n v="1.6400000000000001E-2"/>
  </r>
  <r>
    <s v="new_mexico"/>
    <x v="22"/>
    <x v="0"/>
    <x v="5354"/>
    <n v="1.5339"/>
    <n v="1.3505"/>
    <n v="1.2406999999999999"/>
    <n v="1.2916000000000001"/>
    <n v="1.0445"/>
    <n v="1.3802000000000001"/>
    <n v="1.1101000000000001"/>
    <n v="0.85909999999999997"/>
  </r>
  <r>
    <s v="new_mexico"/>
    <x v="22"/>
    <x v="3"/>
    <x v="1367"/>
    <n v="0.42280000000000001"/>
    <n v="0.40360000000000001"/>
    <n v="0.3952"/>
    <n v="0.34460000000000002"/>
    <n v="0.31540000000000001"/>
    <n v="0.371"/>
    <n v="0.26140000000000002"/>
    <n v="0.2056"/>
  </r>
  <r>
    <s v="new_mexico"/>
    <x v="22"/>
    <x v="6"/>
    <x v="827"/>
    <n v="1.4800000000000001E-2"/>
    <n v="1.4800000000000001E-2"/>
    <n v="8.8999999999999999E-3"/>
    <n v="1.4800000000000001E-2"/>
    <n v="8.8999999999999999E-3"/>
    <n v="1.4800000000000001E-2"/>
    <n v="1.4800000000000001E-2"/>
    <n v="8.8999999999999999E-3"/>
  </r>
  <r>
    <s v="new_mexico"/>
    <x v="22"/>
    <x v="5"/>
    <x v="2242"/>
    <n v="7.8299999999999995E-2"/>
    <n v="2.9600000000000001E-2"/>
    <n v="4.7E-2"/>
    <n v="2.9600000000000001E-2"/>
    <n v="2.12E-2"/>
    <n v="7.8299999999999995E-2"/>
    <n v="2.9600000000000001E-2"/>
    <n v="2.12E-2"/>
  </r>
  <r>
    <s v="new_mexico"/>
    <x v="22"/>
    <x v="1"/>
    <x v="5355"/>
    <n v="0.28570000000000001"/>
    <n v="0.2021"/>
    <n v="0.21779999999999999"/>
    <n v="0.2021"/>
    <n v="0.1527"/>
    <n v="0.28570000000000001"/>
    <n v="0.2021"/>
    <n v="0.1527"/>
  </r>
  <r>
    <s v="new_york"/>
    <x v="22"/>
    <x v="1"/>
    <x v="5356"/>
    <n v="1.8563000000000001"/>
    <n v="1.4244000000000001"/>
    <n v="1.4024000000000001"/>
    <n v="1.4244000000000001"/>
    <n v="1.0666"/>
    <n v="1.8563000000000001"/>
    <n v="1.4244000000000001"/>
    <n v="1.0666"/>
  </r>
  <r>
    <s v="new_york"/>
    <x v="22"/>
    <x v="0"/>
    <x v="5357"/>
    <n v="12.485300000000001"/>
    <n v="11.119400000000001"/>
    <n v="10.230600000000001"/>
    <n v="10.567299999999999"/>
    <n v="8.6666000000000007"/>
    <n v="11.224"/>
    <n v="9.0454000000000008"/>
    <n v="7.0612000000000004"/>
  </r>
  <r>
    <s v="new_york"/>
    <x v="22"/>
    <x v="5"/>
    <x v="5358"/>
    <n v="0.73329999999999995"/>
    <n v="0.27689999999999998"/>
    <n v="0.44"/>
    <n v="0.27689999999999998"/>
    <n v="0.1986"/>
    <n v="0.73329999999999995"/>
    <n v="0.27689999999999998"/>
    <n v="0.1986"/>
  </r>
  <r>
    <s v="new_york"/>
    <x v="22"/>
    <x v="6"/>
    <x v="1902"/>
    <n v="0.1389"/>
    <n v="0.1389"/>
    <n v="8.3400000000000002E-2"/>
    <n v="0.1389"/>
    <n v="8.3400000000000002E-2"/>
    <n v="0.1389"/>
    <n v="0.1389"/>
    <n v="8.3400000000000002E-2"/>
  </r>
  <r>
    <s v="new_york"/>
    <x v="22"/>
    <x v="3"/>
    <x v="5359"/>
    <n v="3.9605999999999999"/>
    <n v="3.7806000000000002"/>
    <n v="3.7019000000000002"/>
    <n v="3.2284999999999999"/>
    <n v="2.9548000000000001"/>
    <n v="3.4758"/>
    <n v="2.4485000000000001"/>
    <n v="1.9256"/>
  </r>
  <r>
    <s v="new_york"/>
    <x v="22"/>
    <x v="4"/>
    <x v="5360"/>
    <n v="5.3794000000000004"/>
    <n v="5.3448000000000002"/>
    <n v="4.2310999999999996"/>
    <n v="5.3448000000000002"/>
    <n v="4.2095000000000002"/>
    <n v="4.6029"/>
    <n v="4.6029"/>
    <n v="3.6332"/>
  </r>
  <r>
    <s v="new_york"/>
    <x v="22"/>
    <x v="2"/>
    <x v="5361"/>
    <n v="0.41689999999999999"/>
    <n v="0.15379999999999999"/>
    <n v="0.37190000000000001"/>
    <n v="0.15379999999999999"/>
    <n v="0.15379999999999999"/>
    <n v="0.41689999999999999"/>
    <n v="0.15379999999999999"/>
    <n v="0.15379999999999999"/>
  </r>
  <r>
    <s v="north_carolina"/>
    <x v="22"/>
    <x v="2"/>
    <x v="917"/>
    <n v="0.2482"/>
    <n v="9.1499999999999998E-2"/>
    <n v="0.22140000000000001"/>
    <n v="9.1499999999999998E-2"/>
    <n v="9.1499999999999998E-2"/>
    <n v="0.2482"/>
    <n v="9.1499999999999998E-2"/>
    <n v="9.1499999999999998E-2"/>
  </r>
  <r>
    <s v="north_carolina"/>
    <x v="22"/>
    <x v="0"/>
    <x v="5362"/>
    <n v="8.5417000000000005"/>
    <n v="7.6318999999999999"/>
    <n v="6.9021999999999997"/>
    <n v="7.3033000000000001"/>
    <n v="5.8959999999999999"/>
    <n v="7.6482999999999999"/>
    <n v="6.2548000000000004"/>
    <n v="4.8343999999999996"/>
  </r>
  <r>
    <s v="north_carolina"/>
    <x v="22"/>
    <x v="6"/>
    <x v="4957"/>
    <n v="8.2699999999999996E-2"/>
    <n v="8.2699999999999996E-2"/>
    <n v="4.9599999999999998E-2"/>
    <n v="8.2699999999999996E-2"/>
    <n v="4.9599999999999998E-2"/>
    <n v="8.2699999999999996E-2"/>
    <n v="8.2699999999999996E-2"/>
    <n v="4.9599999999999998E-2"/>
  </r>
  <r>
    <s v="north_carolina"/>
    <x v="22"/>
    <x v="3"/>
    <x v="5363"/>
    <n v="2.3576000000000001"/>
    <n v="2.2505000000000002"/>
    <n v="2.2037"/>
    <n v="1.9218"/>
    <n v="1.7588999999999999"/>
    <n v="2.069"/>
    <n v="1.4575"/>
    <n v="1.1463000000000001"/>
  </r>
  <r>
    <s v="north_carolina"/>
    <x v="22"/>
    <x v="1"/>
    <x v="5364"/>
    <n v="1.3302"/>
    <n v="0.97650000000000003"/>
    <n v="1.01"/>
    <n v="0.97650000000000003"/>
    <n v="0.7349"/>
    <n v="1.3302"/>
    <n v="0.97650000000000003"/>
    <n v="0.7349"/>
  </r>
  <r>
    <s v="north_carolina"/>
    <x v="22"/>
    <x v="4"/>
    <x v="5365"/>
    <n v="4.0865"/>
    <n v="4.0659000000000001"/>
    <n v="3.1556999999999999"/>
    <n v="4.0659000000000001"/>
    <n v="3.1427999999999998"/>
    <n v="3.4817"/>
    <n v="3.4817"/>
    <n v="2.6939000000000002"/>
  </r>
  <r>
    <s v="north_carolina"/>
    <x v="22"/>
    <x v="5"/>
    <x v="5308"/>
    <n v="0.4365"/>
    <n v="0.1648"/>
    <n v="0.26190000000000002"/>
    <n v="0.1648"/>
    <n v="0.1182"/>
    <n v="0.4365"/>
    <n v="0.1648"/>
    <n v="0.1182"/>
  </r>
  <r>
    <s v="north_dakota"/>
    <x v="22"/>
    <x v="6"/>
    <x v="591"/>
    <n v="4.3E-3"/>
    <n v="4.3E-3"/>
    <n v="2.5999999999999999E-3"/>
    <n v="4.3E-3"/>
    <n v="2.5999999999999999E-3"/>
    <n v="4.3E-3"/>
    <n v="4.3E-3"/>
    <n v="2.5999999999999999E-3"/>
  </r>
  <r>
    <s v="north_dakota"/>
    <x v="22"/>
    <x v="3"/>
    <x v="5366"/>
    <n v="0.1235"/>
    <n v="0.1179"/>
    <n v="0.1154"/>
    <n v="0.1007"/>
    <n v="9.2100000000000001E-2"/>
    <n v="0.1084"/>
    <n v="7.6300000000000007E-2"/>
    <n v="0.06"/>
  </r>
  <r>
    <s v="north_dakota"/>
    <x v="22"/>
    <x v="4"/>
    <x v="3963"/>
    <n v="0.25380000000000003"/>
    <n v="0.25269999999999998"/>
    <n v="0.1953"/>
    <n v="0.25269999999999998"/>
    <n v="0.1946"/>
    <n v="0.21629999999999999"/>
    <n v="0.21629999999999999"/>
    <n v="0.16669999999999999"/>
  </r>
  <r>
    <s v="north_dakota"/>
    <x v="22"/>
    <x v="1"/>
    <x v="4965"/>
    <n v="9.5899999999999999E-2"/>
    <n v="6.6100000000000006E-2"/>
    <n v="7.3300000000000004E-2"/>
    <n v="6.6100000000000006E-2"/>
    <n v="5.0200000000000002E-2"/>
    <n v="9.5899999999999999E-2"/>
    <n v="6.6100000000000006E-2"/>
    <n v="5.0200000000000002E-2"/>
  </r>
  <r>
    <s v="north_dakota"/>
    <x v="22"/>
    <x v="5"/>
    <x v="2112"/>
    <n v="2.29E-2"/>
    <n v="8.6E-3"/>
    <n v="1.37E-2"/>
    <n v="8.6E-3"/>
    <n v="6.1999999999999998E-3"/>
    <n v="2.29E-2"/>
    <n v="8.6E-3"/>
    <n v="6.1999999999999998E-3"/>
  </r>
  <r>
    <s v="north_dakota"/>
    <x v="22"/>
    <x v="0"/>
    <x v="5367"/>
    <n v="0.51339999999999997"/>
    <n v="0.45450000000000002"/>
    <n v="0.41199999999999998"/>
    <n v="0.43730000000000002"/>
    <n v="0.35049999999999998"/>
    <n v="0.46079999999999999"/>
    <n v="0.3765"/>
    <n v="0.29039999999999999"/>
  </r>
  <r>
    <s v="north_dakota"/>
    <x v="22"/>
    <x v="2"/>
    <x v="71"/>
    <n v="1.2999999999999999E-2"/>
    <n v="4.7999999999999996E-3"/>
    <n v="1.1599999999999999E-2"/>
    <n v="4.7999999999999996E-3"/>
    <n v="4.7999999999999996E-3"/>
    <n v="1.2999999999999999E-2"/>
    <n v="4.7999999999999996E-3"/>
    <n v="4.7999999999999996E-3"/>
  </r>
  <r>
    <s v="ohio"/>
    <x v="22"/>
    <x v="5"/>
    <x v="5368"/>
    <n v="0.43009999999999998"/>
    <n v="0.16239999999999999"/>
    <n v="0.2581"/>
    <n v="0.16239999999999999"/>
    <n v="0.11650000000000001"/>
    <n v="0.43009999999999998"/>
    <n v="0.16239999999999999"/>
    <n v="0.11650000000000001"/>
  </r>
  <r>
    <s v="ohio"/>
    <x v="22"/>
    <x v="2"/>
    <x v="5054"/>
    <n v="0.2445"/>
    <n v="9.0200000000000002E-2"/>
    <n v="0.21809999999999999"/>
    <n v="9.0200000000000002E-2"/>
    <n v="9.0200000000000002E-2"/>
    <n v="0.2445"/>
    <n v="9.0200000000000002E-2"/>
    <n v="9.0200000000000002E-2"/>
  </r>
  <r>
    <s v="ohio"/>
    <x v="22"/>
    <x v="4"/>
    <x v="5369"/>
    <n v="3.9670000000000001"/>
    <n v="3.9468000000000001"/>
    <n v="3.0537999999999998"/>
    <n v="3.9468000000000001"/>
    <n v="3.0411000000000001"/>
    <n v="3.3729"/>
    <n v="3.3729"/>
    <n v="2.6008"/>
  </r>
  <r>
    <s v="ohio"/>
    <x v="22"/>
    <x v="3"/>
    <x v="5370"/>
    <n v="2.3231000000000002"/>
    <n v="2.2174999999999998"/>
    <n v="2.1714000000000002"/>
    <n v="1.8936999999999999"/>
    <n v="1.7331000000000001"/>
    <n v="2.0387"/>
    <n v="1.4361999999999999"/>
    <n v="1.1294999999999999"/>
  </r>
  <r>
    <s v="ohio"/>
    <x v="22"/>
    <x v="1"/>
    <x v="5371"/>
    <n v="1.4661"/>
    <n v="1.0508999999999999"/>
    <n v="1.1160000000000001"/>
    <n v="1.0508999999999999"/>
    <n v="0.79310000000000003"/>
    <n v="1.4661"/>
    <n v="1.0508999999999999"/>
    <n v="0.79310000000000003"/>
  </r>
  <r>
    <s v="ohio"/>
    <x v="22"/>
    <x v="6"/>
    <x v="2661"/>
    <n v="8.1500000000000003E-2"/>
    <n v="8.1500000000000003E-2"/>
    <n v="4.8899999999999999E-2"/>
    <n v="8.1500000000000003E-2"/>
    <n v="4.8899999999999999E-2"/>
    <n v="8.1500000000000003E-2"/>
    <n v="8.1500000000000003E-2"/>
    <n v="4.8899999999999999E-2"/>
  </r>
  <r>
    <s v="ohio"/>
    <x v="22"/>
    <x v="0"/>
    <x v="5372"/>
    <n v="8.5122999999999998"/>
    <n v="7.5491999999999999"/>
    <n v="6.8662000000000001"/>
    <n v="7.2253999999999996"/>
    <n v="5.8230000000000004"/>
    <n v="7.6337999999999999"/>
    <n v="6.194"/>
    <n v="4.7789999999999999"/>
  </r>
  <r>
    <s v="oklahoma"/>
    <x v="22"/>
    <x v="4"/>
    <x v="5373"/>
    <n v="1.3784000000000001"/>
    <n v="1.3716999999999999"/>
    <n v="1.0644"/>
    <n v="1.3716999999999999"/>
    <n v="1.0602"/>
    <n v="1.1749000000000001"/>
    <n v="1.1749000000000001"/>
    <n v="0.90900000000000003"/>
  </r>
  <r>
    <s v="oklahoma"/>
    <x v="22"/>
    <x v="6"/>
    <x v="2764"/>
    <n v="2.7099999999999999E-2"/>
    <n v="2.7099999999999999E-2"/>
    <n v="1.6299999999999999E-2"/>
    <n v="2.7099999999999999E-2"/>
    <n v="1.6299999999999999E-2"/>
    <n v="2.7099999999999999E-2"/>
    <n v="2.7099999999999999E-2"/>
    <n v="1.6299999999999999E-2"/>
  </r>
  <r>
    <s v="oklahoma"/>
    <x v="22"/>
    <x v="0"/>
    <x v="5374"/>
    <n v="2.9348000000000001"/>
    <n v="2.5958000000000001"/>
    <n v="2.3673000000000002"/>
    <n v="2.4878999999999998"/>
    <n v="2.0055999999999998"/>
    <n v="2.6366000000000001"/>
    <n v="2.1387999999999998"/>
    <n v="1.6533"/>
  </r>
  <r>
    <s v="oklahoma"/>
    <x v="22"/>
    <x v="2"/>
    <x v="846"/>
    <n v="8.14E-2"/>
    <n v="0.03"/>
    <n v="7.2599999999999998E-2"/>
    <n v="0.03"/>
    <n v="0.03"/>
    <n v="8.14E-2"/>
    <n v="0.03"/>
    <n v="0.03"/>
  </r>
  <r>
    <s v="oklahoma"/>
    <x v="22"/>
    <x v="5"/>
    <x v="4024"/>
    <n v="0.14319999999999999"/>
    <n v="5.4100000000000002E-2"/>
    <n v="8.5900000000000004E-2"/>
    <n v="5.4100000000000002E-2"/>
    <n v="3.8800000000000001E-2"/>
    <n v="0.14319999999999999"/>
    <n v="5.4100000000000002E-2"/>
    <n v="3.8800000000000001E-2"/>
  </r>
  <r>
    <s v="oklahoma"/>
    <x v="22"/>
    <x v="1"/>
    <x v="5375"/>
    <n v="0.53090000000000004"/>
    <n v="0.37430000000000002"/>
    <n v="0.40479999999999999"/>
    <n v="0.37430000000000002"/>
    <n v="0.28310000000000002"/>
    <n v="0.53090000000000004"/>
    <n v="0.37430000000000002"/>
    <n v="0.28310000000000002"/>
  </r>
  <r>
    <s v="oklahoma"/>
    <x v="22"/>
    <x v="3"/>
    <x v="5376"/>
    <n v="0.77370000000000005"/>
    <n v="0.73850000000000005"/>
    <n v="0.72319999999999995"/>
    <n v="0.63070000000000004"/>
    <n v="0.57720000000000005"/>
    <n v="0.67900000000000005"/>
    <n v="0.4783"/>
    <n v="0.37619999999999998"/>
  </r>
  <r>
    <s v="oregon"/>
    <x v="22"/>
    <x v="6"/>
    <x v="3771"/>
    <n v="3.27E-2"/>
    <n v="3.27E-2"/>
    <n v="1.9599999999999999E-2"/>
    <n v="3.27E-2"/>
    <n v="1.9599999999999999E-2"/>
    <n v="3.27E-2"/>
    <n v="3.27E-2"/>
    <n v="1.9599999999999999E-2"/>
  </r>
  <r>
    <s v="oregon"/>
    <x v="22"/>
    <x v="4"/>
    <x v="2403"/>
    <n v="1.4638"/>
    <n v="1.4557"/>
    <n v="1.1326000000000001"/>
    <n v="1.4557"/>
    <n v="1.1274999999999999"/>
    <n v="1.2462"/>
    <n v="1.2462"/>
    <n v="0.96630000000000005"/>
  </r>
  <r>
    <s v="oregon"/>
    <x v="22"/>
    <x v="2"/>
    <x v="97"/>
    <n v="9.8199999999999996E-2"/>
    <n v="3.6200000000000003E-2"/>
    <n v="8.7599999999999997E-2"/>
    <n v="3.6200000000000003E-2"/>
    <n v="3.6200000000000003E-2"/>
    <n v="9.8199999999999996E-2"/>
    <n v="3.6200000000000003E-2"/>
    <n v="3.6200000000000003E-2"/>
  </r>
  <r>
    <s v="oregon"/>
    <x v="22"/>
    <x v="5"/>
    <x v="3167"/>
    <n v="0.17280000000000001"/>
    <n v="6.5199999999999994E-2"/>
    <n v="0.1037"/>
    <n v="6.5199999999999994E-2"/>
    <n v="4.6800000000000001E-2"/>
    <n v="0.17280000000000001"/>
    <n v="6.5199999999999994E-2"/>
    <n v="4.6800000000000001E-2"/>
  </r>
  <r>
    <s v="oregon"/>
    <x v="22"/>
    <x v="0"/>
    <x v="5377"/>
    <n v="3.1536"/>
    <n v="2.8252000000000002"/>
    <n v="2.5581999999999998"/>
    <n v="2.6951000000000001"/>
    <n v="2.1846000000000001"/>
    <n v="2.8216999999999999"/>
    <n v="2.3016999999999999"/>
    <n v="1.7807999999999999"/>
  </r>
  <r>
    <s v="oregon"/>
    <x v="22"/>
    <x v="1"/>
    <x v="5378"/>
    <n v="0.45269999999999999"/>
    <n v="0.34439999999999998"/>
    <n v="0.34229999999999999"/>
    <n v="0.34439999999999998"/>
    <n v="0.2581"/>
    <n v="0.45269999999999999"/>
    <n v="0.34439999999999998"/>
    <n v="0.2581"/>
  </r>
  <r>
    <s v="oregon"/>
    <x v="22"/>
    <x v="3"/>
    <x v="5379"/>
    <n v="0.93330000000000002"/>
    <n v="0.89090000000000003"/>
    <n v="0.87239999999999995"/>
    <n v="0.76080000000000003"/>
    <n v="0.69630000000000003"/>
    <n v="0.81910000000000005"/>
    <n v="0.57699999999999996"/>
    <n v="0.45379999999999998"/>
  </r>
  <r>
    <s v="pennsylvania"/>
    <x v="22"/>
    <x v="2"/>
    <x v="4270"/>
    <n v="0.27010000000000001"/>
    <n v="9.9599999999999994E-2"/>
    <n v="0.2409"/>
    <n v="9.9599999999999994E-2"/>
    <n v="9.9599999999999994E-2"/>
    <n v="0.27010000000000001"/>
    <n v="9.9599999999999994E-2"/>
    <n v="9.9599999999999994E-2"/>
  </r>
  <r>
    <s v="pennsylvania"/>
    <x v="22"/>
    <x v="6"/>
    <x v="2384"/>
    <n v="0.09"/>
    <n v="0.09"/>
    <n v="5.3999999999999999E-2"/>
    <n v="0.09"/>
    <n v="5.3999999999999999E-2"/>
    <n v="0.09"/>
    <n v="0.09"/>
    <n v="5.3999999999999999E-2"/>
  </r>
  <r>
    <s v="pennsylvania"/>
    <x v="22"/>
    <x v="0"/>
    <x v="5380"/>
    <n v="8.3024000000000004"/>
    <n v="7.3662999999999998"/>
    <n v="6.7961"/>
    <n v="7.0087000000000002"/>
    <n v="5.7431999999999999"/>
    <n v="7.4736000000000002"/>
    <n v="6.0110999999999999"/>
    <n v="4.6939000000000002"/>
  </r>
  <r>
    <s v="pennsylvania"/>
    <x v="22"/>
    <x v="5"/>
    <x v="5381"/>
    <n v="0.47499999999999998"/>
    <n v="0.1794"/>
    <n v="0.28499999999999998"/>
    <n v="0.1794"/>
    <n v="0.12870000000000001"/>
    <n v="0.47499999999999998"/>
    <n v="0.1794"/>
    <n v="0.12870000000000001"/>
  </r>
  <r>
    <s v="pennsylvania"/>
    <x v="22"/>
    <x v="4"/>
    <x v="5382"/>
    <n v="3.58"/>
    <n v="3.5575999999999999"/>
    <n v="2.8169"/>
    <n v="3.5575999999999999"/>
    <n v="2.8029000000000002"/>
    <n v="3.0651999999999999"/>
    <n v="3.0651999999999999"/>
    <n v="2.4203999999999999"/>
  </r>
  <r>
    <s v="pennsylvania"/>
    <x v="22"/>
    <x v="1"/>
    <x v="5383"/>
    <n v="1.3217000000000001"/>
    <n v="0.99080000000000001"/>
    <n v="1.0012000000000001"/>
    <n v="0.99080000000000001"/>
    <n v="0.74390000000000001"/>
    <n v="1.3217000000000001"/>
    <n v="0.99080000000000001"/>
    <n v="0.74390000000000001"/>
  </r>
  <r>
    <s v="pennsylvania"/>
    <x v="22"/>
    <x v="3"/>
    <x v="5384"/>
    <n v="2.5655999999999999"/>
    <n v="2.4489999999999998"/>
    <n v="2.3980999999999999"/>
    <n v="2.0914000000000001"/>
    <n v="1.9140999999999999"/>
    <n v="2.2515999999999998"/>
    <n v="1.5861000000000001"/>
    <n v="1.2474000000000001"/>
  </r>
  <r>
    <s v="rhode_island"/>
    <x v="22"/>
    <x v="5"/>
    <x v="1241"/>
    <n v="4.2900000000000001E-2"/>
    <n v="1.6199999999999999E-2"/>
    <n v="2.58E-2"/>
    <n v="1.6199999999999999E-2"/>
    <n v="1.1599999999999999E-2"/>
    <n v="4.2900000000000001E-2"/>
    <n v="1.6199999999999999E-2"/>
    <n v="1.1599999999999999E-2"/>
  </r>
  <r>
    <s v="rhode_island"/>
    <x v="22"/>
    <x v="6"/>
    <x v="5385"/>
    <n v="8.0999999999999996E-3"/>
    <n v="8.0999999999999996E-3"/>
    <n v="4.8999999999999998E-3"/>
    <n v="8.0999999999999996E-3"/>
    <n v="4.8999999999999998E-3"/>
    <n v="8.0999999999999996E-3"/>
    <n v="8.0999999999999996E-3"/>
    <n v="4.8999999999999998E-3"/>
  </r>
  <r>
    <s v="rhode_island"/>
    <x v="22"/>
    <x v="0"/>
    <x v="5386"/>
    <n v="0.73029999999999995"/>
    <n v="0.64810000000000001"/>
    <n v="0.59830000000000005"/>
    <n v="0.61570000000000003"/>
    <n v="0.505"/>
    <n v="0.65720000000000001"/>
    <n v="0.52739999999999998"/>
    <n v="0.41160000000000002"/>
  </r>
  <r>
    <s v="rhode_island"/>
    <x v="22"/>
    <x v="1"/>
    <x v="3763"/>
    <n v="0.1139"/>
    <n v="8.6400000000000005E-2"/>
    <n v="8.6199999999999999E-2"/>
    <n v="8.6400000000000005E-2"/>
    <n v="6.4799999999999996E-2"/>
    <n v="0.1139"/>
    <n v="8.6400000000000005E-2"/>
    <n v="6.4799999999999996E-2"/>
  </r>
  <r>
    <s v="rhode_island"/>
    <x v="22"/>
    <x v="3"/>
    <x v="5387"/>
    <n v="0.23200000000000001"/>
    <n v="0.22140000000000001"/>
    <n v="0.21679999999999999"/>
    <n v="0.18909999999999999"/>
    <n v="0.1731"/>
    <n v="0.2036"/>
    <n v="0.1434"/>
    <n v="0.1128"/>
  </r>
  <r>
    <s v="rhode_island"/>
    <x v="22"/>
    <x v="2"/>
    <x v="1795"/>
    <n v="2.4400000000000002E-2"/>
    <n v="8.9999999999999993E-3"/>
    <n v="2.18E-2"/>
    <n v="8.9999999999999993E-3"/>
    <n v="8.9999999999999993E-3"/>
    <n v="2.4400000000000002E-2"/>
    <n v="8.9999999999999993E-3"/>
    <n v="8.9999999999999993E-3"/>
  </r>
  <r>
    <s v="rhode_island"/>
    <x v="22"/>
    <x v="4"/>
    <x v="5388"/>
    <n v="0.309"/>
    <n v="0.30690000000000001"/>
    <n v="0.2429"/>
    <n v="0.30690000000000001"/>
    <n v="0.2417"/>
    <n v="0.26419999999999999"/>
    <n v="0.26419999999999999"/>
    <n v="0.20849999999999999"/>
  </r>
  <r>
    <s v="south_carolina"/>
    <x v="22"/>
    <x v="3"/>
    <x v="5389"/>
    <n v="1.0135000000000001"/>
    <n v="0.96740000000000004"/>
    <n v="0.94730000000000003"/>
    <n v="0.82620000000000005"/>
    <n v="0.75609999999999999"/>
    <n v="0.88949999999999996"/>
    <n v="0.62660000000000005"/>
    <n v="0.49280000000000002"/>
  </r>
  <r>
    <s v="south_carolina"/>
    <x v="22"/>
    <x v="4"/>
    <x v="5390"/>
    <n v="1.8444"/>
    <n v="1.8354999999999999"/>
    <n v="1.4241999999999999"/>
    <n v="1.8354999999999999"/>
    <n v="1.4187000000000001"/>
    <n v="1.5725"/>
    <n v="1.5725"/>
    <n v="1.2164999999999999"/>
  </r>
  <r>
    <s v="south_carolina"/>
    <x v="22"/>
    <x v="6"/>
    <x v="26"/>
    <n v="3.56E-2"/>
    <n v="3.56E-2"/>
    <n v="2.1299999999999999E-2"/>
    <n v="3.56E-2"/>
    <n v="2.1299999999999999E-2"/>
    <n v="3.56E-2"/>
    <n v="3.56E-2"/>
    <n v="2.1299999999999999E-2"/>
  </r>
  <r>
    <s v="south_carolina"/>
    <x v="22"/>
    <x v="1"/>
    <x v="5391"/>
    <n v="0.59060000000000001"/>
    <n v="0.43049999999999999"/>
    <n v="0.44879999999999998"/>
    <n v="0.43049999999999999"/>
    <n v="0.32419999999999999"/>
    <n v="0.59060000000000001"/>
    <n v="0.43049999999999999"/>
    <n v="0.32419999999999999"/>
  </r>
  <r>
    <s v="south_carolina"/>
    <x v="22"/>
    <x v="0"/>
    <x v="5392"/>
    <n v="3.7784"/>
    <n v="3.3792"/>
    <n v="3.0493999999999999"/>
    <n v="3.238"/>
    <n v="2.6105999999999998"/>
    <n v="3.3824000000000001"/>
    <n v="2.7753000000000001"/>
    <n v="2.1450999999999998"/>
  </r>
  <r>
    <s v="south_carolina"/>
    <x v="22"/>
    <x v="2"/>
    <x v="5393"/>
    <n v="0.1067"/>
    <n v="3.9399999999999998E-2"/>
    <n v="9.5200000000000007E-2"/>
    <n v="3.9399999999999998E-2"/>
    <n v="3.9399999999999998E-2"/>
    <n v="0.1067"/>
    <n v="3.9399999999999998E-2"/>
    <n v="3.9399999999999998E-2"/>
  </r>
  <r>
    <s v="south_carolina"/>
    <x v="22"/>
    <x v="5"/>
    <x v="5394"/>
    <n v="0.18759999999999999"/>
    <n v="7.0900000000000005E-2"/>
    <n v="0.11260000000000001"/>
    <n v="7.0900000000000005E-2"/>
    <n v="5.0799999999999998E-2"/>
    <n v="0.18759999999999999"/>
    <n v="7.0900000000000005E-2"/>
    <n v="5.0799999999999998E-2"/>
  </r>
  <r>
    <s v="south_dakota"/>
    <x v="22"/>
    <x v="2"/>
    <x v="648"/>
    <n v="1.6899999999999998E-2"/>
    <n v="6.1999999999999998E-3"/>
    <n v="1.5100000000000001E-2"/>
    <n v="6.1999999999999998E-3"/>
    <n v="6.1999999999999998E-3"/>
    <n v="1.6899999999999998E-2"/>
    <n v="6.1999999999999998E-3"/>
    <n v="6.1999999999999998E-3"/>
  </r>
  <r>
    <s v="south_dakota"/>
    <x v="22"/>
    <x v="0"/>
    <x v="1376"/>
    <n v="0.60709999999999997"/>
    <n v="0.54"/>
    <n v="0.48899999999999999"/>
    <n v="0.51759999999999995"/>
    <n v="0.41649999999999998"/>
    <n v="0.54400000000000004"/>
    <n v="0.44390000000000002"/>
    <n v="0.34239999999999998"/>
  </r>
  <r>
    <s v="south_dakota"/>
    <x v="22"/>
    <x v="5"/>
    <x v="2208"/>
    <n v="2.98E-2"/>
    <n v="1.12E-2"/>
    <n v="1.7899999999999999E-2"/>
    <n v="1.12E-2"/>
    <n v="8.0999999999999996E-3"/>
    <n v="2.98E-2"/>
    <n v="1.12E-2"/>
    <n v="8.0999999999999996E-3"/>
  </r>
  <r>
    <s v="south_dakota"/>
    <x v="22"/>
    <x v="6"/>
    <x v="321"/>
    <n v="5.5999999999999999E-3"/>
    <n v="5.5999999999999999E-3"/>
    <n v="3.3999999999999998E-3"/>
    <n v="5.5999999999999999E-3"/>
    <n v="3.3999999999999998E-3"/>
    <n v="5.5999999999999999E-3"/>
    <n v="5.5999999999999999E-3"/>
    <n v="3.3999999999999998E-3"/>
  </r>
  <r>
    <s v="south_dakota"/>
    <x v="22"/>
    <x v="1"/>
    <x v="723"/>
    <n v="0.1026"/>
    <n v="7.3400000000000007E-2"/>
    <n v="7.8100000000000003E-2"/>
    <n v="7.3400000000000007E-2"/>
    <n v="5.5399999999999998E-2"/>
    <n v="0.1026"/>
    <n v="7.3400000000000007E-2"/>
    <n v="5.5399999999999998E-2"/>
  </r>
  <r>
    <s v="south_dakota"/>
    <x v="22"/>
    <x v="4"/>
    <x v="5395"/>
    <n v="0.29149999999999998"/>
    <n v="0.29010000000000002"/>
    <n v="0.22439999999999999"/>
    <n v="0.29010000000000002"/>
    <n v="0.2235"/>
    <n v="0.24809999999999999"/>
    <n v="0.24809999999999999"/>
    <n v="0.19120000000000001"/>
  </r>
  <r>
    <s v="south_dakota"/>
    <x v="22"/>
    <x v="3"/>
    <x v="4283"/>
    <n v="0.16070000000000001"/>
    <n v="0.15340000000000001"/>
    <n v="0.1502"/>
    <n v="0.13100000000000001"/>
    <n v="0.11990000000000001"/>
    <n v="0.14099999999999999"/>
    <n v="9.9299999999999999E-2"/>
    <n v="7.8100000000000003E-2"/>
  </r>
  <r>
    <s v="tennessee"/>
    <x v="22"/>
    <x v="5"/>
    <x v="2548"/>
    <n v="0.2671"/>
    <n v="0.1009"/>
    <n v="0.1603"/>
    <n v="0.1009"/>
    <n v="7.2400000000000006E-2"/>
    <n v="0.2671"/>
    <n v="0.1009"/>
    <n v="7.2400000000000006E-2"/>
  </r>
  <r>
    <s v="tennessee"/>
    <x v="22"/>
    <x v="3"/>
    <x v="5396"/>
    <n v="1.4428000000000001"/>
    <n v="1.3773"/>
    <n v="1.3486"/>
    <n v="1.1761999999999999"/>
    <n v="1.0764"/>
    <n v="1.2662"/>
    <n v="0.89200000000000002"/>
    <n v="0.70150000000000001"/>
  </r>
  <r>
    <s v="tennessee"/>
    <x v="22"/>
    <x v="0"/>
    <x v="5397"/>
    <n v="5.2606000000000002"/>
    <n v="4.6863999999999999"/>
    <n v="4.2499000000000002"/>
    <n v="4.4851999999999999"/>
    <n v="3.6206"/>
    <n v="4.7149000000000001"/>
    <n v="3.8445999999999998"/>
    <n v="2.9716999999999998"/>
  </r>
  <r>
    <s v="tennessee"/>
    <x v="22"/>
    <x v="1"/>
    <x v="5398"/>
    <n v="0.85489999999999999"/>
    <n v="0.62090000000000001"/>
    <n v="0.64980000000000004"/>
    <n v="0.62090000000000001"/>
    <n v="0.46789999999999998"/>
    <n v="0.85489999999999999"/>
    <n v="0.62090000000000001"/>
    <n v="0.46789999999999998"/>
  </r>
  <r>
    <s v="tennessee"/>
    <x v="22"/>
    <x v="2"/>
    <x v="5399"/>
    <n v="0.15190000000000001"/>
    <n v="5.6000000000000001E-2"/>
    <n v="0.13550000000000001"/>
    <n v="5.6000000000000001E-2"/>
    <n v="5.6000000000000001E-2"/>
    <n v="0.15190000000000001"/>
    <n v="5.6000000000000001E-2"/>
    <n v="5.6000000000000001E-2"/>
  </r>
  <r>
    <s v="tennessee"/>
    <x v="22"/>
    <x v="4"/>
    <x v="5400"/>
    <n v="2.4933000000000001"/>
    <n v="2.4807000000000001"/>
    <n v="1.9254"/>
    <n v="2.4807000000000001"/>
    <n v="1.9175"/>
    <n v="2.1242000000000001"/>
    <n v="2.1242000000000001"/>
    <n v="1.6435999999999999"/>
  </r>
  <r>
    <s v="tennessee"/>
    <x v="22"/>
    <x v="6"/>
    <x v="592"/>
    <n v="5.0599999999999999E-2"/>
    <n v="5.0599999999999999E-2"/>
    <n v="3.04E-2"/>
    <n v="5.0599999999999999E-2"/>
    <n v="3.04E-2"/>
    <n v="5.0599999999999999E-2"/>
    <n v="5.0599999999999999E-2"/>
    <n v="3.04E-2"/>
  </r>
  <r>
    <s v="texas"/>
    <x v="22"/>
    <x v="6"/>
    <x v="5401"/>
    <n v="0.22389999999999999"/>
    <n v="0.22389999999999999"/>
    <n v="0.1343"/>
    <n v="0.22389999999999999"/>
    <n v="0.1343"/>
    <n v="0.22389999999999999"/>
    <n v="0.22389999999999999"/>
    <n v="0.1343"/>
  </r>
  <r>
    <s v="texas"/>
    <x v="22"/>
    <x v="0"/>
    <x v="5402"/>
    <n v="21.9724"/>
    <n v="19.665800000000001"/>
    <n v="17.794599999999999"/>
    <n v="18.776299999999999"/>
    <n v="15.192399999999999"/>
    <n v="19.6614"/>
    <n v="16.045400000000001"/>
    <n v="12.4011"/>
  </r>
  <r>
    <s v="texas"/>
    <x v="22"/>
    <x v="2"/>
    <x v="5403"/>
    <n v="0.67169999999999996"/>
    <n v="0.24779999999999999"/>
    <n v="0.59919999999999995"/>
    <n v="0.24779999999999999"/>
    <n v="0.24779999999999999"/>
    <n v="0.67169999999999996"/>
    <n v="0.24779999999999999"/>
    <n v="0.24779999999999999"/>
  </r>
  <r>
    <s v="texas"/>
    <x v="22"/>
    <x v="4"/>
    <x v="5404"/>
    <n v="10.2767"/>
    <n v="10.221"/>
    <n v="7.9363000000000001"/>
    <n v="10.221"/>
    <n v="7.9015000000000004"/>
    <n v="8.7468000000000004"/>
    <n v="8.7468000000000004"/>
    <n v="6.7685000000000004"/>
  </r>
  <r>
    <s v="texas"/>
    <x v="22"/>
    <x v="3"/>
    <x v="5405"/>
    <n v="6.3813000000000004"/>
    <n v="6.0913000000000004"/>
    <n v="5.9645999999999999"/>
    <n v="5.2019000000000002"/>
    <n v="4.7609000000000004"/>
    <n v="5.6002999999999998"/>
    <n v="3.9451000000000001"/>
    <n v="3.1025999999999998"/>
  </r>
  <r>
    <s v="texas"/>
    <x v="22"/>
    <x v="1"/>
    <x v="5406"/>
    <n v="3.2372999999999998"/>
    <n v="2.4357000000000002"/>
    <n v="2.4512999999999998"/>
    <n v="2.4357000000000002"/>
    <n v="1.8279000000000001"/>
    <n v="3.2372999999999998"/>
    <n v="2.4357000000000002"/>
    <n v="1.8279000000000001"/>
  </r>
  <r>
    <s v="texas"/>
    <x v="22"/>
    <x v="5"/>
    <x v="2571"/>
    <n v="1.1815"/>
    <n v="0.4461"/>
    <n v="0.70889999999999997"/>
    <n v="0.4461"/>
    <n v="0.32"/>
    <n v="1.1815"/>
    <n v="0.4461"/>
    <n v="0.32"/>
  </r>
  <r>
    <s v="utah"/>
    <x v="22"/>
    <x v="5"/>
    <x v="5407"/>
    <n v="0.1236"/>
    <n v="4.6699999999999998E-2"/>
    <n v="7.4099999999999999E-2"/>
    <n v="4.6699999999999998E-2"/>
    <n v="3.3500000000000002E-2"/>
    <n v="0.1236"/>
    <n v="4.6699999999999998E-2"/>
    <n v="3.3500000000000002E-2"/>
  </r>
  <r>
    <s v="utah"/>
    <x v="22"/>
    <x v="3"/>
    <x v="5408"/>
    <n v="0.6673"/>
    <n v="0.63700000000000001"/>
    <n v="0.62370000000000003"/>
    <n v="0.54400000000000004"/>
    <n v="0.49790000000000001"/>
    <n v="0.58560000000000001"/>
    <n v="0.41260000000000002"/>
    <n v="0.32450000000000001"/>
  </r>
  <r>
    <s v="utah"/>
    <x v="22"/>
    <x v="2"/>
    <x v="767"/>
    <n v="7.0199999999999999E-2"/>
    <n v="2.5899999999999999E-2"/>
    <n v="6.2700000000000006E-2"/>
    <n v="2.5899999999999999E-2"/>
    <n v="2.5899999999999999E-2"/>
    <n v="7.0199999999999999E-2"/>
    <n v="2.5899999999999999E-2"/>
    <n v="2.5899999999999999E-2"/>
  </r>
  <r>
    <s v="utah"/>
    <x v="22"/>
    <x v="4"/>
    <x v="5409"/>
    <n v="0.97219999999999995"/>
    <n v="0.96640000000000004"/>
    <n v="0.75219999999999998"/>
    <n v="0.96640000000000004"/>
    <n v="0.74850000000000005"/>
    <n v="0.82669999999999999"/>
    <n v="0.82669999999999999"/>
    <n v="0.64100000000000001"/>
  </r>
  <r>
    <s v="utah"/>
    <x v="22"/>
    <x v="1"/>
    <x v="5410"/>
    <n v="0.3498"/>
    <n v="0.2611"/>
    <n v="0.2651"/>
    <n v="0.2611"/>
    <n v="0.19620000000000001"/>
    <n v="0.3498"/>
    <n v="0.2611"/>
    <n v="0.19620000000000001"/>
  </r>
  <r>
    <s v="utah"/>
    <x v="22"/>
    <x v="6"/>
    <x v="1555"/>
    <n v="2.3400000000000001E-2"/>
    <n v="2.3400000000000001E-2"/>
    <n v="1.4E-2"/>
    <n v="2.3400000000000001E-2"/>
    <n v="1.4E-2"/>
    <n v="2.3400000000000001E-2"/>
    <n v="2.3400000000000001E-2"/>
    <n v="1.4E-2"/>
  </r>
  <r>
    <s v="utah"/>
    <x v="22"/>
    <x v="0"/>
    <x v="5411"/>
    <n v="2.2065999999999999"/>
    <n v="1.9604999999999999"/>
    <n v="1.7919"/>
    <n v="1.8674999999999999"/>
    <n v="1.516"/>
    <n v="1.9793000000000001"/>
    <n v="1.5964"/>
    <n v="1.2351000000000001"/>
  </r>
  <r>
    <s v="vermont"/>
    <x v="22"/>
    <x v="4"/>
    <x v="476"/>
    <n v="0.20899999999999999"/>
    <n v="0.2077"/>
    <n v="0.1646"/>
    <n v="0.2077"/>
    <n v="0.1638"/>
    <n v="0.17910000000000001"/>
    <n v="0.17910000000000001"/>
    <n v="0.1416"/>
  </r>
  <r>
    <s v="vermont"/>
    <x v="22"/>
    <x v="1"/>
    <x v="5412"/>
    <n v="8.4699999999999998E-2"/>
    <n v="6.1400000000000003E-2"/>
    <n v="6.4399999999999999E-2"/>
    <n v="6.1400000000000003E-2"/>
    <n v="4.6300000000000001E-2"/>
    <n v="8.4699999999999998E-2"/>
    <n v="6.1400000000000003E-2"/>
    <n v="4.6300000000000001E-2"/>
  </r>
  <r>
    <s v="vermont"/>
    <x v="22"/>
    <x v="6"/>
    <x v="517"/>
    <n v="5.0000000000000001E-3"/>
    <n v="5.0000000000000001E-3"/>
    <n v="3.0000000000000001E-3"/>
    <n v="5.0000000000000001E-3"/>
    <n v="3.0000000000000001E-3"/>
    <n v="5.0000000000000001E-3"/>
    <n v="5.0000000000000001E-3"/>
    <n v="3.0000000000000001E-3"/>
  </r>
  <r>
    <s v="vermont"/>
    <x v="22"/>
    <x v="2"/>
    <x v="78"/>
    <n v="1.49E-2"/>
    <n v="5.4999999999999997E-3"/>
    <n v="1.3299999999999999E-2"/>
    <n v="5.4999999999999997E-3"/>
    <n v="5.4999999999999997E-3"/>
    <n v="1.49E-2"/>
    <n v="5.4999999999999997E-3"/>
    <n v="5.4999999999999997E-3"/>
  </r>
  <r>
    <s v="vermont"/>
    <x v="22"/>
    <x v="5"/>
    <x v="4276"/>
    <n v="2.63E-2"/>
    <n v="9.9000000000000008E-3"/>
    <n v="1.5800000000000002E-2"/>
    <n v="9.9000000000000008E-3"/>
    <n v="7.1000000000000004E-3"/>
    <n v="2.63E-2"/>
    <n v="9.9000000000000008E-3"/>
    <n v="7.1000000000000004E-3"/>
  </r>
  <r>
    <s v="vermont"/>
    <x v="22"/>
    <x v="0"/>
    <x v="1990"/>
    <n v="0.48159999999999997"/>
    <n v="0.4249"/>
    <n v="0.39350000000000002"/>
    <n v="0.40510000000000002"/>
    <n v="0.33139999999999997"/>
    <n v="0.43440000000000001"/>
    <n v="0.34860000000000002"/>
    <n v="0.27239999999999998"/>
  </r>
  <r>
    <s v="vermont"/>
    <x v="22"/>
    <x v="3"/>
    <x v="5413"/>
    <n v="0.14180000000000001"/>
    <n v="0.1353"/>
    <n v="0.13250000000000001"/>
    <n v="0.11559999999999999"/>
    <n v="0.10580000000000001"/>
    <n v="0.1244"/>
    <n v="8.77E-2"/>
    <n v="6.8900000000000003E-2"/>
  </r>
  <r>
    <s v="virginia"/>
    <x v="22"/>
    <x v="1"/>
    <x v="2983"/>
    <n v="1.0529999999999999"/>
    <n v="0.77739999999999998"/>
    <n v="0.79900000000000004"/>
    <n v="0.77739999999999998"/>
    <n v="0.5847"/>
    <n v="1.0529999999999999"/>
    <n v="0.77739999999999998"/>
    <n v="0.5847"/>
  </r>
  <r>
    <s v="virginia"/>
    <x v="22"/>
    <x v="4"/>
    <x v="5414"/>
    <n v="3.1181000000000001"/>
    <n v="3.1013999999999999"/>
    <n v="2.4079999999999999"/>
    <n v="3.1013999999999999"/>
    <n v="2.3975"/>
    <n v="2.6543999999999999"/>
    <n v="2.6543999999999999"/>
    <n v="2.0539999999999998"/>
  </r>
  <r>
    <s v="virginia"/>
    <x v="22"/>
    <x v="0"/>
    <x v="5415"/>
    <n v="6.7084999999999999"/>
    <n v="5.9814999999999996"/>
    <n v="5.4290000000000003"/>
    <n v="5.7145999999999999"/>
    <n v="4.6211000000000002"/>
    <n v="6.0105000000000004"/>
    <n v="4.8906000000000001"/>
    <n v="3.78"/>
  </r>
  <r>
    <s v="virginia"/>
    <x v="22"/>
    <x v="2"/>
    <x v="5416"/>
    <n v="0.20150000000000001"/>
    <n v="7.4300000000000005E-2"/>
    <n v="0.1797"/>
    <n v="7.4300000000000005E-2"/>
    <n v="7.4300000000000005E-2"/>
    <n v="0.20150000000000001"/>
    <n v="7.4300000000000005E-2"/>
    <n v="7.4300000000000005E-2"/>
  </r>
  <r>
    <s v="virginia"/>
    <x v="22"/>
    <x v="6"/>
    <x v="913"/>
    <n v="6.7199999999999996E-2"/>
    <n v="6.7199999999999996E-2"/>
    <n v="4.0300000000000002E-2"/>
    <n v="6.7199999999999996E-2"/>
    <n v="4.0300000000000002E-2"/>
    <n v="6.7199999999999996E-2"/>
    <n v="6.7199999999999996E-2"/>
    <n v="4.0300000000000002E-2"/>
  </r>
  <r>
    <s v="virginia"/>
    <x v="22"/>
    <x v="3"/>
    <x v="5417"/>
    <n v="1.9142999999999999"/>
    <n v="1.8272999999999999"/>
    <n v="1.7892999999999999"/>
    <n v="1.5605"/>
    <n v="1.4281999999999999"/>
    <n v="1.68"/>
    <n v="1.1835"/>
    <n v="0.93069999999999997"/>
  </r>
  <r>
    <s v="virginia"/>
    <x v="22"/>
    <x v="5"/>
    <x v="2929"/>
    <n v="0.35439999999999999"/>
    <n v="0.1338"/>
    <n v="0.2127"/>
    <n v="0.1338"/>
    <n v="9.6000000000000002E-2"/>
    <n v="0.35439999999999999"/>
    <n v="0.1338"/>
    <n v="9.6000000000000002E-2"/>
  </r>
  <r>
    <s v="washington"/>
    <x v="22"/>
    <x v="4"/>
    <x v="5418"/>
    <n v="1.6281000000000001"/>
    <n v="1.6135999999999999"/>
    <n v="1.2742"/>
    <n v="1.6135999999999999"/>
    <n v="1.2652000000000001"/>
    <n v="1.3808"/>
    <n v="1.3808"/>
    <n v="1.0849"/>
  </r>
  <r>
    <s v="washington"/>
    <x v="22"/>
    <x v="5"/>
    <x v="5419"/>
    <n v="0.307"/>
    <n v="0.1159"/>
    <n v="0.1842"/>
    <n v="0.1159"/>
    <n v="8.3199999999999996E-2"/>
    <n v="0.307"/>
    <n v="0.1159"/>
    <n v="8.3199999999999996E-2"/>
  </r>
  <r>
    <s v="washington"/>
    <x v="22"/>
    <x v="0"/>
    <x v="5420"/>
    <n v="4.4466000000000001"/>
    <n v="4.0556000000000001"/>
    <n v="3.7231999999999998"/>
    <n v="3.8243999999999998"/>
    <n v="3.2090999999999998"/>
    <n v="3.9964"/>
    <n v="3.2650999999999999"/>
    <n v="2.5977999999999999"/>
  </r>
  <r>
    <s v="washington"/>
    <x v="22"/>
    <x v="2"/>
    <x v="1389"/>
    <n v="0.17449999999999999"/>
    <n v="6.4399999999999999E-2"/>
    <n v="0.15570000000000001"/>
    <n v="6.4399999999999999E-2"/>
    <n v="6.4399999999999999E-2"/>
    <n v="0.17449999999999999"/>
    <n v="6.4399999999999999E-2"/>
    <n v="6.4399999999999999E-2"/>
  </r>
  <r>
    <s v="washington"/>
    <x v="22"/>
    <x v="6"/>
    <x v="4282"/>
    <n v="5.8200000000000002E-2"/>
    <n v="5.8200000000000002E-2"/>
    <n v="3.49E-2"/>
    <n v="5.8200000000000002E-2"/>
    <n v="3.49E-2"/>
    <n v="5.8200000000000002E-2"/>
    <n v="5.8200000000000002E-2"/>
    <n v="3.49E-2"/>
  </r>
  <r>
    <s v="washington"/>
    <x v="22"/>
    <x v="3"/>
    <x v="5421"/>
    <n v="1.6580999999999999"/>
    <n v="1.5828"/>
    <n v="1.5499000000000001"/>
    <n v="1.3516999999999999"/>
    <n v="1.2371000000000001"/>
    <n v="1.4552"/>
    <n v="1.0250999999999999"/>
    <n v="0.80620000000000003"/>
  </r>
  <r>
    <s v="washington"/>
    <x v="22"/>
    <x v="1"/>
    <x v="5422"/>
    <n v="0.62070000000000003"/>
    <n v="0.62070000000000003"/>
    <n v="0.52439999999999998"/>
    <n v="0.62070000000000003"/>
    <n v="0.52439999999999998"/>
    <n v="0.62070000000000003"/>
    <n v="0.62070000000000003"/>
    <n v="0.52439999999999998"/>
  </r>
  <r>
    <s v="washington_dc"/>
    <x v="22"/>
    <x v="0"/>
    <x v="1804"/>
    <n v="0.3644"/>
    <n v="0.32979999999999998"/>
    <n v="0.29299999999999998"/>
    <n v="0.31730000000000003"/>
    <n v="0.25469999999999998"/>
    <n v="0.3251"/>
    <n v="0.27210000000000001"/>
    <n v="0.21029999999999999"/>
  </r>
  <r>
    <s v="washington_dc"/>
    <x v="22"/>
    <x v="2"/>
    <x v="5423"/>
    <n v="9.4000000000000004E-3"/>
    <n v="3.5000000000000001E-3"/>
    <n v="8.3999999999999995E-3"/>
    <n v="3.5000000000000001E-3"/>
    <n v="3.5000000000000001E-3"/>
    <n v="9.4000000000000004E-3"/>
    <n v="3.5000000000000001E-3"/>
    <n v="3.5000000000000001E-3"/>
  </r>
  <r>
    <s v="washington_dc"/>
    <x v="22"/>
    <x v="3"/>
    <x v="1204"/>
    <n v="8.9399999999999993E-2"/>
    <n v="8.5300000000000001E-2"/>
    <n v="8.3599999999999994E-2"/>
    <n v="7.2900000000000006E-2"/>
    <n v="6.6699999999999995E-2"/>
    <n v="7.85E-2"/>
    <n v="5.5300000000000002E-2"/>
    <n v="4.3499999999999997E-2"/>
  </r>
  <r>
    <s v="washington_dc"/>
    <x v="22"/>
    <x v="6"/>
    <x v="155"/>
    <n v="3.0999999999999999E-3"/>
    <n v="3.0999999999999999E-3"/>
    <n v="1.9E-3"/>
    <n v="3.0999999999999999E-3"/>
    <n v="1.9E-3"/>
    <n v="3.0999999999999999E-3"/>
    <n v="3.0999999999999999E-3"/>
    <n v="1.9E-3"/>
  </r>
  <r>
    <s v="washington_dc"/>
    <x v="22"/>
    <x v="4"/>
    <x v="5424"/>
    <n v="0.1951"/>
    <n v="0.1943"/>
    <n v="0.1507"/>
    <n v="0.1943"/>
    <n v="0.1502"/>
    <n v="0.16669999999999999"/>
    <n v="0.16669999999999999"/>
    <n v="0.12889999999999999"/>
  </r>
  <r>
    <s v="washington_dc"/>
    <x v="22"/>
    <x v="5"/>
    <x v="184"/>
    <n v="1.66E-2"/>
    <n v="6.3E-3"/>
    <n v="9.9000000000000008E-3"/>
    <n v="6.3E-3"/>
    <n v="4.4999999999999997E-3"/>
    <n v="1.66E-2"/>
    <n v="6.3E-3"/>
    <n v="4.4999999999999997E-3"/>
  </r>
  <r>
    <s v="washington_dc"/>
    <x v="22"/>
    <x v="1"/>
    <x v="1203"/>
    <n v="5.0799999999999998E-2"/>
    <n v="3.73E-2"/>
    <n v="3.8600000000000002E-2"/>
    <n v="3.73E-2"/>
    <n v="2.8000000000000001E-2"/>
    <n v="5.0799999999999998E-2"/>
    <n v="3.73E-2"/>
    <n v="2.8000000000000001E-2"/>
  </r>
  <r>
    <s v="west_virginia"/>
    <x v="22"/>
    <x v="0"/>
    <x v="5425"/>
    <n v="1.3204"/>
    <n v="1.1797"/>
    <n v="1.0652999999999999"/>
    <n v="1.1308"/>
    <n v="0.91139999999999999"/>
    <n v="1.1825000000000001"/>
    <n v="0.96970000000000001"/>
    <n v="0.74950000000000006"/>
  </r>
  <r>
    <s v="west_virginia"/>
    <x v="22"/>
    <x v="3"/>
    <x v="5426"/>
    <n v="0.3508"/>
    <n v="0.33489999999999998"/>
    <n v="0.32790000000000002"/>
    <n v="0.28599999999999998"/>
    <n v="0.26169999999999999"/>
    <n v="0.30790000000000001"/>
    <n v="0.21690000000000001"/>
    <n v="0.1706"/>
  </r>
  <r>
    <s v="west_virginia"/>
    <x v="22"/>
    <x v="5"/>
    <x v="2258"/>
    <n v="6.4899999999999999E-2"/>
    <n v="2.4500000000000001E-2"/>
    <n v="3.9E-2"/>
    <n v="2.4500000000000001E-2"/>
    <n v="1.7600000000000001E-2"/>
    <n v="6.4899999999999999E-2"/>
    <n v="2.4500000000000001E-2"/>
    <n v="1.7600000000000001E-2"/>
  </r>
  <r>
    <s v="west_virginia"/>
    <x v="22"/>
    <x v="2"/>
    <x v="870"/>
    <n v="3.6900000000000002E-2"/>
    <n v="1.3599999999999999E-2"/>
    <n v="3.2899999999999999E-2"/>
    <n v="1.3599999999999999E-2"/>
    <n v="1.3599999999999999E-2"/>
    <n v="3.6900000000000002E-2"/>
    <n v="1.3599999999999999E-2"/>
    <n v="1.3599999999999999E-2"/>
  </r>
  <r>
    <s v="west_virginia"/>
    <x v="22"/>
    <x v="4"/>
    <x v="5427"/>
    <n v="0.64490000000000003"/>
    <n v="0.64190000000000003"/>
    <n v="0.498"/>
    <n v="0.64190000000000003"/>
    <n v="0.49609999999999999"/>
    <n v="0.54990000000000006"/>
    <n v="0.54990000000000006"/>
    <n v="0.4254"/>
  </r>
  <r>
    <s v="west_virginia"/>
    <x v="22"/>
    <x v="1"/>
    <x v="5428"/>
    <n v="0.21049999999999999"/>
    <n v="0.1525"/>
    <n v="0.16009999999999999"/>
    <n v="0.1525"/>
    <n v="0.1149"/>
    <n v="0.21049999999999999"/>
    <n v="0.1525"/>
    <n v="0.1149"/>
  </r>
  <r>
    <s v="west_virginia"/>
    <x v="22"/>
    <x v="6"/>
    <x v="179"/>
    <n v="1.23E-2"/>
    <n v="1.23E-2"/>
    <n v="7.4000000000000003E-3"/>
    <n v="1.23E-2"/>
    <n v="7.4000000000000003E-3"/>
    <n v="1.23E-2"/>
    <n v="1.23E-2"/>
    <n v="7.4000000000000003E-3"/>
  </r>
  <r>
    <s v="wisconsin"/>
    <x v="22"/>
    <x v="0"/>
    <x v="5429"/>
    <n v="4.4428999999999998"/>
    <n v="3.9660000000000002"/>
    <n v="3.585"/>
    <n v="3.7951000000000001"/>
    <n v="3.0588000000000002"/>
    <n v="3.976"/>
    <n v="3.2475000000000001"/>
    <n v="2.5053000000000001"/>
  </r>
  <r>
    <s v="wisconsin"/>
    <x v="22"/>
    <x v="6"/>
    <x v="1816"/>
    <n v="4.2999999999999997E-2"/>
    <n v="4.2999999999999997E-2"/>
    <n v="2.58E-2"/>
    <n v="4.2999999999999997E-2"/>
    <n v="2.58E-2"/>
    <n v="4.2999999999999997E-2"/>
    <n v="4.2999999999999997E-2"/>
    <n v="2.58E-2"/>
  </r>
  <r>
    <s v="wisconsin"/>
    <x v="22"/>
    <x v="5"/>
    <x v="4808"/>
    <n v="0.22700000000000001"/>
    <n v="8.5699999999999998E-2"/>
    <n v="0.13619999999999999"/>
    <n v="8.5699999999999998E-2"/>
    <n v="6.1499999999999999E-2"/>
    <n v="0.22700000000000001"/>
    <n v="8.5699999999999998E-2"/>
    <n v="6.1499999999999999E-2"/>
  </r>
  <r>
    <s v="wisconsin"/>
    <x v="22"/>
    <x v="1"/>
    <x v="5430"/>
    <n v="0.70050000000000001"/>
    <n v="0.51280000000000003"/>
    <n v="0.53210000000000002"/>
    <n v="0.51280000000000003"/>
    <n v="0.3861"/>
    <n v="0.70050000000000001"/>
    <n v="0.51280000000000003"/>
    <n v="0.3861"/>
  </r>
  <r>
    <s v="wisconsin"/>
    <x v="22"/>
    <x v="4"/>
    <x v="5431"/>
    <n v="2.117"/>
    <n v="2.1063000000000001"/>
    <n v="1.6295999999999999"/>
    <n v="2.1063000000000001"/>
    <n v="1.6229"/>
    <n v="1.8002"/>
    <n v="1.8002"/>
    <n v="1.3880999999999999"/>
  </r>
  <r>
    <s v="wisconsin"/>
    <x v="22"/>
    <x v="2"/>
    <x v="4907"/>
    <n v="0.12909999999999999"/>
    <n v="4.7600000000000003E-2"/>
    <n v="0.11509999999999999"/>
    <n v="4.7600000000000003E-2"/>
    <n v="4.7600000000000003E-2"/>
    <n v="0.12909999999999999"/>
    <n v="4.7600000000000003E-2"/>
    <n v="4.7600000000000003E-2"/>
  </r>
  <r>
    <s v="wisconsin"/>
    <x v="22"/>
    <x v="3"/>
    <x v="5432"/>
    <n v="1.2262"/>
    <n v="1.1705000000000001"/>
    <n v="1.1462000000000001"/>
    <n v="0.99960000000000004"/>
    <n v="0.91479999999999995"/>
    <n v="1.0761000000000001"/>
    <n v="0.7581"/>
    <n v="0.59619999999999995"/>
  </r>
  <r>
    <s v="wyoming"/>
    <x v="22"/>
    <x v="2"/>
    <x v="254"/>
    <n v="1.11E-2"/>
    <n v="4.1000000000000003E-3"/>
    <n v="9.9000000000000008E-3"/>
    <n v="4.1000000000000003E-3"/>
    <n v="4.1000000000000003E-3"/>
    <n v="1.11E-2"/>
    <n v="4.1000000000000003E-3"/>
    <n v="4.1000000000000003E-3"/>
  </r>
  <r>
    <s v="wyoming"/>
    <x v="22"/>
    <x v="6"/>
    <x v="93"/>
    <n v="3.7000000000000002E-3"/>
    <n v="3.7000000000000002E-3"/>
    <n v="2.2000000000000001E-3"/>
    <n v="3.7000000000000002E-3"/>
    <n v="2.2000000000000001E-3"/>
    <n v="3.7000000000000002E-3"/>
    <n v="3.7000000000000002E-3"/>
    <n v="2.2000000000000001E-3"/>
  </r>
  <r>
    <s v="wyoming"/>
    <x v="22"/>
    <x v="5"/>
    <x v="24"/>
    <n v="1.9599999999999999E-2"/>
    <n v="7.4000000000000003E-3"/>
    <n v="1.17E-2"/>
    <n v="7.4000000000000003E-3"/>
    <n v="5.3E-3"/>
    <n v="1.9599999999999999E-2"/>
    <n v="7.4000000000000003E-3"/>
    <n v="5.3E-3"/>
  </r>
  <r>
    <s v="wyoming"/>
    <x v="22"/>
    <x v="4"/>
    <x v="715"/>
    <n v="0.18720000000000001"/>
    <n v="0.18629999999999999"/>
    <n v="0.1449"/>
    <n v="0.18629999999999999"/>
    <n v="0.14430000000000001"/>
    <n v="0.15970000000000001"/>
    <n v="0.15970000000000001"/>
    <n v="0.12379999999999999"/>
  </r>
  <r>
    <s v="wyoming"/>
    <x v="22"/>
    <x v="0"/>
    <x v="5433"/>
    <n v="0.41980000000000001"/>
    <n v="0.36499999999999999"/>
    <n v="0.33839999999999998"/>
    <n v="0.35020000000000001"/>
    <n v="0.2823"/>
    <n v="0.37930000000000003"/>
    <n v="0.30280000000000001"/>
    <n v="0.2344"/>
  </r>
  <r>
    <s v="wyoming"/>
    <x v="22"/>
    <x v="1"/>
    <x v="1557"/>
    <n v="9.2499999999999999E-2"/>
    <n v="6.25E-2"/>
    <n v="7.0800000000000002E-2"/>
    <n v="6.25E-2"/>
    <n v="4.7500000000000001E-2"/>
    <n v="9.2499999999999999E-2"/>
    <n v="6.25E-2"/>
    <n v="4.7500000000000001E-2"/>
  </r>
  <r>
    <s v="wyoming"/>
    <x v="22"/>
    <x v="3"/>
    <x v="1137"/>
    <n v="0.1057"/>
    <n v="0.1009"/>
    <n v="9.8799999999999999E-2"/>
    <n v="8.6199999999999999E-2"/>
    <n v="7.8899999999999998E-2"/>
    <n v="9.2799999999999994E-2"/>
    <n v="6.5299999999999997E-2"/>
    <n v="5.1400000000000001E-2"/>
  </r>
  <r>
    <s v="alabama"/>
    <x v="23"/>
    <x v="3"/>
    <x v="5434"/>
    <n v="0.98529999999999995"/>
    <n v="0.91769999999999996"/>
    <n v="0.90690000000000004"/>
    <n v="0.78420000000000001"/>
    <n v="0.71099999999999997"/>
    <n v="0.81630000000000003"/>
    <n v="0.57030000000000003"/>
    <n v="0.44500000000000001"/>
  </r>
  <r>
    <s v="alabama"/>
    <x v="23"/>
    <x v="6"/>
    <x v="107"/>
    <n v="3.39E-2"/>
    <n v="3.39E-2"/>
    <n v="2.0299999999999999E-2"/>
    <n v="3.39E-2"/>
    <n v="2.0299999999999999E-2"/>
    <n v="3.39E-2"/>
    <n v="3.39E-2"/>
    <n v="2.0299999999999999E-2"/>
  </r>
  <r>
    <s v="alabama"/>
    <x v="23"/>
    <x v="4"/>
    <x v="5435"/>
    <n v="1.8211999999999999"/>
    <n v="1.8106"/>
    <n v="1.3612"/>
    <n v="1.8106"/>
    <n v="1.3547"/>
    <n v="1.4931000000000001"/>
    <n v="1.4931000000000001"/>
    <n v="1.1183000000000001"/>
  </r>
  <r>
    <s v="alabama"/>
    <x v="23"/>
    <x v="1"/>
    <x v="5436"/>
    <n v="0.68210000000000004"/>
    <n v="0.4365"/>
    <n v="0.50680000000000003"/>
    <n v="0.4365"/>
    <n v="0.32119999999999999"/>
    <n v="0.68210000000000004"/>
    <n v="0.4365"/>
    <n v="0.32119999999999999"/>
  </r>
  <r>
    <s v="alabama"/>
    <x v="23"/>
    <x v="5"/>
    <x v="5437"/>
    <n v="0.17949999999999999"/>
    <n v="6.7799999999999999E-2"/>
    <n v="0.1077"/>
    <n v="6.7799999999999999E-2"/>
    <n v="4.8599999999999997E-2"/>
    <n v="0.17949999999999999"/>
    <n v="6.7799999999999999E-2"/>
    <n v="4.8599999999999997E-2"/>
  </r>
  <r>
    <s v="alabama"/>
    <x v="23"/>
    <x v="2"/>
    <x v="616"/>
    <n v="0.10249999999999999"/>
    <n v="3.2300000000000002E-2"/>
    <n v="8.9099999999999999E-2"/>
    <n v="3.2300000000000002E-2"/>
    <n v="3.2300000000000002E-2"/>
    <n v="0.10249999999999999"/>
    <n v="3.2300000000000002E-2"/>
    <n v="3.2300000000000002E-2"/>
  </r>
  <r>
    <s v="alabama"/>
    <x v="23"/>
    <x v="0"/>
    <x v="5438"/>
    <n v="3.8045"/>
    <n v="3.2988"/>
    <n v="2.992"/>
    <n v="3.1652"/>
    <n v="2.4881000000000002"/>
    <n v="3.3073999999999999"/>
    <n v="2.6339000000000001"/>
    <n v="1.9857"/>
  </r>
  <r>
    <s v="alaska"/>
    <x v="23"/>
    <x v="0"/>
    <x v="5439"/>
    <n v="0.57640000000000002"/>
    <n v="0.51229999999999998"/>
    <n v="0.45710000000000001"/>
    <n v="0.4889"/>
    <n v="0.38740000000000002"/>
    <n v="0.49659999999999999"/>
    <n v="0.40310000000000001"/>
    <n v="0.30470000000000003"/>
  </r>
  <r>
    <s v="alaska"/>
    <x v="23"/>
    <x v="1"/>
    <x v="1527"/>
    <n v="7.2099999999999997E-2"/>
    <n v="5.3699999999999998E-2"/>
    <n v="5.2999999999999999E-2"/>
    <n v="5.3699999999999998E-2"/>
    <n v="3.9100000000000003E-2"/>
    <n v="7.2099999999999997E-2"/>
    <n v="5.3699999999999998E-2"/>
    <n v="3.9100000000000003E-2"/>
  </r>
  <r>
    <s v="alaska"/>
    <x v="23"/>
    <x v="4"/>
    <x v="5440"/>
    <n v="0.27610000000000001"/>
    <n v="0.2742"/>
    <n v="0.20699999999999999"/>
    <n v="0.2742"/>
    <n v="0.2059"/>
    <n v="0.22589999999999999"/>
    <n v="0.22589999999999999"/>
    <n v="0.1699"/>
  </r>
  <r>
    <s v="alaska"/>
    <x v="23"/>
    <x v="2"/>
    <x v="594"/>
    <n v="1.7999999999999999E-2"/>
    <n v="5.7000000000000002E-3"/>
    <n v="1.5599999999999999E-2"/>
    <n v="5.7000000000000002E-3"/>
    <n v="5.7000000000000002E-3"/>
    <n v="1.7999999999999999E-2"/>
    <n v="5.7000000000000002E-3"/>
    <n v="5.7000000000000002E-3"/>
  </r>
  <r>
    <s v="alaska"/>
    <x v="23"/>
    <x v="5"/>
    <x v="3861"/>
    <n v="3.15E-2"/>
    <n v="1.1900000000000001E-2"/>
    <n v="1.89E-2"/>
    <n v="1.1900000000000001E-2"/>
    <n v="8.5000000000000006E-3"/>
    <n v="3.15E-2"/>
    <n v="1.1900000000000001E-2"/>
    <n v="8.5000000000000006E-3"/>
  </r>
  <r>
    <s v="alaska"/>
    <x v="23"/>
    <x v="6"/>
    <x v="48"/>
    <n v="5.8999999999999999E-3"/>
    <n v="5.8999999999999999E-3"/>
    <n v="3.5999999999999999E-3"/>
    <n v="5.8999999999999999E-3"/>
    <n v="3.5999999999999999E-3"/>
    <n v="5.8999999999999999E-3"/>
    <n v="5.8999999999999999E-3"/>
    <n v="3.5999999999999999E-3"/>
  </r>
  <r>
    <s v="alaska"/>
    <x v="23"/>
    <x v="3"/>
    <x v="3196"/>
    <n v="0.17280000000000001"/>
    <n v="0.16089999999999999"/>
    <n v="0.159"/>
    <n v="0.13750000000000001"/>
    <n v="0.12470000000000001"/>
    <n v="0.1431"/>
    <n v="0.1"/>
    <n v="7.8E-2"/>
  </r>
  <r>
    <s v="arizona"/>
    <x v="23"/>
    <x v="3"/>
    <x v="5441"/>
    <n v="2.0802"/>
    <n v="1.9376"/>
    <n v="1.9147000000000001"/>
    <n v="1.6556"/>
    <n v="1.5009999999999999"/>
    <n v="1.7234"/>
    <n v="1.2040999999999999"/>
    <n v="0.9395"/>
  </r>
  <r>
    <s v="arizona"/>
    <x v="23"/>
    <x v="5"/>
    <x v="5442"/>
    <n v="0.379"/>
    <n v="0.1431"/>
    <n v="0.22739999999999999"/>
    <n v="0.1431"/>
    <n v="0.1027"/>
    <n v="0.379"/>
    <n v="0.1431"/>
    <n v="0.1027"/>
  </r>
  <r>
    <s v="arizona"/>
    <x v="23"/>
    <x v="4"/>
    <x v="5443"/>
    <n v="3.1305000000000001"/>
    <n v="3.1080999999999999"/>
    <n v="2.3488000000000002"/>
    <n v="3.1080999999999999"/>
    <n v="2.335"/>
    <n v="2.5589"/>
    <n v="2.5589"/>
    <n v="1.9248000000000001"/>
  </r>
  <r>
    <s v="arizona"/>
    <x v="23"/>
    <x v="6"/>
    <x v="434"/>
    <n v="7.1499999999999994E-2"/>
    <n v="7.1499999999999994E-2"/>
    <n v="4.2900000000000001E-2"/>
    <n v="7.1499999999999994E-2"/>
    <n v="4.2900000000000001E-2"/>
    <n v="7.1499999999999994E-2"/>
    <n v="7.1499999999999994E-2"/>
    <n v="4.2900000000000001E-2"/>
  </r>
  <r>
    <s v="arizona"/>
    <x v="23"/>
    <x v="2"/>
    <x v="935"/>
    <n v="0.2165"/>
    <n v="6.8199999999999997E-2"/>
    <n v="0.18809999999999999"/>
    <n v="6.8199999999999997E-2"/>
    <n v="6.8199999999999997E-2"/>
    <n v="0.2165"/>
    <n v="6.8199999999999997E-2"/>
    <n v="6.8199999999999997E-2"/>
  </r>
  <r>
    <s v="arizona"/>
    <x v="23"/>
    <x v="1"/>
    <x v="5444"/>
    <n v="0.87609999999999999"/>
    <n v="0.65010000000000001"/>
    <n v="0.64370000000000005"/>
    <n v="0.65010000000000001"/>
    <n v="0.47299999999999998"/>
    <n v="0.87609999999999999"/>
    <n v="0.65010000000000001"/>
    <n v="0.47299999999999998"/>
  </r>
  <r>
    <s v="arizona"/>
    <x v="23"/>
    <x v="0"/>
    <x v="5445"/>
    <n v="6.7538"/>
    <n v="5.9786000000000001"/>
    <n v="5.3655999999999997"/>
    <n v="5.6966000000000001"/>
    <n v="4.5228000000000002"/>
    <n v="5.8254000000000001"/>
    <n v="4.6959"/>
    <n v="3.5510000000000002"/>
  </r>
  <r>
    <s v="arkansas"/>
    <x v="23"/>
    <x v="4"/>
    <x v="4352"/>
    <n v="1.1636"/>
    <n v="1.1565000000000001"/>
    <n v="0.86990000000000001"/>
    <n v="1.1565000000000001"/>
    <n v="0.86560000000000004"/>
    <n v="0.95340000000000003"/>
    <n v="0.95340000000000003"/>
    <n v="0.71430000000000005"/>
  </r>
  <r>
    <s v="arkansas"/>
    <x v="23"/>
    <x v="6"/>
    <x v="1463"/>
    <n v="2.24E-2"/>
    <n v="2.24E-2"/>
    <n v="1.34E-2"/>
    <n v="2.24E-2"/>
    <n v="1.34E-2"/>
    <n v="2.24E-2"/>
    <n v="2.24E-2"/>
    <n v="1.34E-2"/>
  </r>
  <r>
    <s v="arkansas"/>
    <x v="23"/>
    <x v="3"/>
    <x v="5446"/>
    <n v="0.65180000000000005"/>
    <n v="0.60709999999999997"/>
    <n v="0.59989999999999999"/>
    <n v="0.51880000000000004"/>
    <n v="0.4703"/>
    <n v="0.54"/>
    <n v="0.37730000000000002"/>
    <n v="0.2944"/>
  </r>
  <r>
    <s v="arkansas"/>
    <x v="23"/>
    <x v="5"/>
    <x v="243"/>
    <n v="0.1188"/>
    <n v="4.48E-2"/>
    <n v="7.1300000000000002E-2"/>
    <n v="4.48E-2"/>
    <n v="3.2199999999999999E-2"/>
    <n v="0.1188"/>
    <n v="4.48E-2"/>
    <n v="3.2199999999999999E-2"/>
  </r>
  <r>
    <s v="arkansas"/>
    <x v="23"/>
    <x v="2"/>
    <x v="820"/>
    <n v="6.7799999999999999E-2"/>
    <n v="2.1399999999999999E-2"/>
    <n v="5.8900000000000001E-2"/>
    <n v="2.1399999999999999E-2"/>
    <n v="2.1399999999999999E-2"/>
    <n v="6.7799999999999999E-2"/>
    <n v="2.1399999999999999E-2"/>
    <n v="2.1399999999999999E-2"/>
  </r>
  <r>
    <s v="arkansas"/>
    <x v="23"/>
    <x v="1"/>
    <x v="5447"/>
    <n v="0.37619999999999998"/>
    <n v="0.25269999999999998"/>
    <n v="0.27860000000000001"/>
    <n v="0.25269999999999998"/>
    <n v="0.1852"/>
    <n v="0.37619999999999998"/>
    <n v="0.25269999999999998"/>
    <n v="0.1852"/>
  </r>
  <r>
    <s v="arkansas"/>
    <x v="23"/>
    <x v="0"/>
    <x v="5448"/>
    <n v="2.4005999999999998"/>
    <n v="2.1049000000000002"/>
    <n v="1.8920999999999999"/>
    <n v="2.0165999999999999"/>
    <n v="1.5881000000000001"/>
    <n v="2.0787"/>
    <n v="1.6719999999999999"/>
    <n v="1.2608999999999999"/>
  </r>
  <r>
    <s v="california"/>
    <x v="23"/>
    <x v="5"/>
    <x v="5449"/>
    <n v="1.6892"/>
    <n v="0.63780000000000003"/>
    <n v="1.0135000000000001"/>
    <n v="0.63780000000000003"/>
    <n v="0.45750000000000002"/>
    <n v="1.6892"/>
    <n v="0.63780000000000003"/>
    <n v="0.45750000000000002"/>
  </r>
  <r>
    <s v="california"/>
    <x v="23"/>
    <x v="2"/>
    <x v="5450"/>
    <n v="0.9647"/>
    <n v="0.30399999999999999"/>
    <n v="0.83840000000000003"/>
    <n v="0.30399999999999999"/>
    <n v="0.30399999999999999"/>
    <n v="0.9647"/>
    <n v="0.30399999999999999"/>
    <n v="0.30399999999999999"/>
  </r>
  <r>
    <s v="california"/>
    <x v="23"/>
    <x v="4"/>
    <x v="5451"/>
    <n v="13.036300000000001"/>
    <n v="12.936199999999999"/>
    <n v="9.7867999999999995"/>
    <n v="12.936199999999999"/>
    <n v="9.7253000000000007"/>
    <n v="10.641299999999999"/>
    <n v="10.641299999999999"/>
    <n v="8.0099"/>
  </r>
  <r>
    <s v="california"/>
    <x v="23"/>
    <x v="6"/>
    <x v="5452"/>
    <n v="0.31850000000000001"/>
    <n v="0.31850000000000001"/>
    <n v="0.19109999999999999"/>
    <n v="0.31850000000000001"/>
    <n v="0.19109999999999999"/>
    <n v="0.31850000000000001"/>
    <n v="0.31850000000000001"/>
    <n v="0.19109999999999999"/>
  </r>
  <r>
    <s v="california"/>
    <x v="23"/>
    <x v="1"/>
    <x v="5453"/>
    <n v="4.1269999999999998"/>
    <n v="4.1269999999999998"/>
    <n v="3.0371999999999999"/>
    <n v="4.1269999999999998"/>
    <n v="2.1888999999999998"/>
    <n v="4.1269999999999998"/>
    <n v="4.1269999999999998"/>
    <n v="2.1888999999999998"/>
  </r>
  <r>
    <s v="california"/>
    <x v="23"/>
    <x v="3"/>
    <x v="5454"/>
    <n v="9.2704000000000004"/>
    <n v="8.6349999999999998"/>
    <n v="8.5327999999999999"/>
    <n v="7.3784000000000001"/>
    <n v="6.6894"/>
    <n v="7.6806000000000001"/>
    <n v="5.3661000000000003"/>
    <n v="4.1868999999999996"/>
  </r>
  <r>
    <s v="california"/>
    <x v="23"/>
    <x v="0"/>
    <x v="5455"/>
    <n v="29.406099999999999"/>
    <n v="26.958500000000001"/>
    <n v="23.399799999999999"/>
    <n v="25.701899999999998"/>
    <n v="19.5563"/>
    <n v="25.421299999999999"/>
    <n v="21.3947"/>
    <n v="15.3383"/>
  </r>
  <r>
    <s v="colorado"/>
    <x v="23"/>
    <x v="5"/>
    <x v="5428"/>
    <n v="0.21049999999999999"/>
    <n v="7.9500000000000001E-2"/>
    <n v="0.1263"/>
    <n v="7.9500000000000001E-2"/>
    <n v="5.7000000000000002E-2"/>
    <n v="0.21049999999999999"/>
    <n v="7.9500000000000001E-2"/>
    <n v="5.7000000000000002E-2"/>
  </r>
  <r>
    <s v="colorado"/>
    <x v="23"/>
    <x v="2"/>
    <x v="5456"/>
    <n v="0.1202"/>
    <n v="3.7900000000000003E-2"/>
    <n v="0.1045"/>
    <n v="3.7900000000000003E-2"/>
    <n v="3.7900000000000003E-2"/>
    <n v="0.1202"/>
    <n v="3.7900000000000003E-2"/>
    <n v="3.7900000000000003E-2"/>
  </r>
  <r>
    <s v="colorado"/>
    <x v="23"/>
    <x v="6"/>
    <x v="2016"/>
    <n v="3.9699999999999999E-2"/>
    <n v="3.9699999999999999E-2"/>
    <n v="2.3800000000000002E-2"/>
    <n v="3.9699999999999999E-2"/>
    <n v="2.3800000000000002E-2"/>
    <n v="3.9699999999999999E-2"/>
    <n v="3.9699999999999999E-2"/>
    <n v="2.3800000000000002E-2"/>
  </r>
  <r>
    <s v="colorado"/>
    <x v="23"/>
    <x v="0"/>
    <x v="5457"/>
    <n v="4.0614999999999997"/>
    <n v="3.5802999999999998"/>
    <n v="3.2121"/>
    <n v="3.4237000000000002"/>
    <n v="2.7057000000000002"/>
    <n v="3.5104000000000002"/>
    <n v="2.8323999999999998"/>
    <n v="2.1398000000000001"/>
  </r>
  <r>
    <s v="colorado"/>
    <x v="23"/>
    <x v="4"/>
    <x v="5458"/>
    <n v="1.9515"/>
    <n v="1.9390000000000001"/>
    <n v="1.4628000000000001"/>
    <n v="1.9390000000000001"/>
    <n v="1.4551000000000001"/>
    <n v="1.5985"/>
    <n v="1.5985"/>
    <n v="1.2011000000000001"/>
  </r>
  <r>
    <s v="colorado"/>
    <x v="23"/>
    <x v="1"/>
    <x v="5459"/>
    <n v="0.58430000000000004"/>
    <n v="0.40810000000000002"/>
    <n v="0.43140000000000001"/>
    <n v="0.40810000000000002"/>
    <n v="0.29820000000000002"/>
    <n v="0.58430000000000004"/>
    <n v="0.40810000000000002"/>
    <n v="0.29820000000000002"/>
  </r>
  <r>
    <s v="colorado"/>
    <x v="23"/>
    <x v="3"/>
    <x v="5460"/>
    <n v="1.1553"/>
    <n v="1.0761000000000001"/>
    <n v="1.0632999999999999"/>
    <n v="0.91949999999999998"/>
    <n v="0.83360000000000001"/>
    <n v="0.95709999999999995"/>
    <n v="0.66869999999999996"/>
    <n v="0.52180000000000004"/>
  </r>
  <r>
    <s v="connecticut"/>
    <x v="23"/>
    <x v="3"/>
    <x v="5461"/>
    <n v="0.75070000000000003"/>
    <n v="0.69920000000000004"/>
    <n v="0.69089999999999996"/>
    <n v="0.59750000000000003"/>
    <n v="0.54169999999999996"/>
    <n v="0.62190000000000001"/>
    <n v="0.4345"/>
    <n v="0.33900000000000002"/>
  </r>
  <r>
    <s v="connecticut"/>
    <x v="23"/>
    <x v="5"/>
    <x v="5462"/>
    <n v="0.1368"/>
    <n v="5.16E-2"/>
    <n v="8.2100000000000006E-2"/>
    <n v="5.16E-2"/>
    <n v="3.6999999999999998E-2"/>
    <n v="0.1368"/>
    <n v="5.16E-2"/>
    <n v="3.6999999999999998E-2"/>
  </r>
  <r>
    <s v="connecticut"/>
    <x v="23"/>
    <x v="0"/>
    <x v="5463"/>
    <n v="2.3984999999999999"/>
    <n v="2.0861999999999998"/>
    <n v="1.9221999999999999"/>
    <n v="1.9844999999999999"/>
    <n v="1.5934999999999999"/>
    <n v="2.0869"/>
    <n v="1.6468"/>
    <n v="1.2586999999999999"/>
  </r>
  <r>
    <s v="connecticut"/>
    <x v="23"/>
    <x v="6"/>
    <x v="2305"/>
    <n v="2.58E-2"/>
    <n v="2.58E-2"/>
    <n v="1.55E-2"/>
    <n v="2.58E-2"/>
    <n v="1.55E-2"/>
    <n v="2.58E-2"/>
    <n v="2.58E-2"/>
    <n v="1.55E-2"/>
  </r>
  <r>
    <s v="connecticut"/>
    <x v="23"/>
    <x v="1"/>
    <x v="5464"/>
    <n v="0.37880000000000003"/>
    <n v="0.26479999999999998"/>
    <n v="0.2797"/>
    <n v="0.26479999999999998"/>
    <n v="0.19350000000000001"/>
    <n v="0.37880000000000003"/>
    <n v="0.26479999999999998"/>
    <n v="0.19350000000000001"/>
  </r>
  <r>
    <s v="connecticut"/>
    <x v="23"/>
    <x v="4"/>
    <x v="5465"/>
    <n v="1.0283"/>
    <n v="1.0202"/>
    <n v="0.78620000000000001"/>
    <n v="1.0202"/>
    <n v="0.78120000000000001"/>
    <n v="0.84540000000000004"/>
    <n v="0.84540000000000004"/>
    <n v="0.64900000000000002"/>
  </r>
  <r>
    <s v="connecticut"/>
    <x v="23"/>
    <x v="2"/>
    <x v="4250"/>
    <n v="7.8100000000000003E-2"/>
    <n v="2.46E-2"/>
    <n v="6.7900000000000002E-2"/>
    <n v="2.46E-2"/>
    <n v="2.46E-2"/>
    <n v="7.8100000000000003E-2"/>
    <n v="2.46E-2"/>
    <n v="2.46E-2"/>
  </r>
  <r>
    <s v="delaware"/>
    <x v="23"/>
    <x v="5"/>
    <x v="5221"/>
    <n v="3.7199999999999997E-2"/>
    <n v="1.41E-2"/>
    <n v="2.23E-2"/>
    <n v="1.41E-2"/>
    <n v="1.01E-2"/>
    <n v="3.7199999999999997E-2"/>
    <n v="1.41E-2"/>
    <n v="1.01E-2"/>
  </r>
  <r>
    <s v="delaware"/>
    <x v="23"/>
    <x v="1"/>
    <x v="3028"/>
    <n v="0.10979999999999999"/>
    <n v="7.5300000000000006E-2"/>
    <n v="8.1199999999999994E-2"/>
    <n v="7.5300000000000006E-2"/>
    <n v="5.5100000000000003E-2"/>
    <n v="0.10979999999999999"/>
    <n v="7.5300000000000006E-2"/>
    <n v="5.5100000000000003E-2"/>
  </r>
  <r>
    <s v="delaware"/>
    <x v="23"/>
    <x v="2"/>
    <x v="766"/>
    <n v="2.1299999999999999E-2"/>
    <n v="6.7000000000000002E-3"/>
    <n v="1.8499999999999999E-2"/>
    <n v="6.7000000000000002E-3"/>
    <n v="6.7000000000000002E-3"/>
    <n v="2.1299999999999999E-2"/>
    <n v="6.7000000000000002E-3"/>
    <n v="6.7000000000000002E-3"/>
  </r>
  <r>
    <s v="delaware"/>
    <x v="23"/>
    <x v="0"/>
    <x v="3320"/>
    <n v="0.74650000000000005"/>
    <n v="0.65810000000000002"/>
    <n v="0.58850000000000002"/>
    <n v="0.63039999999999996"/>
    <n v="0.4965"/>
    <n v="0.6452"/>
    <n v="0.52200000000000002"/>
    <n v="0.39360000000000001"/>
  </r>
  <r>
    <s v="delaware"/>
    <x v="23"/>
    <x v="3"/>
    <x v="5466"/>
    <n v="0.20419999999999999"/>
    <n v="0.19020000000000001"/>
    <n v="0.188"/>
    <n v="0.16259999999999999"/>
    <n v="0.1474"/>
    <n v="0.16919999999999999"/>
    <n v="0.1182"/>
    <n v="9.2200000000000004E-2"/>
  </r>
  <r>
    <s v="delaware"/>
    <x v="23"/>
    <x v="6"/>
    <x v="12"/>
    <n v="7.0000000000000001E-3"/>
    <n v="7.0000000000000001E-3"/>
    <n v="4.1999999999999997E-3"/>
    <n v="7.0000000000000001E-3"/>
    <n v="4.1999999999999997E-3"/>
    <n v="7.0000000000000001E-3"/>
    <n v="7.0000000000000001E-3"/>
    <n v="4.1999999999999997E-3"/>
  </r>
  <r>
    <s v="delaware"/>
    <x v="23"/>
    <x v="4"/>
    <x v="4457"/>
    <n v="0.36699999999999999"/>
    <n v="0.36480000000000001"/>
    <n v="0.27439999999999998"/>
    <n v="0.36480000000000001"/>
    <n v="0.27300000000000002"/>
    <n v="0.30080000000000001"/>
    <n v="0.30080000000000001"/>
    <n v="0.2253"/>
  </r>
  <r>
    <s v="florida"/>
    <x v="23"/>
    <x v="1"/>
    <x v="5467"/>
    <n v="2.5985999999999998"/>
    <n v="1.8661000000000001"/>
    <n v="1.9145000000000001"/>
    <n v="1.8661000000000001"/>
    <n v="1.3609"/>
    <n v="2.5985999999999998"/>
    <n v="1.8661000000000001"/>
    <n v="1.3609"/>
  </r>
  <r>
    <s v="florida"/>
    <x v="23"/>
    <x v="6"/>
    <x v="4978"/>
    <n v="0.1925"/>
    <n v="0.1925"/>
    <n v="0.11550000000000001"/>
    <n v="0.1925"/>
    <n v="0.11550000000000001"/>
    <n v="0.1925"/>
    <n v="0.1925"/>
    <n v="0.11550000000000001"/>
  </r>
  <r>
    <s v="florida"/>
    <x v="23"/>
    <x v="2"/>
    <x v="5468"/>
    <n v="0.58309999999999995"/>
    <n v="0.18379999999999999"/>
    <n v="0.50670000000000004"/>
    <n v="0.18379999999999999"/>
    <n v="0.18379999999999999"/>
    <n v="0.58309999999999995"/>
    <n v="0.18379999999999999"/>
    <n v="0.18379999999999999"/>
  </r>
  <r>
    <s v="florida"/>
    <x v="23"/>
    <x v="0"/>
    <x v="5469"/>
    <n v="19.605599999999999"/>
    <n v="17.393799999999999"/>
    <n v="15.4918"/>
    <n v="16.6343"/>
    <n v="13.128"/>
    <n v="16.904299999999999"/>
    <n v="13.738200000000001"/>
    <n v="10.363799999999999"/>
  </r>
  <r>
    <s v="florida"/>
    <x v="23"/>
    <x v="3"/>
    <x v="5470"/>
    <n v="5.6028000000000002"/>
    <n v="5.2187999999999999"/>
    <n v="5.157"/>
    <n v="4.4592999999999998"/>
    <n v="4.0429000000000004"/>
    <n v="4.6418999999999997"/>
    <n v="3.2431000000000001"/>
    <n v="2.5304000000000002"/>
  </r>
  <r>
    <s v="florida"/>
    <x v="23"/>
    <x v="4"/>
    <x v="5471"/>
    <n v="9.6076999999999995"/>
    <n v="9.5472999999999999"/>
    <n v="7.1856"/>
    <n v="9.5472999999999999"/>
    <n v="7.1483999999999996"/>
    <n v="7.8673000000000002"/>
    <n v="7.8673000000000002"/>
    <n v="5.8967000000000001"/>
  </r>
  <r>
    <s v="florida"/>
    <x v="23"/>
    <x v="5"/>
    <x v="301"/>
    <n v="1.0208999999999999"/>
    <n v="0.38550000000000001"/>
    <n v="0.61250000000000004"/>
    <n v="0.38550000000000001"/>
    <n v="0.27650000000000002"/>
    <n v="1.0208999999999999"/>
    <n v="0.38550000000000001"/>
    <n v="0.27650000000000002"/>
  </r>
  <r>
    <s v="georgia"/>
    <x v="23"/>
    <x v="1"/>
    <x v="5472"/>
    <n v="1.2942"/>
    <n v="0.88619999999999999"/>
    <n v="0.95689999999999997"/>
    <n v="0.88619999999999999"/>
    <n v="0.64859999999999995"/>
    <n v="1.2942"/>
    <n v="0.88619999999999999"/>
    <n v="0.64859999999999995"/>
  </r>
  <r>
    <s v="georgia"/>
    <x v="23"/>
    <x v="0"/>
    <x v="5473"/>
    <n v="8.4618000000000002"/>
    <n v="7.4207999999999998"/>
    <n v="6.6853999999999996"/>
    <n v="7.0959000000000003"/>
    <n v="5.6025"/>
    <n v="7.3243"/>
    <n v="5.875"/>
    <n v="4.4332000000000003"/>
  </r>
  <r>
    <s v="georgia"/>
    <x v="23"/>
    <x v="3"/>
    <x v="5474"/>
    <n v="2.3974000000000002"/>
    <n v="2.2330999999999999"/>
    <n v="2.2067000000000001"/>
    <n v="1.9080999999999999"/>
    <n v="1.73"/>
    <n v="1.9863"/>
    <n v="1.3876999999999999"/>
    <n v="1.0828"/>
  </r>
  <r>
    <s v="georgia"/>
    <x v="23"/>
    <x v="2"/>
    <x v="291"/>
    <n v="0.2495"/>
    <n v="7.8600000000000003E-2"/>
    <n v="0.21679999999999999"/>
    <n v="7.8600000000000003E-2"/>
    <n v="7.8600000000000003E-2"/>
    <n v="0.2495"/>
    <n v="7.8600000000000003E-2"/>
    <n v="7.8600000000000003E-2"/>
  </r>
  <r>
    <s v="georgia"/>
    <x v="23"/>
    <x v="6"/>
    <x v="701"/>
    <n v="8.2400000000000001E-2"/>
    <n v="8.2400000000000001E-2"/>
    <n v="4.9399999999999999E-2"/>
    <n v="8.2400000000000001E-2"/>
    <n v="4.9399999999999999E-2"/>
    <n v="8.2400000000000001E-2"/>
    <n v="8.2400000000000001E-2"/>
    <n v="4.9399999999999999E-2"/>
  </r>
  <r>
    <s v="georgia"/>
    <x v="23"/>
    <x v="4"/>
    <x v="5475"/>
    <n v="4.0015000000000001"/>
    <n v="3.9756"/>
    <n v="2.9933999999999998"/>
    <n v="3.9756"/>
    <n v="2.9775"/>
    <n v="3.2751000000000001"/>
    <n v="3.2751000000000001"/>
    <n v="2.4554999999999998"/>
  </r>
  <r>
    <s v="georgia"/>
    <x v="23"/>
    <x v="5"/>
    <x v="5476"/>
    <n v="0.43680000000000002"/>
    <n v="0.16489999999999999"/>
    <n v="0.2621"/>
    <n v="0.16489999999999999"/>
    <n v="0.1183"/>
    <n v="0.43680000000000002"/>
    <n v="0.16489999999999999"/>
    <n v="0.1183"/>
  </r>
  <r>
    <s v="hawaii"/>
    <x v="23"/>
    <x v="1"/>
    <x v="5477"/>
    <n v="0.13689999999999999"/>
    <n v="9.8400000000000001E-2"/>
    <n v="0.1008"/>
    <n v="9.8400000000000001E-2"/>
    <n v="7.17E-2"/>
    <n v="0.13689999999999999"/>
    <n v="9.8400000000000001E-2"/>
    <n v="7.17E-2"/>
  </r>
  <r>
    <s v="hawaii"/>
    <x v="23"/>
    <x v="3"/>
    <x v="5478"/>
    <n v="0.29599999999999999"/>
    <n v="0.2757"/>
    <n v="0.27239999999999998"/>
    <n v="0.2356"/>
    <n v="0.21360000000000001"/>
    <n v="0.2452"/>
    <n v="0.17130000000000001"/>
    <n v="0.13370000000000001"/>
  </r>
  <r>
    <s v="hawaii"/>
    <x v="23"/>
    <x v="5"/>
    <x v="5479"/>
    <n v="5.3900000000000003E-2"/>
    <n v="2.0400000000000001E-2"/>
    <n v="3.2399999999999998E-2"/>
    <n v="2.0400000000000001E-2"/>
    <n v="1.46E-2"/>
    <n v="5.3900000000000003E-2"/>
    <n v="2.0400000000000001E-2"/>
    <n v="1.46E-2"/>
  </r>
  <r>
    <s v="hawaii"/>
    <x v="23"/>
    <x v="6"/>
    <x v="172"/>
    <n v="1.0200000000000001E-2"/>
    <n v="1.0200000000000001E-2"/>
    <n v="6.1000000000000004E-3"/>
    <n v="1.0200000000000001E-2"/>
    <n v="6.1000000000000004E-3"/>
    <n v="1.0200000000000001E-2"/>
    <n v="1.0200000000000001E-2"/>
    <n v="6.1000000000000004E-3"/>
  </r>
  <r>
    <s v="hawaii"/>
    <x v="23"/>
    <x v="0"/>
    <x v="5480"/>
    <n v="0.9778"/>
    <n v="0.86109999999999998"/>
    <n v="0.77610000000000001"/>
    <n v="0.82099999999999995"/>
    <n v="0.65139999999999998"/>
    <n v="0.84489999999999998"/>
    <n v="0.67789999999999995"/>
    <n v="0.51259999999999994"/>
  </r>
  <r>
    <s v="hawaii"/>
    <x v="23"/>
    <x v="2"/>
    <x v="170"/>
    <n v="3.0800000000000001E-2"/>
    <n v="9.7000000000000003E-3"/>
    <n v="2.6800000000000001E-2"/>
    <n v="9.7000000000000003E-3"/>
    <n v="9.7000000000000003E-3"/>
    <n v="3.0800000000000001E-2"/>
    <n v="9.7000000000000003E-3"/>
    <n v="9.7000000000000003E-3"/>
  </r>
  <r>
    <s v="hawaii"/>
    <x v="23"/>
    <x v="4"/>
    <x v="5481"/>
    <n v="0.45"/>
    <n v="0.44690000000000002"/>
    <n v="0.33760000000000001"/>
    <n v="0.44690000000000002"/>
    <n v="0.3357"/>
    <n v="0.3679"/>
    <n v="0.3679"/>
    <n v="0.2767"/>
  </r>
  <r>
    <s v="idaho"/>
    <x v="23"/>
    <x v="5"/>
    <x v="2698"/>
    <n v="7.1199999999999999E-2"/>
    <n v="2.69E-2"/>
    <n v="4.2700000000000002E-2"/>
    <n v="2.69E-2"/>
    <n v="1.9300000000000001E-2"/>
    <n v="7.1199999999999999E-2"/>
    <n v="2.69E-2"/>
    <n v="1.9300000000000001E-2"/>
  </r>
  <r>
    <s v="idaho"/>
    <x v="23"/>
    <x v="2"/>
    <x v="1383"/>
    <n v="4.07E-2"/>
    <n v="1.2800000000000001E-2"/>
    <n v="3.5299999999999998E-2"/>
    <n v="1.2800000000000001E-2"/>
    <n v="1.2800000000000001E-2"/>
    <n v="4.07E-2"/>
    <n v="1.2800000000000001E-2"/>
    <n v="1.2800000000000001E-2"/>
  </r>
  <r>
    <s v="idaho"/>
    <x v="23"/>
    <x v="1"/>
    <x v="5482"/>
    <n v="0.19450000000000001"/>
    <n v="0.13650000000000001"/>
    <n v="0.14349999999999999"/>
    <n v="0.13650000000000001"/>
    <n v="9.9699999999999997E-2"/>
    <n v="0.19450000000000001"/>
    <n v="0.13650000000000001"/>
    <n v="9.9699999999999997E-2"/>
  </r>
  <r>
    <s v="idaho"/>
    <x v="23"/>
    <x v="4"/>
    <x v="5483"/>
    <n v="0.63190000000000002"/>
    <n v="0.62770000000000004"/>
    <n v="0.4738"/>
    <n v="0.62770000000000004"/>
    <n v="0.47120000000000001"/>
    <n v="0.51719999999999999"/>
    <n v="0.51719999999999999"/>
    <n v="0.38879999999999998"/>
  </r>
  <r>
    <s v="idaho"/>
    <x v="23"/>
    <x v="6"/>
    <x v="204"/>
    <n v="1.34E-2"/>
    <n v="1.34E-2"/>
    <n v="8.0999999999999996E-3"/>
    <n v="1.34E-2"/>
    <n v="8.0999999999999996E-3"/>
    <n v="1.34E-2"/>
    <n v="1.34E-2"/>
    <n v="8.0999999999999996E-3"/>
  </r>
  <r>
    <s v="idaho"/>
    <x v="23"/>
    <x v="3"/>
    <x v="5484"/>
    <n v="0.39079999999999998"/>
    <n v="0.36399999999999999"/>
    <n v="0.35970000000000002"/>
    <n v="0.31109999999999999"/>
    <n v="0.28199999999999997"/>
    <n v="0.32379999999999998"/>
    <n v="0.22620000000000001"/>
    <n v="0.17649999999999999"/>
  </r>
  <r>
    <s v="idaho"/>
    <x v="23"/>
    <x v="0"/>
    <x v="5485"/>
    <n v="1.3425"/>
    <n v="1.1814"/>
    <n v="1.0631999999999999"/>
    <n v="1.1284000000000001"/>
    <n v="0.8931"/>
    <n v="1.1608000000000001"/>
    <n v="0.93310000000000004"/>
    <n v="0.70520000000000005"/>
  </r>
  <r>
    <s v="illinois"/>
    <x v="23"/>
    <x v="1"/>
    <x v="5486"/>
    <n v="1.3403"/>
    <n v="0.94430000000000003"/>
    <n v="0.9889"/>
    <n v="0.94430000000000003"/>
    <n v="0.68959999999999999"/>
    <n v="1.3403"/>
    <n v="0.94430000000000003"/>
    <n v="0.68959999999999999"/>
  </r>
  <r>
    <s v="illinois"/>
    <x v="23"/>
    <x v="0"/>
    <x v="5487"/>
    <n v="9.4321000000000002"/>
    <n v="8.3168000000000006"/>
    <n v="7.4481000000000002"/>
    <n v="7.9474999999999998"/>
    <n v="6.2686000000000002"/>
    <n v="8.1415000000000006"/>
    <n v="6.5621999999999998"/>
    <n v="4.9425999999999997"/>
  </r>
  <r>
    <s v="illinois"/>
    <x v="23"/>
    <x v="5"/>
    <x v="3316"/>
    <n v="0.49640000000000001"/>
    <n v="0.18740000000000001"/>
    <n v="0.29780000000000001"/>
    <n v="0.18740000000000001"/>
    <n v="0.13450000000000001"/>
    <n v="0.49640000000000001"/>
    <n v="0.18740000000000001"/>
    <n v="0.13450000000000001"/>
  </r>
  <r>
    <s v="illinois"/>
    <x v="23"/>
    <x v="3"/>
    <x v="5488"/>
    <n v="2.7244000000000002"/>
    <n v="2.5375999999999999"/>
    <n v="2.5076000000000001"/>
    <n v="2.1684000000000001"/>
    <n v="1.9659"/>
    <n v="2.2572000000000001"/>
    <n v="1.577"/>
    <n v="1.2303999999999999"/>
  </r>
  <r>
    <s v="illinois"/>
    <x v="23"/>
    <x v="6"/>
    <x v="5489"/>
    <n v="9.3600000000000003E-2"/>
    <n v="9.3600000000000003E-2"/>
    <n v="5.62E-2"/>
    <n v="9.3600000000000003E-2"/>
    <n v="5.62E-2"/>
    <n v="9.3600000000000003E-2"/>
    <n v="9.3600000000000003E-2"/>
    <n v="5.62E-2"/>
  </r>
  <r>
    <s v="illinois"/>
    <x v="23"/>
    <x v="2"/>
    <x v="5490"/>
    <n v="0.28349999999999997"/>
    <n v="8.9399999999999993E-2"/>
    <n v="0.24640000000000001"/>
    <n v="8.9399999999999993E-2"/>
    <n v="8.9399999999999993E-2"/>
    <n v="0.28349999999999997"/>
    <n v="8.9399999999999993E-2"/>
    <n v="8.9399999999999993E-2"/>
  </r>
  <r>
    <s v="illinois"/>
    <x v="23"/>
    <x v="4"/>
    <x v="5491"/>
    <n v="4.4939"/>
    <n v="4.4645000000000001"/>
    <n v="3.3512"/>
    <n v="4.4645000000000001"/>
    <n v="3.3331"/>
    <n v="3.6705000000000001"/>
    <n v="3.6705000000000001"/>
    <n v="2.7425000000000002"/>
  </r>
  <r>
    <s v="indiana"/>
    <x v="23"/>
    <x v="4"/>
    <x v="5492"/>
    <n v="2.3816999999999999"/>
    <n v="2.3668"/>
    <n v="1.7750999999999999"/>
    <n v="2.3668"/>
    <n v="1.766"/>
    <n v="1.9468000000000001"/>
    <n v="1.9468000000000001"/>
    <n v="1.4537"/>
  </r>
  <r>
    <s v="indiana"/>
    <x v="23"/>
    <x v="0"/>
    <x v="5493"/>
    <n v="5.0518000000000001"/>
    <n v="4.3981000000000003"/>
    <n v="3.9775999999999998"/>
    <n v="4.2114000000000003"/>
    <n v="3.3132999999999999"/>
    <n v="4.3804999999999996"/>
    <n v="3.4922"/>
    <n v="2.6291000000000002"/>
  </r>
  <r>
    <s v="indiana"/>
    <x v="23"/>
    <x v="3"/>
    <x v="5494"/>
    <n v="1.3777999999999999"/>
    <n v="1.2833000000000001"/>
    <n v="1.2681"/>
    <n v="1.0966"/>
    <n v="0.99419999999999997"/>
    <n v="1.1415"/>
    <n v="0.79749999999999999"/>
    <n v="0.62219999999999998"/>
  </r>
  <r>
    <s v="indiana"/>
    <x v="23"/>
    <x v="2"/>
    <x v="5495"/>
    <n v="0.1434"/>
    <n v="4.5199999999999997E-2"/>
    <n v="0.1246"/>
    <n v="4.5199999999999997E-2"/>
    <n v="4.5199999999999997E-2"/>
    <n v="0.1434"/>
    <n v="4.5199999999999997E-2"/>
    <n v="4.5199999999999997E-2"/>
  </r>
  <r>
    <s v="indiana"/>
    <x v="23"/>
    <x v="5"/>
    <x v="5496"/>
    <n v="0.251"/>
    <n v="9.4799999999999995E-2"/>
    <n v="0.15060000000000001"/>
    <n v="9.4799999999999995E-2"/>
    <n v="6.8000000000000005E-2"/>
    <n v="0.251"/>
    <n v="9.4799999999999995E-2"/>
    <n v="6.8000000000000005E-2"/>
  </r>
  <r>
    <s v="indiana"/>
    <x v="23"/>
    <x v="6"/>
    <x v="1511"/>
    <n v="4.7300000000000002E-2"/>
    <n v="4.7300000000000002E-2"/>
    <n v="2.8400000000000002E-2"/>
    <n v="4.7300000000000002E-2"/>
    <n v="2.8400000000000002E-2"/>
    <n v="4.7300000000000002E-2"/>
    <n v="4.7300000000000002E-2"/>
    <n v="2.8400000000000002E-2"/>
  </r>
  <r>
    <s v="indiana"/>
    <x v="23"/>
    <x v="1"/>
    <x v="5497"/>
    <n v="0.85060000000000002"/>
    <n v="0.56069999999999998"/>
    <n v="0.63070000000000004"/>
    <n v="0.56069999999999998"/>
    <n v="0.41160000000000002"/>
    <n v="0.85060000000000002"/>
    <n v="0.56069999999999998"/>
    <n v="0.41160000000000002"/>
  </r>
  <r>
    <s v="iowa"/>
    <x v="23"/>
    <x v="5"/>
    <x v="500"/>
    <n v="0.1101"/>
    <n v="4.1599999999999998E-2"/>
    <n v="6.6100000000000006E-2"/>
    <n v="4.1599999999999998E-2"/>
    <n v="2.98E-2"/>
    <n v="0.1101"/>
    <n v="4.1599999999999998E-2"/>
    <n v="2.98E-2"/>
  </r>
  <r>
    <s v="iowa"/>
    <x v="23"/>
    <x v="3"/>
    <x v="5498"/>
    <n v="0.60419999999999996"/>
    <n v="0.56279999999999997"/>
    <n v="0.55610000000000004"/>
    <n v="0.48089999999999999"/>
    <n v="0.436"/>
    <n v="0.50060000000000004"/>
    <n v="0.34970000000000001"/>
    <n v="0.27289999999999998"/>
  </r>
  <r>
    <s v="iowa"/>
    <x v="23"/>
    <x v="6"/>
    <x v="290"/>
    <n v="2.0799999999999999E-2"/>
    <n v="2.0799999999999999E-2"/>
    <n v="1.2500000000000001E-2"/>
    <n v="2.0799999999999999E-2"/>
    <n v="1.2500000000000001E-2"/>
    <n v="2.0799999999999999E-2"/>
    <n v="2.0799999999999999E-2"/>
    <n v="1.2500000000000001E-2"/>
  </r>
  <r>
    <s v="iowa"/>
    <x v="23"/>
    <x v="4"/>
    <x v="5499"/>
    <n v="1.0786"/>
    <n v="1.0721000000000001"/>
    <n v="0.80369999999999997"/>
    <n v="1.0721000000000001"/>
    <n v="0.79969999999999997"/>
    <n v="0.8821"/>
    <n v="0.8821"/>
    <n v="0.65839999999999999"/>
  </r>
  <r>
    <s v="iowa"/>
    <x v="23"/>
    <x v="1"/>
    <x v="2687"/>
    <n v="0.35410000000000003"/>
    <n v="0.23680000000000001"/>
    <n v="0.26229999999999998"/>
    <n v="0.23680000000000001"/>
    <n v="0.1736"/>
    <n v="0.35410000000000003"/>
    <n v="0.23680000000000001"/>
    <n v="0.1736"/>
  </r>
  <r>
    <s v="iowa"/>
    <x v="23"/>
    <x v="0"/>
    <x v="5500"/>
    <n v="2.2307000000000001"/>
    <n v="1.9539"/>
    <n v="1.7553000000000001"/>
    <n v="1.8720000000000001"/>
    <n v="1.4714"/>
    <n v="1.9305000000000001"/>
    <n v="1.5508"/>
    <n v="1.167"/>
  </r>
  <r>
    <s v="iowa"/>
    <x v="23"/>
    <x v="2"/>
    <x v="1014"/>
    <n v="6.2899999999999998E-2"/>
    <n v="1.9800000000000002E-2"/>
    <n v="5.4600000000000003E-2"/>
    <n v="1.9800000000000002E-2"/>
    <n v="1.9800000000000002E-2"/>
    <n v="6.2899999999999998E-2"/>
    <n v="1.9800000000000002E-2"/>
    <n v="1.9800000000000002E-2"/>
  </r>
  <r>
    <s v="kansas"/>
    <x v="23"/>
    <x v="1"/>
    <x v="4238"/>
    <n v="0.34439999999999998"/>
    <n v="0.23130000000000001"/>
    <n v="0.255"/>
    <n v="0.23130000000000001"/>
    <n v="0.16950000000000001"/>
    <n v="0.34439999999999998"/>
    <n v="0.23130000000000001"/>
    <n v="0.16950000000000001"/>
  </r>
  <r>
    <s v="kansas"/>
    <x v="23"/>
    <x v="2"/>
    <x v="5501"/>
    <n v="6.2100000000000002E-2"/>
    <n v="1.9599999999999999E-2"/>
    <n v="5.3900000000000003E-2"/>
    <n v="1.9599999999999999E-2"/>
    <n v="1.9599999999999999E-2"/>
    <n v="6.2100000000000002E-2"/>
    <n v="1.9599999999999999E-2"/>
    <n v="1.9599999999999999E-2"/>
  </r>
  <r>
    <s v="kansas"/>
    <x v="23"/>
    <x v="5"/>
    <x v="4765"/>
    <n v="0.1087"/>
    <n v="4.1000000000000002E-2"/>
    <n v="6.5199999999999994E-2"/>
    <n v="4.1000000000000002E-2"/>
    <n v="2.9399999999999999E-2"/>
    <n v="0.1087"/>
    <n v="4.1000000000000002E-2"/>
    <n v="2.9399999999999999E-2"/>
  </r>
  <r>
    <s v="kansas"/>
    <x v="23"/>
    <x v="0"/>
    <x v="5502"/>
    <n v="2.1696"/>
    <n v="1.899"/>
    <n v="1.7087000000000001"/>
    <n v="1.8182"/>
    <n v="1.4305000000000001"/>
    <n v="1.8778999999999999"/>
    <n v="1.5058"/>
    <n v="1.1335"/>
  </r>
  <r>
    <s v="kansas"/>
    <x v="23"/>
    <x v="6"/>
    <x v="2454"/>
    <n v="2.0500000000000001E-2"/>
    <n v="2.0500000000000001E-2"/>
    <n v="1.23E-2"/>
    <n v="2.0500000000000001E-2"/>
    <n v="1.23E-2"/>
    <n v="2.0500000000000001E-2"/>
    <n v="2.0500000000000001E-2"/>
    <n v="1.23E-2"/>
  </r>
  <r>
    <s v="kansas"/>
    <x v="23"/>
    <x v="3"/>
    <x v="3961"/>
    <n v="0.59640000000000004"/>
    <n v="0.55549999999999999"/>
    <n v="0.54890000000000005"/>
    <n v="0.47460000000000002"/>
    <n v="0.43030000000000002"/>
    <n v="0.49409999999999998"/>
    <n v="0.34520000000000001"/>
    <n v="0.26929999999999998"/>
  </r>
  <r>
    <s v="kansas"/>
    <x v="23"/>
    <x v="4"/>
    <x v="5503"/>
    <n v="1.0376000000000001"/>
    <n v="1.0311999999999999"/>
    <n v="0.77329999999999999"/>
    <n v="1.0311999999999999"/>
    <n v="0.76939999999999997"/>
    <n v="0.84819999999999995"/>
    <n v="0.84819999999999995"/>
    <n v="0.63339999999999996"/>
  </r>
  <r>
    <s v="kentucky"/>
    <x v="23"/>
    <x v="0"/>
    <x v="5504"/>
    <n v="3.403"/>
    <n v="2.9759000000000002"/>
    <n v="2.6819000000000002"/>
    <n v="2.851"/>
    <n v="2.2452999999999999"/>
    <n v="2.9493"/>
    <n v="2.3653"/>
    <n v="1.7838000000000001"/>
  </r>
  <r>
    <s v="kentucky"/>
    <x v="23"/>
    <x v="1"/>
    <x v="5505"/>
    <n v="0.54969999999999997"/>
    <n v="0.36570000000000003"/>
    <n v="0.4073"/>
    <n v="0.36570000000000003"/>
    <n v="0.26829999999999998"/>
    <n v="0.54969999999999997"/>
    <n v="0.36570000000000003"/>
    <n v="0.26829999999999998"/>
  </r>
  <r>
    <s v="kentucky"/>
    <x v="23"/>
    <x v="2"/>
    <x v="3414"/>
    <n v="9.5799999999999996E-2"/>
    <n v="3.0200000000000001E-2"/>
    <n v="8.3299999999999999E-2"/>
    <n v="3.0200000000000001E-2"/>
    <n v="3.0200000000000001E-2"/>
    <n v="9.5799999999999996E-2"/>
    <n v="3.0200000000000001E-2"/>
    <n v="3.0200000000000001E-2"/>
  </r>
  <r>
    <s v="kentucky"/>
    <x v="23"/>
    <x v="3"/>
    <x v="5506"/>
    <n v="0.92090000000000005"/>
    <n v="0.85780000000000001"/>
    <n v="0.84770000000000001"/>
    <n v="0.73299999999999998"/>
    <n v="0.66449999999999998"/>
    <n v="0.76300000000000001"/>
    <n v="0.53310000000000002"/>
    <n v="0.41589999999999999"/>
  </r>
  <r>
    <s v="kentucky"/>
    <x v="23"/>
    <x v="5"/>
    <x v="4585"/>
    <n v="0.1678"/>
    <n v="6.3399999999999998E-2"/>
    <n v="0.1007"/>
    <n v="6.3399999999999998E-2"/>
    <n v="4.5400000000000003E-2"/>
    <n v="0.1678"/>
    <n v="6.3399999999999998E-2"/>
    <n v="4.5400000000000003E-2"/>
  </r>
  <r>
    <s v="kentucky"/>
    <x v="23"/>
    <x v="6"/>
    <x v="488"/>
    <n v="3.1600000000000003E-2"/>
    <n v="3.1600000000000003E-2"/>
    <n v="1.9E-2"/>
    <n v="3.1600000000000003E-2"/>
    <n v="1.9E-2"/>
    <n v="3.1600000000000003E-2"/>
    <n v="3.1600000000000003E-2"/>
    <n v="1.9E-2"/>
  </r>
  <r>
    <s v="kentucky"/>
    <x v="23"/>
    <x v="4"/>
    <x v="5507"/>
    <n v="1.6371"/>
    <n v="1.6271"/>
    <n v="1.224"/>
    <n v="1.6271"/>
    <n v="1.2179"/>
    <n v="1.3412999999999999"/>
    <n v="1.3412999999999999"/>
    <n v="1.0049999999999999"/>
  </r>
  <r>
    <s v="louisiana"/>
    <x v="23"/>
    <x v="3"/>
    <x v="5508"/>
    <n v="0.97370000000000001"/>
    <n v="0.90690000000000004"/>
    <n v="0.8962"/>
    <n v="0.77490000000000003"/>
    <n v="0.7026"/>
    <n v="0.80669999999999997"/>
    <n v="0.56359999999999999"/>
    <n v="0.43969999999999998"/>
  </r>
  <r>
    <s v="louisiana"/>
    <x v="23"/>
    <x v="4"/>
    <x v="5509"/>
    <n v="1.6976"/>
    <n v="1.6871"/>
    <n v="1.2695000000000001"/>
    <n v="1.6871"/>
    <n v="1.2629999999999999"/>
    <n v="1.3905000000000001"/>
    <n v="1.3905000000000001"/>
    <n v="1.042"/>
  </r>
  <r>
    <s v="louisiana"/>
    <x v="23"/>
    <x v="6"/>
    <x v="867"/>
    <n v="3.3500000000000002E-2"/>
    <n v="3.3500000000000002E-2"/>
    <n v="2.01E-2"/>
    <n v="3.3500000000000002E-2"/>
    <n v="2.01E-2"/>
    <n v="3.3500000000000002E-2"/>
    <n v="3.3500000000000002E-2"/>
    <n v="2.01E-2"/>
  </r>
  <r>
    <s v="louisiana"/>
    <x v="23"/>
    <x v="1"/>
    <x v="479"/>
    <n v="0.54449999999999998"/>
    <n v="0.36899999999999999"/>
    <n v="0.40300000000000002"/>
    <n v="0.36899999999999999"/>
    <n v="0.27029999999999998"/>
    <n v="0.54449999999999998"/>
    <n v="0.36899999999999999"/>
    <n v="0.27029999999999998"/>
  </r>
  <r>
    <s v="louisiana"/>
    <x v="23"/>
    <x v="2"/>
    <x v="2389"/>
    <n v="0.1013"/>
    <n v="3.1899999999999998E-2"/>
    <n v="8.8099999999999998E-2"/>
    <n v="3.1899999999999998E-2"/>
    <n v="3.1899999999999998E-2"/>
    <n v="0.1013"/>
    <n v="3.1899999999999998E-2"/>
    <n v="3.1899999999999998E-2"/>
  </r>
  <r>
    <s v="louisiana"/>
    <x v="23"/>
    <x v="5"/>
    <x v="1587"/>
    <n v="0.1774"/>
    <n v="6.7000000000000004E-2"/>
    <n v="0.10639999999999999"/>
    <n v="6.7000000000000004E-2"/>
    <n v="4.8099999999999997E-2"/>
    <n v="0.1774"/>
    <n v="6.7000000000000004E-2"/>
    <n v="4.8099999999999997E-2"/>
  </r>
  <r>
    <s v="louisiana"/>
    <x v="23"/>
    <x v="0"/>
    <x v="5510"/>
    <n v="3.528"/>
    <n v="3.0954000000000002"/>
    <n v="2.7831999999999999"/>
    <n v="2.9634"/>
    <n v="2.3359000000000001"/>
    <n v="3.0539000000000001"/>
    <n v="2.4554999999999998"/>
    <n v="1.8521000000000001"/>
  </r>
  <r>
    <s v="maine"/>
    <x v="23"/>
    <x v="4"/>
    <x v="5341"/>
    <n v="0.4516"/>
    <n v="0.44850000000000001"/>
    <n v="0.34560000000000002"/>
    <n v="0.44850000000000001"/>
    <n v="0.34370000000000001"/>
    <n v="0.37269999999999998"/>
    <n v="0.37269999999999998"/>
    <n v="0.2863"/>
  </r>
  <r>
    <s v="maine"/>
    <x v="23"/>
    <x v="3"/>
    <x v="5511"/>
    <n v="0.28739999999999999"/>
    <n v="0.26769999999999999"/>
    <n v="0.26450000000000001"/>
    <n v="0.22869999999999999"/>
    <n v="0.2074"/>
    <n v="0.23810000000000001"/>
    <n v="0.1663"/>
    <n v="0.1298"/>
  </r>
  <r>
    <s v="maine"/>
    <x v="23"/>
    <x v="6"/>
    <x v="79"/>
    <n v="9.9000000000000008E-3"/>
    <n v="9.9000000000000008E-3"/>
    <n v="5.8999999999999999E-3"/>
    <n v="9.9000000000000008E-3"/>
    <n v="5.8999999999999999E-3"/>
    <n v="9.9000000000000008E-3"/>
    <n v="9.9000000000000008E-3"/>
    <n v="5.8999999999999999E-3"/>
  </r>
  <r>
    <s v="maine"/>
    <x v="23"/>
    <x v="5"/>
    <x v="5512"/>
    <n v="5.2400000000000002E-2"/>
    <n v="1.9800000000000002E-2"/>
    <n v="3.1399999999999997E-2"/>
    <n v="1.9800000000000002E-2"/>
    <n v="1.4200000000000001E-2"/>
    <n v="5.2400000000000002E-2"/>
    <n v="1.9800000000000002E-2"/>
    <n v="1.4200000000000001E-2"/>
  </r>
  <r>
    <s v="maine"/>
    <x v="23"/>
    <x v="1"/>
    <x v="2245"/>
    <n v="0.1638"/>
    <n v="0.1104"/>
    <n v="0.12130000000000001"/>
    <n v="0.1104"/>
    <n v="8.09E-2"/>
    <n v="0.1638"/>
    <n v="0.1104"/>
    <n v="8.09E-2"/>
  </r>
  <r>
    <s v="maine"/>
    <x v="23"/>
    <x v="2"/>
    <x v="221"/>
    <n v="2.9899999999999999E-2"/>
    <n v="9.4000000000000004E-3"/>
    <n v="2.5999999999999999E-2"/>
    <n v="9.4000000000000004E-3"/>
    <n v="9.4000000000000004E-3"/>
    <n v="2.9899999999999999E-2"/>
    <n v="9.4000000000000004E-3"/>
    <n v="9.4000000000000004E-3"/>
  </r>
  <r>
    <s v="maine"/>
    <x v="23"/>
    <x v="0"/>
    <x v="5513"/>
    <n v="0.99490000000000001"/>
    <n v="0.86570000000000003"/>
    <n v="0.79469999999999996"/>
    <n v="0.82669999999999999"/>
    <n v="0.66149999999999998"/>
    <n v="0.86670000000000003"/>
    <n v="0.6885"/>
    <n v="0.52649999999999997"/>
  </r>
  <r>
    <s v="maryland"/>
    <x v="23"/>
    <x v="3"/>
    <x v="5514"/>
    <n v="1.4068000000000001"/>
    <n v="1.3104"/>
    <n v="1.2948999999999999"/>
    <n v="1.1196999999999999"/>
    <n v="1.0150999999999999"/>
    <n v="1.1655"/>
    <n v="0.81430000000000002"/>
    <n v="0.63539999999999996"/>
  </r>
  <r>
    <s v="maryland"/>
    <x v="23"/>
    <x v="4"/>
    <x v="5515"/>
    <n v="2.2722000000000002"/>
    <n v="2.2570000000000001"/>
    <n v="1.7002999999999999"/>
    <n v="2.2570000000000001"/>
    <n v="1.6910000000000001"/>
    <n v="1.8587"/>
    <n v="1.8587"/>
    <n v="1.3939999999999999"/>
  </r>
  <r>
    <s v="maryland"/>
    <x v="23"/>
    <x v="0"/>
    <x v="5516"/>
    <n v="4.8375000000000004"/>
    <n v="4.2535999999999996"/>
    <n v="3.8273999999999999"/>
    <n v="4.0629"/>
    <n v="3.2124000000000001"/>
    <n v="4.1826999999999996"/>
    <n v="3.3592"/>
    <n v="2.5356000000000001"/>
  </r>
  <r>
    <s v="maryland"/>
    <x v="23"/>
    <x v="1"/>
    <x v="5517"/>
    <n v="0.70740000000000003"/>
    <n v="0.495"/>
    <n v="0.5222"/>
    <n v="0.495"/>
    <n v="0.36170000000000002"/>
    <n v="0.70740000000000003"/>
    <n v="0.495"/>
    <n v="0.36170000000000002"/>
  </r>
  <r>
    <s v="maryland"/>
    <x v="23"/>
    <x v="2"/>
    <x v="5518"/>
    <n v="0.1464"/>
    <n v="4.6100000000000002E-2"/>
    <n v="0.12720000000000001"/>
    <n v="4.6100000000000002E-2"/>
    <n v="4.6100000000000002E-2"/>
    <n v="0.1464"/>
    <n v="4.6100000000000002E-2"/>
    <n v="4.6100000000000002E-2"/>
  </r>
  <r>
    <s v="maryland"/>
    <x v="23"/>
    <x v="6"/>
    <x v="5102"/>
    <n v="4.8300000000000003E-2"/>
    <n v="4.8300000000000003E-2"/>
    <n v="2.9000000000000001E-2"/>
    <n v="4.8300000000000003E-2"/>
    <n v="2.9000000000000001E-2"/>
    <n v="4.8300000000000003E-2"/>
    <n v="4.8300000000000003E-2"/>
    <n v="2.9000000000000001E-2"/>
  </r>
  <r>
    <s v="maryland"/>
    <x v="23"/>
    <x v="5"/>
    <x v="5519"/>
    <n v="0.25629999999999997"/>
    <n v="9.6799999999999997E-2"/>
    <n v="0.15379999999999999"/>
    <n v="9.6799999999999997E-2"/>
    <n v="6.9400000000000003E-2"/>
    <n v="0.25629999999999997"/>
    <n v="9.6799999999999997E-2"/>
    <n v="6.9400000000000003E-2"/>
  </r>
  <r>
    <s v="massachusetts"/>
    <x v="23"/>
    <x v="5"/>
    <x v="2755"/>
    <n v="0.25879999999999997"/>
    <n v="9.7699999999999995E-2"/>
    <n v="0.15529999999999999"/>
    <n v="9.7699999999999995E-2"/>
    <n v="7.0099999999999996E-2"/>
    <n v="0.25879999999999997"/>
    <n v="9.7699999999999995E-2"/>
    <n v="7.0099999999999996E-2"/>
  </r>
  <r>
    <s v="massachusetts"/>
    <x v="23"/>
    <x v="2"/>
    <x v="5520"/>
    <n v="0.14779999999999999"/>
    <n v="4.6600000000000003E-2"/>
    <n v="0.12839999999999999"/>
    <n v="4.6600000000000003E-2"/>
    <n v="4.6600000000000003E-2"/>
    <n v="0.14779999999999999"/>
    <n v="4.6600000000000003E-2"/>
    <n v="4.6600000000000003E-2"/>
  </r>
  <r>
    <s v="massachusetts"/>
    <x v="23"/>
    <x v="6"/>
    <x v="1090"/>
    <n v="4.8800000000000003E-2"/>
    <n v="4.8800000000000003E-2"/>
    <n v="2.93E-2"/>
    <n v="4.8800000000000003E-2"/>
    <n v="2.93E-2"/>
    <n v="4.8800000000000003E-2"/>
    <n v="4.8800000000000003E-2"/>
    <n v="2.93E-2"/>
  </r>
  <r>
    <s v="massachusetts"/>
    <x v="23"/>
    <x v="3"/>
    <x v="5521"/>
    <n v="1.4201999999999999"/>
    <n v="1.3229"/>
    <n v="1.3071999999999999"/>
    <n v="1.1304000000000001"/>
    <n v="1.0247999999999999"/>
    <n v="1.1767000000000001"/>
    <n v="0.82210000000000005"/>
    <n v="0.64139999999999997"/>
  </r>
  <r>
    <s v="massachusetts"/>
    <x v="23"/>
    <x v="1"/>
    <x v="5522"/>
    <n v="0.69489999999999996"/>
    <n v="0.4904"/>
    <n v="0.51259999999999994"/>
    <n v="0.4904"/>
    <n v="0.35809999999999997"/>
    <n v="0.69489999999999996"/>
    <n v="0.4904"/>
    <n v="0.35809999999999997"/>
  </r>
  <r>
    <s v="massachusetts"/>
    <x v="23"/>
    <x v="0"/>
    <x v="5523"/>
    <n v="4.5399000000000003"/>
    <n v="3.9605000000000001"/>
    <n v="3.6387"/>
    <n v="3.7679999999999998"/>
    <n v="3.0253999999999999"/>
    <n v="3.9466999999999999"/>
    <n v="3.1253000000000002"/>
    <n v="2.3889999999999998"/>
  </r>
  <r>
    <s v="massachusetts"/>
    <x v="23"/>
    <x v="4"/>
    <x v="5524"/>
    <n v="1.9694"/>
    <n v="1.9540999999999999"/>
    <n v="1.5059"/>
    <n v="1.9540999999999999"/>
    <n v="1.4964999999999999"/>
    <n v="1.6197999999999999"/>
    <n v="1.6197999999999999"/>
    <n v="1.2435"/>
  </r>
  <r>
    <s v="michigan"/>
    <x v="23"/>
    <x v="5"/>
    <x v="5525"/>
    <n v="0.39660000000000001"/>
    <n v="0.14979999999999999"/>
    <n v="0.23799999999999999"/>
    <n v="0.14979999999999999"/>
    <n v="0.1074"/>
    <n v="0.39660000000000001"/>
    <n v="0.14979999999999999"/>
    <n v="0.1074"/>
  </r>
  <r>
    <s v="michigan"/>
    <x v="23"/>
    <x v="6"/>
    <x v="1691"/>
    <n v="7.4800000000000005E-2"/>
    <n v="7.4800000000000005E-2"/>
    <n v="4.4900000000000002E-2"/>
    <n v="7.4800000000000005E-2"/>
    <n v="4.4900000000000002E-2"/>
    <n v="7.4800000000000005E-2"/>
    <n v="7.4800000000000005E-2"/>
    <n v="4.4900000000000002E-2"/>
  </r>
  <r>
    <s v="michigan"/>
    <x v="23"/>
    <x v="1"/>
    <x v="5526"/>
    <n v="1.1752"/>
    <n v="0.80469999999999997"/>
    <n v="0.86890000000000001"/>
    <n v="0.80469999999999997"/>
    <n v="0.58889999999999998"/>
    <n v="1.1752"/>
    <n v="0.80469999999999997"/>
    <n v="0.58889999999999998"/>
  </r>
  <r>
    <s v="michigan"/>
    <x v="23"/>
    <x v="2"/>
    <x v="3927"/>
    <n v="0.22650000000000001"/>
    <n v="7.1400000000000005E-2"/>
    <n v="0.19689999999999999"/>
    <n v="7.1400000000000005E-2"/>
    <n v="7.1400000000000005E-2"/>
    <n v="0.22650000000000001"/>
    <n v="7.1400000000000005E-2"/>
    <n v="7.1400000000000005E-2"/>
  </r>
  <r>
    <s v="michigan"/>
    <x v="23"/>
    <x v="3"/>
    <x v="5527"/>
    <n v="2.1768000000000001"/>
    <n v="2.0276000000000001"/>
    <n v="2.0036"/>
    <n v="1.7324999999999999"/>
    <n v="1.5707"/>
    <n v="1.8035000000000001"/>
    <n v="1.26"/>
    <n v="0.98309999999999997"/>
  </r>
  <r>
    <s v="michigan"/>
    <x v="23"/>
    <x v="4"/>
    <x v="5528"/>
    <n v="3.7239"/>
    <n v="3.7004000000000001"/>
    <n v="2.7759"/>
    <n v="3.7004000000000001"/>
    <n v="2.7614000000000001"/>
    <n v="3.0434000000000001"/>
    <n v="3.0434000000000001"/>
    <n v="2.2728999999999999"/>
  </r>
  <r>
    <s v="michigan"/>
    <x v="23"/>
    <x v="0"/>
    <x v="5529"/>
    <n v="7.7737999999999996"/>
    <n v="6.8285999999999998"/>
    <n v="6.1280999999999999"/>
    <n v="6.5335000000000001"/>
    <n v="5.1448"/>
    <n v="6.7199"/>
    <n v="5.4039999999999999"/>
    <n v="4.0686"/>
  </r>
  <r>
    <s v="minnesota"/>
    <x v="23"/>
    <x v="1"/>
    <x v="5530"/>
    <n v="0.68130000000000002"/>
    <n v="0.46700000000000003"/>
    <n v="0.50370000000000004"/>
    <n v="0.46700000000000003"/>
    <n v="0.34179999999999999"/>
    <n v="0.68130000000000002"/>
    <n v="0.46700000000000003"/>
    <n v="0.34179999999999999"/>
  </r>
  <r>
    <s v="minnesota"/>
    <x v="23"/>
    <x v="5"/>
    <x v="5531"/>
    <n v="0.23080000000000001"/>
    <n v="8.7099999999999997E-2"/>
    <n v="0.13850000000000001"/>
    <n v="8.7099999999999997E-2"/>
    <n v="6.25E-2"/>
    <n v="0.23080000000000001"/>
    <n v="8.7099999999999997E-2"/>
    <n v="6.25E-2"/>
  </r>
  <r>
    <s v="minnesota"/>
    <x v="23"/>
    <x v="4"/>
    <x v="5532"/>
    <n v="2.1389"/>
    <n v="2.1252"/>
    <n v="1.5946"/>
    <n v="2.1252"/>
    <n v="1.5862000000000001"/>
    <n v="1.7476"/>
    <n v="1.7476"/>
    <n v="1.3053999999999999"/>
  </r>
  <r>
    <s v="minnesota"/>
    <x v="23"/>
    <x v="2"/>
    <x v="5533"/>
    <n v="0.1318"/>
    <n v="4.1500000000000002E-2"/>
    <n v="0.1145"/>
    <n v="4.1500000000000002E-2"/>
    <n v="4.1500000000000002E-2"/>
    <n v="0.1318"/>
    <n v="4.1500000000000002E-2"/>
    <n v="4.1500000000000002E-2"/>
  </r>
  <r>
    <s v="minnesota"/>
    <x v="23"/>
    <x v="3"/>
    <x v="5534"/>
    <n v="1.2664"/>
    <n v="1.1796"/>
    <n v="1.1657"/>
    <n v="1.0079"/>
    <n v="0.91379999999999995"/>
    <n v="1.0491999999999999"/>
    <n v="0.73299999999999998"/>
    <n v="0.57199999999999995"/>
  </r>
  <r>
    <s v="minnesota"/>
    <x v="23"/>
    <x v="6"/>
    <x v="1969"/>
    <n v="4.3499999999999997E-2"/>
    <n v="4.3499999999999997E-2"/>
    <n v="2.6100000000000002E-2"/>
    <n v="4.3499999999999997E-2"/>
    <n v="2.6100000000000002E-2"/>
    <n v="4.3499999999999997E-2"/>
    <n v="4.3499999999999997E-2"/>
    <n v="2.6100000000000002E-2"/>
  </r>
  <r>
    <s v="minnesota"/>
    <x v="23"/>
    <x v="0"/>
    <x v="5535"/>
    <n v="4.4926000000000004"/>
    <n v="3.944"/>
    <n v="3.5430000000000001"/>
    <n v="3.7723"/>
    <n v="2.9719000000000002"/>
    <n v="3.8841999999999999"/>
    <n v="3.1198000000000001"/>
    <n v="2.3492999999999999"/>
  </r>
  <r>
    <s v="mississippi"/>
    <x v="23"/>
    <x v="4"/>
    <x v="5536"/>
    <n v="1.0903"/>
    <n v="1.0834999999999999"/>
    <n v="0.81530000000000002"/>
    <n v="1.0834999999999999"/>
    <n v="0.81120000000000003"/>
    <n v="0.89300000000000002"/>
    <n v="0.89300000000000002"/>
    <n v="0.66920000000000002"/>
  </r>
  <r>
    <s v="mississippi"/>
    <x v="23"/>
    <x v="2"/>
    <x v="1121"/>
    <n v="6.5299999999999997E-2"/>
    <n v="2.06E-2"/>
    <n v="5.67E-2"/>
    <n v="2.06E-2"/>
    <n v="2.06E-2"/>
    <n v="6.5299999999999997E-2"/>
    <n v="2.06E-2"/>
    <n v="2.06E-2"/>
  </r>
  <r>
    <s v="mississippi"/>
    <x v="23"/>
    <x v="3"/>
    <x v="5537"/>
    <n v="0.62709999999999999"/>
    <n v="0.58409999999999995"/>
    <n v="0.57720000000000005"/>
    <n v="0.49909999999999999"/>
    <n v="0.45250000000000001"/>
    <n v="0.51949999999999996"/>
    <n v="0.36299999999999999"/>
    <n v="0.28320000000000001"/>
  </r>
  <r>
    <s v="mississippi"/>
    <x v="23"/>
    <x v="5"/>
    <x v="1456"/>
    <n v="0.1143"/>
    <n v="4.3099999999999999E-2"/>
    <n v="6.8599999999999994E-2"/>
    <n v="4.3099999999999999E-2"/>
    <n v="3.09E-2"/>
    <n v="0.1143"/>
    <n v="4.3099999999999999E-2"/>
    <n v="3.09E-2"/>
  </r>
  <r>
    <s v="mississippi"/>
    <x v="23"/>
    <x v="0"/>
    <x v="5538"/>
    <n v="2.3336000000000001"/>
    <n v="2.0215000000000001"/>
    <n v="1.8389"/>
    <n v="1.9365000000000001"/>
    <n v="1.5256000000000001"/>
    <n v="2.0287999999999999"/>
    <n v="1.6099000000000001"/>
    <n v="1.2143999999999999"/>
  </r>
  <r>
    <s v="mississippi"/>
    <x v="23"/>
    <x v="6"/>
    <x v="1518"/>
    <n v="2.1499999999999998E-2"/>
    <n v="2.1499999999999998E-2"/>
    <n v="1.29E-2"/>
    <n v="2.1499999999999998E-2"/>
    <n v="1.29E-2"/>
    <n v="2.1499999999999998E-2"/>
    <n v="2.1499999999999998E-2"/>
    <n v="1.29E-2"/>
  </r>
  <r>
    <s v="mississippi"/>
    <x v="23"/>
    <x v="1"/>
    <x v="5539"/>
    <n v="0.41520000000000001"/>
    <n v="0.26869999999999999"/>
    <n v="0.30830000000000002"/>
    <n v="0.26869999999999999"/>
    <n v="0.19750000000000001"/>
    <n v="0.41520000000000001"/>
    <n v="0.26869999999999999"/>
    <n v="0.19750000000000001"/>
  </r>
  <r>
    <s v="missouri"/>
    <x v="23"/>
    <x v="1"/>
    <x v="4632"/>
    <n v="0.72270000000000001"/>
    <n v="0.4904"/>
    <n v="0.53469999999999995"/>
    <n v="0.4904"/>
    <n v="0.35920000000000002"/>
    <n v="0.72270000000000001"/>
    <n v="0.4904"/>
    <n v="0.35920000000000002"/>
  </r>
  <r>
    <s v="missouri"/>
    <x v="23"/>
    <x v="0"/>
    <x v="5540"/>
    <n v="4.7335000000000003"/>
    <n v="4.1585000000000001"/>
    <n v="3.7267999999999999"/>
    <n v="3.9824999999999999"/>
    <n v="3.1318999999999999"/>
    <n v="4.0922000000000001"/>
    <n v="3.2959999999999998"/>
    <n v="2.4805999999999999"/>
  </r>
  <r>
    <s v="missouri"/>
    <x v="23"/>
    <x v="6"/>
    <x v="439"/>
    <n v="4.4600000000000001E-2"/>
    <n v="4.4600000000000001E-2"/>
    <n v="2.6800000000000001E-2"/>
    <n v="4.4600000000000001E-2"/>
    <n v="2.6800000000000001E-2"/>
    <n v="4.4600000000000001E-2"/>
    <n v="4.4600000000000001E-2"/>
    <n v="2.6800000000000001E-2"/>
  </r>
  <r>
    <s v="missouri"/>
    <x v="23"/>
    <x v="2"/>
    <x v="5541"/>
    <n v="0.1351"/>
    <n v="4.2599999999999999E-2"/>
    <n v="0.1174"/>
    <n v="4.2599999999999999E-2"/>
    <n v="4.2599999999999999E-2"/>
    <n v="0.1351"/>
    <n v="4.2599999999999999E-2"/>
    <n v="4.2599999999999999E-2"/>
  </r>
  <r>
    <s v="missouri"/>
    <x v="23"/>
    <x v="3"/>
    <x v="5542"/>
    <n v="1.2982"/>
    <n v="1.2092000000000001"/>
    <n v="1.1949000000000001"/>
    <n v="1.0333000000000001"/>
    <n v="0.93679999999999997"/>
    <n v="1.0755999999999999"/>
    <n v="0.75149999999999995"/>
    <n v="0.58630000000000004"/>
  </r>
  <r>
    <s v="missouri"/>
    <x v="23"/>
    <x v="4"/>
    <x v="5543"/>
    <n v="2.2964000000000002"/>
    <n v="2.2824"/>
    <n v="1.7111000000000001"/>
    <n v="2.2824"/>
    <n v="1.7024999999999999"/>
    <n v="1.8776999999999999"/>
    <n v="1.8776999999999999"/>
    <n v="1.4016999999999999"/>
  </r>
  <r>
    <s v="missouri"/>
    <x v="23"/>
    <x v="5"/>
    <x v="5544"/>
    <n v="0.23649999999999999"/>
    <n v="8.9300000000000004E-2"/>
    <n v="0.1419"/>
    <n v="8.9300000000000004E-2"/>
    <n v="6.4100000000000004E-2"/>
    <n v="0.23649999999999999"/>
    <n v="8.9300000000000004E-2"/>
    <n v="6.4100000000000004E-2"/>
  </r>
  <r>
    <s v="montana"/>
    <x v="23"/>
    <x v="2"/>
    <x v="2400"/>
    <n v="2.2100000000000002E-2"/>
    <n v="7.0000000000000001E-3"/>
    <n v="1.9199999999999998E-2"/>
    <n v="7.0000000000000001E-3"/>
    <n v="7.0000000000000001E-3"/>
    <n v="2.2100000000000002E-2"/>
    <n v="7.0000000000000001E-3"/>
    <n v="7.0000000000000001E-3"/>
  </r>
  <r>
    <s v="montana"/>
    <x v="23"/>
    <x v="6"/>
    <x v="1028"/>
    <n v="7.3000000000000001E-3"/>
    <n v="7.3000000000000001E-3"/>
    <n v="4.4000000000000003E-3"/>
    <n v="7.3000000000000001E-3"/>
    <n v="4.4000000000000003E-3"/>
    <n v="7.3000000000000001E-3"/>
    <n v="7.3000000000000001E-3"/>
    <n v="4.4000000000000003E-3"/>
  </r>
  <r>
    <s v="montana"/>
    <x v="23"/>
    <x v="4"/>
    <x v="5464"/>
    <n v="0.37880000000000003"/>
    <n v="0.3765"/>
    <n v="0.2838"/>
    <n v="0.3765"/>
    <n v="0.28239999999999998"/>
    <n v="0.31059999999999999"/>
    <n v="0.31059999999999999"/>
    <n v="0.23319999999999999"/>
  </r>
  <r>
    <s v="montana"/>
    <x v="23"/>
    <x v="3"/>
    <x v="2082"/>
    <n v="0.21199999999999999"/>
    <n v="0.19750000000000001"/>
    <n v="0.19520000000000001"/>
    <n v="0.16880000000000001"/>
    <n v="0.153"/>
    <n v="0.1757"/>
    <n v="0.1227"/>
    <n v="9.5799999999999996E-2"/>
  </r>
  <r>
    <s v="montana"/>
    <x v="23"/>
    <x v="0"/>
    <x v="5545"/>
    <n v="0.78739999999999999"/>
    <n v="0.68799999999999994"/>
    <n v="0.621"/>
    <n v="0.6593"/>
    <n v="0.51970000000000005"/>
    <n v="0.68279999999999996"/>
    <n v="0.54730000000000001"/>
    <n v="0.4133"/>
  </r>
  <r>
    <s v="montana"/>
    <x v="23"/>
    <x v="5"/>
    <x v="1415"/>
    <n v="3.8600000000000002E-2"/>
    <n v="1.46E-2"/>
    <n v="2.3199999999999998E-2"/>
    <n v="1.46E-2"/>
    <n v="1.0500000000000001E-2"/>
    <n v="3.8600000000000002E-2"/>
    <n v="1.46E-2"/>
    <n v="1.0500000000000001E-2"/>
  </r>
  <r>
    <s v="montana"/>
    <x v="23"/>
    <x v="1"/>
    <x v="5546"/>
    <n v="0.12859999999999999"/>
    <n v="8.5199999999999998E-2"/>
    <n v="9.5299999999999996E-2"/>
    <n v="8.5199999999999998E-2"/>
    <n v="6.25E-2"/>
    <n v="0.12859999999999999"/>
    <n v="8.5199999999999998E-2"/>
    <n v="6.25E-2"/>
  </r>
  <r>
    <s v="nebraska"/>
    <x v="23"/>
    <x v="3"/>
    <x v="5547"/>
    <n v="0.36969999999999997"/>
    <n v="0.34429999999999999"/>
    <n v="0.3402"/>
    <n v="0.29420000000000002"/>
    <n v="0.26669999999999999"/>
    <n v="0.30630000000000002"/>
    <n v="0.214"/>
    <n v="0.16689999999999999"/>
  </r>
  <r>
    <s v="nebraska"/>
    <x v="23"/>
    <x v="6"/>
    <x v="2830"/>
    <n v="1.2699999999999999E-2"/>
    <n v="1.2699999999999999E-2"/>
    <n v="7.6E-3"/>
    <n v="1.2699999999999999E-2"/>
    <n v="7.6E-3"/>
    <n v="1.2699999999999999E-2"/>
    <n v="1.2699999999999999E-2"/>
    <n v="7.6E-3"/>
  </r>
  <r>
    <s v="nebraska"/>
    <x v="23"/>
    <x v="5"/>
    <x v="896"/>
    <n v="6.7400000000000002E-2"/>
    <n v="2.5399999999999999E-2"/>
    <n v="4.0399999999999998E-2"/>
    <n v="2.5399999999999999E-2"/>
    <n v="1.8200000000000001E-2"/>
    <n v="6.7400000000000002E-2"/>
    <n v="2.5399999999999999E-2"/>
    <n v="1.8200000000000001E-2"/>
  </r>
  <r>
    <s v="nebraska"/>
    <x v="23"/>
    <x v="1"/>
    <x v="5548"/>
    <n v="0.21590000000000001"/>
    <n v="0.14449999999999999"/>
    <n v="0.15989999999999999"/>
    <n v="0.14449999999999999"/>
    <n v="0.10589999999999999"/>
    <n v="0.21590000000000001"/>
    <n v="0.14449999999999999"/>
    <n v="0.10589999999999999"/>
  </r>
  <r>
    <s v="nebraska"/>
    <x v="23"/>
    <x v="2"/>
    <x v="3590"/>
    <n v="3.85E-2"/>
    <n v="1.21E-2"/>
    <n v="3.3399999999999999E-2"/>
    <n v="1.21E-2"/>
    <n v="1.21E-2"/>
    <n v="3.85E-2"/>
    <n v="1.21E-2"/>
    <n v="1.21E-2"/>
  </r>
  <r>
    <s v="nebraska"/>
    <x v="23"/>
    <x v="4"/>
    <x v="5549"/>
    <n v="0.66359999999999997"/>
    <n v="0.65959999999999996"/>
    <n v="0.49440000000000001"/>
    <n v="0.65959999999999996"/>
    <n v="0.4919"/>
    <n v="0.54269999999999996"/>
    <n v="0.54269999999999996"/>
    <n v="0.40510000000000002"/>
  </r>
  <r>
    <s v="nebraska"/>
    <x v="23"/>
    <x v="0"/>
    <x v="5550"/>
    <n v="1.3675999999999999"/>
    <n v="1.1986000000000001"/>
    <n v="1.0760000000000001"/>
    <n v="1.1485000000000001"/>
    <n v="0.90259999999999996"/>
    <n v="1.1833"/>
    <n v="0.95140000000000002"/>
    <n v="0.71589999999999998"/>
  </r>
  <r>
    <s v="nevada"/>
    <x v="23"/>
    <x v="4"/>
    <x v="5551"/>
    <n v="1.2759"/>
    <n v="1.2667999999999999"/>
    <n v="0.95709999999999995"/>
    <n v="1.2667999999999999"/>
    <n v="0.9516"/>
    <n v="1.0431999999999999"/>
    <n v="1.0431999999999999"/>
    <n v="0.78449999999999998"/>
  </r>
  <r>
    <s v="nevada"/>
    <x v="23"/>
    <x v="0"/>
    <x v="5552"/>
    <n v="2.7397"/>
    <n v="2.4245000000000001"/>
    <n v="2.1755"/>
    <n v="2.3111000000000002"/>
    <n v="1.8339000000000001"/>
    <n v="2.3635000000000002"/>
    <n v="1.9058999999999999"/>
    <n v="1.4410000000000001"/>
  </r>
  <r>
    <s v="nevada"/>
    <x v="23"/>
    <x v="5"/>
    <x v="5553"/>
    <n v="0.1525"/>
    <n v="5.7599999999999998E-2"/>
    <n v="9.1499999999999998E-2"/>
    <n v="5.7599999999999998E-2"/>
    <n v="4.1300000000000003E-2"/>
    <n v="0.1525"/>
    <n v="5.7599999999999998E-2"/>
    <n v="4.1300000000000003E-2"/>
  </r>
  <r>
    <s v="nevada"/>
    <x v="23"/>
    <x v="3"/>
    <x v="5554"/>
    <n v="0.8367"/>
    <n v="0.77929999999999999"/>
    <n v="0.77010000000000001"/>
    <n v="0.66590000000000005"/>
    <n v="0.60370000000000001"/>
    <n v="0.69320000000000004"/>
    <n v="0.48430000000000001"/>
    <n v="0.37790000000000001"/>
  </r>
  <r>
    <s v="nevada"/>
    <x v="23"/>
    <x v="2"/>
    <x v="5555"/>
    <n v="8.7099999999999997E-2"/>
    <n v="2.7400000000000001E-2"/>
    <n v="7.5700000000000003E-2"/>
    <n v="2.7400000000000001E-2"/>
    <n v="2.7400000000000001E-2"/>
    <n v="8.7099999999999997E-2"/>
    <n v="2.7400000000000001E-2"/>
    <n v="2.7400000000000001E-2"/>
  </r>
  <r>
    <s v="nevada"/>
    <x v="23"/>
    <x v="6"/>
    <x v="1565"/>
    <n v="2.87E-2"/>
    <n v="2.87E-2"/>
    <n v="1.72E-2"/>
    <n v="2.87E-2"/>
    <n v="1.72E-2"/>
    <n v="2.87E-2"/>
    <n v="2.87E-2"/>
    <n v="1.72E-2"/>
  </r>
  <r>
    <s v="nevada"/>
    <x v="23"/>
    <x v="1"/>
    <x v="4715"/>
    <n v="0.3589"/>
    <n v="0.2646"/>
    <n v="0.26390000000000002"/>
    <n v="0.2646"/>
    <n v="0.19259999999999999"/>
    <n v="0.3589"/>
    <n v="0.2646"/>
    <n v="0.19259999999999999"/>
  </r>
  <r>
    <s v="new_hampshire"/>
    <x v="23"/>
    <x v="1"/>
    <x v="2750"/>
    <n v="0.16439999999999999"/>
    <n v="0.1154"/>
    <n v="0.12139999999999999"/>
    <n v="0.1154"/>
    <n v="8.43E-2"/>
    <n v="0.16439999999999999"/>
    <n v="0.1154"/>
    <n v="8.43E-2"/>
  </r>
  <r>
    <s v="new_hampshire"/>
    <x v="23"/>
    <x v="5"/>
    <x v="310"/>
    <n v="6.0100000000000001E-2"/>
    <n v="2.2700000000000001E-2"/>
    <n v="3.61E-2"/>
    <n v="2.2700000000000001E-2"/>
    <n v="1.6299999999999999E-2"/>
    <n v="6.0100000000000001E-2"/>
    <n v="2.2700000000000001E-2"/>
    <n v="1.6299999999999999E-2"/>
  </r>
  <r>
    <s v="new_hampshire"/>
    <x v="23"/>
    <x v="2"/>
    <x v="519"/>
    <n v="3.4299999999999997E-2"/>
    <n v="1.0800000000000001E-2"/>
    <n v="2.98E-2"/>
    <n v="1.0800000000000001E-2"/>
    <n v="1.0800000000000001E-2"/>
    <n v="3.4299999999999997E-2"/>
    <n v="1.0800000000000001E-2"/>
    <n v="1.0800000000000001E-2"/>
  </r>
  <r>
    <s v="new_hampshire"/>
    <x v="23"/>
    <x v="4"/>
    <x v="5556"/>
    <n v="0.4587"/>
    <n v="0.45519999999999999"/>
    <n v="0.3508"/>
    <n v="0.45519999999999999"/>
    <n v="0.34860000000000002"/>
    <n v="0.37730000000000002"/>
    <n v="0.37730000000000002"/>
    <n v="0.28970000000000001"/>
  </r>
  <r>
    <s v="new_hampshire"/>
    <x v="23"/>
    <x v="0"/>
    <x v="5557"/>
    <n v="1.0588"/>
    <n v="0.92269999999999996"/>
    <n v="0.84850000000000003"/>
    <n v="0.87790000000000001"/>
    <n v="0.70479999999999998"/>
    <n v="0.92079999999999995"/>
    <n v="0.72850000000000004"/>
    <n v="0.55679999999999996"/>
  </r>
  <r>
    <s v="new_hampshire"/>
    <x v="23"/>
    <x v="6"/>
    <x v="395"/>
    <n v="1.1299999999999999E-2"/>
    <n v="1.1299999999999999E-2"/>
    <n v="6.7999999999999996E-3"/>
    <n v="1.1299999999999999E-2"/>
    <n v="6.7999999999999996E-3"/>
    <n v="1.1299999999999999E-2"/>
    <n v="1.1299999999999999E-2"/>
    <n v="6.7999999999999996E-3"/>
  </r>
  <r>
    <s v="new_hampshire"/>
    <x v="23"/>
    <x v="3"/>
    <x v="5558"/>
    <n v="0.32990000000000003"/>
    <n v="0.30730000000000002"/>
    <n v="0.30359999999999998"/>
    <n v="0.2626"/>
    <n v="0.23799999999999999"/>
    <n v="0.27329999999999999"/>
    <n v="0.19089999999999999"/>
    <n v="0.14899999999999999"/>
  </r>
  <r>
    <s v="new_jersey"/>
    <x v="23"/>
    <x v="0"/>
    <x v="5559"/>
    <n v="6.1703999999999999"/>
    <n v="5.3765000000000001"/>
    <n v="4.9509999999999996"/>
    <n v="5.1081000000000003"/>
    <n v="4.1063999999999998"/>
    <n v="5.3636999999999997"/>
    <n v="4.2325999999999997"/>
    <n v="3.2347000000000001"/>
  </r>
  <r>
    <s v="new_jersey"/>
    <x v="23"/>
    <x v="4"/>
    <x v="5560"/>
    <n v="2.6135999999999999"/>
    <n v="2.5922000000000001"/>
    <n v="1.9978"/>
    <n v="2.5922000000000001"/>
    <n v="1.9846999999999999"/>
    <n v="2.1465000000000001"/>
    <n v="2.1465000000000001"/>
    <n v="1.6475"/>
  </r>
  <r>
    <s v="new_jersey"/>
    <x v="23"/>
    <x v="2"/>
    <x v="5561"/>
    <n v="0.20610000000000001"/>
    <n v="6.4899999999999999E-2"/>
    <n v="0.17910000000000001"/>
    <n v="6.4899999999999999E-2"/>
    <n v="6.4899999999999999E-2"/>
    <n v="0.20610000000000001"/>
    <n v="6.4899999999999999E-2"/>
    <n v="6.4899999999999999E-2"/>
  </r>
  <r>
    <s v="new_jersey"/>
    <x v="23"/>
    <x v="3"/>
    <x v="5562"/>
    <n v="1.9801"/>
    <n v="1.8443000000000001"/>
    <n v="1.8225"/>
    <n v="1.5759000000000001"/>
    <n v="1.4288000000000001"/>
    <n v="1.6405000000000001"/>
    <n v="1.1460999999999999"/>
    <n v="0.89429999999999998"/>
  </r>
  <r>
    <s v="new_jersey"/>
    <x v="23"/>
    <x v="5"/>
    <x v="3750"/>
    <n v="0.36080000000000001"/>
    <n v="0.13619999999999999"/>
    <n v="0.2165"/>
    <n v="0.13619999999999999"/>
    <n v="9.7699999999999995E-2"/>
    <n v="0.36080000000000001"/>
    <n v="0.13619999999999999"/>
    <n v="9.7699999999999995E-2"/>
  </r>
  <r>
    <s v="new_jersey"/>
    <x v="23"/>
    <x v="1"/>
    <x v="2524"/>
    <n v="0.94189999999999996"/>
    <n v="0.67079999999999995"/>
    <n v="0.69440000000000002"/>
    <n v="0.67079999999999995"/>
    <n v="0.48949999999999999"/>
    <n v="0.94189999999999996"/>
    <n v="0.67079999999999995"/>
    <n v="0.48949999999999999"/>
  </r>
  <r>
    <s v="new_jersey"/>
    <x v="23"/>
    <x v="6"/>
    <x v="1761"/>
    <n v="6.8000000000000005E-2"/>
    <n v="6.8000000000000005E-2"/>
    <n v="4.0800000000000003E-2"/>
    <n v="6.8000000000000005E-2"/>
    <n v="4.0800000000000003E-2"/>
    <n v="6.8000000000000005E-2"/>
    <n v="6.8000000000000005E-2"/>
    <n v="4.0800000000000003E-2"/>
  </r>
  <r>
    <s v="new_mexico"/>
    <x v="23"/>
    <x v="5"/>
    <x v="4250"/>
    <n v="7.8100000000000003E-2"/>
    <n v="2.9499999999999998E-2"/>
    <n v="4.6800000000000001E-2"/>
    <n v="2.9499999999999998E-2"/>
    <n v="2.1100000000000001E-2"/>
    <n v="7.8100000000000003E-2"/>
    <n v="2.9499999999999998E-2"/>
    <n v="2.1100000000000001E-2"/>
  </r>
  <r>
    <s v="new_mexico"/>
    <x v="23"/>
    <x v="1"/>
    <x v="3076"/>
    <n v="0.27529999999999999"/>
    <n v="0.17960000000000001"/>
    <n v="0.20430000000000001"/>
    <n v="0.17960000000000001"/>
    <n v="0.13189999999999999"/>
    <n v="0.27529999999999999"/>
    <n v="0.17960000000000001"/>
    <n v="0.13189999999999999"/>
  </r>
  <r>
    <s v="new_mexico"/>
    <x v="23"/>
    <x v="2"/>
    <x v="439"/>
    <n v="4.4600000000000001E-2"/>
    <n v="1.41E-2"/>
    <n v="3.8699999999999998E-2"/>
    <n v="1.41E-2"/>
    <n v="1.41E-2"/>
    <n v="4.4600000000000001E-2"/>
    <n v="1.41E-2"/>
    <n v="1.41E-2"/>
  </r>
  <r>
    <s v="new_mexico"/>
    <x v="23"/>
    <x v="3"/>
    <x v="5563"/>
    <n v="0.4284"/>
    <n v="0.39910000000000001"/>
    <n v="0.39439999999999997"/>
    <n v="0.34100000000000003"/>
    <n v="0.30919999999999997"/>
    <n v="0.35499999999999998"/>
    <n v="0.248"/>
    <n v="0.19350000000000001"/>
  </r>
  <r>
    <s v="new_mexico"/>
    <x v="23"/>
    <x v="4"/>
    <x v="5564"/>
    <n v="0.71760000000000002"/>
    <n v="0.71299999999999997"/>
    <n v="0.53790000000000004"/>
    <n v="0.71299999999999997"/>
    <n v="0.53510000000000002"/>
    <n v="0.58779999999999999"/>
    <n v="0.58779999999999999"/>
    <n v="0.44159999999999999"/>
  </r>
  <r>
    <s v="new_mexico"/>
    <x v="23"/>
    <x v="6"/>
    <x v="3898"/>
    <n v="1.47E-2"/>
    <n v="1.47E-2"/>
    <n v="8.8000000000000005E-3"/>
    <n v="1.47E-2"/>
    <n v="8.8000000000000005E-3"/>
    <n v="1.47E-2"/>
    <n v="1.47E-2"/>
    <n v="8.8000000000000005E-3"/>
  </r>
  <r>
    <s v="new_mexico"/>
    <x v="23"/>
    <x v="0"/>
    <x v="1332"/>
    <n v="1.5588"/>
    <n v="1.3499000000000001"/>
    <n v="1.2310000000000001"/>
    <n v="1.2918000000000001"/>
    <n v="1.0202"/>
    <n v="1.3553999999999999"/>
    <n v="1.0736000000000001"/>
    <n v="0.81110000000000004"/>
  </r>
  <r>
    <s v="new_york"/>
    <x v="23"/>
    <x v="5"/>
    <x v="5565"/>
    <n v="0.73250000000000004"/>
    <n v="0.27660000000000001"/>
    <n v="0.4395"/>
    <n v="0.27660000000000001"/>
    <n v="0.19839999999999999"/>
    <n v="0.73250000000000004"/>
    <n v="0.27660000000000001"/>
    <n v="0.19839999999999999"/>
  </r>
  <r>
    <s v="new_york"/>
    <x v="23"/>
    <x v="3"/>
    <x v="5566"/>
    <n v="4.0199999999999996"/>
    <n v="3.7444000000000002"/>
    <n v="3.7000999999999999"/>
    <n v="3.1995"/>
    <n v="2.9007999999999998"/>
    <n v="3.3306"/>
    <n v="2.3269000000000002"/>
    <n v="1.8156000000000001"/>
  </r>
  <r>
    <s v="new_york"/>
    <x v="23"/>
    <x v="1"/>
    <x v="5567"/>
    <n v="1.8041"/>
    <n v="1.3098000000000001"/>
    <n v="1.3280000000000001"/>
    <n v="1.3098000000000001"/>
    <n v="0.95440000000000003"/>
    <n v="1.8041"/>
    <n v="1.3098000000000001"/>
    <n v="0.95440000000000003"/>
  </r>
  <r>
    <s v="new_york"/>
    <x v="23"/>
    <x v="0"/>
    <x v="5568"/>
    <n v="12.6829"/>
    <n v="11.1273"/>
    <n v="10.173"/>
    <n v="10.5824"/>
    <n v="8.5006000000000004"/>
    <n v="11.0045"/>
    <n v="8.7642000000000007"/>
    <n v="6.7"/>
  </r>
  <r>
    <s v="new_york"/>
    <x v="23"/>
    <x v="4"/>
    <x v="5569"/>
    <n v="5.5698999999999996"/>
    <n v="5.5265000000000004"/>
    <n v="4.2590000000000003"/>
    <n v="5.5265000000000004"/>
    <n v="4.2323000000000004"/>
    <n v="4.5808999999999997"/>
    <n v="4.5808999999999997"/>
    <n v="3.5169000000000001"/>
  </r>
  <r>
    <s v="new_york"/>
    <x v="23"/>
    <x v="2"/>
    <x v="5570"/>
    <n v="0.41830000000000001"/>
    <n v="0.1318"/>
    <n v="0.36349999999999999"/>
    <n v="0.1318"/>
    <n v="0.1318"/>
    <n v="0.41830000000000001"/>
    <n v="0.1318"/>
    <n v="0.1318"/>
  </r>
  <r>
    <s v="new_york"/>
    <x v="23"/>
    <x v="6"/>
    <x v="2414"/>
    <n v="0.1381"/>
    <n v="0.1381"/>
    <n v="8.2900000000000001E-2"/>
    <n v="0.1381"/>
    <n v="8.2900000000000001E-2"/>
    <n v="0.1381"/>
    <n v="0.1381"/>
    <n v="8.2900000000000001E-2"/>
  </r>
  <r>
    <s v="north_carolina"/>
    <x v="23"/>
    <x v="6"/>
    <x v="2793"/>
    <n v="8.3199999999999996E-2"/>
    <n v="8.3199999999999996E-2"/>
    <n v="4.99E-2"/>
    <n v="8.3199999999999996E-2"/>
    <n v="4.99E-2"/>
    <n v="8.3199999999999996E-2"/>
    <n v="8.3199999999999996E-2"/>
    <n v="4.99E-2"/>
  </r>
  <r>
    <s v="north_carolina"/>
    <x v="23"/>
    <x v="0"/>
    <x v="5571"/>
    <n v="8.7780000000000005"/>
    <n v="7.7336"/>
    <n v="6.9238"/>
    <n v="7.4051999999999998"/>
    <n v="5.8352000000000004"/>
    <n v="7.5880000000000001"/>
    <n v="6.1310000000000002"/>
    <n v="4.6238999999999999"/>
  </r>
  <r>
    <s v="north_carolina"/>
    <x v="23"/>
    <x v="3"/>
    <x v="5572"/>
    <n v="2.4224999999999999"/>
    <n v="2.2565"/>
    <n v="2.2298"/>
    <n v="1.9280999999999999"/>
    <n v="1.7481"/>
    <n v="2.0070999999999999"/>
    <n v="1.4021999999999999"/>
    <n v="1.0941000000000001"/>
  </r>
  <r>
    <s v="north_carolina"/>
    <x v="23"/>
    <x v="5"/>
    <x v="3398"/>
    <n v="0.44140000000000001"/>
    <n v="0.16669999999999999"/>
    <n v="0.26479999999999998"/>
    <n v="0.16669999999999999"/>
    <n v="0.1196"/>
    <n v="0.44140000000000001"/>
    <n v="0.16669999999999999"/>
    <n v="0.1196"/>
  </r>
  <r>
    <s v="north_carolina"/>
    <x v="23"/>
    <x v="1"/>
    <x v="5573"/>
    <n v="1.2932999999999999"/>
    <n v="0.88849999999999996"/>
    <n v="0.95609999999999995"/>
    <n v="0.88849999999999996"/>
    <n v="0.65010000000000001"/>
    <n v="1.2932999999999999"/>
    <n v="0.88849999999999996"/>
    <n v="0.65010000000000001"/>
  </r>
  <r>
    <s v="north_carolina"/>
    <x v="23"/>
    <x v="4"/>
    <x v="5574"/>
    <n v="4.2854000000000001"/>
    <n v="4.2591999999999999"/>
    <n v="3.2040999999999999"/>
    <n v="4.2591999999999999"/>
    <n v="3.1880999999999999"/>
    <n v="3.5108999999999999"/>
    <n v="3.5108999999999999"/>
    <n v="2.6307"/>
  </r>
  <r>
    <s v="north_carolina"/>
    <x v="23"/>
    <x v="2"/>
    <x v="5575"/>
    <n v="0.25209999999999999"/>
    <n v="7.9399999999999998E-2"/>
    <n v="0.21909999999999999"/>
    <n v="7.9399999999999998E-2"/>
    <n v="7.9399999999999998E-2"/>
    <n v="0.25209999999999999"/>
    <n v="7.9399999999999998E-2"/>
    <n v="7.9399999999999998E-2"/>
  </r>
  <r>
    <s v="north_dakota"/>
    <x v="23"/>
    <x v="6"/>
    <x v="591"/>
    <n v="4.3E-3"/>
    <n v="4.3E-3"/>
    <n v="2.5999999999999999E-3"/>
    <n v="4.3E-3"/>
    <n v="2.5999999999999999E-3"/>
    <n v="4.3E-3"/>
    <n v="4.3E-3"/>
    <n v="2.5999999999999999E-3"/>
  </r>
  <r>
    <s v="north_dakota"/>
    <x v="23"/>
    <x v="2"/>
    <x v="71"/>
    <n v="1.2999999999999999E-2"/>
    <n v="4.1000000000000003E-3"/>
    <n v="1.1299999999999999E-2"/>
    <n v="4.1000000000000003E-3"/>
    <n v="4.1000000000000003E-3"/>
    <n v="1.2999999999999999E-2"/>
    <n v="4.1000000000000003E-3"/>
    <n v="4.1000000000000003E-3"/>
  </r>
  <r>
    <s v="north_dakota"/>
    <x v="23"/>
    <x v="0"/>
    <x v="2106"/>
    <n v="0.51900000000000002"/>
    <n v="0.45200000000000001"/>
    <n v="0.40579999999999999"/>
    <n v="0.43509999999999999"/>
    <n v="0.33979999999999999"/>
    <n v="0.45040000000000002"/>
    <n v="0.36209999999999998"/>
    <n v="0.27210000000000001"/>
  </r>
  <r>
    <s v="north_dakota"/>
    <x v="23"/>
    <x v="4"/>
    <x v="3598"/>
    <n v="0.26229999999999998"/>
    <n v="0.26100000000000001"/>
    <n v="0.1951"/>
    <n v="0.26100000000000001"/>
    <n v="0.1943"/>
    <n v="0.215"/>
    <n v="0.215"/>
    <n v="0.16020000000000001"/>
  </r>
  <r>
    <s v="north_dakota"/>
    <x v="23"/>
    <x v="5"/>
    <x v="633"/>
    <n v="2.2700000000000001E-2"/>
    <n v="8.6E-3"/>
    <n v="1.3599999999999999E-2"/>
    <n v="8.6E-3"/>
    <n v="6.1999999999999998E-3"/>
    <n v="2.2700000000000001E-2"/>
    <n v="8.6E-3"/>
    <n v="6.1999999999999998E-3"/>
  </r>
  <r>
    <s v="north_dakota"/>
    <x v="23"/>
    <x v="3"/>
    <x v="252"/>
    <n v="0.1246"/>
    <n v="0.11609999999999999"/>
    <n v="0.1147"/>
    <n v="9.9199999999999997E-2"/>
    <n v="8.9899999999999994E-2"/>
    <n v="0.1033"/>
    <n v="7.2099999999999997E-2"/>
    <n v="5.6300000000000003E-2"/>
  </r>
  <r>
    <s v="north_dakota"/>
    <x v="23"/>
    <x v="1"/>
    <x v="624"/>
    <n v="9.2100000000000001E-2"/>
    <n v="5.8000000000000003E-2"/>
    <n v="6.8500000000000005E-2"/>
    <n v="5.8000000000000003E-2"/>
    <n v="4.2799999999999998E-2"/>
    <n v="9.2100000000000001E-2"/>
    <n v="5.8000000000000003E-2"/>
    <n v="4.2799999999999998E-2"/>
  </r>
  <r>
    <s v="ohio"/>
    <x v="23"/>
    <x v="4"/>
    <x v="5576"/>
    <n v="4.1105"/>
    <n v="4.0850999999999997"/>
    <n v="3.0632999999999999"/>
    <n v="4.0850999999999997"/>
    <n v="3.0476999999999999"/>
    <n v="3.3603999999999998"/>
    <n v="3.3603999999999998"/>
    <n v="2.5089999999999999"/>
  </r>
  <r>
    <s v="ohio"/>
    <x v="23"/>
    <x v="1"/>
    <x v="5577"/>
    <n v="1.4144000000000001"/>
    <n v="0.93920000000000003"/>
    <n v="1.0482"/>
    <n v="0.93920000000000003"/>
    <n v="0.68910000000000005"/>
    <n v="1.4144000000000001"/>
    <n v="0.93920000000000003"/>
    <n v="0.68910000000000005"/>
  </r>
  <r>
    <s v="ohio"/>
    <x v="23"/>
    <x v="0"/>
    <x v="5578"/>
    <n v="8.6329999999999991"/>
    <n v="7.5365000000000002"/>
    <n v="6.7964000000000002"/>
    <n v="7.2175000000000002"/>
    <n v="5.6768999999999998"/>
    <n v="7.4793000000000003"/>
    <n v="5.9819000000000004"/>
    <n v="4.5029000000000003"/>
  </r>
  <r>
    <s v="ohio"/>
    <x v="23"/>
    <x v="5"/>
    <x v="5579"/>
    <n v="0.42880000000000001"/>
    <n v="0.16189999999999999"/>
    <n v="0.25729999999999997"/>
    <n v="0.16189999999999999"/>
    <n v="0.11609999999999999"/>
    <n v="0.42880000000000001"/>
    <n v="0.16189999999999999"/>
    <n v="0.11609999999999999"/>
  </r>
  <r>
    <s v="ohio"/>
    <x v="23"/>
    <x v="2"/>
    <x v="326"/>
    <n v="0.24490000000000001"/>
    <n v="7.7200000000000005E-2"/>
    <n v="0.21279999999999999"/>
    <n v="7.7200000000000005E-2"/>
    <n v="7.7200000000000005E-2"/>
    <n v="0.24490000000000001"/>
    <n v="7.7200000000000005E-2"/>
    <n v="7.7200000000000005E-2"/>
  </r>
  <r>
    <s v="ohio"/>
    <x v="23"/>
    <x v="6"/>
    <x v="5580"/>
    <n v="8.09E-2"/>
    <n v="8.09E-2"/>
    <n v="4.8500000000000001E-2"/>
    <n v="8.09E-2"/>
    <n v="4.8500000000000001E-2"/>
    <n v="8.09E-2"/>
    <n v="8.09E-2"/>
    <n v="4.8500000000000001E-2"/>
  </r>
  <r>
    <s v="ohio"/>
    <x v="23"/>
    <x v="3"/>
    <x v="5581"/>
    <n v="2.3534999999999999"/>
    <n v="2.1922000000000001"/>
    <n v="2.1663000000000001"/>
    <n v="1.8732"/>
    <n v="1.6982999999999999"/>
    <n v="1.9499"/>
    <n v="1.3623000000000001"/>
    <n v="1.0629"/>
  </r>
  <r>
    <s v="oklahoma"/>
    <x v="23"/>
    <x v="4"/>
    <x v="5582"/>
    <n v="1.4336"/>
    <n v="1.425"/>
    <n v="1.0716000000000001"/>
    <n v="1.425"/>
    <n v="1.0664"/>
    <n v="1.175"/>
    <n v="1.175"/>
    <n v="0.88019999999999998"/>
  </r>
  <r>
    <s v="oklahoma"/>
    <x v="23"/>
    <x v="0"/>
    <x v="5583"/>
    <n v="2.9870000000000001"/>
    <n v="2.5996999999999999"/>
    <n v="2.3512"/>
    <n v="2.4927999999999999"/>
    <n v="1.9611000000000001"/>
    <n v="2.5933000000000002"/>
    <n v="2.0716999999999999"/>
    <n v="1.5621"/>
  </r>
  <r>
    <s v="oklahoma"/>
    <x v="23"/>
    <x v="6"/>
    <x v="2764"/>
    <n v="2.7099999999999999E-2"/>
    <n v="2.7099999999999999E-2"/>
    <n v="1.6299999999999999E-2"/>
    <n v="2.7099999999999999E-2"/>
    <n v="1.6299999999999999E-2"/>
    <n v="2.7099999999999999E-2"/>
    <n v="2.7099999999999999E-2"/>
    <n v="1.6299999999999999E-2"/>
  </r>
  <r>
    <s v="oklahoma"/>
    <x v="23"/>
    <x v="5"/>
    <x v="513"/>
    <n v="0.14360000000000001"/>
    <n v="5.4199999999999998E-2"/>
    <n v="8.6199999999999999E-2"/>
    <n v="5.4199999999999998E-2"/>
    <n v="3.8899999999999997E-2"/>
    <n v="0.14360000000000001"/>
    <n v="5.4199999999999998E-2"/>
    <n v="3.8899999999999997E-2"/>
  </r>
  <r>
    <s v="oklahoma"/>
    <x v="23"/>
    <x v="2"/>
    <x v="177"/>
    <n v="8.2000000000000003E-2"/>
    <n v="2.5899999999999999E-2"/>
    <n v="7.1300000000000002E-2"/>
    <n v="2.5899999999999999E-2"/>
    <n v="2.5899999999999999E-2"/>
    <n v="8.2000000000000003E-2"/>
    <n v="2.5899999999999999E-2"/>
    <n v="2.5899999999999999E-2"/>
  </r>
  <r>
    <s v="oklahoma"/>
    <x v="23"/>
    <x v="1"/>
    <x v="5584"/>
    <n v="0.51239999999999997"/>
    <n v="0.3332"/>
    <n v="0.38030000000000003"/>
    <n v="0.3332"/>
    <n v="0.24490000000000001"/>
    <n v="0.51239999999999997"/>
    <n v="0.3332"/>
    <n v="0.24490000000000001"/>
  </r>
  <r>
    <s v="oklahoma"/>
    <x v="23"/>
    <x v="3"/>
    <x v="628"/>
    <n v="0.7883"/>
    <n v="0.73429999999999995"/>
    <n v="0.72560000000000002"/>
    <n v="0.62739999999999996"/>
    <n v="0.56889999999999996"/>
    <n v="0.65310000000000001"/>
    <n v="0.45629999999999998"/>
    <n v="0.35599999999999998"/>
  </r>
  <r>
    <s v="oregon"/>
    <x v="23"/>
    <x v="2"/>
    <x v="1068"/>
    <n v="9.98E-2"/>
    <n v="3.1399999999999997E-2"/>
    <n v="8.6699999999999999E-2"/>
    <n v="3.1399999999999997E-2"/>
    <n v="3.1399999999999997E-2"/>
    <n v="9.98E-2"/>
    <n v="3.1399999999999997E-2"/>
    <n v="3.1399999999999997E-2"/>
  </r>
  <r>
    <s v="oregon"/>
    <x v="23"/>
    <x v="0"/>
    <x v="5585"/>
    <n v="3.2545999999999999"/>
    <n v="2.8774999999999999"/>
    <n v="2.5789"/>
    <n v="2.7475999999999998"/>
    <n v="2.1755"/>
    <n v="2.8094000000000001"/>
    <n v="2.2690999999999999"/>
    <n v="1.7149000000000001"/>
  </r>
  <r>
    <s v="oregon"/>
    <x v="23"/>
    <x v="5"/>
    <x v="1552"/>
    <n v="0.17469999999999999"/>
    <n v="6.6000000000000003E-2"/>
    <n v="0.1048"/>
    <n v="6.6000000000000003E-2"/>
    <n v="4.7300000000000002E-2"/>
    <n v="0.17469999999999999"/>
    <n v="6.6000000000000003E-2"/>
    <n v="4.7300000000000002E-2"/>
  </r>
  <r>
    <s v="oregon"/>
    <x v="23"/>
    <x v="3"/>
    <x v="5305"/>
    <n v="0.95860000000000001"/>
    <n v="0.89290000000000003"/>
    <n v="0.88229999999999997"/>
    <n v="0.76290000000000002"/>
    <n v="0.69169999999999998"/>
    <n v="0.79420000000000002"/>
    <n v="0.55479999999999996"/>
    <n v="0.43290000000000001"/>
  </r>
  <r>
    <s v="oregon"/>
    <x v="23"/>
    <x v="6"/>
    <x v="757"/>
    <n v="3.2899999999999999E-2"/>
    <n v="3.2899999999999999E-2"/>
    <n v="1.9800000000000002E-2"/>
    <n v="3.2899999999999999E-2"/>
    <n v="1.9800000000000002E-2"/>
    <n v="3.2899999999999999E-2"/>
    <n v="3.2899999999999999E-2"/>
    <n v="1.9800000000000002E-2"/>
  </r>
  <r>
    <s v="oregon"/>
    <x v="23"/>
    <x v="4"/>
    <x v="5586"/>
    <n v="1.5467"/>
    <n v="1.5364"/>
    <n v="1.1597999999999999"/>
    <n v="1.5364"/>
    <n v="1.1534"/>
    <n v="1.266"/>
    <n v="1.266"/>
    <n v="0.9516"/>
  </r>
  <r>
    <s v="oregon"/>
    <x v="23"/>
    <x v="1"/>
    <x v="5587"/>
    <n v="0.442"/>
    <n v="0.318"/>
    <n v="0.3256"/>
    <n v="0.318"/>
    <n v="0.2319"/>
    <n v="0.442"/>
    <n v="0.318"/>
    <n v="0.2319"/>
  </r>
  <r>
    <s v="pennsylvania"/>
    <x v="23"/>
    <x v="2"/>
    <x v="4750"/>
    <n v="0.27060000000000001"/>
    <n v="8.5300000000000001E-2"/>
    <n v="0.23519999999999999"/>
    <n v="8.5300000000000001E-2"/>
    <n v="8.5300000000000001E-2"/>
    <n v="0.27060000000000001"/>
    <n v="8.5300000000000001E-2"/>
    <n v="8.5300000000000001E-2"/>
  </r>
  <r>
    <s v="pennsylvania"/>
    <x v="23"/>
    <x v="0"/>
    <x v="5588"/>
    <n v="8.4171999999999993"/>
    <n v="7.3518999999999997"/>
    <n v="6.7430000000000003"/>
    <n v="6.9993999999999996"/>
    <n v="5.6166"/>
    <n v="7.3160999999999996"/>
    <n v="5.8079000000000001"/>
    <n v="4.4401999999999999"/>
  </r>
  <r>
    <s v="pennsylvania"/>
    <x v="23"/>
    <x v="3"/>
    <x v="5589"/>
    <n v="2.6004"/>
    <n v="2.4220999999999999"/>
    <n v="2.3935"/>
    <n v="2.0697000000000001"/>
    <n v="1.8764000000000001"/>
    <n v="2.1543999999999999"/>
    <n v="1.5052000000000001"/>
    <n v="1.1744000000000001"/>
  </r>
  <r>
    <s v="pennsylvania"/>
    <x v="23"/>
    <x v="4"/>
    <x v="5590"/>
    <n v="3.7023000000000001"/>
    <n v="3.6741999999999999"/>
    <n v="2.8313999999999999"/>
    <n v="3.6741999999999999"/>
    <n v="2.8142"/>
    <n v="3.0472000000000001"/>
    <n v="3.0472000000000001"/>
    <n v="2.3397999999999999"/>
  </r>
  <r>
    <s v="pennsylvania"/>
    <x v="23"/>
    <x v="5"/>
    <x v="5591"/>
    <n v="0.4738"/>
    <n v="0.1789"/>
    <n v="0.2843"/>
    <n v="0.1789"/>
    <n v="0.1283"/>
    <n v="0.4738"/>
    <n v="0.1789"/>
    <n v="0.1283"/>
  </r>
  <r>
    <s v="pennsylvania"/>
    <x v="23"/>
    <x v="1"/>
    <x v="2230"/>
    <n v="1.2806999999999999"/>
    <n v="0.90200000000000002"/>
    <n v="0.94499999999999995"/>
    <n v="0.90200000000000002"/>
    <n v="0.65880000000000005"/>
    <n v="1.2806999999999999"/>
    <n v="0.90200000000000002"/>
    <n v="0.65880000000000005"/>
  </r>
  <r>
    <s v="pennsylvania"/>
    <x v="23"/>
    <x v="6"/>
    <x v="5592"/>
    <n v="8.9300000000000004E-2"/>
    <n v="8.9300000000000004E-2"/>
    <n v="5.3600000000000002E-2"/>
    <n v="8.9300000000000004E-2"/>
    <n v="5.3600000000000002E-2"/>
    <n v="8.9300000000000004E-2"/>
    <n v="8.9300000000000004E-2"/>
    <n v="5.3600000000000002E-2"/>
  </r>
  <r>
    <s v="rhode_island"/>
    <x v="23"/>
    <x v="3"/>
    <x v="5593"/>
    <n v="0.23499999999999999"/>
    <n v="0.21890000000000001"/>
    <n v="0.21629999999999999"/>
    <n v="0.18709999999999999"/>
    <n v="0.1696"/>
    <n v="0.19470000000000001"/>
    <n v="0.13600000000000001"/>
    <n v="0.1061"/>
  </r>
  <r>
    <s v="rhode_island"/>
    <x v="23"/>
    <x v="1"/>
    <x v="5594"/>
    <n v="0.1105"/>
    <n v="7.9000000000000001E-2"/>
    <n v="8.14E-2"/>
    <n v="7.9000000000000001E-2"/>
    <n v="5.7599999999999998E-2"/>
    <n v="0.1105"/>
    <n v="7.9000000000000001E-2"/>
    <n v="5.7599999999999998E-2"/>
  </r>
  <r>
    <s v="rhode_island"/>
    <x v="23"/>
    <x v="4"/>
    <x v="5595"/>
    <n v="0.31929999999999997"/>
    <n v="0.31680000000000003"/>
    <n v="0.2442"/>
    <n v="0.31680000000000003"/>
    <n v="0.24260000000000001"/>
    <n v="0.26250000000000001"/>
    <n v="0.26250000000000001"/>
    <n v="0.20150000000000001"/>
  </r>
  <r>
    <s v="rhode_island"/>
    <x v="23"/>
    <x v="0"/>
    <x v="5596"/>
    <n v="0.74019999999999997"/>
    <n v="0.64670000000000005"/>
    <n v="0.59370000000000001"/>
    <n v="0.61480000000000001"/>
    <n v="0.49399999999999999"/>
    <n v="0.64300000000000002"/>
    <n v="0.50949999999999995"/>
    <n v="0.38940000000000002"/>
  </r>
  <r>
    <s v="rhode_island"/>
    <x v="23"/>
    <x v="6"/>
    <x v="5385"/>
    <n v="8.0999999999999996E-3"/>
    <n v="8.0999999999999996E-3"/>
    <n v="4.7999999999999996E-3"/>
    <n v="8.0999999999999996E-3"/>
    <n v="4.7999999999999996E-3"/>
    <n v="8.0999999999999996E-3"/>
    <n v="8.0999999999999996E-3"/>
    <n v="4.7999999999999996E-3"/>
  </r>
  <r>
    <s v="rhode_island"/>
    <x v="23"/>
    <x v="5"/>
    <x v="2073"/>
    <n v="4.2799999999999998E-2"/>
    <n v="1.6199999999999999E-2"/>
    <n v="2.5700000000000001E-2"/>
    <n v="1.6199999999999999E-2"/>
    <n v="1.1599999999999999E-2"/>
    <n v="4.2799999999999998E-2"/>
    <n v="1.6199999999999999E-2"/>
    <n v="1.1599999999999999E-2"/>
  </r>
  <r>
    <s v="rhode_island"/>
    <x v="23"/>
    <x v="2"/>
    <x v="282"/>
    <n v="2.4500000000000001E-2"/>
    <n v="7.7000000000000002E-3"/>
    <n v="2.1299999999999999E-2"/>
    <n v="7.7000000000000002E-3"/>
    <n v="7.7000000000000002E-3"/>
    <n v="2.4500000000000001E-2"/>
    <n v="7.7000000000000002E-3"/>
    <n v="7.7000000000000002E-3"/>
  </r>
  <r>
    <s v="south_carolina"/>
    <x v="23"/>
    <x v="1"/>
    <x v="5597"/>
    <n v="0.57220000000000004"/>
    <n v="0.38900000000000001"/>
    <n v="0.42330000000000001"/>
    <n v="0.38900000000000001"/>
    <n v="0.28489999999999999"/>
    <n v="0.57220000000000004"/>
    <n v="0.38900000000000001"/>
    <n v="0.28489999999999999"/>
  </r>
  <r>
    <s v="south_carolina"/>
    <x v="23"/>
    <x v="6"/>
    <x v="1260"/>
    <n v="3.5499999999999997E-2"/>
    <n v="3.5499999999999997E-2"/>
    <n v="2.1299999999999999E-2"/>
    <n v="3.5499999999999997E-2"/>
    <n v="2.1299999999999999E-2"/>
    <n v="3.5499999999999997E-2"/>
    <n v="3.5499999999999997E-2"/>
    <n v="2.1299999999999999E-2"/>
  </r>
  <r>
    <s v="south_carolina"/>
    <x v="23"/>
    <x v="5"/>
    <x v="5598"/>
    <n v="0.1885"/>
    <n v="7.1199999999999999E-2"/>
    <n v="0.11310000000000001"/>
    <n v="7.1199999999999999E-2"/>
    <n v="5.0999999999999997E-2"/>
    <n v="0.1885"/>
    <n v="7.1199999999999999E-2"/>
    <n v="5.0999999999999997E-2"/>
  </r>
  <r>
    <s v="south_carolina"/>
    <x v="23"/>
    <x v="2"/>
    <x v="1391"/>
    <n v="0.1076"/>
    <n v="3.39E-2"/>
    <n v="9.35E-2"/>
    <n v="3.39E-2"/>
    <n v="3.39E-2"/>
    <n v="0.1076"/>
    <n v="3.39E-2"/>
    <n v="3.39E-2"/>
  </r>
  <r>
    <s v="south_carolina"/>
    <x v="23"/>
    <x v="0"/>
    <x v="5599"/>
    <n v="3.8593999999999999"/>
    <n v="3.4030999999999998"/>
    <n v="3.0390999999999999"/>
    <n v="3.2629000000000001"/>
    <n v="2.5665"/>
    <n v="3.3359999999999999"/>
    <n v="2.7035"/>
    <n v="2.0379999999999998"/>
  </r>
  <r>
    <s v="south_carolina"/>
    <x v="23"/>
    <x v="4"/>
    <x v="5600"/>
    <n v="1.9213"/>
    <n v="1.9100999999999999"/>
    <n v="1.4359"/>
    <n v="1.9100999999999999"/>
    <n v="1.4291"/>
    <n v="1.5751999999999999"/>
    <n v="1.5751999999999999"/>
    <n v="1.1798"/>
  </r>
  <r>
    <s v="south_carolina"/>
    <x v="23"/>
    <x v="3"/>
    <x v="5601"/>
    <n v="1.0343"/>
    <n v="0.96340000000000003"/>
    <n v="0.95199999999999996"/>
    <n v="0.82320000000000004"/>
    <n v="0.74629999999999996"/>
    <n v="0.8569"/>
    <n v="0.59870000000000001"/>
    <n v="0.46710000000000002"/>
  </r>
  <r>
    <s v="south_dakota"/>
    <x v="23"/>
    <x v="5"/>
    <x v="288"/>
    <n v="2.9700000000000001E-2"/>
    <n v="1.12E-2"/>
    <n v="1.78E-2"/>
    <n v="1.12E-2"/>
    <n v="8.0000000000000002E-3"/>
    <n v="2.9700000000000001E-2"/>
    <n v="1.12E-2"/>
    <n v="8.0000000000000002E-3"/>
  </r>
  <r>
    <s v="south_dakota"/>
    <x v="23"/>
    <x v="1"/>
    <x v="815"/>
    <n v="9.9000000000000005E-2"/>
    <n v="6.5500000000000003E-2"/>
    <n v="7.3400000000000007E-2"/>
    <n v="6.5500000000000003E-2"/>
    <n v="4.8099999999999997E-2"/>
    <n v="9.9000000000000005E-2"/>
    <n v="6.5500000000000003E-2"/>
    <n v="4.8099999999999997E-2"/>
  </r>
  <r>
    <s v="south_dakota"/>
    <x v="23"/>
    <x v="6"/>
    <x v="321"/>
    <n v="5.5999999999999999E-3"/>
    <n v="5.5999999999999999E-3"/>
    <n v="3.3999999999999998E-3"/>
    <n v="5.5999999999999999E-3"/>
    <n v="3.3999999999999998E-3"/>
    <n v="5.5999999999999999E-3"/>
    <n v="5.5999999999999999E-3"/>
    <n v="3.3999999999999998E-3"/>
  </r>
  <r>
    <s v="south_dakota"/>
    <x v="23"/>
    <x v="2"/>
    <x v="819"/>
    <n v="1.7000000000000001E-2"/>
    <n v="5.3E-3"/>
    <n v="1.47E-2"/>
    <n v="5.3E-3"/>
    <n v="5.3E-3"/>
    <n v="1.7000000000000001E-2"/>
    <n v="5.3E-3"/>
    <n v="5.3E-3"/>
  </r>
  <r>
    <s v="south_dakota"/>
    <x v="23"/>
    <x v="3"/>
    <x v="5602"/>
    <n v="0.16289999999999999"/>
    <n v="0.1517"/>
    <n v="0.14990000000000001"/>
    <n v="0.12959999999999999"/>
    <n v="0.11749999999999999"/>
    <n v="0.13500000000000001"/>
    <n v="9.4299999999999995E-2"/>
    <n v="7.3599999999999999E-2"/>
  </r>
  <r>
    <s v="south_dakota"/>
    <x v="23"/>
    <x v="4"/>
    <x v="5603"/>
    <n v="0.3024"/>
    <n v="0.30059999999999998"/>
    <n v="0.22520000000000001"/>
    <n v="0.30059999999999998"/>
    <n v="0.22409999999999999"/>
    <n v="0.24740000000000001"/>
    <n v="0.24740000000000001"/>
    <n v="0.18459999999999999"/>
  </r>
  <r>
    <s v="south_dakota"/>
    <x v="23"/>
    <x v="0"/>
    <x v="5604"/>
    <n v="0.61639999999999995"/>
    <n v="0.54"/>
    <n v="0.4844"/>
    <n v="0.51790000000000003"/>
    <n v="0.40649999999999997"/>
    <n v="0.53359999999999996"/>
    <n v="0.4294"/>
    <n v="0.32300000000000001"/>
  </r>
  <r>
    <s v="tennessee"/>
    <x v="23"/>
    <x v="5"/>
    <x v="5605"/>
    <n v="0.26889999999999997"/>
    <n v="0.10150000000000001"/>
    <n v="0.1613"/>
    <n v="0.10150000000000001"/>
    <n v="7.2800000000000004E-2"/>
    <n v="0.26889999999999997"/>
    <n v="0.10150000000000001"/>
    <n v="7.2800000000000004E-2"/>
  </r>
  <r>
    <s v="tennessee"/>
    <x v="23"/>
    <x v="4"/>
    <x v="5606"/>
    <n v="2.6023999999999998"/>
    <n v="2.5865"/>
    <n v="1.9459"/>
    <n v="2.5865"/>
    <n v="1.9360999999999999"/>
    <n v="2.1320000000000001"/>
    <n v="2.1320000000000001"/>
    <n v="1.5974999999999999"/>
  </r>
  <r>
    <s v="tennessee"/>
    <x v="23"/>
    <x v="3"/>
    <x v="5607"/>
    <n v="1.4757"/>
    <n v="1.3745000000000001"/>
    <n v="1.3583000000000001"/>
    <n v="1.1745000000000001"/>
    <n v="1.0648"/>
    <n v="1.2225999999999999"/>
    <n v="0.85419999999999996"/>
    <n v="0.66649999999999998"/>
  </r>
  <r>
    <s v="tennessee"/>
    <x v="23"/>
    <x v="1"/>
    <x v="5608"/>
    <n v="0.82869999999999999"/>
    <n v="0.56089999999999995"/>
    <n v="0.61329999999999996"/>
    <n v="0.56089999999999995"/>
    <n v="0.41089999999999999"/>
    <n v="0.82869999999999999"/>
    <n v="0.56089999999999995"/>
    <n v="0.41089999999999999"/>
  </r>
  <r>
    <s v="tennessee"/>
    <x v="23"/>
    <x v="2"/>
    <x v="5609"/>
    <n v="0.15359999999999999"/>
    <n v="4.8399999999999999E-2"/>
    <n v="0.13350000000000001"/>
    <n v="4.8399999999999999E-2"/>
    <n v="4.8399999999999999E-2"/>
    <n v="0.15359999999999999"/>
    <n v="4.8399999999999999E-2"/>
    <n v="4.8399999999999999E-2"/>
  </r>
  <r>
    <s v="tennessee"/>
    <x v="23"/>
    <x v="0"/>
    <x v="5610"/>
    <n v="5.3799000000000001"/>
    <n v="4.7225000000000001"/>
    <n v="4.2426000000000004"/>
    <n v="4.5225"/>
    <n v="3.5634000000000001"/>
    <n v="4.6563999999999997"/>
    <n v="3.7477"/>
    <n v="2.8264999999999998"/>
  </r>
  <r>
    <s v="tennessee"/>
    <x v="23"/>
    <x v="6"/>
    <x v="477"/>
    <n v="5.0700000000000002E-2"/>
    <n v="5.0700000000000002E-2"/>
    <n v="3.04E-2"/>
    <n v="5.0700000000000002E-2"/>
    <n v="3.04E-2"/>
    <n v="5.0700000000000002E-2"/>
    <n v="5.0700000000000002E-2"/>
    <n v="3.04E-2"/>
  </r>
  <r>
    <s v="texas"/>
    <x v="23"/>
    <x v="3"/>
    <x v="5611"/>
    <n v="6.5709999999999997"/>
    <n v="6.1205999999999996"/>
    <n v="6.0480999999999998"/>
    <n v="5.2298999999999998"/>
    <n v="4.7415000000000003"/>
    <n v="5.4440999999999997"/>
    <n v="3.8035000000000001"/>
    <n v="2.9676999999999998"/>
  </r>
  <r>
    <s v="texas"/>
    <x v="23"/>
    <x v="5"/>
    <x v="5612"/>
    <n v="1.1973"/>
    <n v="0.4521"/>
    <n v="0.71840000000000004"/>
    <n v="0.4521"/>
    <n v="0.32429999999999998"/>
    <n v="1.1973"/>
    <n v="0.4521"/>
    <n v="0.32429999999999998"/>
  </r>
  <r>
    <s v="texas"/>
    <x v="23"/>
    <x v="1"/>
    <x v="5613"/>
    <n v="3.1598999999999999"/>
    <n v="2.2425000000000002"/>
    <n v="2.3302"/>
    <n v="2.2425000000000002"/>
    <n v="1.6368"/>
    <n v="3.1598999999999999"/>
    <n v="2.2425000000000002"/>
    <n v="1.6368"/>
  </r>
  <r>
    <s v="texas"/>
    <x v="23"/>
    <x v="4"/>
    <x v="5614"/>
    <n v="10.7964"/>
    <n v="10.7254"/>
    <n v="8.0777000000000001"/>
    <n v="10.7254"/>
    <n v="8.0341000000000005"/>
    <n v="8.8340999999999994"/>
    <n v="8.8340999999999994"/>
    <n v="6.6243999999999996"/>
  </r>
  <r>
    <s v="texas"/>
    <x v="23"/>
    <x v="2"/>
    <x v="5615"/>
    <n v="0.68379999999999996"/>
    <n v="0.2155"/>
    <n v="0.59419999999999995"/>
    <n v="0.2155"/>
    <n v="0.2155"/>
    <n v="0.68379999999999996"/>
    <n v="0.2155"/>
    <n v="0.2155"/>
  </r>
  <r>
    <s v="texas"/>
    <x v="23"/>
    <x v="6"/>
    <x v="4477"/>
    <n v="0.2258"/>
    <n v="0.2258"/>
    <n v="0.13550000000000001"/>
    <n v="0.2258"/>
    <n v="0.13550000000000001"/>
    <n v="0.2258"/>
    <n v="0.2258"/>
    <n v="0.13550000000000001"/>
  </r>
  <r>
    <s v="texas"/>
    <x v="23"/>
    <x v="0"/>
    <x v="5616"/>
    <n v="22.6341"/>
    <n v="19.9818"/>
    <n v="17.9041"/>
    <n v="19.091100000000001"/>
    <n v="15.0878"/>
    <n v="19.544899999999998"/>
    <n v="15.7735"/>
    <n v="11.904199999999999"/>
  </r>
  <r>
    <s v="utah"/>
    <x v="23"/>
    <x v="6"/>
    <x v="1251"/>
    <n v="2.3599999999999999E-2"/>
    <n v="2.3599999999999999E-2"/>
    <n v="1.4200000000000001E-2"/>
    <n v="2.3599999999999999E-2"/>
    <n v="1.4200000000000001E-2"/>
    <n v="2.3599999999999999E-2"/>
    <n v="2.3599999999999999E-2"/>
    <n v="1.4200000000000001E-2"/>
  </r>
  <r>
    <s v="utah"/>
    <x v="23"/>
    <x v="0"/>
    <x v="5617"/>
    <n v="2.2782"/>
    <n v="1.9953000000000001"/>
    <n v="1.8082"/>
    <n v="1.9020999999999999"/>
    <n v="1.5095000000000001"/>
    <n v="1.9722999999999999"/>
    <n v="1.5723"/>
    <n v="1.1890000000000001"/>
  </r>
  <r>
    <s v="utah"/>
    <x v="23"/>
    <x v="2"/>
    <x v="434"/>
    <n v="7.1499999999999994E-2"/>
    <n v="2.2499999999999999E-2"/>
    <n v="6.2199999999999998E-2"/>
    <n v="2.2499999999999999E-2"/>
    <n v="2.2499999999999999E-2"/>
    <n v="7.1499999999999994E-2"/>
    <n v="2.2499999999999999E-2"/>
    <n v="2.2499999999999999E-2"/>
  </r>
  <r>
    <s v="utah"/>
    <x v="23"/>
    <x v="5"/>
    <x v="1503"/>
    <n v="0.12520000000000001"/>
    <n v="4.7300000000000002E-2"/>
    <n v="7.51E-2"/>
    <n v="4.7300000000000002E-2"/>
    <n v="3.39E-2"/>
    <n v="0.12520000000000001"/>
    <n v="4.7300000000000002E-2"/>
    <n v="3.39E-2"/>
  </r>
  <r>
    <s v="utah"/>
    <x v="23"/>
    <x v="4"/>
    <x v="5618"/>
    <n v="1.0294000000000001"/>
    <n v="1.022"/>
    <n v="0.77239999999999998"/>
    <n v="1.022"/>
    <n v="0.76780000000000004"/>
    <n v="0.84140000000000004"/>
    <n v="0.84140000000000004"/>
    <n v="0.63290000000000002"/>
  </r>
  <r>
    <s v="utah"/>
    <x v="23"/>
    <x v="1"/>
    <x v="5619"/>
    <n v="0.34110000000000001"/>
    <n v="0.2397"/>
    <n v="0.25180000000000002"/>
    <n v="0.2397"/>
    <n v="0.17510000000000001"/>
    <n v="0.34110000000000001"/>
    <n v="0.2397"/>
    <n v="0.17510000000000001"/>
  </r>
  <r>
    <s v="utah"/>
    <x v="23"/>
    <x v="3"/>
    <x v="5620"/>
    <n v="0.68730000000000002"/>
    <n v="0.64019999999999999"/>
    <n v="0.63260000000000005"/>
    <n v="0.54700000000000004"/>
    <n v="0.496"/>
    <n v="0.56940000000000002"/>
    <n v="0.39779999999999999"/>
    <n v="0.31040000000000001"/>
  </r>
  <r>
    <s v="vermont"/>
    <x v="23"/>
    <x v="2"/>
    <x v="1051"/>
    <n v="1.4999999999999999E-2"/>
    <n v="4.7000000000000002E-3"/>
    <n v="1.2999999999999999E-2"/>
    <n v="4.7000000000000002E-3"/>
    <n v="4.7000000000000002E-3"/>
    <n v="1.4999999999999999E-2"/>
    <n v="4.7000000000000002E-3"/>
    <n v="4.7000000000000002E-3"/>
  </r>
  <r>
    <s v="vermont"/>
    <x v="23"/>
    <x v="1"/>
    <x v="5058"/>
    <n v="8.1900000000000001E-2"/>
    <n v="5.5199999999999999E-2"/>
    <n v="6.0600000000000001E-2"/>
    <n v="5.5199999999999999E-2"/>
    <n v="4.0500000000000001E-2"/>
    <n v="8.1900000000000001E-2"/>
    <n v="5.5199999999999999E-2"/>
    <n v="4.0500000000000001E-2"/>
  </r>
  <r>
    <s v="vermont"/>
    <x v="23"/>
    <x v="6"/>
    <x v="517"/>
    <n v="5.0000000000000001E-3"/>
    <n v="5.0000000000000001E-3"/>
    <n v="3.0000000000000001E-3"/>
    <n v="5.0000000000000001E-3"/>
    <n v="3.0000000000000001E-3"/>
    <n v="5.0000000000000001E-3"/>
    <n v="5.0000000000000001E-3"/>
    <n v="3.0000000000000001E-3"/>
  </r>
  <r>
    <s v="vermont"/>
    <x v="23"/>
    <x v="5"/>
    <x v="4276"/>
    <n v="2.63E-2"/>
    <n v="9.9000000000000008E-3"/>
    <n v="1.5800000000000002E-2"/>
    <n v="9.9000000000000008E-3"/>
    <n v="7.1000000000000004E-3"/>
    <n v="2.63E-2"/>
    <n v="9.9000000000000008E-3"/>
    <n v="7.1000000000000004E-3"/>
  </r>
  <r>
    <s v="vermont"/>
    <x v="23"/>
    <x v="4"/>
    <x v="5621"/>
    <n v="0.21679999999999999"/>
    <n v="0.2152"/>
    <n v="0.16589999999999999"/>
    <n v="0.2152"/>
    <n v="0.16489999999999999"/>
    <n v="0.1787"/>
    <n v="0.1787"/>
    <n v="0.13719999999999999"/>
  </r>
  <r>
    <s v="vermont"/>
    <x v="23"/>
    <x v="3"/>
    <x v="3655"/>
    <n v="0.14410000000000001"/>
    <n v="0.1343"/>
    <n v="0.13270000000000001"/>
    <n v="0.1147"/>
    <n v="0.104"/>
    <n v="0.11940000000000001"/>
    <n v="8.3400000000000002E-2"/>
    <n v="6.5100000000000005E-2"/>
  </r>
  <r>
    <s v="vermont"/>
    <x v="23"/>
    <x v="0"/>
    <x v="5622"/>
    <n v="0.48899999999999999"/>
    <n v="0.42430000000000001"/>
    <n v="0.39090000000000003"/>
    <n v="0.40479999999999999"/>
    <n v="0.32419999999999999"/>
    <n v="0.42620000000000002"/>
    <n v="0.33700000000000002"/>
    <n v="0.2576"/>
  </r>
  <r>
    <s v="virginia"/>
    <x v="23"/>
    <x v="6"/>
    <x v="427"/>
    <n v="6.7299999999999999E-2"/>
    <n v="6.7299999999999999E-2"/>
    <n v="4.0399999999999998E-2"/>
    <n v="6.7299999999999999E-2"/>
    <n v="4.0399999999999998E-2"/>
    <n v="6.7299999999999999E-2"/>
    <n v="6.7299999999999999E-2"/>
    <n v="4.0399999999999998E-2"/>
  </r>
  <r>
    <s v="virginia"/>
    <x v="23"/>
    <x v="5"/>
    <x v="5623"/>
    <n v="0.35709999999999997"/>
    <n v="0.13489999999999999"/>
    <n v="0.21429999999999999"/>
    <n v="0.13489999999999999"/>
    <n v="9.6699999999999994E-2"/>
    <n v="0.35709999999999997"/>
    <n v="0.13489999999999999"/>
    <n v="9.6699999999999994E-2"/>
  </r>
  <r>
    <s v="virginia"/>
    <x v="23"/>
    <x v="2"/>
    <x v="5624"/>
    <n v="0.20399999999999999"/>
    <n v="6.4299999999999996E-2"/>
    <n v="0.17730000000000001"/>
    <n v="6.4299999999999996E-2"/>
    <n v="6.4299999999999996E-2"/>
    <n v="0.20399999999999999"/>
    <n v="6.4299999999999996E-2"/>
    <n v="6.4299999999999996E-2"/>
  </r>
  <r>
    <s v="virginia"/>
    <x v="23"/>
    <x v="1"/>
    <x v="5625"/>
    <n v="1.0230999999999999"/>
    <n v="0.70760000000000001"/>
    <n v="0.75590000000000002"/>
    <n v="0.70760000000000001"/>
    <n v="0.51749999999999996"/>
    <n v="1.0230999999999999"/>
    <n v="0.70760000000000001"/>
    <n v="0.51749999999999996"/>
  </r>
  <r>
    <s v="virginia"/>
    <x v="23"/>
    <x v="3"/>
    <x v="5626"/>
    <n v="1.96"/>
    <n v="1.8257000000000001"/>
    <n v="1.8041"/>
    <n v="1.56"/>
    <n v="1.4142999999999999"/>
    <n v="1.6238999999999999"/>
    <n v="1.1345000000000001"/>
    <n v="0.88519999999999999"/>
  </r>
  <r>
    <s v="virginia"/>
    <x v="23"/>
    <x v="4"/>
    <x v="3879"/>
    <n v="3.2574000000000001"/>
    <n v="3.2362000000000002"/>
    <n v="2.4369000000000001"/>
    <n v="3.2362000000000002"/>
    <n v="2.4239000000000002"/>
    <n v="2.6659000000000002"/>
    <n v="2.6659000000000002"/>
    <n v="1.9987999999999999"/>
  </r>
  <r>
    <s v="virginia"/>
    <x v="23"/>
    <x v="0"/>
    <x v="5627"/>
    <n v="6.8689"/>
    <n v="6.0359999999999996"/>
    <n v="5.4287999999999998"/>
    <n v="5.7704000000000004"/>
    <n v="4.5571999999999999"/>
    <n v="5.9413"/>
    <n v="4.7746000000000004"/>
    <n v="3.6030000000000002"/>
  </r>
  <r>
    <s v="washington"/>
    <x v="23"/>
    <x v="4"/>
    <x v="5628"/>
    <n v="1.6956"/>
    <n v="1.6773"/>
    <n v="1.2950999999999999"/>
    <n v="1.6773"/>
    <n v="1.2838000000000001"/>
    <n v="1.3804000000000001"/>
    <n v="1.3804000000000001"/>
    <n v="1.0589999999999999"/>
  </r>
  <r>
    <s v="washington"/>
    <x v="23"/>
    <x v="6"/>
    <x v="805"/>
    <n v="5.8299999999999998E-2"/>
    <n v="5.8299999999999998E-2"/>
    <n v="3.5000000000000003E-2"/>
    <n v="5.8299999999999998E-2"/>
    <n v="3.5000000000000003E-2"/>
    <n v="5.8299999999999998E-2"/>
    <n v="5.8299999999999998E-2"/>
    <n v="3.5000000000000003E-2"/>
  </r>
  <r>
    <s v="washington"/>
    <x v="23"/>
    <x v="2"/>
    <x v="5629"/>
    <n v="0.1767"/>
    <n v="5.57E-2"/>
    <n v="0.15359999999999999"/>
    <n v="5.57E-2"/>
    <n v="5.57E-2"/>
    <n v="0.1767"/>
    <n v="5.57E-2"/>
    <n v="5.57E-2"/>
  </r>
  <r>
    <s v="washington"/>
    <x v="23"/>
    <x v="3"/>
    <x v="5630"/>
    <n v="1.6980999999999999"/>
    <n v="1.5817000000000001"/>
    <n v="1.5629999999999999"/>
    <n v="1.3514999999999999"/>
    <n v="1.2253000000000001"/>
    <n v="1.4069"/>
    <n v="0.9829"/>
    <n v="0.76690000000000003"/>
  </r>
  <r>
    <s v="washington"/>
    <x v="23"/>
    <x v="5"/>
    <x v="5631"/>
    <n v="0.30940000000000001"/>
    <n v="0.1168"/>
    <n v="0.1857"/>
    <n v="0.1168"/>
    <n v="8.3799999999999999E-2"/>
    <n v="0.30940000000000001"/>
    <n v="0.1168"/>
    <n v="8.3799999999999999E-2"/>
  </r>
  <r>
    <s v="washington"/>
    <x v="23"/>
    <x v="0"/>
    <x v="5632"/>
    <n v="4.5126999999999997"/>
    <n v="4.0643000000000002"/>
    <n v="3.7039"/>
    <n v="3.8342000000000001"/>
    <n v="3.1553"/>
    <n v="3.9062000000000001"/>
    <n v="3.1686000000000001"/>
    <n v="2.4721000000000002"/>
  </r>
  <r>
    <s v="washington"/>
    <x v="23"/>
    <x v="1"/>
    <x v="5633"/>
    <n v="0.57440000000000002"/>
    <n v="0.57440000000000002"/>
    <n v="0.47160000000000002"/>
    <n v="0.57440000000000002"/>
    <n v="0.47160000000000002"/>
    <n v="0.57440000000000002"/>
    <n v="0.57440000000000002"/>
    <n v="0.47160000000000002"/>
  </r>
  <r>
    <s v="washington_dc"/>
    <x v="23"/>
    <x v="0"/>
    <x v="686"/>
    <n v="0.36759999999999998"/>
    <n v="0.32840000000000003"/>
    <n v="0.28799999999999998"/>
    <n v="0.31619999999999998"/>
    <n v="0.2472"/>
    <n v="0.31659999999999999"/>
    <n v="0.2621"/>
    <n v="0.19719999999999999"/>
  </r>
  <r>
    <s v="washington_dc"/>
    <x v="23"/>
    <x v="6"/>
    <x v="155"/>
    <n v="3.0999999999999999E-3"/>
    <n v="3.0999999999999999E-3"/>
    <n v="1.9E-3"/>
    <n v="3.0999999999999999E-3"/>
    <n v="1.9E-3"/>
    <n v="3.0999999999999999E-3"/>
    <n v="3.0999999999999999E-3"/>
    <n v="1.9E-3"/>
  </r>
  <r>
    <s v="washington_dc"/>
    <x v="23"/>
    <x v="5"/>
    <x v="5634"/>
    <n v="1.6400000000000001E-2"/>
    <n v="6.1999999999999998E-3"/>
    <n v="9.7999999999999997E-3"/>
    <n v="6.1999999999999998E-3"/>
    <n v="4.4000000000000003E-3"/>
    <n v="1.6400000000000001E-2"/>
    <n v="6.1999999999999998E-3"/>
    <n v="4.4000000000000003E-3"/>
  </r>
  <r>
    <s v="washington_dc"/>
    <x v="23"/>
    <x v="3"/>
    <x v="5635"/>
    <n v="8.9800000000000005E-2"/>
    <n v="8.3599999999999994E-2"/>
    <n v="8.2600000000000007E-2"/>
    <n v="7.1499999999999994E-2"/>
    <n v="6.4799999999999996E-2"/>
    <n v="7.4399999999999994E-2"/>
    <n v="5.1999999999999998E-2"/>
    <n v="4.0599999999999997E-2"/>
  </r>
  <r>
    <s v="washington_dc"/>
    <x v="23"/>
    <x v="1"/>
    <x v="1182"/>
    <n v="4.9000000000000002E-2"/>
    <n v="3.3399999999999999E-2"/>
    <n v="3.6200000000000003E-2"/>
    <n v="3.3399999999999999E-2"/>
    <n v="2.4500000000000001E-2"/>
    <n v="4.9000000000000002E-2"/>
    <n v="3.3399999999999999E-2"/>
    <n v="2.4500000000000001E-2"/>
  </r>
  <r>
    <s v="washington_dc"/>
    <x v="23"/>
    <x v="4"/>
    <x v="387"/>
    <n v="0.2001"/>
    <n v="0.1991"/>
    <n v="0.14929999999999999"/>
    <n v="0.1991"/>
    <n v="0.1487"/>
    <n v="0.16439999999999999"/>
    <n v="0.16439999999999999"/>
    <n v="0.123"/>
  </r>
  <r>
    <s v="washington_dc"/>
    <x v="23"/>
    <x v="2"/>
    <x v="127"/>
    <n v="9.2999999999999992E-3"/>
    <n v="2.8999999999999998E-3"/>
    <n v="8.0999999999999996E-3"/>
    <n v="2.8999999999999998E-3"/>
    <n v="2.8999999999999998E-3"/>
    <n v="9.2999999999999992E-3"/>
    <n v="2.8999999999999998E-3"/>
    <n v="2.8999999999999998E-3"/>
  </r>
  <r>
    <s v="west_virginia"/>
    <x v="23"/>
    <x v="5"/>
    <x v="3915"/>
    <n v="6.4500000000000002E-2"/>
    <n v="2.4299999999999999E-2"/>
    <n v="3.8699999999999998E-2"/>
    <n v="2.4299999999999999E-2"/>
    <n v="1.7500000000000002E-2"/>
    <n v="6.4500000000000002E-2"/>
    <n v="2.4299999999999999E-2"/>
    <n v="1.7500000000000002E-2"/>
  </r>
  <r>
    <s v="west_virginia"/>
    <x v="23"/>
    <x v="1"/>
    <x v="5636"/>
    <n v="0.2029"/>
    <n v="0.13650000000000001"/>
    <n v="0.15029999999999999"/>
    <n v="0.13650000000000001"/>
    <n v="0.10009999999999999"/>
    <n v="0.2029"/>
    <n v="0.13650000000000001"/>
    <n v="0.10009999999999999"/>
  </r>
  <r>
    <s v="west_virginia"/>
    <x v="23"/>
    <x v="6"/>
    <x v="559"/>
    <n v="1.2200000000000001E-2"/>
    <n v="1.2200000000000001E-2"/>
    <n v="7.3000000000000001E-3"/>
    <n v="1.2200000000000001E-2"/>
    <n v="7.3000000000000001E-3"/>
    <n v="1.2200000000000001E-2"/>
    <n v="1.2200000000000001E-2"/>
    <n v="7.3000000000000001E-3"/>
  </r>
  <r>
    <s v="west_virginia"/>
    <x v="23"/>
    <x v="4"/>
    <x v="5637"/>
    <n v="0.66420000000000001"/>
    <n v="0.6603"/>
    <n v="0.49630000000000002"/>
    <n v="0.6603"/>
    <n v="0.49399999999999999"/>
    <n v="0.54459999999999997"/>
    <n v="0.54459999999999997"/>
    <n v="0.40789999999999998"/>
  </r>
  <r>
    <s v="west_virginia"/>
    <x v="23"/>
    <x v="3"/>
    <x v="1573"/>
    <n v="0.35389999999999999"/>
    <n v="0.3296"/>
    <n v="0.32569999999999999"/>
    <n v="0.28160000000000002"/>
    <n v="0.25530000000000003"/>
    <n v="0.29320000000000002"/>
    <n v="0.20480000000000001"/>
    <n v="0.1598"/>
  </r>
  <r>
    <s v="west_virginia"/>
    <x v="23"/>
    <x v="0"/>
    <x v="5638"/>
    <n v="1.3344"/>
    <n v="1.1746000000000001"/>
    <n v="1.0503"/>
    <n v="1.1266"/>
    <n v="0.88580000000000003"/>
    <n v="1.1541999999999999"/>
    <n v="0.93410000000000004"/>
    <n v="0.70409999999999995"/>
  </r>
  <r>
    <s v="west_virginia"/>
    <x v="23"/>
    <x v="2"/>
    <x v="101"/>
    <n v="3.6799999999999999E-2"/>
    <n v="1.1599999999999999E-2"/>
    <n v="3.2000000000000001E-2"/>
    <n v="1.1599999999999999E-2"/>
    <n v="1.1599999999999999E-2"/>
    <n v="3.6799999999999999E-2"/>
    <n v="1.1599999999999999E-2"/>
    <n v="1.1599999999999999E-2"/>
  </r>
  <r>
    <s v="wisconsin"/>
    <x v="23"/>
    <x v="3"/>
    <x v="5639"/>
    <n v="1.246"/>
    <n v="1.1606000000000001"/>
    <n v="1.1469"/>
    <n v="0.99170000000000003"/>
    <n v="0.89910000000000001"/>
    <n v="1.0323"/>
    <n v="0.72130000000000005"/>
    <n v="0.56279999999999997"/>
  </r>
  <r>
    <s v="wisconsin"/>
    <x v="23"/>
    <x v="5"/>
    <x v="4808"/>
    <n v="0.22700000000000001"/>
    <n v="8.5699999999999998E-2"/>
    <n v="0.13619999999999999"/>
    <n v="8.5699999999999998E-2"/>
    <n v="6.1499999999999999E-2"/>
    <n v="0.22700000000000001"/>
    <n v="8.5699999999999998E-2"/>
    <n v="6.1499999999999999E-2"/>
  </r>
  <r>
    <s v="wisconsin"/>
    <x v="23"/>
    <x v="2"/>
    <x v="4041"/>
    <n v="0.12970000000000001"/>
    <n v="4.0899999999999999E-2"/>
    <n v="0.11269999999999999"/>
    <n v="4.0899999999999999E-2"/>
    <n v="4.0899999999999999E-2"/>
    <n v="0.12970000000000001"/>
    <n v="4.0899999999999999E-2"/>
    <n v="4.0899999999999999E-2"/>
  </r>
  <r>
    <s v="wisconsin"/>
    <x v="23"/>
    <x v="6"/>
    <x v="2073"/>
    <n v="4.2799999999999998E-2"/>
    <n v="4.2799999999999998E-2"/>
    <n v="2.5700000000000001E-2"/>
    <n v="4.2799999999999998E-2"/>
    <n v="2.5700000000000001E-2"/>
    <n v="4.2799999999999998E-2"/>
    <n v="4.2799999999999998E-2"/>
    <n v="2.5700000000000001E-2"/>
  </r>
  <r>
    <s v="wisconsin"/>
    <x v="23"/>
    <x v="1"/>
    <x v="5640"/>
    <n v="0.67789999999999995"/>
    <n v="0.46310000000000001"/>
    <n v="0.50139999999999996"/>
    <n v="0.46310000000000001"/>
    <n v="0.33900000000000002"/>
    <n v="0.67789999999999995"/>
    <n v="0.46310000000000001"/>
    <n v="0.33900000000000002"/>
  </r>
  <r>
    <s v="wisconsin"/>
    <x v="23"/>
    <x v="4"/>
    <x v="5641"/>
    <n v="2.2004000000000001"/>
    <n v="2.1869000000000001"/>
    <n v="1.6395999999999999"/>
    <n v="2.1869000000000001"/>
    <n v="1.6314"/>
    <n v="1.7990999999999999"/>
    <n v="1.7990999999999999"/>
    <n v="1.3431"/>
  </r>
  <r>
    <s v="wisconsin"/>
    <x v="23"/>
    <x v="0"/>
    <x v="5642"/>
    <n v="4.5239000000000003"/>
    <n v="3.9801000000000002"/>
    <n v="3.5625"/>
    <n v="3.8111999999999999"/>
    <n v="2.9975999999999998"/>
    <n v="3.9089999999999998"/>
    <n v="3.1528999999999998"/>
    <n v="2.3730000000000002"/>
  </r>
  <r>
    <s v="wyoming"/>
    <x v="23"/>
    <x v="3"/>
    <x v="1004"/>
    <n v="0.1069"/>
    <n v="9.9599999999999994E-2"/>
    <n v="9.8400000000000001E-2"/>
    <n v="8.5099999999999995E-2"/>
    <n v="7.7200000000000005E-2"/>
    <n v="8.8599999999999998E-2"/>
    <n v="6.1899999999999997E-2"/>
    <n v="4.8300000000000003E-2"/>
  </r>
  <r>
    <s v="wyoming"/>
    <x v="23"/>
    <x v="6"/>
    <x v="93"/>
    <n v="3.7000000000000002E-3"/>
    <n v="3.7000000000000002E-3"/>
    <n v="2.2000000000000001E-3"/>
    <n v="3.7000000000000002E-3"/>
    <n v="2.2000000000000001E-3"/>
    <n v="3.7000000000000002E-3"/>
    <n v="3.7000000000000002E-3"/>
    <n v="2.2000000000000001E-3"/>
  </r>
  <r>
    <s v="wyoming"/>
    <x v="23"/>
    <x v="0"/>
    <x v="5643"/>
    <n v="0.42509999999999998"/>
    <n v="0.36259999999999998"/>
    <n v="0.33429999999999999"/>
    <n v="0.34810000000000002"/>
    <n v="0.27379999999999999"/>
    <n v="0.37169999999999997"/>
    <n v="0.29099999999999998"/>
    <n v="0.21970000000000001"/>
  </r>
  <r>
    <s v="wyoming"/>
    <x v="23"/>
    <x v="4"/>
    <x v="169"/>
    <n v="0.19520000000000001"/>
    <n v="0.19400000000000001"/>
    <n v="0.1462"/>
    <n v="0.19400000000000001"/>
    <n v="0.14549999999999999"/>
    <n v="0.16009999999999999"/>
    <n v="0.16009999999999999"/>
    <n v="0.1202"/>
  </r>
  <r>
    <s v="wyoming"/>
    <x v="23"/>
    <x v="2"/>
    <x v="254"/>
    <n v="1.11E-2"/>
    <n v="3.5000000000000001E-3"/>
    <n v="9.7000000000000003E-3"/>
    <n v="3.5000000000000001E-3"/>
    <n v="3.5000000000000001E-3"/>
    <n v="1.11E-2"/>
    <n v="3.5000000000000001E-3"/>
    <n v="3.5000000000000001E-3"/>
  </r>
  <r>
    <s v="wyoming"/>
    <x v="23"/>
    <x v="5"/>
    <x v="1699"/>
    <n v="1.95E-2"/>
    <n v="7.4000000000000003E-3"/>
    <n v="1.17E-2"/>
    <n v="7.4000000000000003E-3"/>
    <n v="5.3E-3"/>
    <n v="1.95E-2"/>
    <n v="7.4000000000000003E-3"/>
    <n v="5.3E-3"/>
  </r>
  <r>
    <s v="wyoming"/>
    <x v="23"/>
    <x v="1"/>
    <x v="1856"/>
    <n v="8.8700000000000001E-2"/>
    <n v="5.4399999999999997E-2"/>
    <n v="6.6100000000000006E-2"/>
    <n v="5.4399999999999997E-2"/>
    <n v="4.02E-2"/>
    <n v="8.8700000000000001E-2"/>
    <n v="5.4399999999999997E-2"/>
    <n v="4.02E-2"/>
  </r>
  <r>
    <s v="alabama"/>
    <x v="24"/>
    <x v="5"/>
    <x v="5644"/>
    <n v="0.1797"/>
    <n v="6.7900000000000002E-2"/>
    <n v="5.3900000000000003E-2"/>
    <n v="6.7900000000000002E-2"/>
    <n v="2.7300000000000001E-2"/>
    <n v="0.1797"/>
    <n v="6.7900000000000002E-2"/>
    <n v="2.7300000000000001E-2"/>
  </r>
  <r>
    <s v="alabama"/>
    <x v="24"/>
    <x v="3"/>
    <x v="5645"/>
    <n v="0.99980000000000002"/>
    <n v="0.90890000000000004"/>
    <n v="0.72640000000000005"/>
    <n v="0.77729999999999999"/>
    <n v="0.55279999999999996"/>
    <n v="0.78210000000000002"/>
    <n v="0.54490000000000005"/>
    <n v="0.3372"/>
  </r>
  <r>
    <s v="alabama"/>
    <x v="24"/>
    <x v="2"/>
    <x v="5646"/>
    <n v="0.1042"/>
    <n v="3.09E-2"/>
    <n v="8.43E-2"/>
    <n v="3.09E-2"/>
    <n v="3.09E-2"/>
    <n v="0.1042"/>
    <n v="3.09E-2"/>
    <n v="3.09E-2"/>
  </r>
  <r>
    <s v="alabama"/>
    <x v="24"/>
    <x v="4"/>
    <x v="5647"/>
    <n v="1.8711"/>
    <n v="1.8584000000000001"/>
    <n v="1.1919999999999999"/>
    <n v="1.8584000000000001"/>
    <n v="1.1849000000000001"/>
    <n v="1.4704999999999999"/>
    <n v="1.4704999999999999"/>
    <n v="0.93959999999999999"/>
  </r>
  <r>
    <s v="alabama"/>
    <x v="24"/>
    <x v="1"/>
    <x v="5648"/>
    <n v="0.68279999999999996"/>
    <n v="0.40679999999999999"/>
    <n v="0.41139999999999999"/>
    <n v="0.40679999999999999"/>
    <n v="0.2397"/>
    <n v="0.68279999999999996"/>
    <n v="0.40679999999999999"/>
    <n v="0.2397"/>
  </r>
  <r>
    <s v="alabama"/>
    <x v="24"/>
    <x v="0"/>
    <x v="5649"/>
    <n v="3.8713000000000002"/>
    <n v="3.3065000000000002"/>
    <n v="2.4781"/>
    <n v="3.1749000000000001"/>
    <n v="2.0457999999999998"/>
    <n v="3.2530000000000001"/>
    <n v="2.5547"/>
    <n v="1.5848"/>
  </r>
  <r>
    <s v="alabama"/>
    <x v="24"/>
    <x v="6"/>
    <x v="553"/>
    <n v="3.3700000000000001E-2"/>
    <n v="3.3700000000000001E-2"/>
    <n v="1.01E-2"/>
    <n v="3.3700000000000001E-2"/>
    <n v="1.01E-2"/>
    <n v="3.3700000000000001E-2"/>
    <n v="3.3700000000000001E-2"/>
    <n v="1.01E-2"/>
  </r>
  <r>
    <s v="alaska"/>
    <x v="24"/>
    <x v="4"/>
    <x v="2034"/>
    <n v="0.2883"/>
    <n v="0.28610000000000002"/>
    <n v="0.18390000000000001"/>
    <n v="0.28610000000000002"/>
    <n v="0.18260000000000001"/>
    <n v="0.22620000000000001"/>
    <n v="0.22620000000000001"/>
    <n v="0.1447"/>
  </r>
  <r>
    <s v="alaska"/>
    <x v="24"/>
    <x v="1"/>
    <x v="5650"/>
    <n v="7.2599999999999998E-2"/>
    <n v="5.1799999999999999E-2"/>
    <n v="4.2799999999999998E-2"/>
    <n v="5.1799999999999999E-2"/>
    <n v="2.9899999999999999E-2"/>
    <n v="7.2599999999999998E-2"/>
    <n v="5.1799999999999999E-2"/>
    <n v="2.9899999999999999E-2"/>
  </r>
  <r>
    <s v="alaska"/>
    <x v="24"/>
    <x v="3"/>
    <x v="1088"/>
    <n v="0.17660000000000001"/>
    <n v="0.16059999999999999"/>
    <n v="0.12839999999999999"/>
    <n v="0.13730000000000001"/>
    <n v="9.7699999999999995E-2"/>
    <n v="0.13819999999999999"/>
    <n v="9.6299999999999997E-2"/>
    <n v="5.96E-2"/>
  </r>
  <r>
    <s v="alaska"/>
    <x v="24"/>
    <x v="2"/>
    <x v="1132"/>
    <n v="1.84E-2"/>
    <n v="5.4999999999999997E-3"/>
    <n v="1.49E-2"/>
    <n v="5.4999999999999997E-3"/>
    <n v="5.4999999999999997E-3"/>
    <n v="1.84E-2"/>
    <n v="5.4999999999999997E-3"/>
    <n v="5.4999999999999997E-3"/>
  </r>
  <r>
    <s v="alaska"/>
    <x v="24"/>
    <x v="0"/>
    <x v="5651"/>
    <n v="0.59370000000000001"/>
    <n v="0.52190000000000003"/>
    <n v="0.38119999999999998"/>
    <n v="0.49869999999999998"/>
    <n v="0.32219999999999999"/>
    <n v="0.49299999999999999"/>
    <n v="0.3977"/>
    <n v="0.2462"/>
  </r>
  <r>
    <s v="alaska"/>
    <x v="24"/>
    <x v="6"/>
    <x v="379"/>
    <n v="6.0000000000000001E-3"/>
    <n v="6.0000000000000001E-3"/>
    <n v="1.8E-3"/>
    <n v="6.0000000000000001E-3"/>
    <n v="1.8E-3"/>
    <n v="6.0000000000000001E-3"/>
    <n v="6.0000000000000001E-3"/>
    <n v="1.8E-3"/>
  </r>
  <r>
    <s v="alaska"/>
    <x v="24"/>
    <x v="5"/>
    <x v="1738"/>
    <n v="3.1800000000000002E-2"/>
    <n v="1.2E-2"/>
    <n v="9.4999999999999998E-3"/>
    <n v="1.2E-2"/>
    <n v="4.7999999999999996E-3"/>
    <n v="3.1800000000000002E-2"/>
    <n v="1.2E-2"/>
    <n v="4.7999999999999996E-3"/>
  </r>
  <r>
    <s v="arizona"/>
    <x v="24"/>
    <x v="1"/>
    <x v="5652"/>
    <n v="0.88670000000000004"/>
    <n v="0.63280000000000003"/>
    <n v="0.52280000000000004"/>
    <n v="0.63280000000000003"/>
    <n v="0.36480000000000001"/>
    <n v="0.88670000000000004"/>
    <n v="0.63280000000000003"/>
    <n v="0.36480000000000001"/>
  </r>
  <r>
    <s v="arizona"/>
    <x v="24"/>
    <x v="4"/>
    <x v="2944"/>
    <n v="3.3079999999999998"/>
    <n v="3.2806000000000002"/>
    <n v="2.1071"/>
    <n v="3.2806000000000002"/>
    <n v="2.0918000000000001"/>
    <n v="2.5912999999999999"/>
    <n v="2.5912999999999999"/>
    <n v="1.6564000000000001"/>
  </r>
  <r>
    <s v="arizona"/>
    <x v="24"/>
    <x v="6"/>
    <x v="3502"/>
    <n v="7.2700000000000001E-2"/>
    <n v="7.2700000000000001E-2"/>
    <n v="2.18E-2"/>
    <n v="7.2700000000000001E-2"/>
    <n v="2.18E-2"/>
    <n v="7.2700000000000001E-2"/>
    <n v="7.2700000000000001E-2"/>
    <n v="2.18E-2"/>
  </r>
  <r>
    <s v="arizona"/>
    <x v="24"/>
    <x v="3"/>
    <x v="5653"/>
    <n v="2.1537000000000002"/>
    <n v="1.958"/>
    <n v="1.5649"/>
    <n v="1.6744000000000001"/>
    <n v="1.1909000000000001"/>
    <n v="1.6848000000000001"/>
    <n v="1.1739999999999999"/>
    <n v="0.72640000000000005"/>
  </r>
  <r>
    <s v="arizona"/>
    <x v="24"/>
    <x v="0"/>
    <x v="5654"/>
    <n v="7.0327000000000002"/>
    <n v="6.1566000000000001"/>
    <n v="4.5143000000000004"/>
    <n v="5.8731"/>
    <n v="3.7948"/>
    <n v="5.8471000000000002"/>
    <n v="4.6833999999999998"/>
    <n v="2.8946999999999998"/>
  </r>
  <r>
    <s v="arizona"/>
    <x v="24"/>
    <x v="2"/>
    <x v="5655"/>
    <n v="0.22450000000000001"/>
    <n v="6.6500000000000004E-2"/>
    <n v="0.18160000000000001"/>
    <n v="6.6500000000000004E-2"/>
    <n v="6.6500000000000004E-2"/>
    <n v="0.22450000000000001"/>
    <n v="6.6500000000000004E-2"/>
    <n v="6.6500000000000004E-2"/>
  </r>
  <r>
    <s v="arizona"/>
    <x v="24"/>
    <x v="5"/>
    <x v="5656"/>
    <n v="0.38719999999999999"/>
    <n v="0.1462"/>
    <n v="0.1162"/>
    <n v="0.1462"/>
    <n v="5.8900000000000001E-2"/>
    <n v="0.38719999999999999"/>
    <n v="0.1462"/>
    <n v="5.8900000000000001E-2"/>
  </r>
  <r>
    <s v="arkansas"/>
    <x v="24"/>
    <x v="5"/>
    <x v="892"/>
    <n v="0.1192"/>
    <n v="4.4999999999999998E-2"/>
    <n v="3.5799999999999998E-2"/>
    <n v="4.4999999999999998E-2"/>
    <n v="1.8100000000000002E-2"/>
    <n v="0.1192"/>
    <n v="4.4999999999999998E-2"/>
    <n v="1.8100000000000002E-2"/>
  </r>
  <r>
    <s v="arkansas"/>
    <x v="24"/>
    <x v="4"/>
    <x v="5657"/>
    <n v="1.1982999999999999"/>
    <n v="1.1899"/>
    <n v="0.76300000000000001"/>
    <n v="1.1899"/>
    <n v="0.75829999999999997"/>
    <n v="0.94120000000000004"/>
    <n v="0.94120000000000004"/>
    <n v="0.60109999999999997"/>
  </r>
  <r>
    <s v="arkansas"/>
    <x v="24"/>
    <x v="2"/>
    <x v="2225"/>
    <n v="6.9099999999999995E-2"/>
    <n v="2.0500000000000001E-2"/>
    <n v="5.5899999999999998E-2"/>
    <n v="2.0500000000000001E-2"/>
    <n v="2.0500000000000001E-2"/>
    <n v="6.9099999999999995E-2"/>
    <n v="2.0500000000000001E-2"/>
    <n v="2.0500000000000001E-2"/>
  </r>
  <r>
    <s v="arkansas"/>
    <x v="24"/>
    <x v="0"/>
    <x v="5658"/>
    <n v="2.4491000000000001"/>
    <n v="2.1187"/>
    <n v="1.5689"/>
    <n v="2.0314000000000001"/>
    <n v="1.3096000000000001"/>
    <n v="2.0476000000000001"/>
    <n v="1.6287"/>
    <n v="1.0093000000000001"/>
  </r>
  <r>
    <s v="arkansas"/>
    <x v="24"/>
    <x v="1"/>
    <x v="5659"/>
    <n v="0.37709999999999999"/>
    <n v="0.2382"/>
    <n v="0.22570000000000001"/>
    <n v="0.2382"/>
    <n v="0.13930000000000001"/>
    <n v="0.37709999999999999"/>
    <n v="0.2382"/>
    <n v="0.13930000000000001"/>
  </r>
  <r>
    <s v="arkansas"/>
    <x v="24"/>
    <x v="6"/>
    <x v="1463"/>
    <n v="2.24E-2"/>
    <n v="2.24E-2"/>
    <n v="6.7000000000000002E-3"/>
    <n v="2.24E-2"/>
    <n v="6.7000000000000002E-3"/>
    <n v="2.24E-2"/>
    <n v="2.24E-2"/>
    <n v="6.7000000000000002E-3"/>
  </r>
  <r>
    <s v="arkansas"/>
    <x v="24"/>
    <x v="3"/>
    <x v="5660"/>
    <n v="0.66300000000000003"/>
    <n v="0.6028"/>
    <n v="0.48180000000000001"/>
    <n v="0.51549999999999996"/>
    <n v="0.36659999999999998"/>
    <n v="0.51870000000000005"/>
    <n v="0.3614"/>
    <n v="0.22359999999999999"/>
  </r>
  <r>
    <s v="california"/>
    <x v="24"/>
    <x v="4"/>
    <x v="5661"/>
    <n v="13.562099999999999"/>
    <n v="13.4414"/>
    <n v="8.6268999999999991"/>
    <n v="13.4414"/>
    <n v="8.5597999999999992"/>
    <n v="10.6074"/>
    <n v="10.6074"/>
    <n v="6.7716000000000003"/>
  </r>
  <r>
    <s v="california"/>
    <x v="24"/>
    <x v="5"/>
    <x v="5662"/>
    <n v="1.7018"/>
    <n v="0.64259999999999995"/>
    <n v="0.51049999999999995"/>
    <n v="0.64259999999999995"/>
    <n v="0.25869999999999999"/>
    <n v="1.7018"/>
    <n v="0.64259999999999995"/>
    <n v="0.25869999999999999"/>
  </r>
  <r>
    <s v="california"/>
    <x v="24"/>
    <x v="2"/>
    <x v="5663"/>
    <n v="0.98660000000000003"/>
    <n v="0.29220000000000002"/>
    <n v="0.79810000000000003"/>
    <n v="0.29220000000000002"/>
    <n v="0.29220000000000002"/>
    <n v="0.98660000000000003"/>
    <n v="0.29220000000000002"/>
    <n v="0.29220000000000002"/>
  </r>
  <r>
    <s v="california"/>
    <x v="24"/>
    <x v="1"/>
    <x v="5664"/>
    <n v="4.1494999999999997"/>
    <n v="4.1494999999999997"/>
    <n v="2.4548000000000001"/>
    <n v="4.1494999999999997"/>
    <n v="1.669"/>
    <n v="4.1494999999999997"/>
    <n v="4.1494999999999997"/>
    <n v="1.669"/>
  </r>
  <r>
    <s v="california"/>
    <x v="24"/>
    <x v="6"/>
    <x v="5665"/>
    <n v="0.31940000000000002"/>
    <n v="0.31940000000000002"/>
    <n v="9.5799999999999996E-2"/>
    <n v="0.31940000000000002"/>
    <n v="9.5799999999999996E-2"/>
    <n v="0.31940000000000002"/>
    <n v="0.31940000000000002"/>
    <n v="9.5799999999999996E-2"/>
  </r>
  <r>
    <s v="california"/>
    <x v="24"/>
    <x v="3"/>
    <x v="5666"/>
    <n v="9.4664999999999999"/>
    <n v="8.6059999999999999"/>
    <n v="6.8784000000000001"/>
    <n v="7.3597000000000001"/>
    <n v="5.2344999999999997"/>
    <n v="7.4054000000000002"/>
    <n v="5.16"/>
    <n v="3.1928000000000001"/>
  </r>
  <r>
    <s v="california"/>
    <x v="24"/>
    <x v="0"/>
    <x v="5667"/>
    <n v="30.185700000000001"/>
    <n v="27.451000000000001"/>
    <n v="19.3645"/>
    <n v="26.204799999999999"/>
    <n v="16.110199999999999"/>
    <n v="25.17"/>
    <n v="21.171099999999999"/>
    <n v="12.280200000000001"/>
  </r>
  <r>
    <s v="colorado"/>
    <x v="24"/>
    <x v="6"/>
    <x v="5668"/>
    <n v="3.9800000000000002E-2"/>
    <n v="3.9800000000000002E-2"/>
    <n v="1.1900000000000001E-2"/>
    <n v="3.9800000000000002E-2"/>
    <n v="1.1900000000000001E-2"/>
    <n v="3.9800000000000002E-2"/>
    <n v="3.9800000000000002E-2"/>
    <n v="1.1900000000000001E-2"/>
  </r>
  <r>
    <s v="colorado"/>
    <x v="24"/>
    <x v="3"/>
    <x v="5669"/>
    <n v="1.1800999999999999"/>
    <n v="1.0728"/>
    <n v="0.85740000000000005"/>
    <n v="0.91739999999999999"/>
    <n v="0.65249999999999997"/>
    <n v="0.92310000000000003"/>
    <n v="0.64319999999999999"/>
    <n v="0.39800000000000002"/>
  </r>
  <r>
    <s v="colorado"/>
    <x v="24"/>
    <x v="4"/>
    <x v="5670"/>
    <n v="2.0360999999999998"/>
    <n v="2.0209999999999999"/>
    <n v="1.2996000000000001"/>
    <n v="2.0209999999999999"/>
    <n v="1.2911999999999999"/>
    <n v="1.5987"/>
    <n v="1.5987"/>
    <n v="1.0239"/>
  </r>
  <r>
    <s v="colorado"/>
    <x v="24"/>
    <x v="0"/>
    <x v="5671"/>
    <n v="4.1779000000000002"/>
    <n v="3.6389999999999998"/>
    <n v="2.6814"/>
    <n v="3.4836"/>
    <n v="2.2505000000000002"/>
    <n v="3.4836"/>
    <n v="2.7871000000000001"/>
    <n v="1.7285999999999999"/>
  </r>
  <r>
    <s v="colorado"/>
    <x v="24"/>
    <x v="5"/>
    <x v="5672"/>
    <n v="0.21210000000000001"/>
    <n v="8.0100000000000005E-2"/>
    <n v="6.3600000000000004E-2"/>
    <n v="8.0100000000000005E-2"/>
    <n v="3.2300000000000002E-2"/>
    <n v="0.21210000000000001"/>
    <n v="8.0100000000000005E-2"/>
    <n v="3.2300000000000002E-2"/>
  </r>
  <r>
    <s v="colorado"/>
    <x v="24"/>
    <x v="1"/>
    <x v="5673"/>
    <n v="0.58679999999999999"/>
    <n v="0.38879999999999998"/>
    <n v="0.3493"/>
    <n v="0.38879999999999998"/>
    <n v="0.2261"/>
    <n v="0.58679999999999999"/>
    <n v="0.38879999999999998"/>
    <n v="0.2261"/>
  </r>
  <r>
    <s v="colorado"/>
    <x v="24"/>
    <x v="2"/>
    <x v="1017"/>
    <n v="0.123"/>
    <n v="3.6400000000000002E-2"/>
    <n v="9.9500000000000005E-2"/>
    <n v="3.6400000000000002E-2"/>
    <n v="3.6400000000000002E-2"/>
    <n v="0.123"/>
    <n v="3.6400000000000002E-2"/>
    <n v="3.6400000000000002E-2"/>
  </r>
  <r>
    <s v="connecticut"/>
    <x v="24"/>
    <x v="5"/>
    <x v="3676"/>
    <n v="0.13650000000000001"/>
    <n v="5.1499999999999997E-2"/>
    <n v="4.0899999999999999E-2"/>
    <n v="5.1499999999999997E-2"/>
    <n v="2.07E-2"/>
    <n v="0.13650000000000001"/>
    <n v="5.1499999999999997E-2"/>
    <n v="2.07E-2"/>
  </r>
  <r>
    <s v="connecticut"/>
    <x v="24"/>
    <x v="4"/>
    <x v="5674"/>
    <n v="1.054"/>
    <n v="1.0444"/>
    <n v="0.68810000000000004"/>
    <n v="1.0444"/>
    <n v="0.68269999999999997"/>
    <n v="0.83020000000000005"/>
    <n v="0.83020000000000005"/>
    <n v="0.54520000000000002"/>
  </r>
  <r>
    <s v="connecticut"/>
    <x v="24"/>
    <x v="6"/>
    <x v="5675"/>
    <n v="2.5600000000000001E-2"/>
    <n v="2.5600000000000001E-2"/>
    <n v="7.7000000000000002E-3"/>
    <n v="2.5600000000000001E-2"/>
    <n v="7.7000000000000002E-3"/>
    <n v="2.5600000000000001E-2"/>
    <n v="2.5600000000000001E-2"/>
    <n v="7.7000000000000002E-3"/>
  </r>
  <r>
    <s v="connecticut"/>
    <x v="24"/>
    <x v="2"/>
    <x v="3796"/>
    <n v="7.9100000000000004E-2"/>
    <n v="2.3400000000000001E-2"/>
    <n v="6.4000000000000001E-2"/>
    <n v="2.3400000000000001E-2"/>
    <n v="2.3400000000000001E-2"/>
    <n v="7.9100000000000004E-2"/>
    <n v="2.3400000000000001E-2"/>
    <n v="2.3400000000000001E-2"/>
  </r>
  <r>
    <s v="connecticut"/>
    <x v="24"/>
    <x v="0"/>
    <x v="5676"/>
    <n v="2.4333"/>
    <n v="2.0857999999999999"/>
    <n v="1.5779000000000001"/>
    <n v="1.9859"/>
    <n v="1.3002"/>
    <n v="2.0442"/>
    <n v="1.5952999999999999"/>
    <n v="0.999"/>
  </r>
  <r>
    <s v="connecticut"/>
    <x v="24"/>
    <x v="3"/>
    <x v="5677"/>
    <n v="0.75919999999999999"/>
    <n v="0.69020000000000004"/>
    <n v="0.55159999999999998"/>
    <n v="0.59019999999999995"/>
    <n v="0.41980000000000001"/>
    <n v="0.59389999999999998"/>
    <n v="0.4138"/>
    <n v="0.25609999999999999"/>
  </r>
  <r>
    <s v="connecticut"/>
    <x v="24"/>
    <x v="1"/>
    <x v="5464"/>
    <n v="0.37880000000000003"/>
    <n v="0.25069999999999998"/>
    <n v="0.22550000000000001"/>
    <n v="0.25069999999999998"/>
    <n v="0.14580000000000001"/>
    <n v="0.37880000000000003"/>
    <n v="0.25069999999999998"/>
    <n v="0.14580000000000001"/>
  </r>
  <r>
    <s v="delaware"/>
    <x v="24"/>
    <x v="3"/>
    <x v="5678"/>
    <n v="0.20749999999999999"/>
    <n v="0.18859999999999999"/>
    <n v="0.15079999999999999"/>
    <n v="0.1613"/>
    <n v="0.1147"/>
    <n v="0.1623"/>
    <n v="0.11310000000000001"/>
    <n v="7.0000000000000007E-2"/>
  </r>
  <r>
    <s v="delaware"/>
    <x v="24"/>
    <x v="4"/>
    <x v="1016"/>
    <n v="0.3775"/>
    <n v="0.37490000000000001"/>
    <n v="0.2404"/>
    <n v="0.37490000000000001"/>
    <n v="0.2389"/>
    <n v="0.29659999999999997"/>
    <n v="0.29659999999999997"/>
    <n v="0.18940000000000001"/>
  </r>
  <r>
    <s v="delaware"/>
    <x v="24"/>
    <x v="2"/>
    <x v="3313"/>
    <n v="2.1600000000000001E-2"/>
    <n v="6.4000000000000003E-3"/>
    <n v="1.7500000000000002E-2"/>
    <n v="6.4000000000000003E-3"/>
    <n v="6.4000000000000003E-3"/>
    <n v="2.1600000000000001E-2"/>
    <n v="6.4000000000000003E-3"/>
    <n v="6.4000000000000003E-3"/>
  </r>
  <r>
    <s v="delaware"/>
    <x v="24"/>
    <x v="5"/>
    <x v="636"/>
    <n v="3.73E-2"/>
    <n v="1.41E-2"/>
    <n v="1.12E-2"/>
    <n v="1.41E-2"/>
    <n v="5.7000000000000002E-3"/>
    <n v="3.73E-2"/>
    <n v="1.41E-2"/>
    <n v="5.7000000000000002E-3"/>
  </r>
  <r>
    <s v="delaware"/>
    <x v="24"/>
    <x v="0"/>
    <x v="5679"/>
    <n v="0.76090000000000002"/>
    <n v="0.66220000000000001"/>
    <n v="0.48759999999999998"/>
    <n v="0.63490000000000002"/>
    <n v="0.40939999999999999"/>
    <n v="0.63480000000000003"/>
    <n v="0.50829999999999997"/>
    <n v="0.31509999999999999"/>
  </r>
  <r>
    <s v="delaware"/>
    <x v="24"/>
    <x v="6"/>
    <x v="12"/>
    <n v="7.0000000000000001E-3"/>
    <n v="7.0000000000000001E-3"/>
    <n v="2.0999999999999999E-3"/>
    <n v="7.0000000000000001E-3"/>
    <n v="2.0999999999999999E-3"/>
    <n v="7.0000000000000001E-3"/>
    <n v="7.0000000000000001E-3"/>
    <n v="2.0999999999999999E-3"/>
  </r>
  <r>
    <s v="delaware"/>
    <x v="24"/>
    <x v="1"/>
    <x v="3929"/>
    <n v="0.11"/>
    <n v="7.1199999999999999E-2"/>
    <n v="6.5600000000000006E-2"/>
    <n v="7.1199999999999999E-2"/>
    <n v="4.1500000000000002E-2"/>
    <n v="0.11"/>
    <n v="7.1199999999999999E-2"/>
    <n v="4.1500000000000002E-2"/>
  </r>
  <r>
    <s v="florida"/>
    <x v="24"/>
    <x v="4"/>
    <x v="5680"/>
    <n v="10.040699999999999"/>
    <n v="9.9670000000000005"/>
    <n v="6.3897000000000004"/>
    <n v="9.9670000000000005"/>
    <n v="6.3487"/>
    <n v="7.8804999999999996"/>
    <n v="7.8804999999999996"/>
    <n v="5.0303000000000004"/>
  </r>
  <r>
    <s v="florida"/>
    <x v="24"/>
    <x v="3"/>
    <x v="5681"/>
    <n v="5.7838000000000003"/>
    <n v="5.2580999999999998"/>
    <n v="4.2026000000000003"/>
    <n v="4.4965999999999999"/>
    <n v="3.1981999999999999"/>
    <n v="4.5244999999999997"/>
    <n v="3.1526000000000001"/>
    <n v="1.9507000000000001"/>
  </r>
  <r>
    <s v="florida"/>
    <x v="24"/>
    <x v="1"/>
    <x v="5682"/>
    <n v="2.6236000000000002"/>
    <n v="1.8004"/>
    <n v="1.5547"/>
    <n v="1.8004"/>
    <n v="1.0426"/>
    <n v="2.6236000000000002"/>
    <n v="1.8004"/>
    <n v="1.0426"/>
  </r>
  <r>
    <s v="florida"/>
    <x v="24"/>
    <x v="5"/>
    <x v="5683"/>
    <n v="1.0397000000000001"/>
    <n v="0.3926"/>
    <n v="0.31190000000000001"/>
    <n v="0.3926"/>
    <n v="0.15809999999999999"/>
    <n v="1.0397000000000001"/>
    <n v="0.3926"/>
    <n v="0.15809999999999999"/>
  </r>
  <r>
    <s v="florida"/>
    <x v="24"/>
    <x v="0"/>
    <x v="5684"/>
    <n v="20.285699999999999"/>
    <n v="17.791699999999999"/>
    <n v="13.005100000000001"/>
    <n v="17.0303"/>
    <n v="10.9847"/>
    <n v="16.866199999999999"/>
    <n v="13.5998"/>
    <n v="8.4187999999999992"/>
  </r>
  <r>
    <s v="florida"/>
    <x v="24"/>
    <x v="6"/>
    <x v="5424"/>
    <n v="0.1951"/>
    <n v="0.1951"/>
    <n v="5.8500000000000003E-2"/>
    <n v="0.1951"/>
    <n v="5.8500000000000003E-2"/>
    <n v="0.1951"/>
    <n v="0.1951"/>
    <n v="5.8500000000000003E-2"/>
  </r>
  <r>
    <s v="florida"/>
    <x v="24"/>
    <x v="2"/>
    <x v="5685"/>
    <n v="0.6028"/>
    <n v="0.17860000000000001"/>
    <n v="0.48759999999999998"/>
    <n v="0.17860000000000001"/>
    <n v="0.17860000000000001"/>
    <n v="0.6028"/>
    <n v="0.17860000000000001"/>
    <n v="0.17860000000000001"/>
  </r>
  <r>
    <s v="georgia"/>
    <x v="24"/>
    <x v="3"/>
    <x v="5686"/>
    <n v="2.4489999999999998"/>
    <n v="2.2263999999999999"/>
    <n v="1.7795000000000001"/>
    <n v="1.9039999999999999"/>
    <n v="1.3542000000000001"/>
    <n v="1.9157999999999999"/>
    <n v="1.3349"/>
    <n v="0.82599999999999996"/>
  </r>
  <r>
    <s v="georgia"/>
    <x v="24"/>
    <x v="4"/>
    <x v="5687"/>
    <n v="4.1379999999999999"/>
    <n v="4.1067999999999998"/>
    <n v="2.6322000000000001"/>
    <n v="4.1067999999999998"/>
    <n v="2.6149"/>
    <n v="3.2461000000000002"/>
    <n v="3.2461000000000002"/>
    <n v="2.0712000000000002"/>
  </r>
  <r>
    <s v="georgia"/>
    <x v="24"/>
    <x v="1"/>
    <x v="5688"/>
    <n v="1.2992999999999999"/>
    <n v="0.84089999999999998"/>
    <n v="0.77559999999999996"/>
    <n v="0.84089999999999998"/>
    <n v="0.4904"/>
    <n v="1.2992999999999999"/>
    <n v="0.84089999999999998"/>
    <n v="0.4904"/>
  </r>
  <r>
    <s v="georgia"/>
    <x v="24"/>
    <x v="5"/>
    <x v="3628"/>
    <n v="0.44030000000000002"/>
    <n v="0.16619999999999999"/>
    <n v="0.1321"/>
    <n v="0.16619999999999999"/>
    <n v="6.6900000000000001E-2"/>
    <n v="0.44030000000000002"/>
    <n v="0.16619999999999999"/>
    <n v="6.6900000000000001E-2"/>
  </r>
  <r>
    <s v="georgia"/>
    <x v="24"/>
    <x v="6"/>
    <x v="1908"/>
    <n v="8.2600000000000007E-2"/>
    <n v="8.2600000000000007E-2"/>
    <n v="2.4799999999999999E-2"/>
    <n v="8.2600000000000007E-2"/>
    <n v="2.4799999999999999E-2"/>
    <n v="8.2600000000000007E-2"/>
    <n v="8.2600000000000007E-2"/>
    <n v="2.4799999999999999E-2"/>
  </r>
  <r>
    <s v="georgia"/>
    <x v="24"/>
    <x v="2"/>
    <x v="5689"/>
    <n v="0.25519999999999998"/>
    <n v="7.5600000000000001E-2"/>
    <n v="0.20649999999999999"/>
    <n v="7.5600000000000001E-2"/>
    <n v="7.5600000000000001E-2"/>
    <n v="0.25519999999999998"/>
    <n v="7.5600000000000001E-2"/>
    <n v="7.5600000000000001E-2"/>
  </r>
  <r>
    <s v="georgia"/>
    <x v="24"/>
    <x v="0"/>
    <x v="5690"/>
    <n v="8.6644000000000005"/>
    <n v="7.4984999999999999"/>
    <n v="5.5506000000000002"/>
    <n v="7.1760999999999999"/>
    <n v="4.6268000000000002"/>
    <n v="7.2393000000000001"/>
    <n v="5.7462999999999997"/>
    <n v="3.5548999999999999"/>
  </r>
  <r>
    <s v="hawaii"/>
    <x v="24"/>
    <x v="4"/>
    <x v="5691"/>
    <n v="0.46639999999999998"/>
    <n v="0.46260000000000001"/>
    <n v="0.29709999999999998"/>
    <n v="0.46260000000000001"/>
    <n v="0.29499999999999998"/>
    <n v="0.3654"/>
    <n v="0.3654"/>
    <n v="0.2336"/>
  </r>
  <r>
    <s v="hawaii"/>
    <x v="24"/>
    <x v="1"/>
    <x v="159"/>
    <n v="0.1371"/>
    <n v="9.3899999999999997E-2"/>
    <n v="8.1299999999999997E-2"/>
    <n v="9.3899999999999997E-2"/>
    <n v="5.4399999999999997E-2"/>
    <n v="0.1371"/>
    <n v="9.3899999999999997E-2"/>
    <n v="5.4399999999999997E-2"/>
  </r>
  <r>
    <s v="hawaii"/>
    <x v="24"/>
    <x v="2"/>
    <x v="5692"/>
    <n v="3.1300000000000001E-2"/>
    <n v="9.2999999999999992E-3"/>
    <n v="2.53E-2"/>
    <n v="9.2999999999999992E-3"/>
    <n v="9.2999999999999992E-3"/>
    <n v="3.1300000000000001E-2"/>
    <n v="9.2999999999999992E-3"/>
    <n v="9.2999999999999992E-3"/>
  </r>
  <r>
    <s v="hawaii"/>
    <x v="24"/>
    <x v="6"/>
    <x v="2799"/>
    <n v="1.01E-2"/>
    <n v="1.01E-2"/>
    <n v="3.0000000000000001E-3"/>
    <n v="1.01E-2"/>
    <n v="3.0000000000000001E-3"/>
    <n v="1.01E-2"/>
    <n v="1.01E-2"/>
    <n v="3.0000000000000001E-3"/>
  </r>
  <r>
    <s v="hawaii"/>
    <x v="24"/>
    <x v="5"/>
    <x v="1140"/>
    <n v="5.3999999999999999E-2"/>
    <n v="2.0400000000000001E-2"/>
    <n v="1.6199999999999999E-2"/>
    <n v="2.0400000000000001E-2"/>
    <n v="8.2000000000000007E-3"/>
    <n v="5.3999999999999999E-2"/>
    <n v="2.0400000000000001E-2"/>
    <n v="8.2000000000000007E-3"/>
  </r>
  <r>
    <s v="hawaii"/>
    <x v="24"/>
    <x v="3"/>
    <x v="5693"/>
    <n v="0.30049999999999999"/>
    <n v="0.2732"/>
    <n v="0.21829999999999999"/>
    <n v="0.2336"/>
    <n v="0.16619999999999999"/>
    <n v="0.2351"/>
    <n v="0.1638"/>
    <n v="0.1014"/>
  </r>
  <r>
    <s v="hawaii"/>
    <x v="24"/>
    <x v="0"/>
    <x v="5694"/>
    <n v="0.99950000000000006"/>
    <n v="0.86950000000000005"/>
    <n v="0.64139999999999997"/>
    <n v="0.82989999999999997"/>
    <n v="0.53610000000000002"/>
    <n v="0.83309999999999995"/>
    <n v="0.66290000000000004"/>
    <n v="0.40989999999999999"/>
  </r>
  <r>
    <s v="idaho"/>
    <x v="24"/>
    <x v="3"/>
    <x v="5695"/>
    <n v="0.40029999999999999"/>
    <n v="0.3639"/>
    <n v="0.2908"/>
    <n v="0.31119999999999998"/>
    <n v="0.2213"/>
    <n v="0.31309999999999999"/>
    <n v="0.21820000000000001"/>
    <n v="0.13500000000000001"/>
  </r>
  <r>
    <s v="idaho"/>
    <x v="24"/>
    <x v="0"/>
    <x v="5696"/>
    <n v="1.3837999999999999"/>
    <n v="1.2030000000000001"/>
    <n v="0.88800000000000001"/>
    <n v="1.1504000000000001"/>
    <n v="0.74309999999999998"/>
    <n v="1.1541999999999999"/>
    <n v="0.92010000000000003"/>
    <n v="0.56989999999999996"/>
  </r>
  <r>
    <s v="idaho"/>
    <x v="24"/>
    <x v="1"/>
    <x v="3647"/>
    <n v="0.19550000000000001"/>
    <n v="0.13039999999999999"/>
    <n v="0.1163"/>
    <n v="0.13039999999999999"/>
    <n v="7.5800000000000006E-2"/>
    <n v="0.19550000000000001"/>
    <n v="0.13039999999999999"/>
    <n v="7.5800000000000006E-2"/>
  </r>
  <r>
    <s v="idaho"/>
    <x v="24"/>
    <x v="2"/>
    <x v="5697"/>
    <n v="4.1700000000000001E-2"/>
    <n v="1.24E-2"/>
    <n v="3.3700000000000001E-2"/>
    <n v="1.24E-2"/>
    <n v="1.24E-2"/>
    <n v="4.1700000000000001E-2"/>
    <n v="1.24E-2"/>
    <n v="1.24E-2"/>
  </r>
  <r>
    <s v="idaho"/>
    <x v="24"/>
    <x v="6"/>
    <x v="273"/>
    <n v="1.35E-2"/>
    <n v="1.35E-2"/>
    <n v="4.1000000000000003E-3"/>
    <n v="1.35E-2"/>
    <n v="4.1000000000000003E-3"/>
    <n v="1.35E-2"/>
    <n v="1.35E-2"/>
    <n v="4.1000000000000003E-3"/>
  </r>
  <r>
    <s v="idaho"/>
    <x v="24"/>
    <x v="4"/>
    <x v="5698"/>
    <n v="0.66080000000000005"/>
    <n v="0.65569999999999995"/>
    <n v="0.42149999999999999"/>
    <n v="0.65569999999999995"/>
    <n v="0.41860000000000003"/>
    <n v="0.51839999999999997"/>
    <n v="0.51839999999999997"/>
    <n v="0.33179999999999998"/>
  </r>
  <r>
    <s v="idaho"/>
    <x v="24"/>
    <x v="5"/>
    <x v="1515"/>
    <n v="7.1999999999999995E-2"/>
    <n v="2.7199999999999998E-2"/>
    <n v="2.1600000000000001E-2"/>
    <n v="2.7199999999999998E-2"/>
    <n v="1.09E-2"/>
    <n v="7.1999999999999995E-2"/>
    <n v="2.7199999999999998E-2"/>
    <n v="1.09E-2"/>
  </r>
  <r>
    <s v="illinois"/>
    <x v="24"/>
    <x v="1"/>
    <x v="5699"/>
    <n v="1.3413999999999999"/>
    <n v="0.89639999999999997"/>
    <n v="0.79759999999999998"/>
    <n v="0.89639999999999997"/>
    <n v="0.52070000000000005"/>
    <n v="1.3413999999999999"/>
    <n v="0.89639999999999997"/>
    <n v="0.52070000000000005"/>
  </r>
  <r>
    <s v="illinois"/>
    <x v="24"/>
    <x v="4"/>
    <x v="5700"/>
    <n v="4.6208"/>
    <n v="4.5857000000000001"/>
    <n v="2.9251999999999998"/>
    <n v="4.5857000000000001"/>
    <n v="2.9056999999999999"/>
    <n v="3.6171000000000002"/>
    <n v="3.6171000000000002"/>
    <n v="2.2959000000000001"/>
  </r>
  <r>
    <s v="illinois"/>
    <x v="24"/>
    <x v="0"/>
    <x v="5701"/>
    <n v="9.5989000000000004"/>
    <n v="8.3567"/>
    <n v="6.1375999999999999"/>
    <n v="7.9932999999999996"/>
    <n v="5.141"/>
    <n v="7.9943"/>
    <n v="6.3834999999999997"/>
    <n v="3.9359999999999999"/>
  </r>
  <r>
    <s v="illinois"/>
    <x v="24"/>
    <x v="3"/>
    <x v="5702"/>
    <n v="2.7597999999999998"/>
    <n v="2.5089999999999999"/>
    <n v="2.0053000000000001"/>
    <n v="2.1456"/>
    <n v="1.5261"/>
    <n v="2.1589"/>
    <n v="1.5043"/>
    <n v="0.93079999999999996"/>
  </r>
  <r>
    <s v="illinois"/>
    <x v="24"/>
    <x v="6"/>
    <x v="5703"/>
    <n v="9.3100000000000002E-2"/>
    <n v="9.3100000000000002E-2"/>
    <n v="2.7900000000000001E-2"/>
    <n v="9.3100000000000002E-2"/>
    <n v="2.7900000000000001E-2"/>
    <n v="9.3100000000000002E-2"/>
    <n v="9.3100000000000002E-2"/>
    <n v="2.7900000000000001E-2"/>
  </r>
  <r>
    <s v="illinois"/>
    <x v="24"/>
    <x v="2"/>
    <x v="5387"/>
    <n v="0.28760000000000002"/>
    <n v="8.5199999999999998E-2"/>
    <n v="0.23269999999999999"/>
    <n v="8.5199999999999998E-2"/>
    <n v="8.5199999999999998E-2"/>
    <n v="0.28760000000000002"/>
    <n v="8.5199999999999998E-2"/>
    <n v="8.5199999999999998E-2"/>
  </r>
  <r>
    <s v="illinois"/>
    <x v="24"/>
    <x v="5"/>
    <x v="5695"/>
    <n v="0.49609999999999999"/>
    <n v="0.18729999999999999"/>
    <n v="0.14879999999999999"/>
    <n v="0.18729999999999999"/>
    <n v="7.5399999999999995E-2"/>
    <n v="0.49609999999999999"/>
    <n v="0.18729999999999999"/>
    <n v="7.5399999999999995E-2"/>
  </r>
  <r>
    <s v="indiana"/>
    <x v="24"/>
    <x v="2"/>
    <x v="5704"/>
    <n v="0.14560000000000001"/>
    <n v="4.3099999999999999E-2"/>
    <n v="0.1178"/>
    <n v="4.3099999999999999E-2"/>
    <n v="4.3099999999999999E-2"/>
    <n v="0.14560000000000001"/>
    <n v="4.3099999999999999E-2"/>
    <n v="4.3099999999999999E-2"/>
  </r>
  <r>
    <s v="indiana"/>
    <x v="24"/>
    <x v="3"/>
    <x v="5705"/>
    <n v="1.3974"/>
    <n v="1.2704"/>
    <n v="1.0154000000000001"/>
    <n v="1.0864"/>
    <n v="0.77270000000000005"/>
    <n v="1.0931999999999999"/>
    <n v="0.76170000000000004"/>
    <n v="0.4713"/>
  </r>
  <r>
    <s v="indiana"/>
    <x v="24"/>
    <x v="4"/>
    <x v="5706"/>
    <n v="2.4525000000000001"/>
    <n v="2.4346999999999999"/>
    <n v="1.5535000000000001"/>
    <n v="2.4346999999999999"/>
    <n v="1.5436000000000001"/>
    <n v="1.9214"/>
    <n v="1.9214"/>
    <n v="1.2202"/>
  </r>
  <r>
    <s v="indiana"/>
    <x v="24"/>
    <x v="0"/>
    <x v="5707"/>
    <n v="5.1454000000000004"/>
    <n v="4.4160000000000004"/>
    <n v="3.2871000000000001"/>
    <n v="4.2320000000000002"/>
    <n v="2.7201"/>
    <n v="4.3099999999999996"/>
    <n v="3.3938999999999999"/>
    <n v="2.0952999999999999"/>
  </r>
  <r>
    <s v="indiana"/>
    <x v="24"/>
    <x v="5"/>
    <x v="5708"/>
    <n v="0.25119999999999998"/>
    <n v="9.4899999999999998E-2"/>
    <n v="7.5399999999999995E-2"/>
    <n v="9.4899999999999998E-2"/>
    <n v="3.8199999999999998E-2"/>
    <n v="0.25119999999999998"/>
    <n v="9.4899999999999998E-2"/>
    <n v="3.8199999999999998E-2"/>
  </r>
  <r>
    <s v="indiana"/>
    <x v="24"/>
    <x v="1"/>
    <x v="5709"/>
    <n v="0.85140000000000005"/>
    <n v="0.52569999999999995"/>
    <n v="0.51100000000000001"/>
    <n v="0.52569999999999995"/>
    <n v="0.30830000000000002"/>
    <n v="0.85140000000000005"/>
    <n v="0.52569999999999995"/>
    <n v="0.30830000000000002"/>
  </r>
  <r>
    <s v="indiana"/>
    <x v="24"/>
    <x v="6"/>
    <x v="936"/>
    <n v="4.7100000000000003E-2"/>
    <n v="4.7100000000000003E-2"/>
    <n v="1.41E-2"/>
    <n v="4.7100000000000003E-2"/>
    <n v="1.41E-2"/>
    <n v="4.7100000000000003E-2"/>
    <n v="4.7100000000000003E-2"/>
    <n v="1.41E-2"/>
  </r>
  <r>
    <s v="iowa"/>
    <x v="24"/>
    <x v="4"/>
    <x v="5710"/>
    <n v="1.1051"/>
    <n v="1.0972999999999999"/>
    <n v="0.70020000000000004"/>
    <n v="1.0972999999999999"/>
    <n v="0.69589999999999996"/>
    <n v="0.86619999999999997"/>
    <n v="0.86619999999999997"/>
    <n v="0.55030000000000001"/>
  </r>
  <r>
    <s v="iowa"/>
    <x v="24"/>
    <x v="1"/>
    <x v="2259"/>
    <n v="0.35389999999999999"/>
    <n v="0.222"/>
    <n v="0.21199999999999999"/>
    <n v="0.222"/>
    <n v="0.13"/>
    <n v="0.35389999999999999"/>
    <n v="0.222"/>
    <n v="0.13"/>
  </r>
  <r>
    <s v="iowa"/>
    <x v="24"/>
    <x v="3"/>
    <x v="5711"/>
    <n v="0.60960000000000003"/>
    <n v="0.55420000000000003"/>
    <n v="0.443"/>
    <n v="0.47399999999999998"/>
    <n v="0.33710000000000001"/>
    <n v="0.47689999999999999"/>
    <n v="0.33229999999999998"/>
    <n v="0.2056"/>
  </r>
  <r>
    <s v="iowa"/>
    <x v="24"/>
    <x v="5"/>
    <x v="5712"/>
    <n v="0.1096"/>
    <n v="4.1399999999999999E-2"/>
    <n v="3.2899999999999999E-2"/>
    <n v="4.1399999999999999E-2"/>
    <n v="1.67E-2"/>
    <n v="0.1096"/>
    <n v="4.1399999999999999E-2"/>
    <n v="1.67E-2"/>
  </r>
  <r>
    <s v="iowa"/>
    <x v="24"/>
    <x v="0"/>
    <x v="5713"/>
    <n v="2.2623000000000002"/>
    <n v="1.9542999999999999"/>
    <n v="1.4456"/>
    <n v="1.8741000000000001"/>
    <n v="1.2045999999999999"/>
    <n v="1.8907"/>
    <n v="1.5013000000000001"/>
    <n v="0.92749999999999999"/>
  </r>
  <r>
    <s v="iowa"/>
    <x v="24"/>
    <x v="6"/>
    <x v="161"/>
    <n v="2.06E-2"/>
    <n v="2.06E-2"/>
    <n v="6.1999999999999998E-3"/>
    <n v="2.06E-2"/>
    <n v="6.1999999999999998E-3"/>
    <n v="2.06E-2"/>
    <n v="2.06E-2"/>
    <n v="6.1999999999999998E-3"/>
  </r>
  <r>
    <s v="iowa"/>
    <x v="24"/>
    <x v="2"/>
    <x v="2464"/>
    <n v="6.3500000000000001E-2"/>
    <n v="1.8800000000000001E-2"/>
    <n v="5.1400000000000001E-2"/>
    <n v="1.8800000000000001E-2"/>
    <n v="1.8800000000000001E-2"/>
    <n v="6.3500000000000001E-2"/>
    <n v="1.8800000000000001E-2"/>
    <n v="1.8800000000000001E-2"/>
  </r>
  <r>
    <s v="kansas"/>
    <x v="24"/>
    <x v="1"/>
    <x v="5714"/>
    <n v="0.34460000000000002"/>
    <n v="0.2175"/>
    <n v="0.20630000000000001"/>
    <n v="0.2175"/>
    <n v="0.12720000000000001"/>
    <n v="0.34460000000000002"/>
    <n v="0.2175"/>
    <n v="0.12720000000000001"/>
  </r>
  <r>
    <s v="kansas"/>
    <x v="24"/>
    <x v="4"/>
    <x v="5715"/>
    <n v="1.0671999999999999"/>
    <n v="1.0595000000000001"/>
    <n v="0.67600000000000005"/>
    <n v="1.0595000000000001"/>
    <n v="0.67179999999999995"/>
    <n v="0.83620000000000005"/>
    <n v="0.83620000000000005"/>
    <n v="0.53110000000000002"/>
  </r>
  <r>
    <s v="kansas"/>
    <x v="24"/>
    <x v="3"/>
    <x v="2476"/>
    <n v="0.60409999999999997"/>
    <n v="0.54920000000000002"/>
    <n v="0.439"/>
    <n v="0.46970000000000001"/>
    <n v="0.33400000000000002"/>
    <n v="0.47260000000000002"/>
    <n v="0.32929999999999998"/>
    <n v="0.20369999999999999"/>
  </r>
  <r>
    <s v="kansas"/>
    <x v="24"/>
    <x v="2"/>
    <x v="2851"/>
    <n v="6.3E-2"/>
    <n v="1.8599999999999998E-2"/>
    <n v="5.0900000000000001E-2"/>
    <n v="1.8599999999999998E-2"/>
    <n v="1.8599999999999998E-2"/>
    <n v="6.3E-2"/>
    <n v="1.8599999999999998E-2"/>
    <n v="1.8599999999999998E-2"/>
  </r>
  <r>
    <s v="kansas"/>
    <x v="24"/>
    <x v="0"/>
    <x v="5716"/>
    <n v="2.2079"/>
    <n v="1.9061999999999999"/>
    <n v="1.4109"/>
    <n v="1.8267"/>
    <n v="1.1742999999999999"/>
    <n v="1.8452999999999999"/>
    <n v="1.4630000000000001"/>
    <n v="0.90329999999999999"/>
  </r>
  <r>
    <s v="kansas"/>
    <x v="24"/>
    <x v="6"/>
    <x v="1354"/>
    <n v="2.0400000000000001E-2"/>
    <n v="2.0400000000000001E-2"/>
    <n v="6.1000000000000004E-3"/>
    <n v="2.0400000000000001E-2"/>
    <n v="6.1000000000000004E-3"/>
    <n v="2.0400000000000001E-2"/>
    <n v="2.0400000000000001E-2"/>
    <n v="6.1000000000000004E-3"/>
  </r>
  <r>
    <s v="kansas"/>
    <x v="24"/>
    <x v="5"/>
    <x v="5717"/>
    <n v="0.1086"/>
    <n v="4.1000000000000002E-2"/>
    <n v="3.2599999999999997E-2"/>
    <n v="4.1000000000000002E-2"/>
    <n v="1.6500000000000001E-2"/>
    <n v="0.1086"/>
    <n v="4.1000000000000002E-2"/>
    <n v="1.6500000000000001E-2"/>
  </r>
  <r>
    <s v="kentucky"/>
    <x v="24"/>
    <x v="2"/>
    <x v="3469"/>
    <n v="9.74E-2"/>
    <n v="2.8799999999999999E-2"/>
    <n v="7.8799999999999995E-2"/>
    <n v="2.8799999999999999E-2"/>
    <n v="2.8799999999999999E-2"/>
    <n v="9.74E-2"/>
    <n v="2.8799999999999999E-2"/>
    <n v="2.8799999999999999E-2"/>
  </r>
  <r>
    <s v="kentucky"/>
    <x v="24"/>
    <x v="6"/>
    <x v="3861"/>
    <n v="3.15E-2"/>
    <n v="3.15E-2"/>
    <n v="9.4999999999999998E-3"/>
    <n v="3.15E-2"/>
    <n v="9.4999999999999998E-3"/>
    <n v="3.15E-2"/>
    <n v="3.15E-2"/>
    <n v="9.4999999999999998E-3"/>
  </r>
  <r>
    <s v="kentucky"/>
    <x v="24"/>
    <x v="3"/>
    <x v="5718"/>
    <n v="0.93440000000000001"/>
    <n v="0.84940000000000004"/>
    <n v="0.67889999999999995"/>
    <n v="0.72640000000000005"/>
    <n v="0.51670000000000005"/>
    <n v="0.73089999999999999"/>
    <n v="0.50929999999999997"/>
    <n v="0.31509999999999999"/>
  </r>
  <r>
    <s v="kentucky"/>
    <x v="24"/>
    <x v="5"/>
    <x v="5719"/>
    <n v="0.16800000000000001"/>
    <n v="6.3399999999999998E-2"/>
    <n v="5.04E-2"/>
    <n v="6.3399999999999998E-2"/>
    <n v="2.5499999999999998E-2"/>
    <n v="0.16800000000000001"/>
    <n v="6.3399999999999998E-2"/>
    <n v="2.5499999999999998E-2"/>
  </r>
  <r>
    <s v="kentucky"/>
    <x v="24"/>
    <x v="0"/>
    <x v="5720"/>
    <n v="3.4630999999999998"/>
    <n v="2.9864000000000002"/>
    <n v="2.218"/>
    <n v="2.8633999999999999"/>
    <n v="1.8458000000000001"/>
    <n v="2.8986999999999998"/>
    <n v="2.2972999999999999"/>
    <n v="1.4236"/>
  </r>
  <r>
    <s v="kentucky"/>
    <x v="24"/>
    <x v="4"/>
    <x v="5721"/>
    <n v="1.6815"/>
    <n v="1.6696"/>
    <n v="1.0706"/>
    <n v="1.6696"/>
    <n v="1.0640000000000001"/>
    <n v="1.3206"/>
    <n v="1.3206"/>
    <n v="0.84340000000000004"/>
  </r>
  <r>
    <s v="kentucky"/>
    <x v="24"/>
    <x v="1"/>
    <x v="5722"/>
    <n v="0.55030000000000001"/>
    <n v="0.34360000000000002"/>
    <n v="0.32990000000000003"/>
    <n v="0.34360000000000002"/>
    <n v="0.20130000000000001"/>
    <n v="0.55030000000000001"/>
    <n v="0.34360000000000002"/>
    <n v="0.20130000000000001"/>
  </r>
  <r>
    <s v="louisiana"/>
    <x v="24"/>
    <x v="6"/>
    <x v="703"/>
    <n v="3.3300000000000003E-2"/>
    <n v="3.3300000000000003E-2"/>
    <n v="0.01"/>
    <n v="3.3300000000000003E-2"/>
    <n v="0.01"/>
    <n v="3.3300000000000003E-2"/>
    <n v="3.3300000000000003E-2"/>
    <n v="0.01"/>
  </r>
  <r>
    <s v="louisiana"/>
    <x v="24"/>
    <x v="3"/>
    <x v="5723"/>
    <n v="0.98650000000000004"/>
    <n v="0.89690000000000003"/>
    <n v="0.71679999999999999"/>
    <n v="0.76700000000000002"/>
    <n v="0.54549999999999998"/>
    <n v="0.77180000000000004"/>
    <n v="0.53769999999999996"/>
    <n v="0.3327"/>
  </r>
  <r>
    <s v="louisiana"/>
    <x v="24"/>
    <x v="1"/>
    <x v="3314"/>
    <n v="0.54500000000000004"/>
    <n v="0.34770000000000001"/>
    <n v="0.32579999999999998"/>
    <n v="0.34770000000000001"/>
    <n v="0.2031"/>
    <n v="0.54500000000000004"/>
    <n v="0.34770000000000001"/>
    <n v="0.2031"/>
  </r>
  <r>
    <s v="louisiana"/>
    <x v="24"/>
    <x v="2"/>
    <x v="1196"/>
    <n v="0.1028"/>
    <n v="3.0499999999999999E-2"/>
    <n v="8.3199999999999996E-2"/>
    <n v="3.0499999999999999E-2"/>
    <n v="3.0499999999999999E-2"/>
    <n v="0.1028"/>
    <n v="3.0499999999999999E-2"/>
    <n v="3.0499999999999999E-2"/>
  </r>
  <r>
    <s v="louisiana"/>
    <x v="24"/>
    <x v="5"/>
    <x v="1587"/>
    <n v="0.1774"/>
    <n v="6.7000000000000004E-2"/>
    <n v="5.3199999999999997E-2"/>
    <n v="6.7000000000000004E-2"/>
    <n v="2.7E-2"/>
    <n v="0.1774"/>
    <n v="6.7000000000000004E-2"/>
    <n v="2.7E-2"/>
  </r>
  <r>
    <s v="louisiana"/>
    <x v="24"/>
    <x v="0"/>
    <x v="5724"/>
    <n v="3.5863999999999998"/>
    <n v="3.1042000000000001"/>
    <n v="2.2974999999999999"/>
    <n v="2.9742999999999999"/>
    <n v="1.9175"/>
    <n v="2.9973999999999998"/>
    <n v="2.3834"/>
    <n v="1.4762"/>
  </r>
  <r>
    <s v="louisiana"/>
    <x v="24"/>
    <x v="4"/>
    <x v="5725"/>
    <n v="1.7414000000000001"/>
    <n v="1.7289000000000001"/>
    <n v="1.1085"/>
    <n v="1.7289000000000001"/>
    <n v="1.1014999999999999"/>
    <n v="1.3672"/>
    <n v="1.3672"/>
    <n v="0.87290000000000001"/>
  </r>
  <r>
    <s v="maine"/>
    <x v="24"/>
    <x v="6"/>
    <x v="596"/>
    <n v="9.7999999999999997E-3"/>
    <n v="9.7999999999999997E-3"/>
    <n v="2.8999999999999998E-3"/>
    <n v="9.7999999999999997E-3"/>
    <n v="2.8999999999999998E-3"/>
    <n v="9.7999999999999997E-3"/>
    <n v="9.7999999999999997E-3"/>
    <n v="2.8999999999999998E-3"/>
  </r>
  <r>
    <s v="maine"/>
    <x v="24"/>
    <x v="5"/>
    <x v="2043"/>
    <n v="5.2200000000000003E-2"/>
    <n v="1.9699999999999999E-2"/>
    <n v="1.5699999999999999E-2"/>
    <n v="1.9699999999999999E-2"/>
    <n v="7.9000000000000008E-3"/>
    <n v="5.2200000000000003E-2"/>
    <n v="1.9699999999999999E-2"/>
    <n v="7.9000000000000008E-3"/>
  </r>
  <r>
    <s v="maine"/>
    <x v="24"/>
    <x v="1"/>
    <x v="2245"/>
    <n v="0.1638"/>
    <n v="0.1038"/>
    <n v="9.8000000000000004E-2"/>
    <n v="0.1038"/>
    <n v="6.0699999999999997E-2"/>
    <n v="0.1638"/>
    <n v="0.1038"/>
    <n v="6.0699999999999997E-2"/>
  </r>
  <r>
    <s v="maine"/>
    <x v="24"/>
    <x v="0"/>
    <x v="3134"/>
    <n v="1.0097"/>
    <n v="0.86570000000000003"/>
    <n v="0.65620000000000001"/>
    <n v="0.82750000000000001"/>
    <n v="0.54310000000000003"/>
    <n v="0.84950000000000003"/>
    <n v="0.66679999999999995"/>
    <n v="0.42030000000000001"/>
  </r>
  <r>
    <s v="maine"/>
    <x v="24"/>
    <x v="3"/>
    <x v="1138"/>
    <n v="0.29049999999999998"/>
    <n v="0.2641"/>
    <n v="0.21110000000000001"/>
    <n v="0.22589999999999999"/>
    <n v="0.16070000000000001"/>
    <n v="0.2273"/>
    <n v="0.15840000000000001"/>
    <n v="9.8000000000000004E-2"/>
  </r>
  <r>
    <s v="maine"/>
    <x v="24"/>
    <x v="4"/>
    <x v="1320"/>
    <n v="0.46300000000000002"/>
    <n v="0.45929999999999999"/>
    <n v="0.30399999999999999"/>
    <n v="0.45929999999999999"/>
    <n v="0.3019"/>
    <n v="0.36620000000000003"/>
    <n v="0.36620000000000003"/>
    <n v="0.24179999999999999"/>
  </r>
  <r>
    <s v="maine"/>
    <x v="24"/>
    <x v="2"/>
    <x v="1570"/>
    <n v="3.0300000000000001E-2"/>
    <n v="8.9999999999999993E-3"/>
    <n v="2.4500000000000001E-2"/>
    <n v="8.9999999999999993E-3"/>
    <n v="8.9999999999999993E-3"/>
    <n v="3.0300000000000001E-2"/>
    <n v="8.9999999999999993E-3"/>
    <n v="8.9999999999999993E-3"/>
  </r>
  <r>
    <s v="maryland"/>
    <x v="24"/>
    <x v="2"/>
    <x v="705"/>
    <n v="0.14940000000000001"/>
    <n v="4.4299999999999999E-2"/>
    <n v="0.12089999999999999"/>
    <n v="4.4299999999999999E-2"/>
    <n v="4.4299999999999999E-2"/>
    <n v="0.14940000000000001"/>
    <n v="4.4299999999999999E-2"/>
    <n v="4.4299999999999999E-2"/>
  </r>
  <r>
    <s v="maryland"/>
    <x v="24"/>
    <x v="4"/>
    <x v="5726"/>
    <n v="2.3441000000000001"/>
    <n v="2.3258000000000001"/>
    <n v="1.4903999999999999"/>
    <n v="2.3258000000000001"/>
    <n v="1.4802"/>
    <n v="1.8376999999999999"/>
    <n v="1.8376999999999999"/>
    <n v="1.1719999999999999"/>
  </r>
  <r>
    <s v="maryland"/>
    <x v="24"/>
    <x v="5"/>
    <x v="5727"/>
    <n v="0.25779999999999997"/>
    <n v="9.7299999999999998E-2"/>
    <n v="7.7299999999999994E-2"/>
    <n v="9.7299999999999998E-2"/>
    <n v="3.9199999999999999E-2"/>
    <n v="0.25779999999999997"/>
    <n v="9.7299999999999998E-2"/>
    <n v="3.9199999999999999E-2"/>
  </r>
  <r>
    <s v="maryland"/>
    <x v="24"/>
    <x v="0"/>
    <x v="5728"/>
    <n v="4.9433999999999996"/>
    <n v="4.2904"/>
    <n v="3.1674000000000002"/>
    <n v="4.1017000000000001"/>
    <n v="2.6448999999999998"/>
    <n v="4.1246999999999998"/>
    <n v="3.2803"/>
    <n v="2.0274999999999999"/>
  </r>
  <r>
    <s v="maryland"/>
    <x v="24"/>
    <x v="1"/>
    <x v="5729"/>
    <n v="0.70979999999999999"/>
    <n v="0.47110000000000002"/>
    <n v="0.4224"/>
    <n v="0.47110000000000002"/>
    <n v="0.27389999999999998"/>
    <n v="0.70979999999999999"/>
    <n v="0.47110000000000002"/>
    <n v="0.27389999999999998"/>
  </r>
  <r>
    <s v="maryland"/>
    <x v="24"/>
    <x v="6"/>
    <x v="1525"/>
    <n v="4.8399999999999999E-2"/>
    <n v="4.8399999999999999E-2"/>
    <n v="1.4500000000000001E-2"/>
    <n v="4.8399999999999999E-2"/>
    <n v="1.4500000000000001E-2"/>
    <n v="4.8399999999999999E-2"/>
    <n v="4.8399999999999999E-2"/>
    <n v="1.4500000000000001E-2"/>
  </r>
  <r>
    <s v="maryland"/>
    <x v="24"/>
    <x v="3"/>
    <x v="5730"/>
    <n v="1.4339"/>
    <n v="1.3035000000000001"/>
    <n v="1.0419"/>
    <n v="1.1148"/>
    <n v="0.79290000000000005"/>
    <n v="1.1216999999999999"/>
    <n v="0.78159999999999996"/>
    <n v="0.48359999999999997"/>
  </r>
  <r>
    <s v="massachusetts"/>
    <x v="24"/>
    <x v="4"/>
    <x v="5731"/>
    <n v="2.0234999999999999"/>
    <n v="2.0051000000000001"/>
    <n v="1.3217000000000001"/>
    <n v="2.0051000000000001"/>
    <n v="1.3115000000000001"/>
    <n v="1.5944"/>
    <n v="1.5944"/>
    <n v="1.0477000000000001"/>
  </r>
  <r>
    <s v="massachusetts"/>
    <x v="24"/>
    <x v="3"/>
    <x v="5732"/>
    <n v="1.4397"/>
    <n v="1.3088"/>
    <n v="1.0461"/>
    <n v="1.1193"/>
    <n v="0.79610000000000003"/>
    <n v="1.1262000000000001"/>
    <n v="0.78469999999999995"/>
    <n v="0.48559999999999998"/>
  </r>
  <r>
    <s v="massachusetts"/>
    <x v="24"/>
    <x v="5"/>
    <x v="2755"/>
    <n v="0.25879999999999997"/>
    <n v="9.7699999999999995E-2"/>
    <n v="7.7600000000000002E-2"/>
    <n v="9.7699999999999995E-2"/>
    <n v="3.9300000000000002E-2"/>
    <n v="0.25879999999999997"/>
    <n v="9.7699999999999995E-2"/>
    <n v="3.9300000000000002E-2"/>
  </r>
  <r>
    <s v="massachusetts"/>
    <x v="24"/>
    <x v="1"/>
    <x v="5733"/>
    <n v="0.6956"/>
    <n v="0.46589999999999998"/>
    <n v="0.41349999999999998"/>
    <n v="0.46589999999999998"/>
    <n v="0.27060000000000001"/>
    <n v="0.6956"/>
    <n v="0.46589999999999998"/>
    <n v="0.27060000000000001"/>
  </r>
  <r>
    <s v="massachusetts"/>
    <x v="24"/>
    <x v="2"/>
    <x v="5734"/>
    <n v="0.15"/>
    <n v="4.4400000000000002E-2"/>
    <n v="0.12139999999999999"/>
    <n v="4.4400000000000002E-2"/>
    <n v="4.4400000000000002E-2"/>
    <n v="0.15"/>
    <n v="4.4400000000000002E-2"/>
    <n v="4.4400000000000002E-2"/>
  </r>
  <r>
    <s v="massachusetts"/>
    <x v="24"/>
    <x v="6"/>
    <x v="4213"/>
    <n v="4.8599999999999997E-2"/>
    <n v="4.8599999999999997E-2"/>
    <n v="1.46E-2"/>
    <n v="4.8599999999999997E-2"/>
    <n v="1.46E-2"/>
    <n v="4.8599999999999997E-2"/>
    <n v="4.8599999999999997E-2"/>
    <n v="1.46E-2"/>
  </r>
  <r>
    <s v="massachusetts"/>
    <x v="24"/>
    <x v="0"/>
    <x v="5735"/>
    <n v="4.6162000000000001"/>
    <n v="3.9706000000000001"/>
    <n v="2.9948000000000001"/>
    <n v="3.7810999999999999"/>
    <n v="2.4765000000000001"/>
    <n v="3.8736999999999999"/>
    <n v="3.0358000000000001"/>
    <n v="1.9021999999999999"/>
  </r>
  <r>
    <s v="michigan"/>
    <x v="24"/>
    <x v="2"/>
    <x v="5736"/>
    <n v="0.22939999999999999"/>
    <n v="6.8000000000000005E-2"/>
    <n v="0.18559999999999999"/>
    <n v="6.8000000000000005E-2"/>
    <n v="6.8000000000000005E-2"/>
    <n v="0.22939999999999999"/>
    <n v="6.8000000000000005E-2"/>
    <n v="6.8000000000000005E-2"/>
  </r>
  <r>
    <s v="michigan"/>
    <x v="24"/>
    <x v="3"/>
    <x v="5737"/>
    <n v="2.2010999999999998"/>
    <n v="2.0011000000000001"/>
    <n v="1.5993999999999999"/>
    <n v="1.7113"/>
    <n v="1.2171000000000001"/>
    <n v="1.7219"/>
    <n v="1.1998"/>
    <n v="0.74239999999999995"/>
  </r>
  <r>
    <s v="michigan"/>
    <x v="24"/>
    <x v="6"/>
    <x v="932"/>
    <n v="7.4300000000000005E-2"/>
    <n v="7.4300000000000005E-2"/>
    <n v="2.23E-2"/>
    <n v="7.4300000000000005E-2"/>
    <n v="2.23E-2"/>
    <n v="7.4300000000000005E-2"/>
    <n v="7.4300000000000005E-2"/>
    <n v="2.23E-2"/>
  </r>
  <r>
    <s v="michigan"/>
    <x v="24"/>
    <x v="4"/>
    <x v="5738"/>
    <n v="3.823"/>
    <n v="3.7949000000000002"/>
    <n v="2.4211999999999998"/>
    <n v="3.7949000000000002"/>
    <n v="2.4056000000000002"/>
    <n v="2.9944999999999999"/>
    <n v="2.9944999999999999"/>
    <n v="1.9014"/>
  </r>
  <r>
    <s v="michigan"/>
    <x v="24"/>
    <x v="0"/>
    <x v="5739"/>
    <n v="7.8986000000000001"/>
    <n v="6.8464999999999998"/>
    <n v="5.0488"/>
    <n v="6.5567000000000002"/>
    <n v="4.2157999999999998"/>
    <n v="6.5909000000000004"/>
    <n v="5.2447999999999997"/>
    <n v="3.2368000000000001"/>
  </r>
  <r>
    <s v="michigan"/>
    <x v="24"/>
    <x v="5"/>
    <x v="1131"/>
    <n v="0.3957"/>
    <n v="0.14940000000000001"/>
    <n v="0.1187"/>
    <n v="0.14940000000000001"/>
    <n v="6.0199999999999997E-2"/>
    <n v="0.3957"/>
    <n v="0.14940000000000001"/>
    <n v="6.0199999999999997E-2"/>
  </r>
  <r>
    <s v="michigan"/>
    <x v="24"/>
    <x v="1"/>
    <x v="5526"/>
    <n v="1.1752"/>
    <n v="0.75890000000000002"/>
    <n v="0.7016"/>
    <n v="0.75890000000000002"/>
    <n v="0.44259999999999999"/>
    <n v="1.1752"/>
    <n v="0.75890000000000002"/>
    <n v="0.44259999999999999"/>
  </r>
  <r>
    <s v="minnesota"/>
    <x v="24"/>
    <x v="6"/>
    <x v="1969"/>
    <n v="4.3499999999999997E-2"/>
    <n v="4.3499999999999997E-2"/>
    <n v="1.2999999999999999E-2"/>
    <n v="4.3499999999999997E-2"/>
    <n v="1.2999999999999999E-2"/>
    <n v="4.3499999999999997E-2"/>
    <n v="4.3499999999999997E-2"/>
    <n v="1.2999999999999999E-2"/>
  </r>
  <r>
    <s v="minnesota"/>
    <x v="24"/>
    <x v="1"/>
    <x v="5740"/>
    <n v="0.68310000000000004"/>
    <n v="0.44230000000000003"/>
    <n v="0.40770000000000001"/>
    <n v="0.44230000000000003"/>
    <n v="0.25790000000000002"/>
    <n v="0.68310000000000004"/>
    <n v="0.44230000000000003"/>
    <n v="0.25790000000000002"/>
  </r>
  <r>
    <s v="minnesota"/>
    <x v="24"/>
    <x v="0"/>
    <x v="5741"/>
    <n v="4.5923999999999996"/>
    <n v="3.9792000000000001"/>
    <n v="2.9355000000000002"/>
    <n v="3.8094000000000001"/>
    <n v="2.4495"/>
    <n v="3.8323"/>
    <n v="3.0468999999999999"/>
    <n v="1.8797999999999999"/>
  </r>
  <r>
    <s v="minnesota"/>
    <x v="24"/>
    <x v="5"/>
    <x v="5742"/>
    <n v="0.23180000000000001"/>
    <n v="8.7499999999999994E-2"/>
    <n v="6.9500000000000006E-2"/>
    <n v="8.7499999999999994E-2"/>
    <n v="3.5200000000000002E-2"/>
    <n v="0.23180000000000001"/>
    <n v="8.7499999999999994E-2"/>
    <n v="3.5200000000000002E-2"/>
  </r>
  <r>
    <s v="minnesota"/>
    <x v="24"/>
    <x v="4"/>
    <x v="5743"/>
    <n v="2.2103999999999999"/>
    <n v="2.194"/>
    <n v="1.3996999999999999"/>
    <n v="2.194"/>
    <n v="1.3906000000000001"/>
    <n v="1.7310000000000001"/>
    <n v="1.7310000000000001"/>
    <n v="1.099"/>
  </r>
  <r>
    <s v="minnesota"/>
    <x v="24"/>
    <x v="3"/>
    <x v="5744"/>
    <n v="1.2892999999999999"/>
    <n v="1.1720999999999999"/>
    <n v="0.93679999999999997"/>
    <n v="1.0023"/>
    <n v="0.71289999999999998"/>
    <n v="1.0085999999999999"/>
    <n v="0.70269999999999999"/>
    <n v="0.43480000000000002"/>
  </r>
  <r>
    <s v="minnesota"/>
    <x v="24"/>
    <x v="2"/>
    <x v="5745"/>
    <n v="0.13439999999999999"/>
    <n v="3.9800000000000002E-2"/>
    <n v="0.1087"/>
    <n v="3.9800000000000002E-2"/>
    <n v="3.9800000000000002E-2"/>
    <n v="0.13439999999999999"/>
    <n v="3.9800000000000002E-2"/>
    <n v="3.9800000000000002E-2"/>
  </r>
  <r>
    <s v="mississippi"/>
    <x v="24"/>
    <x v="1"/>
    <x v="5746"/>
    <n v="0.41539999999999999"/>
    <n v="0.25080000000000002"/>
    <n v="0.24990000000000001"/>
    <n v="0.25080000000000002"/>
    <n v="0.14749999999999999"/>
    <n v="0.41539999999999999"/>
    <n v="0.25080000000000002"/>
    <n v="0.14749999999999999"/>
  </r>
  <r>
    <s v="mississippi"/>
    <x v="24"/>
    <x v="2"/>
    <x v="81"/>
    <n v="6.6199999999999995E-2"/>
    <n v="1.9599999999999999E-2"/>
    <n v="5.3600000000000002E-2"/>
    <n v="1.9599999999999999E-2"/>
    <n v="1.9599999999999999E-2"/>
    <n v="6.6199999999999995E-2"/>
    <n v="1.9599999999999999E-2"/>
    <n v="1.9599999999999999E-2"/>
  </r>
  <r>
    <s v="mississippi"/>
    <x v="24"/>
    <x v="3"/>
    <x v="5747"/>
    <n v="0.63529999999999998"/>
    <n v="0.57750000000000001"/>
    <n v="0.46160000000000001"/>
    <n v="0.49390000000000001"/>
    <n v="0.3513"/>
    <n v="0.497"/>
    <n v="0.3463"/>
    <n v="0.21429999999999999"/>
  </r>
  <r>
    <s v="mississippi"/>
    <x v="24"/>
    <x v="0"/>
    <x v="5748"/>
    <n v="2.3708"/>
    <n v="2.0226999999999999"/>
    <n v="1.5176000000000001"/>
    <n v="1.9390000000000001"/>
    <n v="1.2495000000000001"/>
    <n v="1.9921"/>
    <n v="1.5590999999999999"/>
    <n v="0.9657"/>
  </r>
  <r>
    <s v="mississippi"/>
    <x v="24"/>
    <x v="6"/>
    <x v="30"/>
    <n v="2.1399999999999999E-2"/>
    <n v="2.1399999999999999E-2"/>
    <n v="6.4000000000000003E-3"/>
    <n v="2.1399999999999999E-2"/>
    <n v="6.4000000000000003E-3"/>
    <n v="2.1399999999999999E-2"/>
    <n v="2.1399999999999999E-2"/>
    <n v="6.4000000000000003E-3"/>
  </r>
  <r>
    <s v="mississippi"/>
    <x v="24"/>
    <x v="5"/>
    <x v="3035"/>
    <n v="0.1142"/>
    <n v="4.3099999999999999E-2"/>
    <n v="3.4299999999999997E-2"/>
    <n v="4.3099999999999999E-2"/>
    <n v="1.7399999999999999E-2"/>
    <n v="0.1142"/>
    <n v="4.3099999999999999E-2"/>
    <n v="1.7399999999999999E-2"/>
  </r>
  <r>
    <s v="mississippi"/>
    <x v="24"/>
    <x v="4"/>
    <x v="5749"/>
    <n v="1.1182000000000001"/>
    <n v="1.1101000000000001"/>
    <n v="0.71179999999999999"/>
    <n v="1.1101000000000001"/>
    <n v="0.70730000000000004"/>
    <n v="0.87790000000000001"/>
    <n v="0.87790000000000001"/>
    <n v="0.5605"/>
  </r>
  <r>
    <s v="missouri"/>
    <x v="24"/>
    <x v="4"/>
    <x v="2297"/>
    <n v="2.3672"/>
    <n v="2.3504"/>
    <n v="1.4998"/>
    <n v="2.3504"/>
    <n v="1.4904999999999999"/>
    <n v="1.8552999999999999"/>
    <n v="1.8552999999999999"/>
    <n v="1.1785000000000001"/>
  </r>
  <r>
    <s v="missouri"/>
    <x v="24"/>
    <x v="0"/>
    <x v="5750"/>
    <n v="4.8277999999999999"/>
    <n v="4.1860999999999997"/>
    <n v="3.0857000000000001"/>
    <n v="4.0125999999999999"/>
    <n v="2.5796000000000001"/>
    <n v="4.0289000000000001"/>
    <n v="3.2111000000000001"/>
    <n v="1.9833000000000001"/>
  </r>
  <r>
    <s v="missouri"/>
    <x v="24"/>
    <x v="5"/>
    <x v="5751"/>
    <n v="0.2369"/>
    <n v="8.9499999999999996E-2"/>
    <n v="7.1099999999999997E-2"/>
    <n v="8.9499999999999996E-2"/>
    <n v="3.5999999999999997E-2"/>
    <n v="0.2369"/>
    <n v="8.9499999999999996E-2"/>
    <n v="3.5999999999999997E-2"/>
  </r>
  <r>
    <s v="missouri"/>
    <x v="24"/>
    <x v="1"/>
    <x v="5752"/>
    <n v="0.7238"/>
    <n v="0.46279999999999999"/>
    <n v="0.43259999999999998"/>
    <n v="0.46279999999999999"/>
    <n v="0.27029999999999998"/>
    <n v="0.7238"/>
    <n v="0.46279999999999999"/>
    <n v="0.27029999999999998"/>
  </r>
  <r>
    <s v="missouri"/>
    <x v="24"/>
    <x v="3"/>
    <x v="5753"/>
    <n v="1.3181"/>
    <n v="1.1982999999999999"/>
    <n v="0.9577"/>
    <n v="1.0246999999999999"/>
    <n v="0.7288"/>
    <n v="1.0310999999999999"/>
    <n v="0.71850000000000003"/>
    <n v="0.44450000000000001"/>
  </r>
  <r>
    <s v="missouri"/>
    <x v="24"/>
    <x v="2"/>
    <x v="5754"/>
    <n v="0.13739999999999999"/>
    <n v="4.07E-2"/>
    <n v="0.1111"/>
    <n v="4.07E-2"/>
    <n v="4.07E-2"/>
    <n v="0.13739999999999999"/>
    <n v="4.07E-2"/>
    <n v="4.07E-2"/>
  </r>
  <r>
    <s v="missouri"/>
    <x v="24"/>
    <x v="6"/>
    <x v="299"/>
    <n v="4.4499999999999998E-2"/>
    <n v="4.4499999999999998E-2"/>
    <n v="1.3299999999999999E-2"/>
    <n v="4.4499999999999998E-2"/>
    <n v="1.3299999999999999E-2"/>
    <n v="4.4499999999999998E-2"/>
    <n v="4.4499999999999998E-2"/>
    <n v="1.3299999999999999E-2"/>
  </r>
  <r>
    <s v="montana"/>
    <x v="24"/>
    <x v="0"/>
    <x v="2560"/>
    <n v="0.80379999999999996"/>
    <n v="0.69299999999999995"/>
    <n v="0.51559999999999995"/>
    <n v="0.66469999999999996"/>
    <n v="0.42930000000000001"/>
    <n v="0.67310000000000003"/>
    <n v="0.53359999999999996"/>
    <n v="0.33150000000000002"/>
  </r>
  <r>
    <s v="montana"/>
    <x v="24"/>
    <x v="3"/>
    <x v="5755"/>
    <n v="0.21479999999999999"/>
    <n v="0.19520000000000001"/>
    <n v="0.156"/>
    <n v="0.16700000000000001"/>
    <n v="0.1187"/>
    <n v="0.16800000000000001"/>
    <n v="0.1171"/>
    <n v="7.2400000000000006E-2"/>
  </r>
  <r>
    <s v="montana"/>
    <x v="24"/>
    <x v="4"/>
    <x v="2721"/>
    <n v="0.39219999999999999"/>
    <n v="0.38940000000000002"/>
    <n v="0.2505"/>
    <n v="0.38940000000000002"/>
    <n v="0.249"/>
    <n v="0.30819999999999997"/>
    <n v="0.30819999999999997"/>
    <n v="0.1976"/>
  </r>
  <r>
    <s v="montana"/>
    <x v="24"/>
    <x v="2"/>
    <x v="1463"/>
    <n v="2.24E-2"/>
    <n v="6.6E-3"/>
    <n v="1.8100000000000002E-2"/>
    <n v="6.6E-3"/>
    <n v="6.6E-3"/>
    <n v="2.24E-2"/>
    <n v="6.6E-3"/>
    <n v="6.6E-3"/>
  </r>
  <r>
    <s v="montana"/>
    <x v="24"/>
    <x v="6"/>
    <x v="1418"/>
    <n v="7.1999999999999998E-3"/>
    <n v="7.1999999999999998E-3"/>
    <n v="2.2000000000000001E-3"/>
    <n v="7.1999999999999998E-3"/>
    <n v="2.2000000000000001E-3"/>
    <n v="7.1999999999999998E-3"/>
    <n v="7.1999999999999998E-3"/>
    <n v="2.2000000000000001E-3"/>
  </r>
  <r>
    <s v="montana"/>
    <x v="24"/>
    <x v="1"/>
    <x v="5546"/>
    <n v="0.12859999999999999"/>
    <n v="7.9899999999999999E-2"/>
    <n v="7.7100000000000002E-2"/>
    <n v="7.9899999999999999E-2"/>
    <n v="4.6800000000000001E-2"/>
    <n v="0.12859999999999999"/>
    <n v="7.9899999999999999E-2"/>
    <n v="4.6800000000000001E-2"/>
  </r>
  <r>
    <s v="montana"/>
    <x v="24"/>
    <x v="5"/>
    <x v="1415"/>
    <n v="3.8600000000000002E-2"/>
    <n v="1.46E-2"/>
    <n v="1.1599999999999999E-2"/>
    <n v="1.46E-2"/>
    <n v="5.8999999999999999E-3"/>
    <n v="3.8600000000000002E-2"/>
    <n v="1.46E-2"/>
    <n v="5.8999999999999999E-3"/>
  </r>
  <r>
    <s v="nebraska"/>
    <x v="24"/>
    <x v="5"/>
    <x v="427"/>
    <n v="6.7299999999999999E-2"/>
    <n v="2.5399999999999999E-2"/>
    <n v="2.0199999999999999E-2"/>
    <n v="2.5399999999999999E-2"/>
    <n v="1.0200000000000001E-2"/>
    <n v="6.7299999999999999E-2"/>
    <n v="2.5399999999999999E-2"/>
    <n v="1.0200000000000001E-2"/>
  </r>
  <r>
    <s v="nebraska"/>
    <x v="24"/>
    <x v="0"/>
    <x v="5756"/>
    <n v="1.3913"/>
    <n v="1.2030000000000001"/>
    <n v="0.8891"/>
    <n v="1.1536999999999999"/>
    <n v="0.74160000000000004"/>
    <n v="1.1624000000000001"/>
    <n v="0.92410000000000003"/>
    <n v="0.57099999999999995"/>
  </r>
  <r>
    <s v="nebraska"/>
    <x v="24"/>
    <x v="1"/>
    <x v="5548"/>
    <n v="0.21590000000000001"/>
    <n v="0.1358"/>
    <n v="0.1293"/>
    <n v="0.1358"/>
    <n v="7.9399999999999998E-2"/>
    <n v="0.21590000000000001"/>
    <n v="0.1358"/>
    <n v="7.9399999999999998E-2"/>
  </r>
  <r>
    <s v="nebraska"/>
    <x v="24"/>
    <x v="4"/>
    <x v="5757"/>
    <n v="0.68220000000000003"/>
    <n v="0.6774"/>
    <n v="0.43230000000000002"/>
    <n v="0.6774"/>
    <n v="0.42959999999999998"/>
    <n v="0.53480000000000005"/>
    <n v="0.53480000000000005"/>
    <n v="0.3397"/>
  </r>
  <r>
    <s v="nebraska"/>
    <x v="24"/>
    <x v="6"/>
    <x v="1588"/>
    <n v="1.26E-2"/>
    <n v="1.26E-2"/>
    <n v="3.8E-3"/>
    <n v="1.26E-2"/>
    <n v="3.8E-3"/>
    <n v="1.26E-2"/>
    <n v="1.26E-2"/>
    <n v="3.8E-3"/>
  </r>
  <r>
    <s v="nebraska"/>
    <x v="24"/>
    <x v="2"/>
    <x v="1423"/>
    <n v="3.9E-2"/>
    <n v="1.1599999999999999E-2"/>
    <n v="3.1600000000000003E-2"/>
    <n v="1.1599999999999999E-2"/>
    <n v="1.1599999999999999E-2"/>
    <n v="3.9E-2"/>
    <n v="1.1599999999999999E-2"/>
    <n v="1.1599999999999999E-2"/>
  </r>
  <r>
    <s v="nebraska"/>
    <x v="24"/>
    <x v="3"/>
    <x v="5758"/>
    <n v="0.37419999999999998"/>
    <n v="0.3402"/>
    <n v="0.27189999999999998"/>
    <n v="0.29089999999999999"/>
    <n v="0.2069"/>
    <n v="0.2928"/>
    <n v="0.20399999999999999"/>
    <n v="0.12620000000000001"/>
  </r>
  <r>
    <s v="nevada"/>
    <x v="24"/>
    <x v="0"/>
    <x v="5759"/>
    <n v="2.8452000000000002"/>
    <n v="2.4897999999999998"/>
    <n v="1.8264"/>
    <n v="2.3761000000000001"/>
    <n v="1.5351999999999999"/>
    <n v="2.3662000000000001"/>
    <n v="1.8954"/>
    <n v="1.1719999999999999"/>
  </r>
  <r>
    <s v="nevada"/>
    <x v="24"/>
    <x v="2"/>
    <x v="2384"/>
    <n v="0.09"/>
    <n v="2.6700000000000002E-2"/>
    <n v="7.2800000000000004E-2"/>
    <n v="2.6700000000000002E-2"/>
    <n v="2.6700000000000002E-2"/>
    <n v="0.09"/>
    <n v="2.6700000000000002E-2"/>
    <n v="2.6700000000000002E-2"/>
  </r>
  <r>
    <s v="nevada"/>
    <x v="24"/>
    <x v="3"/>
    <x v="5760"/>
    <n v="0.86370000000000002"/>
    <n v="0.78520000000000001"/>
    <n v="0.62760000000000005"/>
    <n v="0.67149999999999999"/>
    <n v="0.47760000000000002"/>
    <n v="0.67559999999999998"/>
    <n v="0.4708"/>
    <n v="0.2913"/>
  </r>
  <r>
    <s v="nevada"/>
    <x v="24"/>
    <x v="4"/>
    <x v="5761"/>
    <n v="1.3445"/>
    <n v="1.3334999999999999"/>
    <n v="0.85660000000000003"/>
    <n v="1.3334999999999999"/>
    <n v="0.85050000000000003"/>
    <n v="1.0535000000000001"/>
    <n v="1.0535000000000001"/>
    <n v="0.67359999999999998"/>
  </r>
  <r>
    <s v="nevada"/>
    <x v="24"/>
    <x v="6"/>
    <x v="808"/>
    <n v="2.9100000000000001E-2"/>
    <n v="2.9100000000000001E-2"/>
    <n v="8.6999999999999994E-3"/>
    <n v="2.9100000000000001E-2"/>
    <n v="8.6999999999999994E-3"/>
    <n v="2.9100000000000001E-2"/>
    <n v="2.9100000000000001E-2"/>
    <n v="8.6999999999999994E-3"/>
  </r>
  <r>
    <s v="nevada"/>
    <x v="24"/>
    <x v="5"/>
    <x v="4200"/>
    <n v="0.15529999999999999"/>
    <n v="5.8599999999999999E-2"/>
    <n v="4.6600000000000003E-2"/>
    <n v="5.8599999999999999E-2"/>
    <n v="2.3599999999999999E-2"/>
    <n v="0.15529999999999999"/>
    <n v="5.8599999999999999E-2"/>
    <n v="2.3599999999999999E-2"/>
  </r>
  <r>
    <s v="nevada"/>
    <x v="24"/>
    <x v="1"/>
    <x v="28"/>
    <n v="0.36259999999999998"/>
    <n v="0.25669999999999998"/>
    <n v="0.214"/>
    <n v="0.25669999999999998"/>
    <n v="0.14810000000000001"/>
    <n v="0.36259999999999998"/>
    <n v="0.25669999999999998"/>
    <n v="0.14810000000000001"/>
  </r>
  <r>
    <s v="new_hampshire"/>
    <x v="24"/>
    <x v="3"/>
    <x v="1493"/>
    <n v="0.3362"/>
    <n v="0.30559999999999998"/>
    <n v="0.24429999999999999"/>
    <n v="0.26140000000000002"/>
    <n v="0.18590000000000001"/>
    <n v="0.26300000000000001"/>
    <n v="0.18329999999999999"/>
    <n v="0.1134"/>
  </r>
  <r>
    <s v="new_hampshire"/>
    <x v="24"/>
    <x v="0"/>
    <x v="5762"/>
    <n v="1.0819000000000001"/>
    <n v="0.92959999999999998"/>
    <n v="0.70179999999999998"/>
    <n v="0.88539999999999996"/>
    <n v="0.57989999999999997"/>
    <n v="0.90820000000000001"/>
    <n v="0.71109999999999995"/>
    <n v="0.4456"/>
  </r>
  <r>
    <s v="new_hampshire"/>
    <x v="24"/>
    <x v="6"/>
    <x v="395"/>
    <n v="1.1299999999999999E-2"/>
    <n v="1.1299999999999999E-2"/>
    <n v="3.3999999999999998E-3"/>
    <n v="1.1299999999999999E-2"/>
    <n v="3.3999999999999998E-3"/>
    <n v="1.1299999999999999E-2"/>
    <n v="1.1299999999999999E-2"/>
    <n v="3.3999999999999998E-3"/>
  </r>
  <r>
    <s v="new_hampshire"/>
    <x v="24"/>
    <x v="1"/>
    <x v="544"/>
    <n v="0.16500000000000001"/>
    <n v="0.1099"/>
    <n v="9.8100000000000007E-2"/>
    <n v="0.1099"/>
    <n v="6.3799999999999996E-2"/>
    <n v="0.16500000000000001"/>
    <n v="0.1099"/>
    <n v="6.3799999999999996E-2"/>
  </r>
  <r>
    <s v="new_hampshire"/>
    <x v="24"/>
    <x v="5"/>
    <x v="2647"/>
    <n v="6.0400000000000002E-2"/>
    <n v="2.2800000000000001E-2"/>
    <n v="1.8100000000000002E-2"/>
    <n v="2.2800000000000001E-2"/>
    <n v="9.1999999999999998E-3"/>
    <n v="6.0400000000000002E-2"/>
    <n v="2.2800000000000001E-2"/>
    <n v="9.1999999999999998E-3"/>
  </r>
  <r>
    <s v="new_hampshire"/>
    <x v="24"/>
    <x v="2"/>
    <x v="3698"/>
    <n v="3.5000000000000003E-2"/>
    <n v="1.04E-2"/>
    <n v="2.8299999999999999E-2"/>
    <n v="1.04E-2"/>
    <n v="1.04E-2"/>
    <n v="3.5000000000000003E-2"/>
    <n v="1.04E-2"/>
    <n v="1.04E-2"/>
  </r>
  <r>
    <s v="new_hampshire"/>
    <x v="24"/>
    <x v="4"/>
    <x v="5763"/>
    <n v="0.47389999999999999"/>
    <n v="0.46960000000000002"/>
    <n v="0.3095"/>
    <n v="0.46960000000000002"/>
    <n v="0.30719999999999997"/>
    <n v="0.37340000000000001"/>
    <n v="0.37340000000000001"/>
    <n v="0.24540000000000001"/>
  </r>
  <r>
    <s v="new_jersey"/>
    <x v="24"/>
    <x v="3"/>
    <x v="5764"/>
    <n v="2.0099"/>
    <n v="1.8271999999999999"/>
    <n v="1.4603999999999999"/>
    <n v="1.5626"/>
    <n v="1.1113999999999999"/>
    <n v="1.5723"/>
    <n v="1.0954999999999999"/>
    <n v="0.67789999999999995"/>
  </r>
  <r>
    <s v="new_jersey"/>
    <x v="24"/>
    <x v="4"/>
    <x v="5765"/>
    <n v="2.6882000000000001"/>
    <n v="2.6625999999999999"/>
    <n v="1.752"/>
    <n v="2.6625999999999999"/>
    <n v="1.7378"/>
    <n v="2.1149"/>
    <n v="2.1149"/>
    <n v="1.3867"/>
  </r>
  <r>
    <s v="new_jersey"/>
    <x v="24"/>
    <x v="0"/>
    <x v="5766"/>
    <n v="6.2801999999999998"/>
    <n v="5.3949999999999996"/>
    <n v="4.0705999999999998"/>
    <n v="5.1303999999999998"/>
    <n v="3.3570000000000002"/>
    <n v="5.2693000000000003"/>
    <n v="4.1157000000000004"/>
    <n v="2.5724"/>
  </r>
  <r>
    <s v="new_jersey"/>
    <x v="24"/>
    <x v="6"/>
    <x v="820"/>
    <n v="6.7799999999999999E-2"/>
    <n v="6.7799999999999999E-2"/>
    <n v="2.0299999999999999E-2"/>
    <n v="6.7799999999999999E-2"/>
    <n v="2.0299999999999999E-2"/>
    <n v="6.7799999999999999E-2"/>
    <n v="6.7799999999999999E-2"/>
    <n v="2.0299999999999999E-2"/>
  </r>
  <r>
    <s v="new_jersey"/>
    <x v="24"/>
    <x v="5"/>
    <x v="1220"/>
    <n v="0.36130000000000001"/>
    <n v="0.13639999999999999"/>
    <n v="0.1084"/>
    <n v="0.13639999999999999"/>
    <n v="5.4899999999999997E-2"/>
    <n v="0.36130000000000001"/>
    <n v="0.13639999999999999"/>
    <n v="5.4899999999999997E-2"/>
  </r>
  <r>
    <s v="new_jersey"/>
    <x v="24"/>
    <x v="1"/>
    <x v="5767"/>
    <n v="0.94350000000000001"/>
    <n v="0.63890000000000002"/>
    <n v="0.56010000000000004"/>
    <n v="0.63890000000000002"/>
    <n v="0.37059999999999998"/>
    <n v="0.94350000000000001"/>
    <n v="0.63890000000000002"/>
    <n v="0.37059999999999998"/>
  </r>
  <r>
    <s v="new_jersey"/>
    <x v="24"/>
    <x v="2"/>
    <x v="5768"/>
    <n v="0.20949999999999999"/>
    <n v="6.2E-2"/>
    <n v="0.16950000000000001"/>
    <n v="6.2E-2"/>
    <n v="6.2E-2"/>
    <n v="0.20949999999999999"/>
    <n v="6.2E-2"/>
    <n v="6.2E-2"/>
  </r>
  <r>
    <s v="new_mexico"/>
    <x v="24"/>
    <x v="5"/>
    <x v="2470"/>
    <n v="7.7799999999999994E-2"/>
    <n v="2.9399999999999999E-2"/>
    <n v="2.3300000000000001E-2"/>
    <n v="2.9399999999999999E-2"/>
    <n v="1.18E-2"/>
    <n v="7.7799999999999994E-2"/>
    <n v="2.9399999999999999E-2"/>
    <n v="1.18E-2"/>
  </r>
  <r>
    <s v="new_mexico"/>
    <x v="24"/>
    <x v="1"/>
    <x v="3076"/>
    <n v="0.27529999999999999"/>
    <n v="0.1676"/>
    <n v="0.16539999999999999"/>
    <n v="0.1676"/>
    <n v="9.8500000000000004E-2"/>
    <n v="0.27529999999999999"/>
    <n v="0.1676"/>
    <n v="9.8500000000000004E-2"/>
  </r>
  <r>
    <s v="new_mexico"/>
    <x v="24"/>
    <x v="3"/>
    <x v="5769"/>
    <n v="0.43290000000000001"/>
    <n v="0.39350000000000002"/>
    <n v="0.3145"/>
    <n v="0.33650000000000002"/>
    <n v="0.23930000000000001"/>
    <n v="0.33860000000000001"/>
    <n v="0.2359"/>
    <n v="0.14599999999999999"/>
  </r>
  <r>
    <s v="new_mexico"/>
    <x v="24"/>
    <x v="2"/>
    <x v="1128"/>
    <n v="4.5100000000000001E-2"/>
    <n v="1.34E-2"/>
    <n v="3.6499999999999998E-2"/>
    <n v="1.34E-2"/>
    <n v="1.34E-2"/>
    <n v="4.5100000000000001E-2"/>
    <n v="1.34E-2"/>
    <n v="1.34E-2"/>
  </r>
  <r>
    <s v="new_mexico"/>
    <x v="24"/>
    <x v="0"/>
    <x v="5770"/>
    <n v="1.5865"/>
    <n v="1.3537999999999999"/>
    <n v="1.0169999999999999"/>
    <n v="1.2968999999999999"/>
    <n v="0.83720000000000006"/>
    <n v="1.333"/>
    <n v="1.0426"/>
    <n v="0.64649999999999996"/>
  </r>
  <r>
    <s v="new_mexico"/>
    <x v="24"/>
    <x v="4"/>
    <x v="5771"/>
    <n v="0.7409"/>
    <n v="0.73540000000000005"/>
    <n v="0.4728"/>
    <n v="0.73540000000000005"/>
    <n v="0.4698"/>
    <n v="0.58160000000000001"/>
    <n v="0.58160000000000001"/>
    <n v="0.37240000000000001"/>
  </r>
  <r>
    <s v="new_mexico"/>
    <x v="24"/>
    <x v="6"/>
    <x v="1123"/>
    <n v="1.46E-2"/>
    <n v="1.46E-2"/>
    <n v="4.4000000000000003E-3"/>
    <n v="1.46E-2"/>
    <n v="4.4000000000000003E-3"/>
    <n v="1.46E-2"/>
    <n v="1.46E-2"/>
    <n v="4.4000000000000003E-3"/>
  </r>
  <r>
    <s v="new_york"/>
    <x v="24"/>
    <x v="1"/>
    <x v="5772"/>
    <n v="1.8052999999999999"/>
    <n v="1.2499"/>
    <n v="1.0686"/>
    <n v="1.2499"/>
    <n v="0.72309999999999997"/>
    <n v="1.8052999999999999"/>
    <n v="1.2499"/>
    <n v="0.72309999999999997"/>
  </r>
  <r>
    <s v="new_york"/>
    <x v="24"/>
    <x v="0"/>
    <x v="5773"/>
    <n v="12.8848"/>
    <n v="11.153600000000001"/>
    <n v="8.3634000000000004"/>
    <n v="10.617699999999999"/>
    <n v="6.9564000000000004"/>
    <n v="10.7864"/>
    <n v="8.5115999999999996"/>
    <n v="5.3333000000000004"/>
  </r>
  <r>
    <s v="new_york"/>
    <x v="24"/>
    <x v="4"/>
    <x v="5774"/>
    <n v="5.7159000000000004"/>
    <n v="5.6641000000000004"/>
    <n v="3.7332999999999998"/>
    <n v="5.6641000000000004"/>
    <n v="3.7044999999999999"/>
    <n v="4.5038"/>
    <n v="4.5038"/>
    <n v="2.9592000000000001"/>
  </r>
  <r>
    <s v="new_york"/>
    <x v="24"/>
    <x v="6"/>
    <x v="3253"/>
    <n v="0.13730000000000001"/>
    <n v="0.13730000000000001"/>
    <n v="4.1200000000000001E-2"/>
    <n v="0.13730000000000001"/>
    <n v="4.1200000000000001E-2"/>
    <n v="0.13730000000000001"/>
    <n v="0.13730000000000001"/>
    <n v="4.1200000000000001E-2"/>
  </r>
  <r>
    <s v="new_york"/>
    <x v="24"/>
    <x v="3"/>
    <x v="5775"/>
    <n v="4.0704000000000002"/>
    <n v="3.7004000000000001"/>
    <n v="2.9575999999999998"/>
    <n v="3.1644999999999999"/>
    <n v="2.2507000000000001"/>
    <n v="3.1840999999999999"/>
    <n v="2.2187000000000001"/>
    <n v="1.3728"/>
  </r>
  <r>
    <s v="new_york"/>
    <x v="24"/>
    <x v="5"/>
    <x v="2745"/>
    <n v="0.73170000000000002"/>
    <n v="0.27629999999999999"/>
    <n v="0.2195"/>
    <n v="0.27629999999999999"/>
    <n v="0.11119999999999999"/>
    <n v="0.73170000000000002"/>
    <n v="0.27629999999999999"/>
    <n v="0.11119999999999999"/>
  </r>
  <r>
    <s v="new_york"/>
    <x v="24"/>
    <x v="2"/>
    <x v="5776"/>
    <n v="0.42420000000000002"/>
    <n v="0.12570000000000001"/>
    <n v="0.34320000000000001"/>
    <n v="0.12570000000000001"/>
    <n v="0.12570000000000001"/>
    <n v="0.42420000000000002"/>
    <n v="0.12570000000000001"/>
    <n v="0.12570000000000001"/>
  </r>
  <r>
    <s v="north_carolina"/>
    <x v="24"/>
    <x v="4"/>
    <x v="5777"/>
    <n v="4.4469000000000003"/>
    <n v="4.4153000000000002"/>
    <n v="2.8311999999999999"/>
    <n v="4.4153000000000002"/>
    <n v="2.8136000000000001"/>
    <n v="3.4922"/>
    <n v="3.4922"/>
    <n v="2.23"/>
  </r>
  <r>
    <s v="north_carolina"/>
    <x v="24"/>
    <x v="5"/>
    <x v="4129"/>
    <n v="0.44640000000000002"/>
    <n v="0.16850000000000001"/>
    <n v="0.13389999999999999"/>
    <n v="0.16850000000000001"/>
    <n v="6.7900000000000002E-2"/>
    <n v="0.44640000000000002"/>
    <n v="0.16850000000000001"/>
    <n v="6.7900000000000002E-2"/>
  </r>
  <r>
    <s v="north_carolina"/>
    <x v="24"/>
    <x v="0"/>
    <x v="5778"/>
    <n v="9.0191999999999997"/>
    <n v="7.8471000000000002"/>
    <n v="5.7794999999999996"/>
    <n v="7.5202"/>
    <n v="4.8490000000000002"/>
    <n v="7.5237999999999996"/>
    <n v="6.0201000000000002"/>
    <n v="3.7299000000000002"/>
  </r>
  <r>
    <s v="north_carolina"/>
    <x v="24"/>
    <x v="1"/>
    <x v="5779"/>
    <n v="1.3003"/>
    <n v="0.84550000000000003"/>
    <n v="0.77569999999999995"/>
    <n v="0.84550000000000003"/>
    <n v="0.49280000000000002"/>
    <n v="1.3003"/>
    <n v="0.84550000000000003"/>
    <n v="0.49280000000000002"/>
  </r>
  <r>
    <s v="north_carolina"/>
    <x v="24"/>
    <x v="6"/>
    <x v="2223"/>
    <n v="8.3799999999999999E-2"/>
    <n v="8.3799999999999999E-2"/>
    <n v="2.5100000000000001E-2"/>
    <n v="8.3799999999999999E-2"/>
    <n v="2.5100000000000001E-2"/>
    <n v="8.3799999999999999E-2"/>
    <n v="8.3799999999999999E-2"/>
    <n v="2.5100000000000001E-2"/>
  </r>
  <r>
    <s v="north_carolina"/>
    <x v="24"/>
    <x v="2"/>
    <x v="2755"/>
    <n v="0.25879999999999997"/>
    <n v="7.6700000000000004E-2"/>
    <n v="0.20930000000000001"/>
    <n v="7.6700000000000004E-2"/>
    <n v="7.6700000000000004E-2"/>
    <n v="0.25879999999999997"/>
    <n v="7.6700000000000004E-2"/>
    <n v="7.6700000000000004E-2"/>
  </r>
  <r>
    <s v="north_carolina"/>
    <x v="24"/>
    <x v="3"/>
    <x v="5780"/>
    <n v="2.4830000000000001"/>
    <n v="2.2572999999999999"/>
    <n v="1.8042"/>
    <n v="1.9303999999999999"/>
    <n v="1.373"/>
    <n v="1.9423999999999999"/>
    <n v="1.3533999999999999"/>
    <n v="0.83750000000000002"/>
  </r>
  <r>
    <s v="north_dakota"/>
    <x v="24"/>
    <x v="6"/>
    <x v="407"/>
    <n v="4.1999999999999997E-3"/>
    <n v="4.1999999999999997E-3"/>
    <n v="1.2999999999999999E-3"/>
    <n v="4.1999999999999997E-3"/>
    <n v="1.2999999999999999E-3"/>
    <n v="4.1999999999999997E-3"/>
    <n v="4.1999999999999997E-3"/>
    <n v="1.2999999999999999E-3"/>
  </r>
  <r>
    <s v="north_dakota"/>
    <x v="24"/>
    <x v="3"/>
    <x v="5781"/>
    <n v="0.1255"/>
    <n v="0.11409999999999999"/>
    <n v="9.1200000000000003E-2"/>
    <n v="9.7500000000000003E-2"/>
    <n v="6.9400000000000003E-2"/>
    <n v="9.8100000000000007E-2"/>
    <n v="6.8400000000000002E-2"/>
    <n v="4.2299999999999997E-2"/>
  </r>
  <r>
    <s v="north_dakota"/>
    <x v="24"/>
    <x v="0"/>
    <x v="5782"/>
    <n v="0.52569999999999995"/>
    <n v="0.4511"/>
    <n v="0.3357"/>
    <n v="0.43459999999999999"/>
    <n v="0.27910000000000001"/>
    <n v="0.44090000000000001"/>
    <n v="0.34960000000000002"/>
    <n v="0.21679999999999999"/>
  </r>
  <r>
    <s v="north_dakota"/>
    <x v="24"/>
    <x v="4"/>
    <x v="5783"/>
    <n v="0.26829999999999998"/>
    <n v="0.26669999999999999"/>
    <n v="0.17030000000000001"/>
    <n v="0.26669999999999999"/>
    <n v="0.1694"/>
    <n v="0.2109"/>
    <n v="0.2109"/>
    <n v="0.13420000000000001"/>
  </r>
  <r>
    <s v="north_dakota"/>
    <x v="24"/>
    <x v="5"/>
    <x v="897"/>
    <n v="2.2599999999999999E-2"/>
    <n v="8.5000000000000006E-3"/>
    <n v="6.7999999999999996E-3"/>
    <n v="8.5000000000000006E-3"/>
    <n v="3.3999999999999998E-3"/>
    <n v="2.2599999999999999E-2"/>
    <n v="8.5000000000000006E-3"/>
    <n v="3.3999999999999998E-3"/>
  </r>
  <r>
    <s v="north_dakota"/>
    <x v="24"/>
    <x v="1"/>
    <x v="910"/>
    <n v="9.1999999999999998E-2"/>
    <n v="5.3699999999999998E-2"/>
    <n v="5.5599999999999997E-2"/>
    <n v="5.3699999999999998E-2"/>
    <n v="3.1699999999999999E-2"/>
    <n v="9.1999999999999998E-2"/>
    <n v="5.3699999999999998E-2"/>
    <n v="3.1699999999999999E-2"/>
  </r>
  <r>
    <s v="north_dakota"/>
    <x v="24"/>
    <x v="2"/>
    <x v="1106"/>
    <n v="1.3100000000000001E-2"/>
    <n v="3.8999999999999998E-3"/>
    <n v="1.06E-2"/>
    <n v="3.8999999999999998E-3"/>
    <n v="3.8999999999999998E-3"/>
    <n v="1.3100000000000001E-2"/>
    <n v="3.8999999999999998E-3"/>
    <n v="3.8999999999999998E-3"/>
  </r>
  <r>
    <s v="ohio"/>
    <x v="24"/>
    <x v="1"/>
    <x v="5784"/>
    <n v="1.4140999999999999"/>
    <n v="0.88009999999999999"/>
    <n v="0.84789999999999999"/>
    <n v="0.88009999999999999"/>
    <n v="0.51570000000000005"/>
    <n v="1.4140999999999999"/>
    <n v="0.88009999999999999"/>
    <n v="0.51570000000000005"/>
  </r>
  <r>
    <s v="ohio"/>
    <x v="24"/>
    <x v="3"/>
    <x v="5785"/>
    <n v="2.3786"/>
    <n v="2.1623999999999999"/>
    <n v="1.7282999999999999"/>
    <n v="1.8492"/>
    <n v="1.3151999999999999"/>
    <n v="1.8607"/>
    <n v="1.2965"/>
    <n v="0.80220000000000002"/>
  </r>
  <r>
    <s v="ohio"/>
    <x v="24"/>
    <x v="5"/>
    <x v="5786"/>
    <n v="0.42759999999999998"/>
    <n v="0.1615"/>
    <n v="0.1283"/>
    <n v="0.1615"/>
    <n v="6.5000000000000002E-2"/>
    <n v="0.42759999999999998"/>
    <n v="0.1615"/>
    <n v="6.5000000000000002E-2"/>
  </r>
  <r>
    <s v="ohio"/>
    <x v="24"/>
    <x v="6"/>
    <x v="1146"/>
    <n v="8.0199999999999994E-2"/>
    <n v="8.0199999999999994E-2"/>
    <n v="2.41E-2"/>
    <n v="8.0199999999999994E-2"/>
    <n v="2.41E-2"/>
    <n v="8.0199999999999994E-2"/>
    <n v="8.0199999999999994E-2"/>
    <n v="2.41E-2"/>
  </r>
  <r>
    <s v="ohio"/>
    <x v="24"/>
    <x v="2"/>
    <x v="5787"/>
    <n v="0.24790000000000001"/>
    <n v="7.3400000000000007E-2"/>
    <n v="0.20050000000000001"/>
    <n v="7.3400000000000007E-2"/>
    <n v="7.3400000000000007E-2"/>
    <n v="0.24790000000000001"/>
    <n v="7.3400000000000007E-2"/>
    <n v="7.3400000000000007E-2"/>
  </r>
  <r>
    <s v="ohio"/>
    <x v="24"/>
    <x v="4"/>
    <x v="5788"/>
    <n v="4.2178000000000004"/>
    <n v="4.1875"/>
    <n v="2.6718999999999999"/>
    <n v="4.1875"/>
    <n v="2.6551"/>
    <n v="3.3048999999999999"/>
    <n v="3.3048999999999999"/>
    <n v="2.0990000000000002"/>
  </r>
  <r>
    <s v="ohio"/>
    <x v="24"/>
    <x v="0"/>
    <x v="5789"/>
    <n v="8.7661999999999995"/>
    <n v="7.5450999999999997"/>
    <n v="5.601"/>
    <n v="7.2320000000000002"/>
    <n v="4.6486000000000001"/>
    <n v="7.3353999999999999"/>
    <n v="5.7967000000000004"/>
    <n v="3.5794000000000001"/>
  </r>
  <r>
    <s v="oklahoma"/>
    <x v="24"/>
    <x v="2"/>
    <x v="5132"/>
    <n v="8.3500000000000005E-2"/>
    <n v="2.47E-2"/>
    <n v="6.7599999999999993E-2"/>
    <n v="2.47E-2"/>
    <n v="2.47E-2"/>
    <n v="8.3500000000000005E-2"/>
    <n v="2.47E-2"/>
    <n v="2.47E-2"/>
  </r>
  <r>
    <s v="oklahoma"/>
    <x v="24"/>
    <x v="3"/>
    <x v="5790"/>
    <n v="0.80130000000000001"/>
    <n v="0.72850000000000004"/>
    <n v="0.58220000000000005"/>
    <n v="0.623"/>
    <n v="0.44309999999999999"/>
    <n v="0.62680000000000002"/>
    <n v="0.43680000000000002"/>
    <n v="0.27029999999999998"/>
  </r>
  <r>
    <s v="oklahoma"/>
    <x v="24"/>
    <x v="0"/>
    <x v="5791"/>
    <n v="3.0444"/>
    <n v="2.6116000000000001"/>
    <n v="1.9493"/>
    <n v="2.5061"/>
    <n v="1.6151"/>
    <n v="2.5537999999999998"/>
    <n v="2.0139"/>
    <n v="1.2487999999999999"/>
  </r>
  <r>
    <s v="oklahoma"/>
    <x v="24"/>
    <x v="4"/>
    <x v="5792"/>
    <n v="1.4753000000000001"/>
    <n v="1.4651000000000001"/>
    <n v="0.93959999999999999"/>
    <n v="1.4651000000000001"/>
    <n v="0.93400000000000005"/>
    <n v="1.1591"/>
    <n v="1.1591"/>
    <n v="0.74050000000000005"/>
  </r>
  <r>
    <s v="oklahoma"/>
    <x v="24"/>
    <x v="6"/>
    <x v="3958"/>
    <n v="2.7E-2"/>
    <n v="2.7E-2"/>
    <n v="8.0999999999999996E-3"/>
    <n v="2.7E-2"/>
    <n v="8.0999999999999996E-3"/>
    <n v="2.7E-2"/>
    <n v="2.7E-2"/>
    <n v="8.0999999999999996E-3"/>
  </r>
  <r>
    <s v="oklahoma"/>
    <x v="24"/>
    <x v="5"/>
    <x v="655"/>
    <n v="0.14410000000000001"/>
    <n v="5.4399999999999997E-2"/>
    <n v="4.3200000000000002E-2"/>
    <n v="5.4399999999999997E-2"/>
    <n v="2.1899999999999999E-2"/>
    <n v="0.14410000000000001"/>
    <n v="5.4399999999999997E-2"/>
    <n v="2.1899999999999999E-2"/>
  </r>
  <r>
    <s v="oklahoma"/>
    <x v="24"/>
    <x v="1"/>
    <x v="5793"/>
    <n v="0.51319999999999999"/>
    <n v="0.31190000000000001"/>
    <n v="0.30859999999999999"/>
    <n v="0.31190000000000001"/>
    <n v="0.18329999999999999"/>
    <n v="0.51319999999999999"/>
    <n v="0.31190000000000001"/>
    <n v="0.18329999999999999"/>
  </r>
  <r>
    <s v="oregon"/>
    <x v="24"/>
    <x v="3"/>
    <x v="5794"/>
    <n v="0.98209999999999997"/>
    <n v="0.89280000000000004"/>
    <n v="0.71360000000000001"/>
    <n v="0.76349999999999996"/>
    <n v="0.54300000000000004"/>
    <n v="0.76819999999999999"/>
    <n v="0.5353"/>
    <n v="0.33119999999999999"/>
  </r>
  <r>
    <s v="oregon"/>
    <x v="24"/>
    <x v="0"/>
    <x v="5795"/>
    <n v="3.3569"/>
    <n v="2.9339"/>
    <n v="2.1547999999999998"/>
    <n v="2.8046000000000002"/>
    <n v="1.8120000000000001"/>
    <n v="2.7944"/>
    <n v="2.2402000000000002"/>
    <n v="1.3875"/>
  </r>
  <r>
    <s v="oregon"/>
    <x v="24"/>
    <x v="2"/>
    <x v="4600"/>
    <n v="0.1023"/>
    <n v="3.0300000000000001E-2"/>
    <n v="8.2799999999999999E-2"/>
    <n v="3.0300000000000001E-2"/>
    <n v="3.0300000000000001E-2"/>
    <n v="0.1023"/>
    <n v="3.0300000000000001E-2"/>
    <n v="3.0300000000000001E-2"/>
  </r>
  <r>
    <s v="oregon"/>
    <x v="24"/>
    <x v="4"/>
    <x v="5796"/>
    <n v="1.6182000000000001"/>
    <n v="1.6056999999999999"/>
    <n v="1.032"/>
    <n v="1.6056999999999999"/>
    <n v="1.0250999999999999"/>
    <n v="1.2695000000000001"/>
    <n v="1.2695000000000001"/>
    <n v="0.81240000000000001"/>
  </r>
  <r>
    <s v="oregon"/>
    <x v="24"/>
    <x v="1"/>
    <x v="1800"/>
    <n v="0.4446"/>
    <n v="0.3054"/>
    <n v="0.26350000000000001"/>
    <n v="0.3054"/>
    <n v="0.17680000000000001"/>
    <n v="0.4446"/>
    <n v="0.3054"/>
    <n v="0.17680000000000001"/>
  </r>
  <r>
    <s v="oregon"/>
    <x v="24"/>
    <x v="5"/>
    <x v="1302"/>
    <n v="0.17649999999999999"/>
    <n v="6.6699999999999995E-2"/>
    <n v="5.2999999999999999E-2"/>
    <n v="6.6699999999999995E-2"/>
    <n v="2.6800000000000001E-2"/>
    <n v="0.17649999999999999"/>
    <n v="6.6699999999999995E-2"/>
    <n v="2.6800000000000001E-2"/>
  </r>
  <r>
    <s v="oregon"/>
    <x v="24"/>
    <x v="6"/>
    <x v="1188"/>
    <n v="3.3099999999999997E-2"/>
    <n v="3.3099999999999997E-2"/>
    <n v="9.9000000000000008E-3"/>
    <n v="3.3099999999999997E-2"/>
    <n v="9.9000000000000008E-3"/>
    <n v="3.3099999999999997E-2"/>
    <n v="3.3099999999999997E-2"/>
    <n v="9.9000000000000008E-3"/>
  </r>
  <r>
    <s v="pennsylvania"/>
    <x v="24"/>
    <x v="5"/>
    <x v="1276"/>
    <n v="0.47260000000000002"/>
    <n v="0.1784"/>
    <n v="0.14180000000000001"/>
    <n v="0.1784"/>
    <n v="7.1800000000000003E-2"/>
    <n v="0.47260000000000002"/>
    <n v="0.1784"/>
    <n v="7.1800000000000003E-2"/>
  </r>
  <r>
    <s v="pennsylvania"/>
    <x v="24"/>
    <x v="3"/>
    <x v="5797"/>
    <n v="2.6288999999999998"/>
    <n v="2.3898999999999999"/>
    <n v="1.9101999999999999"/>
    <n v="2.0438000000000001"/>
    <n v="1.4536"/>
    <n v="2.0565000000000002"/>
    <n v="1.4329000000000001"/>
    <n v="0.88660000000000005"/>
  </r>
  <r>
    <s v="pennsylvania"/>
    <x v="24"/>
    <x v="2"/>
    <x v="5798"/>
    <n v="0.27400000000000002"/>
    <n v="8.1199999999999994E-2"/>
    <n v="0.22159999999999999"/>
    <n v="8.1199999999999994E-2"/>
    <n v="8.1199999999999994E-2"/>
    <n v="0.27400000000000002"/>
    <n v="8.1199999999999994E-2"/>
    <n v="8.1199999999999994E-2"/>
  </r>
  <r>
    <s v="pennsylvania"/>
    <x v="24"/>
    <x v="4"/>
    <x v="5799"/>
    <n v="3.7942"/>
    <n v="3.7606999999999999"/>
    <n v="2.4809999999999999"/>
    <n v="3.7606999999999999"/>
    <n v="2.4624000000000001"/>
    <n v="2.992"/>
    <n v="2.992"/>
    <n v="1.9681999999999999"/>
  </r>
  <r>
    <s v="pennsylvania"/>
    <x v="24"/>
    <x v="6"/>
    <x v="1856"/>
    <n v="8.8700000000000001E-2"/>
    <n v="8.8700000000000001E-2"/>
    <n v="2.6599999999999999E-2"/>
    <n v="8.8700000000000001E-2"/>
    <n v="2.6599999999999999E-2"/>
    <n v="8.8700000000000001E-2"/>
    <n v="8.8700000000000001E-2"/>
    <n v="2.6599999999999999E-2"/>
  </r>
  <r>
    <s v="pennsylvania"/>
    <x v="24"/>
    <x v="0"/>
    <x v="5800"/>
    <n v="8.5389999999999997"/>
    <n v="7.3540000000000001"/>
    <n v="5.5427"/>
    <n v="7.0079000000000002"/>
    <n v="4.5923999999999996"/>
    <n v="7.1643999999999997"/>
    <n v="5.6283000000000003"/>
    <n v="3.5312000000000001"/>
  </r>
  <r>
    <s v="pennsylvania"/>
    <x v="24"/>
    <x v="1"/>
    <x v="2230"/>
    <n v="1.2806999999999999"/>
    <n v="0.85509999999999997"/>
    <n v="0.76149999999999995"/>
    <n v="0.85509999999999997"/>
    <n v="0.49680000000000002"/>
    <n v="1.2806999999999999"/>
    <n v="0.85509999999999997"/>
    <n v="0.49680000000000002"/>
  </r>
  <r>
    <s v="rhode_island"/>
    <x v="24"/>
    <x v="1"/>
    <x v="881"/>
    <n v="0.1104"/>
    <n v="7.51E-2"/>
    <n v="6.5500000000000003E-2"/>
    <n v="7.51E-2"/>
    <n v="4.3499999999999997E-2"/>
    <n v="0.1104"/>
    <n v="7.51E-2"/>
    <n v="4.3499999999999997E-2"/>
  </r>
  <r>
    <s v="rhode_island"/>
    <x v="24"/>
    <x v="3"/>
    <x v="5801"/>
    <n v="0.23749999999999999"/>
    <n v="0.21590000000000001"/>
    <n v="0.1726"/>
    <n v="0.18459999999999999"/>
    <n v="0.1313"/>
    <n v="0.18579999999999999"/>
    <n v="0.1295"/>
    <n v="8.0100000000000005E-2"/>
  </r>
  <r>
    <s v="rhode_island"/>
    <x v="24"/>
    <x v="2"/>
    <x v="42"/>
    <n v="2.4799999999999999E-2"/>
    <n v="7.3000000000000001E-3"/>
    <n v="0.02"/>
    <n v="7.3000000000000001E-3"/>
    <n v="7.3000000000000001E-3"/>
    <n v="2.4799999999999999E-2"/>
    <n v="7.3000000000000001E-3"/>
    <n v="7.3000000000000001E-3"/>
  </r>
  <r>
    <s v="rhode_island"/>
    <x v="24"/>
    <x v="5"/>
    <x v="668"/>
    <n v="4.2700000000000002E-2"/>
    <n v="1.61E-2"/>
    <n v="1.2800000000000001E-2"/>
    <n v="1.61E-2"/>
    <n v="6.4999999999999997E-3"/>
    <n v="4.2700000000000002E-2"/>
    <n v="1.61E-2"/>
    <n v="6.4999999999999997E-3"/>
  </r>
  <r>
    <s v="rhode_island"/>
    <x v="24"/>
    <x v="6"/>
    <x v="1366"/>
    <n v="8.0000000000000002E-3"/>
    <n v="8.0000000000000002E-3"/>
    <n v="2.3999999999999998E-3"/>
    <n v="8.0000000000000002E-3"/>
    <n v="2.3999999999999998E-3"/>
    <n v="8.0000000000000002E-3"/>
    <n v="8.0000000000000002E-3"/>
    <n v="2.3999999999999998E-3"/>
  </r>
  <r>
    <s v="rhode_island"/>
    <x v="24"/>
    <x v="4"/>
    <x v="5802"/>
    <n v="0.3271"/>
    <n v="0.3241"/>
    <n v="0.2135"/>
    <n v="0.3241"/>
    <n v="0.21179999999999999"/>
    <n v="0.2576"/>
    <n v="0.2576"/>
    <n v="0.1691"/>
  </r>
  <r>
    <s v="rhode_island"/>
    <x v="24"/>
    <x v="0"/>
    <x v="5803"/>
    <n v="0.75049999999999994"/>
    <n v="0.64649999999999996"/>
    <n v="0.48680000000000001"/>
    <n v="0.61519999999999997"/>
    <n v="0.40279999999999999"/>
    <n v="0.62929999999999997"/>
    <n v="0.49359999999999998"/>
    <n v="0.30890000000000001"/>
  </r>
  <r>
    <s v="south_carolina"/>
    <x v="24"/>
    <x v="3"/>
    <x v="5804"/>
    <n v="1.0528"/>
    <n v="0.95709999999999995"/>
    <n v="0.76500000000000001"/>
    <n v="0.81850000000000001"/>
    <n v="0.58209999999999995"/>
    <n v="0.8236"/>
    <n v="0.57389999999999997"/>
    <n v="0.35510000000000003"/>
  </r>
  <r>
    <s v="south_carolina"/>
    <x v="24"/>
    <x v="4"/>
    <x v="5805"/>
    <n v="1.9802"/>
    <n v="1.9668000000000001"/>
    <n v="1.2616000000000001"/>
    <n v="1.9668000000000001"/>
    <n v="1.2541"/>
    <n v="1.5564"/>
    <n v="1.5564"/>
    <n v="0.99450000000000005"/>
  </r>
  <r>
    <s v="south_carolina"/>
    <x v="24"/>
    <x v="2"/>
    <x v="5806"/>
    <n v="0.10970000000000001"/>
    <n v="3.2500000000000001E-2"/>
    <n v="8.8800000000000004E-2"/>
    <n v="3.2500000000000001E-2"/>
    <n v="3.2500000000000001E-2"/>
    <n v="0.10970000000000001"/>
    <n v="3.2500000000000001E-2"/>
    <n v="3.2500000000000001E-2"/>
  </r>
  <r>
    <s v="south_carolina"/>
    <x v="24"/>
    <x v="1"/>
    <x v="5807"/>
    <n v="0.57369999999999999"/>
    <n v="0.36780000000000002"/>
    <n v="0.34279999999999999"/>
    <n v="0.36780000000000002"/>
    <n v="0.2147"/>
    <n v="0.57369999999999999"/>
    <n v="0.36780000000000002"/>
    <n v="0.2147"/>
  </r>
  <r>
    <s v="south_carolina"/>
    <x v="24"/>
    <x v="5"/>
    <x v="5808"/>
    <n v="0.1893"/>
    <n v="7.1499999999999994E-2"/>
    <n v="5.6800000000000003E-2"/>
    <n v="7.1499999999999994E-2"/>
    <n v="2.8799999999999999E-2"/>
    <n v="0.1893"/>
    <n v="7.1499999999999994E-2"/>
    <n v="2.8799999999999999E-2"/>
  </r>
  <r>
    <s v="south_carolina"/>
    <x v="24"/>
    <x v="6"/>
    <x v="1260"/>
    <n v="3.5499999999999997E-2"/>
    <n v="3.5499999999999997E-2"/>
    <n v="1.0699999999999999E-2"/>
    <n v="3.5499999999999997E-2"/>
    <n v="1.0699999999999999E-2"/>
    <n v="3.5499999999999997E-2"/>
    <n v="3.5499999999999997E-2"/>
    <n v="1.0699999999999999E-2"/>
  </r>
  <r>
    <s v="south_carolina"/>
    <x v="24"/>
    <x v="0"/>
    <x v="5809"/>
    <n v="3.9411999999999998"/>
    <n v="3.4310999999999998"/>
    <n v="2.5255000000000001"/>
    <n v="3.2925"/>
    <n v="2.1229"/>
    <n v="3.2881"/>
    <n v="2.6375000000000002"/>
    <n v="1.6362000000000001"/>
  </r>
  <r>
    <s v="south_dakota"/>
    <x v="24"/>
    <x v="0"/>
    <x v="5810"/>
    <n v="0.62660000000000005"/>
    <n v="0.54139999999999999"/>
    <n v="0.40029999999999999"/>
    <n v="0.51970000000000005"/>
    <n v="0.33400000000000002"/>
    <n v="0.52370000000000005"/>
    <n v="0.41660000000000003"/>
    <n v="0.2576"/>
  </r>
  <r>
    <s v="south_dakota"/>
    <x v="24"/>
    <x v="5"/>
    <x v="5811"/>
    <n v="2.9600000000000001E-2"/>
    <n v="1.12E-2"/>
    <n v="8.8999999999999999E-3"/>
    <n v="1.12E-2"/>
    <n v="4.4999999999999997E-3"/>
    <n v="2.9600000000000001E-2"/>
    <n v="1.12E-2"/>
    <n v="4.4999999999999997E-3"/>
  </r>
  <r>
    <s v="south_dakota"/>
    <x v="24"/>
    <x v="2"/>
    <x v="1301"/>
    <n v="1.72E-2"/>
    <n v="5.1000000000000004E-3"/>
    <n v="1.3899999999999999E-2"/>
    <n v="5.1000000000000004E-3"/>
    <n v="5.1000000000000004E-3"/>
    <n v="1.72E-2"/>
    <n v="5.1000000000000004E-3"/>
    <n v="5.1000000000000004E-3"/>
  </r>
  <r>
    <s v="south_dakota"/>
    <x v="24"/>
    <x v="6"/>
    <x v="321"/>
    <n v="5.5999999999999999E-3"/>
    <n v="5.5999999999999999E-3"/>
    <n v="1.6999999999999999E-3"/>
    <n v="5.5999999999999999E-3"/>
    <n v="1.6999999999999999E-3"/>
    <n v="5.5999999999999999E-3"/>
    <n v="5.5999999999999999E-3"/>
    <n v="1.6999999999999999E-3"/>
  </r>
  <r>
    <s v="south_dakota"/>
    <x v="24"/>
    <x v="4"/>
    <x v="5812"/>
    <n v="0.3105"/>
    <n v="0.30840000000000001"/>
    <n v="0.1968"/>
    <n v="0.30840000000000001"/>
    <n v="0.19570000000000001"/>
    <n v="0.24360000000000001"/>
    <n v="0.24360000000000001"/>
    <n v="0.15479999999999999"/>
  </r>
  <r>
    <s v="south_dakota"/>
    <x v="24"/>
    <x v="3"/>
    <x v="4858"/>
    <n v="0.16470000000000001"/>
    <n v="0.14979999999999999"/>
    <n v="0.1197"/>
    <n v="0.12809999999999999"/>
    <n v="9.11E-2"/>
    <n v="0.12889999999999999"/>
    <n v="8.9800000000000005E-2"/>
    <n v="5.5599999999999997E-2"/>
  </r>
  <r>
    <s v="south_dakota"/>
    <x v="24"/>
    <x v="1"/>
    <x v="815"/>
    <n v="9.9000000000000005E-2"/>
    <n v="6.1400000000000003E-2"/>
    <n v="5.9400000000000001E-2"/>
    <n v="6.1400000000000003E-2"/>
    <n v="3.5999999999999997E-2"/>
    <n v="9.9000000000000005E-2"/>
    <n v="6.1400000000000003E-2"/>
    <n v="3.5999999999999997E-2"/>
  </r>
  <r>
    <s v="tennessee"/>
    <x v="24"/>
    <x v="3"/>
    <x v="3298"/>
    <n v="1.5056"/>
    <n v="1.3687"/>
    <n v="1.0940000000000001"/>
    <n v="1.1705000000000001"/>
    <n v="0.83250000000000002"/>
    <n v="1.1778"/>
    <n v="0.82069999999999999"/>
    <n v="0.50780000000000003"/>
  </r>
  <r>
    <s v="tennessee"/>
    <x v="24"/>
    <x v="0"/>
    <x v="5813"/>
    <n v="5.5034000000000001"/>
    <n v="4.7675999999999998"/>
    <n v="3.5257000000000001"/>
    <n v="4.5693999999999999"/>
    <n v="2.9460000000000002"/>
    <n v="4.5983999999999998"/>
    <n v="3.6615000000000002"/>
    <n v="2.2684000000000002"/>
  </r>
  <r>
    <s v="tennessee"/>
    <x v="24"/>
    <x v="4"/>
    <x v="5814"/>
    <n v="2.6880000000000002"/>
    <n v="2.6688000000000001"/>
    <n v="1.7113"/>
    <n v="2.6688000000000001"/>
    <n v="1.7005999999999999"/>
    <n v="2.1107999999999998"/>
    <n v="2.1107999999999998"/>
    <n v="1.3479000000000001"/>
  </r>
  <r>
    <s v="tennessee"/>
    <x v="24"/>
    <x v="2"/>
    <x v="456"/>
    <n v="0.15690000000000001"/>
    <n v="4.65E-2"/>
    <n v="0.12690000000000001"/>
    <n v="4.65E-2"/>
    <n v="4.65E-2"/>
    <n v="0.15690000000000001"/>
    <n v="4.65E-2"/>
    <n v="4.65E-2"/>
  </r>
  <r>
    <s v="tennessee"/>
    <x v="24"/>
    <x v="5"/>
    <x v="5815"/>
    <n v="0.2707"/>
    <n v="0.1022"/>
    <n v="8.1199999999999994E-2"/>
    <n v="0.1022"/>
    <n v="4.1099999999999998E-2"/>
    <n v="0.2707"/>
    <n v="0.1022"/>
    <n v="4.1099999999999998E-2"/>
  </r>
  <r>
    <s v="tennessee"/>
    <x v="24"/>
    <x v="1"/>
    <x v="5816"/>
    <n v="0.83150000000000002"/>
    <n v="0.53059999999999996"/>
    <n v="0.49709999999999999"/>
    <n v="0.53059999999999996"/>
    <n v="0.30990000000000001"/>
    <n v="0.83150000000000002"/>
    <n v="0.53059999999999996"/>
    <n v="0.30990000000000001"/>
  </r>
  <r>
    <s v="tennessee"/>
    <x v="24"/>
    <x v="6"/>
    <x v="1203"/>
    <n v="5.0799999999999998E-2"/>
    <n v="5.0799999999999998E-2"/>
    <n v="1.52E-2"/>
    <n v="5.0799999999999998E-2"/>
    <n v="1.52E-2"/>
    <n v="5.0799999999999998E-2"/>
    <n v="5.0799999999999998E-2"/>
    <n v="1.52E-2"/>
  </r>
  <r>
    <s v="texas"/>
    <x v="24"/>
    <x v="3"/>
    <x v="5817"/>
    <n v="6.75"/>
    <n v="6.1364999999999998"/>
    <n v="4.9046000000000003"/>
    <n v="5.2477999999999998"/>
    <n v="3.7324999999999999"/>
    <n v="5.2804000000000002"/>
    <n v="3.6793"/>
    <n v="2.2766000000000002"/>
  </r>
  <r>
    <s v="texas"/>
    <x v="24"/>
    <x v="5"/>
    <x v="5818"/>
    <n v="1.2134"/>
    <n v="0.4582"/>
    <n v="0.36399999999999999"/>
    <n v="0.4582"/>
    <n v="0.1845"/>
    <n v="1.2134"/>
    <n v="0.4582"/>
    <n v="0.1845"/>
  </r>
  <r>
    <s v="texas"/>
    <x v="24"/>
    <x v="2"/>
    <x v="5819"/>
    <n v="0.70350000000000001"/>
    <n v="0.2084"/>
    <n v="0.56910000000000005"/>
    <n v="0.2084"/>
    <n v="0.2084"/>
    <n v="0.70350000000000001"/>
    <n v="0.2084"/>
    <n v="0.2084"/>
  </r>
  <r>
    <s v="texas"/>
    <x v="24"/>
    <x v="4"/>
    <x v="5820"/>
    <n v="11.2256"/>
    <n v="11.1395"/>
    <n v="7.1390000000000002"/>
    <n v="11.1395"/>
    <n v="7.0913000000000004"/>
    <n v="8.8032000000000004"/>
    <n v="8.8032000000000004"/>
    <n v="5.6158999999999999"/>
  </r>
  <r>
    <s v="texas"/>
    <x v="24"/>
    <x v="6"/>
    <x v="5821"/>
    <n v="0.22770000000000001"/>
    <n v="0.22770000000000001"/>
    <n v="6.83E-2"/>
    <n v="0.22770000000000001"/>
    <n v="6.83E-2"/>
    <n v="0.22770000000000001"/>
    <n v="0.22770000000000001"/>
    <n v="6.83E-2"/>
  </r>
  <r>
    <s v="texas"/>
    <x v="24"/>
    <x v="0"/>
    <x v="5822"/>
    <n v="23.302399999999999"/>
    <n v="20.3216"/>
    <n v="14.9344"/>
    <n v="19.433"/>
    <n v="12.5329"/>
    <n v="19.410399999999999"/>
    <n v="15.5281"/>
    <n v="9.6016999999999992"/>
  </r>
  <r>
    <s v="texas"/>
    <x v="24"/>
    <x v="1"/>
    <x v="5823"/>
    <n v="3.1821000000000002"/>
    <n v="2.1513"/>
    <n v="1.8893"/>
    <n v="2.1513"/>
    <n v="1.248"/>
    <n v="3.1821000000000002"/>
    <n v="2.1513"/>
    <n v="1.248"/>
  </r>
  <r>
    <s v="utah"/>
    <x v="24"/>
    <x v="4"/>
    <x v="3134"/>
    <n v="1.0792999999999999"/>
    <n v="1.0703"/>
    <n v="0.68740000000000001"/>
    <n v="1.0703"/>
    <n v="0.68240000000000001"/>
    <n v="0.84540000000000004"/>
    <n v="0.84540000000000004"/>
    <n v="0.5403"/>
  </r>
  <r>
    <s v="utah"/>
    <x v="24"/>
    <x v="5"/>
    <x v="5824"/>
    <n v="0.12690000000000001"/>
    <n v="4.7899999999999998E-2"/>
    <n v="3.8100000000000002E-2"/>
    <n v="4.7899999999999998E-2"/>
    <n v="1.9300000000000001E-2"/>
    <n v="0.12690000000000001"/>
    <n v="4.7899999999999998E-2"/>
    <n v="1.9300000000000001E-2"/>
  </r>
  <r>
    <s v="utah"/>
    <x v="24"/>
    <x v="2"/>
    <x v="1296"/>
    <n v="7.3599999999999999E-2"/>
    <n v="2.18E-2"/>
    <n v="5.9499999999999997E-2"/>
    <n v="2.18E-2"/>
    <n v="2.18E-2"/>
    <n v="7.3599999999999999E-2"/>
    <n v="2.18E-2"/>
    <n v="2.18E-2"/>
  </r>
  <r>
    <s v="utah"/>
    <x v="24"/>
    <x v="3"/>
    <x v="3862"/>
    <n v="0.70609999999999995"/>
    <n v="0.64190000000000003"/>
    <n v="0.5131"/>
    <n v="0.54900000000000004"/>
    <n v="0.39050000000000001"/>
    <n v="0.5524"/>
    <n v="0.38490000000000002"/>
    <n v="0.2382"/>
  </r>
  <r>
    <s v="utah"/>
    <x v="24"/>
    <x v="0"/>
    <x v="5825"/>
    <n v="2.3532000000000002"/>
    <n v="2.0352000000000001"/>
    <n v="1.5095000000000001"/>
    <n v="1.9422999999999999"/>
    <n v="1.2544"/>
    <n v="1.9656"/>
    <n v="1.5532999999999999"/>
    <n v="0.96"/>
  </r>
  <r>
    <s v="utah"/>
    <x v="24"/>
    <x v="1"/>
    <x v="5826"/>
    <n v="0.34350000000000003"/>
    <n v="0.22950000000000001"/>
    <n v="0.20419999999999999"/>
    <n v="0.22950000000000001"/>
    <n v="0.1333"/>
    <n v="0.34350000000000003"/>
    <n v="0.22950000000000001"/>
    <n v="0.1333"/>
  </r>
  <r>
    <s v="utah"/>
    <x v="24"/>
    <x v="6"/>
    <x v="309"/>
    <n v="2.3800000000000002E-2"/>
    <n v="2.3800000000000002E-2"/>
    <n v="7.1000000000000004E-3"/>
    <n v="2.3800000000000002E-2"/>
    <n v="7.1000000000000004E-3"/>
    <n v="2.3800000000000002E-2"/>
    <n v="2.3800000000000002E-2"/>
    <n v="7.1000000000000004E-3"/>
  </r>
  <r>
    <s v="vermont"/>
    <x v="24"/>
    <x v="0"/>
    <x v="3865"/>
    <n v="0.49740000000000001"/>
    <n v="0.42530000000000001"/>
    <n v="0.32300000000000001"/>
    <n v="0.40600000000000003"/>
    <n v="0.26619999999999999"/>
    <n v="0.41880000000000001"/>
    <n v="0.3271"/>
    <n v="0.20569999999999999"/>
  </r>
  <r>
    <s v="vermont"/>
    <x v="24"/>
    <x v="4"/>
    <x v="5827"/>
    <n v="0.22289999999999999"/>
    <n v="0.221"/>
    <n v="0.14610000000000001"/>
    <n v="0.221"/>
    <n v="0.14499999999999999"/>
    <n v="0.17599999999999999"/>
    <n v="0.17599999999999999"/>
    <n v="0.11609999999999999"/>
  </r>
  <r>
    <s v="vermont"/>
    <x v="24"/>
    <x v="1"/>
    <x v="177"/>
    <n v="8.2000000000000003E-2"/>
    <n v="5.1999999999999998E-2"/>
    <n v="4.9000000000000002E-2"/>
    <n v="5.1999999999999998E-2"/>
    <n v="3.04E-2"/>
    <n v="8.2000000000000003E-2"/>
    <n v="5.1999999999999998E-2"/>
    <n v="3.04E-2"/>
  </r>
  <r>
    <s v="vermont"/>
    <x v="24"/>
    <x v="3"/>
    <x v="5828"/>
    <n v="0.14610000000000001"/>
    <n v="0.13289999999999999"/>
    <n v="0.1062"/>
    <n v="0.11360000000000001"/>
    <n v="8.0799999999999997E-2"/>
    <n v="0.1143"/>
    <n v="7.9699999999999993E-2"/>
    <n v="4.9299999999999997E-2"/>
  </r>
  <r>
    <s v="vermont"/>
    <x v="24"/>
    <x v="5"/>
    <x v="4276"/>
    <n v="2.63E-2"/>
    <n v="9.9000000000000008E-3"/>
    <n v="7.9000000000000008E-3"/>
    <n v="9.9000000000000008E-3"/>
    <n v="4.0000000000000001E-3"/>
    <n v="2.63E-2"/>
    <n v="9.9000000000000008E-3"/>
    <n v="4.0000000000000001E-3"/>
  </r>
  <r>
    <s v="vermont"/>
    <x v="24"/>
    <x v="2"/>
    <x v="925"/>
    <n v="1.52E-2"/>
    <n v="4.4999999999999997E-3"/>
    <n v="1.23E-2"/>
    <n v="4.4999999999999997E-3"/>
    <n v="4.4999999999999997E-3"/>
    <n v="1.52E-2"/>
    <n v="4.4999999999999997E-3"/>
    <n v="4.4999999999999997E-3"/>
  </r>
  <r>
    <s v="vermont"/>
    <x v="24"/>
    <x v="6"/>
    <x v="2136"/>
    <n v="4.8999999999999998E-3"/>
    <n v="4.8999999999999998E-3"/>
    <n v="1.5E-3"/>
    <n v="4.8999999999999998E-3"/>
    <n v="1.5E-3"/>
    <n v="4.8999999999999998E-3"/>
    <n v="4.8999999999999998E-3"/>
    <n v="1.5E-3"/>
  </r>
  <r>
    <s v="virginia"/>
    <x v="24"/>
    <x v="2"/>
    <x v="5829"/>
    <n v="0.20860000000000001"/>
    <n v="6.1800000000000001E-2"/>
    <n v="0.16880000000000001"/>
    <n v="6.1800000000000001E-2"/>
    <n v="6.1800000000000001E-2"/>
    <n v="0.20860000000000001"/>
    <n v="6.1800000000000001E-2"/>
    <n v="6.1800000000000001E-2"/>
  </r>
  <r>
    <s v="virginia"/>
    <x v="24"/>
    <x v="6"/>
    <x v="4144"/>
    <n v="6.7500000000000004E-2"/>
    <n v="6.7500000000000004E-2"/>
    <n v="2.0299999999999999E-2"/>
    <n v="6.7500000000000004E-2"/>
    <n v="2.0299999999999999E-2"/>
    <n v="6.7500000000000004E-2"/>
    <n v="6.7500000000000004E-2"/>
    <n v="2.0299999999999999E-2"/>
  </r>
  <r>
    <s v="virginia"/>
    <x v="24"/>
    <x v="1"/>
    <x v="3112"/>
    <n v="1.0273000000000001"/>
    <n v="0.67290000000000005"/>
    <n v="0.61229999999999996"/>
    <n v="0.67290000000000005"/>
    <n v="0.39179999999999998"/>
    <n v="1.0273000000000001"/>
    <n v="0.67290000000000005"/>
    <n v="0.39179999999999998"/>
  </r>
  <r>
    <s v="virginia"/>
    <x v="24"/>
    <x v="4"/>
    <x v="5830"/>
    <n v="3.3677000000000001"/>
    <n v="3.3422000000000001"/>
    <n v="2.1421000000000001"/>
    <n v="3.3422000000000001"/>
    <n v="2.1280000000000001"/>
    <n v="2.6415999999999999"/>
    <n v="2.6415999999999999"/>
    <n v="1.6855"/>
  </r>
  <r>
    <s v="virginia"/>
    <x v="24"/>
    <x v="3"/>
    <x v="5831"/>
    <n v="2.0019"/>
    <n v="1.82"/>
    <n v="1.4545999999999999"/>
    <n v="1.5564"/>
    <n v="1.107"/>
    <n v="1.5661"/>
    <n v="1.0911999999999999"/>
    <n v="0.67520000000000002"/>
  </r>
  <r>
    <s v="virginia"/>
    <x v="24"/>
    <x v="5"/>
    <x v="5832"/>
    <n v="0.3599"/>
    <n v="0.13589999999999999"/>
    <n v="0.108"/>
    <n v="0.13589999999999999"/>
    <n v="5.4699999999999999E-2"/>
    <n v="0.3599"/>
    <n v="0.13589999999999999"/>
    <n v="5.4699999999999999E-2"/>
  </r>
  <r>
    <s v="virginia"/>
    <x v="24"/>
    <x v="0"/>
    <x v="5833"/>
    <n v="7.0330000000000004"/>
    <n v="6.1002999999999998"/>
    <n v="4.5061"/>
    <n v="5.8367000000000004"/>
    <n v="3.7635000000000001"/>
    <n v="5.8710000000000004"/>
    <n v="4.6708999999999996"/>
    <n v="2.8892000000000002"/>
  </r>
  <r>
    <s v="washington"/>
    <x v="24"/>
    <x v="4"/>
    <x v="5834"/>
    <n v="1.7499"/>
    <n v="1.7278"/>
    <n v="1.1266"/>
    <n v="1.7278"/>
    <n v="1.1143000000000001"/>
    <n v="1.3636999999999999"/>
    <n v="1.3636999999999999"/>
    <n v="0.88339999999999996"/>
  </r>
  <r>
    <s v="washington"/>
    <x v="24"/>
    <x v="5"/>
    <x v="5835"/>
    <n v="0.31180000000000002"/>
    <n v="0.1177"/>
    <n v="9.35E-2"/>
    <n v="0.1177"/>
    <n v="4.7399999999999998E-2"/>
    <n v="0.31180000000000002"/>
    <n v="0.1177"/>
    <n v="4.7399999999999998E-2"/>
  </r>
  <r>
    <s v="washington"/>
    <x v="24"/>
    <x v="3"/>
    <x v="5836"/>
    <n v="1.7345999999999999"/>
    <n v="1.5769"/>
    <n v="1.2604"/>
    <n v="1.3486"/>
    <n v="0.95920000000000005"/>
    <n v="1.357"/>
    <n v="0.94550000000000001"/>
    <n v="0.58499999999999996"/>
  </r>
  <r>
    <s v="washington"/>
    <x v="24"/>
    <x v="2"/>
    <x v="4501"/>
    <n v="0.18079999999999999"/>
    <n v="5.3600000000000002E-2"/>
    <n v="0.1462"/>
    <n v="5.3600000000000002E-2"/>
    <n v="5.3600000000000002E-2"/>
    <n v="0.18079999999999999"/>
    <n v="5.3600000000000002E-2"/>
    <n v="5.3600000000000002E-2"/>
  </r>
  <r>
    <s v="washington"/>
    <x v="24"/>
    <x v="1"/>
    <x v="787"/>
    <n v="0.5524"/>
    <n v="0.5524"/>
    <n v="0.39190000000000003"/>
    <n v="0.5524"/>
    <n v="0.39190000000000003"/>
    <n v="0.5524"/>
    <n v="0.5524"/>
    <n v="0.39190000000000003"/>
  </r>
  <r>
    <s v="washington"/>
    <x v="24"/>
    <x v="6"/>
    <x v="4498"/>
    <n v="5.8500000000000003E-2"/>
    <n v="5.8500000000000003E-2"/>
    <n v="1.7600000000000001E-2"/>
    <n v="5.8500000000000003E-2"/>
    <n v="1.7600000000000001E-2"/>
    <n v="5.8500000000000003E-2"/>
    <n v="5.8500000000000003E-2"/>
    <n v="1.7600000000000001E-2"/>
  </r>
  <r>
    <s v="washington"/>
    <x v="24"/>
    <x v="0"/>
    <x v="5837"/>
    <n v="4.5880999999999998"/>
    <n v="4.0869999999999997"/>
    <n v="3.0362"/>
    <n v="3.8586"/>
    <n v="2.5838999999999999"/>
    <n v="3.8241999999999998"/>
    <n v="3.0914000000000001"/>
    <n v="1.9787999999999999"/>
  </r>
  <r>
    <s v="washington_dc"/>
    <x v="24"/>
    <x v="1"/>
    <x v="1090"/>
    <n v="4.8800000000000003E-2"/>
    <n v="3.1300000000000001E-2"/>
    <n v="2.92E-2"/>
    <n v="3.1300000000000001E-2"/>
    <n v="1.83E-2"/>
    <n v="4.8800000000000003E-2"/>
    <n v="3.1300000000000001E-2"/>
    <n v="1.83E-2"/>
  </r>
  <r>
    <s v="washington_dc"/>
    <x v="24"/>
    <x v="4"/>
    <x v="4719"/>
    <n v="0.20300000000000001"/>
    <n v="0.2019"/>
    <n v="0.12959999999999999"/>
    <n v="0.2019"/>
    <n v="0.129"/>
    <n v="0.16"/>
    <n v="0.16"/>
    <n v="0.10249999999999999"/>
  </r>
  <r>
    <s v="washington_dc"/>
    <x v="24"/>
    <x v="0"/>
    <x v="5838"/>
    <n v="0.37040000000000001"/>
    <n v="0.32690000000000002"/>
    <n v="0.23749999999999999"/>
    <n v="0.31509999999999999"/>
    <n v="0.20319999999999999"/>
    <n v="0.30780000000000002"/>
    <n v="0.25230000000000002"/>
    <n v="0.1573"/>
  </r>
  <r>
    <s v="washington_dc"/>
    <x v="24"/>
    <x v="6"/>
    <x v="325"/>
    <n v="3.0000000000000001E-3"/>
    <n v="3.0000000000000001E-3"/>
    <n v="8.9999999999999998E-4"/>
    <n v="3.0000000000000001E-3"/>
    <n v="8.9999999999999998E-4"/>
    <n v="3.0000000000000001E-3"/>
    <n v="3.0000000000000001E-3"/>
    <n v="8.9999999999999998E-4"/>
  </r>
  <r>
    <s v="washington_dc"/>
    <x v="24"/>
    <x v="3"/>
    <x v="5839"/>
    <n v="0.09"/>
    <n v="8.1799999999999998E-2"/>
    <n v="6.54E-2"/>
    <n v="7.0000000000000007E-2"/>
    <n v="4.9799999999999997E-2"/>
    <n v="7.0400000000000004E-2"/>
    <n v="4.9000000000000002E-2"/>
    <n v="3.0300000000000001E-2"/>
  </r>
  <r>
    <s v="washington_dc"/>
    <x v="24"/>
    <x v="2"/>
    <x v="5423"/>
    <n v="9.4000000000000004E-3"/>
    <n v="2.8E-3"/>
    <n v="7.6E-3"/>
    <n v="2.8E-3"/>
    <n v="2.8E-3"/>
    <n v="9.4000000000000004E-3"/>
    <n v="2.8E-3"/>
    <n v="2.8E-3"/>
  </r>
  <r>
    <s v="washington_dc"/>
    <x v="24"/>
    <x v="5"/>
    <x v="389"/>
    <n v="1.6199999999999999E-2"/>
    <n v="6.1000000000000004E-3"/>
    <n v="4.8999999999999998E-3"/>
    <n v="6.1000000000000004E-3"/>
    <n v="2.5000000000000001E-3"/>
    <n v="1.6199999999999999E-2"/>
    <n v="6.1000000000000004E-3"/>
    <n v="2.5000000000000001E-3"/>
  </r>
  <r>
    <s v="west_virginia"/>
    <x v="24"/>
    <x v="4"/>
    <x v="3815"/>
    <n v="0.67659999999999998"/>
    <n v="0.67210000000000003"/>
    <n v="0.43109999999999998"/>
    <n v="0.67210000000000003"/>
    <n v="0.42859999999999998"/>
    <n v="0.53190000000000004"/>
    <n v="0.53190000000000004"/>
    <n v="0.33989999999999998"/>
  </r>
  <r>
    <s v="west_virginia"/>
    <x v="24"/>
    <x v="6"/>
    <x v="1484"/>
    <n v="1.2E-2"/>
    <n v="1.2E-2"/>
    <n v="3.5999999999999999E-3"/>
    <n v="1.2E-2"/>
    <n v="3.5999999999999999E-3"/>
    <n v="1.2E-2"/>
    <n v="1.2E-2"/>
    <n v="3.5999999999999999E-3"/>
  </r>
  <r>
    <s v="west_virginia"/>
    <x v="24"/>
    <x v="0"/>
    <x v="5840"/>
    <n v="1.3482000000000001"/>
    <n v="1.1708000000000001"/>
    <n v="0.86380000000000001"/>
    <n v="1.1238999999999999"/>
    <n v="0.72460000000000002"/>
    <n v="1.1259999999999999"/>
    <n v="0.90100000000000002"/>
    <n v="0.55910000000000004"/>
  </r>
  <r>
    <s v="west_virginia"/>
    <x v="24"/>
    <x v="5"/>
    <x v="1609"/>
    <n v="6.4000000000000001E-2"/>
    <n v="2.4199999999999999E-2"/>
    <n v="1.9199999999999998E-2"/>
    <n v="2.4199999999999999E-2"/>
    <n v="9.7000000000000003E-3"/>
    <n v="6.4000000000000001E-2"/>
    <n v="2.4199999999999999E-2"/>
    <n v="9.7000000000000003E-3"/>
  </r>
  <r>
    <s v="west_virginia"/>
    <x v="24"/>
    <x v="2"/>
    <x v="3748"/>
    <n v="3.7100000000000001E-2"/>
    <n v="1.0999999999999999E-2"/>
    <n v="0.03"/>
    <n v="1.0999999999999999E-2"/>
    <n v="1.0999999999999999E-2"/>
    <n v="3.7100000000000001E-2"/>
    <n v="1.0999999999999999E-2"/>
    <n v="1.0999999999999999E-2"/>
  </r>
  <r>
    <s v="west_virginia"/>
    <x v="24"/>
    <x v="1"/>
    <x v="5841"/>
    <n v="0.2026"/>
    <n v="0.12790000000000001"/>
    <n v="0.1212"/>
    <n v="0.12790000000000001"/>
    <n v="7.4800000000000005E-2"/>
    <n v="0.2026"/>
    <n v="0.12790000000000001"/>
    <n v="7.4800000000000005E-2"/>
  </r>
  <r>
    <s v="west_virginia"/>
    <x v="24"/>
    <x v="3"/>
    <x v="5842"/>
    <n v="0.35589999999999999"/>
    <n v="0.3236"/>
    <n v="0.2586"/>
    <n v="0.2767"/>
    <n v="0.1968"/>
    <n v="0.27850000000000003"/>
    <n v="0.19400000000000001"/>
    <n v="0.1201"/>
  </r>
  <r>
    <s v="wisconsin"/>
    <x v="24"/>
    <x v="5"/>
    <x v="4808"/>
    <n v="0.22700000000000001"/>
    <n v="8.5699999999999998E-2"/>
    <n v="6.8099999999999994E-2"/>
    <n v="8.5699999999999998E-2"/>
    <n v="3.4500000000000003E-2"/>
    <n v="0.22700000000000001"/>
    <n v="8.5699999999999998E-2"/>
    <n v="3.4500000000000003E-2"/>
  </r>
  <r>
    <s v="wisconsin"/>
    <x v="24"/>
    <x v="2"/>
    <x v="5843"/>
    <n v="0.13159999999999999"/>
    <n v="3.9E-2"/>
    <n v="0.1065"/>
    <n v="3.9E-2"/>
    <n v="3.9E-2"/>
    <n v="0.13159999999999999"/>
    <n v="3.9E-2"/>
    <n v="3.9E-2"/>
  </r>
  <r>
    <s v="wisconsin"/>
    <x v="24"/>
    <x v="0"/>
    <x v="5844"/>
    <n v="4.6074999999999999"/>
    <n v="4.0011999999999999"/>
    <n v="2.9451000000000001"/>
    <n v="3.835"/>
    <n v="2.4655999999999998"/>
    <n v="3.8426999999999998"/>
    <n v="3.0678000000000001"/>
    <n v="1.8947000000000001"/>
  </r>
  <r>
    <s v="wisconsin"/>
    <x v="24"/>
    <x v="6"/>
    <x v="2921"/>
    <n v="4.2599999999999999E-2"/>
    <n v="4.2599999999999999E-2"/>
    <n v="1.2800000000000001E-2"/>
    <n v="4.2599999999999999E-2"/>
    <n v="1.2800000000000001E-2"/>
    <n v="4.2599999999999999E-2"/>
    <n v="4.2599999999999999E-2"/>
    <n v="1.2800000000000001E-2"/>
  </r>
  <r>
    <s v="wisconsin"/>
    <x v="24"/>
    <x v="3"/>
    <x v="5845"/>
    <n v="1.2629999999999999"/>
    <n v="1.1482000000000001"/>
    <n v="0.91769999999999996"/>
    <n v="0.9819"/>
    <n v="0.69840000000000002"/>
    <n v="0.98799999999999999"/>
    <n v="0.68840000000000001"/>
    <n v="0.42599999999999999"/>
  </r>
  <r>
    <s v="wisconsin"/>
    <x v="24"/>
    <x v="1"/>
    <x v="5846"/>
    <n v="0.67859999999999998"/>
    <n v="0.43719999999999998"/>
    <n v="0.4052"/>
    <n v="0.43719999999999998"/>
    <n v="0.25509999999999999"/>
    <n v="0.67859999999999998"/>
    <n v="0.43719999999999998"/>
    <n v="0.25509999999999999"/>
  </r>
  <r>
    <s v="wisconsin"/>
    <x v="24"/>
    <x v="4"/>
    <x v="5847"/>
    <n v="2.2646000000000002"/>
    <n v="2.2484999999999999"/>
    <n v="1.4348000000000001"/>
    <n v="2.2484999999999999"/>
    <n v="1.4258999999999999"/>
    <n v="1.7747999999999999"/>
    <n v="1.7747999999999999"/>
    <n v="1.1273"/>
  </r>
  <r>
    <s v="wyoming"/>
    <x v="24"/>
    <x v="3"/>
    <x v="5848"/>
    <n v="0.1079"/>
    <n v="9.8100000000000007E-2"/>
    <n v="7.8399999999999997E-2"/>
    <n v="8.3900000000000002E-2"/>
    <n v="5.9700000000000003E-2"/>
    <n v="8.4400000000000003E-2"/>
    <n v="5.8799999999999998E-2"/>
    <n v="3.6400000000000002E-2"/>
  </r>
  <r>
    <s v="wyoming"/>
    <x v="24"/>
    <x v="2"/>
    <x v="657"/>
    <n v="1.12E-2"/>
    <n v="3.3E-3"/>
    <n v="9.1000000000000004E-3"/>
    <n v="3.3E-3"/>
    <n v="3.3E-3"/>
    <n v="1.12E-2"/>
    <n v="3.3E-3"/>
    <n v="3.3E-3"/>
  </r>
  <r>
    <s v="wyoming"/>
    <x v="24"/>
    <x v="5"/>
    <x v="109"/>
    <n v="1.9400000000000001E-2"/>
    <n v="7.3000000000000001E-3"/>
    <n v="5.7999999999999996E-3"/>
    <n v="7.3000000000000001E-3"/>
    <n v="2.8999999999999998E-3"/>
    <n v="1.9400000000000001E-2"/>
    <n v="7.3000000000000001E-3"/>
    <n v="2.8999999999999998E-3"/>
  </r>
  <r>
    <s v="wyoming"/>
    <x v="24"/>
    <x v="4"/>
    <x v="5849"/>
    <n v="0.20130000000000001"/>
    <n v="0.19989999999999999"/>
    <n v="0.12870000000000001"/>
    <n v="0.19989999999999999"/>
    <n v="0.12790000000000001"/>
    <n v="0.1583"/>
    <n v="0.1583"/>
    <n v="0.10150000000000001"/>
  </r>
  <r>
    <s v="wyoming"/>
    <x v="24"/>
    <x v="6"/>
    <x v="319"/>
    <n v="3.5999999999999999E-3"/>
    <n v="3.5999999999999999E-3"/>
    <n v="1.1000000000000001E-3"/>
    <n v="3.5999999999999999E-3"/>
    <n v="1.1000000000000001E-3"/>
    <n v="3.5999999999999999E-3"/>
    <n v="3.5999999999999999E-3"/>
    <n v="1.1000000000000001E-3"/>
  </r>
  <r>
    <s v="wyoming"/>
    <x v="24"/>
    <x v="1"/>
    <x v="1856"/>
    <n v="8.8700000000000001E-2"/>
    <n v="5.0099999999999999E-2"/>
    <n v="5.3699999999999998E-2"/>
    <n v="5.0099999999999999E-2"/>
    <n v="2.98E-2"/>
    <n v="8.8700000000000001E-2"/>
    <n v="5.0099999999999999E-2"/>
    <n v="2.98E-2"/>
  </r>
  <r>
    <s v="wyoming"/>
    <x v="24"/>
    <x v="0"/>
    <x v="5850"/>
    <n v="0.43219999999999997"/>
    <n v="0.36249999999999999"/>
    <n v="0.27679999999999999"/>
    <n v="0.3483"/>
    <n v="0.22470000000000001"/>
    <n v="0.36570000000000003"/>
    <n v="0.28160000000000002"/>
    <n v="0.17499999999999999"/>
  </r>
  <r>
    <s v="alabama"/>
    <x v="25"/>
    <x v="0"/>
    <x v="5851"/>
    <n v="3.9359999999999999"/>
    <n v="3.3119999999999998"/>
    <n v="2.4224000000000001"/>
    <n v="3.1819999999999999"/>
    <n v="1.976"/>
    <n v="3.1958000000000002"/>
    <n v="2.4672000000000001"/>
    <n v="1.4748000000000001"/>
  </r>
  <r>
    <s v="alabama"/>
    <x v="25"/>
    <x v="3"/>
    <x v="5852"/>
    <n v="1.0128999999999999"/>
    <n v="0.90069999999999995"/>
    <n v="0.71050000000000002"/>
    <n v="0.77070000000000005"/>
    <n v="0.53339999999999999"/>
    <n v="0.74690000000000001"/>
    <n v="0.51519999999999999"/>
    <n v="0.31140000000000001"/>
  </r>
  <r>
    <s v="alabama"/>
    <x v="25"/>
    <x v="1"/>
    <x v="5853"/>
    <n v="0.68669999999999998"/>
    <n v="0.38190000000000002"/>
    <n v="0.39369999999999999"/>
    <n v="0.38190000000000002"/>
    <n v="0.21310000000000001"/>
    <n v="0.68669999999999998"/>
    <n v="0.38190000000000002"/>
    <n v="0.21310000000000001"/>
  </r>
  <r>
    <s v="alabama"/>
    <x v="25"/>
    <x v="6"/>
    <x v="1422"/>
    <n v="3.3599999999999998E-2"/>
    <n v="3.3599999999999998E-2"/>
    <n v="1.01E-2"/>
    <n v="3.3599999999999998E-2"/>
    <n v="1.01E-2"/>
    <n v="3.3599999999999998E-2"/>
    <n v="3.3599999999999998E-2"/>
    <n v="1.01E-2"/>
  </r>
  <r>
    <s v="alabama"/>
    <x v="25"/>
    <x v="5"/>
    <x v="4408"/>
    <n v="0.1799"/>
    <n v="6.7900000000000002E-2"/>
    <n v="5.3999999999999999E-2"/>
    <n v="6.7900000000000002E-2"/>
    <n v="2.7400000000000001E-2"/>
    <n v="0.1799"/>
    <n v="6.7900000000000002E-2"/>
    <n v="2.7400000000000001E-2"/>
  </r>
  <r>
    <s v="alabama"/>
    <x v="25"/>
    <x v="2"/>
    <x v="4765"/>
    <n v="0.1087"/>
    <n v="2.86E-2"/>
    <n v="8.2699999999999996E-2"/>
    <n v="2.86E-2"/>
    <n v="2.86E-2"/>
    <n v="0.1087"/>
    <n v="2.86E-2"/>
    <n v="2.86E-2"/>
  </r>
  <r>
    <s v="alabama"/>
    <x v="25"/>
    <x v="4"/>
    <x v="5854"/>
    <n v="1.9140999999999999"/>
    <n v="1.8992"/>
    <n v="1.1714"/>
    <n v="1.8992"/>
    <n v="1.1635"/>
    <n v="1.4399"/>
    <n v="1.4398"/>
    <n v="0.88429999999999997"/>
  </r>
  <r>
    <s v="alaska"/>
    <x v="25"/>
    <x v="2"/>
    <x v="109"/>
    <n v="1.9400000000000001E-2"/>
    <n v="5.1000000000000004E-3"/>
    <n v="1.47E-2"/>
    <n v="5.1000000000000004E-3"/>
    <n v="5.1000000000000004E-3"/>
    <n v="1.9400000000000001E-2"/>
    <n v="5.1000000000000004E-3"/>
    <n v="5.1000000000000004E-3"/>
  </r>
  <r>
    <s v="alaska"/>
    <x v="25"/>
    <x v="6"/>
    <x v="379"/>
    <n v="6.0000000000000001E-3"/>
    <n v="6.0000000000000001E-3"/>
    <n v="1.8E-3"/>
    <n v="6.0000000000000001E-3"/>
    <n v="1.8E-3"/>
    <n v="6.0000000000000001E-3"/>
    <n v="6.0000000000000001E-3"/>
    <n v="1.8E-3"/>
  </r>
  <r>
    <s v="alaska"/>
    <x v="25"/>
    <x v="0"/>
    <x v="5855"/>
    <n v="0.61050000000000004"/>
    <n v="0.53080000000000005"/>
    <n v="0.37719999999999998"/>
    <n v="0.50760000000000005"/>
    <n v="0.31630000000000003"/>
    <n v="0.48849999999999999"/>
    <n v="0.3901"/>
    <n v="0.23300000000000001"/>
  </r>
  <r>
    <s v="alaska"/>
    <x v="25"/>
    <x v="5"/>
    <x v="6"/>
    <n v="3.2000000000000001E-2"/>
    <n v="1.21E-2"/>
    <n v="9.5999999999999992E-3"/>
    <n v="1.21E-2"/>
    <n v="4.8999999999999998E-3"/>
    <n v="3.2000000000000001E-2"/>
    <n v="1.21E-2"/>
    <n v="4.8999999999999998E-3"/>
  </r>
  <r>
    <s v="alaska"/>
    <x v="25"/>
    <x v="1"/>
    <x v="1585"/>
    <n v="7.3200000000000001E-2"/>
    <n v="5.0299999999999997E-2"/>
    <n v="4.1000000000000002E-2"/>
    <n v="5.0299999999999997E-2"/>
    <n v="2.75E-2"/>
    <n v="7.3200000000000001E-2"/>
    <n v="5.0299999999999997E-2"/>
    <n v="2.75E-2"/>
  </r>
  <r>
    <s v="alaska"/>
    <x v="25"/>
    <x v="3"/>
    <x v="4802"/>
    <n v="0.18029999999999999"/>
    <n v="0.1603"/>
    <n v="0.1265"/>
    <n v="0.13719999999999999"/>
    <n v="9.4899999999999998E-2"/>
    <n v="0.13300000000000001"/>
    <n v="9.1700000000000004E-2"/>
    <n v="5.5399999999999998E-2"/>
  </r>
  <r>
    <s v="alaska"/>
    <x v="25"/>
    <x v="4"/>
    <x v="5856"/>
    <n v="0.29959999999999998"/>
    <n v="0.2969"/>
    <n v="0.1835"/>
    <n v="0.2969"/>
    <n v="0.18210000000000001"/>
    <n v="0.22489999999999999"/>
    <n v="0.22489999999999999"/>
    <n v="0.1384"/>
  </r>
  <r>
    <s v="arizona"/>
    <x v="25"/>
    <x v="0"/>
    <x v="5857"/>
    <n v="7.3133999999999997"/>
    <n v="6.3315999999999999"/>
    <n v="4.5175999999999998"/>
    <n v="6.0457999999999998"/>
    <n v="3.7673000000000001"/>
    <n v="5.8583999999999996"/>
    <n v="4.6464999999999996"/>
    <n v="2.7707000000000002"/>
  </r>
  <r>
    <s v="arizona"/>
    <x v="25"/>
    <x v="1"/>
    <x v="3717"/>
    <n v="0.90039999999999998"/>
    <n v="0.62"/>
    <n v="0.50449999999999995"/>
    <n v="0.62"/>
    <n v="0.33839999999999998"/>
    <n v="0.90039999999999998"/>
    <n v="0.62"/>
    <n v="0.33839999999999998"/>
  </r>
  <r>
    <s v="arizona"/>
    <x v="25"/>
    <x v="6"/>
    <x v="5858"/>
    <n v="7.3899999999999993E-2"/>
    <n v="7.3899999999999993E-2"/>
    <n v="2.2200000000000001E-2"/>
    <n v="7.3899999999999993E-2"/>
    <n v="2.2200000000000001E-2"/>
    <n v="7.3899999999999993E-2"/>
    <n v="7.3899999999999993E-2"/>
    <n v="2.2200000000000001E-2"/>
  </r>
  <r>
    <s v="arizona"/>
    <x v="25"/>
    <x v="3"/>
    <x v="5859"/>
    <n v="2.226"/>
    <n v="1.9796"/>
    <n v="1.5615000000000001"/>
    <n v="1.6939"/>
    <n v="1.1721999999999999"/>
    <n v="1.6415999999999999"/>
    <n v="1.1323000000000001"/>
    <n v="0.68440000000000001"/>
  </r>
  <r>
    <s v="arizona"/>
    <x v="25"/>
    <x v="4"/>
    <x v="5860"/>
    <n v="3.4786999999999999"/>
    <n v="3.4459"/>
    <n v="2.129"/>
    <n v="3.4459"/>
    <n v="2.1114999999999999"/>
    <n v="2.6080999999999999"/>
    <n v="2.6080999999999999"/>
    <n v="1.6028"/>
  </r>
  <r>
    <s v="arizona"/>
    <x v="25"/>
    <x v="5"/>
    <x v="5861"/>
    <n v="0.39539999999999997"/>
    <n v="0.14929999999999999"/>
    <n v="0.1186"/>
    <n v="0.14929999999999999"/>
    <n v="6.0100000000000001E-2"/>
    <n v="0.39539999999999997"/>
    <n v="0.14929999999999999"/>
    <n v="6.0100000000000001E-2"/>
  </r>
  <r>
    <s v="arizona"/>
    <x v="25"/>
    <x v="2"/>
    <x v="5862"/>
    <n v="0.23899999999999999"/>
    <n v="6.2899999999999998E-2"/>
    <n v="0.18190000000000001"/>
    <n v="6.2899999999999998E-2"/>
    <n v="6.2899999999999998E-2"/>
    <n v="0.23899999999999999"/>
    <n v="6.2899999999999998E-2"/>
    <n v="6.2899999999999998E-2"/>
  </r>
  <r>
    <s v="arkansas"/>
    <x v="25"/>
    <x v="6"/>
    <x v="627"/>
    <n v="2.23E-2"/>
    <n v="2.23E-2"/>
    <n v="6.7000000000000002E-3"/>
    <n v="2.23E-2"/>
    <n v="6.7000000000000002E-3"/>
    <n v="2.23E-2"/>
    <n v="2.23E-2"/>
    <n v="6.7000000000000002E-3"/>
  </r>
  <r>
    <s v="arkansas"/>
    <x v="25"/>
    <x v="4"/>
    <x v="5863"/>
    <n v="1.2287999999999999"/>
    <n v="1.2189000000000001"/>
    <n v="0.75160000000000005"/>
    <n v="1.2189000000000001"/>
    <n v="0.74639999999999995"/>
    <n v="0.92379999999999995"/>
    <n v="0.92379999999999995"/>
    <n v="0.56710000000000005"/>
  </r>
  <r>
    <s v="arkansas"/>
    <x v="25"/>
    <x v="2"/>
    <x v="5864"/>
    <n v="7.2300000000000003E-2"/>
    <n v="1.9E-2"/>
    <n v="5.5E-2"/>
    <n v="1.9E-2"/>
    <n v="1.9E-2"/>
    <n v="7.2300000000000003E-2"/>
    <n v="1.9E-2"/>
    <n v="1.9E-2"/>
  </r>
  <r>
    <s v="arkansas"/>
    <x v="25"/>
    <x v="5"/>
    <x v="4758"/>
    <n v="0.1196"/>
    <n v="4.5199999999999997E-2"/>
    <n v="3.5900000000000001E-2"/>
    <n v="4.5199999999999997E-2"/>
    <n v="1.8200000000000001E-2"/>
    <n v="0.1196"/>
    <n v="4.5199999999999997E-2"/>
    <n v="1.8200000000000001E-2"/>
  </r>
  <r>
    <s v="arkansas"/>
    <x v="25"/>
    <x v="1"/>
    <x v="5865"/>
    <n v="0.3795"/>
    <n v="0.2261"/>
    <n v="0.21609999999999999"/>
    <n v="0.2261"/>
    <n v="0.12520000000000001"/>
    <n v="0.3795"/>
    <n v="0.2261"/>
    <n v="0.12520000000000001"/>
  </r>
  <r>
    <s v="arkansas"/>
    <x v="25"/>
    <x v="0"/>
    <x v="5866"/>
    <n v="2.4958999999999998"/>
    <n v="2.1303999999999998"/>
    <n v="1.5376000000000001"/>
    <n v="2.0438999999999998"/>
    <n v="1.2701"/>
    <n v="2.0139999999999998"/>
    <n v="1.5789"/>
    <n v="0.94320000000000004"/>
  </r>
  <r>
    <s v="arkansas"/>
    <x v="25"/>
    <x v="3"/>
    <x v="5867"/>
    <n v="0.67330000000000001"/>
    <n v="0.5988"/>
    <n v="0.4723"/>
    <n v="0.51229999999999998"/>
    <n v="0.35460000000000003"/>
    <n v="0.4965"/>
    <n v="0.34250000000000003"/>
    <n v="0.20699999999999999"/>
  </r>
  <r>
    <s v="california"/>
    <x v="25"/>
    <x v="1"/>
    <x v="5868"/>
    <n v="4.1894999999999998"/>
    <n v="4.1894999999999998"/>
    <n v="2.3565999999999998"/>
    <n v="4.1894999999999998"/>
    <n v="1.5282"/>
    <n v="4.1894999999999998"/>
    <n v="4.1894999999999998"/>
    <n v="1.5282"/>
  </r>
  <r>
    <s v="california"/>
    <x v="25"/>
    <x v="0"/>
    <x v="5869"/>
    <n v="30.956"/>
    <n v="27.914999999999999"/>
    <n v="19.108799999999999"/>
    <n v="26.676100000000002"/>
    <n v="15.747400000000001"/>
    <n v="24.89"/>
    <n v="20.851400000000002"/>
    <n v="11.5769"/>
  </r>
  <r>
    <s v="california"/>
    <x v="25"/>
    <x v="5"/>
    <x v="5870"/>
    <n v="1.7144999999999999"/>
    <n v="0.64739999999999998"/>
    <n v="0.51429999999999998"/>
    <n v="0.64739999999999998"/>
    <n v="0.26069999999999999"/>
    <n v="1.7144999999999999"/>
    <n v="0.64739999999999998"/>
    <n v="0.26069999999999999"/>
  </r>
  <r>
    <s v="california"/>
    <x v="25"/>
    <x v="2"/>
    <x v="5871"/>
    <n v="1.0361"/>
    <n v="0.2727"/>
    <n v="0.78849999999999998"/>
    <n v="0.2727"/>
    <n v="0.2727"/>
    <n v="1.0361"/>
    <n v="0.2727"/>
    <n v="0.2727"/>
  </r>
  <r>
    <s v="california"/>
    <x v="25"/>
    <x v="3"/>
    <x v="5872"/>
    <n v="9.6510999999999996"/>
    <n v="8.5829000000000004"/>
    <n v="6.7698999999999998"/>
    <n v="7.3438999999999997"/>
    <n v="5.0822000000000003"/>
    <n v="7.1172000000000004"/>
    <n v="4.9093"/>
    <n v="2.9670999999999998"/>
  </r>
  <r>
    <s v="california"/>
    <x v="25"/>
    <x v="4"/>
    <x v="5873"/>
    <n v="14.044600000000001"/>
    <n v="13.9024"/>
    <n v="8.5833999999999993"/>
    <n v="13.9024"/>
    <n v="8.5076000000000001"/>
    <n v="10.512499999999999"/>
    <n v="10.5124"/>
    <n v="6.4522000000000004"/>
  </r>
  <r>
    <s v="california"/>
    <x v="25"/>
    <x v="6"/>
    <x v="5874"/>
    <n v="0.32019999999999998"/>
    <n v="0.32019999999999998"/>
    <n v="9.6100000000000005E-2"/>
    <n v="0.32019999999999998"/>
    <n v="9.6100000000000005E-2"/>
    <n v="0.32019999999999998"/>
    <n v="0.32019999999999998"/>
    <n v="9.6100000000000005E-2"/>
  </r>
  <r>
    <s v="colorado"/>
    <x v="25"/>
    <x v="2"/>
    <x v="5875"/>
    <n v="0.12920000000000001"/>
    <n v="3.4000000000000002E-2"/>
    <n v="9.8299999999999998E-2"/>
    <n v="3.4000000000000002E-2"/>
    <n v="3.4000000000000002E-2"/>
    <n v="0.12920000000000001"/>
    <n v="3.4000000000000002E-2"/>
    <n v="3.4000000000000002E-2"/>
  </r>
  <r>
    <s v="colorado"/>
    <x v="25"/>
    <x v="1"/>
    <x v="5876"/>
    <n v="0.5917"/>
    <n v="0.373"/>
    <n v="0.33489999999999998"/>
    <n v="0.373"/>
    <n v="0.2054"/>
    <n v="0.5917"/>
    <n v="0.373"/>
    <n v="0.2054"/>
  </r>
  <r>
    <s v="colorado"/>
    <x v="25"/>
    <x v="3"/>
    <x v="5877"/>
    <n v="1.2036"/>
    <n v="1.0704"/>
    <n v="0.84430000000000005"/>
    <n v="0.91590000000000005"/>
    <n v="0.63380000000000003"/>
    <n v="0.88759999999999994"/>
    <n v="0.61229999999999996"/>
    <n v="0.37"/>
  </r>
  <r>
    <s v="colorado"/>
    <x v="25"/>
    <x v="0"/>
    <x v="5878"/>
    <n v="4.2926000000000002"/>
    <n v="3.6947000000000001"/>
    <n v="2.6503000000000001"/>
    <n v="3.5402"/>
    <n v="2.2048999999999999"/>
    <n v="3.4514"/>
    <n v="2.7290999999999999"/>
    <n v="1.6323000000000001"/>
  </r>
  <r>
    <s v="colorado"/>
    <x v="25"/>
    <x v="6"/>
    <x v="5879"/>
    <n v="3.9899999999999998E-2"/>
    <n v="3.9899999999999998E-2"/>
    <n v="1.2E-2"/>
    <n v="3.9899999999999998E-2"/>
    <n v="1.2E-2"/>
    <n v="3.9899999999999998E-2"/>
    <n v="3.9899999999999998E-2"/>
    <n v="1.2E-2"/>
  </r>
  <r>
    <s v="colorado"/>
    <x v="25"/>
    <x v="4"/>
    <x v="5880"/>
    <n v="2.1143000000000001"/>
    <n v="2.0966"/>
    <n v="1.2966"/>
    <n v="2.0966"/>
    <n v="1.2871999999999999"/>
    <n v="1.5891"/>
    <n v="1.5891"/>
    <n v="0.97840000000000005"/>
  </r>
  <r>
    <s v="colorado"/>
    <x v="25"/>
    <x v="5"/>
    <x v="5881"/>
    <n v="0.21379999999999999"/>
    <n v="8.0699999999999994E-2"/>
    <n v="6.4100000000000004E-2"/>
    <n v="8.0699999999999994E-2"/>
    <n v="3.2500000000000001E-2"/>
    <n v="0.21379999999999999"/>
    <n v="8.0699999999999994E-2"/>
    <n v="3.2500000000000001E-2"/>
  </r>
  <r>
    <s v="connecticut"/>
    <x v="25"/>
    <x v="6"/>
    <x v="240"/>
    <n v="2.5399999999999999E-2"/>
    <n v="2.5399999999999999E-2"/>
    <n v="7.6E-3"/>
    <n v="2.5399999999999999E-2"/>
    <n v="7.6E-3"/>
    <n v="2.5399999999999999E-2"/>
    <n v="2.5399999999999999E-2"/>
    <n v="7.6E-3"/>
  </r>
  <r>
    <s v="connecticut"/>
    <x v="25"/>
    <x v="2"/>
    <x v="711"/>
    <n v="8.2299999999999998E-2"/>
    <n v="2.1700000000000001E-2"/>
    <n v="6.2600000000000003E-2"/>
    <n v="2.1700000000000001E-2"/>
    <n v="2.1700000000000001E-2"/>
    <n v="8.2299999999999998E-2"/>
    <n v="2.1700000000000001E-2"/>
    <n v="2.1700000000000001E-2"/>
  </r>
  <r>
    <s v="connecticut"/>
    <x v="25"/>
    <x v="1"/>
    <x v="2499"/>
    <n v="0.38040000000000002"/>
    <n v="0.23880000000000001"/>
    <n v="0.21540000000000001"/>
    <n v="0.23880000000000001"/>
    <n v="0.13150000000000001"/>
    <n v="0.38040000000000002"/>
    <n v="0.23880000000000001"/>
    <n v="0.13150000000000001"/>
  </r>
  <r>
    <s v="connecticut"/>
    <x v="25"/>
    <x v="3"/>
    <x v="5882"/>
    <n v="0.76649999999999996"/>
    <n v="0.68159999999999998"/>
    <n v="0.53769999999999996"/>
    <n v="0.58330000000000004"/>
    <n v="0.40360000000000001"/>
    <n v="0.56520000000000004"/>
    <n v="0.38990000000000002"/>
    <n v="0.2356"/>
  </r>
  <r>
    <s v="connecticut"/>
    <x v="25"/>
    <x v="4"/>
    <x v="5883"/>
    <n v="1.0759000000000001"/>
    <n v="1.0646"/>
    <n v="0.67500000000000004"/>
    <n v="1.0646"/>
    <n v="0.66900000000000004"/>
    <n v="0.81130000000000002"/>
    <n v="0.81130000000000002"/>
    <n v="0.51259999999999994"/>
  </r>
  <r>
    <s v="connecticut"/>
    <x v="25"/>
    <x v="5"/>
    <x v="5884"/>
    <n v="0.13619999999999999"/>
    <n v="5.1400000000000001E-2"/>
    <n v="4.0800000000000003E-2"/>
    <n v="5.1400000000000001E-2"/>
    <n v="2.07E-2"/>
    <n v="0.13619999999999999"/>
    <n v="5.1400000000000001E-2"/>
    <n v="2.07E-2"/>
  </r>
  <r>
    <s v="connecticut"/>
    <x v="25"/>
    <x v="0"/>
    <x v="5885"/>
    <n v="2.4666000000000001"/>
    <n v="2.0836000000000001"/>
    <n v="1.5391999999999999"/>
    <n v="1.9852000000000001"/>
    <n v="1.2541"/>
    <n v="2.0007999999999999"/>
    <n v="1.5385"/>
    <n v="0.92969999999999997"/>
  </r>
  <r>
    <s v="delaware"/>
    <x v="25"/>
    <x v="1"/>
    <x v="187"/>
    <n v="0.1106"/>
    <n v="6.7799999999999999E-2"/>
    <n v="6.2799999999999995E-2"/>
    <n v="6.7799999999999999E-2"/>
    <n v="3.7400000000000003E-2"/>
    <n v="0.1106"/>
    <n v="6.7799999999999999E-2"/>
    <n v="3.7400000000000003E-2"/>
  </r>
  <r>
    <s v="delaware"/>
    <x v="25"/>
    <x v="2"/>
    <x v="897"/>
    <n v="2.2599999999999999E-2"/>
    <n v="5.8999999999999999E-3"/>
    <n v="1.72E-2"/>
    <n v="5.8999999999999999E-3"/>
    <n v="5.8999999999999999E-3"/>
    <n v="2.2599999999999999E-2"/>
    <n v="5.8999999999999999E-3"/>
    <n v="5.8999999999999999E-3"/>
  </r>
  <r>
    <s v="delaware"/>
    <x v="25"/>
    <x v="5"/>
    <x v="848"/>
    <n v="3.7400000000000003E-2"/>
    <n v="1.41E-2"/>
    <n v="1.12E-2"/>
    <n v="1.41E-2"/>
    <n v="5.7000000000000002E-3"/>
    <n v="3.7400000000000003E-2"/>
    <n v="1.41E-2"/>
    <n v="5.7000000000000002E-3"/>
  </r>
  <r>
    <s v="delaware"/>
    <x v="25"/>
    <x v="4"/>
    <x v="5886"/>
    <n v="0.3866"/>
    <n v="0.38350000000000001"/>
    <n v="0.23649999999999999"/>
    <n v="0.38350000000000001"/>
    <n v="0.2349"/>
    <n v="0.29070000000000001"/>
    <n v="0.29070000000000001"/>
    <n v="0.17849999999999999"/>
  </r>
  <r>
    <s v="delaware"/>
    <x v="25"/>
    <x v="6"/>
    <x v="12"/>
    <n v="7.0000000000000001E-3"/>
    <n v="7.0000000000000001E-3"/>
    <n v="2.0999999999999999E-3"/>
    <n v="7.0000000000000001E-3"/>
    <n v="2.0999999999999999E-3"/>
    <n v="7.0000000000000001E-3"/>
    <n v="7.0000000000000001E-3"/>
    <n v="2.0999999999999999E-3"/>
  </r>
  <r>
    <s v="delaware"/>
    <x v="25"/>
    <x v="3"/>
    <x v="253"/>
    <n v="0.2104"/>
    <n v="0.18709999999999999"/>
    <n v="0.14760000000000001"/>
    <n v="0.16009999999999999"/>
    <n v="0.1108"/>
    <n v="0.1552"/>
    <n v="0.107"/>
    <n v="6.4699999999999994E-2"/>
  </r>
  <r>
    <s v="delaware"/>
    <x v="25"/>
    <x v="0"/>
    <x v="5887"/>
    <n v="0.77470000000000006"/>
    <n v="0.66549999999999998"/>
    <n v="0.47739999999999999"/>
    <n v="0.63849999999999996"/>
    <n v="0.39679999999999999"/>
    <n v="0.62350000000000005"/>
    <n v="0.49259999999999998"/>
    <n v="0.29430000000000001"/>
  </r>
  <r>
    <s v="florida"/>
    <x v="25"/>
    <x v="0"/>
    <x v="5888"/>
    <n v="20.964600000000001"/>
    <n v="18.177199999999999"/>
    <n v="12.930300000000001"/>
    <n v="17.411999999999999"/>
    <n v="10.827299999999999"/>
    <n v="16.799499999999998"/>
    <n v="13.396100000000001"/>
    <n v="7.9957000000000003"/>
  </r>
  <r>
    <s v="florida"/>
    <x v="25"/>
    <x v="5"/>
    <x v="5889"/>
    <n v="1.0589"/>
    <n v="0.39979999999999999"/>
    <n v="0.31769999999999998"/>
    <n v="0.39979999999999999"/>
    <n v="0.161"/>
    <n v="1.0589"/>
    <n v="0.39979999999999999"/>
    <n v="0.161"/>
  </r>
  <r>
    <s v="florida"/>
    <x v="25"/>
    <x v="4"/>
    <x v="5890"/>
    <n v="10.448499999999999"/>
    <n v="10.3607"/>
    <n v="6.3874000000000004"/>
    <n v="10.3607"/>
    <n v="6.3406000000000002"/>
    <n v="7.8484999999999996"/>
    <n v="7.8483999999999998"/>
    <n v="4.8154000000000003"/>
  </r>
  <r>
    <s v="florida"/>
    <x v="25"/>
    <x v="3"/>
    <x v="5891"/>
    <n v="5.9607999999999999"/>
    <n v="5.3010000000000002"/>
    <n v="4.1813000000000002"/>
    <n v="4.5358000000000001"/>
    <n v="3.1389"/>
    <n v="4.3958000000000004"/>
    <n v="3.0320999999999998"/>
    <n v="1.8326"/>
  </r>
  <r>
    <s v="florida"/>
    <x v="25"/>
    <x v="1"/>
    <x v="5892"/>
    <n v="2.6585999999999999"/>
    <n v="1.7495000000000001"/>
    <n v="1.4976"/>
    <n v="1.7495000000000001"/>
    <n v="0.95899999999999996"/>
    <n v="2.6585999999999999"/>
    <n v="1.7495000000000001"/>
    <n v="0.95899999999999996"/>
  </r>
  <r>
    <s v="florida"/>
    <x v="25"/>
    <x v="6"/>
    <x v="565"/>
    <n v="0.1978"/>
    <n v="0.1978"/>
    <n v="5.9299999999999999E-2"/>
    <n v="0.1978"/>
    <n v="5.9299999999999999E-2"/>
    <n v="0.1978"/>
    <n v="0.1978"/>
    <n v="5.9299999999999999E-2"/>
  </r>
  <r>
    <s v="florida"/>
    <x v="25"/>
    <x v="2"/>
    <x v="1416"/>
    <n v="0.63990000000000002"/>
    <n v="0.16839999999999999"/>
    <n v="0.48699999999999999"/>
    <n v="0.16839999999999999"/>
    <n v="0.16839999999999999"/>
    <n v="0.63990000000000002"/>
    <n v="0.16839999999999999"/>
    <n v="0.16839999999999999"/>
  </r>
  <r>
    <s v="georgia"/>
    <x v="25"/>
    <x v="3"/>
    <x v="5893"/>
    <n v="2.4973000000000001"/>
    <n v="2.2208999999999999"/>
    <n v="1.7517"/>
    <n v="1.9003000000000001"/>
    <n v="1.3149999999999999"/>
    <n v="1.8415999999999999"/>
    <n v="1.2703"/>
    <n v="0.76780000000000004"/>
  </r>
  <r>
    <s v="georgia"/>
    <x v="25"/>
    <x v="5"/>
    <x v="5894"/>
    <n v="0.44359999999999999"/>
    <n v="0.16750000000000001"/>
    <n v="0.1331"/>
    <n v="0.16750000000000001"/>
    <n v="6.7400000000000002E-2"/>
    <n v="0.44359999999999999"/>
    <n v="0.16750000000000001"/>
    <n v="6.7400000000000002E-2"/>
  </r>
  <r>
    <s v="georgia"/>
    <x v="25"/>
    <x v="1"/>
    <x v="5895"/>
    <n v="1.3099000000000001"/>
    <n v="0.80359999999999998"/>
    <n v="0.74360000000000004"/>
    <n v="0.80359999999999998"/>
    <n v="0.44359999999999999"/>
    <n v="1.3099000000000001"/>
    <n v="0.80359999999999998"/>
    <n v="0.44359999999999999"/>
  </r>
  <r>
    <s v="georgia"/>
    <x v="25"/>
    <x v="6"/>
    <x v="1237"/>
    <n v="8.2900000000000001E-2"/>
    <n v="8.2900000000000001E-2"/>
    <n v="2.4899999999999999E-2"/>
    <n v="8.2900000000000001E-2"/>
    <n v="2.4899999999999999E-2"/>
    <n v="8.2900000000000001E-2"/>
    <n v="8.2900000000000001E-2"/>
    <n v="2.4899999999999999E-2"/>
  </r>
  <r>
    <s v="georgia"/>
    <x v="25"/>
    <x v="2"/>
    <x v="5896"/>
    <n v="0.2681"/>
    <n v="7.0599999999999996E-2"/>
    <n v="0.20399999999999999"/>
    <n v="7.0599999999999996E-2"/>
    <n v="7.0599999999999996E-2"/>
    <n v="0.2681"/>
    <n v="7.0599999999999996E-2"/>
    <n v="7.0599999999999996E-2"/>
  </r>
  <r>
    <s v="georgia"/>
    <x v="25"/>
    <x v="4"/>
    <x v="5897"/>
    <n v="4.2606999999999999"/>
    <n v="4.2237999999999998"/>
    <n v="2.6036000000000001"/>
    <n v="4.2237999999999998"/>
    <n v="2.5840000000000001"/>
    <n v="3.1987000000000001"/>
    <n v="3.1987000000000001"/>
    <n v="1.9618"/>
  </r>
  <r>
    <s v="georgia"/>
    <x v="25"/>
    <x v="0"/>
    <x v="4861"/>
    <n v="8.8623999999999992"/>
    <n v="7.5692000000000004"/>
    <n v="5.4608999999999996"/>
    <n v="7.2485999999999997"/>
    <n v="4.5054999999999996"/>
    <n v="7.1448"/>
    <n v="5.5934999999999997"/>
    <n v="3.3361000000000001"/>
  </r>
  <r>
    <s v="hawaii"/>
    <x v="25"/>
    <x v="5"/>
    <x v="5898"/>
    <n v="5.4100000000000002E-2"/>
    <n v="2.0400000000000001E-2"/>
    <n v="1.6199999999999999E-2"/>
    <n v="2.0400000000000001E-2"/>
    <n v="8.2000000000000007E-3"/>
    <n v="5.4100000000000002E-2"/>
    <n v="2.0400000000000001E-2"/>
    <n v="8.2000000000000007E-3"/>
  </r>
  <r>
    <s v="hawaii"/>
    <x v="25"/>
    <x v="0"/>
    <x v="5899"/>
    <n v="1.0206"/>
    <n v="0.87680000000000002"/>
    <n v="0.63009999999999999"/>
    <n v="0.8377"/>
    <n v="0.52180000000000004"/>
    <n v="0.82030000000000003"/>
    <n v="0.64500000000000002"/>
    <n v="0.38469999999999999"/>
  </r>
  <r>
    <s v="hawaii"/>
    <x v="25"/>
    <x v="3"/>
    <x v="5900"/>
    <n v="0.30459999999999998"/>
    <n v="0.27089999999999997"/>
    <n v="0.2137"/>
    <n v="0.23180000000000001"/>
    <n v="0.16039999999999999"/>
    <n v="0.22470000000000001"/>
    <n v="0.155"/>
    <n v="9.3700000000000006E-2"/>
  </r>
  <r>
    <s v="hawaii"/>
    <x v="25"/>
    <x v="6"/>
    <x v="2799"/>
    <n v="1.01E-2"/>
    <n v="1.01E-2"/>
    <n v="3.0000000000000001E-3"/>
    <n v="1.01E-2"/>
    <n v="3.0000000000000001E-3"/>
    <n v="1.01E-2"/>
    <n v="1.01E-2"/>
    <n v="3.0000000000000001E-3"/>
  </r>
  <r>
    <s v="hawaii"/>
    <x v="25"/>
    <x v="2"/>
    <x v="3771"/>
    <n v="3.27E-2"/>
    <n v="8.6E-3"/>
    <n v="2.4899999999999999E-2"/>
    <n v="8.6E-3"/>
    <n v="8.6E-3"/>
    <n v="3.27E-2"/>
    <n v="8.6E-3"/>
    <n v="8.6E-3"/>
  </r>
  <r>
    <s v="hawaii"/>
    <x v="25"/>
    <x v="1"/>
    <x v="4629"/>
    <n v="0.13789999999999999"/>
    <n v="9.01E-2"/>
    <n v="7.7700000000000005E-2"/>
    <n v="9.01E-2"/>
    <n v="4.9399999999999999E-2"/>
    <n v="0.13789999999999999"/>
    <n v="9.01E-2"/>
    <n v="4.9399999999999999E-2"/>
  </r>
  <r>
    <s v="hawaii"/>
    <x v="25"/>
    <x v="4"/>
    <x v="5901"/>
    <n v="0.48110000000000003"/>
    <n v="0.47660000000000002"/>
    <n v="0.29449999999999998"/>
    <n v="0.47660000000000002"/>
    <n v="0.29210000000000003"/>
    <n v="0.36080000000000001"/>
    <n v="0.36080000000000001"/>
    <n v="0.22170000000000001"/>
  </r>
  <r>
    <s v="idaho"/>
    <x v="25"/>
    <x v="6"/>
    <x v="191"/>
    <n v="1.3599999999999999E-2"/>
    <n v="1.3599999999999999E-2"/>
    <n v="4.1000000000000003E-3"/>
    <n v="1.3599999999999999E-2"/>
    <n v="4.1000000000000003E-3"/>
    <n v="1.3599999999999999E-2"/>
    <n v="1.3599999999999999E-2"/>
    <n v="4.1000000000000003E-3"/>
  </r>
  <r>
    <s v="idaho"/>
    <x v="25"/>
    <x v="0"/>
    <x v="5902"/>
    <n v="1.4247000000000001"/>
    <n v="1.2238"/>
    <n v="0.87949999999999995"/>
    <n v="1.1713"/>
    <n v="0.72950000000000004"/>
    <n v="1.1458999999999999"/>
    <n v="0.90269999999999995"/>
    <n v="0.5393"/>
  </r>
  <r>
    <s v="idaho"/>
    <x v="25"/>
    <x v="1"/>
    <x v="5903"/>
    <n v="0.19739999999999999"/>
    <n v="0.1255"/>
    <n v="0.1116"/>
    <n v="0.1255"/>
    <n v="6.9000000000000006E-2"/>
    <n v="0.19739999999999999"/>
    <n v="0.1255"/>
    <n v="6.9000000000000006E-2"/>
  </r>
  <r>
    <s v="idaho"/>
    <x v="25"/>
    <x v="4"/>
    <x v="5005"/>
    <n v="0.68779999999999997"/>
    <n v="0.68179999999999996"/>
    <n v="0.42149999999999999"/>
    <n v="0.68179999999999996"/>
    <n v="0.41830000000000001"/>
    <n v="0.51649999999999996"/>
    <n v="0.51649999999999996"/>
    <n v="0.31780000000000003"/>
  </r>
  <r>
    <s v="idaho"/>
    <x v="25"/>
    <x v="5"/>
    <x v="3502"/>
    <n v="7.2700000000000001E-2"/>
    <n v="2.75E-2"/>
    <n v="2.18E-2"/>
    <n v="2.75E-2"/>
    <n v="1.11E-2"/>
    <n v="7.2700000000000001E-2"/>
    <n v="2.75E-2"/>
    <n v="1.11E-2"/>
  </r>
  <r>
    <s v="idaho"/>
    <x v="25"/>
    <x v="3"/>
    <x v="5904"/>
    <n v="0.4093"/>
    <n v="0.36399999999999999"/>
    <n v="0.28710000000000002"/>
    <n v="0.31140000000000001"/>
    <n v="0.2155"/>
    <n v="0.30180000000000001"/>
    <n v="0.2082"/>
    <n v="0.1258"/>
  </r>
  <r>
    <s v="idaho"/>
    <x v="25"/>
    <x v="2"/>
    <x v="171"/>
    <n v="4.3900000000000002E-2"/>
    <n v="1.1599999999999999E-2"/>
    <n v="3.3399999999999999E-2"/>
    <n v="1.1599999999999999E-2"/>
    <n v="1.1599999999999999E-2"/>
    <n v="4.3900000000000002E-2"/>
    <n v="1.1599999999999999E-2"/>
    <n v="1.1599999999999999E-2"/>
  </r>
  <r>
    <s v="illinois"/>
    <x v="25"/>
    <x v="6"/>
    <x v="4546"/>
    <n v="9.2600000000000002E-2"/>
    <n v="9.2600000000000002E-2"/>
    <n v="2.7799999999999998E-2"/>
    <n v="9.2600000000000002E-2"/>
    <n v="2.7799999999999998E-2"/>
    <n v="9.2600000000000002E-2"/>
    <n v="9.2600000000000002E-2"/>
    <n v="2.7799999999999998E-2"/>
  </r>
  <r>
    <s v="illinois"/>
    <x v="25"/>
    <x v="3"/>
    <x v="5905"/>
    <n v="2.7913000000000001"/>
    <n v="2.4824000000000002"/>
    <n v="1.958"/>
    <n v="2.1240000000000001"/>
    <n v="1.4699"/>
    <n v="2.0583999999999998"/>
    <n v="1.4198999999999999"/>
    <n v="0.85819999999999996"/>
  </r>
  <r>
    <s v="illinois"/>
    <x v="25"/>
    <x v="5"/>
    <x v="5906"/>
    <n v="0.49590000000000001"/>
    <n v="0.18720000000000001"/>
    <n v="0.14879999999999999"/>
    <n v="0.18720000000000001"/>
    <n v="7.5399999999999995E-2"/>
    <n v="0.49590000000000001"/>
    <n v="0.18720000000000001"/>
    <n v="7.5399999999999995E-2"/>
  </r>
  <r>
    <s v="illinois"/>
    <x v="25"/>
    <x v="0"/>
    <x v="5907"/>
    <n v="9.7528000000000006"/>
    <n v="8.3818000000000001"/>
    <n v="5.9988000000000001"/>
    <n v="8.0235000000000003"/>
    <n v="4.9751000000000003"/>
    <n v="7.8339999999999996"/>
    <n v="6.1745000000000001"/>
    <n v="3.6709000000000001"/>
  </r>
  <r>
    <s v="illinois"/>
    <x v="25"/>
    <x v="1"/>
    <x v="5908"/>
    <n v="1.3476999999999999"/>
    <n v="0.85629999999999995"/>
    <n v="0.76219999999999999"/>
    <n v="0.85629999999999995"/>
    <n v="0.47099999999999997"/>
    <n v="1.3476999999999999"/>
    <n v="0.85629999999999995"/>
    <n v="0.47099999999999997"/>
  </r>
  <r>
    <s v="illinois"/>
    <x v="25"/>
    <x v="4"/>
    <x v="5909"/>
    <n v="4.7256"/>
    <n v="4.6844999999999999"/>
    <n v="2.8740000000000001"/>
    <n v="4.6844999999999999"/>
    <n v="2.8521000000000001"/>
    <n v="3.5396999999999998"/>
    <n v="3.5396000000000001"/>
    <n v="2.1597"/>
  </r>
  <r>
    <s v="illinois"/>
    <x v="25"/>
    <x v="2"/>
    <x v="5910"/>
    <n v="0.29970000000000002"/>
    <n v="7.8899999999999998E-2"/>
    <n v="0.22800000000000001"/>
    <n v="7.8899999999999998E-2"/>
    <n v="7.8899999999999998E-2"/>
    <n v="0.29970000000000002"/>
    <n v="7.8899999999999998E-2"/>
    <n v="7.8899999999999998E-2"/>
  </r>
  <r>
    <s v="indiana"/>
    <x v="25"/>
    <x v="3"/>
    <x v="5911"/>
    <n v="1.4151"/>
    <n v="1.2585"/>
    <n v="0.99270000000000003"/>
    <n v="1.0768"/>
    <n v="0.74519999999999997"/>
    <n v="1.0436000000000001"/>
    <n v="0.7198"/>
    <n v="0.43509999999999999"/>
  </r>
  <r>
    <s v="indiana"/>
    <x v="25"/>
    <x v="4"/>
    <x v="1057"/>
    <n v="2.5114999999999998"/>
    <n v="2.4906999999999999"/>
    <n v="1.5284"/>
    <n v="2.4906999999999999"/>
    <n v="1.5173000000000001"/>
    <n v="1.8829"/>
    <n v="1.8829"/>
    <n v="1.1494"/>
  </r>
  <r>
    <s v="indiana"/>
    <x v="25"/>
    <x v="6"/>
    <x v="394"/>
    <n v="4.7E-2"/>
    <n v="4.7E-2"/>
    <n v="1.41E-2"/>
    <n v="4.7E-2"/>
    <n v="1.41E-2"/>
    <n v="4.7E-2"/>
    <n v="4.7E-2"/>
    <n v="1.41E-2"/>
  </r>
  <r>
    <s v="indiana"/>
    <x v="25"/>
    <x v="5"/>
    <x v="5912"/>
    <n v="0.25140000000000001"/>
    <n v="9.4899999999999998E-2"/>
    <n v="7.5399999999999995E-2"/>
    <n v="9.4899999999999998E-2"/>
    <n v="3.8199999999999998E-2"/>
    <n v="0.25140000000000001"/>
    <n v="9.4899999999999998E-2"/>
    <n v="3.8199999999999998E-2"/>
  </r>
  <r>
    <s v="indiana"/>
    <x v="25"/>
    <x v="2"/>
    <x v="5399"/>
    <n v="0.15190000000000001"/>
    <n v="0.04"/>
    <n v="0.11559999999999999"/>
    <n v="0.04"/>
    <n v="0.04"/>
    <n v="0.15190000000000001"/>
    <n v="0.04"/>
    <n v="0.04"/>
  </r>
  <r>
    <s v="indiana"/>
    <x v="25"/>
    <x v="0"/>
    <x v="5913"/>
    <n v="5.2331000000000003"/>
    <n v="4.4273999999999996"/>
    <n v="3.2149999999999999"/>
    <n v="4.2458"/>
    <n v="2.6303999999999998"/>
    <n v="4.2328999999999999"/>
    <n v="3.2808999999999999"/>
    <n v="1.9523999999999999"/>
  </r>
  <r>
    <s v="indiana"/>
    <x v="25"/>
    <x v="1"/>
    <x v="5914"/>
    <n v="0.85609999999999997"/>
    <n v="0.49640000000000001"/>
    <n v="0.48880000000000001"/>
    <n v="0.49640000000000001"/>
    <n v="0.2757"/>
    <n v="0.85609999999999997"/>
    <n v="0.49640000000000001"/>
    <n v="0.2757"/>
  </r>
  <r>
    <s v="iowa"/>
    <x v="25"/>
    <x v="2"/>
    <x v="5009"/>
    <n v="6.59E-2"/>
    <n v="1.7399999999999999E-2"/>
    <n v="5.0200000000000002E-2"/>
    <n v="1.7399999999999999E-2"/>
    <n v="1.7399999999999999E-2"/>
    <n v="6.59E-2"/>
    <n v="1.7399999999999999E-2"/>
    <n v="1.7399999999999999E-2"/>
  </r>
  <r>
    <s v="iowa"/>
    <x v="25"/>
    <x v="4"/>
    <x v="5915"/>
    <n v="1.1257999999999999"/>
    <n v="1.1168"/>
    <n v="0.68540000000000001"/>
    <n v="1.1168"/>
    <n v="0.68049999999999999"/>
    <n v="0.84450000000000003"/>
    <n v="0.84450000000000003"/>
    <n v="0.51570000000000005"/>
  </r>
  <r>
    <s v="iowa"/>
    <x v="25"/>
    <x v="1"/>
    <x v="3151"/>
    <n v="0.35510000000000003"/>
    <n v="0.20949999999999999"/>
    <n v="0.2024"/>
    <n v="0.20949999999999999"/>
    <n v="0.11609999999999999"/>
    <n v="0.35510000000000003"/>
    <n v="0.20949999999999999"/>
    <n v="0.11609999999999999"/>
  </r>
  <r>
    <s v="iowa"/>
    <x v="25"/>
    <x v="0"/>
    <x v="5916"/>
    <n v="2.2904"/>
    <n v="1.9513"/>
    <n v="1.4075"/>
    <n v="1.8725000000000001"/>
    <n v="1.1600999999999999"/>
    <n v="1.8479000000000001"/>
    <n v="1.4453"/>
    <n v="0.86070000000000002"/>
  </r>
  <r>
    <s v="iowa"/>
    <x v="25"/>
    <x v="5"/>
    <x v="2142"/>
    <n v="0.1091"/>
    <n v="4.1200000000000001E-2"/>
    <n v="3.27E-2"/>
    <n v="4.1200000000000001E-2"/>
    <n v="1.66E-2"/>
    <n v="0.1091"/>
    <n v="4.1200000000000001E-2"/>
    <n v="1.66E-2"/>
  </r>
  <r>
    <s v="iowa"/>
    <x v="25"/>
    <x v="3"/>
    <x v="5917"/>
    <n v="0.61409999999999998"/>
    <n v="0.54610000000000003"/>
    <n v="0.43080000000000002"/>
    <n v="0.46729999999999999"/>
    <n v="0.32340000000000002"/>
    <n v="0.45279999999999998"/>
    <n v="0.31240000000000001"/>
    <n v="0.1888"/>
  </r>
  <r>
    <s v="iowa"/>
    <x v="25"/>
    <x v="6"/>
    <x v="1354"/>
    <n v="2.0400000000000001E-2"/>
    <n v="2.0400000000000001E-2"/>
    <n v="6.1000000000000004E-3"/>
    <n v="2.0400000000000001E-2"/>
    <n v="6.1000000000000004E-3"/>
    <n v="2.0400000000000001E-2"/>
    <n v="2.0400000000000001E-2"/>
    <n v="6.1000000000000004E-3"/>
  </r>
  <r>
    <s v="kansas"/>
    <x v="25"/>
    <x v="1"/>
    <x v="5918"/>
    <n v="0.3463"/>
    <n v="0.2059"/>
    <n v="0.19719999999999999"/>
    <n v="0.2059"/>
    <n v="0.11409999999999999"/>
    <n v="0.3463"/>
    <n v="0.2059"/>
    <n v="0.11409999999999999"/>
  </r>
  <r>
    <s v="kansas"/>
    <x v="25"/>
    <x v="4"/>
    <x v="5919"/>
    <n v="1.0914999999999999"/>
    <n v="1.0825"/>
    <n v="0.6643"/>
    <n v="1.0825"/>
    <n v="0.65949999999999998"/>
    <n v="0.81840000000000002"/>
    <n v="0.81840000000000002"/>
    <n v="0.49959999999999999"/>
  </r>
  <r>
    <s v="kansas"/>
    <x v="25"/>
    <x v="6"/>
    <x v="200"/>
    <n v="2.0299999999999999E-2"/>
    <n v="2.0299999999999999E-2"/>
    <n v="6.1000000000000004E-3"/>
    <n v="2.0299999999999999E-2"/>
    <n v="6.1000000000000004E-3"/>
    <n v="2.0299999999999999E-2"/>
    <n v="2.0299999999999999E-2"/>
    <n v="6.1000000000000004E-3"/>
  </r>
  <r>
    <s v="kansas"/>
    <x v="25"/>
    <x v="3"/>
    <x v="4584"/>
    <n v="0.6109"/>
    <n v="0.54330000000000001"/>
    <n v="0.42859999999999998"/>
    <n v="0.46489999999999998"/>
    <n v="0.32169999999999999"/>
    <n v="0.45050000000000001"/>
    <n v="0.31080000000000002"/>
    <n v="0.18779999999999999"/>
  </r>
  <r>
    <s v="kansas"/>
    <x v="25"/>
    <x v="0"/>
    <x v="5920"/>
    <n v="2.2431999999999999"/>
    <n v="1.9101999999999999"/>
    <n v="1.3786"/>
    <n v="1.8318000000000001"/>
    <n v="1.1351"/>
    <n v="1.8097000000000001"/>
    <n v="1.4136"/>
    <n v="0.84130000000000005"/>
  </r>
  <r>
    <s v="kansas"/>
    <x v="25"/>
    <x v="2"/>
    <x v="3444"/>
    <n v="6.5600000000000006E-2"/>
    <n v="1.7299999999999999E-2"/>
    <n v="4.99E-2"/>
    <n v="1.7299999999999999E-2"/>
    <n v="1.7299999999999999E-2"/>
    <n v="6.5600000000000006E-2"/>
    <n v="1.7299999999999999E-2"/>
    <n v="1.7299999999999999E-2"/>
  </r>
  <r>
    <s v="kansas"/>
    <x v="25"/>
    <x v="5"/>
    <x v="2751"/>
    <n v="0.1085"/>
    <n v="4.1000000000000002E-2"/>
    <n v="3.2599999999999997E-2"/>
    <n v="4.1000000000000002E-2"/>
    <n v="1.6500000000000001E-2"/>
    <n v="0.1085"/>
    <n v="4.1000000000000002E-2"/>
    <n v="1.6500000000000001E-2"/>
  </r>
  <r>
    <s v="kentucky"/>
    <x v="25"/>
    <x v="4"/>
    <x v="5921"/>
    <n v="1.7199"/>
    <n v="1.7059"/>
    <n v="1.052"/>
    <n v="1.7059"/>
    <n v="1.0445"/>
    <n v="1.2927999999999999"/>
    <n v="1.2927999999999999"/>
    <n v="0.79359999999999997"/>
  </r>
  <r>
    <s v="kentucky"/>
    <x v="25"/>
    <x v="3"/>
    <x v="5922"/>
    <n v="0.94650000000000001"/>
    <n v="0.8417"/>
    <n v="0.66390000000000005"/>
    <n v="0.72019999999999995"/>
    <n v="0.49840000000000001"/>
    <n v="0.69799999999999995"/>
    <n v="0.48149999999999998"/>
    <n v="0.29099999999999998"/>
  </r>
  <r>
    <s v="kentucky"/>
    <x v="25"/>
    <x v="0"/>
    <x v="5923"/>
    <n v="3.5209999999999999"/>
    <n v="2.9944000000000002"/>
    <n v="2.1686999999999999"/>
    <n v="2.8729"/>
    <n v="1.7849999999999999"/>
    <n v="2.8454000000000002"/>
    <n v="2.2210000000000001"/>
    <n v="1.3266"/>
  </r>
  <r>
    <s v="kentucky"/>
    <x v="25"/>
    <x v="6"/>
    <x v="3634"/>
    <n v="3.1399999999999997E-2"/>
    <n v="3.1399999999999997E-2"/>
    <n v="9.4000000000000004E-3"/>
    <n v="3.1399999999999997E-2"/>
    <n v="9.4000000000000004E-3"/>
    <n v="3.1399999999999997E-2"/>
    <n v="3.1399999999999997E-2"/>
    <n v="9.4000000000000004E-3"/>
  </r>
  <r>
    <s v="kentucky"/>
    <x v="25"/>
    <x v="5"/>
    <x v="5924"/>
    <n v="0.1681"/>
    <n v="6.3500000000000001E-2"/>
    <n v="5.04E-2"/>
    <n v="6.3500000000000001E-2"/>
    <n v="2.5600000000000001E-2"/>
    <n v="0.1681"/>
    <n v="6.3500000000000001E-2"/>
    <n v="2.5600000000000001E-2"/>
  </r>
  <r>
    <s v="kentucky"/>
    <x v="25"/>
    <x v="2"/>
    <x v="3465"/>
    <n v="0.1016"/>
    <n v="2.6700000000000002E-2"/>
    <n v="7.7299999999999994E-2"/>
    <n v="2.6700000000000002E-2"/>
    <n v="2.6700000000000002E-2"/>
    <n v="0.1016"/>
    <n v="2.6700000000000002E-2"/>
    <n v="2.6700000000000002E-2"/>
  </r>
  <r>
    <s v="kentucky"/>
    <x v="25"/>
    <x v="1"/>
    <x v="5925"/>
    <n v="0.5534"/>
    <n v="0.3251"/>
    <n v="0.31559999999999999"/>
    <n v="0.3251"/>
    <n v="0.18029999999999999"/>
    <n v="0.5534"/>
    <n v="0.3251"/>
    <n v="0.18029999999999999"/>
  </r>
  <r>
    <s v="louisiana"/>
    <x v="25"/>
    <x v="4"/>
    <x v="5926"/>
    <n v="1.7786999999999999"/>
    <n v="1.764"/>
    <n v="1.0875999999999999"/>
    <n v="1.764"/>
    <n v="1.0798000000000001"/>
    <n v="1.3366"/>
    <n v="1.3365"/>
    <n v="0.82020000000000004"/>
  </r>
  <r>
    <s v="louisiana"/>
    <x v="25"/>
    <x v="5"/>
    <x v="5927"/>
    <n v="0.17730000000000001"/>
    <n v="6.6900000000000001E-2"/>
    <n v="5.3199999999999997E-2"/>
    <n v="6.6900000000000001E-2"/>
    <n v="2.7E-2"/>
    <n v="0.17730000000000001"/>
    <n v="6.6900000000000001E-2"/>
    <n v="2.7E-2"/>
  </r>
  <r>
    <s v="louisiana"/>
    <x v="25"/>
    <x v="1"/>
    <x v="5928"/>
    <n v="0.54769999999999996"/>
    <n v="0.32990000000000003"/>
    <n v="0.3115"/>
    <n v="0.32990000000000003"/>
    <n v="0.1825"/>
    <n v="0.54769999999999996"/>
    <n v="0.32990000000000003"/>
    <n v="0.1825"/>
  </r>
  <r>
    <s v="louisiana"/>
    <x v="25"/>
    <x v="0"/>
    <x v="5929"/>
    <n v="3.6419000000000001"/>
    <n v="3.1097000000000001"/>
    <n v="2.2439"/>
    <n v="2.9815"/>
    <n v="1.8529"/>
    <n v="2.9377"/>
    <n v="2.3022999999999998"/>
    <n v="1.3746"/>
  </r>
  <r>
    <s v="louisiana"/>
    <x v="25"/>
    <x v="3"/>
    <x v="5930"/>
    <n v="0.998"/>
    <n v="0.88749999999999996"/>
    <n v="0.7"/>
    <n v="0.75939999999999996"/>
    <n v="0.52549999999999997"/>
    <n v="0.73599999999999999"/>
    <n v="0.50760000000000005"/>
    <n v="0.30680000000000002"/>
  </r>
  <r>
    <s v="louisiana"/>
    <x v="25"/>
    <x v="6"/>
    <x v="1188"/>
    <n v="3.3099999999999997E-2"/>
    <n v="3.3099999999999997E-2"/>
    <n v="9.9000000000000008E-3"/>
    <n v="3.3099999999999997E-2"/>
    <n v="9.9000000000000008E-3"/>
    <n v="3.3099999999999997E-2"/>
    <n v="3.3099999999999997E-2"/>
    <n v="9.9000000000000008E-3"/>
  </r>
  <r>
    <s v="louisiana"/>
    <x v="25"/>
    <x v="2"/>
    <x v="5931"/>
    <n v="0.1071"/>
    <n v="2.8199999999999999E-2"/>
    <n v="8.1500000000000003E-2"/>
    <n v="2.8199999999999999E-2"/>
    <n v="2.8199999999999999E-2"/>
    <n v="0.1071"/>
    <n v="2.8199999999999999E-2"/>
    <n v="2.8199999999999999E-2"/>
  </r>
  <r>
    <s v="maine"/>
    <x v="25"/>
    <x v="4"/>
    <x v="2363"/>
    <n v="0.47270000000000001"/>
    <n v="0.46829999999999999"/>
    <n v="0.29820000000000002"/>
    <n v="0.46829999999999999"/>
    <n v="0.2959"/>
    <n v="0.3579"/>
    <n v="0.3579"/>
    <n v="0.22739999999999999"/>
  </r>
  <r>
    <s v="maine"/>
    <x v="25"/>
    <x v="1"/>
    <x v="4786"/>
    <n v="0.16450000000000001"/>
    <n v="9.8199999999999996E-2"/>
    <n v="9.3600000000000003E-2"/>
    <n v="9.8199999999999996E-2"/>
    <n v="5.4399999999999997E-2"/>
    <n v="0.16450000000000001"/>
    <n v="9.8199999999999996E-2"/>
    <n v="5.4399999999999997E-2"/>
  </r>
  <r>
    <s v="maine"/>
    <x v="25"/>
    <x v="5"/>
    <x v="721"/>
    <n v="5.21E-2"/>
    <n v="1.9699999999999999E-2"/>
    <n v="1.5599999999999999E-2"/>
    <n v="1.9699999999999999E-2"/>
    <n v="7.9000000000000008E-3"/>
    <n v="5.21E-2"/>
    <n v="1.9699999999999999E-2"/>
    <n v="7.9000000000000008E-3"/>
  </r>
  <r>
    <s v="maine"/>
    <x v="25"/>
    <x v="2"/>
    <x v="3861"/>
    <n v="3.15E-2"/>
    <n v="8.3000000000000001E-3"/>
    <n v="2.4E-2"/>
    <n v="8.3000000000000001E-3"/>
    <n v="8.3000000000000001E-3"/>
    <n v="3.15E-2"/>
    <n v="8.3000000000000001E-3"/>
    <n v="8.3000000000000001E-3"/>
  </r>
  <r>
    <s v="maine"/>
    <x v="25"/>
    <x v="3"/>
    <x v="5932"/>
    <n v="0.29320000000000002"/>
    <n v="0.26079999999999998"/>
    <n v="0.20569999999999999"/>
    <n v="0.22309999999999999"/>
    <n v="0.15440000000000001"/>
    <n v="0.2162"/>
    <n v="0.1492"/>
    <n v="9.01E-2"/>
  </r>
  <r>
    <s v="maine"/>
    <x v="25"/>
    <x v="6"/>
    <x v="264"/>
    <n v="9.7000000000000003E-3"/>
    <n v="9.7000000000000003E-3"/>
    <n v="2.8999999999999998E-3"/>
    <n v="9.7000000000000003E-3"/>
    <n v="2.8999999999999998E-3"/>
    <n v="9.7000000000000003E-3"/>
    <n v="9.7000000000000003E-3"/>
    <n v="2.8999999999999998E-3"/>
  </r>
  <r>
    <s v="maine"/>
    <x v="25"/>
    <x v="0"/>
    <x v="5933"/>
    <n v="1.0237000000000001"/>
    <n v="0.86499999999999999"/>
    <n v="0.6401"/>
    <n v="0.82740000000000002"/>
    <n v="0.52380000000000004"/>
    <n v="0.83189999999999997"/>
    <n v="0.64290000000000003"/>
    <n v="0.39100000000000001"/>
  </r>
  <r>
    <s v="maryland"/>
    <x v="25"/>
    <x v="4"/>
    <x v="5713"/>
    <n v="2.4083000000000001"/>
    <n v="2.3868"/>
    <n v="1.4709000000000001"/>
    <n v="2.3868"/>
    <n v="1.4595"/>
    <n v="1.8069"/>
    <n v="1.8068"/>
    <n v="1.1076999999999999"/>
  </r>
  <r>
    <s v="maryland"/>
    <x v="25"/>
    <x v="3"/>
    <x v="5934"/>
    <n v="1.4592000000000001"/>
    <n v="1.2977000000000001"/>
    <n v="1.0236000000000001"/>
    <n v="1.1104000000000001"/>
    <n v="0.76839999999999997"/>
    <n v="1.0761000000000001"/>
    <n v="0.74229999999999996"/>
    <n v="0.4486"/>
  </r>
  <r>
    <s v="maryland"/>
    <x v="25"/>
    <x v="2"/>
    <x v="5935"/>
    <n v="0.15670000000000001"/>
    <n v="4.1200000000000001E-2"/>
    <n v="0.1192"/>
    <n v="4.1200000000000001E-2"/>
    <n v="4.1200000000000001E-2"/>
    <n v="0.15670000000000001"/>
    <n v="4.1200000000000001E-2"/>
    <n v="4.1200000000000001E-2"/>
  </r>
  <r>
    <s v="maryland"/>
    <x v="25"/>
    <x v="1"/>
    <x v="5936"/>
    <n v="0.71509999999999996"/>
    <n v="0.45140000000000002"/>
    <n v="0.4047"/>
    <n v="0.45140000000000002"/>
    <n v="0.2485"/>
    <n v="0.71509999999999996"/>
    <n v="0.45140000000000002"/>
    <n v="0.2485"/>
  </r>
  <r>
    <s v="maryland"/>
    <x v="25"/>
    <x v="6"/>
    <x v="1525"/>
    <n v="4.8399999999999999E-2"/>
    <n v="4.8399999999999999E-2"/>
    <n v="1.4500000000000001E-2"/>
    <n v="4.8399999999999999E-2"/>
    <n v="1.4500000000000001E-2"/>
    <n v="4.8399999999999999E-2"/>
    <n v="4.8399999999999999E-2"/>
    <n v="1.4500000000000001E-2"/>
  </r>
  <r>
    <s v="maryland"/>
    <x v="25"/>
    <x v="0"/>
    <x v="5937"/>
    <n v="5.0468999999999999"/>
    <n v="4.3235000000000001"/>
    <n v="3.1107"/>
    <n v="4.1360999999999999"/>
    <n v="2.5714999999999999"/>
    <n v="4.0622999999999996"/>
    <n v="3.1880000000000002"/>
    <n v="1.8998999999999999"/>
  </r>
  <r>
    <s v="maryland"/>
    <x v="25"/>
    <x v="5"/>
    <x v="5938"/>
    <n v="0.25919999999999999"/>
    <n v="9.7900000000000001E-2"/>
    <n v="7.7799999999999994E-2"/>
    <n v="9.7900000000000001E-2"/>
    <n v="3.9399999999999998E-2"/>
    <n v="0.25919999999999999"/>
    <n v="9.7900000000000001E-2"/>
    <n v="3.9399999999999998E-2"/>
  </r>
  <r>
    <s v="massachusetts"/>
    <x v="25"/>
    <x v="0"/>
    <x v="5939"/>
    <n v="4.6901999999999999"/>
    <n v="3.9773999999999998"/>
    <n v="2.9281999999999999"/>
    <n v="3.7902999999999998"/>
    <n v="2.3955000000000002"/>
    <n v="3.7991000000000001"/>
    <n v="2.9356"/>
    <n v="1.7751999999999999"/>
  </r>
  <r>
    <s v="massachusetts"/>
    <x v="25"/>
    <x v="1"/>
    <x v="5940"/>
    <n v="0.69910000000000005"/>
    <n v="0.44540000000000002"/>
    <n v="0.3952"/>
    <n v="0.44540000000000002"/>
    <n v="0.24490000000000001"/>
    <n v="0.69910000000000005"/>
    <n v="0.44540000000000002"/>
    <n v="0.24490000000000001"/>
  </r>
  <r>
    <s v="massachusetts"/>
    <x v="25"/>
    <x v="5"/>
    <x v="2755"/>
    <n v="0.25879999999999997"/>
    <n v="9.7699999999999995E-2"/>
    <n v="7.7700000000000005E-2"/>
    <n v="9.7699999999999995E-2"/>
    <n v="3.9399999999999998E-2"/>
    <n v="0.25879999999999997"/>
    <n v="9.7699999999999995E-2"/>
    <n v="3.9399999999999998E-2"/>
  </r>
  <r>
    <s v="massachusetts"/>
    <x v="25"/>
    <x v="4"/>
    <x v="5941"/>
    <n v="2.0703999999999998"/>
    <n v="2.0489000000000002"/>
    <n v="1.2997000000000001"/>
    <n v="2.0489000000000002"/>
    <n v="1.2882"/>
    <n v="1.5619000000000001"/>
    <n v="1.5618000000000001"/>
    <n v="0.98719999999999997"/>
  </r>
  <r>
    <s v="massachusetts"/>
    <x v="25"/>
    <x v="6"/>
    <x v="5102"/>
    <n v="4.8300000000000003E-2"/>
    <n v="4.8300000000000003E-2"/>
    <n v="1.4500000000000001E-2"/>
    <n v="4.8300000000000003E-2"/>
    <n v="1.4500000000000001E-2"/>
    <n v="4.8300000000000003E-2"/>
    <n v="4.8300000000000003E-2"/>
    <n v="1.4500000000000001E-2"/>
  </r>
  <r>
    <s v="massachusetts"/>
    <x v="25"/>
    <x v="2"/>
    <x v="5942"/>
    <n v="0.15640000000000001"/>
    <n v="4.1200000000000001E-2"/>
    <n v="0.11899999999999999"/>
    <n v="4.1200000000000001E-2"/>
    <n v="4.1200000000000001E-2"/>
    <n v="0.15640000000000001"/>
    <n v="4.1200000000000001E-2"/>
    <n v="4.1200000000000001E-2"/>
  </r>
  <r>
    <s v="massachusetts"/>
    <x v="25"/>
    <x v="3"/>
    <x v="5943"/>
    <n v="1.4571000000000001"/>
    <n v="1.2958000000000001"/>
    <n v="1.0221"/>
    <n v="1.1087"/>
    <n v="0.76729999999999998"/>
    <n v="1.0745"/>
    <n v="0.74119999999999997"/>
    <n v="0.44800000000000001"/>
  </r>
  <r>
    <s v="michigan"/>
    <x v="25"/>
    <x v="2"/>
    <x v="5944"/>
    <n v="0.23860000000000001"/>
    <n v="6.2799999999999995E-2"/>
    <n v="0.18160000000000001"/>
    <n v="6.2799999999999995E-2"/>
    <n v="6.2799999999999995E-2"/>
    <n v="0.23860000000000001"/>
    <n v="6.2799999999999995E-2"/>
    <n v="6.2799999999999995E-2"/>
  </r>
  <r>
    <s v="michigan"/>
    <x v="25"/>
    <x v="1"/>
    <x v="5945"/>
    <n v="1.1800999999999999"/>
    <n v="0.72030000000000005"/>
    <n v="0.67020000000000002"/>
    <n v="0.72030000000000005"/>
    <n v="0.39789999999999998"/>
    <n v="1.1800999999999999"/>
    <n v="0.72030000000000005"/>
    <n v="0.39789999999999998"/>
  </r>
  <r>
    <s v="michigan"/>
    <x v="25"/>
    <x v="3"/>
    <x v="5946"/>
    <n v="2.2222"/>
    <n v="1.9762"/>
    <n v="1.5588"/>
    <n v="1.6910000000000001"/>
    <n v="1.1701999999999999"/>
    <n v="1.6388"/>
    <n v="1.1304000000000001"/>
    <n v="0.68320000000000003"/>
  </r>
  <r>
    <s v="michigan"/>
    <x v="25"/>
    <x v="4"/>
    <x v="5947"/>
    <n v="3.9028999999999998"/>
    <n v="3.8702000000000001"/>
    <n v="2.3748"/>
    <n v="3.8702000000000001"/>
    <n v="2.3573"/>
    <n v="2.9253999999999998"/>
    <n v="2.9253999999999998"/>
    <n v="1.7856000000000001"/>
  </r>
  <r>
    <s v="michigan"/>
    <x v="25"/>
    <x v="6"/>
    <x v="3633"/>
    <n v="7.3700000000000002E-2"/>
    <n v="7.3700000000000002E-2"/>
    <n v="2.2100000000000002E-2"/>
    <n v="7.3700000000000002E-2"/>
    <n v="2.2100000000000002E-2"/>
    <n v="7.3700000000000002E-2"/>
    <n v="7.3700000000000002E-2"/>
    <n v="2.2100000000000002E-2"/>
  </r>
  <r>
    <s v="michigan"/>
    <x v="25"/>
    <x v="0"/>
    <x v="5948"/>
    <n v="8.0122999999999998"/>
    <n v="6.8522999999999996"/>
    <n v="4.9259000000000004"/>
    <n v="6.5670000000000002"/>
    <n v="4.0702999999999996"/>
    <n v="6.4512999999999998"/>
    <n v="5.0617000000000001"/>
    <n v="3.0116000000000001"/>
  </r>
  <r>
    <s v="michigan"/>
    <x v="25"/>
    <x v="5"/>
    <x v="5949"/>
    <n v="0.39479999999999998"/>
    <n v="0.14910000000000001"/>
    <n v="0.11840000000000001"/>
    <n v="0.14910000000000001"/>
    <n v="0.06"/>
    <n v="0.39479999999999998"/>
    <n v="0.14910000000000001"/>
    <n v="0.06"/>
  </r>
  <r>
    <s v="minnesota"/>
    <x v="25"/>
    <x v="2"/>
    <x v="552"/>
    <n v="0.14069999999999999"/>
    <n v="3.6999999999999998E-2"/>
    <n v="0.1071"/>
    <n v="3.6999999999999998E-2"/>
    <n v="3.6999999999999998E-2"/>
    <n v="0.14069999999999999"/>
    <n v="3.6999999999999998E-2"/>
    <n v="3.6999999999999998E-2"/>
  </r>
  <r>
    <s v="minnesota"/>
    <x v="25"/>
    <x v="3"/>
    <x v="5950"/>
    <n v="1.3104"/>
    <n v="1.1654"/>
    <n v="0.91920000000000002"/>
    <n v="0.99709999999999999"/>
    <n v="0.69"/>
    <n v="0.96630000000000005"/>
    <n v="0.66659999999999997"/>
    <n v="0.40289999999999998"/>
  </r>
  <r>
    <s v="minnesota"/>
    <x v="25"/>
    <x v="6"/>
    <x v="1969"/>
    <n v="4.3499999999999997E-2"/>
    <n v="4.3499999999999997E-2"/>
    <n v="1.2999999999999999E-2"/>
    <n v="4.3499999999999997E-2"/>
    <n v="1.2999999999999999E-2"/>
    <n v="4.3499999999999997E-2"/>
    <n v="4.3499999999999997E-2"/>
    <n v="1.2999999999999999E-2"/>
  </r>
  <r>
    <s v="minnesota"/>
    <x v="25"/>
    <x v="5"/>
    <x v="5951"/>
    <n v="0.23280000000000001"/>
    <n v="8.7900000000000006E-2"/>
    <n v="6.9800000000000001E-2"/>
    <n v="8.7900000000000006E-2"/>
    <n v="3.5400000000000001E-2"/>
    <n v="0.23280000000000001"/>
    <n v="8.7900000000000006E-2"/>
    <n v="3.5400000000000001E-2"/>
  </r>
  <r>
    <s v="minnesota"/>
    <x v="25"/>
    <x v="0"/>
    <x v="5952"/>
    <n v="4.6870000000000003"/>
    <n v="4.0080999999999998"/>
    <n v="2.8816999999999999"/>
    <n v="3.8399000000000001"/>
    <n v="2.3801999999999999"/>
    <n v="3.7734999999999999"/>
    <n v="2.9592000000000001"/>
    <n v="1.7602"/>
  </r>
  <r>
    <s v="minnesota"/>
    <x v="25"/>
    <x v="4"/>
    <x v="5953"/>
    <n v="2.2719"/>
    <n v="2.2524999999999999"/>
    <n v="1.3821000000000001"/>
    <n v="2.2524999999999999"/>
    <n v="1.3717999999999999"/>
    <n v="1.7024999999999999"/>
    <n v="1.7023999999999999"/>
    <n v="1.0389999999999999"/>
  </r>
  <r>
    <s v="minnesota"/>
    <x v="25"/>
    <x v="1"/>
    <x v="5005"/>
    <n v="0.68779999999999997"/>
    <n v="0.42180000000000001"/>
    <n v="0.39040000000000002"/>
    <n v="0.42180000000000001"/>
    <n v="0.2329"/>
    <n v="0.68779999999999997"/>
    <n v="0.42180000000000001"/>
    <n v="0.2329"/>
  </r>
  <r>
    <s v="mississippi"/>
    <x v="25"/>
    <x v="5"/>
    <x v="3035"/>
    <n v="0.1142"/>
    <n v="4.3099999999999999E-2"/>
    <n v="3.4200000000000001E-2"/>
    <n v="4.3099999999999999E-2"/>
    <n v="1.7399999999999999E-2"/>
    <n v="0.1142"/>
    <n v="4.3099999999999999E-2"/>
    <n v="1.7399999999999999E-2"/>
  </r>
  <r>
    <s v="mississippi"/>
    <x v="25"/>
    <x v="0"/>
    <x v="5954"/>
    <n v="2.4066999999999998"/>
    <n v="2.0225"/>
    <n v="1.4813000000000001"/>
    <n v="1.94"/>
    <n v="1.2049000000000001"/>
    <n v="1.9540999999999999"/>
    <n v="1.5034000000000001"/>
    <n v="0.89739999999999998"/>
  </r>
  <r>
    <s v="mississippi"/>
    <x v="25"/>
    <x v="1"/>
    <x v="5955"/>
    <n v="0.41760000000000003"/>
    <n v="0.23580000000000001"/>
    <n v="0.23910000000000001"/>
    <n v="0.23580000000000001"/>
    <n v="0.1313"/>
    <n v="0.41760000000000003"/>
    <n v="0.23580000000000001"/>
    <n v="0.1313"/>
  </r>
  <r>
    <s v="mississippi"/>
    <x v="25"/>
    <x v="4"/>
    <x v="5956"/>
    <n v="1.1420999999999999"/>
    <n v="1.1326000000000001"/>
    <n v="0.69830000000000003"/>
    <n v="1.1326000000000001"/>
    <n v="0.69330000000000003"/>
    <n v="0.85809999999999997"/>
    <n v="0.85809999999999997"/>
    <n v="0.52659999999999996"/>
  </r>
  <r>
    <s v="mississippi"/>
    <x v="25"/>
    <x v="2"/>
    <x v="3189"/>
    <n v="6.9000000000000006E-2"/>
    <n v="1.8200000000000001E-2"/>
    <n v="5.2499999999999998E-2"/>
    <n v="1.8200000000000001E-2"/>
    <n v="1.8200000000000001E-2"/>
    <n v="6.9000000000000006E-2"/>
    <n v="1.8200000000000001E-2"/>
    <n v="1.8200000000000001E-2"/>
  </r>
  <r>
    <s v="mississippi"/>
    <x v="25"/>
    <x v="6"/>
    <x v="766"/>
    <n v="2.1299999999999999E-2"/>
    <n v="2.1299999999999999E-2"/>
    <n v="6.4000000000000003E-3"/>
    <n v="2.1299999999999999E-2"/>
    <n v="6.4000000000000003E-3"/>
    <n v="2.1299999999999999E-2"/>
    <n v="2.1299999999999999E-2"/>
    <n v="6.4000000000000003E-3"/>
  </r>
  <r>
    <s v="mississippi"/>
    <x v="25"/>
    <x v="3"/>
    <x v="5957"/>
    <n v="0.64259999999999995"/>
    <n v="0.57150000000000001"/>
    <n v="0.45079999999999998"/>
    <n v="0.48899999999999999"/>
    <n v="0.33839999999999998"/>
    <n v="0.47389999999999999"/>
    <n v="0.32690000000000002"/>
    <n v="0.1976"/>
  </r>
  <r>
    <s v="missouri"/>
    <x v="25"/>
    <x v="4"/>
    <x v="5958"/>
    <n v="2.4268000000000001"/>
    <n v="2.4070999999999998"/>
    <n v="1.4772000000000001"/>
    <n v="2.4070999999999998"/>
    <n v="1.4666999999999999"/>
    <n v="1.8201000000000001"/>
    <n v="1.8201000000000001"/>
    <n v="1.1113"/>
  </r>
  <r>
    <s v="missouri"/>
    <x v="25"/>
    <x v="1"/>
    <x v="5313"/>
    <n v="0.72799999999999998"/>
    <n v="0.43969999999999998"/>
    <n v="0.41389999999999999"/>
    <n v="0.43969999999999998"/>
    <n v="0.2432"/>
    <n v="0.72799999999999998"/>
    <n v="0.43969999999999998"/>
    <n v="0.2432"/>
  </r>
  <r>
    <s v="missouri"/>
    <x v="25"/>
    <x v="2"/>
    <x v="5495"/>
    <n v="0.1434"/>
    <n v="3.78E-2"/>
    <n v="0.10920000000000001"/>
    <n v="3.78E-2"/>
    <n v="3.78E-2"/>
    <n v="0.1434"/>
    <n v="3.78E-2"/>
    <n v="3.78E-2"/>
  </r>
  <r>
    <s v="missouri"/>
    <x v="25"/>
    <x v="3"/>
    <x v="5959"/>
    <n v="1.3362000000000001"/>
    <n v="1.1882999999999999"/>
    <n v="0.93730000000000002"/>
    <n v="1.0166999999999999"/>
    <n v="0.7036"/>
    <n v="0.98540000000000005"/>
    <n v="0.67969999999999997"/>
    <n v="0.4108"/>
  </r>
  <r>
    <s v="missouri"/>
    <x v="25"/>
    <x v="0"/>
    <x v="5960"/>
    <n v="4.9161000000000001"/>
    <n v="4.2068000000000003"/>
    <n v="3.0221"/>
    <n v="4.0353000000000003"/>
    <n v="2.5005999999999999"/>
    <n v="3.9586000000000001"/>
    <n v="3.1112000000000002"/>
    <n v="1.8524"/>
  </r>
  <r>
    <s v="missouri"/>
    <x v="25"/>
    <x v="6"/>
    <x v="1436"/>
    <n v="4.4299999999999999E-2"/>
    <n v="4.4299999999999999E-2"/>
    <n v="1.3299999999999999E-2"/>
    <n v="4.4299999999999999E-2"/>
    <n v="1.3299999999999999E-2"/>
    <n v="4.4299999999999999E-2"/>
    <n v="4.4299999999999999E-2"/>
    <n v="1.3299999999999999E-2"/>
  </r>
  <r>
    <s v="missouri"/>
    <x v="25"/>
    <x v="5"/>
    <x v="2704"/>
    <n v="0.2374"/>
    <n v="8.9599999999999999E-2"/>
    <n v="7.1199999999999999E-2"/>
    <n v="8.9599999999999999E-2"/>
    <n v="3.61E-2"/>
    <n v="0.2374"/>
    <n v="8.9599999999999999E-2"/>
    <n v="3.61E-2"/>
  </r>
  <r>
    <s v="montana"/>
    <x v="25"/>
    <x v="3"/>
    <x v="5961"/>
    <n v="0.21709999999999999"/>
    <n v="0.19309999999999999"/>
    <n v="0.15229999999999999"/>
    <n v="0.16520000000000001"/>
    <n v="0.1143"/>
    <n v="0.16009999999999999"/>
    <n v="0.1104"/>
    <n v="6.6799999999999998E-2"/>
  </r>
  <r>
    <s v="montana"/>
    <x v="25"/>
    <x v="0"/>
    <x v="5962"/>
    <n v="0.81940000000000002"/>
    <n v="0.69710000000000005"/>
    <n v="0.50549999999999995"/>
    <n v="0.66920000000000002"/>
    <n v="0.41660000000000003"/>
    <n v="0.66239999999999999"/>
    <n v="0.51770000000000005"/>
    <n v="0.31"/>
  </r>
  <r>
    <s v="montana"/>
    <x v="25"/>
    <x v="1"/>
    <x v="5963"/>
    <n v="0.1293"/>
    <n v="7.5399999999999995E-2"/>
    <n v="7.3800000000000004E-2"/>
    <n v="7.5399999999999995E-2"/>
    <n v="4.19E-2"/>
    <n v="0.1293"/>
    <n v="7.5399999999999995E-2"/>
    <n v="4.19E-2"/>
  </r>
  <r>
    <s v="montana"/>
    <x v="25"/>
    <x v="2"/>
    <x v="741"/>
    <n v="2.3300000000000001E-2"/>
    <n v="6.1000000000000004E-3"/>
    <n v="1.77E-2"/>
    <n v="6.1000000000000004E-3"/>
    <n v="6.1000000000000004E-3"/>
    <n v="2.3300000000000001E-2"/>
    <n v="6.1000000000000004E-3"/>
    <n v="6.1000000000000004E-3"/>
  </r>
  <r>
    <s v="montana"/>
    <x v="25"/>
    <x v="6"/>
    <x v="1418"/>
    <n v="7.1999999999999998E-3"/>
    <n v="7.1999999999999998E-3"/>
    <n v="2.2000000000000001E-3"/>
    <n v="7.1999999999999998E-3"/>
    <n v="2.2000000000000001E-3"/>
    <n v="7.1999999999999998E-3"/>
    <n v="7.1999999999999998E-3"/>
    <n v="2.2000000000000001E-3"/>
  </r>
  <r>
    <s v="montana"/>
    <x v="25"/>
    <x v="4"/>
    <x v="3570"/>
    <n v="0.40389999999999998"/>
    <n v="0.4007"/>
    <n v="0.24790000000000001"/>
    <n v="0.4007"/>
    <n v="0.2462"/>
    <n v="0.3039"/>
    <n v="0.3039"/>
    <n v="0.18729999999999999"/>
  </r>
  <r>
    <s v="montana"/>
    <x v="25"/>
    <x v="5"/>
    <x v="1415"/>
    <n v="3.8600000000000002E-2"/>
    <n v="1.46E-2"/>
    <n v="1.1599999999999999E-2"/>
    <n v="1.46E-2"/>
    <n v="5.8999999999999999E-3"/>
    <n v="3.8600000000000002E-2"/>
    <n v="1.46E-2"/>
    <n v="5.8999999999999999E-3"/>
  </r>
  <r>
    <s v="nebraska"/>
    <x v="25"/>
    <x v="2"/>
    <x v="2809"/>
    <n v="4.0599999999999997E-2"/>
    <n v="1.0699999999999999E-2"/>
    <n v="3.09E-2"/>
    <n v="1.0699999999999999E-2"/>
    <n v="1.0699999999999999E-2"/>
    <n v="4.0599999999999997E-2"/>
    <n v="1.0699999999999999E-2"/>
    <n v="1.0699999999999999E-2"/>
  </r>
  <r>
    <s v="nebraska"/>
    <x v="25"/>
    <x v="3"/>
    <x v="5964"/>
    <n v="0.37819999999999998"/>
    <n v="0.33639999999999998"/>
    <n v="0.26529999999999998"/>
    <n v="0.2878"/>
    <n v="0.19919999999999999"/>
    <n v="0.27889999999999998"/>
    <n v="0.19239999999999999"/>
    <n v="0.1163"/>
  </r>
  <r>
    <s v="nebraska"/>
    <x v="25"/>
    <x v="4"/>
    <x v="5965"/>
    <n v="0.69730000000000003"/>
    <n v="0.69169999999999998"/>
    <n v="0.42449999999999999"/>
    <n v="0.69169999999999998"/>
    <n v="0.42159999999999997"/>
    <n v="0.52310000000000001"/>
    <n v="0.52310000000000001"/>
    <n v="0.31950000000000001"/>
  </r>
  <r>
    <s v="nebraska"/>
    <x v="25"/>
    <x v="1"/>
    <x v="5966"/>
    <n v="0.217"/>
    <n v="0.12839999999999999"/>
    <n v="0.1236"/>
    <n v="0.12839999999999999"/>
    <n v="7.1199999999999999E-2"/>
    <n v="0.217"/>
    <n v="0.12839999999999999"/>
    <n v="7.1199999999999999E-2"/>
  </r>
  <r>
    <s v="nebraska"/>
    <x v="25"/>
    <x v="6"/>
    <x v="791"/>
    <n v="1.2500000000000001E-2"/>
    <n v="1.2500000000000001E-2"/>
    <n v="3.8E-3"/>
    <n v="1.2500000000000001E-2"/>
    <n v="3.8E-3"/>
    <n v="1.2500000000000001E-2"/>
    <n v="1.2500000000000001E-2"/>
    <n v="3.8E-3"/>
  </r>
  <r>
    <s v="nebraska"/>
    <x v="25"/>
    <x v="5"/>
    <x v="913"/>
    <n v="6.7199999999999996E-2"/>
    <n v="2.5399999999999999E-2"/>
    <n v="2.0199999999999999E-2"/>
    <n v="2.5399999999999999E-2"/>
    <n v="1.0200000000000001E-2"/>
    <n v="6.7199999999999996E-2"/>
    <n v="2.5399999999999999E-2"/>
    <n v="1.0200000000000001E-2"/>
  </r>
  <r>
    <s v="nebraska"/>
    <x v="25"/>
    <x v="0"/>
    <x v="5115"/>
    <n v="1.4129"/>
    <n v="1.2051000000000001"/>
    <n v="0.86829999999999996"/>
    <n v="1.1566000000000001"/>
    <n v="0.71660000000000001"/>
    <n v="1.1394"/>
    <n v="0.89249999999999996"/>
    <n v="0.53159999999999996"/>
  </r>
  <r>
    <s v="nevada"/>
    <x v="25"/>
    <x v="0"/>
    <x v="5967"/>
    <n v="2.9502000000000002"/>
    <n v="2.5528"/>
    <n v="1.8223"/>
    <n v="2.4386000000000001"/>
    <n v="1.5195000000000001"/>
    <n v="2.3641000000000001"/>
    <n v="1.8748"/>
    <n v="1.1184000000000001"/>
  </r>
  <r>
    <s v="nevada"/>
    <x v="25"/>
    <x v="1"/>
    <x v="4646"/>
    <n v="0.36759999999999998"/>
    <n v="0.25059999999999999"/>
    <n v="0.20619999999999999"/>
    <n v="0.25059999999999999"/>
    <n v="0.13689999999999999"/>
    <n v="0.36759999999999998"/>
    <n v="0.25059999999999999"/>
    <n v="0.13689999999999999"/>
  </r>
  <r>
    <s v="nevada"/>
    <x v="25"/>
    <x v="2"/>
    <x v="5968"/>
    <n v="9.5500000000000002E-2"/>
    <n v="2.5100000000000001E-2"/>
    <n v="7.2700000000000001E-2"/>
    <n v="2.5100000000000001E-2"/>
    <n v="2.5100000000000001E-2"/>
    <n v="9.5500000000000002E-2"/>
    <n v="2.5100000000000001E-2"/>
    <n v="2.5100000000000001E-2"/>
  </r>
  <r>
    <s v="nevada"/>
    <x v="25"/>
    <x v="3"/>
    <x v="5969"/>
    <n v="0.88980000000000004"/>
    <n v="0.7913"/>
    <n v="0.62419999999999998"/>
    <n v="0.67710000000000004"/>
    <n v="0.46860000000000002"/>
    <n v="0.65620000000000001"/>
    <n v="0.4526"/>
    <n v="0.27360000000000001"/>
  </r>
  <r>
    <s v="nevada"/>
    <x v="25"/>
    <x v="6"/>
    <x v="595"/>
    <n v="2.9499999999999998E-2"/>
    <n v="2.9499999999999998E-2"/>
    <n v="8.8999999999999999E-3"/>
    <n v="2.9499999999999998E-2"/>
    <n v="8.8999999999999999E-3"/>
    <n v="2.9499999999999998E-2"/>
    <n v="2.9499999999999998E-2"/>
    <n v="8.8999999999999999E-3"/>
  </r>
  <r>
    <s v="nevada"/>
    <x v="25"/>
    <x v="4"/>
    <x v="5970"/>
    <n v="1.4097"/>
    <n v="1.3965000000000001"/>
    <n v="0.8629"/>
    <n v="1.3965000000000001"/>
    <n v="0.85589999999999999"/>
    <n v="1.0571999999999999"/>
    <n v="1.0571999999999999"/>
    <n v="0.64980000000000004"/>
  </r>
  <r>
    <s v="nevada"/>
    <x v="25"/>
    <x v="5"/>
    <x v="1714"/>
    <n v="0.15809999999999999"/>
    <n v="5.9700000000000003E-2"/>
    <n v="4.7399999999999998E-2"/>
    <n v="5.9700000000000003E-2"/>
    <n v="2.4E-2"/>
    <n v="0.15809999999999999"/>
    <n v="5.9700000000000003E-2"/>
    <n v="2.4E-2"/>
  </r>
  <r>
    <s v="new_hampshire"/>
    <x v="25"/>
    <x v="4"/>
    <x v="5971"/>
    <n v="0.48749999999999999"/>
    <n v="0.4824"/>
    <n v="0.30599999999999999"/>
    <n v="0.4824"/>
    <n v="0.3034"/>
    <n v="0.36780000000000002"/>
    <n v="0.36780000000000002"/>
    <n v="0.23250000000000001"/>
  </r>
  <r>
    <s v="new_hampshire"/>
    <x v="25"/>
    <x v="1"/>
    <x v="2408"/>
    <n v="0.16619999999999999"/>
    <n v="0.1053"/>
    <n v="9.4E-2"/>
    <n v="0.1053"/>
    <n v="5.79E-2"/>
    <n v="0.16619999999999999"/>
    <n v="0.1053"/>
    <n v="5.79E-2"/>
  </r>
  <r>
    <s v="new_hampshire"/>
    <x v="25"/>
    <x v="2"/>
    <x v="358"/>
    <n v="3.6700000000000003E-2"/>
    <n v="9.7000000000000003E-3"/>
    <n v="2.8000000000000001E-2"/>
    <n v="9.7000000000000003E-3"/>
    <n v="9.7000000000000003E-3"/>
    <n v="3.6700000000000003E-2"/>
    <n v="9.7000000000000003E-3"/>
    <n v="9.7000000000000003E-3"/>
  </r>
  <r>
    <s v="new_hampshire"/>
    <x v="25"/>
    <x v="6"/>
    <x v="3220"/>
    <n v="1.14E-2"/>
    <n v="1.14E-2"/>
    <n v="3.3999999999999998E-3"/>
    <n v="1.14E-2"/>
    <n v="3.3999999999999998E-3"/>
    <n v="1.14E-2"/>
    <n v="1.14E-2"/>
    <n v="3.3999999999999998E-3"/>
  </r>
  <r>
    <s v="new_hampshire"/>
    <x v="25"/>
    <x v="3"/>
    <x v="5008"/>
    <n v="0.34210000000000002"/>
    <n v="0.30430000000000001"/>
    <n v="0.24"/>
    <n v="0.26029999999999998"/>
    <n v="0.1802"/>
    <n v="0.25230000000000002"/>
    <n v="0.17399999999999999"/>
    <n v="0.1052"/>
  </r>
  <r>
    <s v="new_hampshire"/>
    <x v="25"/>
    <x v="5"/>
    <x v="1605"/>
    <n v="6.08E-2"/>
    <n v="2.29E-2"/>
    <n v="1.8200000000000001E-2"/>
    <n v="2.29E-2"/>
    <n v="9.1999999999999998E-3"/>
    <n v="6.08E-2"/>
    <n v="2.29E-2"/>
    <n v="9.1999999999999998E-3"/>
  </r>
  <r>
    <s v="new_hampshire"/>
    <x v="25"/>
    <x v="0"/>
    <x v="5972"/>
    <n v="1.1047"/>
    <n v="0.93600000000000005"/>
    <n v="0.68959999999999999"/>
    <n v="0.8921"/>
    <n v="0.56379999999999997"/>
    <n v="0.89510000000000001"/>
    <n v="0.69110000000000005"/>
    <n v="0.41789999999999999"/>
  </r>
  <r>
    <s v="new_jersey"/>
    <x v="25"/>
    <x v="5"/>
    <x v="5973"/>
    <n v="0.36180000000000001"/>
    <n v="0.1366"/>
    <n v="0.1086"/>
    <n v="0.1366"/>
    <n v="5.5E-2"/>
    <n v="0.36180000000000001"/>
    <n v="0.1366"/>
    <n v="5.5E-2"/>
  </r>
  <r>
    <s v="new_jersey"/>
    <x v="25"/>
    <x v="4"/>
    <x v="5974"/>
    <n v="2.7538"/>
    <n v="2.7238000000000002"/>
    <n v="1.7248000000000001"/>
    <n v="2.7238000000000002"/>
    <n v="1.7089000000000001"/>
    <n v="2.0741000000000001"/>
    <n v="2.0739999999999998"/>
    <n v="1.3081"/>
  </r>
  <r>
    <s v="new_jersey"/>
    <x v="25"/>
    <x v="1"/>
    <x v="5975"/>
    <n v="0.94879999999999998"/>
    <n v="0.61229999999999996"/>
    <n v="0.53559999999999997"/>
    <n v="0.61229999999999996"/>
    <n v="0.33629999999999999"/>
    <n v="0.94879999999999998"/>
    <n v="0.61229999999999996"/>
    <n v="0.33629999999999999"/>
  </r>
  <r>
    <s v="new_jersey"/>
    <x v="25"/>
    <x v="2"/>
    <x v="4203"/>
    <n v="0.21870000000000001"/>
    <n v="5.7599999999999998E-2"/>
    <n v="0.16639999999999999"/>
    <n v="5.7599999999999998E-2"/>
    <n v="5.7599999999999998E-2"/>
    <n v="0.21870000000000001"/>
    <n v="5.7599999999999998E-2"/>
    <n v="5.7599999999999998E-2"/>
  </r>
  <r>
    <s v="new_jersey"/>
    <x v="25"/>
    <x v="0"/>
    <x v="5976"/>
    <n v="6.3875999999999999"/>
    <n v="5.4093999999999998"/>
    <n v="3.9845000000000002"/>
    <n v="5.1478999999999999"/>
    <n v="3.2505999999999999"/>
    <n v="5.173"/>
    <n v="3.9843000000000002"/>
    <n v="2.4035000000000002"/>
  </r>
  <r>
    <s v="new_jersey"/>
    <x v="25"/>
    <x v="3"/>
    <x v="5977"/>
    <n v="2.0369000000000002"/>
    <n v="1.8115000000000001"/>
    <n v="1.4288000000000001"/>
    <n v="1.55"/>
    <n v="1.0726"/>
    <n v="1.5021"/>
    <n v="1.0361"/>
    <n v="0.62619999999999998"/>
  </r>
  <r>
    <s v="new_jersey"/>
    <x v="25"/>
    <x v="6"/>
    <x v="589"/>
    <n v="6.7599999999999993E-2"/>
    <n v="6.7599999999999993E-2"/>
    <n v="2.0299999999999999E-2"/>
    <n v="6.7599999999999993E-2"/>
    <n v="2.0299999999999999E-2"/>
    <n v="6.7599999999999993E-2"/>
    <n v="6.7599999999999993E-2"/>
    <n v="2.0299999999999999E-2"/>
  </r>
  <r>
    <s v="new_mexico"/>
    <x v="25"/>
    <x v="0"/>
    <x v="5978"/>
    <n v="1.6122000000000001"/>
    <n v="1.3557999999999999"/>
    <n v="0.99380000000000002"/>
    <n v="1.2998000000000001"/>
    <n v="0.80889999999999995"/>
    <n v="1.3086"/>
    <n v="1.0071000000000001"/>
    <n v="0.60209999999999997"/>
  </r>
  <r>
    <s v="new_mexico"/>
    <x v="25"/>
    <x v="5"/>
    <x v="4472"/>
    <n v="7.7499999999999999E-2"/>
    <n v="2.93E-2"/>
    <n v="2.3300000000000001E-2"/>
    <n v="2.93E-2"/>
    <n v="1.18E-2"/>
    <n v="7.7499999999999999E-2"/>
    <n v="2.93E-2"/>
    <n v="1.18E-2"/>
  </r>
  <r>
    <s v="new_mexico"/>
    <x v="25"/>
    <x v="3"/>
    <x v="5979"/>
    <n v="0.43630000000000002"/>
    <n v="0.38800000000000001"/>
    <n v="0.30609999999999998"/>
    <n v="0.33200000000000002"/>
    <n v="0.2298"/>
    <n v="0.32179999999999997"/>
    <n v="0.22189999999999999"/>
    <n v="0.1341"/>
  </r>
  <r>
    <s v="new_mexico"/>
    <x v="25"/>
    <x v="6"/>
    <x v="842"/>
    <n v="1.4500000000000001E-2"/>
    <n v="1.4500000000000001E-2"/>
    <n v="4.3E-3"/>
    <n v="1.4500000000000001E-2"/>
    <n v="4.3E-3"/>
    <n v="1.4500000000000001E-2"/>
    <n v="1.4500000000000001E-2"/>
    <n v="4.3E-3"/>
  </r>
  <r>
    <s v="new_mexico"/>
    <x v="25"/>
    <x v="4"/>
    <x v="5980"/>
    <n v="0.76060000000000005"/>
    <n v="0.75419999999999998"/>
    <n v="0.46639999999999998"/>
    <n v="0.75419999999999998"/>
    <n v="0.46300000000000002"/>
    <n v="0.5716"/>
    <n v="0.5716"/>
    <n v="0.35189999999999999"/>
  </r>
  <r>
    <s v="new_mexico"/>
    <x v="25"/>
    <x v="2"/>
    <x v="2439"/>
    <n v="4.6800000000000001E-2"/>
    <n v="1.23E-2"/>
    <n v="3.56E-2"/>
    <n v="1.23E-2"/>
    <n v="1.23E-2"/>
    <n v="4.6800000000000001E-2"/>
    <n v="1.23E-2"/>
    <n v="1.23E-2"/>
  </r>
  <r>
    <s v="new_mexico"/>
    <x v="25"/>
    <x v="1"/>
    <x v="5981"/>
    <n v="0.27639999999999998"/>
    <n v="0.1575"/>
    <n v="0.15809999999999999"/>
    <n v="0.1575"/>
    <n v="8.77E-2"/>
    <n v="0.27639999999999998"/>
    <n v="0.1575"/>
    <n v="8.77E-2"/>
  </r>
  <r>
    <s v="new_york"/>
    <x v="25"/>
    <x v="4"/>
    <x v="5982"/>
    <n v="5.8418000000000001"/>
    <n v="5.7812000000000001"/>
    <n v="3.6669999999999998"/>
    <n v="5.7812000000000001"/>
    <n v="3.6345999999999998"/>
    <n v="4.4067999999999996"/>
    <n v="4.4066999999999998"/>
    <n v="2.7854000000000001"/>
  </r>
  <r>
    <s v="new_york"/>
    <x v="25"/>
    <x v="5"/>
    <x v="5983"/>
    <n v="0.73099999999999998"/>
    <n v="0.27600000000000002"/>
    <n v="0.21929999999999999"/>
    <n v="0.27600000000000002"/>
    <n v="0.1111"/>
    <n v="0.73099999999999998"/>
    <n v="0.27600000000000002"/>
    <n v="0.1111"/>
  </r>
  <r>
    <s v="new_york"/>
    <x v="25"/>
    <x v="3"/>
    <x v="5984"/>
    <n v="4.1148999999999996"/>
    <n v="3.6594000000000002"/>
    <n v="2.8864000000000001"/>
    <n v="3.1312000000000002"/>
    <n v="2.1669"/>
    <n v="3.0345"/>
    <n v="2.0931000000000002"/>
    <n v="1.2650999999999999"/>
  </r>
  <r>
    <s v="new_york"/>
    <x v="25"/>
    <x v="2"/>
    <x v="5985"/>
    <n v="0.44180000000000003"/>
    <n v="0.1163"/>
    <n v="0.3362"/>
    <n v="0.1163"/>
    <n v="0.1163"/>
    <n v="0.44180000000000003"/>
    <n v="0.1163"/>
    <n v="0.1163"/>
  </r>
  <r>
    <s v="new_york"/>
    <x v="25"/>
    <x v="0"/>
    <x v="5986"/>
    <n v="13.079000000000001"/>
    <n v="11.1691"/>
    <n v="8.1705000000000005"/>
    <n v="10.6408"/>
    <n v="6.7271999999999998"/>
    <n v="10.563599999999999"/>
    <n v="8.2283000000000008"/>
    <n v="4.9760999999999997"/>
  </r>
  <r>
    <s v="new_york"/>
    <x v="25"/>
    <x v="1"/>
    <x v="5987"/>
    <n v="1.8130999999999999"/>
    <n v="1.1997"/>
    <n v="1.0206999999999999"/>
    <n v="1.1997"/>
    <n v="0.6573"/>
    <n v="1.8130999999999999"/>
    <n v="1.1997"/>
    <n v="0.6573"/>
  </r>
  <r>
    <s v="new_york"/>
    <x v="25"/>
    <x v="6"/>
    <x v="3676"/>
    <n v="0.13650000000000001"/>
    <n v="0.13650000000000001"/>
    <n v="4.1000000000000002E-2"/>
    <n v="0.13650000000000001"/>
    <n v="4.1000000000000002E-2"/>
    <n v="0.13650000000000001"/>
    <n v="0.13650000000000001"/>
    <n v="4.1000000000000002E-2"/>
  </r>
  <r>
    <s v="north_carolina"/>
    <x v="25"/>
    <x v="3"/>
    <x v="5988"/>
    <n v="2.5409000000000002"/>
    <n v="2.2595999999999998"/>
    <n v="1.7823"/>
    <n v="1.9335"/>
    <n v="1.3380000000000001"/>
    <n v="1.8737999999999999"/>
    <n v="1.2925"/>
    <n v="0.78120000000000001"/>
  </r>
  <r>
    <s v="north_carolina"/>
    <x v="25"/>
    <x v="6"/>
    <x v="5989"/>
    <n v="8.43E-2"/>
    <n v="8.43E-2"/>
    <n v="2.53E-2"/>
    <n v="8.43E-2"/>
    <n v="2.53E-2"/>
    <n v="8.43E-2"/>
    <n v="8.43E-2"/>
    <n v="2.53E-2"/>
  </r>
  <r>
    <s v="north_carolina"/>
    <x v="25"/>
    <x v="0"/>
    <x v="5990"/>
    <n v="9.2570999999999994"/>
    <n v="7.9541000000000004"/>
    <n v="5.7055999999999996"/>
    <n v="7.6279000000000003"/>
    <n v="4.7411000000000003"/>
    <n v="7.4485999999999999"/>
    <n v="5.883"/>
    <n v="3.5137999999999998"/>
  </r>
  <r>
    <s v="north_carolina"/>
    <x v="25"/>
    <x v="1"/>
    <x v="5991"/>
    <n v="1.3128"/>
    <n v="0.81040000000000001"/>
    <n v="0.74470000000000003"/>
    <n v="0.81040000000000001"/>
    <n v="0.4471"/>
    <n v="1.3128"/>
    <n v="0.81040000000000001"/>
    <n v="0.4471"/>
  </r>
  <r>
    <s v="north_carolina"/>
    <x v="25"/>
    <x v="2"/>
    <x v="3872"/>
    <n v="0.27279999999999999"/>
    <n v="7.1800000000000003E-2"/>
    <n v="0.20760000000000001"/>
    <n v="7.1800000000000003E-2"/>
    <n v="7.1800000000000003E-2"/>
    <n v="0.27279999999999999"/>
    <n v="7.1800000000000003E-2"/>
    <n v="7.1800000000000003E-2"/>
  </r>
  <r>
    <s v="north_carolina"/>
    <x v="25"/>
    <x v="4"/>
    <x v="5992"/>
    <n v="4.5949"/>
    <n v="4.5575000000000001"/>
    <n v="2.8102"/>
    <n v="4.5575000000000001"/>
    <n v="2.7902999999999998"/>
    <n v="3.4535999999999998"/>
    <n v="3.4535999999999998"/>
    <n v="2.1198000000000001"/>
  </r>
  <r>
    <s v="north_carolina"/>
    <x v="25"/>
    <x v="5"/>
    <x v="5993"/>
    <n v="0.45140000000000002"/>
    <n v="0.1704"/>
    <n v="0.13539999999999999"/>
    <n v="0.1704"/>
    <n v="6.8599999999999994E-2"/>
    <n v="0.45140000000000002"/>
    <n v="0.1704"/>
    <n v="6.8599999999999994E-2"/>
  </r>
  <r>
    <s v="north_dakota"/>
    <x v="25"/>
    <x v="6"/>
    <x v="407"/>
    <n v="4.1999999999999997E-3"/>
    <n v="4.1999999999999997E-3"/>
    <n v="1.2999999999999999E-3"/>
    <n v="4.1999999999999997E-3"/>
    <n v="1.2999999999999999E-3"/>
    <n v="4.1999999999999997E-3"/>
    <n v="4.1999999999999997E-3"/>
    <n v="1.2999999999999999E-3"/>
  </r>
  <r>
    <s v="north_dakota"/>
    <x v="25"/>
    <x v="5"/>
    <x v="1463"/>
    <n v="2.24E-2"/>
    <n v="8.5000000000000006E-3"/>
    <n v="6.7000000000000002E-3"/>
    <n v="8.5000000000000006E-3"/>
    <n v="3.3999999999999998E-3"/>
    <n v="2.24E-2"/>
    <n v="8.5000000000000006E-3"/>
    <n v="3.3999999999999998E-3"/>
  </r>
  <r>
    <s v="north_dakota"/>
    <x v="25"/>
    <x v="2"/>
    <x v="273"/>
    <n v="1.35E-2"/>
    <n v="3.5999999999999999E-3"/>
    <n v="1.03E-2"/>
    <n v="3.5999999999999999E-3"/>
    <n v="3.5999999999999999E-3"/>
    <n v="1.35E-2"/>
    <n v="3.5999999999999999E-3"/>
    <n v="3.5999999999999999E-3"/>
  </r>
  <r>
    <s v="north_dakota"/>
    <x v="25"/>
    <x v="1"/>
    <x v="1307"/>
    <n v="9.2299999999999993E-2"/>
    <n v="0.05"/>
    <n v="5.3100000000000001E-2"/>
    <n v="0.05"/>
    <n v="2.8000000000000001E-2"/>
    <n v="9.2299999999999993E-2"/>
    <n v="0.05"/>
    <n v="2.8000000000000001E-2"/>
  </r>
  <r>
    <s v="north_dakota"/>
    <x v="25"/>
    <x v="3"/>
    <x v="3185"/>
    <n v="0.126"/>
    <n v="0.11210000000000001"/>
    <n v="8.8400000000000006E-2"/>
    <n v="9.5899999999999999E-2"/>
    <n v="6.6400000000000001E-2"/>
    <n v="9.2899999999999996E-2"/>
    <n v="6.4100000000000004E-2"/>
    <n v="3.8800000000000001E-2"/>
  </r>
  <r>
    <s v="north_dakota"/>
    <x v="25"/>
    <x v="4"/>
    <x v="3872"/>
    <n v="0.27279999999999999"/>
    <n v="0.27089999999999997"/>
    <n v="0.16639999999999999"/>
    <n v="0.27089999999999997"/>
    <n v="0.16539999999999999"/>
    <n v="0.20519999999999999"/>
    <n v="0.20519999999999999"/>
    <n v="0.1255"/>
  </r>
  <r>
    <s v="north_dakota"/>
    <x v="25"/>
    <x v="0"/>
    <x v="5994"/>
    <n v="0.53120000000000001"/>
    <n v="0.44919999999999999"/>
    <n v="0.3261"/>
    <n v="0.433"/>
    <n v="0.26790000000000003"/>
    <n v="0.43049999999999999"/>
    <n v="0.33550000000000002"/>
    <n v="0.20039999999999999"/>
  </r>
  <r>
    <s v="ohio"/>
    <x v="25"/>
    <x v="0"/>
    <x v="5995"/>
    <n v="8.8879000000000001"/>
    <n v="7.5419"/>
    <n v="5.4611000000000001"/>
    <n v="7.2337999999999996"/>
    <n v="4.4817999999999998"/>
    <n v="7.181"/>
    <n v="5.5869"/>
    <n v="3.3254000000000001"/>
  </r>
  <r>
    <s v="ohio"/>
    <x v="25"/>
    <x v="3"/>
    <x v="5996"/>
    <n v="2.4001999999999999"/>
    <n v="2.1345000000000001"/>
    <n v="1.6836"/>
    <n v="1.8264"/>
    <n v="1.2639"/>
    <n v="1.77"/>
    <n v="1.2209000000000001"/>
    <n v="0.7379"/>
  </r>
  <r>
    <s v="ohio"/>
    <x v="25"/>
    <x v="6"/>
    <x v="3289"/>
    <n v="7.9600000000000004E-2"/>
    <n v="7.9600000000000004E-2"/>
    <n v="2.3900000000000001E-2"/>
    <n v="7.9600000000000004E-2"/>
    <n v="2.3900000000000001E-2"/>
    <n v="7.9600000000000004E-2"/>
    <n v="7.9600000000000004E-2"/>
    <n v="2.3900000000000001E-2"/>
  </r>
  <r>
    <s v="ohio"/>
    <x v="25"/>
    <x v="4"/>
    <x v="5997"/>
    <n v="4.3038999999999996"/>
    <n v="4.2685000000000004"/>
    <n v="2.6194000000000002"/>
    <n v="4.2685000000000004"/>
    <n v="2.6006"/>
    <n v="3.2271999999999998"/>
    <n v="3.2271999999999998"/>
    <n v="1.9702"/>
  </r>
  <r>
    <s v="ohio"/>
    <x v="25"/>
    <x v="2"/>
    <x v="5998"/>
    <n v="0.25769999999999998"/>
    <n v="6.7799999999999999E-2"/>
    <n v="0.1961"/>
    <n v="6.7799999999999999E-2"/>
    <n v="6.7799999999999999E-2"/>
    <n v="0.25769999999999998"/>
    <n v="6.7799999999999999E-2"/>
    <n v="6.7799999999999999E-2"/>
  </r>
  <r>
    <s v="ohio"/>
    <x v="25"/>
    <x v="1"/>
    <x v="1591"/>
    <n v="1.4200999999999999"/>
    <n v="0.83040000000000003"/>
    <n v="0.81010000000000004"/>
    <n v="0.83040000000000003"/>
    <n v="0.46079999999999999"/>
    <n v="1.4200999999999999"/>
    <n v="0.83040000000000003"/>
    <n v="0.46079999999999999"/>
  </r>
  <r>
    <s v="ohio"/>
    <x v="25"/>
    <x v="5"/>
    <x v="5999"/>
    <n v="0.4264"/>
    <n v="0.161"/>
    <n v="0.12790000000000001"/>
    <n v="0.161"/>
    <n v="6.4799999999999996E-2"/>
    <n v="0.4264"/>
    <n v="0.161"/>
    <n v="6.4799999999999996E-2"/>
  </r>
  <r>
    <s v="oklahoma"/>
    <x v="25"/>
    <x v="0"/>
    <x v="6000"/>
    <n v="3.1000999999999999"/>
    <n v="2.6215000000000002"/>
    <n v="1.9086000000000001"/>
    <n v="2.5171000000000001"/>
    <n v="1.5634999999999999"/>
    <n v="2.5116999999999998"/>
    <n v="1.9490000000000001"/>
    <n v="1.1647000000000001"/>
  </r>
  <r>
    <s v="oklahoma"/>
    <x v="25"/>
    <x v="6"/>
    <x v="3958"/>
    <n v="2.7E-2"/>
    <n v="2.7E-2"/>
    <n v="8.0999999999999996E-3"/>
    <n v="2.7E-2"/>
    <n v="8.0999999999999996E-3"/>
    <n v="2.7E-2"/>
    <n v="2.7E-2"/>
    <n v="8.0999999999999996E-3"/>
  </r>
  <r>
    <s v="oklahoma"/>
    <x v="25"/>
    <x v="3"/>
    <x v="6001"/>
    <n v="0.81320000000000003"/>
    <n v="0.72319999999999995"/>
    <n v="0.57040000000000002"/>
    <n v="0.61880000000000002"/>
    <n v="0.42820000000000003"/>
    <n v="0.59970000000000001"/>
    <n v="0.41360000000000002"/>
    <n v="0.25"/>
  </r>
  <r>
    <s v="oklahoma"/>
    <x v="25"/>
    <x v="1"/>
    <x v="6002"/>
    <n v="0.51639999999999997"/>
    <n v="0.29409999999999997"/>
    <n v="0.2954"/>
    <n v="0.29409999999999997"/>
    <n v="0.1636"/>
    <n v="0.51639999999999997"/>
    <n v="0.29409999999999997"/>
    <n v="0.1636"/>
  </r>
  <r>
    <s v="oklahoma"/>
    <x v="25"/>
    <x v="2"/>
    <x v="825"/>
    <n v="8.7300000000000003E-2"/>
    <n v="2.3E-2"/>
    <n v="6.6400000000000001E-2"/>
    <n v="2.3E-2"/>
    <n v="2.3E-2"/>
    <n v="8.7300000000000003E-2"/>
    <n v="2.3E-2"/>
    <n v="2.3E-2"/>
  </r>
  <r>
    <s v="oklahoma"/>
    <x v="25"/>
    <x v="5"/>
    <x v="1089"/>
    <n v="0.14449999999999999"/>
    <n v="5.45E-2"/>
    <n v="4.3299999999999998E-2"/>
    <n v="5.45E-2"/>
    <n v="2.1999999999999999E-2"/>
    <n v="0.14449999999999999"/>
    <n v="5.45E-2"/>
    <n v="2.1999999999999999E-2"/>
  </r>
  <r>
    <s v="oklahoma"/>
    <x v="25"/>
    <x v="4"/>
    <x v="6003"/>
    <n v="1.5118"/>
    <n v="1.4998"/>
    <n v="0.92500000000000004"/>
    <n v="1.4998"/>
    <n v="0.91859999999999997"/>
    <n v="1.1369"/>
    <n v="1.1368"/>
    <n v="0.69799999999999995"/>
  </r>
  <r>
    <s v="oregon"/>
    <x v="25"/>
    <x v="6"/>
    <x v="703"/>
    <n v="3.3300000000000003E-2"/>
    <n v="3.3300000000000003E-2"/>
    <n v="0.01"/>
    <n v="3.3300000000000003E-2"/>
    <n v="0.01"/>
    <n v="3.3300000000000003E-2"/>
    <n v="3.3300000000000003E-2"/>
    <n v="0.01"/>
  </r>
  <r>
    <s v="oregon"/>
    <x v="25"/>
    <x v="0"/>
    <x v="6004"/>
    <n v="3.4578000000000002"/>
    <n v="2.9874999999999998"/>
    <n v="2.1355"/>
    <n v="2.8586"/>
    <n v="1.7807999999999999"/>
    <n v="2.7744"/>
    <n v="2.2002999999999999"/>
    <n v="1.3145"/>
  </r>
  <r>
    <s v="oregon"/>
    <x v="25"/>
    <x v="1"/>
    <x v="6005"/>
    <n v="0.44900000000000001"/>
    <n v="0.29520000000000002"/>
    <n v="0.253"/>
    <n v="0.29520000000000002"/>
    <n v="0.1618"/>
    <n v="0.44900000000000001"/>
    <n v="0.29520000000000002"/>
    <n v="0.1618"/>
  </r>
  <r>
    <s v="oregon"/>
    <x v="25"/>
    <x v="3"/>
    <x v="6006"/>
    <n v="1.0044999999999999"/>
    <n v="0.89329999999999998"/>
    <n v="0.7046"/>
    <n v="0.76429999999999998"/>
    <n v="0.52900000000000003"/>
    <n v="0.74070000000000003"/>
    <n v="0.51100000000000001"/>
    <n v="0.30880000000000002"/>
  </r>
  <r>
    <s v="oregon"/>
    <x v="25"/>
    <x v="5"/>
    <x v="1019"/>
    <n v="0.1784"/>
    <n v="6.7400000000000002E-2"/>
    <n v="5.3499999999999999E-2"/>
    <n v="6.7400000000000002E-2"/>
    <n v="2.7099999999999999E-2"/>
    <n v="0.1784"/>
    <n v="6.7400000000000002E-2"/>
    <n v="2.7099999999999999E-2"/>
  </r>
  <r>
    <s v="oregon"/>
    <x v="25"/>
    <x v="2"/>
    <x v="1143"/>
    <n v="0.10780000000000001"/>
    <n v="2.8400000000000002E-2"/>
    <n v="8.2100000000000006E-2"/>
    <n v="2.8400000000000002E-2"/>
    <n v="2.8400000000000002E-2"/>
    <n v="0.10780000000000001"/>
    <n v="2.8400000000000002E-2"/>
    <n v="2.8400000000000002E-2"/>
  </r>
  <r>
    <s v="oregon"/>
    <x v="25"/>
    <x v="4"/>
    <x v="6007"/>
    <n v="1.6848000000000001"/>
    <n v="1.67"/>
    <n v="1.0324"/>
    <n v="1.67"/>
    <n v="1.0245"/>
    <n v="1.2650999999999999"/>
    <n v="1.2650999999999999"/>
    <n v="0.77829999999999999"/>
  </r>
  <r>
    <s v="pennsylvania"/>
    <x v="25"/>
    <x v="0"/>
    <x v="6008"/>
    <n v="8.6547000000000001"/>
    <n v="7.3487"/>
    <n v="5.4061000000000003"/>
    <n v="7.0080999999999998"/>
    <n v="4.4313000000000002"/>
    <n v="7.0095000000000001"/>
    <n v="5.4292999999999996"/>
    <n v="3.2871999999999999"/>
  </r>
  <r>
    <s v="pennsylvania"/>
    <x v="25"/>
    <x v="1"/>
    <x v="6009"/>
    <n v="1.2855000000000001"/>
    <n v="0.8155"/>
    <n v="0.72709999999999997"/>
    <n v="0.8155"/>
    <n v="0.44869999999999999"/>
    <n v="1.2855000000000001"/>
    <n v="0.8155"/>
    <n v="0.44869999999999999"/>
  </r>
  <r>
    <s v="pennsylvania"/>
    <x v="25"/>
    <x v="2"/>
    <x v="396"/>
    <n v="0.2848"/>
    <n v="7.4999999999999997E-2"/>
    <n v="0.21679999999999999"/>
    <n v="7.4999999999999997E-2"/>
    <n v="7.4999999999999997E-2"/>
    <n v="0.2848"/>
    <n v="7.4999999999999997E-2"/>
    <n v="7.4999999999999997E-2"/>
  </r>
  <r>
    <s v="pennsylvania"/>
    <x v="25"/>
    <x v="6"/>
    <x v="6010"/>
    <n v="8.7999999999999995E-2"/>
    <n v="8.7999999999999995E-2"/>
    <n v="2.64E-2"/>
    <n v="8.7999999999999995E-2"/>
    <n v="2.64E-2"/>
    <n v="8.7999999999999995E-2"/>
    <n v="8.7999999999999995E-2"/>
    <n v="2.64E-2"/>
  </r>
  <r>
    <s v="pennsylvania"/>
    <x v="25"/>
    <x v="3"/>
    <x v="6011"/>
    <n v="2.6532"/>
    <n v="2.3595000000000002"/>
    <n v="1.8611"/>
    <n v="2.0188999999999999"/>
    <n v="1.3972"/>
    <n v="1.9565999999999999"/>
    <n v="1.3495999999999999"/>
    <n v="0.81569999999999998"/>
  </r>
  <r>
    <s v="pennsylvania"/>
    <x v="25"/>
    <x v="5"/>
    <x v="6012"/>
    <n v="0.4713"/>
    <n v="0.17799999999999999"/>
    <n v="0.1414"/>
    <n v="0.17799999999999999"/>
    <n v="7.17E-2"/>
    <n v="0.4713"/>
    <n v="0.17799999999999999"/>
    <n v="7.17E-2"/>
  </r>
  <r>
    <s v="pennsylvania"/>
    <x v="25"/>
    <x v="4"/>
    <x v="6013"/>
    <n v="3.8717999999999999"/>
    <n v="3.8327"/>
    <n v="2.4331999999999998"/>
    <n v="3.8327"/>
    <n v="2.4123999999999999"/>
    <n v="2.9232"/>
    <n v="2.9232"/>
    <n v="1.8498000000000001"/>
  </r>
  <r>
    <s v="rhode_island"/>
    <x v="25"/>
    <x v="3"/>
    <x v="1335"/>
    <n v="0.23960000000000001"/>
    <n v="0.21310000000000001"/>
    <n v="0.1681"/>
    <n v="0.18229999999999999"/>
    <n v="0.12620000000000001"/>
    <n v="0.1767"/>
    <n v="0.12189999999999999"/>
    <n v="7.3700000000000002E-2"/>
  </r>
  <r>
    <s v="rhode_island"/>
    <x v="25"/>
    <x v="0"/>
    <x v="6014"/>
    <n v="0.76019999999999999"/>
    <n v="0.64559999999999995"/>
    <n v="0.47449999999999998"/>
    <n v="0.6149"/>
    <n v="0.38850000000000001"/>
    <n v="0.61519999999999997"/>
    <n v="0.47589999999999999"/>
    <n v="0.28749999999999998"/>
  </r>
  <r>
    <s v="rhode_island"/>
    <x v="25"/>
    <x v="2"/>
    <x v="2539"/>
    <n v="2.5700000000000001E-2"/>
    <n v="6.7999999999999996E-3"/>
    <n v="1.9599999999999999E-2"/>
    <n v="6.7999999999999996E-3"/>
    <n v="6.7999999999999996E-3"/>
    <n v="2.5700000000000001E-2"/>
    <n v="6.7999999999999996E-3"/>
    <n v="6.7999999999999996E-3"/>
  </r>
  <r>
    <s v="rhode_island"/>
    <x v="25"/>
    <x v="1"/>
    <x v="1204"/>
    <n v="0.1108"/>
    <n v="7.17E-2"/>
    <n v="6.25E-2"/>
    <n v="7.17E-2"/>
    <n v="3.9399999999999998E-2"/>
    <n v="0.1108"/>
    <n v="7.17E-2"/>
    <n v="3.9399999999999998E-2"/>
  </r>
  <r>
    <s v="rhode_island"/>
    <x v="25"/>
    <x v="4"/>
    <x v="750"/>
    <n v="0.33360000000000001"/>
    <n v="0.33"/>
    <n v="0.2092"/>
    <n v="0.33"/>
    <n v="0.20730000000000001"/>
    <n v="0.2515"/>
    <n v="0.2515"/>
    <n v="0.1588"/>
  </r>
  <r>
    <s v="rhode_island"/>
    <x v="25"/>
    <x v="6"/>
    <x v="681"/>
    <n v="7.9000000000000008E-3"/>
    <n v="7.9000000000000008E-3"/>
    <n v="2.3999999999999998E-3"/>
    <n v="7.9000000000000008E-3"/>
    <n v="2.3999999999999998E-3"/>
    <n v="7.9000000000000008E-3"/>
    <n v="7.9000000000000008E-3"/>
    <n v="2.3999999999999998E-3"/>
  </r>
  <r>
    <s v="rhode_island"/>
    <x v="25"/>
    <x v="5"/>
    <x v="2921"/>
    <n v="4.2599999999999999E-2"/>
    <n v="1.61E-2"/>
    <n v="1.2800000000000001E-2"/>
    <n v="1.61E-2"/>
    <n v="6.4999999999999997E-3"/>
    <n v="4.2599999999999999E-2"/>
    <n v="1.61E-2"/>
    <n v="6.4999999999999997E-3"/>
  </r>
  <r>
    <s v="south_carolina"/>
    <x v="25"/>
    <x v="2"/>
    <x v="1857"/>
    <n v="0.1149"/>
    <n v="3.0200000000000001E-2"/>
    <n v="8.7400000000000005E-2"/>
    <n v="3.0200000000000001E-2"/>
    <n v="3.0200000000000001E-2"/>
    <n v="0.1149"/>
    <n v="3.0200000000000001E-2"/>
    <n v="3.0200000000000001E-2"/>
  </r>
  <r>
    <s v="south_carolina"/>
    <x v="25"/>
    <x v="6"/>
    <x v="1260"/>
    <n v="3.5499999999999997E-2"/>
    <n v="3.5499999999999997E-2"/>
    <n v="1.06E-2"/>
    <n v="3.5499999999999997E-2"/>
    <n v="1.06E-2"/>
    <n v="3.5499999999999997E-2"/>
    <n v="3.5499999999999997E-2"/>
    <n v="1.06E-2"/>
  </r>
  <r>
    <s v="south_carolina"/>
    <x v="25"/>
    <x v="1"/>
    <x v="6015"/>
    <n v="0.57750000000000001"/>
    <n v="0.35020000000000001"/>
    <n v="0.32829999999999998"/>
    <n v="0.35020000000000001"/>
    <n v="0.19359999999999999"/>
    <n v="0.57750000000000001"/>
    <n v="0.35020000000000001"/>
    <n v="0.19359999999999999"/>
  </r>
  <r>
    <s v="south_carolina"/>
    <x v="25"/>
    <x v="3"/>
    <x v="6016"/>
    <n v="1.0699000000000001"/>
    <n v="0.95140000000000002"/>
    <n v="0.75049999999999994"/>
    <n v="0.81410000000000005"/>
    <n v="0.56340000000000001"/>
    <n v="0.78900000000000003"/>
    <n v="0.54420000000000002"/>
    <n v="0.32890000000000003"/>
  </r>
  <r>
    <s v="south_carolina"/>
    <x v="25"/>
    <x v="0"/>
    <x v="6017"/>
    <n v="4.0198999999999998"/>
    <n v="3.4554"/>
    <n v="2.4775"/>
    <n v="3.3180999999999998"/>
    <n v="2.0619999999999998"/>
    <n v="3.2357"/>
    <n v="2.5606"/>
    <n v="1.5310999999999999"/>
  </r>
  <r>
    <s v="south_carolina"/>
    <x v="25"/>
    <x v="5"/>
    <x v="6018"/>
    <n v="0.19009999999999999"/>
    <n v="7.1800000000000003E-2"/>
    <n v="5.7000000000000002E-2"/>
    <n v="7.1800000000000003E-2"/>
    <n v="2.8899999999999999E-2"/>
    <n v="0.19009999999999999"/>
    <n v="7.1800000000000003E-2"/>
    <n v="2.8899999999999999E-2"/>
  </r>
  <r>
    <s v="south_carolina"/>
    <x v="25"/>
    <x v="4"/>
    <x v="6019"/>
    <n v="2.0320999999999998"/>
    <n v="2.0163000000000002"/>
    <n v="1.2437"/>
    <n v="2.0163000000000002"/>
    <n v="1.2353000000000001"/>
    <n v="1.5286999999999999"/>
    <n v="1.5286999999999999"/>
    <n v="0.93889999999999996"/>
  </r>
  <r>
    <s v="south_dakota"/>
    <x v="25"/>
    <x v="2"/>
    <x v="4143"/>
    <n v="1.7899999999999999E-2"/>
    <n v="4.7000000000000002E-3"/>
    <n v="1.3599999999999999E-2"/>
    <n v="4.7000000000000002E-3"/>
    <n v="4.7000000000000002E-3"/>
    <n v="1.7899999999999999E-2"/>
    <n v="4.7000000000000002E-3"/>
    <n v="4.7000000000000002E-3"/>
  </r>
  <r>
    <s v="south_dakota"/>
    <x v="25"/>
    <x v="1"/>
    <x v="4155"/>
    <n v="9.9400000000000002E-2"/>
    <n v="5.79E-2"/>
    <n v="5.67E-2"/>
    <n v="5.79E-2"/>
    <n v="3.2099999999999997E-2"/>
    <n v="9.9400000000000002E-2"/>
    <n v="5.79E-2"/>
    <n v="3.2099999999999997E-2"/>
  </r>
  <r>
    <s v="south_dakota"/>
    <x v="25"/>
    <x v="3"/>
    <x v="6020"/>
    <n v="0.1663"/>
    <n v="0.1479"/>
    <n v="0.1167"/>
    <n v="0.12659999999999999"/>
    <n v="8.7599999999999997E-2"/>
    <n v="0.1227"/>
    <n v="8.4599999999999995E-2"/>
    <n v="5.11E-2"/>
  </r>
  <r>
    <s v="south_dakota"/>
    <x v="25"/>
    <x v="6"/>
    <x v="263"/>
    <n v="5.4999999999999997E-3"/>
    <n v="5.4999999999999997E-3"/>
    <n v="1.6999999999999999E-3"/>
    <n v="5.4999999999999997E-3"/>
    <n v="1.6999999999999999E-3"/>
    <n v="5.4999999999999997E-3"/>
    <n v="5.4999999999999997E-3"/>
    <n v="1.6999999999999999E-3"/>
  </r>
  <r>
    <s v="south_dakota"/>
    <x v="25"/>
    <x v="0"/>
    <x v="6021"/>
    <n v="0.63580000000000003"/>
    <n v="0.54190000000000005"/>
    <n v="0.39069999999999999"/>
    <n v="0.52049999999999996"/>
    <n v="0.32240000000000002"/>
    <n v="0.51300000000000001"/>
    <n v="0.40189999999999998"/>
    <n v="0.23949999999999999"/>
  </r>
  <r>
    <s v="south_dakota"/>
    <x v="25"/>
    <x v="4"/>
    <x v="6022"/>
    <n v="0.31709999999999999"/>
    <n v="0.31469999999999998"/>
    <n v="0.19309999999999999"/>
    <n v="0.31469999999999998"/>
    <n v="0.1918"/>
    <n v="0.23799999999999999"/>
    <n v="0.23799999999999999"/>
    <n v="0.1454"/>
  </r>
  <r>
    <s v="south_dakota"/>
    <x v="25"/>
    <x v="5"/>
    <x v="595"/>
    <n v="2.9499999999999998E-2"/>
    <n v="1.12E-2"/>
    <n v="8.8999999999999999E-3"/>
    <n v="1.12E-2"/>
    <n v="4.4999999999999997E-3"/>
    <n v="2.9499999999999998E-2"/>
    <n v="1.12E-2"/>
    <n v="4.4999999999999997E-3"/>
  </r>
  <r>
    <s v="tennessee"/>
    <x v="25"/>
    <x v="3"/>
    <x v="6023"/>
    <n v="1.5337000000000001"/>
    <n v="1.3638999999999999"/>
    <n v="1.0758000000000001"/>
    <n v="1.167"/>
    <n v="0.80759999999999998"/>
    <n v="1.131"/>
    <n v="0.78010000000000002"/>
    <n v="0.47149999999999997"/>
  </r>
  <r>
    <s v="tennessee"/>
    <x v="25"/>
    <x v="2"/>
    <x v="46"/>
    <n v="0.16470000000000001"/>
    <n v="4.3299999999999998E-2"/>
    <n v="0.12529999999999999"/>
    <n v="4.3299999999999998E-2"/>
    <n v="4.3299999999999998E-2"/>
    <n v="0.16470000000000001"/>
    <n v="4.3299999999999998E-2"/>
    <n v="4.3299999999999998E-2"/>
  </r>
  <r>
    <s v="tennessee"/>
    <x v="25"/>
    <x v="1"/>
    <x v="6024"/>
    <n v="0.83779999999999999"/>
    <n v="0.50549999999999995"/>
    <n v="0.47639999999999999"/>
    <n v="0.50549999999999995"/>
    <n v="0.27960000000000002"/>
    <n v="0.83779999999999999"/>
    <n v="0.50549999999999995"/>
    <n v="0.27960000000000002"/>
  </r>
  <r>
    <s v="tennessee"/>
    <x v="25"/>
    <x v="4"/>
    <x v="6025"/>
    <n v="2.7646999999999999"/>
    <n v="2.7421000000000002"/>
    <n v="1.6908000000000001"/>
    <n v="2.7421000000000002"/>
    <n v="1.6788000000000001"/>
    <n v="2.0779000000000001"/>
    <n v="2.0779000000000001"/>
    <n v="1.2753000000000001"/>
  </r>
  <r>
    <s v="tennessee"/>
    <x v="25"/>
    <x v="0"/>
    <x v="6026"/>
    <n v="5.6242000000000001"/>
    <n v="4.8087"/>
    <n v="3.4653999999999998"/>
    <n v="4.6117999999999997"/>
    <n v="2.8660000000000001"/>
    <n v="4.5347"/>
    <n v="3.5606"/>
    <n v="2.1263999999999998"/>
  </r>
  <r>
    <s v="tennessee"/>
    <x v="25"/>
    <x v="6"/>
    <x v="1355"/>
    <n v="5.0900000000000001E-2"/>
    <n v="5.0900000000000001E-2"/>
    <n v="1.5299999999999999E-2"/>
    <n v="5.0900000000000001E-2"/>
    <n v="1.5299999999999999E-2"/>
    <n v="5.0900000000000001E-2"/>
    <n v="5.0900000000000001E-2"/>
    <n v="1.5299999999999999E-2"/>
  </r>
  <r>
    <s v="tennessee"/>
    <x v="25"/>
    <x v="5"/>
    <x v="6027"/>
    <n v="0.27250000000000002"/>
    <n v="0.10290000000000001"/>
    <n v="8.1699999999999995E-2"/>
    <n v="0.10290000000000001"/>
    <n v="4.1399999999999999E-2"/>
    <n v="0.27250000000000002"/>
    <n v="0.10290000000000001"/>
    <n v="4.1399999999999999E-2"/>
  </r>
  <r>
    <s v="texas"/>
    <x v="25"/>
    <x v="3"/>
    <x v="6028"/>
    <n v="6.9233000000000002"/>
    <n v="6.157"/>
    <n v="4.8564999999999996"/>
    <n v="5.2683"/>
    <n v="3.6457999999999999"/>
    <n v="5.1055999999999999"/>
    <n v="3.5217000000000001"/>
    <n v="2.1284999999999998"/>
  </r>
  <r>
    <s v="texas"/>
    <x v="25"/>
    <x v="5"/>
    <x v="6029"/>
    <n v="1.2299"/>
    <n v="0.46439999999999998"/>
    <n v="0.36899999999999999"/>
    <n v="0.46439999999999998"/>
    <n v="0.187"/>
    <n v="1.2299"/>
    <n v="0.46439999999999998"/>
    <n v="0.187"/>
  </r>
  <r>
    <s v="texas"/>
    <x v="25"/>
    <x v="1"/>
    <x v="6030"/>
    <n v="3.2168999999999999"/>
    <n v="2.0783999999999998"/>
    <n v="1.8159000000000001"/>
    <n v="2.0783999999999998"/>
    <n v="1.1414"/>
    <n v="3.2168999999999999"/>
    <n v="2.0783999999999998"/>
    <n v="1.1414"/>
  </r>
  <r>
    <s v="texas"/>
    <x v="25"/>
    <x v="4"/>
    <x v="6031"/>
    <n v="11.6241"/>
    <n v="11.522"/>
    <n v="7.1013999999999999"/>
    <n v="11.522"/>
    <n v="7.0469999999999997"/>
    <n v="8.7241"/>
    <n v="8.7239000000000004"/>
    <n v="5.3494999999999999"/>
  </r>
  <r>
    <s v="texas"/>
    <x v="25"/>
    <x v="6"/>
    <x v="679"/>
    <n v="0.22969999999999999"/>
    <n v="0.22969999999999999"/>
    <n v="6.8900000000000003E-2"/>
    <n v="0.22969999999999999"/>
    <n v="6.8900000000000003E-2"/>
    <n v="0.22969999999999999"/>
    <n v="0.22969999999999999"/>
    <n v="6.8900000000000003E-2"/>
  </r>
  <r>
    <s v="texas"/>
    <x v="25"/>
    <x v="0"/>
    <x v="6032"/>
    <n v="23.967199999999998"/>
    <n v="20.647300000000001"/>
    <n v="14.7773"/>
    <n v="19.758500000000002"/>
    <n v="12.2858"/>
    <n v="19.249400000000001"/>
    <n v="15.213900000000001"/>
    <n v="9.0709"/>
  </r>
  <r>
    <s v="texas"/>
    <x v="25"/>
    <x v="2"/>
    <x v="6033"/>
    <n v="0.74329999999999996"/>
    <n v="0.1956"/>
    <n v="0.56559999999999999"/>
    <n v="0.1956"/>
    <n v="0.1956"/>
    <n v="0.74329999999999996"/>
    <n v="0.1956"/>
    <n v="0.1956"/>
  </r>
  <r>
    <s v="utah"/>
    <x v="25"/>
    <x v="3"/>
    <x v="6034"/>
    <n v="0.72430000000000005"/>
    <n v="0.64410000000000001"/>
    <n v="0.50800000000000001"/>
    <n v="0.55110000000000003"/>
    <n v="0.38140000000000002"/>
    <n v="0.53410000000000002"/>
    <n v="0.36840000000000001"/>
    <n v="0.22270000000000001"/>
  </r>
  <r>
    <s v="utah"/>
    <x v="25"/>
    <x v="4"/>
    <x v="6035"/>
    <n v="1.1262000000000001"/>
    <n v="1.1154999999999999"/>
    <n v="0.68920000000000003"/>
    <n v="1.1154999999999999"/>
    <n v="0.6835"/>
    <n v="0.84430000000000005"/>
    <n v="0.84430000000000005"/>
    <n v="0.51880000000000004"/>
  </r>
  <r>
    <s v="utah"/>
    <x v="25"/>
    <x v="6"/>
    <x v="1205"/>
    <n v="2.4E-2"/>
    <n v="2.4E-2"/>
    <n v="7.1999999999999998E-3"/>
    <n v="2.4E-2"/>
    <n v="7.1999999999999998E-3"/>
    <n v="2.4E-2"/>
    <n v="2.4E-2"/>
    <n v="7.1999999999999998E-3"/>
  </r>
  <r>
    <s v="utah"/>
    <x v="25"/>
    <x v="2"/>
    <x v="2470"/>
    <n v="7.7799999999999994E-2"/>
    <n v="2.0500000000000001E-2"/>
    <n v="5.9200000000000003E-2"/>
    <n v="2.0500000000000001E-2"/>
    <n v="2.0500000000000001E-2"/>
    <n v="7.7799999999999994E-2"/>
    <n v="2.0500000000000001E-2"/>
    <n v="2.0500000000000001E-2"/>
  </r>
  <r>
    <s v="utah"/>
    <x v="25"/>
    <x v="5"/>
    <x v="244"/>
    <n v="0.12870000000000001"/>
    <n v="4.8599999999999997E-2"/>
    <n v="3.8600000000000002E-2"/>
    <n v="4.8599999999999997E-2"/>
    <n v="1.9599999999999999E-2"/>
    <n v="0.12870000000000001"/>
    <n v="4.8599999999999997E-2"/>
    <n v="1.9599999999999999E-2"/>
  </r>
  <r>
    <s v="utah"/>
    <x v="25"/>
    <x v="0"/>
    <x v="6036"/>
    <n v="2.4281000000000001"/>
    <n v="2.0739999999999998"/>
    <n v="1.4984999999999999"/>
    <n v="1.9810000000000001"/>
    <n v="1.2338"/>
    <n v="1.956"/>
    <n v="1.5269999999999999"/>
    <n v="0.91039999999999999"/>
  </r>
  <r>
    <s v="utah"/>
    <x v="25"/>
    <x v="1"/>
    <x v="1823"/>
    <n v="0.34720000000000001"/>
    <n v="0.2213"/>
    <n v="0.1963"/>
    <n v="0.2213"/>
    <n v="0.1217"/>
    <n v="0.34720000000000001"/>
    <n v="0.2213"/>
    <n v="0.1217"/>
  </r>
  <r>
    <s v="vermont"/>
    <x v="25"/>
    <x v="1"/>
    <x v="701"/>
    <n v="8.2400000000000001E-2"/>
    <n v="4.9299999999999997E-2"/>
    <n v="4.6899999999999997E-2"/>
    <n v="4.9299999999999997E-2"/>
    <n v="2.7300000000000001E-2"/>
    <n v="8.2400000000000001E-2"/>
    <n v="4.9299999999999997E-2"/>
    <n v="2.7300000000000001E-2"/>
  </r>
  <r>
    <s v="vermont"/>
    <x v="25"/>
    <x v="5"/>
    <x v="4276"/>
    <n v="2.63E-2"/>
    <n v="9.9000000000000008E-3"/>
    <n v="7.9000000000000008E-3"/>
    <n v="9.9000000000000008E-3"/>
    <n v="4.0000000000000001E-3"/>
    <n v="2.63E-2"/>
    <n v="9.9000000000000008E-3"/>
    <n v="4.0000000000000001E-3"/>
  </r>
  <r>
    <s v="vermont"/>
    <x v="25"/>
    <x v="2"/>
    <x v="1043"/>
    <n v="1.5900000000000001E-2"/>
    <n v="4.1999999999999997E-3"/>
    <n v="1.21E-2"/>
    <n v="4.1999999999999997E-3"/>
    <n v="4.1999999999999997E-3"/>
    <n v="1.5900000000000001E-2"/>
    <n v="4.1999999999999997E-3"/>
    <n v="4.1999999999999997E-3"/>
  </r>
  <r>
    <s v="vermont"/>
    <x v="25"/>
    <x v="3"/>
    <x v="920"/>
    <n v="0.1479"/>
    <n v="0.13159999999999999"/>
    <n v="0.1038"/>
    <n v="0.11260000000000001"/>
    <n v="7.7899999999999997E-2"/>
    <n v="0.1091"/>
    <n v="7.5200000000000003E-2"/>
    <n v="4.5499999999999999E-2"/>
  </r>
  <r>
    <s v="vermont"/>
    <x v="25"/>
    <x v="4"/>
    <x v="991"/>
    <n v="0.2281"/>
    <n v="0.22600000000000001"/>
    <n v="0.14369999999999999"/>
    <n v="0.22600000000000001"/>
    <n v="0.14249999999999999"/>
    <n v="0.17249999999999999"/>
    <n v="0.17249999999999999"/>
    <n v="0.1094"/>
  </r>
  <r>
    <s v="vermont"/>
    <x v="25"/>
    <x v="6"/>
    <x v="2136"/>
    <n v="4.8999999999999998E-3"/>
    <n v="4.8999999999999998E-3"/>
    <n v="1.5E-3"/>
    <n v="4.8999999999999998E-3"/>
    <n v="1.5E-3"/>
    <n v="4.8999999999999998E-3"/>
    <n v="4.8999999999999998E-3"/>
    <n v="1.5E-3"/>
  </r>
  <r>
    <s v="vermont"/>
    <x v="25"/>
    <x v="0"/>
    <x v="6037"/>
    <n v="0.50549999999999995"/>
    <n v="0.4259"/>
    <n v="0.31580000000000003"/>
    <n v="0.40689999999999998"/>
    <n v="0.25740000000000002"/>
    <n v="0.41110000000000002"/>
    <n v="0.31609999999999999"/>
    <n v="0.19189999999999999"/>
  </r>
  <r>
    <s v="virginia"/>
    <x v="25"/>
    <x v="0"/>
    <x v="6038"/>
    <n v="7.1943999999999999"/>
    <n v="6.1596000000000002"/>
    <n v="4.4337999999999997"/>
    <n v="5.8975999999999997"/>
    <n v="3.6661000000000001"/>
    <n v="5.7938999999999998"/>
    <n v="4.5480999999999998"/>
    <n v="2.7124000000000001"/>
  </r>
  <r>
    <s v="virginia"/>
    <x v="25"/>
    <x v="4"/>
    <x v="6039"/>
    <n v="3.4674"/>
    <n v="3.4373999999999998"/>
    <n v="2.1187"/>
    <n v="3.4373999999999998"/>
    <n v="2.1027"/>
    <n v="2.6030000000000002"/>
    <n v="2.6029"/>
    <n v="1.5964"/>
  </r>
  <r>
    <s v="virginia"/>
    <x v="25"/>
    <x v="3"/>
    <x v="6040"/>
    <n v="2.0415999999999999"/>
    <n v="1.8156000000000001"/>
    <n v="1.4320999999999999"/>
    <n v="1.5535000000000001"/>
    <n v="1.0750999999999999"/>
    <n v="1.5056"/>
    <n v="1.0385"/>
    <n v="0.62770000000000004"/>
  </r>
  <r>
    <s v="virginia"/>
    <x v="25"/>
    <x v="6"/>
    <x v="4422"/>
    <n v="6.7699999999999996E-2"/>
    <n v="6.7699999999999996E-2"/>
    <n v="2.0299999999999999E-2"/>
    <n v="6.7699999999999996E-2"/>
    <n v="2.0299999999999999E-2"/>
    <n v="6.7699999999999996E-2"/>
    <n v="6.7699999999999996E-2"/>
    <n v="2.0299999999999999E-2"/>
  </r>
  <r>
    <s v="virginia"/>
    <x v="25"/>
    <x v="2"/>
    <x v="6041"/>
    <n v="0.21920000000000001"/>
    <n v="5.7700000000000001E-2"/>
    <n v="0.1668"/>
    <n v="5.7700000000000001E-2"/>
    <n v="5.7700000000000001E-2"/>
    <n v="0.21920000000000001"/>
    <n v="5.7700000000000001E-2"/>
    <n v="5.7700000000000001E-2"/>
  </r>
  <r>
    <s v="virginia"/>
    <x v="25"/>
    <x v="1"/>
    <x v="6042"/>
    <n v="1.0357000000000001"/>
    <n v="0.64429999999999998"/>
    <n v="0.58709999999999996"/>
    <n v="0.64429999999999998"/>
    <n v="0.35520000000000002"/>
    <n v="1.0357000000000001"/>
    <n v="0.64429999999999998"/>
    <n v="0.35520000000000002"/>
  </r>
  <r>
    <s v="virginia"/>
    <x v="25"/>
    <x v="5"/>
    <x v="6043"/>
    <n v="0.36270000000000002"/>
    <n v="0.13689999999999999"/>
    <n v="0.10879999999999999"/>
    <n v="0.13689999999999999"/>
    <n v="5.5100000000000003E-2"/>
    <n v="0.36270000000000002"/>
    <n v="0.13689999999999999"/>
    <n v="5.5100000000000003E-2"/>
  </r>
  <r>
    <s v="washington"/>
    <x v="25"/>
    <x v="3"/>
    <x v="6044"/>
    <n v="1.7688999999999999"/>
    <n v="1.5730999999999999"/>
    <n v="1.2407999999999999"/>
    <n v="1.3460000000000001"/>
    <n v="0.93149999999999999"/>
    <n v="1.3044"/>
    <n v="0.89980000000000004"/>
    <n v="0.54379999999999995"/>
  </r>
  <r>
    <s v="washington"/>
    <x v="25"/>
    <x v="6"/>
    <x v="6045"/>
    <n v="5.8700000000000002E-2"/>
    <n v="5.8700000000000002E-2"/>
    <n v="1.7600000000000001E-2"/>
    <n v="5.8700000000000002E-2"/>
    <n v="1.7600000000000001E-2"/>
    <n v="5.8700000000000002E-2"/>
    <n v="5.8700000000000002E-2"/>
    <n v="1.7600000000000001E-2"/>
  </r>
  <r>
    <s v="washington"/>
    <x v="25"/>
    <x v="2"/>
    <x v="731"/>
    <n v="0.18990000000000001"/>
    <n v="0.05"/>
    <n v="0.14449999999999999"/>
    <n v="0.05"/>
    <n v="0.05"/>
    <n v="0.18990000000000001"/>
    <n v="0.05"/>
    <n v="0.05"/>
  </r>
  <r>
    <s v="washington"/>
    <x v="25"/>
    <x v="4"/>
    <x v="6046"/>
    <n v="1.7997000000000001"/>
    <n v="1.7736000000000001"/>
    <n v="1.1138999999999999"/>
    <n v="1.7736000000000001"/>
    <n v="1.1001000000000001"/>
    <n v="1.3421000000000001"/>
    <n v="1.3420000000000001"/>
    <n v="0.83679999999999999"/>
  </r>
  <r>
    <s v="washington"/>
    <x v="25"/>
    <x v="1"/>
    <x v="6047"/>
    <n v="0.5343"/>
    <n v="0.5343"/>
    <n v="0.36159999999999998"/>
    <n v="0.5343"/>
    <n v="0.36159999999999998"/>
    <n v="0.5343"/>
    <n v="0.5343"/>
    <n v="0.36159999999999998"/>
  </r>
  <r>
    <s v="washington"/>
    <x v="25"/>
    <x v="0"/>
    <x v="6048"/>
    <n v="4.6657000000000002"/>
    <n v="4.1082999999999998"/>
    <n v="2.9727999999999999"/>
    <n v="3.8812000000000002"/>
    <n v="2.5085000000000002"/>
    <n v="3.7435999999999998"/>
    <n v="3.0034000000000001"/>
    <n v="1.8575999999999999"/>
  </r>
  <r>
    <s v="washington"/>
    <x v="25"/>
    <x v="5"/>
    <x v="6049"/>
    <n v="0.31419999999999998"/>
    <n v="0.1187"/>
    <n v="9.4299999999999995E-2"/>
    <n v="0.1187"/>
    <n v="4.7800000000000002E-2"/>
    <n v="0.31419999999999998"/>
    <n v="0.1187"/>
    <n v="4.7800000000000002E-2"/>
  </r>
  <r>
    <s v="washington_dc"/>
    <x v="25"/>
    <x v="3"/>
    <x v="4871"/>
    <n v="9.01E-2"/>
    <n v="8.0100000000000005E-2"/>
    <n v="6.3200000000000006E-2"/>
    <n v="6.8500000000000005E-2"/>
    <n v="4.7399999999999998E-2"/>
    <n v="6.6400000000000001E-2"/>
    <n v="4.58E-2"/>
    <n v="2.7699999999999999E-2"/>
  </r>
  <r>
    <s v="washington_dc"/>
    <x v="25"/>
    <x v="5"/>
    <x v="2040"/>
    <n v="1.6E-2"/>
    <n v="6.0000000000000001E-3"/>
    <n v="4.7999999999999996E-3"/>
    <n v="6.0000000000000001E-3"/>
    <n v="2.3999999999999998E-3"/>
    <n v="1.6E-2"/>
    <n v="6.0000000000000001E-3"/>
    <n v="2.3999999999999998E-3"/>
  </r>
  <r>
    <s v="washington_dc"/>
    <x v="25"/>
    <x v="0"/>
    <x v="4124"/>
    <n v="0.37280000000000002"/>
    <n v="0.3251"/>
    <n v="0.22989999999999999"/>
    <n v="0.3135"/>
    <n v="0.1948"/>
    <n v="0.29880000000000001"/>
    <n v="0.24179999999999999"/>
    <n v="0.1452"/>
  </r>
  <r>
    <s v="washington_dc"/>
    <x v="25"/>
    <x v="1"/>
    <x v="619"/>
    <n v="4.8899999999999999E-2"/>
    <n v="2.9600000000000001E-2"/>
    <n v="2.7799999999999998E-2"/>
    <n v="2.9600000000000001E-2"/>
    <n v="1.6299999999999999E-2"/>
    <n v="4.8899999999999999E-2"/>
    <n v="2.9600000000000001E-2"/>
    <n v="1.6299999999999999E-2"/>
  </r>
  <r>
    <s v="washington_dc"/>
    <x v="25"/>
    <x v="4"/>
    <x v="6050"/>
    <n v="0.20519999999999999"/>
    <n v="0.2039"/>
    <n v="0.12590000000000001"/>
    <n v="0.2039"/>
    <n v="0.12520000000000001"/>
    <n v="0.15479999999999999"/>
    <n v="0.15479999999999999"/>
    <n v="9.5299999999999996E-2"/>
  </r>
  <r>
    <s v="washington_dc"/>
    <x v="25"/>
    <x v="6"/>
    <x v="325"/>
    <n v="3.0000000000000001E-3"/>
    <n v="3.0000000000000001E-3"/>
    <n v="8.9999999999999998E-4"/>
    <n v="3.0000000000000001E-3"/>
    <n v="8.9999999999999998E-4"/>
    <n v="3.0000000000000001E-3"/>
    <n v="3.0000000000000001E-3"/>
    <n v="8.9999999999999998E-4"/>
  </r>
  <r>
    <s v="washington_dc"/>
    <x v="25"/>
    <x v="2"/>
    <x v="264"/>
    <n v="9.7000000000000003E-3"/>
    <n v="2.5000000000000001E-3"/>
    <n v="7.4000000000000003E-3"/>
    <n v="2.5000000000000001E-3"/>
    <n v="2.5000000000000001E-3"/>
    <n v="9.7000000000000003E-3"/>
    <n v="2.5000000000000001E-3"/>
    <n v="2.5000000000000001E-3"/>
  </r>
  <r>
    <s v="west_virginia"/>
    <x v="25"/>
    <x v="0"/>
    <x v="6051"/>
    <n v="1.3603000000000001"/>
    <n v="1.1653"/>
    <n v="0.83809999999999996"/>
    <n v="1.1194"/>
    <n v="0.69550000000000001"/>
    <n v="1.0966"/>
    <n v="0.86460000000000004"/>
    <n v="0.5171"/>
  </r>
  <r>
    <s v="west_virginia"/>
    <x v="25"/>
    <x v="6"/>
    <x v="375"/>
    <n v="1.1900000000000001E-2"/>
    <n v="1.1900000000000001E-2"/>
    <n v="3.5999999999999999E-3"/>
    <n v="1.1900000000000001E-2"/>
    <n v="3.5999999999999999E-3"/>
    <n v="1.1900000000000001E-2"/>
    <n v="1.1900000000000001E-2"/>
    <n v="3.5999999999999999E-3"/>
  </r>
  <r>
    <s v="west_virginia"/>
    <x v="25"/>
    <x v="1"/>
    <x v="4719"/>
    <n v="0.20300000000000001"/>
    <n v="0.1206"/>
    <n v="0.11559999999999999"/>
    <n v="0.1206"/>
    <n v="6.6799999999999998E-2"/>
    <n v="0.20300000000000001"/>
    <n v="0.1206"/>
    <n v="6.6799999999999998E-2"/>
  </r>
  <r>
    <s v="west_virginia"/>
    <x v="25"/>
    <x v="2"/>
    <x v="3140"/>
    <n v="3.8399999999999997E-2"/>
    <n v="1.01E-2"/>
    <n v="2.92E-2"/>
    <n v="1.01E-2"/>
    <n v="1.01E-2"/>
    <n v="3.8399999999999997E-2"/>
    <n v="1.01E-2"/>
    <n v="1.01E-2"/>
  </r>
  <r>
    <s v="west_virginia"/>
    <x v="25"/>
    <x v="3"/>
    <x v="6052"/>
    <n v="0.3574"/>
    <n v="0.31780000000000003"/>
    <n v="0.25069999999999998"/>
    <n v="0.27200000000000002"/>
    <n v="0.18820000000000001"/>
    <n v="0.2636"/>
    <n v="0.18179999999999999"/>
    <n v="0.1099"/>
  </r>
  <r>
    <s v="west_virginia"/>
    <x v="25"/>
    <x v="5"/>
    <x v="2464"/>
    <n v="6.3500000000000001E-2"/>
    <n v="2.4E-2"/>
    <n v="1.9E-2"/>
    <n v="2.4E-2"/>
    <n v="9.7000000000000003E-3"/>
    <n v="6.3500000000000001E-2"/>
    <n v="2.4E-2"/>
    <n v="9.7000000000000003E-3"/>
  </r>
  <r>
    <s v="west_virginia"/>
    <x v="25"/>
    <x v="4"/>
    <x v="6053"/>
    <n v="0.68610000000000004"/>
    <n v="0.68089999999999995"/>
    <n v="0.42"/>
    <n v="0.68089999999999995"/>
    <n v="0.41720000000000002"/>
    <n v="0.51629999999999998"/>
    <n v="0.51629999999999998"/>
    <n v="0.31709999999999999"/>
  </r>
  <r>
    <s v="wisconsin"/>
    <x v="25"/>
    <x v="2"/>
    <x v="849"/>
    <n v="0.13719999999999999"/>
    <n v="3.61E-2"/>
    <n v="0.10440000000000001"/>
    <n v="3.61E-2"/>
    <n v="3.61E-2"/>
    <n v="0.13719999999999999"/>
    <n v="3.61E-2"/>
    <n v="3.61E-2"/>
  </r>
  <r>
    <s v="wisconsin"/>
    <x v="25"/>
    <x v="5"/>
    <x v="1104"/>
    <n v="0.2271"/>
    <n v="8.5699999999999998E-2"/>
    <n v="6.8099999999999994E-2"/>
    <n v="8.5699999999999998E-2"/>
    <n v="3.4500000000000003E-2"/>
    <n v="0.2271"/>
    <n v="8.5699999999999998E-2"/>
    <n v="3.4500000000000003E-2"/>
  </r>
  <r>
    <s v="wisconsin"/>
    <x v="25"/>
    <x v="4"/>
    <x v="6054"/>
    <n v="2.3176999999999999"/>
    <n v="2.2988"/>
    <n v="1.4107000000000001"/>
    <n v="2.2988"/>
    <n v="1.4007000000000001"/>
    <n v="1.7382"/>
    <n v="1.7382"/>
    <n v="1.0612999999999999"/>
  </r>
  <r>
    <s v="wisconsin"/>
    <x v="25"/>
    <x v="3"/>
    <x v="6055"/>
    <n v="1.2781"/>
    <n v="1.1366000000000001"/>
    <n v="0.89649999999999996"/>
    <n v="0.97260000000000002"/>
    <n v="0.67300000000000004"/>
    <n v="0.9425"/>
    <n v="0.65010000000000001"/>
    <n v="0.39290000000000003"/>
  </r>
  <r>
    <s v="wisconsin"/>
    <x v="25"/>
    <x v="1"/>
    <x v="6056"/>
    <n v="0.68200000000000005"/>
    <n v="0.41549999999999998"/>
    <n v="0.38750000000000001"/>
    <n v="0.41549999999999998"/>
    <n v="0.22950000000000001"/>
    <n v="0.68200000000000005"/>
    <n v="0.41549999999999998"/>
    <n v="0.22950000000000001"/>
  </r>
  <r>
    <s v="wisconsin"/>
    <x v="25"/>
    <x v="0"/>
    <x v="6057"/>
    <n v="4.6844999999999999"/>
    <n v="4.0152000000000001"/>
    <n v="2.88"/>
    <n v="3.8511000000000002"/>
    <n v="2.3866000000000001"/>
    <n v="3.7694000000000001"/>
    <n v="2.968"/>
    <n v="1.7670999999999999"/>
  </r>
  <r>
    <s v="wisconsin"/>
    <x v="25"/>
    <x v="6"/>
    <x v="386"/>
    <n v="4.24E-2"/>
    <n v="4.24E-2"/>
    <n v="1.2699999999999999E-2"/>
    <n v="4.24E-2"/>
    <n v="1.2699999999999999E-2"/>
    <n v="4.24E-2"/>
    <n v="4.24E-2"/>
    <n v="1.2699999999999999E-2"/>
  </r>
  <r>
    <s v="wyoming"/>
    <x v="25"/>
    <x v="3"/>
    <x v="6058"/>
    <n v="0.1087"/>
    <n v="9.6600000000000005E-2"/>
    <n v="7.6200000000000004E-2"/>
    <n v="8.2699999999999996E-2"/>
    <n v="5.7200000000000001E-2"/>
    <n v="8.0100000000000005E-2"/>
    <n v="5.5300000000000002E-2"/>
    <n v="3.3399999999999999E-2"/>
  </r>
  <r>
    <s v="wyoming"/>
    <x v="25"/>
    <x v="6"/>
    <x v="319"/>
    <n v="3.5999999999999999E-3"/>
    <n v="3.5999999999999999E-3"/>
    <n v="1.1000000000000001E-3"/>
    <n v="3.5999999999999999E-3"/>
    <n v="1.1000000000000001E-3"/>
    <n v="3.5999999999999999E-3"/>
    <n v="3.5999999999999999E-3"/>
    <n v="1.1000000000000001E-3"/>
  </r>
  <r>
    <s v="wyoming"/>
    <x v="25"/>
    <x v="0"/>
    <x v="6059"/>
    <n v="0.43890000000000001"/>
    <n v="0.36209999999999998"/>
    <n v="0.2702"/>
    <n v="0.34810000000000002"/>
    <n v="0.21640000000000001"/>
    <n v="0.35930000000000001"/>
    <n v="0.2712"/>
    <n v="0.16250000000000001"/>
  </r>
  <r>
    <s v="wyoming"/>
    <x v="25"/>
    <x v="4"/>
    <x v="6060"/>
    <n v="0.20660000000000001"/>
    <n v="0.20499999999999999"/>
    <n v="0.1268"/>
    <n v="0.20499999999999999"/>
    <n v="0.126"/>
    <n v="0.1555"/>
    <n v="0.1555"/>
    <n v="9.5799999999999996E-2"/>
  </r>
  <r>
    <s v="wyoming"/>
    <x v="25"/>
    <x v="1"/>
    <x v="2980"/>
    <n v="8.9099999999999999E-2"/>
    <n v="4.65E-2"/>
    <n v="5.1299999999999998E-2"/>
    <n v="4.65E-2"/>
    <n v="2.6100000000000002E-2"/>
    <n v="8.9099999999999999E-2"/>
    <n v="4.65E-2"/>
    <n v="2.6100000000000002E-2"/>
  </r>
  <r>
    <s v="wyoming"/>
    <x v="25"/>
    <x v="5"/>
    <x v="574"/>
    <n v="1.9300000000000001E-2"/>
    <n v="7.3000000000000001E-3"/>
    <n v="5.7999999999999996E-3"/>
    <n v="7.3000000000000001E-3"/>
    <n v="2.8999999999999998E-3"/>
    <n v="1.9300000000000001E-2"/>
    <n v="7.3000000000000001E-3"/>
    <n v="2.8999999999999998E-3"/>
  </r>
  <r>
    <s v="wyoming"/>
    <x v="25"/>
    <x v="2"/>
    <x v="937"/>
    <n v="1.17E-2"/>
    <n v="3.0999999999999999E-3"/>
    <n v="8.8999999999999999E-3"/>
    <n v="3.0999999999999999E-3"/>
    <n v="3.0999999999999999E-3"/>
    <n v="1.17E-2"/>
    <n v="3.0999999999999999E-3"/>
    <n v="3.0999999999999999E-3"/>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r>
    <m/>
    <x v="26"/>
    <x v="7"/>
    <x v="6061"/>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AC34" firstHeaderRow="1" firstDataRow="2" firstDataCol="1"/>
  <pivotFields count="12">
    <pivotField showAll="0"/>
    <pivotField axis="axisCol" showAll="0">
      <items count="33">
        <item x="0"/>
        <item x="1"/>
        <item x="2"/>
        <item x="3"/>
        <item x="4"/>
        <item x="5"/>
        <item x="6"/>
        <item x="7"/>
        <item x="8"/>
        <item x="9"/>
        <item x="10"/>
        <item x="11"/>
        <item x="12"/>
        <item x="13"/>
        <item x="14"/>
        <item x="15"/>
        <item x="16"/>
        <item x="17"/>
        <item x="18"/>
        <item x="19"/>
        <item x="20"/>
        <item x="21"/>
        <item x="22"/>
        <item x="23"/>
        <item x="24"/>
        <item x="25"/>
        <item m="1" x="31"/>
        <item m="1" x="28"/>
        <item m="1" x="30"/>
        <item m="1" x="27"/>
        <item m="1" x="29"/>
        <item x="26"/>
        <item t="default"/>
      </items>
    </pivotField>
    <pivotField axis="axisRow" showAll="0">
      <items count="10">
        <item x="5"/>
        <item x="4"/>
        <item x="0"/>
        <item x="2"/>
        <item x="1"/>
        <item x="6"/>
        <item x="3"/>
        <item m="1" x="8"/>
        <item x="7"/>
        <item t="default"/>
      </items>
    </pivotField>
    <pivotField dataField="1" showAll="0">
      <items count="6063">
        <item x="5881"/>
        <item x="304"/>
        <item x="8"/>
        <item x="51"/>
        <item x="173"/>
        <item x="547"/>
        <item x="69"/>
        <item x="388"/>
        <item x="182"/>
        <item x="202"/>
        <item x="482"/>
        <item x="505"/>
        <item x="186"/>
        <item x="762"/>
        <item x="104"/>
        <item x="22"/>
        <item x="96"/>
        <item x="348"/>
        <item x="416"/>
        <item x="47"/>
        <item x="643"/>
        <item x="804"/>
        <item x="363"/>
        <item x="113"/>
        <item x="702"/>
        <item x="2"/>
        <item x="422"/>
        <item x="554"/>
        <item x="325"/>
        <item x="155"/>
        <item x="736"/>
        <item x="135"/>
        <item x="163"/>
        <item x="19"/>
        <item x="319"/>
        <item x="93"/>
        <item x="440"/>
        <item x="140"/>
        <item x="340"/>
        <item x="879"/>
        <item x="407"/>
        <item x="591"/>
        <item x="448"/>
        <item x="224"/>
        <item x="2537"/>
        <item x="9"/>
        <item x="855"/>
        <item x="2136"/>
        <item x="517"/>
        <item x="582"/>
        <item x="195"/>
        <item x="63"/>
        <item x="888"/>
        <item x="263"/>
        <item x="321"/>
        <item x="662"/>
        <item x="1401"/>
        <item x="48"/>
        <item x="379"/>
        <item x="143"/>
        <item x="830"/>
        <item x="732"/>
        <item x="1108"/>
        <item x="1921"/>
        <item x="174"/>
        <item x="287"/>
        <item x="231"/>
        <item x="922"/>
        <item x="12"/>
        <item x="797"/>
        <item x="1418"/>
        <item x="1028"/>
        <item x="245"/>
        <item x="753"/>
        <item x="86"/>
        <item x="255"/>
        <item x="2509"/>
        <item x="681"/>
        <item x="1366"/>
        <item x="5385"/>
        <item x="222"/>
        <item x="542"/>
        <item x="1770"/>
        <item x="400"/>
        <item x="548"/>
        <item x="817"/>
        <item x="332"/>
        <item x="1326"/>
        <item x="74"/>
        <item x="1748"/>
        <item x="1710"/>
        <item x="127"/>
        <item x="5423"/>
        <item x="1058"/>
        <item x="3687"/>
        <item x="264"/>
        <item x="596"/>
        <item x="79"/>
        <item x="5095"/>
        <item x="2799"/>
        <item x="172"/>
        <item x="670"/>
        <item x="56"/>
        <item x="433"/>
        <item x="710"/>
        <item x="50"/>
        <item x="1022"/>
        <item x="1275"/>
        <item x="1294"/>
        <item x="254"/>
        <item x="657"/>
        <item x="395"/>
        <item x="3220"/>
        <item x="211"/>
        <item x="1627"/>
        <item x="937"/>
        <item x="375"/>
        <item x="1484"/>
        <item x="1442"/>
        <item x="559"/>
        <item x="179"/>
        <item x="1235"/>
        <item x="791"/>
        <item x="1588"/>
        <item x="2830"/>
        <item x="3524"/>
        <item x="307"/>
        <item x="71"/>
        <item x="1106"/>
        <item x="4146"/>
        <item x="3817"/>
        <item x="204"/>
        <item x="273"/>
        <item x="191"/>
        <item x="367"/>
        <item x="481"/>
        <item x="546"/>
        <item x="1015"/>
        <item x="1266"/>
        <item x="2557"/>
        <item x="1119"/>
        <item x="124"/>
        <item x="842"/>
        <item x="1123"/>
        <item x="3898"/>
        <item x="827"/>
        <item x="78"/>
        <item x="1051"/>
        <item x="503"/>
        <item x="925"/>
        <item x="773"/>
        <item x="1191"/>
        <item x="570"/>
        <item x="2231"/>
        <item x="1286"/>
        <item x="751"/>
        <item x="1043"/>
        <item x="2040"/>
        <item x="389"/>
        <item x="3935"/>
        <item x="5634"/>
        <item x="3703"/>
        <item x="184"/>
        <item x="4107"/>
        <item x="322"/>
        <item x="648"/>
        <item x="819"/>
        <item x="280"/>
        <item x="1301"/>
        <item x="493"/>
        <item x="2685"/>
        <item x="1863"/>
        <item x="4360"/>
        <item x="2783"/>
        <item x="865"/>
        <item x="4143"/>
        <item x="594"/>
        <item x="1729"/>
        <item x="306"/>
        <item x="436"/>
        <item x="1132"/>
        <item x="3459"/>
        <item x="392"/>
        <item x="1544"/>
        <item x="3507"/>
        <item x="485"/>
        <item x="1010"/>
        <item x="574"/>
        <item x="109"/>
        <item x="1699"/>
        <item x="24"/>
        <item x="671"/>
        <item x="4810"/>
        <item x="2707"/>
        <item x="1868"/>
        <item x="1100"/>
        <item x="2096"/>
        <item x="200"/>
        <item x="1354"/>
        <item x="2454"/>
        <item x="161"/>
        <item x="1604"/>
        <item x="290"/>
        <item x="520"/>
        <item x="102"/>
        <item x="1492"/>
        <item x="2303"/>
        <item x="766"/>
        <item x="30"/>
        <item x="1518"/>
        <item x="3313"/>
        <item x="178"/>
        <item x="10"/>
        <item x="331"/>
        <item x="349"/>
        <item x="2400"/>
        <item x="960"/>
        <item x="627"/>
        <item x="1463"/>
        <item x="1258"/>
        <item x="897"/>
        <item x="633"/>
        <item x="712"/>
        <item x="2112"/>
        <item x="672"/>
        <item x="469"/>
        <item x="1290"/>
        <item x="741"/>
        <item x="1555"/>
        <item x="414"/>
        <item x="1251"/>
        <item x="688"/>
        <item x="309"/>
        <item x="320"/>
        <item x="1205"/>
        <item x="1454"/>
        <item x="1554"/>
        <item x="350"/>
        <item x="1795"/>
        <item x="282"/>
        <item x="1169"/>
        <item x="1982"/>
        <item x="42"/>
        <item x="235"/>
        <item x="2357"/>
        <item x="2496"/>
        <item x="1840"/>
        <item x="1141"/>
        <item x="240"/>
        <item x="267"/>
        <item x="5675"/>
        <item x="2539"/>
        <item x="2305"/>
        <item x="303"/>
        <item x="3674"/>
        <item x="4127"/>
        <item x="1445"/>
        <item x="4276"/>
        <item x="1025"/>
        <item x="2124"/>
        <item x="1933"/>
        <item x="4400"/>
        <item x="4493"/>
        <item x="1638"/>
        <item x="3958"/>
        <item x="2764"/>
        <item x="483"/>
        <item x="1874"/>
        <item x="1550"/>
        <item x="609"/>
        <item x="54"/>
        <item x="361"/>
        <item x="369"/>
        <item x="531"/>
        <item x="647"/>
        <item x="802"/>
        <item x="976"/>
        <item x="916"/>
        <item x="1064"/>
        <item x="1164"/>
        <item x="536"/>
        <item x="1565"/>
        <item x="1789"/>
        <item x="1336"/>
        <item x="1347"/>
        <item x="808"/>
        <item x="3704"/>
        <item x="2674"/>
        <item x="116"/>
        <item x="595"/>
        <item x="5811"/>
        <item x="288"/>
        <item x="2208"/>
        <item x="221"/>
        <item x="256"/>
        <item x="3742"/>
        <item x="601"/>
        <item x="1570"/>
        <item x="1805"/>
        <item x="2054"/>
        <item x="905"/>
        <item x="577"/>
        <item x="170"/>
        <item x="475"/>
        <item x="752"/>
        <item x="7"/>
        <item x="1273"/>
        <item x="5692"/>
        <item x="3634"/>
        <item x="3861"/>
        <item x="488"/>
        <item x="2513"/>
        <item x="1738"/>
        <item x="5086"/>
        <item x="6"/>
        <item x="119"/>
        <item x="2219"/>
        <item x="1166"/>
        <item x="4227"/>
        <item x="1586"/>
        <item x="40"/>
        <item x="3771"/>
        <item x="757"/>
        <item x="424"/>
        <item x="1188"/>
        <item x="3105"/>
        <item x="703"/>
        <item x="867"/>
        <item x="1422"/>
        <item x="553"/>
        <item x="2080"/>
        <item x="107"/>
        <item x="1719"/>
        <item x="1011"/>
        <item x="1640"/>
        <item x="519"/>
        <item x="4608"/>
        <item x="2354"/>
        <item x="2163"/>
        <item x="4007"/>
        <item x="1077"/>
        <item x="3779"/>
        <item x="3698"/>
        <item x="3473"/>
        <item x="1333"/>
        <item x="2134"/>
        <item x="2594"/>
        <item x="1260"/>
        <item x="26"/>
        <item x="43"/>
        <item x="328"/>
        <item x="251"/>
        <item x="335"/>
        <item x="612"/>
        <item x="706"/>
        <item x="262"/>
        <item x="160"/>
        <item x="971"/>
        <item x="154"/>
        <item x="358"/>
        <item x="101"/>
        <item x="870"/>
        <item x="5046"/>
        <item x="3748"/>
        <item x="5221"/>
        <item x="636"/>
        <item x="848"/>
        <item x="4804"/>
        <item x="1118"/>
        <item x="1034"/>
        <item x="909"/>
        <item x="1579"/>
        <item x="239"/>
        <item x="1157"/>
        <item x="1810"/>
        <item x="3140"/>
        <item x="3590"/>
        <item x="1415"/>
        <item x="1661"/>
        <item x="1895"/>
        <item x="2825"/>
        <item x="1423"/>
        <item x="2736"/>
        <item x="760"/>
        <item x="53"/>
        <item x="851"/>
        <item x="1013"/>
        <item x="133"/>
        <item x="2016"/>
        <item x="5668"/>
        <item x="5879"/>
        <item x="5281"/>
        <item x="2559"/>
        <item x="2809"/>
        <item x="1383"/>
        <item x="164"/>
        <item x="1328"/>
        <item x="2864"/>
        <item x="459"/>
        <item x="17"/>
        <item x="2438"/>
        <item x="5697"/>
        <item x="557"/>
        <item x="1373"/>
        <item x="73"/>
        <item x="386"/>
        <item x="417"/>
        <item x="2921"/>
        <item x="668"/>
        <item x="2073"/>
        <item x="1241"/>
        <item x="1816"/>
        <item x="5181"/>
        <item x="4972"/>
        <item x="1497"/>
        <item x="190"/>
        <item x="1969"/>
        <item x="128"/>
        <item x="491"/>
        <item x="4291"/>
        <item x="171"/>
        <item x="4365"/>
        <item x="607"/>
        <item x="92"/>
        <item x="1436"/>
        <item x="2519"/>
        <item x="299"/>
        <item x="439"/>
        <item x="364"/>
        <item x="3466"/>
        <item x="1876"/>
        <item x="1105"/>
        <item x="1128"/>
        <item x="1264"/>
        <item x="347"/>
        <item x="236"/>
        <item x="1378"/>
        <item x="370"/>
        <item x="470"/>
        <item x="1628"/>
        <item x="3808"/>
        <item x="466"/>
        <item x="137"/>
        <item x="744"/>
        <item x="2422"/>
        <item x="77"/>
        <item x="1005"/>
        <item x="2439"/>
        <item x="394"/>
        <item x="936"/>
        <item x="1483"/>
        <item x="1511"/>
        <item x="341"/>
        <item x="889"/>
        <item x="2193"/>
        <item x="532"/>
        <item x="2648"/>
        <item x="2024"/>
        <item x="826"/>
        <item x="831"/>
        <item x="3096"/>
        <item x="5102"/>
        <item x="1525"/>
        <item x="1021"/>
        <item x="4213"/>
        <item x="1090"/>
        <item x="619"/>
        <item x="1182"/>
        <item x="2590"/>
        <item x="1341"/>
        <item x="36"/>
        <item x="408"/>
        <item x="3086"/>
        <item x="1222"/>
        <item x="1598"/>
        <item x="685"/>
        <item x="2627"/>
        <item x="3886"/>
        <item x="893"/>
        <item x="1758"/>
        <item x="948"/>
        <item x="592"/>
        <item x="477"/>
        <item x="1203"/>
        <item x="1355"/>
        <item x="1703"/>
        <item x="250"/>
        <item x="3331"/>
        <item x="696"/>
        <item x="1477"/>
        <item x="445"/>
        <item x="859"/>
        <item x="1687"/>
        <item x="2658"/>
        <item x="721"/>
        <item x="2043"/>
        <item x="1727"/>
        <item x="5512"/>
        <item x="1917"/>
        <item x="985"/>
        <item x="941"/>
        <item x="649"/>
        <item x="1233"/>
        <item x="1735"/>
        <item x="110"/>
        <item x="1349"/>
        <item x="1369"/>
        <item x="295"/>
        <item x="4419"/>
        <item x="1928"/>
        <item x="1771"/>
        <item x="1614"/>
        <item x="5479"/>
        <item x="1140"/>
        <item x="5898"/>
        <item x="4800"/>
        <item x="2775"/>
        <item x="1669"/>
        <item x="1997"/>
        <item x="1085"/>
        <item x="3003"/>
        <item x="642"/>
        <item x="1189"/>
        <item x="2669"/>
        <item x="298"/>
        <item x="261"/>
        <item x="623"/>
        <item x="689"/>
        <item x="2107"/>
        <item x="1865"/>
        <item x="2925"/>
        <item x="3361"/>
        <item x="740"/>
        <item x="2202"/>
        <item x="122"/>
        <item x="3908"/>
        <item x="2334"/>
        <item x="3365"/>
        <item x="2105"/>
        <item x="3544"/>
        <item x="4353"/>
        <item x="2790"/>
        <item x="759"/>
        <item x="484"/>
        <item x="181"/>
        <item x="2546"/>
        <item x="1271"/>
        <item x="5216"/>
        <item x="4282"/>
        <item x="805"/>
        <item x="749"/>
        <item x="4498"/>
        <item x="2805"/>
        <item x="6045"/>
        <item x="4"/>
        <item x="545"/>
        <item x="1692"/>
        <item x="1551"/>
        <item x="3032"/>
        <item x="1678"/>
        <item x="868"/>
        <item x="5347"/>
        <item x="602"/>
        <item x="75"/>
        <item x="310"/>
        <item x="3580"/>
        <item x="585"/>
        <item x="2647"/>
        <item x="919"/>
        <item x="4223"/>
        <item x="1605"/>
        <item x="853"/>
        <item x="3052"/>
        <item x="215"/>
        <item x="15"/>
        <item x="3766"/>
        <item x="192"/>
        <item x="5082"/>
        <item x="125"/>
        <item x="5501"/>
        <item x="2265"/>
        <item x="1113"/>
        <item x="3274"/>
        <item x="3707"/>
        <item x="205"/>
        <item x="1014"/>
        <item x="2851"/>
        <item x="66"/>
        <item x="1360"/>
        <item x="774"/>
        <item x="153"/>
        <item x="2464"/>
        <item x="2878"/>
        <item x="3897"/>
        <item x="1609"/>
        <item x="3942"/>
        <item x="1847"/>
        <item x="2536"/>
        <item x="3915"/>
        <item x="1390"/>
        <item x="4166"/>
        <item x="2311"/>
        <item x="2258"/>
        <item x="2544"/>
        <item x="1265"/>
        <item x="1121"/>
        <item x="5224"/>
        <item x="3226"/>
        <item x="3444"/>
        <item x="2792"/>
        <item x="2655"/>
        <item x="5009"/>
        <item x="3906"/>
        <item x="4136"/>
        <item x="81"/>
        <item x="3984"/>
        <item x="4575"/>
        <item x="4791"/>
        <item x="142"/>
        <item x="955"/>
        <item x="4204"/>
        <item x="4364"/>
        <item x="913"/>
        <item x="427"/>
        <item x="896"/>
        <item x="4144"/>
        <item x="589"/>
        <item x="4422"/>
        <item x="820"/>
        <item x="3922"/>
        <item x="1761"/>
        <item x="1794"/>
        <item x="129"/>
        <item x="2918"/>
        <item x="2452"/>
        <item x="1987"/>
        <item x="2772"/>
        <item x="1170"/>
        <item x="2318"/>
        <item x="3189"/>
        <item x="2225"/>
        <item x="2822"/>
        <item x="3012"/>
        <item x="496"/>
        <item x="315"/>
        <item x="385"/>
        <item x="2158"/>
        <item x="1033"/>
        <item x="2555"/>
        <item x="1534"/>
        <item x="767"/>
        <item x="1842"/>
        <item x="803"/>
        <item x="2091"/>
        <item x="1213"/>
        <item x="551"/>
        <item x="785"/>
        <item x="1904"/>
        <item x="2698"/>
        <item x="432"/>
        <item x="384"/>
        <item x="434"/>
        <item x="1282"/>
        <item x="492"/>
        <item x="2001"/>
        <item x="1515"/>
        <item x="1527"/>
        <item x="145"/>
        <item x="5864"/>
        <item x="1046"/>
        <item x="1284"/>
        <item x="5650"/>
        <item x="3502"/>
        <item x="2431"/>
        <item x="665"/>
        <item x="2572"/>
        <item x="1585"/>
        <item x="1296"/>
        <item x="3633"/>
        <item x="5858"/>
        <item x="5021"/>
        <item x="932"/>
        <item x="324"/>
        <item x="1548"/>
        <item x="1691"/>
        <item x="3321"/>
        <item x="1639"/>
        <item x="1535"/>
        <item x="5322"/>
        <item x="1177"/>
        <item x="1259"/>
        <item x="641"/>
        <item x="2019"/>
        <item x="2765"/>
        <item x="270"/>
        <item x="2254"/>
        <item x="1206"/>
        <item x="1781"/>
        <item x="2479"/>
        <item x="1431"/>
        <item x="94"/>
        <item x="4685"/>
        <item x="391"/>
        <item x="1407"/>
        <item x="1679"/>
        <item x="1074"/>
        <item x="2007"/>
        <item x="4472"/>
        <item x="2900"/>
        <item x="183"/>
        <item x="2470"/>
        <item x="3170"/>
        <item x="2146"/>
        <item x="4250"/>
        <item x="339"/>
        <item x="2242"/>
        <item x="2375"/>
        <item x="3010"/>
        <item x="3835"/>
        <item x="2607"/>
        <item x="3025"/>
        <item x="1162"/>
        <item x="2841"/>
        <item x="3796"/>
        <item x="3846"/>
        <item x="3069"/>
        <item x="487"/>
        <item x="3289"/>
        <item x="2071"/>
        <item x="462"/>
        <item x="285"/>
        <item x="4535"/>
        <item x="2492"/>
        <item x="1146"/>
        <item x="1250"/>
        <item x="4746"/>
        <item x="667"/>
        <item x="573"/>
        <item x="4520"/>
        <item x="457"/>
        <item x="5580"/>
        <item x="3421"/>
        <item x="226"/>
        <item x="5166"/>
        <item x="761"/>
        <item x="846"/>
        <item x="2661"/>
        <item x="726"/>
        <item x="597"/>
        <item x="5058"/>
        <item x="177"/>
        <item x="1623"/>
        <item x="5155"/>
        <item x="711"/>
        <item x="701"/>
        <item x="1908"/>
        <item x="4957"/>
        <item x="764"/>
        <item x="1237"/>
        <item x="1315"/>
        <item x="2793"/>
        <item x="1491"/>
        <item x="5132"/>
        <item x="449"/>
        <item x="2223"/>
        <item x="4528"/>
        <item x="5989"/>
        <item x="1824"/>
        <item x="5412"/>
        <item x="2779"/>
        <item x="1601"/>
        <item x="2257"/>
        <item x="2889"/>
        <item x="1063"/>
        <item x="312"/>
        <item x="5209"/>
        <item x="866"/>
        <item x="3854"/>
        <item x="3048"/>
        <item x="444"/>
        <item x="1995"/>
        <item x="3245"/>
        <item x="709"/>
        <item x="5555"/>
        <item x="825"/>
        <item x="2503"/>
        <item x="3396"/>
        <item x="606"/>
        <item x="196"/>
        <item x="6010"/>
        <item x="2994"/>
        <item x="3267"/>
        <item x="1856"/>
        <item x="1619"/>
        <item x="3479"/>
        <item x="2980"/>
        <item x="4784"/>
        <item x="5592"/>
        <item x="203"/>
        <item x="1372"/>
        <item x="85"/>
        <item x="2133"/>
        <item x="2384"/>
        <item x="2702"/>
        <item x="1099"/>
        <item x="524"/>
        <item x="693"/>
        <item x="420"/>
        <item x="103"/>
        <item x="11"/>
        <item x="4313"/>
        <item x="615"/>
        <item x="2517"/>
        <item x="2027"/>
        <item x="25"/>
        <item x="4573"/>
        <item x="345"/>
        <item x="910"/>
        <item x="624"/>
        <item x="1307"/>
        <item x="1557"/>
        <item x="4546"/>
        <item x="2486"/>
        <item x="3458"/>
        <item x="5703"/>
        <item x="3551"/>
        <item x="3472"/>
        <item x="293"/>
        <item x="5489"/>
        <item x="978"/>
        <item x="5229"/>
        <item x="4093"/>
        <item x="5287"/>
        <item x="480"/>
        <item x="1350"/>
        <item x="3867"/>
        <item x="1024"/>
        <item x="3244"/>
        <item x="3644"/>
        <item x="5085"/>
        <item x="2053"/>
        <item x="5968"/>
        <item x="1671"/>
        <item x="2103"/>
        <item x="3414"/>
        <item x="4965"/>
        <item x="468"/>
        <item x="162"/>
        <item x="404"/>
        <item x="3193"/>
        <item x="1270"/>
        <item x="622"/>
        <item x="562"/>
        <item x="3127"/>
        <item x="735"/>
        <item x="2797"/>
        <item x="334"/>
        <item x="3469"/>
        <item x="2718"/>
        <item x="3007"/>
        <item x="692"/>
        <item x="3753"/>
        <item x="412"/>
        <item x="97"/>
        <item x="600"/>
        <item x="2502"/>
        <item x="1603"/>
        <item x="1922"/>
        <item x="1778"/>
        <item x="3930"/>
        <item x="4234"/>
        <item x="815"/>
        <item x="2800"/>
        <item x="4128"/>
        <item x="4155"/>
        <item x="961"/>
        <item x="964"/>
        <item x="1068"/>
        <item x="4951"/>
        <item x="1815"/>
        <item x="1321"/>
        <item x="402"/>
        <item x="1574"/>
        <item x="2511"/>
        <item x="4378"/>
        <item x="1837"/>
        <item x="1764"/>
        <item x="4607"/>
        <item x="1310"/>
        <item x="2389"/>
        <item x="678"/>
        <item x="3465"/>
        <item x="2159"/>
        <item x="5232"/>
        <item x="1520"/>
        <item x="945"/>
        <item x="4600"/>
        <item x="2448"/>
        <item x="616"/>
        <item x="723"/>
        <item x="1196"/>
        <item x="1696"/>
        <item x="939"/>
        <item x="1210"/>
        <item x="2664"/>
        <item x="1447"/>
        <item x="501"/>
        <item x="3496"/>
        <item x="5189"/>
        <item x="1578"/>
        <item x="5646"/>
        <item x="2807"/>
        <item x="1759"/>
        <item x="1184"/>
        <item x="3354"/>
        <item x="2067"/>
        <item x="972"/>
        <item x="2534"/>
        <item x="887"/>
        <item x="2332"/>
        <item x="1002"/>
        <item x="1767"/>
        <item x="2288"/>
        <item x="716"/>
        <item x="5186"/>
        <item x="874"/>
        <item x="1079"/>
        <item x="1459"/>
        <item x="1877"/>
        <item x="5393"/>
        <item x="4374"/>
        <item x="5931"/>
        <item x="958"/>
        <item x="2953"/>
        <item x="1391"/>
        <item x="1274"/>
        <item x="1143"/>
        <item x="4799"/>
        <item x="1713"/>
        <item x="1641"/>
        <item x="758"/>
        <item x="2235"/>
        <item x="2751"/>
        <item x="5717"/>
        <item x="4765"/>
        <item x="1903"/>
        <item x="4444"/>
        <item x="1942"/>
        <item x="2142"/>
        <item x="1249"/>
        <item x="1991"/>
        <item x="5712"/>
        <item x="5806"/>
        <item x="3028"/>
        <item x="2175"/>
        <item x="3929"/>
        <item x="500"/>
        <item x="748"/>
        <item x="3089"/>
        <item x="881"/>
        <item x="5594"/>
        <item x="187"/>
        <item x="1204"/>
        <item x="1646"/>
        <item x="64"/>
        <item x="5635"/>
        <item x="3672"/>
        <item x="5839"/>
        <item x="4871"/>
        <item x="219"/>
        <item x="4662"/>
        <item x="3305"/>
        <item x="1884"/>
        <item x="1370"/>
        <item x="869"/>
        <item x="1461"/>
        <item x="2339"/>
        <item x="2952"/>
        <item x="2727"/>
        <item x="2577"/>
        <item x="3432"/>
        <item x="281"/>
        <item x="2810"/>
        <item x="3763"/>
        <item x="3035"/>
        <item x="1456"/>
        <item x="4914"/>
        <item x="2995"/>
        <item x="2187"/>
        <item x="3311"/>
        <item x="3807"/>
        <item x="1857"/>
        <item x="3092"/>
        <item x="2908"/>
        <item x="2676"/>
        <item x="1973"/>
        <item x="2863"/>
        <item x="2569"/>
        <item x="1706"/>
        <item x="44"/>
        <item x="3946"/>
        <item x="4079"/>
        <item x="2398"/>
        <item x="799"/>
        <item x="529"/>
        <item x="237"/>
        <item x="1935"/>
        <item x="4331"/>
        <item x="4385"/>
        <item x="682"/>
        <item x="1650"/>
        <item x="2691"/>
        <item x="4571"/>
        <item x="996"/>
        <item x="1190"/>
        <item x="4825"/>
        <item x="4371"/>
        <item x="2743"/>
        <item x="5247"/>
        <item x="1215"/>
        <item x="3696"/>
        <item x="4783"/>
        <item x="243"/>
        <item x="836"/>
        <item x="586"/>
        <item x="892"/>
        <item x="534"/>
        <item x="2920"/>
        <item x="4758"/>
        <item x="3390"/>
        <item x="1838"/>
        <item x="807"/>
        <item x="5456"/>
        <item x="4991"/>
        <item x="4601"/>
        <item x="1421"/>
        <item x="289"/>
        <item x="1458"/>
        <item x="3928"/>
        <item x="5204"/>
        <item x="3148"/>
        <item x="2683"/>
        <item x="3583"/>
        <item x="4547"/>
        <item x="3230"/>
        <item x="3219"/>
        <item x="1017"/>
        <item x="3849"/>
        <item x="5407"/>
        <item x="57"/>
        <item x="4032"/>
        <item x="1219"/>
        <item x="4809"/>
        <item x="1437"/>
        <item x="149"/>
        <item x="1503"/>
        <item x="2801"/>
        <item x="1398"/>
        <item x="4149"/>
        <item x="988"/>
        <item x="3801"/>
        <item x="2931"/>
        <item x="1474"/>
        <item x="4187"/>
        <item x="3452"/>
        <item x="4322"/>
        <item x="5824"/>
        <item x="915"/>
        <item x="1331"/>
        <item x="2996"/>
        <item x="1062"/>
        <item x="2621"/>
        <item x="3560"/>
        <item x="1124"/>
        <item x="4596"/>
        <item x="1127"/>
        <item x="4693"/>
        <item x="3174"/>
        <item x="5546"/>
        <item x="244"/>
        <item x="979"/>
        <item x="1523"/>
        <item x="4907"/>
        <item x="5875"/>
        <item x="5963"/>
        <item x="106"/>
        <item x="2008"/>
        <item x="3443"/>
        <item x="4041"/>
        <item x="580"/>
        <item x="3824"/>
        <item x="489"/>
        <item x="4264"/>
        <item x="27"/>
        <item x="2458"/>
        <item x="1137"/>
        <item x="1161"/>
        <item x="3621"/>
        <item x="5843"/>
        <item x="1985"/>
        <item x="5533"/>
        <item x="1313"/>
        <item x="2222"/>
        <item x="3030"/>
        <item x="576"/>
        <item x="1571"/>
        <item x="4483"/>
        <item x="1004"/>
        <item x="1065"/>
        <item x="305"/>
        <item x="1769"/>
        <item x="4698"/>
        <item x="3657"/>
        <item x="4916"/>
        <item x="5848"/>
        <item x="5121"/>
        <item x="2364"/>
        <item x="5745"/>
        <item x="3029"/>
        <item x="2478"/>
        <item x="6058"/>
        <item x="1240"/>
        <item x="771"/>
        <item x="5541"/>
        <item x="4076"/>
        <item x="3567"/>
        <item x="4275"/>
        <item x="1419"/>
        <item x="207"/>
        <item x="5884"/>
        <item x="3468"/>
        <item x="1035"/>
        <item x="3676"/>
        <item x="3653"/>
        <item x="5462"/>
        <item x="5477"/>
        <item x="159"/>
        <item x="849"/>
        <item x="3253"/>
        <item x="5754"/>
        <item x="114"/>
        <item x="426"/>
        <item x="1663"/>
        <item x="2949"/>
        <item x="4629"/>
        <item x="2294"/>
        <item x="2414"/>
        <item x="1317"/>
        <item x="3960"/>
        <item x="1261"/>
        <item x="3503"/>
        <item x="3275"/>
        <item x="1902"/>
        <item x="2359"/>
        <item x="4211"/>
        <item x="2033"/>
        <item x="100"/>
        <item x="3392"/>
        <item x="2307"/>
        <item x="257"/>
        <item x="950"/>
        <item x="1103"/>
        <item x="3402"/>
        <item x="2074"/>
        <item x="372"/>
        <item x="552"/>
        <item x="5276"/>
        <item x="2269"/>
        <item x="3478"/>
        <item x="4437"/>
        <item x="1441"/>
        <item x="822"/>
        <item x="225"/>
        <item x="4678"/>
        <item x="378"/>
        <item x="4373"/>
        <item x="4747"/>
        <item x="1606"/>
        <item x="4511"/>
        <item x="4112"/>
        <item x="5075"/>
        <item x="4892"/>
        <item x="1841"/>
        <item x="3900"/>
        <item x="4024"/>
        <item x="1356"/>
        <item x="5495"/>
        <item x="3251"/>
        <item x="513"/>
        <item x="1374"/>
        <item x="1568"/>
        <item x="4246"/>
        <item x="655"/>
        <item x="4068"/>
        <item x="2893"/>
        <item x="3917"/>
        <item x="1089"/>
        <item x="1685"/>
        <item x="3425"/>
        <item x="5315"/>
        <item x="4490"/>
        <item x="2446"/>
        <item x="3224"/>
        <item x="3646"/>
        <item x="5704"/>
        <item x="4464"/>
        <item x="1726"/>
        <item x="3613"/>
        <item x="2598"/>
        <item x="858"/>
        <item x="5518"/>
        <item x="3508"/>
        <item x="4899"/>
        <item x="5131"/>
        <item x="4561"/>
        <item x="1381"/>
        <item x="3379"/>
        <item x="318"/>
        <item x="1229"/>
        <item x="5520"/>
        <item x="3160"/>
        <item x="3450"/>
        <item x="418"/>
        <item x="2090"/>
        <item x="329"/>
        <item x="705"/>
        <item x="2037"/>
        <item x="5"/>
        <item x="117"/>
        <item x="5734"/>
        <item x="3022"/>
        <item x="2713"/>
        <item x="223"/>
        <item x="4271"/>
        <item x="344"/>
        <item x="5193"/>
        <item x="967"/>
        <item x="5159"/>
        <item x="2473"/>
        <item x="3426"/>
        <item x="5399"/>
        <item x="265"/>
        <item x="507"/>
        <item x="82"/>
        <item x="2833"/>
        <item x="5553"/>
        <item x="39"/>
        <item x="3198"/>
        <item x="5366"/>
        <item x="359"/>
        <item x="778"/>
        <item x="844"/>
        <item x="864"/>
        <item x="5609"/>
        <item x="2013"/>
        <item x="2382"/>
        <item x="637"/>
        <item x="2696"/>
        <item x="1041"/>
        <item x="252"/>
        <item x="1785"/>
        <item x="2965"/>
        <item x="1291"/>
        <item x="4200"/>
        <item x="1542"/>
        <item x="5781"/>
        <item x="1674"/>
        <item x="13"/>
        <item x="1080"/>
        <item x="3185"/>
        <item x="5942"/>
        <item x="1216"/>
        <item x="5935"/>
        <item x="456"/>
        <item x="3152"/>
        <item x="2791"/>
        <item x="2682"/>
        <item x="1564"/>
        <item x="2979"/>
        <item x="467"/>
        <item x="610"/>
        <item x="1714"/>
        <item x="2831"/>
        <item x="3622"/>
        <item x="52"/>
        <item x="3637"/>
        <item x="3199"/>
        <item x="2141"/>
        <item x="3369"/>
        <item x="1202"/>
        <item x="2720"/>
        <item x="3863"/>
        <item x="413"/>
        <item x="3979"/>
        <item x="274"/>
        <item x="3424"/>
        <item x="2365"/>
        <item x="4142"/>
        <item x="541"/>
        <item x="3056"/>
        <item x="4811"/>
        <item x="1465"/>
        <item x="4089"/>
        <item x="1334"/>
        <item x="560"/>
        <item x="2600"/>
        <item x="3912"/>
        <item x="882"/>
        <item x="3483"/>
        <item x="1120"/>
        <item x="2245"/>
        <item x="969"/>
        <item x="4358"/>
        <item x="1918"/>
        <item x="2564"/>
        <item x="1717"/>
        <item x="2750"/>
        <item x="4786"/>
        <item x="46"/>
        <item x="1689"/>
        <item x="544"/>
        <item x="1032"/>
        <item x="1953"/>
        <item x="234"/>
        <item x="1943"/>
        <item x="2408"/>
        <item x="2634"/>
        <item x="2876"/>
        <item x="3101"/>
        <item x="880"/>
        <item x="3549"/>
        <item x="3062"/>
        <item x="4002"/>
        <item x="1666"/>
        <item x="4449"/>
        <item x="2832"/>
        <item x="4878"/>
        <item x="2179"/>
        <item x="2327"/>
        <item x="5301"/>
        <item x="4585"/>
        <item x="5719"/>
        <item x="5924"/>
        <item x="2098"/>
        <item x="3057"/>
        <item x="1582"/>
        <item x="3282"/>
        <item x="1136"/>
        <item x="242"/>
        <item x="5349"/>
        <item x="3058"/>
        <item x="789"/>
        <item x="333"/>
        <item x="3415"/>
        <item x="1134"/>
        <item x="1621"/>
        <item x="1707"/>
        <item x="4589"/>
        <item x="150"/>
        <item x="697"/>
        <item x="1632"/>
        <item x="5006"/>
        <item x="829"/>
        <item x="1413"/>
        <item x="461"/>
        <item x="2023"/>
        <item x="1867"/>
        <item x="1340"/>
        <item x="737"/>
        <item x="4109"/>
        <item x="3167"/>
        <item x="1371"/>
        <item x="3736"/>
        <item x="1052"/>
        <item x="4929"/>
        <item x="626"/>
        <item x="4574"/>
        <item x="2286"/>
        <item x="1389"/>
        <item x="2050"/>
        <item x="1552"/>
        <item x="2055"/>
        <item x="660"/>
        <item x="1471"/>
        <item x="1084"/>
        <item x="3969"/>
        <item x="1750"/>
        <item x="4887"/>
        <item x="5413"/>
        <item x="2510"/>
        <item x="1989"/>
        <item x="1098"/>
        <item x="1302"/>
        <item x="1159"/>
        <item x="5629"/>
        <item x="1637"/>
        <item x="2284"/>
        <item x="5927"/>
        <item x="1587"/>
        <item x="525"/>
        <item x="788"/>
        <item x="3523"/>
        <item x="4233"/>
        <item x="4008"/>
        <item x="3778"/>
        <item x="1107"/>
        <item x="1076"/>
        <item x="1872"/>
        <item x="1019"/>
        <item x="2280"/>
        <item x="2640"/>
        <item x="3655"/>
        <item x="2409"/>
        <item x="650"/>
        <item x="4813"/>
        <item x="5230"/>
        <item x="3203"/>
        <item x="5236"/>
        <item x="2928"/>
        <item x="5437"/>
        <item x="2742"/>
        <item x="5644"/>
        <item x="2102"/>
        <item x="4408"/>
        <item x="3276"/>
        <item x="3422"/>
        <item x="2362"/>
        <item x="2183"/>
        <item x="3940"/>
        <item x="3288"/>
        <item x="4501"/>
        <item x="3649"/>
        <item x="5828"/>
        <item x="743"/>
        <item x="1580"/>
        <item x="1818"/>
        <item x="3877"/>
        <item x="1327"/>
        <item x="4633"/>
        <item x="571"/>
        <item x="4105"/>
        <item x="3355"/>
        <item x="2151"/>
        <item x="2132"/>
        <item x="920"/>
        <item x="1414"/>
        <item x="317"/>
        <item x="4325"/>
        <item x="286"/>
        <item x="876"/>
        <item x="2615"/>
        <item x="687"/>
        <item x="4456"/>
        <item x="1464"/>
        <item x="4844"/>
        <item x="131"/>
        <item x="4760"/>
        <item x="4164"/>
        <item x="4973"/>
        <item x="443"/>
        <item x="841"/>
        <item x="1807"/>
        <item x="1670"/>
        <item x="1659"/>
        <item x="72"/>
        <item x="715"/>
        <item x="1168"/>
        <item x="4161"/>
        <item x="5394"/>
        <item x="4133"/>
        <item x="4766"/>
        <item x="4077"/>
        <item x="1924"/>
        <item x="5598"/>
        <item x="3277"/>
        <item x="5808"/>
        <item x="1618"/>
        <item x="1897"/>
        <item x="365"/>
        <item x="731"/>
        <item x="3506"/>
        <item x="6018"/>
        <item x="3907"/>
        <item x="403"/>
        <item x="1096"/>
        <item x="168"/>
        <item x="530"/>
        <item x="747"/>
        <item x="2234"/>
        <item x="4239"/>
        <item x="4995"/>
        <item x="2353"/>
        <item x="4380"/>
        <item x="3356"/>
        <item x="2123"/>
        <item x="4978"/>
        <item x="2592"/>
        <item x="2974"/>
        <item x="1470"/>
        <item x="1343"/>
        <item x="16"/>
        <item x="1278"/>
        <item x="4579"/>
        <item x="2821"/>
        <item x="3074"/>
        <item x="5482"/>
        <item x="959"/>
        <item x="5424"/>
        <item x="169"/>
        <item x="3047"/>
        <item x="3647"/>
        <item x="3178"/>
        <item x="111"/>
        <item x="535"/>
        <item x="4792"/>
        <item x="886"/>
        <item x="3138"/>
        <item x="209"/>
        <item x="3073"/>
        <item x="3268"/>
        <item x="4612"/>
        <item x="4817"/>
        <item x="269"/>
        <item x="3881"/>
        <item x="5903"/>
        <item x="323"/>
        <item x="342"/>
        <item x="565"/>
        <item x="4059"/>
        <item x="1242"/>
        <item x="900"/>
        <item x="811"/>
        <item x="3399"/>
        <item x="832"/>
        <item x="1835"/>
        <item x="3721"/>
        <item x="4283"/>
        <item x="579"/>
        <item x="258"/>
        <item x="2469"/>
        <item x="3729"/>
        <item x="5277"/>
        <item x="5212"/>
        <item x="387"/>
        <item x="2061"/>
        <item x="2847"/>
        <item x="2450"/>
        <item x="5207"/>
        <item x="5065"/>
        <item x="2301"/>
        <item x="1353"/>
        <item x="5849"/>
        <item x="2378"/>
        <item x="5416"/>
        <item x="621"/>
        <item x="3150"/>
        <item x="5602"/>
        <item x="2415"/>
        <item x="4504"/>
        <item x="3589"/>
        <item x="1129"/>
        <item x="5841"/>
        <item x="5636"/>
        <item x="4719"/>
        <item x="2530"/>
        <item x="2913"/>
        <item x="4932"/>
        <item x="3826"/>
        <item x="5624"/>
        <item x="1386"/>
        <item x="4858"/>
        <item x="2759"/>
        <item x="5137"/>
        <item x="5353"/>
        <item x="6050"/>
        <item x="1498"/>
        <item x="1267"/>
        <item x="1940"/>
        <item x="5561"/>
        <item x="6020"/>
        <item x="1001"/>
        <item x="405"/>
        <item x="95"/>
        <item x="6060"/>
        <item x="983"/>
        <item x="1855"/>
        <item x="4648"/>
        <item x="3210"/>
        <item x="5038"/>
        <item x="2613"/>
        <item x="297"/>
        <item x="3964"/>
        <item x="5829"/>
        <item x="1142"/>
        <item x="5240"/>
        <item x="476"/>
        <item x="3615"/>
        <item x="5768"/>
        <item x="954"/>
        <item x="1747"/>
        <item x="1379"/>
        <item x="2120"/>
        <item x="3662"/>
        <item x="5428"/>
        <item x="2457"/>
        <item x="666"/>
        <item x="593"/>
        <item x="3781"/>
        <item x="3110"/>
        <item x="2154"/>
        <item x="3892"/>
        <item x="2681"/>
        <item x="4424"/>
        <item x="5672"/>
        <item x="1361"/>
        <item x="3519"/>
        <item x="3"/>
        <item x="4110"/>
        <item x="118"/>
        <item x="863"/>
        <item x="850"/>
        <item x="608"/>
        <item x="3874"/>
        <item x="3196"/>
        <item x="796"/>
        <item x="220"/>
        <item x="3599"/>
        <item x="2377"/>
        <item x="4342"/>
        <item x="720"/>
        <item x="447"/>
        <item x="138"/>
        <item x="1226"/>
        <item x="1899"/>
        <item x="5548"/>
        <item x="2209"/>
        <item x="1499"/>
        <item x="935"/>
        <item x="2665"/>
        <item x="5621"/>
        <item x="5966"/>
        <item x="37"/>
        <item x="1253"/>
        <item x="1626"/>
        <item x="3410"/>
        <item x="2152"/>
        <item x="3416"/>
        <item x="2852"/>
        <item x="645"/>
        <item x="1919"/>
        <item x="4774"/>
        <item x="2611"/>
        <item x="4203"/>
        <item x="798"/>
        <item x="1088"/>
        <item x="3124"/>
        <item x="6041"/>
        <item x="1212"/>
        <item x="4984"/>
        <item x="3344"/>
        <item x="754"/>
        <item x="2088"/>
        <item x="2445"/>
        <item x="1435"/>
        <item x="4046"/>
        <item x="1864"/>
        <item x="3082"/>
        <item x="1801"/>
        <item x="1183"/>
        <item x="1936"/>
        <item x="3803"/>
        <item x="5827"/>
        <item x="4027"/>
        <item x="2086"/>
        <item x="2095"/>
        <item x="4802"/>
        <item x="3555"/>
        <item x="4254"/>
        <item x="5401"/>
        <item x="1479"/>
        <item x="4403"/>
        <item x="1149"/>
        <item x="5655"/>
        <item x="4736"/>
        <item x="3301"/>
        <item x="1510"/>
        <item x="2788"/>
        <item x="2228"/>
        <item x="3017"/>
        <item x="1983"/>
        <item x="1008"/>
        <item x="2554"/>
        <item x="423"/>
        <item x="4477"/>
        <item x="2323"/>
        <item x="894"/>
        <item x="61"/>
        <item x="3694"/>
        <item x="809"/>
        <item x="3927"/>
        <item x="949"/>
        <item x="4148"/>
        <item x="4369"/>
        <item x="4595"/>
        <item x="4808"/>
        <item x="1104"/>
        <item x="1489"/>
        <item x="4330"/>
        <item x="5821"/>
        <item x="1339"/>
        <item x="878"/>
        <item x="991"/>
        <item x="1513"/>
        <item x="1753"/>
        <item x="1976"/>
        <item x="3847"/>
        <item x="4269"/>
        <item x="189"/>
        <item x="1397"/>
        <item x="5736"/>
        <item x="266"/>
        <item x="2694"/>
        <item x="679"/>
        <item x="1392"/>
        <item x="1257"/>
        <item x="3814"/>
        <item x="4101"/>
        <item x="4592"/>
        <item x="1978"/>
        <item x="5531"/>
        <item x="550"/>
        <item x="3741"/>
        <item x="4922"/>
        <item x="2443"/>
        <item x="5742"/>
        <item x="4818"/>
        <item x="518"/>
        <item x="1955"/>
        <item x="1247"/>
        <item x="5951"/>
        <item x="3350"/>
        <item x="2218"/>
        <item x="3584"/>
        <item x="3813"/>
        <item x="4950"/>
        <item x="4040"/>
        <item x="3728"/>
        <item x="1199"/>
        <item x="4486"/>
        <item x="2380"/>
        <item x="4701"/>
        <item x="1625"/>
        <item x="2846"/>
        <item x="4521"/>
        <item x="2419"/>
        <item x="2883"/>
        <item x="984"/>
        <item x="2191"/>
        <item x="4488"/>
        <item x="1115"/>
        <item x="5544"/>
        <item x="1589"/>
        <item x="4415"/>
        <item x="5751"/>
        <item x="2652"/>
        <item x="2704"/>
        <item x="2684"/>
        <item x="4840"/>
        <item x="2227"/>
        <item x="3746"/>
        <item x="5944"/>
        <item x="4730"/>
        <item x="1145"/>
        <item x="5862"/>
        <item x="3873"/>
        <item x="4644"/>
        <item x="1133"/>
        <item x="1357"/>
        <item x="3115"/>
        <item x="1478"/>
        <item x="1827"/>
        <item x="2317"/>
        <item x="1657"/>
        <item x="1602"/>
        <item x="2004"/>
        <item x="3330"/>
        <item x="4084"/>
        <item x="49"/>
        <item x="4704"/>
        <item x="1070"/>
        <item x="4555"/>
        <item x="4308"/>
        <item x="1507"/>
        <item x="156"/>
        <item x="2927"/>
        <item x="3558"/>
        <item x="2320"/>
        <item x="1230"/>
        <item x="2058"/>
        <item x="5054"/>
        <item x="5158"/>
        <item x="326"/>
        <item x="3784"/>
        <item x="4323"/>
        <item x="123"/>
        <item x="2036"/>
        <item x="429"/>
        <item x="1853"/>
        <item x="4532"/>
        <item x="511"/>
        <item x="1365"/>
        <item x="1702"/>
        <item x="2531"/>
        <item x="4014"/>
        <item x="2522"/>
        <item x="5023"/>
        <item x="790"/>
        <item x="3077"/>
        <item x="5787"/>
        <item x="2291"/>
        <item x="3521"/>
        <item x="917"/>
        <item x="3852"/>
        <item x="1932"/>
        <item x="4099"/>
        <item x="558"/>
        <item x="2393"/>
        <item x="2626"/>
        <item x="1061"/>
        <item x="2860"/>
        <item x="3088"/>
        <item x="291"/>
        <item x="3304"/>
        <item x="3536"/>
        <item x="1384"/>
        <item x="3993"/>
        <item x="4214"/>
        <item x="4433"/>
        <item x="1519"/>
        <item x="4866"/>
        <item x="3527"/>
        <item x="4044"/>
        <item x="2166"/>
        <item x="5496"/>
        <item x="3111"/>
        <item x="5708"/>
        <item x="357"/>
        <item x="5912"/>
        <item x="1393"/>
        <item x="5575"/>
        <item x="4894"/>
        <item x="2695"/>
        <item x="1486"/>
        <item x="4274"/>
        <item x="3431"/>
        <item x="857"/>
        <item x="5466"/>
        <item x="5101"/>
        <item x="3963"/>
        <item x="3658"/>
        <item x="32"/>
        <item x="5312"/>
        <item x="5689"/>
        <item x="1616"/>
        <item x="1178"/>
        <item x="3884"/>
        <item x="1734"/>
        <item x="4767"/>
        <item x="5519"/>
        <item x="1451"/>
        <item x="2882"/>
        <item x="1054"/>
        <item x="4324"/>
        <item x="5678"/>
        <item x="4114"/>
        <item x="5998"/>
        <item x="5727"/>
        <item x="763"/>
        <item x="1607"/>
        <item x="2552"/>
        <item x="2172"/>
        <item x="4021"/>
        <item x="4463"/>
        <item x="2755"/>
        <item x="5337"/>
        <item x="1720"/>
        <item x="5938"/>
        <item x="699"/>
        <item x="1854"/>
        <item x="4559"/>
        <item x="1295"/>
        <item x="253"/>
        <item x="4548"/>
        <item x="1050"/>
        <item x="313"/>
        <item x="2460"/>
        <item x="5238"/>
        <item x="3532"/>
        <item x="4770"/>
        <item x="3598"/>
        <item x="437"/>
        <item x="2082"/>
        <item x="4048"/>
        <item x="132"/>
        <item x="3295"/>
        <item x="4981"/>
        <item x="1631"/>
        <item x="368"/>
        <item x="1023"/>
        <item x="3918"/>
        <item x="2233"/>
        <item x="2941"/>
        <item x="3292"/>
        <item x="76"/>
        <item x="1996"/>
        <item x="2781"/>
        <item x="5755"/>
        <item x="828"/>
        <item x="823"/>
        <item x="2558"/>
        <item x="2316"/>
        <item x="2644"/>
        <item x="2548"/>
        <item x="4980"/>
        <item x="4321"/>
        <item x="1400"/>
        <item x="5896"/>
        <item x="5783"/>
        <item x="2128"/>
        <item x="1882"/>
        <item x="5605"/>
        <item x="1524"/>
        <item x="5961"/>
        <item x="1593"/>
        <item x="2776"/>
        <item x="4270"/>
        <item x="1773"/>
        <item x="1272"/>
        <item x="4750"/>
        <item x="5815"/>
        <item x="5176"/>
        <item x="166"/>
        <item x="1722"/>
        <item x="4756"/>
        <item x="6027"/>
        <item x="3872"/>
        <item x="1875"/>
        <item x="1303"/>
        <item x="3556"/>
        <item x="2345"/>
        <item x="3006"/>
        <item x="5798"/>
        <item x="4757"/>
        <item x="2780"/>
        <item x="3744"/>
        <item x="3076"/>
        <item x="944"/>
        <item x="20"/>
        <item x="5440"/>
        <item x="3987"/>
        <item x="5981"/>
        <item x="713"/>
        <item x="1506"/>
        <item x="2108"/>
        <item x="2456"/>
        <item x="2413"/>
        <item x="3232"/>
        <item x="275"/>
        <item x="2919"/>
        <item x="2937"/>
        <item x="1843"/>
        <item x="3819"/>
        <item x="3554"/>
        <item x="2850"/>
        <item x="1109"/>
        <item x="1163"/>
        <item x="5190"/>
        <item x="1457"/>
        <item x="3690"/>
        <item x="271"/>
        <item x="1819"/>
        <item x="1866"/>
        <item x="614"/>
        <item x="4427"/>
        <item x="1312"/>
        <item x="3454"/>
        <item x="458"/>
        <item x="708"/>
        <item x="2686"/>
        <item x="2189"/>
        <item x="1083"/>
        <item x="5071"/>
        <item x="977"/>
        <item x="549"/>
        <item x="1951"/>
        <item x="5490"/>
        <item x="3366"/>
        <item x="651"/>
        <item x="2849"/>
        <item x="396"/>
        <item x="3683"/>
        <item x="1322"/>
        <item x="5355"/>
        <item x="1636"/>
        <item x="1475"/>
        <item x="2213"/>
        <item x="175"/>
        <item x="214"/>
        <item x="5387"/>
        <item x="2034"/>
        <item x="1725"/>
        <item x="3913"/>
        <item x="197"/>
        <item x="3827"/>
        <item x="497"/>
        <item x="5144"/>
        <item x="768"/>
        <item x="640"/>
        <item x="514"/>
        <item x="4404"/>
        <item x="4489"/>
        <item x="377"/>
        <item x="5593"/>
        <item x="5395"/>
        <item x="4140"/>
        <item x="1553"/>
        <item x="1362"/>
        <item x="631"/>
        <item x="3009"/>
        <item x="3743"/>
        <item x="2806"/>
        <item x="786"/>
        <item x="1304"/>
        <item x="2838"/>
        <item x="2097"/>
        <item x="90"/>
        <item x="5801"/>
        <item x="2614"/>
        <item x="1319"/>
        <item x="4356"/>
        <item x="67"/>
        <item x="2762"/>
        <item x="965"/>
        <item x="1765"/>
        <item x="300"/>
        <item x="2072"/>
        <item x="2104"/>
        <item x="2467"/>
        <item x="902"/>
        <item x="1335"/>
        <item x="4586"/>
        <item x="382"/>
        <item x="5182"/>
        <item x="3980"/>
        <item x="3031"/>
        <item x="1529"/>
        <item x="5856"/>
        <item x="5910"/>
        <item x="4795"/>
        <item x="3780"/>
        <item x="3596"/>
        <item x="673"/>
        <item x="779"/>
        <item x="661"/>
        <item x="603"/>
        <item x="5004"/>
        <item x="5603"/>
        <item x="4723"/>
        <item x="921"/>
        <item x="2916"/>
        <item x="4012"/>
        <item x="818"/>
        <item x="1608"/>
        <item x="1409"/>
        <item x="3234"/>
        <item x="3981"/>
        <item x="1082"/>
        <item x="441"/>
        <item x="1654"/>
        <item x="139"/>
        <item x="5419"/>
        <item x="2118"/>
        <item x="3015"/>
        <item x="2344"/>
        <item x="938"/>
        <item x="2585"/>
        <item x="3011"/>
        <item x="5388"/>
        <item x="2814"/>
        <item x="5631"/>
        <item x="2153"/>
        <item x="1648"/>
        <item x="3039"/>
        <item x="1923"/>
        <item x="5812"/>
        <item x="308"/>
        <item x="1844"/>
        <item x="2272"/>
        <item x="3238"/>
        <item x="474"/>
        <item x="5835"/>
        <item x="70"/>
        <item x="3713"/>
        <item x="4509"/>
        <item x="3358"/>
        <item x="471"/>
        <item x="3953"/>
        <item x="2402"/>
        <item x="1440"/>
        <item x="4054"/>
        <item x="1793"/>
        <item x="4174"/>
        <item x="4237"/>
        <item x="6049"/>
        <item x="1192"/>
        <item x="3143"/>
        <item x="1187"/>
        <item x="1688"/>
        <item x="3457"/>
        <item x="3825"/>
        <item x="2075"/>
        <item x="2306"/>
        <item x="6022"/>
        <item x="1894"/>
        <item x="5255"/>
        <item x="5452"/>
        <item x="1030"/>
        <item x="3706"/>
        <item x="2333"/>
        <item x="1752"/>
        <item x="5595"/>
        <item x="5665"/>
        <item x="883"/>
        <item x="3528"/>
        <item x="5874"/>
        <item x="973"/>
        <item x="2085"/>
        <item x="1167"/>
        <item x="2545"/>
        <item x="4202"/>
        <item x="2308"/>
        <item x="3294"/>
        <item x="2068"/>
        <item x="2705"/>
        <item x="3142"/>
        <item x="4841"/>
        <item x="3014"/>
        <item x="1711"/>
        <item x="2358"/>
        <item x="4011"/>
        <item x="4455"/>
        <item x="2768"/>
        <item x="2565"/>
        <item x="336"/>
        <item x="564"/>
        <item x="1643"/>
        <item x="1047"/>
        <item x="738"/>
        <item x="1075"/>
        <item x="3939"/>
        <item x="3236"/>
        <item x="3001"/>
        <item x="4921"/>
        <item x="4418"/>
        <item x="5802"/>
        <item x="176"/>
        <item x="3141"/>
        <item x="3221"/>
        <item x="3165"/>
        <item x="3686"/>
        <item x="1860"/>
        <item x="1277"/>
        <item x="3446"/>
        <item x="2022"/>
        <item x="4673"/>
        <item x="912"/>
        <item x="599"/>
        <item x="4163"/>
        <item x="1420"/>
        <item x="930"/>
        <item x="750"/>
        <item x="2690"/>
        <item x="3380"/>
        <item x="1563"/>
        <item x="2538"/>
        <item x="2782"/>
        <item x="4281"/>
        <item x="4647"/>
        <item x="3905"/>
        <item x="727"/>
        <item x="453"/>
        <item x="146"/>
        <item x="2397"/>
        <item x="1730"/>
        <item x="3235"/>
        <item x="406"/>
        <item x="4131"/>
        <item x="4061"/>
        <item x="390"/>
        <item x="4889"/>
        <item x="1297"/>
        <item x="2915"/>
        <item x="3916"/>
        <item x="3360"/>
        <item x="1939"/>
        <item x="5619"/>
        <item x="1757"/>
        <item x="3525"/>
        <item x="1992"/>
        <item x="1528"/>
        <item x="3461"/>
        <item x="5826"/>
        <item x="4576"/>
        <item x="4238"/>
        <item x="5714"/>
        <item x="5124"/>
        <item x="1329"/>
        <item x="4857"/>
        <item x="5096"/>
        <item x="4420"/>
        <item x="588"/>
        <item x="5918"/>
        <item x="4787"/>
        <item x="877"/>
        <item x="2936"/>
        <item x="1823"/>
        <item x="1776"/>
        <item x="3021"/>
        <item x="1176"/>
        <item x="2553"/>
        <item x="5000"/>
        <item x="872"/>
        <item x="5410"/>
        <item x="478"/>
        <item x="3359"/>
        <item x="1886"/>
        <item x="5202"/>
        <item x="2002"/>
        <item x="5210"/>
        <item x="2766"/>
        <item x="3377"/>
        <item x="718"/>
        <item x="451"/>
        <item x="2466"/>
        <item x="5060"/>
        <item x="1947"/>
        <item x="1009"/>
        <item x="2259"/>
        <item x="2687"/>
        <item x="2929"/>
        <item x="566"/>
        <item x="1547"/>
        <item x="3151"/>
        <item x="296"/>
        <item x="2319"/>
        <item x="2241"/>
        <item x="4359"/>
        <item x="3370"/>
        <item x="3601"/>
        <item x="5511"/>
        <item x="5298"/>
        <item x="3829"/>
        <item x="2087"/>
        <item x="5623"/>
        <item x="4057"/>
        <item x="3592"/>
        <item x="1122"/>
        <item x="193"/>
        <item x="4287"/>
        <item x="3747"/>
        <item x="4503"/>
        <item x="3689"/>
        <item x="4715"/>
        <item x="3243"/>
        <item x="4935"/>
        <item x="1701"/>
        <item x="745"/>
        <item x="5136"/>
        <item x="5832"/>
        <item x="1138"/>
        <item x="4500"/>
        <item x="3833"/>
        <item x="1977"/>
        <item x="5084"/>
        <item x="3750"/>
        <item x="1220"/>
        <item x="4782"/>
        <item x="2302"/>
        <item x="5973"/>
        <item x="654"/>
        <item x="5336"/>
        <item x="1620"/>
        <item x="28"/>
        <item x="6043"/>
        <item x="2267"/>
        <item x="5932"/>
        <item x="1788"/>
        <item x="4588"/>
        <item x="1434"/>
        <item x="669"/>
        <item x="1375"/>
        <item x="5127"/>
        <item x="2798"/>
        <item x="2984"/>
        <item x="2049"/>
        <item x="5478"/>
        <item x="4457"/>
        <item x="1044"/>
        <item x="3470"/>
        <item x="4646"/>
        <item x="2449"/>
        <item x="4875"/>
        <item x="756"/>
        <item x="4712"/>
        <item x="4568"/>
        <item x="994"/>
        <item x="2632"/>
        <item x="3156"/>
        <item x="2993"/>
        <item x="2015"/>
        <item x="3065"/>
        <item x="5243"/>
        <item x="4711"/>
        <item x="5078"/>
        <item x="995"/>
        <item x="1256"/>
        <item x="5693"/>
        <item x="1683"/>
        <item x="1869"/>
        <item x="3919"/>
        <item x="3820"/>
        <item x="2485"/>
        <item x="835"/>
        <item x="2224"/>
        <item x="126"/>
        <item x="5007"/>
        <item x="4663"/>
        <item x="5447"/>
        <item x="1155"/>
        <item x="1986"/>
        <item x="792"/>
        <item x="5659"/>
        <item x="4497"/>
        <item x="1016"/>
        <item x="5900"/>
        <item x="3697"/>
        <item x="2255"/>
        <item x="523"/>
        <item x="2484"/>
        <item x="2176"/>
        <item x="5464"/>
        <item x="5442"/>
        <item x="230"/>
        <item x="1829"/>
        <item x="5865"/>
        <item x="1913"/>
        <item x="620"/>
        <item x="2499"/>
        <item x="4928"/>
        <item x="4347"/>
        <item x="1668"/>
        <item x="4713"/>
        <item x="1517"/>
        <item x="2714"/>
        <item x="1239"/>
        <item x="3280"/>
        <item x="1762"/>
        <item x="1665"/>
        <item x="1262"/>
        <item x="1804"/>
        <item x="4672"/>
        <item x="4145"/>
        <item x="5886"/>
        <item x="2946"/>
        <item x="2147"/>
        <item x="5656"/>
        <item x="4446"/>
        <item x="2374"/>
        <item x="4855"/>
        <item x="4050"/>
        <item x="2232"/>
        <item x="3609"/>
        <item x="494"/>
        <item x="686"/>
        <item x="3591"/>
        <item x="2581"/>
        <item x="5134"/>
        <item x="3172"/>
        <item x="2608"/>
        <item x="5262"/>
        <item x="934"/>
        <item x="2113"/>
        <item x="5838"/>
        <item x="3375"/>
        <item x="2721"/>
        <item x="5028"/>
        <item x="3982"/>
        <item x="4154"/>
        <item x="4124"/>
        <item x="2843"/>
        <item x="5949"/>
        <item x="3385"/>
        <item x="5861"/>
        <item x="5044"/>
        <item x="1131"/>
        <item x="2923"/>
        <item x="1494"/>
        <item x="2287"/>
        <item x="5525"/>
        <item x="4052"/>
        <item x="1968"/>
        <item x="1467"/>
        <item x="4363"/>
        <item x="5320"/>
        <item x="3216"/>
        <item x="3605"/>
        <item x="3071"/>
        <item x="5111"/>
        <item x="2629"/>
        <item x="3620"/>
        <item x="4902"/>
        <item x="3442"/>
        <item x="5348"/>
        <item x="4686"/>
        <item x="1514"/>
        <item x="2532"/>
        <item x="4824"/>
        <item x="4440"/>
        <item x="4469"/>
        <item x="1743"/>
        <item x="4372"/>
        <item x="3286"/>
        <item x="4220"/>
        <item x="861"/>
        <item x="1429"/>
        <item x="4888"/>
        <item x="4029"/>
        <item x="2126"/>
        <item x="3795"/>
        <item x="2169"/>
        <item x="4837"/>
        <item x="3570"/>
        <item x="1961"/>
        <item x="80"/>
        <item x="3339"/>
        <item x="981"/>
        <item x="3123"/>
        <item x="2894"/>
        <item x="3374"/>
        <item x="1965"/>
        <item x="2428"/>
        <item x="3516"/>
        <item x="724"/>
        <item x="435"/>
        <item x="4590"/>
        <item x="3250"/>
        <item x="4073"/>
        <item x="4617"/>
        <item x="816"/>
        <item x="2205"/>
        <item x="3738"/>
        <item x="5558"/>
        <item x="216"/>
        <item x="1817"/>
        <item x="543"/>
        <item x="1006"/>
        <item x="2313"/>
        <item x="1549"/>
        <item x="247"/>
        <item x="2673"/>
        <item x="4292"/>
        <item x="4602"/>
        <item x="194"/>
        <item x="4628"/>
        <item x="2951"/>
        <item x="584"/>
        <item x="3975"/>
        <item x="3607"/>
        <item x="1053"/>
        <item x="4301"/>
        <item x="4423"/>
        <item x="4491"/>
        <item x="3823"/>
        <item x="1581"/>
        <item x="3896"/>
        <item x="1185"/>
        <item x="5539"/>
        <item x="5746"/>
        <item x="2399"/>
        <item x="4517"/>
        <item x="4197"/>
        <item x="2578"/>
        <item x="4729"/>
        <item x="4942"/>
        <item x="1493"/>
        <item x="5361"/>
        <item x="4217"/>
        <item x="5149"/>
        <item x="4519"/>
        <item x="5955"/>
        <item x="765"/>
        <item x="5570"/>
        <item x="676"/>
        <item x="3841"/>
        <item x="397"/>
        <item x="87"/>
        <item x="62"/>
        <item x="4389"/>
        <item x="3675"/>
        <item x="2518"/>
        <item x="5135"/>
        <item x="1245"/>
        <item x="4735"/>
        <item x="4401"/>
        <item x="4645"/>
        <item x="5008"/>
        <item x="2181"/>
        <item x="5776"/>
        <item x="4706"/>
        <item x="3158"/>
        <item x="1308"/>
        <item x="5999"/>
        <item x="4854"/>
        <item x="201"/>
        <item x="5786"/>
        <item x="1388"/>
        <item x="5016"/>
        <item x="1086"/>
        <item x="5579"/>
        <item x="3173"/>
        <item x="1473"/>
        <item x="3818"/>
        <item x="1881"/>
        <item x="5057"/>
        <item x="5368"/>
        <item x="1288"/>
        <item x="5332"/>
        <item x="2341"/>
        <item x="5164"/>
        <item x="5152"/>
        <item x="3834"/>
        <item x="3477"/>
        <item x="3594"/>
        <item x="2872"/>
        <item x="1760"/>
        <item x="4956"/>
        <item x="5274"/>
        <item x="4741"/>
        <item x="1900"/>
        <item x="5426"/>
        <item x="3899"/>
        <item x="4923"/>
        <item x="4529"/>
        <item x="188"/>
        <item x="4171"/>
        <item x="3669"/>
        <item x="2031"/>
        <item x="5308"/>
        <item x="5231"/>
        <item x="714"/>
        <item x="5476"/>
        <item x="838"/>
        <item x="4185"/>
        <item x="2827"/>
        <item x="4083"/>
        <item x="1573"/>
        <item x="2047"/>
        <item x="3855"/>
        <item x="2437"/>
        <item x="1561"/>
        <item x="393"/>
        <item x="2495"/>
        <item x="5345"/>
        <item x="3628"/>
        <item x="1956"/>
        <item x="5842"/>
        <item x="3398"/>
        <item x="5985"/>
        <item x="890"/>
        <item x="5587"/>
        <item x="2135"/>
        <item x="3391"/>
        <item x="2935"/>
        <item x="3180"/>
        <item x="2749"/>
        <item x="6052"/>
        <item x="952"/>
        <item x="5894"/>
        <item x="2954"/>
        <item x="1800"/>
        <item x="2723"/>
        <item x="928"/>
        <item x="2186"/>
        <item x="5433"/>
        <item x="2489"/>
        <item x="1026"/>
        <item x="4129"/>
        <item x="4911"/>
        <item x="1380"/>
        <item x="2028"/>
        <item x="1072"/>
        <item x="6005"/>
        <item x="4064"/>
        <item x="2630"/>
        <item x="1411"/>
        <item x="5481"/>
        <item x="2263"/>
        <item x="351"/>
        <item x="5643"/>
        <item x="5993"/>
        <item x="5341"/>
        <item x="3145"/>
        <item x="5378"/>
        <item x="3944"/>
        <item x="1438"/>
        <item x="3512"/>
        <item x="2735"/>
        <item x="5171"/>
        <item x="3623"/>
        <item x="4696"/>
        <item x="504"/>
        <item x="3920"/>
        <item x="5850"/>
        <item x="5547"/>
        <item x="4348"/>
        <item x="1718"/>
        <item x="5064"/>
        <item x="5556"/>
        <item x="942"/>
        <item x="1227"/>
        <item x="1984"/>
        <item x="3214"/>
        <item x="2703"/>
        <item x="4963"/>
        <item x="987"/>
        <item x="1114"/>
        <item x="1255"/>
        <item x="1320"/>
        <item x="2281"/>
        <item x="5758"/>
        <item x="4426"/>
        <item x="4049"/>
        <item x="975"/>
        <item x="6059"/>
        <item x="4289"/>
        <item x="283"/>
        <item x="2868"/>
        <item x="5691"/>
        <item x="1558"/>
        <item x="486"/>
        <item x="3147"/>
        <item x="2576"/>
        <item x="1934"/>
        <item x="5964"/>
        <item x="1849"/>
        <item x="3542"/>
        <item x="3848"/>
        <item x="4481"/>
        <item x="6012"/>
        <item x="4572"/>
        <item x="5280"/>
        <item x="2279"/>
        <item x="1276"/>
        <item x="2363"/>
        <item x="674"/>
        <item x="3434"/>
        <item x="5591"/>
        <item x="5763"/>
        <item x="3934"/>
        <item x="499"/>
        <item x="1193"/>
        <item x="5381"/>
        <item x="2675"/>
        <item x="516"/>
        <item x="5179"/>
        <item x="854"/>
        <item x="4540"/>
        <item x="4970"/>
        <item x="2991"/>
        <item x="1576"/>
        <item x="2904"/>
        <item x="4754"/>
        <item x="3217"/>
        <item x="3724"/>
        <item x="144"/>
        <item x="1821"/>
        <item x="2471"/>
        <item x="4507"/>
        <item x="3710"/>
        <item x="4078"/>
        <item x="4062"/>
        <item x="5901"/>
        <item x="4097"/>
        <item x="775"/>
        <item x="2692"/>
        <item x="3866"/>
        <item x="2129"/>
        <item x="3639"/>
        <item x="4785"/>
        <item x="1814"/>
        <item x="2869"/>
        <item x="3194"/>
        <item x="5484"/>
        <item x="2972"/>
        <item x="1337"/>
        <item x="2812"/>
        <item x="2741"/>
        <item x="2505"/>
        <item x="2041"/>
        <item x="5971"/>
        <item x="3539"/>
        <item x="381"/>
        <item x="3099"/>
        <item x="2243"/>
        <item x="3204"/>
        <item x="1448"/>
        <item x="4260"/>
        <item x="1223"/>
        <item x="2006"/>
        <item x="2274"/>
        <item x="4303"/>
        <item x="2221"/>
        <item x="1036"/>
        <item x="2355"/>
        <item x="1634"/>
        <item x="4724"/>
        <item x="311"/>
        <item x="4994"/>
        <item x="4160"/>
        <item x="2992"/>
        <item x="2057"/>
        <item x="1686"/>
        <item x="1724"/>
        <item x="2549"/>
        <item x="4273"/>
        <item x="5906"/>
        <item x="5695"/>
        <item x="3316"/>
        <item x="5285"/>
        <item x="1695"/>
        <item x="5069"/>
        <item x="4862"/>
        <item x="3968"/>
        <item x="4653"/>
        <item x="4650"/>
        <item x="4428"/>
        <item x="1533"/>
        <item x="578"/>
        <item x="3990"/>
        <item x="3752"/>
        <item x="3730"/>
        <item x="3531"/>
        <item x="2207"/>
        <item x="1198"/>
        <item x="2854"/>
        <item x="1780"/>
        <item x="2619"/>
        <item x="2387"/>
        <item x="1926"/>
        <item x="1449"/>
        <item x="2597"/>
        <item x="180"/>
        <item x="1285"/>
        <item x="2197"/>
        <item x="4525"/>
        <item x="940"/>
        <item x="1500"/>
        <item x="5208"/>
        <item x="2161"/>
        <item x="3505"/>
        <item x="4938"/>
        <item x="5904"/>
        <item x="4092"/>
        <item x="3427"/>
        <item x="1018"/>
        <item x="3487"/>
        <item x="1144"/>
        <item x="4192"/>
        <item x="2453"/>
        <item x="2907"/>
        <item x="2866"/>
        <item x="5584"/>
        <item x="3671"/>
        <item x="2407"/>
        <item x="1526"/>
        <item x="5793"/>
        <item x="3218"/>
        <item x="3095"/>
        <item x="5145"/>
        <item x="1990"/>
        <item x="2229"/>
        <item x="6002"/>
        <item x="3312"/>
        <item x="4379"/>
        <item x="4290"/>
        <item x="3364"/>
        <item x="1945"/>
        <item x="1522"/>
        <item x="108"/>
        <item x="4361"/>
        <item x="1268"/>
        <item x="1232"/>
        <item x="2447"/>
        <item x="3097"/>
        <item x="2730"/>
        <item x="1658"/>
        <item x="1766"/>
        <item x="5622"/>
        <item x="4949"/>
        <item x="2273"/>
        <item x="1367"/>
        <item x="4406"/>
        <item x="847"/>
        <item x="3133"/>
        <item x="3654"/>
        <item x="3093"/>
        <item x="2360"/>
        <item x="1476"/>
        <item x="2924"/>
        <item x="5375"/>
        <item x="2744"/>
        <item x="5563"/>
        <item x="2533"/>
        <item x="3270"/>
        <item x="3865"/>
        <item x="1916"/>
        <item x="2493"/>
        <item x="2003"/>
        <item x="1624"/>
        <item x="5160"/>
        <item x="1095"/>
        <item x="6047"/>
        <item x="1186"/>
        <item x="3036"/>
        <item x="598"/>
        <item x="1171"/>
        <item x="2966"/>
        <item x="4638"/>
        <item x="5769"/>
        <item x="5168"/>
        <item x="3258"/>
        <item x="4609"/>
        <item x="2411"/>
        <item x="1102"/>
        <item x="2304"/>
        <item x="228"/>
        <item x="2871"/>
        <item x="2070"/>
        <item x="2322"/>
        <item x="5979"/>
        <item x="6037"/>
        <item x="98"/>
        <item x="3094"/>
        <item x="5367"/>
        <item x="3090"/>
        <item x="3132"/>
        <item x="479"/>
        <item x="3314"/>
        <item x="3271"/>
        <item x="3317"/>
        <item x="2052"/>
        <item x="632"/>
        <item x="772"/>
        <item x="45"/>
        <item x="1112"/>
        <item x="4849"/>
        <item x="5928"/>
        <item x="2106"/>
        <item x="1836"/>
        <item x="4961"/>
        <item x="5505"/>
        <item x="1481"/>
        <item x="3440"/>
        <item x="5722"/>
        <item x="2819"/>
        <item x="1351"/>
        <item x="1512"/>
        <item x="4593"/>
        <item x="787"/>
        <item x="455"/>
        <item x="5925"/>
        <item x="2194"/>
        <item x="419"/>
        <item x="5782"/>
        <item x="1772"/>
        <item x="3054"/>
        <item x="4508"/>
        <item x="1871"/>
        <item x="4816"/>
        <item x="3055"/>
        <item x="2215"/>
        <item x="3666"/>
        <item x="4705"/>
        <item x="1950"/>
        <item x="5050"/>
        <item x="4108"/>
        <item x="23"/>
        <item x="4744"/>
        <item x="5994"/>
        <item x="2973"/>
        <item x="2633"/>
        <item x="2865"/>
        <item x="5304"/>
        <item x="2515"/>
        <item x="3037"/>
        <item x="5063"/>
        <item x="1681"/>
        <item x="659"/>
        <item x="2329"/>
        <item x="5300"/>
        <item x="5093"/>
        <item x="5268"/>
        <item x="5597"/>
        <item x="1728"/>
        <item x="3256"/>
        <item x="2596"/>
        <item x="3310"/>
        <item x="5807"/>
        <item x="871"/>
        <item x="5633"/>
        <item x="3347"/>
        <item x="4332"/>
        <item x="2829"/>
        <item x="2150"/>
        <item x="5088"/>
        <item x="2177"/>
        <item x="2914"/>
        <item x="2729"/>
        <item x="6015"/>
        <item x="4803"/>
        <item x="4533"/>
        <item x="60"/>
        <item x="5022"/>
        <item x="3578"/>
        <item x="415"/>
        <item x="2500"/>
        <item x="1590"/>
        <item x="1439"/>
        <item x="4882"/>
        <item x="755"/>
        <item x="5468"/>
        <item x="1740"/>
        <item x="2773"/>
        <item x="362"/>
        <item x="5459"/>
        <item x="246"/>
        <item x="4924"/>
        <item x="2401"/>
        <item x="695"/>
        <item x="3670"/>
        <item x="3406"/>
        <item x="1744"/>
        <item x="2628"/>
        <item x="3346"/>
        <item x="238"/>
        <item x="371"/>
        <item x="5673"/>
        <item x="3309"/>
        <item x="2168"/>
        <item x="4879"/>
        <item x="3197"/>
        <item x="2588"/>
        <item x="5391"/>
        <item x="4721"/>
        <item x="4554"/>
        <item x="5876"/>
        <item x="1896"/>
        <item x="4671"/>
        <item x="1994"/>
        <item x="2173"/>
        <item x="653"/>
        <item x="1452"/>
        <item x="5188"/>
        <item x="2593"/>
        <item x="88"/>
        <item x="5279"/>
        <item x="963"/>
        <item x="3768"/>
        <item x="5239"/>
        <item x="346"/>
        <item x="5011"/>
        <item x="3540"/>
        <item x="5256"/>
        <item x="4312"/>
        <item x="5685"/>
        <item x="3139"/>
        <item x="1813"/>
        <item x="3581"/>
        <item x="3486"/>
        <item x="2426"/>
        <item x="3545"/>
        <item x="4121"/>
        <item x="1460"/>
        <item x="2638"/>
        <item x="2435"/>
        <item x="3188"/>
        <item x="2962"/>
        <item x="2579"/>
        <item x="1715"/>
        <item x="4974"/>
        <item x="2396"/>
        <item x="1952"/>
        <item x="2283"/>
        <item x="691"/>
        <item x="3184"/>
        <item x="4454"/>
        <item x="1209"/>
        <item x="1125"/>
        <item x="3417"/>
        <item x="2077"/>
        <item x="5126"/>
        <item x="206"/>
        <item x="2379"/>
        <item x="646"/>
        <item x="4834"/>
        <item x="4338"/>
        <item x="1861"/>
        <item x="5439"/>
        <item x="1396"/>
        <item x="1012"/>
        <item x="2361"/>
        <item x="4979"/>
        <item x="1485"/>
        <item x="4764"/>
        <item x="2101"/>
        <item x="3894"/>
        <item x="2170"/>
        <item x="522"/>
        <item x="5422"/>
        <item x="2182"/>
        <item x="2960"/>
        <item x="1363"/>
        <item x="4937"/>
        <item x="1937"/>
        <item x="3999"/>
        <item x="1027"/>
        <item x="3362"/>
        <item x="956"/>
        <item x="2293"/>
        <item x="5222"/>
        <item x="3357"/>
        <item x="3764"/>
        <item x="1613"/>
        <item x="537"/>
        <item x="3500"/>
        <item x="4088"/>
        <item x="2130"/>
        <item x="2967"/>
        <item x="1898"/>
        <item x="918"/>
        <item x="1690"/>
        <item x="3806"/>
        <item x="4123"/>
        <item x="5483"/>
        <item x="625"/>
        <item x="2340"/>
        <item x="2734"/>
        <item x="777"/>
        <item x="2404"/>
        <item x="4230"/>
        <item x="3709"/>
        <item x="1709"/>
        <item x="509"/>
        <item x="730"/>
        <item x="1045"/>
        <item x="5651"/>
        <item x="213"/>
        <item x="4553"/>
        <item x="1207"/>
        <item x="3727"/>
        <item x="1755"/>
        <item x="2643"/>
        <item x="1344"/>
        <item x="1732"/>
        <item x="2236"/>
        <item x="5340"/>
        <item x="1416"/>
        <item x="1667"/>
        <item x="4396"/>
        <item x="4226"/>
        <item x="4775"/>
        <item x="2115"/>
        <item x="1165"/>
        <item x="3645"/>
        <item x="5427"/>
        <item x="4222"/>
        <item x="1376"/>
        <item x="1883"/>
        <item x="898"/>
        <item x="3131"/>
        <item x="3997"/>
        <item x="3541"/>
        <item x="1263"/>
        <item x="2732"/>
        <item x="5218"/>
        <item x="929"/>
        <item x="2612"/>
        <item x="4989"/>
        <item x="2188"/>
        <item x="4125"/>
        <item x="158"/>
        <item x="1799"/>
        <item x="5855"/>
        <item x="3582"/>
        <item x="1399"/>
        <item x="2561"/>
        <item x="5604"/>
        <item x="4035"/>
        <item x="3051"/>
        <item x="5143"/>
        <item x="3965"/>
        <item x="1647"/>
        <item x="4327"/>
        <item x="903"/>
        <item x="4006"/>
        <item x="1148"/>
        <item x="5698"/>
        <item x="1540"/>
        <item x="810"/>
        <item x="3945"/>
        <item x="4181"/>
        <item x="927"/>
        <item x="5199"/>
        <item x="5549"/>
        <item x="2237"/>
        <item x="5637"/>
        <item x="4443"/>
        <item x="502"/>
        <item x="1971"/>
        <item x="5810"/>
        <item x="185"/>
        <item x="3859"/>
        <item x="3875"/>
        <item x="3765"/>
        <item x="4219"/>
        <item x="3183"/>
        <item x="4001"/>
        <item x="2748"/>
        <item x="3485"/>
        <item x="5403"/>
        <item x="539"/>
        <item x="2906"/>
        <item x="2568"/>
        <item x="2516"/>
        <item x="1828"/>
        <item x="2418"/>
        <item x="2501"/>
        <item x="2335"/>
        <item x="6021"/>
        <item x="1920"/>
        <item x="3815"/>
        <item x="2441"/>
        <item x="3004"/>
        <item x="5640"/>
        <item x="1067"/>
        <item x="5846"/>
        <item x="4259"/>
        <item x="4188"/>
        <item x="2330"/>
        <item x="2459"/>
        <item x="2410"/>
        <item x="5530"/>
        <item x="6056"/>
        <item x="5436"/>
        <item x="5757"/>
        <item x="2270"/>
        <item x="5648"/>
        <item x="5740"/>
        <item x="2039"/>
        <item x="4664"/>
        <item x="5615"/>
        <item x="4346"/>
        <item x="4104"/>
        <item x="2636"/>
        <item x="4345"/>
        <item x="6053"/>
        <item x="4100"/>
        <item x="5853"/>
        <item x="2963"/>
        <item x="1700"/>
        <item x="3955"/>
        <item x="399"/>
        <item x="3408"/>
        <item x="5005"/>
        <item x="4172"/>
        <item x="3043"/>
        <item x="1569"/>
        <item x="2416"/>
        <item x="1038"/>
        <item x="1316"/>
        <item x="3272"/>
        <item x="1806"/>
        <item x="5522"/>
        <item x="5733"/>
        <item x="4045"/>
        <item x="2824"/>
        <item x="1172"/>
        <item x="5965"/>
        <item x="3776"/>
        <item x="2092"/>
        <item x="465"/>
        <item x="5940"/>
        <item x="4479"/>
        <item x="5430"/>
        <item x="4874"/>
        <item x="2671"/>
        <item x="1697"/>
        <item x="3401"/>
        <item x="4405"/>
        <item x="284"/>
        <item x="1622"/>
        <item x="5327"/>
        <item x="5819"/>
        <item x="1516"/>
        <item x="1280"/>
        <item x="3262"/>
        <item x="2874"/>
        <item x="5517"/>
        <item x="5237"/>
        <item x="3630"/>
        <item x="5225"/>
        <item x="5113"/>
        <item x="5729"/>
        <item x="3769"/>
        <item x="793"/>
        <item x="2656"/>
        <item x="2394"/>
        <item x="776"/>
        <item x="4386"/>
        <item x="1736"/>
        <item x="5081"/>
        <item x="5936"/>
        <item x="3822"/>
        <item x="4570"/>
        <item x="3761"/>
        <item x="1287"/>
        <item x="5319"/>
        <item x="5018"/>
        <item x="4268"/>
        <item x="2693"/>
        <item x="5564"/>
        <item x="4872"/>
        <item x="3804"/>
        <item x="2667"/>
        <item x="4796"/>
        <item x="1981"/>
        <item x="4632"/>
        <item x="992"/>
        <item x="5105"/>
        <item x="5013"/>
        <item x="5752"/>
        <item x="3723"/>
        <item x="1299"/>
        <item x="1850"/>
        <item x="3878"/>
        <item x="4549"/>
        <item x="2645"/>
        <item x="1958"/>
        <item x="1644"/>
        <item x="5313"/>
        <item x="5295"/>
        <item x="3501"/>
        <item x="3072"/>
        <item x="2155"/>
        <item x="490"/>
        <item x="5076"/>
        <item x="1427"/>
        <item x="5983"/>
        <item x="2351"/>
        <item x="2745"/>
        <item x="5565"/>
        <item x="5358"/>
        <item x="5098"/>
        <item x="5147"/>
        <item x="4815"/>
        <item x="4618"/>
        <item x="2567"/>
        <item x="4690"/>
        <item x="739"/>
        <item x="2641"/>
        <item x="4912"/>
        <item x="4512"/>
        <item x="4806"/>
        <item x="4900"/>
        <item x="3187"/>
        <item x="4293"/>
        <item x="1539"/>
        <item x="2873"/>
        <item x="3631"/>
        <item x="4066"/>
        <item x="3961"/>
        <item x="1914"/>
        <item x="3840"/>
        <item x="4487"/>
        <item x="5292"/>
        <item x="5771"/>
        <item x="3711"/>
        <item x="3611"/>
        <item x="4759"/>
        <item x="4842"/>
        <item x="2880"/>
        <item x="3383"/>
        <item x="1179"/>
        <item x="6033"/>
        <item x="3159"/>
        <item x="2206"/>
        <item x="2212"/>
        <item x="4781"/>
        <item x="2943"/>
        <item x="4053"/>
        <item x="1611"/>
        <item x="1786"/>
        <item x="3400"/>
        <item x="4569"/>
        <item x="2710"/>
        <item x="4890"/>
        <item x="1975"/>
        <item x="2476"/>
        <item x="5498"/>
        <item x="4606"/>
        <item x="4680"/>
        <item x="3404"/>
        <item x="2014"/>
        <item x="1000"/>
        <item x="278"/>
        <item x="1676"/>
        <item x="1037"/>
        <item x="5118"/>
        <item x="5711"/>
        <item x="4474"/>
        <item x="4826"/>
        <item x="2249"/>
        <item x="4971"/>
        <item x="4584"/>
        <item x="2520"/>
        <item x="2020"/>
        <item x="4598"/>
        <item x="2926"/>
        <item x="1963"/>
        <item x="4676"/>
        <item x="3233"/>
        <item x="1504"/>
        <item x="3293"/>
        <item x="4051"/>
        <item x="5980"/>
        <item x="568"/>
        <item x="5917"/>
        <item x="4703"/>
        <item x="5045"/>
        <item x="3726"/>
        <item x="1763"/>
        <item x="3495"/>
        <item x="575"/>
        <item x="1751"/>
        <item x="2884"/>
        <item x="2056"/>
        <item x="1858"/>
        <item x="3651"/>
        <item x="1248"/>
        <item x="1150"/>
        <item x="843"/>
        <item x="812"/>
        <item x="4467"/>
        <item x="4918"/>
        <item x="1905"/>
        <item x="3998"/>
        <item x="5183"/>
        <item x="4224"/>
        <item x="3857"/>
        <item x="2309"/>
        <item x="4036"/>
        <item x="2789"/>
        <item x="5029"/>
        <item x="1930"/>
        <item x="5537"/>
        <item x="3104"/>
        <item x="2325"/>
        <item x="4458"/>
        <item x="2046"/>
        <item x="2381"/>
        <item x="3322"/>
        <item x="5263"/>
        <item x="4920"/>
        <item x="3638"/>
        <item x="4256"/>
        <item x="2794"/>
        <item x="4700"/>
        <item x="5386"/>
        <item x="4366"/>
        <item x="2976"/>
        <item x="3100"/>
        <item x="5747"/>
        <item x="3405"/>
        <item x="675"/>
        <item x="3049"/>
        <item x="3181"/>
        <item x="2139"/>
        <item x="2975"/>
        <item x="3959"/>
        <item x="1283"/>
        <item x="2881"/>
        <item x="5248"/>
        <item x="105"/>
        <item x="3320"/>
        <item x="2587"/>
        <item x="5957"/>
        <item x="5596"/>
        <item x="4248"/>
        <item x="3149"/>
        <item x="3522"/>
        <item x="2367"/>
        <item x="2649"/>
        <item x="2462"/>
        <item x="233"/>
        <item x="2680"/>
        <item x="5205"/>
        <item x="3943"/>
        <item x="5123"/>
        <item x="3265"/>
        <item x="4780"/>
        <item x="2220"/>
        <item x="4277"/>
        <item x="4241"/>
        <item x="4158"/>
        <item x="1056"/>
        <item x="1962"/>
        <item x="5803"/>
        <item x="3419"/>
        <item x="4485"/>
        <item x="5446"/>
        <item x="2603"/>
        <item x="5679"/>
        <item x="2573"/>
        <item x="1988"/>
        <item x="4031"/>
        <item x="2195"/>
        <item x="120"/>
        <item x="1234"/>
        <item x="4279"/>
        <item x="6014"/>
        <item x="4153"/>
        <item x="3107"/>
        <item x="3106"/>
        <item x="4186"/>
        <item x="2089"/>
        <item x="845"/>
        <item x="35"/>
        <item x="2436"/>
        <item x="2959"/>
        <item x="4218"/>
        <item x="5660"/>
        <item x="2083"/>
        <item x="5338"/>
        <item x="2892"/>
        <item x="59"/>
        <item x="2836"/>
        <item x="4262"/>
        <item x="5887"/>
        <item x="3325"/>
        <item x="2616"/>
        <item x="4022"/>
        <item x="4442"/>
        <item x="5408"/>
        <item x="3494"/>
        <item x="5608"/>
        <item x="3367"/>
        <item x="3745"/>
        <item x="5816"/>
        <item x="3318"/>
        <item x="4018"/>
        <item x="5867"/>
        <item x="259"/>
        <item x="112"/>
        <item x="3635"/>
        <item x="3102"/>
        <item x="3632"/>
        <item x="4309"/>
        <item x="4263"/>
        <item x="6024"/>
        <item x="3064"/>
        <item x="5545"/>
        <item x="3046"/>
        <item x="99"/>
        <item x="21"/>
        <item x="1530"/>
        <item x="1880"/>
        <item x="4137"/>
        <item x="2624"/>
        <item x="3027"/>
        <item x="2903"/>
        <item x="3109"/>
        <item x="4402"/>
        <item x="3933"/>
        <item x="4494"/>
        <item x="3200"/>
        <item x="1536"/>
        <item x="1020"/>
        <item x="1426"/>
        <item x="2025"/>
        <item x="5497"/>
        <item x="5709"/>
        <item x="3451"/>
        <item x="5620"/>
        <item x="3281"/>
        <item x="2292"/>
        <item x="527"/>
        <item x="1094"/>
        <item x="5398"/>
        <item x="2560"/>
        <item x="5914"/>
        <item x="4993"/>
        <item x="2728"/>
        <item x="4170"/>
        <item x="3978"/>
        <item x="3802"/>
        <item x="421"/>
        <item x="2823"/>
        <item x="5192"/>
        <item x="3023"/>
        <item x="2164"/>
        <item x="3925"/>
        <item x="4627"/>
        <item x="4537"/>
        <item x="2826"/>
        <item x="2877"/>
        <item x="1845"/>
        <item x="3513"/>
        <item x="3557"/>
        <item x="1546"/>
        <item x="430"/>
        <item x="3791"/>
        <item x="2226"/>
        <item x="5962"/>
        <item x="3202"/>
        <item x="4043"/>
        <item x="4666"/>
        <item x="1101"/>
        <item x="3862"/>
        <item x="3597"/>
        <item x="1069"/>
        <item x="3546"/>
        <item x="5444"/>
        <item x="4439"/>
        <item x="2978"/>
        <item x="360"/>
        <item x="3786"/>
        <item x="2848"/>
        <item x="4480"/>
        <item x="4631"/>
        <item x="5290"/>
        <item x="2321"/>
        <item x="2642"/>
        <item x="2442"/>
        <item x="3735"/>
        <item x="4838"/>
        <item x="4201"/>
        <item x="5652"/>
        <item x="4709"/>
        <item x="3949"/>
        <item x="5027"/>
        <item x="41"/>
        <item x="5242"/>
        <item x="3246"/>
        <item x="5072"/>
        <item x="4745"/>
        <item x="3266"/>
        <item x="2494"/>
        <item x="1430"/>
        <item x="2666"/>
        <item x="425"/>
        <item x="556"/>
        <item x="4768"/>
        <item x="1348"/>
        <item x="4819"/>
        <item x="3910"/>
        <item x="3782"/>
        <item x="4496"/>
        <item x="2199"/>
        <item x="947"/>
        <item x="6034"/>
        <item x="3701"/>
        <item x="2420"/>
        <item x="3966"/>
        <item x="4175"/>
        <item x="2589"/>
        <item x="800"/>
        <item x="3423"/>
        <item x="3717"/>
        <item x="4614"/>
        <item x="2637"/>
        <item x="1269"/>
        <item x="3019"/>
        <item x="210"/>
        <item x="3577"/>
        <item x="1306"/>
        <item x="1783"/>
        <item x="411"/>
        <item x="2266"/>
        <item x="3828"/>
        <item x="3324"/>
        <item x="1779"/>
        <item x="2747"/>
        <item x="343"/>
        <item x="1927"/>
        <item x="4867"/>
        <item x="4876"/>
        <item x="3693"/>
        <item x="4384"/>
        <item x="2032"/>
        <item x="4191"/>
        <item x="5203"/>
        <item x="704"/>
        <item x="3772"/>
        <item x="4421"/>
        <item x="3568"/>
        <item x="4958"/>
        <item x="4836"/>
        <item x="4395"/>
        <item x="4387"/>
        <item x="4013"/>
        <item x="1059"/>
        <item x="4556"/>
        <item x="4661"/>
        <item x="3858"/>
        <item x="694"/>
        <item x="3809"/>
        <item x="1352"/>
        <item x="2451"/>
        <item x="638"/>
        <item x="3563"/>
        <item x="4694"/>
        <item x="2786"/>
        <item x="4925"/>
        <item x="4091"/>
        <item x="3075"/>
        <item x="1566"/>
        <item x="2887"/>
        <item x="5461"/>
        <item x="4659"/>
        <item x="4409"/>
        <item x="1803"/>
        <item x="2184"/>
        <item x="2352"/>
        <item x="4165"/>
        <item x="2148"/>
        <item x="3553"/>
        <item x="1597"/>
        <item x="1949"/>
        <item x="2910"/>
        <item x="3475"/>
        <item x="2699"/>
        <item x="1314"/>
        <item x="970"/>
        <item x="2556"/>
        <item x="5169"/>
        <item x="4055"/>
        <item x="2406"/>
        <item x="241"/>
        <item x="2541"/>
        <item x="5677"/>
        <item x="698"/>
        <item x="2524"/>
        <item x="824"/>
        <item x="4236"/>
        <item x="5767"/>
        <item x="157"/>
        <item x="5035"/>
        <item x="2512"/>
        <item x="2125"/>
        <item x="911"/>
        <item x="4636"/>
        <item x="2390"/>
        <item x="5975"/>
        <item x="1893"/>
        <item x="5882"/>
        <item x="1469"/>
        <item x="3652"/>
        <item x="2203"/>
        <item x="3685"/>
        <item x="4333"/>
        <item x="1723"/>
        <item x="2109"/>
        <item x="3474"/>
        <item x="4003"/>
        <item x="3342"/>
        <item x="3129"/>
        <item x="2178"/>
        <item x="2679"/>
        <item x="1218"/>
        <item x="5043"/>
        <item x="5080"/>
        <item x="3936"/>
        <item x="5376"/>
        <item x="4438"/>
        <item x="1831"/>
        <item x="1946"/>
        <item x="2252"/>
        <item x="2803"/>
        <item x="1410"/>
        <item x="373"/>
        <item x="3249"/>
        <item x="2282"/>
        <item x="968"/>
        <item x="3467"/>
        <item x="3334"/>
        <item x="2005"/>
        <item x="366"/>
        <item x="1078"/>
        <item x="5450"/>
        <item x="5130"/>
        <item x="2048"/>
        <item x="1662"/>
        <item x="4847"/>
        <item x="2902"/>
        <item x="4910"/>
        <item x="1156"/>
        <item x="4280"/>
        <item x="3681"/>
        <item x="2277"/>
        <item x="5351"/>
        <item x="3548"/>
        <item x="4314"/>
        <item x="1777"/>
        <item x="1495"/>
        <item x="4708"/>
        <item x="4856"/>
        <item x="3296"/>
        <item x="4615"/>
        <item x="5409"/>
        <item x="3328"/>
        <item x="2688"/>
        <item x="690"/>
        <item x="1466"/>
        <item x="3588"/>
        <item x="3418"/>
        <item x="628"/>
        <item x="3774"/>
        <item x="1583"/>
        <item x="1716"/>
        <item x="5141"/>
        <item x="2650"/>
        <item x="962"/>
        <item x="3702"/>
        <item x="2066"/>
        <item x="1820"/>
        <item x="1214"/>
        <item x="151"/>
        <item x="2858"/>
        <item x="5051"/>
        <item x="2424"/>
        <item x="1330"/>
        <item x="141"/>
        <item x="1324"/>
        <item x="5663"/>
        <item x="2079"/>
        <item x="4229"/>
        <item x="4674"/>
        <item x="130"/>
        <item x="2784"/>
        <item x="4113"/>
        <item x="1521"/>
        <item x="5790"/>
        <item x="5261"/>
        <item x="4086"/>
        <item x="314"/>
        <item x="4936"/>
        <item x="4212"/>
        <item x="1600"/>
        <item x="5296"/>
        <item x="3880"/>
        <item x="5061"/>
        <item x="3020"/>
        <item x="3128"/>
        <item x="2298"/>
        <item x="4499"/>
        <item x="5342"/>
        <item x="5269"/>
        <item x="2525"/>
        <item x="5077"/>
        <item x="3456"/>
        <item x="1596"/>
        <item x="6001"/>
        <item x="3241"/>
        <item x="4886"/>
        <item x="4538"/>
        <item x="1197"/>
        <item x="5117"/>
        <item x="3499"/>
        <item x="4720"/>
        <item x="3247"/>
        <item x="1791"/>
        <item x="2760"/>
        <item x="3113"/>
        <item x="3550"/>
        <item x="4005"/>
        <item x="2547"/>
        <item x="4823"/>
        <item x="3932"/>
        <item x="301"/>
        <item x="4450"/>
        <item x="533"/>
        <item x="5625"/>
        <item x="464"/>
        <item x="3526"/>
        <item x="3240"/>
        <item x="2753"/>
        <item x="5275"/>
        <item x="3332"/>
        <item x="3112"/>
        <item x="2244"/>
        <item x="2917"/>
        <item x="5465"/>
        <item x="2989"/>
        <item x="3352"/>
        <item x="5618"/>
        <item x="1211"/>
        <item x="4714"/>
        <item x="2911"/>
        <item x="644"/>
        <item x="957"/>
        <item x="2899"/>
        <item x="3126"/>
        <item x="6042"/>
        <item x="5871"/>
        <item x="5554"/>
        <item x="5503"/>
        <item x="899"/>
        <item x="3497"/>
        <item x="4506"/>
        <item x="5683"/>
        <item x="1682"/>
        <item x="2890"/>
        <item x="3994"/>
        <item x="510"/>
        <item x="4316"/>
        <item x="5293"/>
        <item x="4926"/>
        <item x="3484"/>
        <item x="3016"/>
        <item x="4102"/>
        <item x="3013"/>
        <item x="3887"/>
        <item x="5480"/>
        <item x="5309"/>
        <item x="2886"/>
        <item x="4668"/>
        <item x="14"/>
        <item x="5331"/>
        <item x="463"/>
        <item x="4235"/>
        <item x="2983"/>
        <item x="450"/>
        <item x="3435"/>
        <item x="5674"/>
        <item x="4157"/>
        <item x="3229"/>
        <item x="4930"/>
        <item x="5889"/>
        <item x="3135"/>
        <item x="442"/>
        <item x="2888"/>
        <item x="5211"/>
        <item x="4311"/>
        <item x="5513"/>
        <item x="2261"/>
        <item x="604"/>
        <item x="2657"/>
        <item x="3239"/>
        <item x="3667"/>
        <item x="5715"/>
        <item x="3770"/>
        <item x="3024"/>
        <item x="2338"/>
        <item x="165"/>
        <item x="3911"/>
        <item x="5760"/>
        <item x="5031"/>
        <item x="276"/>
        <item x="5694"/>
        <item x="3341"/>
        <item x="3749"/>
        <item x="4288"/>
        <item x="2670"/>
        <item x="5883"/>
        <item x="3471"/>
        <item x="3144"/>
        <item x="4877"/>
        <item x="1559"/>
        <item x="5499"/>
        <item x="2654"/>
        <item x="3134"/>
        <item x="3891"/>
        <item x="4996"/>
        <item x="1839"/>
        <item x="2930"/>
        <item x="2468"/>
        <item x="1"/>
        <item x="4453"/>
        <item x="2787"/>
        <item x="4326"/>
        <item x="1768"/>
        <item x="5133"/>
        <item x="1208"/>
        <item x="2651"/>
        <item x="3237"/>
        <item x="5536"/>
        <item x="4375"/>
        <item x="5919"/>
        <item x="4122"/>
        <item x="5899"/>
        <item x="590"/>
        <item x="5933"/>
        <item x="742"/>
        <item x="3005"/>
        <item x="1147"/>
        <item x="3650"/>
        <item x="806"/>
        <item x="4789"/>
        <item x="1999"/>
        <item x="3137"/>
        <item x="3343"/>
        <item x="5089"/>
        <item x="5969"/>
        <item x="914"/>
        <item x="3759"/>
        <item x="5710"/>
        <item x="2861"/>
        <item x="2312"/>
        <item x="3660"/>
        <item x="4337"/>
        <item x="734"/>
        <item x="725"/>
        <item x="2796"/>
        <item x="3083"/>
        <item x="4056"/>
        <item x="2774"/>
        <item x="5346"/>
        <item x="1462"/>
        <item x="3983"/>
        <item x="2434"/>
        <item x="2770"/>
        <item x="719"/>
        <item x="3775"/>
        <item x="2912"/>
        <item x="5246"/>
        <item x="2423"/>
        <item x="5749"/>
        <item x="1741"/>
        <item x="4565"/>
        <item x="652"/>
        <item x="5128"/>
        <item x="875"/>
        <item x="4603"/>
        <item x="5303"/>
        <item x="5173"/>
        <item x="4581"/>
        <item x="5915"/>
        <item x="6035"/>
        <item x="4551"/>
        <item x="338"/>
        <item x="2563"/>
        <item x="3033"/>
        <item x="3460"/>
        <item x="2421"/>
        <item x="3463"/>
        <item x="3722"/>
        <item x="2778"/>
        <item x="4541"/>
        <item x="2706"/>
        <item x="2210"/>
        <item x="2198"/>
        <item x="2371"/>
        <item x="997"/>
        <item x="4778"/>
        <item x="3114"/>
        <item x="989"/>
        <item x="4536"/>
        <item x="1970"/>
        <item x="5557"/>
        <item x="1960"/>
        <item x="5506"/>
        <item x="2157"/>
        <item x="5956"/>
        <item x="4883"/>
        <item x="473"/>
        <item x="982"/>
        <item x="3462"/>
        <item x="2190"/>
        <item x="2326"/>
        <item x="2891"/>
        <item x="1954"/>
        <item x="1126"/>
        <item x="2430"/>
        <item x="2094"/>
        <item x="3326"/>
        <item x="4986"/>
        <item x="4000"/>
        <item x="1502"/>
        <item x="232"/>
        <item x="860"/>
        <item x="1487"/>
        <item x="2069"/>
        <item x="5379"/>
        <item x="1745"/>
        <item x="2808"/>
        <item x="999"/>
        <item x="5718"/>
        <item x="2021"/>
        <item x="3593"/>
        <item x="4205"/>
        <item x="1243"/>
        <item x="4138"/>
        <item x="327"/>
        <item x="1228"/>
        <item x="2678"/>
        <item x="5762"/>
        <item x="4763"/>
        <item x="3576"/>
        <item x="1480"/>
        <item x="4352"/>
        <item x="2507"/>
        <item x="3349"/>
        <item x="1630"/>
        <item x="3207"/>
        <item x="5201"/>
        <item x="5094"/>
        <item x="1160"/>
        <item x="1733"/>
        <item x="3429"/>
        <item x="1225"/>
        <item x="1859"/>
        <item x="3538"/>
        <item x="3830"/>
        <item x="2483"/>
        <item x="2551"/>
        <item x="1572"/>
        <item x="2010"/>
        <item x="5922"/>
        <item x="1382"/>
        <item x="1066"/>
        <item x="3688"/>
        <item x="5526"/>
        <item x="1993"/>
        <item x="5020"/>
        <item x="1455"/>
        <item x="3085"/>
        <item x="5945"/>
        <item x="2571"/>
        <item x="3565"/>
        <item x="1116"/>
        <item x="3351"/>
        <item x="3700"/>
        <item x="1402"/>
        <item x="5972"/>
        <item x="2314"/>
        <item x="3205"/>
        <item x="1915"/>
        <item x="3691"/>
        <item x="5305"/>
        <item x="2081"/>
        <item x="2938"/>
        <item x="617"/>
        <item x="29"/>
        <item x="781"/>
        <item x="2570"/>
        <item x="4182"/>
        <item x="3575"/>
        <item x="5612"/>
        <item x="4976"/>
        <item x="352"/>
        <item x="5657"/>
        <item x="5344"/>
        <item x="1672"/>
        <item x="5235"/>
        <item x="4743"/>
        <item x="3816"/>
        <item x="1443"/>
        <item x="4009"/>
        <item x="1615"/>
        <item x="629"/>
        <item x="1712"/>
        <item x="5508"/>
        <item x="4130"/>
        <item x="2440"/>
        <item x="1852"/>
        <item x="4425"/>
        <item x="3327"/>
        <item x="2328"/>
        <item x="1368"/>
        <item x="3876"/>
        <item x="5818"/>
        <item x="272"/>
        <item x="3921"/>
        <item x="3008"/>
        <item x="5324"/>
        <item x="4748"/>
        <item x="1246"/>
        <item x="5794"/>
        <item x="3117"/>
        <item x="1408"/>
        <item x="5434"/>
        <item x="3800"/>
        <item x="5723"/>
        <item x="611"/>
        <item x="895"/>
        <item x="2542"/>
        <item x="2240"/>
        <item x="3206"/>
        <item x="3587"/>
        <item x="4225"/>
        <item x="5184"/>
        <item x="2216"/>
        <item x="5863"/>
        <item x="5110"/>
        <item x="6029"/>
        <item x="2336"/>
        <item x="3604"/>
        <item x="1979"/>
        <item x="1007"/>
        <item x="2099"/>
        <item x="4047"/>
        <item x="5930"/>
        <item x="3956"/>
        <item x="3157"/>
        <item x="3302"/>
        <item x="5645"/>
        <item x="1873"/>
        <item x="4397"/>
        <item x="1796"/>
        <item x="3306"/>
        <item x="1878"/>
        <item x="2300"/>
        <item x="2110"/>
        <item x="1318"/>
        <item x="3926"/>
        <item x="4355"/>
        <item x="4147"/>
        <item x="6006"/>
        <item x="3303"/>
        <item x="572"/>
        <item x="528"/>
        <item x="885"/>
        <item x="1395"/>
        <item x="1509"/>
        <item x="115"/>
        <item x="3252"/>
        <item x="4649"/>
        <item x="1754"/>
        <item x="5852"/>
        <item x="5389"/>
        <item x="4904"/>
        <item x="1645"/>
        <item x="4959"/>
        <item x="1254"/>
        <item x="1387"/>
        <item x="260"/>
        <item x="3430"/>
        <item x="1633"/>
        <item x="1417"/>
        <item x="1966"/>
        <item x="121"/>
        <item x="4272"/>
        <item x="2982"/>
        <item x="3692"/>
        <item x="3902"/>
        <item x="1139"/>
        <item x="4362"/>
        <item x="38"/>
        <item x="5551"/>
        <item x="1708"/>
        <item x="3931"/>
        <item x="4034"/>
        <item x="3376"/>
        <item x="3559"/>
        <item x="2230"/>
        <item x="4687"/>
        <item x="4231"/>
        <item x="5601"/>
        <item x="4625"/>
        <item x="3812"/>
        <item x="2491"/>
        <item x="6009"/>
        <item x="1649"/>
        <item x="1941"/>
        <item x="3333"/>
        <item x="3561"/>
        <item x="3368"/>
        <item x="5573"/>
        <item x="4964"/>
        <item x="5472"/>
        <item x="924"/>
        <item x="4152"/>
        <item x="3789"/>
        <item x="2804"/>
        <item x="5688"/>
        <item x="563"/>
        <item x="4859"/>
        <item x="5779"/>
        <item x="2253"/>
        <item x="3084"/>
        <item x="2998"/>
        <item x="1505"/>
        <item x="5804"/>
        <item x="3428"/>
        <item x="4492"/>
        <item x="4591"/>
        <item x="198"/>
        <item x="91"/>
        <item x="5895"/>
        <item x="4447"/>
        <item x="3535"/>
        <item x="3231"/>
        <item x="5991"/>
        <item x="4103"/>
        <item x="3585"/>
        <item x="4473"/>
        <item x="2754"/>
        <item x="5170"/>
        <item x="5383"/>
        <item x="2535"/>
        <item x="4833"/>
        <item x="6016"/>
        <item x="3799"/>
        <item x="3606"/>
        <item x="4257"/>
        <item x="5364"/>
        <item x="907"/>
        <item x="2145"/>
        <item x="5273"/>
        <item x="4801"/>
        <item x="4583"/>
        <item x="2769"/>
        <item x="3661"/>
        <item x="801"/>
        <item x="5177"/>
        <item x="4038"/>
        <item x="4707"/>
        <item x="5153"/>
        <item x="4183"/>
        <item x="5486"/>
        <item x="5699"/>
        <item x="3679"/>
        <item x="4368"/>
        <item x="5056"/>
        <item x="5761"/>
        <item x="2465"/>
        <item x="3787"/>
        <item x="5062"/>
        <item x="5908"/>
        <item x="3153"/>
        <item x="1811"/>
        <item x="2605"/>
        <item x="2862"/>
        <item x="3373"/>
        <item x="1042"/>
        <item x="2659"/>
        <item x="3566"/>
        <item x="1567"/>
        <item x="5010"/>
        <item x="428"/>
        <item x="1938"/>
        <item x="4946"/>
        <item x="5040"/>
        <item x="4156"/>
        <item x="4966"/>
        <item x="2740"/>
        <item x="4452"/>
        <item x="4251"/>
        <item x="4853"/>
        <item x="1664"/>
        <item x="834"/>
        <item x="2523"/>
        <item x="555"/>
        <item x="3757"/>
        <item x="1885"/>
        <item x="431"/>
        <item x="5373"/>
        <item x="2385"/>
        <item x="3537"/>
        <item x="2174"/>
        <item x="5174"/>
        <item x="2455"/>
        <item x="5282"/>
        <item x="5223"/>
        <item x="4731"/>
        <item x="4669"/>
        <item x="356"/>
        <item x="4597"/>
        <item x="1694"/>
        <item x="4265"/>
        <item x="1151"/>
        <item x="4751"/>
        <item x="4640"/>
        <item x="2933"/>
        <item x="5278"/>
        <item x="2716"/>
        <item x="2290"/>
        <item x="5066"/>
        <item x="4023"/>
        <item x="495"/>
        <item x="5259"/>
        <item x="2029"/>
        <item x="410"/>
        <item x="2060"/>
        <item x="1087"/>
        <item x="2763"/>
        <item x="5125"/>
        <item x="5425"/>
        <item x="1749"/>
        <item x="3883"/>
        <item x="3455"/>
        <item x="4063"/>
        <item x="2200"/>
        <item x="4328"/>
        <item x="3924"/>
        <item x="2625"/>
        <item x="4017"/>
        <item x="5970"/>
        <item x="4797"/>
        <item x="1060"/>
        <item x="3449"/>
        <item x="5784"/>
        <item x="5577"/>
        <item x="4523"/>
        <item x="5638"/>
        <item x="1591"/>
        <item x="3790"/>
        <item x="1834"/>
        <item x="4030"/>
        <item x="4689"/>
        <item x="4863"/>
        <item x="4807"/>
        <item x="1825"/>
        <item x="4414"/>
        <item x="4545"/>
        <item x="3785"/>
        <item x="3995"/>
        <item x="1338"/>
        <item x="5460"/>
        <item x="5339"/>
        <item x="5840"/>
        <item x="5582"/>
        <item x="4484"/>
        <item x="5485"/>
        <item x="3480"/>
        <item x="2700"/>
        <item x="3227"/>
        <item x="2482"/>
        <item x="1404"/>
        <item x="6051"/>
        <item x="4880"/>
        <item x="294"/>
        <item x="2997"/>
        <item x="4652"/>
        <item x="839"/>
        <item x="4398"/>
        <item x="5550"/>
        <item x="4376"/>
        <item x="700"/>
        <item x="3811"/>
        <item x="2247"/>
        <item x="2697"/>
        <item x="2171"/>
        <item x="5015"/>
        <item x="1901"/>
        <item x="5669"/>
        <item x="2403"/>
        <item x="4299"/>
        <item x="5371"/>
        <item x="4909"/>
        <item x="2391"/>
        <item x="3656"/>
        <item x="4240"/>
        <item x="4116"/>
        <item x="769"/>
        <item x="707"/>
        <item x="684"/>
        <item x="821"/>
        <item x="5792"/>
        <item x="1652"/>
        <item x="4199"/>
        <item x="2376"/>
        <item x="4697"/>
        <item x="2114"/>
        <item x="4318"/>
        <item x="4019"/>
        <item x="3223"/>
        <item x="5696"/>
        <item x="1808"/>
        <item x="5756"/>
        <item x="2689"/>
        <item x="5003"/>
        <item x="1173"/>
        <item x="639"/>
        <item x="1311"/>
        <item x="5163"/>
        <item x="4510"/>
        <item x="1974"/>
        <item x="2990"/>
        <item x="4430"/>
        <item x="4247"/>
        <item x="5877"/>
        <item x="5226"/>
        <item x="2461"/>
        <item x="2165"/>
        <item x="3682"/>
        <item x="1888"/>
        <item x="152"/>
        <item x="5115"/>
        <item x="4885"/>
        <item x="3797"/>
        <item x="953"/>
        <item x="1031"/>
        <item x="4550"/>
        <item x="6003"/>
        <item x="2239"/>
        <item x="5090"/>
        <item x="2724"/>
        <item x="4919"/>
        <item x="1998"/>
        <item x="4074"/>
        <item x="5432"/>
        <item x="4952"/>
        <item x="2348"/>
        <item x="5902"/>
        <item x="4460"/>
        <item x="2044"/>
        <item x="2117"/>
        <item x="3760"/>
        <item x="1453"/>
        <item x="4150"/>
        <item x="1289"/>
        <item x="4722"/>
        <item x="3255"/>
        <item x="2999"/>
        <item x="1705"/>
        <item x="4434"/>
        <item x="4245"/>
        <item x="4334"/>
        <item x="3977"/>
        <item x="2586"/>
        <item x="4098"/>
        <item x="4604"/>
        <item x="1532"/>
        <item x="1201"/>
        <item x="5326"/>
        <item x="4209"/>
        <item x="2631"/>
        <item x="0"/>
        <item x="1775"/>
        <item x="1279"/>
        <item x="2427"/>
        <item x="5639"/>
        <item x="2813"/>
        <item x="966"/>
        <item x="5586"/>
        <item x="4255"/>
        <item x="583"/>
        <item x="4015"/>
        <item x="2395"/>
        <item x="5119"/>
        <item x="134"/>
        <item x="2262"/>
        <item x="316"/>
        <item x="3222"/>
        <item x="4739"/>
        <item x="4624"/>
        <item x="3042"/>
        <item x="3603"/>
        <item x="5220"/>
        <item x="4939"/>
        <item x="5845"/>
        <item x="1929"/>
        <item x="2131"/>
        <item x="974"/>
        <item x="3264"/>
        <item x="3215"/>
        <item x="5534"/>
        <item x="1909"/>
        <item x="1081"/>
        <item x="2342"/>
        <item x="4658"/>
        <item x="2932"/>
        <item x="4677"/>
        <item x="5091"/>
        <item x="5299"/>
        <item x="2717"/>
        <item x="4039"/>
        <item x="3493"/>
        <item x="4462"/>
        <item x="2970"/>
        <item x="2842"/>
        <item x="2896"/>
        <item x="5334"/>
        <item x="908"/>
        <item x="6055"/>
        <item x="3914"/>
        <item x="2771"/>
        <item x="4465"/>
        <item x="2214"/>
        <item x="3571"/>
        <item x="4560"/>
        <item x="3715"/>
        <item x="2038"/>
        <item x="2922"/>
        <item x="1562"/>
        <item x="5744"/>
        <item x="3985"/>
        <item x="4761"/>
        <item x="5142"/>
        <item x="4531"/>
        <item x="3843"/>
        <item x="3952"/>
        <item x="4812"/>
        <item x="5542"/>
        <item x="2606"/>
        <item x="4868"/>
        <item x="4176"/>
        <item x="3870"/>
        <item x="3445"/>
        <item x="5796"/>
        <item x="4891"/>
        <item x="3885"/>
        <item x="5950"/>
        <item x="4681"/>
        <item x="136"/>
        <item x="2870"/>
        <item x="2622"/>
        <item x="18"/>
        <item x="4394"/>
        <item x="5418"/>
        <item x="302"/>
        <item x="460"/>
        <item x="1217"/>
        <item x="4370"/>
        <item x="856"/>
        <item x="5753"/>
        <item x="5354"/>
        <item x="5507"/>
        <item x="5307"/>
        <item x="2945"/>
        <item x="3481"/>
        <item x="4619"/>
        <item x="3441"/>
        <item x="4772"/>
        <item x="2540"/>
        <item x="4832"/>
        <item x="167"/>
        <item x="3991"/>
        <item x="4831"/>
        <item x="1221"/>
        <item x="3447"/>
        <item x="5959"/>
        <item x="2575"/>
        <item x="4242"/>
        <item x="1332"/>
        <item x="2356"/>
        <item x="5033"/>
        <item x="4304"/>
        <item x="4476"/>
        <item x="4898"/>
        <item x="5099"/>
        <item x="4141"/>
        <item x="330"/>
        <item x="2660"/>
        <item x="1097"/>
        <item x="4682"/>
        <item x="1111"/>
        <item x="1158"/>
        <item x="2078"/>
        <item x="5251"/>
        <item x="3338"/>
        <item x="3155"/>
        <item x="4977"/>
        <item x="5289"/>
        <item x="5721"/>
        <item x="5019"/>
        <item x="6007"/>
        <item x="3754"/>
        <item x="605"/>
        <item x="438"/>
        <item x="5449"/>
        <item x="4266"/>
        <item x="5770"/>
        <item x="3617"/>
        <item x="2276"/>
        <item x="33"/>
        <item x="5628"/>
        <item x="3146"/>
        <item x="5509"/>
        <item x="1612"/>
        <item x="2490"/>
        <item x="5104"/>
        <item x="5662"/>
        <item x="3642"/>
        <item x="3098"/>
        <item x="1848"/>
        <item x="5314"/>
        <item x="3520"/>
        <item x="5494"/>
        <item x="1358"/>
        <item x="5870"/>
        <item x="1653"/>
        <item x="2950"/>
        <item x="5978"/>
        <item x="1802"/>
        <item x="5921"/>
        <item x="2867"/>
        <item x="2271"/>
        <item x="3673"/>
        <item x="5705"/>
        <item x="5317"/>
        <item x="4085"/>
        <item x="148"/>
        <item x="2156"/>
        <item x="5725"/>
        <item x="4357"/>
        <item x="5514"/>
        <item x="5194"/>
        <item x="4897"/>
        <item x="4594"/>
        <item x="733"/>
        <item x="5834"/>
        <item x="2595"/>
        <item x="2472"/>
        <item x="2844"/>
        <item x="3705"/>
        <item x="2811"/>
        <item x="5041"/>
        <item x="3680"/>
        <item x="3068"/>
        <item x="5911"/>
        <item x="5234"/>
        <item x="2672"/>
        <item x="3122"/>
        <item x="4111"/>
        <item x="5521"/>
        <item x="1468"/>
        <item x="446"/>
        <item x="4215"/>
        <item x="4692"/>
        <item x="5185"/>
        <item x="2958"/>
        <item x="3315"/>
        <item x="3190"/>
        <item x="587"/>
        <item x="3534"/>
        <item x="5730"/>
        <item x="3372"/>
        <item x="337"/>
        <item x="5926"/>
        <item x="4459"/>
        <item x="3386"/>
        <item x="613"/>
        <item x="5732"/>
        <item x="3120"/>
        <item x="472"/>
        <item x="5396"/>
        <item x="3411"/>
        <item x="1428"/>
        <item x="1472"/>
        <item x="2895"/>
        <item x="3363"/>
        <item x="3291"/>
        <item x="6046"/>
        <item x="3091"/>
        <item x="5567"/>
        <item x="1584"/>
        <item x="5772"/>
        <item x="5943"/>
        <item x="3895"/>
        <item x="873"/>
        <item x="3941"/>
        <item x="5934"/>
        <item x="1538"/>
        <item x="717"/>
        <item x="5987"/>
        <item x="268"/>
        <item x="1412"/>
        <item x="4582"/>
        <item x="3168"/>
        <item x="2897"/>
        <item x="3678"/>
        <item x="5435"/>
        <item x="2035"/>
        <item x="217"/>
        <item x="3038"/>
        <item x="5106"/>
        <item x="5607"/>
        <item x="2722"/>
        <item x="3543"/>
        <item x="248"/>
        <item x="2905"/>
        <item x="3850"/>
        <item x="2498"/>
        <item x="65"/>
        <item x="5390"/>
        <item x="2828"/>
        <item x="3169"/>
        <item x="3901"/>
        <item x="5258"/>
        <item x="2504"/>
        <item x="4906"/>
        <item x="5356"/>
        <item x="454"/>
        <item x="998"/>
        <item x="3937"/>
        <item x="3171"/>
        <item x="2063"/>
        <item x="3308"/>
        <item x="3298"/>
        <item x="5647"/>
        <item x="3600"/>
        <item x="3192"/>
        <item x="5150"/>
        <item x="4126"/>
        <item x="3067"/>
        <item x="884"/>
        <item x="4798"/>
        <item x="3066"/>
        <item x="4675"/>
        <item x="4335"/>
        <item x="722"/>
        <item x="4435"/>
        <item x="2663"/>
        <item x="2855"/>
        <item x="3257"/>
        <item x="5316"/>
        <item x="6023"/>
        <item x="3767"/>
        <item x="3130"/>
        <item x="862"/>
        <item x="1346"/>
        <item x="2388"/>
        <item x="4944"/>
        <item x="3119"/>
        <item x="5854"/>
        <item x="84"/>
        <item x="4702"/>
        <item x="746"/>
        <item x="3595"/>
        <item x="5600"/>
        <item x="618"/>
        <item x="1130"/>
        <item x="2948"/>
        <item x="3053"/>
        <item x="5012"/>
        <item x="89"/>
        <item x="2968"/>
        <item x="980"/>
        <item x="4132"/>
        <item x="4727"/>
        <item x="5002"/>
        <item x="2268"/>
        <item x="1721"/>
        <item x="2845"/>
        <item x="3081"/>
        <item x="5458"/>
        <item x="3626"/>
        <item x="4344"/>
        <item x="515"/>
        <item x="729"/>
        <item x="5114"/>
        <item x="3832"/>
        <item x="538"/>
        <item x="2733"/>
        <item x="2429"/>
        <item x="1244"/>
        <item x="3348"/>
        <item x="1822"/>
        <item x="4284"/>
        <item x="354"/>
        <item x="3412"/>
        <item x="2955"/>
        <item x="1660"/>
        <item x="5524"/>
        <item x="3290"/>
        <item x="561"/>
        <item x="4162"/>
        <item x="3388"/>
        <item x="1135"/>
        <item x="380"/>
        <item x="5805"/>
        <item x="4895"/>
        <item x="3488"/>
        <item x="4167"/>
        <item x="2140"/>
        <item x="4515"/>
        <item x="3337"/>
        <item x="3177"/>
        <item x="4656"/>
        <item x="2204"/>
        <item x="3273"/>
        <item x="5219"/>
        <item x="1964"/>
        <item x="2719"/>
        <item x="3762"/>
        <item x="2739"/>
        <item x="993"/>
        <item x="2738"/>
        <item x="4915"/>
        <item x="3285"/>
        <item x="4221"/>
        <item x="2856"/>
        <item x="3903"/>
        <item x="986"/>
        <item x="3340"/>
        <item x="4350"/>
        <item x="5731"/>
        <item x="2609"/>
        <item x="4557"/>
        <item x="1377"/>
        <item x="5227"/>
        <item x="3821"/>
        <item x="6019"/>
        <item x="1496"/>
        <item x="1944"/>
        <item x="3579"/>
        <item x="5670"/>
        <item x="1003"/>
        <item x="1117"/>
        <item x="4567"/>
        <item x="1742"/>
        <item x="4058"/>
        <item x="401"/>
        <item x="1236"/>
        <item x="3389"/>
        <item x="5328"/>
        <item x="1224"/>
        <item x="2711"/>
        <item x="3996"/>
        <item x="4297"/>
        <item x="5421"/>
        <item x="2497"/>
        <item x="3712"/>
        <item x="783"/>
        <item x="813"/>
        <item x="2620"/>
        <item x="891"/>
        <item x="3397"/>
        <item x="5941"/>
        <item x="4445"/>
        <item x="4381"/>
        <item x="2506"/>
        <item x="2481"/>
        <item x="1948"/>
        <item x="1787"/>
        <item x="664"/>
        <item x="5097"/>
        <item x="4869"/>
        <item x="2618"/>
        <item x="3175"/>
        <item x="2964"/>
        <item x="409"/>
        <item x="3805"/>
        <item x="3616"/>
        <item x="1673"/>
        <item x="3504"/>
        <item x="4577"/>
        <item x="2372"/>
        <item x="5630"/>
        <item x="4216"/>
        <item x="2051"/>
        <item x="1892"/>
        <item x="2278"/>
        <item x="5122"/>
        <item x="1049"/>
        <item x="2256"/>
        <item x="1385"/>
        <item x="833"/>
        <item x="5880"/>
        <item x="1071"/>
        <item x="5431"/>
        <item x="2045"/>
        <item x="2018"/>
        <item x="4286"/>
        <item x="3947"/>
        <item x="3573"/>
        <item x="4665"/>
        <item x="4067"/>
        <item x="3517"/>
        <item x="1501"/>
        <item x="931"/>
        <item x="1231"/>
        <item x="2149"/>
        <item x="3078"/>
        <item x="5532"/>
        <item x="1912"/>
        <item x="1543"/>
        <item x="4037"/>
        <item x="1252"/>
        <item x="1575"/>
        <item x="5836"/>
        <item x="4769"/>
        <item x="680"/>
        <item x="2971"/>
        <item x="1812"/>
        <item x="1790"/>
        <item x="1364"/>
        <item x="1300"/>
        <item x="2731"/>
        <item x="1323"/>
        <item x="199"/>
        <item x="4441"/>
        <item x="2383"/>
        <item x="1432"/>
        <item x="3176"/>
        <item x="3725"/>
        <item x="4873"/>
        <item x="4788"/>
        <item x="1684"/>
        <item x="4382"/>
        <item x="5311"/>
        <item x="1181"/>
        <item x="2180"/>
        <item x="227"/>
        <item x="4611"/>
        <item x="4169"/>
        <item x="4134"/>
        <item x="4505"/>
        <item x="6044"/>
        <item x="4261"/>
        <item x="5074"/>
        <item x="4992"/>
        <item x="2160"/>
        <item x="5641"/>
        <item x="292"/>
        <item x="5333"/>
        <item x="943"/>
        <item x="3395"/>
        <item x="3569"/>
        <item x="1629"/>
        <item x="4718"/>
        <item x="5743"/>
        <item x="4660"/>
        <item x="3186"/>
        <item x="3794"/>
        <item x="3394"/>
        <item x="3515"/>
        <item x="3842"/>
        <item x="2853"/>
        <item x="5083"/>
        <item x="3962"/>
        <item x="3838"/>
        <item x="1482"/>
        <item x="2185"/>
        <item x="683"/>
        <item x="1446"/>
        <item x="1698"/>
        <item x="4278"/>
        <item x="3739"/>
        <item x="1091"/>
        <item x="4997"/>
        <item x="1890"/>
        <item x="4478"/>
        <item x="4716"/>
        <item x="2957"/>
        <item x="1195"/>
        <item x="4870"/>
        <item x="4388"/>
        <item x="4982"/>
        <item x="5847"/>
        <item x="3643"/>
        <item x="2961"/>
        <item x="2127"/>
        <item x="5953"/>
        <item x="5515"/>
        <item x="1635"/>
        <item x="2285"/>
        <item x="630"/>
        <item x="5297"/>
        <item x="5206"/>
        <item x="4184"/>
        <item x="4820"/>
        <item x="3191"/>
        <item x="5291"/>
        <item x="1594"/>
        <item x="5543"/>
        <item x="5079"/>
        <item x="4028"/>
        <item x="4695"/>
        <item x="4931"/>
        <item x="5214"/>
        <item x="3618"/>
        <item x="5502"/>
        <item x="3627"/>
        <item x="4934"/>
        <item x="2405"/>
        <item x="1746"/>
        <item x="6054"/>
        <item x="3407"/>
        <item x="1488"/>
        <item x="4616"/>
        <item x="1508"/>
        <item x="1617"/>
        <item x="521"/>
        <item x="4071"/>
        <item x="5726"/>
        <item x="5294"/>
        <item x="3614"/>
        <item x="2725"/>
        <item x="498"/>
        <item x="4349"/>
        <item x="2012"/>
        <item x="4913"/>
        <item x="5716"/>
        <item x="3182"/>
        <item x="3974"/>
        <item x="3080"/>
        <item x="4610"/>
        <item x="4495"/>
        <item x="5138"/>
        <item x="5411"/>
        <item x="2297"/>
        <item x="2942"/>
        <item x="951"/>
        <item x="5417"/>
        <item x="5500"/>
        <item x="4252"/>
        <item x="3299"/>
        <item x="5492"/>
        <item x="5195"/>
        <item x="2412"/>
        <item x="5025"/>
        <item x="5920"/>
        <item x="581"/>
        <item x="4630"/>
        <item x="1862"/>
        <item x="5116"/>
        <item x="1870"/>
        <item x="5713"/>
        <item x="1907"/>
        <item x="3851"/>
        <item x="1394"/>
        <item x="3409"/>
        <item x="5139"/>
        <item x="2350"/>
        <item x="2514"/>
        <item x="5958"/>
        <item x="2366"/>
        <item x="5626"/>
        <item x="3403"/>
        <item x="3792"/>
        <item x="2635"/>
        <item x="5916"/>
        <item x="1731"/>
        <item x="2488"/>
        <item x="5617"/>
        <item x="4298"/>
        <item x="5030"/>
        <item x="5330"/>
        <item x="4839"/>
        <item x="3636"/>
        <item x="4470"/>
        <item x="5706"/>
        <item x="3625"/>
        <item x="5562"/>
        <item x="794"/>
        <item x="3384"/>
        <item x="3740"/>
        <item x="4198"/>
        <item x="4710"/>
        <item x="1972"/>
        <item x="3868"/>
        <item x="5831"/>
        <item x="5538"/>
        <item x="5244"/>
        <item x="212"/>
        <item x="2264"/>
        <item x="5764"/>
        <item x="1200"/>
        <item x="5400"/>
        <item x="3297"/>
        <item x="5042"/>
        <item x="2030"/>
        <item x="4082"/>
        <item x="5249"/>
        <item x="1057"/>
        <item x="1851"/>
        <item x="1737"/>
        <item x="4688"/>
        <item x="2639"/>
        <item x="5350"/>
        <item x="770"/>
        <item x="5825"/>
        <item x="5748"/>
        <item x="5977"/>
        <item x="3629"/>
        <item x="4580"/>
        <item x="1756"/>
        <item x="6040"/>
        <item x="3641"/>
        <item x="1556"/>
        <item x="4822"/>
        <item x="5260"/>
        <item x="1797"/>
        <item x="4518"/>
        <item x="5448"/>
        <item x="5954"/>
        <item x="1305"/>
        <item x="4416"/>
        <item x="3161"/>
        <item x="2100"/>
        <item x="2591"/>
        <item x="1592"/>
        <item x="2875"/>
        <item x="3844"/>
        <item x="2093"/>
        <item x="4901"/>
        <item x="2746"/>
        <item x="3864"/>
        <item x="852"/>
        <item x="5463"/>
        <item x="5441"/>
        <item x="4305"/>
        <item x="4927"/>
        <item x="5467"/>
        <item x="6036"/>
        <item x="5606"/>
        <item x="906"/>
        <item x="2246"/>
        <item x="5658"/>
        <item x="3860"/>
        <item x="5560"/>
        <item x="5676"/>
        <item x="5108"/>
        <item x="1957"/>
        <item x="5682"/>
        <item x="3529"/>
        <item x="4025"/>
        <item x="3530"/>
        <item x="2939"/>
        <item x="1642"/>
        <item x="3871"/>
        <item x="5885"/>
        <item x="4733"/>
        <item x="5265"/>
        <item x="506"/>
        <item x="4642"/>
        <item x="3163"/>
        <item x="5866"/>
        <item x="5049"/>
        <item x="5892"/>
        <item x="4527"/>
        <item x="2879"/>
        <item x="5321"/>
        <item x="2211"/>
        <item x="4095"/>
        <item x="5653"/>
        <item x="3103"/>
        <item x="3973"/>
        <item x="2084"/>
        <item x="4087"/>
        <item x="1833"/>
        <item x="4090"/>
        <item x="4790"/>
        <item x="1450"/>
        <item x="5814"/>
        <item x="1959"/>
        <item x="5765"/>
        <item x="4845"/>
        <item x="1029"/>
        <item x="5527"/>
        <item x="1980"/>
        <item x="218"/>
        <item x="3853"/>
        <item x="2331"/>
        <item x="5129"/>
        <item x="4635"/>
        <item x="2138"/>
        <item x="4740"/>
        <item x="2820"/>
        <item x="5737"/>
        <item x="2977"/>
        <item x="2712"/>
        <item x="68"/>
        <item x="5026"/>
        <item x="3751"/>
        <item x="4852"/>
        <item x="1110"/>
        <item x="4948"/>
        <item x="4310"/>
        <item x="4094"/>
        <item x="5974"/>
        <item x="5946"/>
        <item x="5859"/>
        <item x="147"/>
        <item x="6025"/>
        <item x="4412"/>
        <item x="2324"/>
        <item x="3319"/>
        <item x="3108"/>
        <item x="4953"/>
        <item x="1826"/>
        <item x="4315"/>
        <item x="782"/>
        <item x="4072"/>
        <item x="4253"/>
        <item x="4999"/>
        <item x="5055"/>
        <item x="2566"/>
        <item x="2477"/>
        <item x="5343"/>
        <item x="4534"/>
        <item x="2192"/>
        <item x="5161"/>
        <item x="5154"/>
        <item x="4320"/>
        <item x="4193"/>
        <item x="2433"/>
        <item x="2119"/>
        <item x="4319"/>
        <item x="3986"/>
        <item x="2475"/>
        <item x="1281"/>
        <item x="3201"/>
        <item x="1039"/>
        <item x="1879"/>
        <item x="2250"/>
        <item x="3050"/>
        <item x="4195"/>
        <item x="2315"/>
        <item x="3323"/>
        <item x="2009"/>
        <item x="5370"/>
        <item x="2196"/>
        <item x="3547"/>
        <item x="2526"/>
        <item x="1704"/>
        <item x="2602"/>
        <item x="5270"/>
        <item x="2217"/>
        <item x="4742"/>
        <item x="1359"/>
        <item x="3755"/>
        <item x="4539"/>
        <item x="4081"/>
        <item x="1537"/>
        <item x="5581"/>
        <item x="1782"/>
        <item x="5363"/>
        <item x="1292"/>
        <item x="4544"/>
        <item x="3972"/>
        <item x="5241"/>
        <item x="5552"/>
        <item x="512"/>
        <item x="2562"/>
        <item x="5785"/>
        <item x="3378"/>
        <item x="4206"/>
        <item x="1152"/>
        <item x="2795"/>
        <item x="5474"/>
        <item x="5996"/>
        <item x="4960"/>
        <item x="5213"/>
        <item x="2059"/>
        <item x="3420"/>
        <item x="383"/>
        <item x="3773"/>
        <item x="452"/>
        <item x="4468"/>
        <item x="3552"/>
        <item x="3269"/>
        <item x="2668"/>
        <item x="5572"/>
        <item x="4752"/>
        <item x="4542"/>
        <item x="4300"/>
        <item x="2417"/>
        <item x="4749"/>
        <item x="5686"/>
        <item x="2370"/>
        <item x="4432"/>
        <item x="5167"/>
        <item x="5759"/>
        <item x="2550"/>
        <item x="249"/>
        <item x="2065"/>
        <item x="2425"/>
        <item x="3026"/>
        <item x="4004"/>
        <item x="3734"/>
        <item x="1931"/>
        <item x="4968"/>
        <item x="5780"/>
        <item x="2709"/>
        <item x="2444"/>
        <item x="4413"/>
        <item x="5893"/>
        <item x="3777"/>
        <item x="4307"/>
        <item x="1531"/>
        <item x="2785"/>
        <item x="2111"/>
        <item x="5414"/>
        <item x="5374"/>
        <item x="3648"/>
        <item x="4655"/>
        <item x="5180"/>
        <item x="5443"/>
        <item x="4962"/>
        <item x="3989"/>
        <item x="5988"/>
        <item x="4228"/>
        <item x="3498"/>
        <item x="4683"/>
        <item x="5613"/>
        <item x="3248"/>
        <item x="1610"/>
        <item x="784"/>
        <item x="5967"/>
        <item x="4753"/>
        <item x="5583"/>
        <item x="5384"/>
        <item x="83"/>
        <item x="5823"/>
        <item x="2901"/>
        <item x="4010"/>
        <item x="4860"/>
        <item x="663"/>
        <item x="2289"/>
        <item x="728"/>
        <item x="2646"/>
        <item x="6030"/>
        <item x="3509"/>
        <item x="2777"/>
        <item x="5589"/>
        <item x="2653"/>
        <item x="5791"/>
        <item x="5406"/>
        <item x="4448"/>
        <item x="5198"/>
        <item x="3879"/>
        <item x="2677"/>
        <item x="5797"/>
        <item x="4522"/>
        <item x="5172"/>
        <item x="5070"/>
        <item x="3476"/>
        <item x="4232"/>
        <item x="2167"/>
        <item x="4641"/>
        <item x="6011"/>
        <item x="6000"/>
        <item x="4903"/>
        <item x="4990"/>
        <item x="3720"/>
        <item x="3018"/>
        <item x="4967"/>
        <item x="2944"/>
        <item x="540"/>
        <item x="4530"/>
        <item x="5283"/>
        <item x="4667"/>
        <item x="229"/>
        <item x="4777"/>
        <item x="2604"/>
        <item x="3125"/>
        <item x="4208"/>
        <item x="2337"/>
        <item x="58"/>
        <item x="4106"/>
        <item x="5830"/>
        <item x="1048"/>
        <item x="1774"/>
        <item x="3279"/>
        <item x="4451"/>
        <item x="3699"/>
        <item x="5377"/>
        <item x="5488"/>
        <item x="3608"/>
        <item x="2835"/>
        <item x="4881"/>
        <item x="2885"/>
        <item x="4564"/>
        <item x="2521"/>
        <item x="3002"/>
        <item x="933"/>
        <item x="990"/>
        <item x="5702"/>
        <item x="3957"/>
        <item x="1846"/>
        <item x="2295"/>
        <item x="2909"/>
        <item x="398"/>
        <item x="5178"/>
        <item x="5109"/>
        <item x="2757"/>
        <item x="5905"/>
        <item x="4851"/>
        <item x="4670"/>
        <item x="2349"/>
        <item x="6039"/>
        <item x="3242"/>
        <item x="2392"/>
        <item x="4734"/>
        <item x="4329"/>
        <item x="5860"/>
        <item x="5585"/>
        <item x="5087"/>
        <item x="3345"/>
        <item x="4737"/>
        <item x="4340"/>
        <item x="3162"/>
        <item x="3059"/>
        <item x="4159"/>
        <item x="4884"/>
        <item x="1403"/>
        <item x="814"/>
        <item x="4180"/>
        <item x="5302"/>
        <item x="1298"/>
        <item x="3116"/>
        <item x="3118"/>
        <item x="5382"/>
        <item x="3228"/>
        <item x="4431"/>
        <item x="5325"/>
        <item x="5795"/>
        <item x="4552"/>
        <item x="1238"/>
        <item x="374"/>
        <item x="2574"/>
        <item x="526"/>
        <item x="2752"/>
        <item x="3464"/>
        <item x="2000"/>
        <item x="1180"/>
        <item x="3136"/>
        <item x="2834"/>
        <item x="5092"/>
        <item x="5504"/>
        <item x="4120"/>
        <item x="4377"/>
        <item x="2623"/>
        <item x="4954"/>
        <item x="3574"/>
        <item x="5059"/>
        <item x="2839"/>
        <item x="4945"/>
        <item x="5720"/>
        <item x="4399"/>
        <item x="2076"/>
        <item x="6004"/>
        <item x="677"/>
        <item x="5306"/>
        <item x="5590"/>
        <item x="4762"/>
        <item x="3335"/>
        <item x="3382"/>
        <item x="3837"/>
        <item x="5528"/>
        <item x="4605"/>
        <item x="3453"/>
        <item x="3329"/>
        <item x="2599"/>
        <item x="5923"/>
        <item x="5510"/>
        <item x="3353"/>
        <item x="3695"/>
        <item x="4654"/>
        <item x="3060"/>
        <item x="1073"/>
        <item x="5799"/>
        <item x="3798"/>
        <item x="656"/>
        <item x="4814"/>
        <item x="4975"/>
        <item x="5165"/>
        <item x="3893"/>
        <item x="2981"/>
        <item x="4626"/>
        <item x="5724"/>
        <item x="5738"/>
        <item x="2528"/>
        <item x="5271"/>
        <item x="2859"/>
        <item x="795"/>
        <item x="6013"/>
        <item x="1545"/>
        <item x="2802"/>
        <item x="2369"/>
        <item x="2238"/>
        <item x="5929"/>
        <item x="5156"/>
        <item x="5017"/>
        <item x="3610"/>
        <item x="926"/>
        <item x="5947"/>
        <item x="3564"/>
        <item x="3684"/>
        <item x="3562"/>
        <item x="3923"/>
        <item x="5187"/>
        <item x="3586"/>
        <item x="1490"/>
        <item x="1433"/>
        <item x="4033"/>
        <item x="2137"/>
        <item x="1906"/>
        <item x="946"/>
        <item x="4835"/>
        <item x="4864"/>
        <item x="3061"/>
        <item x="5369"/>
        <item x="1424"/>
        <item x="5233"/>
        <item x="2310"/>
        <item x="1675"/>
        <item x="1174"/>
        <item x="3208"/>
        <item x="4070"/>
        <item x="5475"/>
        <item x="3087"/>
        <item x="1325"/>
        <item x="3665"/>
        <item x="5392"/>
        <item x="4151"/>
        <item x="5438"/>
        <item x="3788"/>
        <item x="4258"/>
        <item x="3909"/>
        <item x="2985"/>
        <item x="3836"/>
        <item x="3810"/>
        <item x="3783"/>
        <item x="5039"/>
        <item x="5365"/>
        <item x="1055"/>
        <item x="5599"/>
        <item x="5576"/>
        <item x="5649"/>
        <item x="1655"/>
        <item x="2583"/>
        <item x="2463"/>
        <item x="5453"/>
        <item x="3034"/>
        <item x="5687"/>
        <item x="3307"/>
        <item x="5664"/>
        <item x="3433"/>
        <item x="4020"/>
        <item x="5067"/>
        <item x="4367"/>
        <item x="1194"/>
        <item x="5851"/>
        <item x="4139"/>
        <item x="5868"/>
        <item x="2761"/>
        <item x="5809"/>
        <item x="4475"/>
        <item x="4042"/>
        <item x="3437"/>
        <item x="1792"/>
        <item x="5788"/>
        <item x="5257"/>
        <item x="4016"/>
        <item x="5250"/>
        <item x="4065"/>
        <item x="277"/>
        <item x="5034"/>
        <item x="4296"/>
        <item x="2543"/>
        <item x="1739"/>
        <item x="5897"/>
        <item x="3284"/>
        <item x="1680"/>
        <item x="4244"/>
        <item x="6017"/>
        <item x="5574"/>
        <item x="4827"/>
        <item x="4599"/>
        <item x="3283"/>
        <item x="1309"/>
        <item x="4354"/>
        <item x="5997"/>
        <item x="4691"/>
        <item x="4267"/>
        <item x="4621"/>
        <item x="5284"/>
        <item x="5457"/>
        <item x="3659"/>
        <item x="2701"/>
        <item x="1577"/>
        <item x="4243"/>
        <item x="4295"/>
        <item x="3254"/>
        <item x="208"/>
        <item x="4466"/>
        <item x="3211"/>
        <item x="4390"/>
        <item x="4805"/>
        <item x="4587"/>
        <item x="3758"/>
        <item x="4908"/>
        <item x="5777"/>
        <item x="5671"/>
        <item x="4482"/>
        <item x="5491"/>
        <item x="4178"/>
        <item x="4516"/>
        <item x="2767"/>
        <item x="5014"/>
        <item x="2017"/>
        <item x="4461"/>
        <item x="4513"/>
        <item x="3212"/>
        <item x="3882"/>
        <item x="2988"/>
        <item x="567"/>
        <item x="4794"/>
        <item x="3511"/>
        <item x="3992"/>
        <item x="1967"/>
        <item x="2986"/>
        <item x="1444"/>
        <item x="1911"/>
        <item x="5112"/>
        <item x="5878"/>
        <item x="4699"/>
        <item x="5992"/>
        <item x="2934"/>
        <item x="4896"/>
        <item x="3954"/>
        <item x="5700"/>
        <item x="4728"/>
        <item x="5228"/>
        <item x="1560"/>
        <item x="5001"/>
        <item x="3482"/>
        <item x="4679"/>
        <item x="4115"/>
        <item x="4210"/>
        <item x="1891"/>
        <item x="2758"/>
        <item x="5329"/>
        <item x="5103"/>
        <item x="4917"/>
        <item x="5909"/>
        <item x="1809"/>
        <item x="4941"/>
        <item x="5429"/>
        <item x="508"/>
        <item x="5217"/>
        <item x="4725"/>
        <item x="840"/>
        <item x="3718"/>
        <item x="3000"/>
        <item x="4893"/>
        <item x="5535"/>
        <item x="5318"/>
        <item x="4436"/>
        <item x="5642"/>
        <item x="3154"/>
        <item x="5148"/>
        <item x="4336"/>
        <item x="5120"/>
        <item x="2815"/>
        <item x="5420"/>
        <item x="3733"/>
        <item x="2527"/>
        <item x="3514"/>
        <item x="5523"/>
        <item x="2251"/>
        <item x="34"/>
        <item x="5741"/>
        <item x="2201"/>
        <item x="1093"/>
        <item x="5844"/>
        <item x="5359"/>
        <item x="3213"/>
        <item x="5632"/>
        <item x="2144"/>
        <item x="2296"/>
        <item x="5100"/>
        <item x="2064"/>
        <item x="4657"/>
        <item x="3708"/>
        <item x="5335"/>
        <item x="4943"/>
        <item x="5735"/>
        <item x="1693"/>
        <item x="3492"/>
        <item x="5566"/>
        <item x="1595"/>
        <item x="6057"/>
        <item x="4558"/>
        <item x="5952"/>
        <item x="5837"/>
        <item x="3371"/>
        <item x="1798"/>
        <item x="1830"/>
        <item x="3225"/>
        <item x="1342"/>
        <item x="5939"/>
        <item x="5540"/>
        <item x="5775"/>
        <item x="4865"/>
        <item x="2042"/>
        <item x="5310"/>
        <item x="780"/>
        <item x="6048"/>
        <item x="3438"/>
        <item x="5984"/>
        <item x="55"/>
        <item x="3970"/>
        <item x="5750"/>
        <item x="4771"/>
        <item x="3260"/>
        <item x="5516"/>
        <item x="5073"/>
        <item x="5146"/>
        <item x="3938"/>
        <item x="2480"/>
        <item x="2432"/>
        <item x="3448"/>
        <item x="5960"/>
        <item x="2121"/>
        <item x="2373"/>
        <item x="355"/>
        <item x="3439"/>
        <item x="3602"/>
        <item x="5728"/>
        <item x="5288"/>
        <item x="4983"/>
        <item x="2026"/>
        <item x="1925"/>
        <item x="3045"/>
        <item x="5360"/>
        <item x="5493"/>
        <item x="5937"/>
        <item x="4194"/>
        <item x="2275"/>
        <item x="1040"/>
        <item x="5191"/>
        <item x="3732"/>
        <item x="3040"/>
        <item x="2816"/>
        <item x="3831"/>
        <item x="4168"/>
        <item x="5707"/>
        <item x="3677"/>
        <item x="2662"/>
        <item x="2715"/>
        <item x="2610"/>
        <item x="634"/>
        <item x="5569"/>
        <item x="5913"/>
        <item x="376"/>
        <item x="3663"/>
        <item x="5397"/>
        <item x="2584"/>
        <item x="4060"/>
        <item x="4411"/>
        <item x="2260"/>
        <item x="5774"/>
        <item x="2343"/>
        <item x="3904"/>
        <item x="901"/>
        <item x="5610"/>
        <item x="2122"/>
        <item x="3668"/>
        <item x="2162"/>
        <item x="1889"/>
        <item x="4383"/>
        <item x="2508"/>
        <item x="1293"/>
        <item x="4285"/>
        <item x="1154"/>
        <item x="2346"/>
        <item x="1651"/>
        <item x="2898"/>
        <item x="5982"/>
        <item x="1406"/>
        <item x="5813"/>
        <item x="2947"/>
        <item x="2840"/>
        <item x="4135"/>
        <item x="3889"/>
        <item x="4634"/>
        <item x="4502"/>
        <item x="3967"/>
        <item x="6026"/>
        <item x="658"/>
        <item x="2487"/>
        <item x="4613"/>
        <item x="2737"/>
        <item x="4717"/>
        <item x="3121"/>
        <item x="4351"/>
        <item x="3261"/>
        <item x="2386"/>
        <item x="3166"/>
        <item x="3070"/>
        <item x="4843"/>
        <item x="4119"/>
        <item x="4933"/>
        <item x="1541"/>
        <item x="2582"/>
        <item x="2726"/>
        <item x="4821"/>
        <item x="3336"/>
        <item x="4578"/>
        <item x="5140"/>
        <item x="3888"/>
        <item x="2969"/>
        <item x="3287"/>
        <item x="3387"/>
        <item x="923"/>
        <item x="5052"/>
        <item x="4189"/>
        <item x="279"/>
        <item x="2617"/>
        <item x="5352"/>
        <item x="4343"/>
        <item x="4793"/>
        <item x="3572"/>
        <item x="5559"/>
        <item x="5024"/>
        <item x="2956"/>
        <item x="5267"/>
        <item x="3195"/>
        <item x="3518"/>
        <item x="5766"/>
        <item x="4998"/>
        <item x="3619"/>
        <item x="4562"/>
        <item x="2817"/>
        <item x="3793"/>
        <item x="1784"/>
        <item x="5976"/>
        <item x="1175"/>
        <item x="2857"/>
        <item x="3489"/>
        <item x="5470"/>
        <item x="5245"/>
        <item x="5215"/>
        <item x="3413"/>
        <item x="3179"/>
        <item x="4117"/>
        <item x="3737"/>
        <item x="4407"/>
        <item x="4026"/>
        <item x="569"/>
        <item x="3845"/>
        <item x="4773"/>
        <item x="5415"/>
        <item x="5681"/>
        <item x="3393"/>
        <item x="5445"/>
        <item x="4249"/>
        <item x="3079"/>
        <item x="3976"/>
        <item x="3640"/>
        <item x="5627"/>
        <item x="3041"/>
        <item x="4075"/>
        <item x="2011"/>
        <item x="5891"/>
        <item x="4987"/>
        <item x="4471"/>
        <item x="3624"/>
        <item x="5833"/>
        <item x="1425"/>
        <item x="4341"/>
        <item x="4196"/>
        <item x="5654"/>
        <item x="3300"/>
        <item x="4639"/>
        <item x="3869"/>
        <item x="837"/>
        <item x="4302"/>
        <item x="4684"/>
        <item x="5197"/>
        <item x="6038"/>
        <item x="3716"/>
        <item x="3856"/>
        <item x="4096"/>
        <item x="4417"/>
        <item x="4905"/>
        <item x="3259"/>
        <item x="5857"/>
        <item x="3533"/>
        <item x="5405"/>
        <item x="4080"/>
        <item x="2248"/>
        <item x="4524"/>
        <item x="4317"/>
        <item x="5107"/>
        <item x="4846"/>
        <item x="4643"/>
        <item x="4306"/>
        <item x="4566"/>
        <item x="5611"/>
        <item x="5323"/>
        <item x="1092"/>
        <item x="4543"/>
        <item x="3756"/>
        <item x="4732"/>
        <item x="1677"/>
        <item x="5529"/>
        <item x="3491"/>
        <item x="4850"/>
        <item x="4526"/>
        <item x="5817"/>
        <item x="4755"/>
        <item x="31"/>
        <item x="5739"/>
        <item x="3948"/>
        <item x="2474"/>
        <item x="3988"/>
        <item x="4947"/>
        <item x="4738"/>
        <item x="5948"/>
        <item x="5053"/>
        <item x="6028"/>
        <item x="4969"/>
        <item x="5048"/>
        <item x="1345"/>
        <item x="4776"/>
        <item x="4955"/>
        <item x="4207"/>
        <item x="3719"/>
        <item x="5175"/>
        <item x="5157"/>
        <item x="5272"/>
        <item x="5162"/>
        <item x="5380"/>
        <item x="1910"/>
        <item x="2708"/>
        <item x="4429"/>
        <item x="5473"/>
        <item x="5588"/>
        <item x="5372"/>
        <item x="4179"/>
        <item x="5264"/>
        <item x="5362"/>
        <item x="3951"/>
        <item x="5800"/>
        <item x="353"/>
        <item x="5578"/>
        <item x="4985"/>
        <item x="4651"/>
        <item x="5690"/>
        <item x="6008"/>
        <item x="5789"/>
        <item x="5571"/>
        <item x="4861"/>
        <item x="5995"/>
        <item x="1599"/>
        <item x="2940"/>
        <item x="4177"/>
        <item x="5471"/>
        <item x="5778"/>
        <item x="5068"/>
        <item x="2143"/>
        <item x="5196"/>
        <item x="4392"/>
        <item x="5990"/>
        <item x="635"/>
        <item x="5286"/>
        <item x="4391"/>
        <item x="3164"/>
        <item x="5680"/>
        <item x="5487"/>
        <item x="5701"/>
        <item x="5404"/>
        <item x="4620"/>
        <item x="3381"/>
        <item x="1832"/>
        <item x="5907"/>
        <item x="2368"/>
        <item x="5890"/>
        <item x="4623"/>
        <item x="4828"/>
        <item x="904"/>
        <item x="5614"/>
        <item x="3612"/>
        <item x="5037"/>
        <item x="4830"/>
        <item x="2062"/>
        <item x="2601"/>
        <item x="5820"/>
        <item x="5252"/>
        <item x="1153"/>
        <item x="3839"/>
        <item x="5454"/>
        <item x="6031"/>
        <item x="4069"/>
        <item x="5666"/>
        <item x="5032"/>
        <item x="5872"/>
        <item x="4294"/>
        <item x="2837"/>
        <item x="2299"/>
        <item x="4514"/>
        <item x="5254"/>
        <item x="1405"/>
        <item x="4726"/>
        <item x="3063"/>
        <item x="4940"/>
        <item x="2529"/>
        <item x="5451"/>
        <item x="5151"/>
        <item x="3278"/>
        <item x="5357"/>
        <item x="1656"/>
        <item x="5661"/>
        <item x="5568"/>
        <item x="2756"/>
        <item x="5773"/>
        <item x="5873"/>
        <item x="5986"/>
        <item x="3510"/>
        <item x="1887"/>
        <item x="2987"/>
        <item x="3731"/>
        <item x="3209"/>
        <item x="3971"/>
        <item x="2116"/>
        <item x="3436"/>
        <item x="4190"/>
        <item x="2347"/>
        <item x="4410"/>
        <item x="3664"/>
        <item x="4637"/>
        <item x="3890"/>
        <item x="2580"/>
        <item x="4848"/>
        <item x="4118"/>
        <item x="5047"/>
        <item x="4339"/>
        <item x="2818"/>
        <item x="5266"/>
        <item x="4563"/>
        <item x="3044"/>
        <item x="5469"/>
        <item x="4779"/>
        <item x="5684"/>
        <item x="3263"/>
        <item x="4988"/>
        <item x="5888"/>
        <item x="5200"/>
        <item x="3490"/>
        <item x="5402"/>
        <item x="3714"/>
        <item x="5616"/>
        <item x="5822"/>
        <item x="3950"/>
        <item x="6032"/>
        <item x="4173"/>
        <item x="4393"/>
        <item x="4622"/>
        <item x="4829"/>
        <item x="5036"/>
        <item x="5253"/>
        <item x="5455"/>
        <item x="5667"/>
        <item x="5869"/>
        <item x="6061"/>
        <item t="default"/>
      </items>
    </pivotField>
    <pivotField showAll="0"/>
    <pivotField showAll="0"/>
    <pivotField showAll="0"/>
    <pivotField showAll="0"/>
    <pivotField showAll="0"/>
    <pivotField showAll="0"/>
    <pivotField showAll="0"/>
    <pivotField showAll="0"/>
  </pivotFields>
  <rowFields count="1">
    <field x="2"/>
  </rowFields>
  <rowItems count="9">
    <i>
      <x/>
    </i>
    <i>
      <x v="1"/>
    </i>
    <i>
      <x v="2"/>
    </i>
    <i>
      <x v="3"/>
    </i>
    <i>
      <x v="4"/>
    </i>
    <i>
      <x v="5"/>
    </i>
    <i>
      <x v="6"/>
    </i>
    <i>
      <x v="8"/>
    </i>
    <i t="grand">
      <x/>
    </i>
  </rowItems>
  <colFields count="1">
    <field x="1"/>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31"/>
    </i>
    <i t="grand">
      <x/>
    </i>
  </colItems>
  <dataFields count="1">
    <dataField name="Sum of bau" fld="3" baseField="2" baseItem="0"/>
  </dataFields>
  <formats count="2">
    <format dxfId="2">
      <pivotArea collapsedLevelsAreSubtotals="1" fieldPosition="0">
        <references count="2">
          <reference field="1" count="2" selected="0">
            <x v="14"/>
            <x v="15"/>
          </reference>
          <reference field="2" count="1">
            <x v="2"/>
          </reference>
        </references>
      </pivotArea>
    </format>
    <format dxfId="1">
      <pivotArea collapsedLevelsAreSubtotals="1" fieldPosition="0">
        <references count="2">
          <reference field="1" count="2" selected="0">
            <x v="14"/>
            <x v="15"/>
          </reference>
          <reference field="2"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6:AC46" firstHeaderRow="1" firstDataRow="2" firstDataCol="1"/>
  <pivotFields count="12">
    <pivotField showAll="0"/>
    <pivotField axis="axisCol" showAll="0">
      <items count="33">
        <item x="0"/>
        <item x="1"/>
        <item x="2"/>
        <item x="3"/>
        <item x="4"/>
        <item x="5"/>
        <item x="6"/>
        <item x="7"/>
        <item x="8"/>
        <item x="9"/>
        <item x="10"/>
        <item x="11"/>
        <item x="12"/>
        <item x="13"/>
        <item x="14"/>
        <item x="15"/>
        <item x="16"/>
        <item x="17"/>
        <item x="18"/>
        <item x="19"/>
        <item x="20"/>
        <item x="21"/>
        <item x="22"/>
        <item x="23"/>
        <item x="24"/>
        <item x="25"/>
        <item m="1" x="31"/>
        <item m="1" x="28"/>
        <item m="1" x="30"/>
        <item m="1" x="27"/>
        <item m="1" x="29"/>
        <item x="26"/>
        <item t="default"/>
      </items>
    </pivotField>
    <pivotField axis="axisRow" showAll="0">
      <items count="10">
        <item x="5"/>
        <item x="4"/>
        <item x="0"/>
        <item x="2"/>
        <item x="1"/>
        <item x="6"/>
        <item x="3"/>
        <item m="1" x="8"/>
        <item x="7"/>
        <item t="default"/>
      </items>
    </pivotField>
    <pivotField showAll="0"/>
    <pivotField showAll="0"/>
    <pivotField showAll="0"/>
    <pivotField dataField="1" showAll="0"/>
    <pivotField showAll="0"/>
    <pivotField showAll="0"/>
    <pivotField showAll="0"/>
    <pivotField showAll="0"/>
    <pivotField showAll="0"/>
  </pivotFields>
  <rowFields count="1">
    <field x="2"/>
  </rowFields>
  <rowItems count="9">
    <i>
      <x/>
    </i>
    <i>
      <x v="1"/>
    </i>
    <i>
      <x v="2"/>
    </i>
    <i>
      <x v="3"/>
    </i>
    <i>
      <x v="4"/>
    </i>
    <i>
      <x v="5"/>
    </i>
    <i>
      <x v="6"/>
    </i>
    <i>
      <x v="8"/>
    </i>
    <i t="grand">
      <x/>
    </i>
  </rowItems>
  <colFields count="1">
    <field x="1"/>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31"/>
    </i>
    <i t="grand">
      <x/>
    </i>
  </colItems>
  <dataFields count="1">
    <dataField name="Sum of kigali" fld="6" baseField="2" baseItem="2"/>
  </dataFields>
  <formats count="2">
    <format dxfId="4">
      <pivotArea collapsedLevelsAreSubtotals="1" fieldPosition="0">
        <references count="2">
          <reference field="1" count="2" selected="0">
            <x v="14"/>
            <x v="15"/>
          </reference>
          <reference field="2" count="1">
            <x v="2"/>
          </reference>
        </references>
      </pivotArea>
    </format>
    <format dxfId="3">
      <pivotArea collapsedLevelsAreSubtotals="1" fieldPosition="0">
        <references count="2">
          <reference field="1" count="2" selected="0">
            <x v="14"/>
            <x v="15"/>
          </reference>
          <reference field="2"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amazon.com/Sustainable-Materials-Without-Hot-Air/dp/190686030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rel.gov/docs/fy18osti/72311.pdf"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hyperlink" Target="http://docs.wbcsd.org/2009/06/CementIndustryEnergyAndCO2Performance.pdf" TargetMode="External"/><Relationship Id="rId2" Type="http://schemas.openxmlformats.org/officeDocument/2006/relationships/hyperlink" Target="http://www.epa.gov/nsr/ghgdocs/cement.pdf" TargetMode="External"/><Relationship Id="rId1" Type="http://schemas.openxmlformats.org/officeDocument/2006/relationships/hyperlink" Target="https://www.epa.gov/global-mitigation-non-co2-greenhouse-gases/global-non-co2-greenhouse-gas-emission-projections" TargetMode="External"/><Relationship Id="rId4" Type="http://schemas.openxmlformats.org/officeDocument/2006/relationships/hyperlink" Target="https://www.iea.org/publications/freepublications/publication/TechnologyRoadmapLowCarbonTransitionintheCementIndustry.pdf"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hyperlink" Target="https://brattlefiles.blob.core.windows.net/files/16639_national_potential_for_load_flexibility_-_final.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3" Type="http://schemas.openxmlformats.org/officeDocument/2006/relationships/hyperlink" Target="https://www.eia.gov/analysis/studies/buildings/equipcosts/" TargetMode="External"/><Relationship Id="rId2" Type="http://schemas.openxmlformats.org/officeDocument/2006/relationships/hyperlink" Target="https://citeseerx.ist.psu.edu/viewdoc/download?doi=10.1.1.415.3688&amp;rep=rep1&amp;type=pdf" TargetMode="External"/><Relationship Id="rId1" Type="http://schemas.openxmlformats.org/officeDocument/2006/relationships/hyperlink" Target="https://www.eia.gov/analysis/studies/buildings/equipcosts/" TargetMode="Externa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2" Type="http://schemas.openxmlformats.org/officeDocument/2006/relationships/hyperlink" Target="http://www.fs.fed.us/research/sustain/docs/national-reports/2010/2010-sustainability-report.pdf" TargetMode="External"/><Relationship Id="rId1" Type="http://schemas.openxmlformats.org/officeDocument/2006/relationships/hyperlink" Target="https://www.fas.org/sgp/crs/misc/R40562.pdf" TargetMode="External"/></Relationships>
</file>

<file path=xl/worksheets/_rels/sheet2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1" Type="http://schemas.openxmlformats.org/officeDocument/2006/relationships/hyperlink" Target="https://www.bls.gov/cpi/tables/supplemental-files/historical-cpi-u-20191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N39"/>
  <sheetViews>
    <sheetView tabSelected="1" workbookViewId="0">
      <selection activeCell="B17" sqref="B17"/>
    </sheetView>
  </sheetViews>
  <sheetFormatPr defaultRowHeight="14.25" x14ac:dyDescent="0.45"/>
  <cols>
    <col min="1" max="1" width="40.59765625" customWidth="1"/>
    <col min="2" max="2" width="98.53125" customWidth="1"/>
    <col min="4" max="4" width="20.53125" customWidth="1"/>
  </cols>
  <sheetData>
    <row r="1" spans="1:2" ht="18" x14ac:dyDescent="0.55000000000000004">
      <c r="A1" s="8" t="s">
        <v>15</v>
      </c>
    </row>
    <row r="2" spans="1:2" ht="15" x14ac:dyDescent="0.45">
      <c r="A2" s="9" t="s">
        <v>16</v>
      </c>
    </row>
    <row r="4" spans="1:2" ht="15" thickBot="1" x14ac:dyDescent="0.5">
      <c r="A4" s="5" t="s">
        <v>3</v>
      </c>
      <c r="B4" s="6"/>
    </row>
    <row r="5" spans="1:2" ht="58.9" thickBot="1" x14ac:dyDescent="0.5">
      <c r="A5" s="134" t="s">
        <v>1360</v>
      </c>
      <c r="B5" s="4" t="s">
        <v>2608</v>
      </c>
    </row>
    <row r="6" spans="1:2" ht="58.9" thickBot="1" x14ac:dyDescent="0.5">
      <c r="A6" s="134" t="s">
        <v>14</v>
      </c>
      <c r="B6" s="4" t="s">
        <v>2549</v>
      </c>
    </row>
    <row r="7" spans="1:2" ht="44.25" thickBot="1" x14ac:dyDescent="0.5">
      <c r="A7" s="335" t="s">
        <v>2547</v>
      </c>
      <c r="B7" s="146" t="s">
        <v>2550</v>
      </c>
    </row>
    <row r="8" spans="1:2" ht="46.9" x14ac:dyDescent="0.45">
      <c r="A8" s="346" t="s">
        <v>4</v>
      </c>
      <c r="B8" s="3" t="s">
        <v>19</v>
      </c>
    </row>
    <row r="9" spans="1:2" ht="64.900000000000006" thickBot="1" x14ac:dyDescent="0.5">
      <c r="A9" s="347"/>
      <c r="B9" s="4" t="s">
        <v>20</v>
      </c>
    </row>
    <row r="10" spans="1:2" ht="73.5" thickBot="1" x14ac:dyDescent="0.5">
      <c r="A10" s="134" t="s">
        <v>1361</v>
      </c>
      <c r="B10" s="4" t="s">
        <v>2146</v>
      </c>
    </row>
    <row r="11" spans="1:2" ht="29.65" thickBot="1" x14ac:dyDescent="0.5">
      <c r="A11" s="134" t="s">
        <v>6</v>
      </c>
      <c r="B11" s="146" t="s">
        <v>1366</v>
      </c>
    </row>
    <row r="12" spans="1:2" ht="29.65" thickBot="1" x14ac:dyDescent="0.5">
      <c r="A12" s="134" t="s">
        <v>1355</v>
      </c>
      <c r="B12" s="4" t="s">
        <v>1356</v>
      </c>
    </row>
    <row r="13" spans="1:2" ht="73.5" thickBot="1" x14ac:dyDescent="0.5">
      <c r="A13" s="164" t="s">
        <v>5</v>
      </c>
      <c r="B13" s="4" t="s">
        <v>21</v>
      </c>
    </row>
    <row r="14" spans="1:2" ht="15" thickBot="1" x14ac:dyDescent="0.5">
      <c r="A14" s="1" t="s">
        <v>0</v>
      </c>
      <c r="B14" s="2"/>
    </row>
    <row r="15" spans="1:2" ht="29.25" x14ac:dyDescent="0.45">
      <c r="A15" s="193" t="s">
        <v>1362</v>
      </c>
      <c r="B15" s="3" t="s">
        <v>1364</v>
      </c>
    </row>
    <row r="16" spans="1:2" ht="44.25" thickBot="1" x14ac:dyDescent="0.5">
      <c r="A16" s="230" t="s">
        <v>1359</v>
      </c>
      <c r="B16" s="229" t="s">
        <v>2609</v>
      </c>
    </row>
    <row r="17" spans="1:14" ht="29.65" thickBot="1" x14ac:dyDescent="0.5">
      <c r="A17" s="134" t="s">
        <v>1</v>
      </c>
      <c r="B17" s="4" t="s">
        <v>17</v>
      </c>
    </row>
    <row r="18" spans="1:14" ht="44.25" thickBot="1" x14ac:dyDescent="0.5">
      <c r="A18" s="134" t="s">
        <v>2</v>
      </c>
      <c r="B18" s="4" t="s">
        <v>18</v>
      </c>
    </row>
    <row r="19" spans="1:14" ht="15" thickBot="1" x14ac:dyDescent="0.5">
      <c r="A19" s="335" t="s">
        <v>1357</v>
      </c>
      <c r="B19" s="229" t="s">
        <v>2270</v>
      </c>
    </row>
    <row r="20" spans="1:14" s="27" customFormat="1" ht="88.15" thickBot="1" x14ac:dyDescent="0.5">
      <c r="A20" s="335" t="s">
        <v>1365</v>
      </c>
      <c r="B20" s="229" t="s">
        <v>2271</v>
      </c>
      <c r="C20" s="252"/>
      <c r="D20"/>
      <c r="E20" s="252"/>
      <c r="F20" s="252"/>
      <c r="G20" s="252"/>
      <c r="H20" s="252"/>
      <c r="I20" s="252"/>
      <c r="J20" s="252"/>
      <c r="K20" s="252"/>
    </row>
    <row r="21" spans="1:14" ht="44.25" thickBot="1" x14ac:dyDescent="0.5">
      <c r="A21" s="134" t="s">
        <v>1363</v>
      </c>
      <c r="B21" s="3" t="s">
        <v>1358</v>
      </c>
      <c r="C21" s="172"/>
      <c r="D21" s="172"/>
      <c r="E21" s="172"/>
      <c r="F21" s="172"/>
      <c r="G21" s="172"/>
      <c r="H21" s="172"/>
      <c r="I21" s="172"/>
      <c r="J21" s="172"/>
      <c r="K21" s="172"/>
      <c r="L21" s="35"/>
      <c r="M21" s="35"/>
    </row>
    <row r="22" spans="1:14" ht="15" thickBot="1" x14ac:dyDescent="0.5">
      <c r="A22" s="173" t="s">
        <v>7</v>
      </c>
      <c r="B22" s="174"/>
    </row>
    <row r="23" spans="1:14" ht="29.65" thickBot="1" x14ac:dyDescent="0.5">
      <c r="A23" s="134" t="s">
        <v>1379</v>
      </c>
      <c r="B23" s="4" t="s">
        <v>8</v>
      </c>
    </row>
    <row r="24" spans="1:14" ht="29.65" thickBot="1" x14ac:dyDescent="0.5">
      <c r="A24" s="171" t="s">
        <v>1380</v>
      </c>
      <c r="B24" s="4" t="s">
        <v>2269</v>
      </c>
    </row>
    <row r="25" spans="1:14" ht="43.9" x14ac:dyDescent="0.45">
      <c r="A25" s="348" t="s">
        <v>1381</v>
      </c>
      <c r="B25" s="231" t="s">
        <v>2557</v>
      </c>
    </row>
    <row r="26" spans="1:14" ht="58.5" x14ac:dyDescent="0.45">
      <c r="A26" s="349"/>
      <c r="B26" s="231" t="s">
        <v>2149</v>
      </c>
    </row>
    <row r="27" spans="1:14" ht="44.25" thickBot="1" x14ac:dyDescent="0.5">
      <c r="A27" s="350"/>
      <c r="B27" s="231" t="s">
        <v>2169</v>
      </c>
    </row>
    <row r="28" spans="1:14" s="178" customFormat="1" ht="44.25" thickBot="1" x14ac:dyDescent="0.5">
      <c r="A28" s="179" t="s">
        <v>1382</v>
      </c>
      <c r="B28" s="180" t="s">
        <v>1710</v>
      </c>
      <c r="E28" s="343"/>
      <c r="F28" s="343"/>
      <c r="G28" s="343"/>
      <c r="H28" s="343"/>
      <c r="I28" s="343"/>
      <c r="J28" s="343"/>
      <c r="K28" s="343"/>
      <c r="L28" s="343"/>
      <c r="M28" s="343"/>
      <c r="N28" s="343"/>
    </row>
    <row r="29" spans="1:14" ht="58.5" x14ac:dyDescent="0.45">
      <c r="A29" s="164" t="s">
        <v>9</v>
      </c>
      <c r="B29" s="3" t="s">
        <v>1383</v>
      </c>
    </row>
    <row r="30" spans="1:14" ht="14.65" x14ac:dyDescent="0.45">
      <c r="A30" s="181" t="s">
        <v>10</v>
      </c>
      <c r="B30" s="174"/>
    </row>
    <row r="31" spans="1:14" x14ac:dyDescent="0.45">
      <c r="A31" s="351" t="s">
        <v>11</v>
      </c>
      <c r="B31" s="344" t="s">
        <v>1384</v>
      </c>
    </row>
    <row r="32" spans="1:14" ht="14.65" thickBot="1" x14ac:dyDescent="0.5">
      <c r="A32" s="347"/>
      <c r="B32" s="345"/>
      <c r="D32" s="343"/>
      <c r="E32" s="343"/>
      <c r="F32" s="343"/>
      <c r="G32" s="343"/>
      <c r="H32" s="343"/>
      <c r="I32" s="343"/>
      <c r="J32" s="343"/>
      <c r="K32" s="343"/>
      <c r="L32" s="343"/>
      <c r="M32" s="343"/>
    </row>
    <row r="33" spans="1:2" ht="44.25" thickBot="1" x14ac:dyDescent="0.5">
      <c r="A33" s="134" t="s">
        <v>1385</v>
      </c>
      <c r="B33" s="4" t="s">
        <v>1387</v>
      </c>
    </row>
    <row r="34" spans="1:2" ht="58.9" thickBot="1" x14ac:dyDescent="0.5">
      <c r="A34" s="335" t="s">
        <v>1386</v>
      </c>
      <c r="B34" s="146" t="s">
        <v>2546</v>
      </c>
    </row>
    <row r="35" spans="1:2" ht="15" thickBot="1" x14ac:dyDescent="0.5">
      <c r="A35" s="5" t="s">
        <v>12</v>
      </c>
      <c r="B35" s="6"/>
    </row>
    <row r="36" spans="1:2" ht="29.65" thickBot="1" x14ac:dyDescent="0.5">
      <c r="A36" s="134" t="s">
        <v>1388</v>
      </c>
      <c r="B36" s="4" t="s">
        <v>912</v>
      </c>
    </row>
    <row r="37" spans="1:2" ht="29.65" thickBot="1" x14ac:dyDescent="0.5">
      <c r="A37" s="134" t="s">
        <v>13</v>
      </c>
      <c r="B37" s="4" t="s">
        <v>913</v>
      </c>
    </row>
    <row r="38" spans="1:2" ht="73.5" thickBot="1" x14ac:dyDescent="0.5">
      <c r="A38" s="134" t="s">
        <v>1389</v>
      </c>
      <c r="B38" s="4" t="s">
        <v>2545</v>
      </c>
    </row>
    <row r="39" spans="1:2" ht="29.65" thickBot="1" x14ac:dyDescent="0.5">
      <c r="A39" s="134" t="s">
        <v>1390</v>
      </c>
      <c r="B39" s="4" t="s">
        <v>895</v>
      </c>
    </row>
  </sheetData>
  <mergeCells count="6">
    <mergeCell ref="E28:N28"/>
    <mergeCell ref="B31:B32"/>
    <mergeCell ref="A8:A9"/>
    <mergeCell ref="A25:A27"/>
    <mergeCell ref="A31:A32"/>
    <mergeCell ref="D32:M32"/>
  </mergeCells>
  <hyperlinks>
    <hyperlink ref="B13" r:id="rId1" display="https://www.amazon.com/Sustainable-Materials-Without-Hot-Air/dp/1906860300"/>
    <hyperlink ref="A15" location="CES!A1" display="100% national clean energy standard"/>
    <hyperlink ref="A25:A27" location="'Trans fuel econ'!A1" display="Vehicle emission standards"/>
    <hyperlink ref="A34" location="'Bldg Efficiency'!A1" display="Building codes and appliance and equipment standards"/>
    <hyperlink ref="A16" location="'Battery Storage'!A1" display="Tax credits for energy storage"/>
    <hyperlink ref="A17" location="Transmission!A1" display="Spur transmission"/>
    <hyperlink ref="A18" location="'Demand Response'!A1" display="Demand response"/>
    <hyperlink ref="A21" location="'ITC and PTC'!A1" display="Tax credits for solar and wind"/>
    <hyperlink ref="A5" location="'Indst Fuel Switching'!A1" display="Industrial electrification and hydrogen use"/>
    <hyperlink ref="A8:A9" location="'Non-f-gas Process Emissions'!A1" display="Methane capture and destruction"/>
    <hyperlink ref="A38" location="'Non-f-gas Process Emissions'!A1" display="Cow methane management"/>
    <hyperlink ref="A39" location="'Non-f-gas Process Emissions'!A1" display="Incentives for GHG-reducing agricultural practices"/>
    <hyperlink ref="A12" location="'Non-f-gas Process Emissions'!A1" display="Cement measures"/>
    <hyperlink ref="A13" location="'Material Efficiency'!A1" display="Material efficiency"/>
    <hyperlink ref="A11" location="'Industry CCS'!A1" display="Industrial carbon capture and sequestration"/>
    <hyperlink ref="A36" location="'Forest Policies'!A1" display="Improved forest management"/>
    <hyperlink ref="A37" location="'Forest Policies'!A1" display="Afforestation and reforestation"/>
    <hyperlink ref="A23" location="'ZEV std'!A1" display="ZEV sales standard"/>
    <hyperlink ref="A29" location="'Mode shifting'!A1" display="Transportation mode shifting"/>
    <hyperlink ref="A6" location="'Hydrogen Production'!A1" display="Hydrogen electrolysis"/>
    <hyperlink ref="A31:A32" location="'Bldg Electrification'!A1" display="Building Electrification Standard"/>
    <hyperlink ref="A33" location="'Bldg Retrofits'!A1" display="Incentives for building electrification and efficiency retrofits"/>
    <hyperlink ref="A10" location="'Indst Efficiency'!A1" display="Carbon intensity standards for top industries"/>
    <hyperlink ref="A28" location="'Mode shifting'!A1" display="Freight logistics"/>
    <hyperlink ref="A19" location="'Coal regs'!A1" display="Power sector coal regulations"/>
    <hyperlink ref="A20" location="'Gas regs'!A1" display="Power sector gas regulations"/>
    <hyperlink ref="A7" location="'F-gases'!A1" display="F-gases policies"/>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J19"/>
  <sheetViews>
    <sheetView workbookViewId="0">
      <selection activeCell="A20" sqref="A20"/>
    </sheetView>
  </sheetViews>
  <sheetFormatPr defaultRowHeight="14.25" x14ac:dyDescent="0.45"/>
  <cols>
    <col min="13" max="13" width="29.86328125" customWidth="1"/>
    <col min="14" max="14" width="20.1328125" customWidth="1"/>
  </cols>
  <sheetData>
    <row r="1" spans="1:6" x14ac:dyDescent="0.45">
      <c r="A1" s="20" t="s">
        <v>22</v>
      </c>
    </row>
    <row r="2" spans="1:6" s="27" customFormat="1" x14ac:dyDescent="0.45">
      <c r="A2" s="143" t="s">
        <v>672</v>
      </c>
    </row>
    <row r="3" spans="1:6" s="27" customFormat="1" x14ac:dyDescent="0.45">
      <c r="A3" s="19">
        <v>2018</v>
      </c>
    </row>
    <row r="4" spans="1:6" s="27" customFormat="1" x14ac:dyDescent="0.45">
      <c r="A4" s="19" t="s">
        <v>668</v>
      </c>
    </row>
    <row r="5" spans="1:6" s="27" customFormat="1" x14ac:dyDescent="0.45">
      <c r="A5" s="144" t="s">
        <v>669</v>
      </c>
    </row>
    <row r="6" spans="1:6" s="27" customFormat="1" x14ac:dyDescent="0.45">
      <c r="A6" s="145" t="s">
        <v>670</v>
      </c>
    </row>
    <row r="8" spans="1:6" x14ac:dyDescent="0.45">
      <c r="A8" s="20" t="s">
        <v>50</v>
      </c>
    </row>
    <row r="9" spans="1:6" x14ac:dyDescent="0.45">
      <c r="A9" s="11" t="s">
        <v>667</v>
      </c>
    </row>
    <row r="11" spans="1:6" x14ac:dyDescent="0.45">
      <c r="A11" s="20" t="s">
        <v>23</v>
      </c>
    </row>
    <row r="12" spans="1:6" x14ac:dyDescent="0.45">
      <c r="A12" s="11">
        <v>1</v>
      </c>
    </row>
    <row r="13" spans="1:6" x14ac:dyDescent="0.45">
      <c r="A13" s="11"/>
    </row>
    <row r="14" spans="1:6" x14ac:dyDescent="0.45">
      <c r="A14" s="136" t="s">
        <v>24</v>
      </c>
      <c r="B14" s="22"/>
      <c r="C14" s="22"/>
      <c r="D14" s="22"/>
      <c r="E14" s="22"/>
      <c r="F14" s="22"/>
    </row>
    <row r="15" spans="1:6" x14ac:dyDescent="0.45">
      <c r="A15">
        <v>2019</v>
      </c>
      <c r="B15">
        <v>2020</v>
      </c>
      <c r="C15">
        <v>2030</v>
      </c>
      <c r="D15">
        <v>2050</v>
      </c>
    </row>
    <row r="16" spans="1:6" x14ac:dyDescent="0.45">
      <c r="A16">
        <v>0</v>
      </c>
      <c r="B16">
        <v>0</v>
      </c>
      <c r="C16" s="11">
        <v>0.2</v>
      </c>
      <c r="D16" s="11">
        <v>1</v>
      </c>
    </row>
    <row r="18" spans="1:10" x14ac:dyDescent="0.45">
      <c r="A18" s="352" t="s">
        <v>26</v>
      </c>
      <c r="B18" s="352"/>
      <c r="C18" s="352"/>
      <c r="D18" s="352"/>
      <c r="E18" s="352"/>
      <c r="F18" s="352"/>
      <c r="G18" s="352"/>
      <c r="H18" s="352"/>
      <c r="I18" s="352"/>
      <c r="J18" s="352"/>
    </row>
    <row r="19" spans="1:10" ht="62.35" customHeight="1" x14ac:dyDescent="0.45">
      <c r="A19" s="343" t="s">
        <v>2582</v>
      </c>
      <c r="B19" s="343"/>
      <c r="C19" s="343"/>
      <c r="D19" s="343"/>
      <c r="E19" s="343"/>
      <c r="F19" s="343"/>
      <c r="G19" s="343"/>
      <c r="H19" s="343"/>
      <c r="I19" s="343"/>
      <c r="J19" s="343"/>
    </row>
  </sheetData>
  <mergeCells count="2">
    <mergeCell ref="A18:J18"/>
    <mergeCell ref="A19:J19"/>
  </mergeCells>
  <hyperlinks>
    <hyperlink ref="A5"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J15"/>
  <sheetViews>
    <sheetView workbookViewId="0">
      <selection activeCell="A16" sqref="A16"/>
    </sheetView>
  </sheetViews>
  <sheetFormatPr defaultRowHeight="14.25" x14ac:dyDescent="0.45"/>
  <cols>
    <col min="1" max="1" width="18.6640625" customWidth="1"/>
  </cols>
  <sheetData>
    <row r="1" spans="1:10" x14ac:dyDescent="0.45">
      <c r="A1" s="20" t="s">
        <v>22</v>
      </c>
    </row>
    <row r="2" spans="1:10" x14ac:dyDescent="0.45">
      <c r="A2" s="135" t="s">
        <v>1044</v>
      </c>
    </row>
    <row r="4" spans="1:10" x14ac:dyDescent="0.45">
      <c r="A4" s="20" t="s">
        <v>50</v>
      </c>
    </row>
    <row r="5" spans="1:10" x14ac:dyDescent="0.45">
      <c r="A5" s="11" t="s">
        <v>1043</v>
      </c>
    </row>
    <row r="7" spans="1:10" x14ac:dyDescent="0.45">
      <c r="A7" s="20" t="s">
        <v>23</v>
      </c>
    </row>
    <row r="8" spans="1:10" x14ac:dyDescent="0.45">
      <c r="A8" s="11">
        <v>1</v>
      </c>
    </row>
    <row r="9" spans="1:10" x14ac:dyDescent="0.45">
      <c r="A9" s="11"/>
    </row>
    <row r="10" spans="1:10" ht="28.5" x14ac:dyDescent="0.45">
      <c r="A10" s="21" t="s">
        <v>24</v>
      </c>
      <c r="B10" s="22"/>
      <c r="C10" s="22"/>
      <c r="D10" s="22"/>
      <c r="E10" s="22"/>
      <c r="F10" s="22"/>
    </row>
    <row r="11" spans="1:10" x14ac:dyDescent="0.45">
      <c r="A11">
        <v>2019</v>
      </c>
      <c r="B11">
        <v>2020</v>
      </c>
      <c r="C11">
        <v>2050</v>
      </c>
    </row>
    <row r="12" spans="1:10" x14ac:dyDescent="0.45">
      <c r="A12">
        <v>0</v>
      </c>
      <c r="B12">
        <v>0</v>
      </c>
      <c r="C12" s="11">
        <v>1</v>
      </c>
      <c r="D12" s="11"/>
    </row>
    <row r="14" spans="1:10" x14ac:dyDescent="0.45">
      <c r="A14" s="353" t="s">
        <v>26</v>
      </c>
      <c r="B14" s="353"/>
      <c r="C14" s="353"/>
      <c r="D14" s="353"/>
      <c r="E14" s="353"/>
      <c r="F14" s="353"/>
      <c r="G14" s="353"/>
      <c r="H14" s="353"/>
      <c r="I14" s="353"/>
      <c r="J14" s="353"/>
    </row>
    <row r="15" spans="1:10" ht="33.75" customHeight="1" x14ac:dyDescent="0.45">
      <c r="A15" s="354" t="s">
        <v>2548</v>
      </c>
      <c r="B15" s="354"/>
      <c r="C15" s="354"/>
      <c r="D15" s="354"/>
      <c r="E15" s="354"/>
      <c r="F15" s="354"/>
      <c r="G15" s="354"/>
      <c r="H15" s="354"/>
      <c r="I15" s="354"/>
      <c r="J15" s="354"/>
    </row>
  </sheetData>
  <mergeCells count="2">
    <mergeCell ref="A14:J14"/>
    <mergeCell ref="A15:J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H86"/>
  <sheetViews>
    <sheetView workbookViewId="0">
      <selection activeCell="B90" sqref="B90"/>
    </sheetView>
  </sheetViews>
  <sheetFormatPr defaultRowHeight="14.25" x14ac:dyDescent="0.45"/>
  <cols>
    <col min="1" max="1" width="31.33203125" customWidth="1"/>
    <col min="2" max="2" width="14.73046875" bestFit="1" customWidth="1"/>
    <col min="3" max="16" width="8.73046875" customWidth="1"/>
    <col min="17" max="17" width="11.59765625" bestFit="1" customWidth="1"/>
    <col min="18" max="27" width="8.73046875" customWidth="1"/>
    <col min="28" max="28" width="11.59765625" bestFit="1" customWidth="1"/>
    <col min="29" max="29" width="10.19921875" customWidth="1"/>
    <col min="30" max="33" width="11.59765625" bestFit="1" customWidth="1"/>
    <col min="34" max="34" width="10.19921875" bestFit="1" customWidth="1"/>
  </cols>
  <sheetData>
    <row r="1" spans="1:21" x14ac:dyDescent="0.45">
      <c r="A1" s="20" t="s">
        <v>22</v>
      </c>
    </row>
    <row r="2" spans="1:21" x14ac:dyDescent="0.45">
      <c r="A2" s="19" t="s">
        <v>2062</v>
      </c>
    </row>
    <row r="4" spans="1:21" x14ac:dyDescent="0.45">
      <c r="A4" s="20" t="s">
        <v>50</v>
      </c>
    </row>
    <row r="5" spans="1:21" x14ac:dyDescent="0.45">
      <c r="A5" s="11" t="s">
        <v>2063</v>
      </c>
    </row>
    <row r="6" spans="1:21" x14ac:dyDescent="0.45">
      <c r="A6" s="11" t="s">
        <v>2064</v>
      </c>
    </row>
    <row r="7" spans="1:21" x14ac:dyDescent="0.45">
      <c r="A7" s="11" t="s">
        <v>2065</v>
      </c>
    </row>
    <row r="8" spans="1:21" x14ac:dyDescent="0.45">
      <c r="A8" s="11" t="s">
        <v>2066</v>
      </c>
    </row>
    <row r="10" spans="1:21" x14ac:dyDescent="0.45">
      <c r="A10" s="20" t="s">
        <v>23</v>
      </c>
    </row>
    <row r="11" spans="1:21" x14ac:dyDescent="0.45">
      <c r="A11" s="11" t="s">
        <v>2063</v>
      </c>
      <c r="B11" s="222">
        <f>L83</f>
        <v>1</v>
      </c>
    </row>
    <row r="12" spans="1:21" x14ac:dyDescent="0.45">
      <c r="A12" s="11" t="s">
        <v>2065</v>
      </c>
      <c r="B12" s="222">
        <f>L84</f>
        <v>0.72508991165821246</v>
      </c>
    </row>
    <row r="13" spans="1:21" x14ac:dyDescent="0.45">
      <c r="A13" s="11"/>
    </row>
    <row r="14" spans="1:21" x14ac:dyDescent="0.45">
      <c r="A14" s="21" t="s">
        <v>24</v>
      </c>
      <c r="B14" s="22"/>
      <c r="C14" s="22"/>
      <c r="D14" s="22"/>
      <c r="E14" s="22"/>
      <c r="F14" s="22"/>
    </row>
    <row r="15" spans="1:21" x14ac:dyDescent="0.45">
      <c r="A15" s="11" t="s">
        <v>2063</v>
      </c>
      <c r="B15" s="27">
        <v>2019</v>
      </c>
      <c r="C15" s="27">
        <v>2020</v>
      </c>
      <c r="D15" s="27">
        <v>2021</v>
      </c>
      <c r="E15" s="27">
        <v>2022</v>
      </c>
      <c r="F15" s="27">
        <v>2023</v>
      </c>
      <c r="G15" s="27">
        <v>2024</v>
      </c>
      <c r="H15" s="27">
        <v>2025</v>
      </c>
      <c r="I15" s="27">
        <v>2026</v>
      </c>
      <c r="J15" s="27">
        <v>2027</v>
      </c>
      <c r="K15" s="27">
        <v>2028</v>
      </c>
      <c r="L15" s="27">
        <v>2029</v>
      </c>
      <c r="M15" s="27">
        <v>2042</v>
      </c>
      <c r="N15" s="27">
        <v>2043</v>
      </c>
      <c r="O15" s="27">
        <v>2044</v>
      </c>
      <c r="P15" s="27">
        <v>2045</v>
      </c>
      <c r="Q15" s="27">
        <v>2046</v>
      </c>
      <c r="R15" s="27">
        <v>2047</v>
      </c>
      <c r="S15" s="27">
        <v>2048</v>
      </c>
      <c r="T15" s="27">
        <v>2049</v>
      </c>
      <c r="U15" s="27">
        <v>2050</v>
      </c>
    </row>
    <row r="16" spans="1:21" x14ac:dyDescent="0.45">
      <c r="B16" s="41">
        <v>0</v>
      </c>
      <c r="C16" s="41">
        <v>0</v>
      </c>
      <c r="D16" s="200">
        <f>D83/$B$11</f>
        <v>0.41781222499650733</v>
      </c>
      <c r="E16" s="200">
        <f t="shared" ref="E16:L16" si="0">E83/$B$11</f>
        <v>0.37259689584872285</v>
      </c>
      <c r="F16" s="200">
        <f t="shared" si="0"/>
        <v>0.34477788897418504</v>
      </c>
      <c r="G16" s="200">
        <f t="shared" si="0"/>
        <v>1</v>
      </c>
      <c r="H16" s="200">
        <f t="shared" si="0"/>
        <v>1</v>
      </c>
      <c r="I16" s="200">
        <f t="shared" si="0"/>
        <v>0.93295983970089913</v>
      </c>
      <c r="J16" s="200">
        <f t="shared" si="0"/>
        <v>0.88756141392878618</v>
      </c>
      <c r="K16" s="200">
        <f t="shared" si="0"/>
        <v>0.85282755694099721</v>
      </c>
      <c r="L16" s="200">
        <f t="shared" si="0"/>
        <v>1</v>
      </c>
      <c r="M16" s="200">
        <f t="shared" ref="M16:U16" si="1">Y83/$B$11</f>
        <v>1</v>
      </c>
      <c r="N16" s="200">
        <f t="shared" si="1"/>
        <v>0.97980798173527583</v>
      </c>
      <c r="O16" s="200">
        <f t="shared" si="1"/>
        <v>0.95764677050938785</v>
      </c>
      <c r="P16" s="200">
        <f t="shared" si="1"/>
        <v>0.93563697901699328</v>
      </c>
      <c r="Q16" s="200">
        <f t="shared" si="1"/>
        <v>0.93898284793836517</v>
      </c>
      <c r="R16" s="200">
        <f t="shared" si="1"/>
        <v>0.9407029231347771</v>
      </c>
      <c r="S16" s="200">
        <f t="shared" si="1"/>
        <v>0.9409426670157055</v>
      </c>
      <c r="T16" s="200">
        <f t="shared" si="1"/>
        <v>0.9398299344974218</v>
      </c>
      <c r="U16" s="200">
        <f t="shared" si="1"/>
        <v>0.93747756414878358</v>
      </c>
    </row>
    <row r="17" spans="1:33" x14ac:dyDescent="0.45">
      <c r="A17" s="11" t="s">
        <v>2065</v>
      </c>
      <c r="B17" s="27">
        <v>2019</v>
      </c>
      <c r="C17" s="27">
        <v>2020</v>
      </c>
      <c r="D17" s="27">
        <v>2021</v>
      </c>
      <c r="E17" s="27">
        <v>2028</v>
      </c>
      <c r="F17" s="27">
        <v>2029</v>
      </c>
      <c r="G17" s="27">
        <v>2030</v>
      </c>
      <c r="H17" s="27">
        <v>2031</v>
      </c>
      <c r="I17" s="27">
        <v>2032</v>
      </c>
      <c r="J17" s="27">
        <v>2033</v>
      </c>
      <c r="K17" s="27">
        <v>2034</v>
      </c>
      <c r="L17" s="27">
        <v>2035</v>
      </c>
      <c r="M17" s="27">
        <v>2036</v>
      </c>
      <c r="N17" s="27">
        <v>2037</v>
      </c>
      <c r="O17" s="27">
        <v>2038</v>
      </c>
      <c r="P17" s="27">
        <v>2039</v>
      </c>
      <c r="Q17" s="27">
        <v>2040</v>
      </c>
      <c r="R17" s="27">
        <v>2041</v>
      </c>
      <c r="S17" s="27">
        <v>2042</v>
      </c>
      <c r="T17" s="27">
        <v>2043</v>
      </c>
      <c r="U17" s="27">
        <v>2050</v>
      </c>
    </row>
    <row r="18" spans="1:33" x14ac:dyDescent="0.45">
      <c r="B18" s="41">
        <v>0</v>
      </c>
      <c r="C18" s="36">
        <v>0</v>
      </c>
      <c r="D18" s="41">
        <f>D84/$B$12</f>
        <v>0</v>
      </c>
      <c r="E18" s="41">
        <f t="shared" ref="E18:T18" si="2">K84/$B$12</f>
        <v>0</v>
      </c>
      <c r="F18" s="41">
        <f t="shared" si="2"/>
        <v>1</v>
      </c>
      <c r="G18" s="41">
        <f t="shared" si="2"/>
        <v>0.88579270568269231</v>
      </c>
      <c r="H18" s="41">
        <f t="shared" si="2"/>
        <v>0.91689859303935339</v>
      </c>
      <c r="I18" s="41">
        <f t="shared" si="2"/>
        <v>0.88248628260330098</v>
      </c>
      <c r="J18" s="41">
        <f t="shared" si="2"/>
        <v>0.80506999051209249</v>
      </c>
      <c r="K18" s="41">
        <f t="shared" si="2"/>
        <v>0.79707800033838039</v>
      </c>
      <c r="L18" s="41">
        <f t="shared" si="2"/>
        <v>0.74323897863811061</v>
      </c>
      <c r="M18" s="41">
        <f t="shared" si="2"/>
        <v>0.72132972315432686</v>
      </c>
      <c r="N18" s="41">
        <f t="shared" si="2"/>
        <v>0.66218461494392578</v>
      </c>
      <c r="O18" s="41">
        <f t="shared" si="2"/>
        <v>0.57473334402671949</v>
      </c>
      <c r="P18" s="41">
        <f t="shared" si="2"/>
        <v>0.46567576660393173</v>
      </c>
      <c r="Q18" s="41">
        <f t="shared" si="2"/>
        <v>0.34010175498237827</v>
      </c>
      <c r="R18" s="41">
        <f t="shared" si="2"/>
        <v>0.18159882043792194</v>
      </c>
      <c r="S18" s="41">
        <f t="shared" si="2"/>
        <v>1.5346412448203828E-2</v>
      </c>
      <c r="T18" s="41">
        <f t="shared" si="2"/>
        <v>0</v>
      </c>
      <c r="U18" s="41">
        <f>AG84/$B$12</f>
        <v>0</v>
      </c>
    </row>
    <row r="19" spans="1:33" x14ac:dyDescent="0.45">
      <c r="B19" s="41"/>
      <c r="C19" s="36"/>
      <c r="D19" s="41"/>
      <c r="E19" s="41"/>
    </row>
    <row r="20" spans="1:33" ht="14.25" customHeight="1" x14ac:dyDescent="0.45">
      <c r="A20" s="353" t="s">
        <v>26</v>
      </c>
      <c r="B20" s="353"/>
      <c r="C20" s="353"/>
      <c r="D20" s="353"/>
      <c r="E20" s="353"/>
      <c r="F20" s="353"/>
      <c r="G20" s="353"/>
      <c r="H20" s="353"/>
      <c r="I20" s="353"/>
      <c r="J20" s="353"/>
    </row>
    <row r="21" spans="1:33" ht="49.15" customHeight="1" x14ac:dyDescent="0.45">
      <c r="A21" s="343" t="s">
        <v>2552</v>
      </c>
      <c r="B21" s="343"/>
      <c r="C21" s="343"/>
      <c r="D21" s="343"/>
      <c r="E21" s="343"/>
      <c r="F21" s="343"/>
      <c r="G21" s="343"/>
      <c r="H21" s="343"/>
      <c r="I21" s="343"/>
      <c r="J21" s="343"/>
      <c r="K21" s="194"/>
      <c r="L21" s="194"/>
      <c r="M21" s="194"/>
      <c r="N21" s="194"/>
      <c r="O21" s="194"/>
      <c r="P21" s="194"/>
      <c r="Q21" s="194"/>
    </row>
    <row r="23" spans="1:33" x14ac:dyDescent="0.45">
      <c r="A23" s="20" t="s">
        <v>25</v>
      </c>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row>
    <row r="24" spans="1:33" s="27" customFormat="1" x14ac:dyDescent="0.45">
      <c r="A24" s="224" t="s">
        <v>2076</v>
      </c>
      <c r="B24" s="224" t="s">
        <v>2067</v>
      </c>
      <c r="C24"/>
      <c r="D24"/>
      <c r="E24"/>
      <c r="F24"/>
      <c r="G24"/>
      <c r="H24"/>
      <c r="I24"/>
      <c r="J24"/>
      <c r="K24"/>
      <c r="L24"/>
      <c r="M24"/>
      <c r="N24"/>
      <c r="O24"/>
      <c r="P24"/>
      <c r="Q24"/>
      <c r="R24"/>
      <c r="S24"/>
      <c r="T24"/>
      <c r="U24"/>
      <c r="V24"/>
      <c r="W24"/>
      <c r="X24"/>
      <c r="Y24"/>
      <c r="Z24"/>
      <c r="AA24"/>
      <c r="AB24"/>
      <c r="AC24"/>
      <c r="AD24" s="167"/>
      <c r="AE24" s="167"/>
      <c r="AF24" s="167"/>
      <c r="AG24" s="167"/>
    </row>
    <row r="25" spans="1:33" s="27" customFormat="1" x14ac:dyDescent="0.45">
      <c r="A25" s="224" t="s">
        <v>2070</v>
      </c>
      <c r="B25">
        <v>2005</v>
      </c>
      <c r="C25">
        <v>2006</v>
      </c>
      <c r="D25">
        <v>2007</v>
      </c>
      <c r="E25">
        <v>2008</v>
      </c>
      <c r="F25">
        <v>2009</v>
      </c>
      <c r="G25">
        <v>2010</v>
      </c>
      <c r="H25">
        <v>2011</v>
      </c>
      <c r="I25">
        <v>2012</v>
      </c>
      <c r="J25">
        <v>2013</v>
      </c>
      <c r="K25">
        <v>2014</v>
      </c>
      <c r="L25">
        <v>2015</v>
      </c>
      <c r="M25">
        <v>2016</v>
      </c>
      <c r="N25">
        <v>2017</v>
      </c>
      <c r="O25">
        <v>2018</v>
      </c>
      <c r="P25">
        <v>2019</v>
      </c>
      <c r="Q25">
        <v>2020</v>
      </c>
      <c r="R25">
        <v>2021</v>
      </c>
      <c r="S25">
        <v>2022</v>
      </c>
      <c r="T25">
        <v>2023</v>
      </c>
      <c r="U25">
        <v>2024</v>
      </c>
      <c r="V25">
        <v>2025</v>
      </c>
      <c r="W25">
        <v>2026</v>
      </c>
      <c r="X25">
        <v>2027</v>
      </c>
      <c r="Y25">
        <v>2028</v>
      </c>
      <c r="Z25">
        <v>2029</v>
      </c>
      <c r="AA25">
        <v>2030</v>
      </c>
      <c r="AB25" t="s">
        <v>2068</v>
      </c>
      <c r="AC25" t="s">
        <v>2069</v>
      </c>
    </row>
    <row r="26" spans="1:33" s="27" customFormat="1" x14ac:dyDescent="0.45">
      <c r="A26" s="19" t="s">
        <v>2010</v>
      </c>
      <c r="B26" s="225">
        <v>9.7655999999999992</v>
      </c>
      <c r="C26" s="225">
        <v>9.8069000000000042</v>
      </c>
      <c r="D26" s="225">
        <v>9.849599999999997</v>
      </c>
      <c r="E26" s="225">
        <v>10.8635</v>
      </c>
      <c r="F26" s="225">
        <v>11.302199999999999</v>
      </c>
      <c r="G26" s="225">
        <v>11.735699999999998</v>
      </c>
      <c r="H26" s="225">
        <v>11.957099999999995</v>
      </c>
      <c r="I26" s="225">
        <v>12.124799999999999</v>
      </c>
      <c r="J26" s="225">
        <v>12.298299999999999</v>
      </c>
      <c r="K26" s="225">
        <v>12.259599999999999</v>
      </c>
      <c r="L26" s="225">
        <v>12.325900000000001</v>
      </c>
      <c r="M26" s="225">
        <v>12.3931</v>
      </c>
      <c r="N26" s="225">
        <v>12.462500000000004</v>
      </c>
      <c r="O26" s="225">
        <v>12.531699999999997</v>
      </c>
      <c r="P26" s="225">
        <v>12.6023</v>
      </c>
      <c r="Q26" s="225">
        <v>12.6739</v>
      </c>
      <c r="R26" s="225">
        <v>12.746100000000004</v>
      </c>
      <c r="S26" s="225">
        <v>12.818100000000003</v>
      </c>
      <c r="T26" s="225">
        <v>12.891400000000001</v>
      </c>
      <c r="U26" s="225">
        <v>12.965400000000001</v>
      </c>
      <c r="V26" s="225">
        <v>13.039399999999997</v>
      </c>
      <c r="W26" s="225">
        <v>13.115</v>
      </c>
      <c r="X26" s="225">
        <v>13.1919</v>
      </c>
      <c r="Y26" s="225">
        <v>13.270000000000005</v>
      </c>
      <c r="Z26" s="225">
        <v>13.349299999999999</v>
      </c>
      <c r="AA26" s="225">
        <v>13.2157</v>
      </c>
      <c r="AB26" s="225"/>
      <c r="AC26" s="225">
        <v>317.55500000000001</v>
      </c>
    </row>
    <row r="27" spans="1:33" s="27" customFormat="1" x14ac:dyDescent="0.45">
      <c r="A27" s="19" t="s">
        <v>2009</v>
      </c>
      <c r="B27" s="225">
        <v>3.4077999999999995</v>
      </c>
      <c r="C27" s="225">
        <v>4.2993999999999994</v>
      </c>
      <c r="D27" s="225">
        <v>5.2570000000000023</v>
      </c>
      <c r="E27" s="225">
        <v>6.3833999999999991</v>
      </c>
      <c r="F27" s="225">
        <v>7.4981000000000018</v>
      </c>
      <c r="G27" s="225">
        <v>11.817600000000002</v>
      </c>
      <c r="H27" s="225">
        <v>16.557700000000001</v>
      </c>
      <c r="I27" s="225">
        <v>21.605100000000004</v>
      </c>
      <c r="J27" s="225">
        <v>27.215900000000001</v>
      </c>
      <c r="K27" s="225">
        <v>33.019500000000008</v>
      </c>
      <c r="L27" s="225">
        <v>39.156899999999993</v>
      </c>
      <c r="M27" s="225">
        <v>45.777100000000011</v>
      </c>
      <c r="N27" s="225">
        <v>51.261800000000008</v>
      </c>
      <c r="O27" s="225">
        <v>57.468800000000009</v>
      </c>
      <c r="P27" s="225">
        <v>64.840500000000006</v>
      </c>
      <c r="Q27" s="225">
        <v>71.808499999999981</v>
      </c>
      <c r="R27" s="225">
        <v>77.973100000000002</v>
      </c>
      <c r="S27" s="225">
        <v>83.708200000000005</v>
      </c>
      <c r="T27" s="225">
        <v>90.005899999999997</v>
      </c>
      <c r="U27" s="225">
        <v>95.532200000000017</v>
      </c>
      <c r="V27" s="225">
        <v>100.5275</v>
      </c>
      <c r="W27" s="225">
        <v>106.0774</v>
      </c>
      <c r="X27" s="225">
        <v>111.16200000000003</v>
      </c>
      <c r="Y27" s="225">
        <v>116.15460000000002</v>
      </c>
      <c r="Z27" s="225">
        <v>120.17439999999999</v>
      </c>
      <c r="AA27" s="225">
        <v>123.77199999999998</v>
      </c>
      <c r="AB27" s="225"/>
      <c r="AC27" s="225">
        <v>1492.4624000000003</v>
      </c>
    </row>
    <row r="28" spans="1:33" x14ac:dyDescent="0.45">
      <c r="A28" s="19" t="s">
        <v>2005</v>
      </c>
      <c r="B28" s="225">
        <v>80.773899999999998</v>
      </c>
      <c r="C28" s="225">
        <v>87.788000000000025</v>
      </c>
      <c r="D28" s="225">
        <v>94.277499999999989</v>
      </c>
      <c r="E28" s="225">
        <v>100.63629999999998</v>
      </c>
      <c r="F28" s="225">
        <v>106.39989999999996</v>
      </c>
      <c r="G28" s="225">
        <v>115.85100000000006</v>
      </c>
      <c r="H28" s="225">
        <v>125.88009999999994</v>
      </c>
      <c r="I28" s="225">
        <v>135.02619999999999</v>
      </c>
      <c r="J28" s="225">
        <v>145.50320000000005</v>
      </c>
      <c r="K28" s="225">
        <v>155.27519999999998</v>
      </c>
      <c r="L28" s="225">
        <v>164.50510000000003</v>
      </c>
      <c r="M28" s="225">
        <v>174.63869999999997</v>
      </c>
      <c r="N28" s="225">
        <v>183.43289999999999</v>
      </c>
      <c r="O28" s="225">
        <v>191.30510000000001</v>
      </c>
      <c r="P28" s="141">
        <v>200.81050000000005</v>
      </c>
      <c r="Q28" s="141">
        <v>209.4254</v>
      </c>
      <c r="R28" s="225">
        <v>216.49540000000005</v>
      </c>
      <c r="S28" s="225">
        <v>223.83510000000007</v>
      </c>
      <c r="T28" s="225">
        <v>231.87420000000003</v>
      </c>
      <c r="U28" s="225">
        <v>239.19020000000006</v>
      </c>
      <c r="V28" s="225">
        <v>246.2422</v>
      </c>
      <c r="W28" s="225">
        <v>253.47399999999996</v>
      </c>
      <c r="X28" s="225">
        <v>260.49770000000007</v>
      </c>
      <c r="Y28" s="225">
        <v>266.50639999999999</v>
      </c>
      <c r="Z28" s="225">
        <v>272.62849999999997</v>
      </c>
      <c r="AA28" s="225">
        <v>278.59199999999993</v>
      </c>
      <c r="AB28" s="225"/>
      <c r="AC28" s="225">
        <v>4760.864700000001</v>
      </c>
    </row>
    <row r="29" spans="1:33" x14ac:dyDescent="0.45">
      <c r="A29" s="19" t="s">
        <v>2007</v>
      </c>
      <c r="B29" s="225">
        <v>0.17569999999999997</v>
      </c>
      <c r="C29" s="225">
        <v>0.1992000000000001</v>
      </c>
      <c r="D29" s="225">
        <v>0.18530000000000008</v>
      </c>
      <c r="E29" s="225">
        <v>0.24969999999999998</v>
      </c>
      <c r="F29" s="225">
        <v>0.36599999999999999</v>
      </c>
      <c r="G29" s="225">
        <v>0.626</v>
      </c>
      <c r="H29" s="225">
        <v>0.94709999999999972</v>
      </c>
      <c r="I29" s="225">
        <v>1.2981</v>
      </c>
      <c r="J29" s="225">
        <v>1.6964999999999997</v>
      </c>
      <c r="K29" s="225">
        <v>2.2026999999999997</v>
      </c>
      <c r="L29" s="225">
        <v>3.1397000000000013</v>
      </c>
      <c r="M29" s="225">
        <v>4.4167000000000005</v>
      </c>
      <c r="N29" s="225">
        <v>5.5104000000000006</v>
      </c>
      <c r="O29" s="225">
        <v>5.6342000000000017</v>
      </c>
      <c r="P29" s="225">
        <v>6.6050000000000004</v>
      </c>
      <c r="Q29" s="225">
        <v>7.1698000000000022</v>
      </c>
      <c r="R29" s="225">
        <v>7.0587999999999989</v>
      </c>
      <c r="S29" s="225">
        <v>7.1351000000000004</v>
      </c>
      <c r="T29" s="225">
        <v>7.2724000000000002</v>
      </c>
      <c r="U29" s="225">
        <v>7.3328999999999986</v>
      </c>
      <c r="V29" s="225">
        <v>7.3903999999999996</v>
      </c>
      <c r="W29" s="225">
        <v>7.4577000000000018</v>
      </c>
      <c r="X29" s="225">
        <v>7.4997000000000007</v>
      </c>
      <c r="Y29" s="225">
        <v>7.5790000000000024</v>
      </c>
      <c r="Z29" s="225">
        <v>7.7388999999999992</v>
      </c>
      <c r="AA29" s="225">
        <v>8.1158999999999963</v>
      </c>
      <c r="AB29" s="225"/>
      <c r="AC29" s="225">
        <v>115.00290000000001</v>
      </c>
    </row>
    <row r="30" spans="1:33" x14ac:dyDescent="0.45">
      <c r="A30" s="19" t="s">
        <v>2006</v>
      </c>
      <c r="B30" s="225">
        <v>51.434399999999997</v>
      </c>
      <c r="C30" s="225">
        <v>55.043600000000005</v>
      </c>
      <c r="D30" s="225">
        <v>58.031400000000012</v>
      </c>
      <c r="E30" s="225">
        <v>59.479000000000013</v>
      </c>
      <c r="F30" s="225">
        <v>60.7074</v>
      </c>
      <c r="G30" s="225">
        <v>60.414499999999997</v>
      </c>
      <c r="H30" s="225">
        <v>60.574300000000001</v>
      </c>
      <c r="I30" s="225">
        <v>59.612600000000022</v>
      </c>
      <c r="J30" s="225">
        <v>59.456699999999984</v>
      </c>
      <c r="K30" s="225">
        <v>58.596800000000002</v>
      </c>
      <c r="L30" s="225">
        <v>56.569499999999998</v>
      </c>
      <c r="M30" s="225">
        <v>54.562599999999996</v>
      </c>
      <c r="N30" s="225">
        <v>52.834499999999998</v>
      </c>
      <c r="O30" s="225">
        <v>50.549900000000008</v>
      </c>
      <c r="P30" s="225">
        <v>48.07820000000001</v>
      </c>
      <c r="Q30" s="225">
        <v>45.656399999999998</v>
      </c>
      <c r="R30" s="225">
        <v>43.359500000000004</v>
      </c>
      <c r="S30" s="225">
        <v>41.811400000000013</v>
      </c>
      <c r="T30" s="225">
        <v>40.469700000000003</v>
      </c>
      <c r="U30" s="225">
        <v>39.471699999999998</v>
      </c>
      <c r="V30" s="225">
        <v>38.842200000000005</v>
      </c>
      <c r="W30" s="225">
        <v>38.132000000000005</v>
      </c>
      <c r="X30" s="225">
        <v>37.807200000000009</v>
      </c>
      <c r="Y30" s="225">
        <v>36.707999999999991</v>
      </c>
      <c r="Z30" s="225">
        <v>36.814799999999991</v>
      </c>
      <c r="AA30" s="225">
        <v>37.07380000000002</v>
      </c>
      <c r="AB30" s="225"/>
      <c r="AC30" s="225">
        <v>1282.0921000000003</v>
      </c>
    </row>
    <row r="31" spans="1:33" x14ac:dyDescent="0.45">
      <c r="A31" s="19" t="s">
        <v>2011</v>
      </c>
      <c r="B31" s="225">
        <v>2.0896000000000003</v>
      </c>
      <c r="C31" s="225">
        <v>2.3517999999999994</v>
      </c>
      <c r="D31" s="225">
        <v>2.3861000000000003</v>
      </c>
      <c r="E31" s="225">
        <v>2.4199000000000006</v>
      </c>
      <c r="F31" s="225">
        <v>2.4468000000000005</v>
      </c>
      <c r="G31" s="225">
        <v>2.4708999999999994</v>
      </c>
      <c r="H31" s="225">
        <v>2.4751000000000007</v>
      </c>
      <c r="I31" s="225">
        <v>2.4792000000000005</v>
      </c>
      <c r="J31" s="225">
        <v>2.4793999999999996</v>
      </c>
      <c r="K31" s="225">
        <v>2.4802000000000004</v>
      </c>
      <c r="L31" s="225">
        <v>2.4803999999999991</v>
      </c>
      <c r="M31" s="225">
        <v>2.4810000000000003</v>
      </c>
      <c r="N31" s="225">
        <v>2.4823000000000004</v>
      </c>
      <c r="O31" s="225">
        <v>2.482499999999999</v>
      </c>
      <c r="P31" s="225">
        <v>2.4843999999999999</v>
      </c>
      <c r="Q31" s="225">
        <v>2.4855999999999998</v>
      </c>
      <c r="R31" s="225">
        <v>2.4876</v>
      </c>
      <c r="S31" s="225">
        <v>2.4891999999999999</v>
      </c>
      <c r="T31" s="225">
        <v>2.490800000000001</v>
      </c>
      <c r="U31" s="225">
        <v>2.4911999999999996</v>
      </c>
      <c r="V31" s="225">
        <v>2.4936000000000003</v>
      </c>
      <c r="W31" s="225">
        <v>2.4972000000000003</v>
      </c>
      <c r="X31" s="225">
        <v>2.4992999999999999</v>
      </c>
      <c r="Y31" s="225">
        <v>2.5020999999999995</v>
      </c>
      <c r="Z31" s="225">
        <v>2.5048000000000008</v>
      </c>
      <c r="AA31" s="225">
        <v>2.5080000000000005</v>
      </c>
      <c r="AB31" s="225"/>
      <c r="AC31" s="225">
        <v>63.939000000000007</v>
      </c>
    </row>
    <row r="32" spans="1:33" x14ac:dyDescent="0.45">
      <c r="A32" s="19" t="s">
        <v>2008</v>
      </c>
      <c r="B32" s="225">
        <v>13.900699999999999</v>
      </c>
      <c r="C32" s="225">
        <v>16.087900000000005</v>
      </c>
      <c r="D32" s="225">
        <v>18.568400000000008</v>
      </c>
      <c r="E32" s="225">
        <v>21.240800000000011</v>
      </c>
      <c r="F32" s="225">
        <v>24.079999999999991</v>
      </c>
      <c r="G32" s="225">
        <v>28.785000000000011</v>
      </c>
      <c r="H32" s="225">
        <v>33.368899999999996</v>
      </c>
      <c r="I32" s="225">
        <v>37.906600000000005</v>
      </c>
      <c r="J32" s="225">
        <v>42.357100000000003</v>
      </c>
      <c r="K32" s="225">
        <v>46.716800000000006</v>
      </c>
      <c r="L32" s="225">
        <v>50.832500000000003</v>
      </c>
      <c r="M32" s="225">
        <v>55.006799999999984</v>
      </c>
      <c r="N32" s="225">
        <v>58.882200000000005</v>
      </c>
      <c r="O32" s="225">
        <v>62.638299999999994</v>
      </c>
      <c r="P32" s="225">
        <v>66.200200000000009</v>
      </c>
      <c r="Q32" s="225">
        <v>69.631199999999993</v>
      </c>
      <c r="R32" s="225">
        <v>72.870699999999971</v>
      </c>
      <c r="S32" s="225">
        <v>75.872700000000009</v>
      </c>
      <c r="T32" s="225">
        <v>78.744100000000003</v>
      </c>
      <c r="U32" s="225">
        <v>81.39700000000002</v>
      </c>
      <c r="V32" s="225">
        <v>83.94850000000001</v>
      </c>
      <c r="W32" s="225">
        <v>86.1952</v>
      </c>
      <c r="X32" s="225">
        <v>88.338000000000022</v>
      </c>
      <c r="Y32" s="225">
        <v>90.293300000000002</v>
      </c>
      <c r="Z32" s="225">
        <v>92.045700000000011</v>
      </c>
      <c r="AA32" s="225">
        <v>93.69289999999998</v>
      </c>
      <c r="AB32" s="225"/>
      <c r="AC32" s="225">
        <v>1489.6015000000002</v>
      </c>
    </row>
    <row r="33" spans="1:34" x14ac:dyDescent="0.45">
      <c r="A33" s="19" t="s">
        <v>2068</v>
      </c>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row>
    <row r="34" spans="1:34" x14ac:dyDescent="0.45">
      <c r="A34" s="19" t="s">
        <v>2069</v>
      </c>
      <c r="B34" s="225">
        <v>161.54769999999999</v>
      </c>
      <c r="C34" s="225">
        <v>175.57680000000005</v>
      </c>
      <c r="D34" s="225">
        <v>188.55529999999999</v>
      </c>
      <c r="E34" s="225">
        <v>201.27260000000001</v>
      </c>
      <c r="F34" s="225">
        <v>212.80039999999994</v>
      </c>
      <c r="G34" s="225">
        <v>231.7007000000001</v>
      </c>
      <c r="H34" s="225">
        <v>251.76029999999994</v>
      </c>
      <c r="I34" s="225">
        <v>270.05260000000004</v>
      </c>
      <c r="J34" s="225">
        <v>291.00710000000004</v>
      </c>
      <c r="K34" s="225">
        <v>310.55079999999998</v>
      </c>
      <c r="L34" s="225">
        <v>329.01</v>
      </c>
      <c r="M34" s="225">
        <v>349.27599999999995</v>
      </c>
      <c r="N34" s="225">
        <v>366.86660000000001</v>
      </c>
      <c r="O34" s="225">
        <v>382.61050000000012</v>
      </c>
      <c r="P34" s="225">
        <v>401.62110000000013</v>
      </c>
      <c r="Q34" s="225">
        <v>418.85079999999994</v>
      </c>
      <c r="R34" s="225">
        <v>432.99120000000005</v>
      </c>
      <c r="S34" s="225">
        <v>447.66980000000007</v>
      </c>
      <c r="T34" s="225">
        <v>463.74850000000004</v>
      </c>
      <c r="U34" s="225">
        <v>478.38060000000007</v>
      </c>
      <c r="V34" s="225">
        <v>492.48380000000003</v>
      </c>
      <c r="W34" s="225">
        <v>506.94849999999997</v>
      </c>
      <c r="X34" s="225">
        <v>520.99580000000014</v>
      </c>
      <c r="Y34" s="225">
        <v>533.01340000000005</v>
      </c>
      <c r="Z34" s="225">
        <v>545.25639999999999</v>
      </c>
      <c r="AA34" s="225">
        <v>556.97029999999984</v>
      </c>
      <c r="AB34" s="225"/>
      <c r="AC34" s="225">
        <v>9521.5176000000029</v>
      </c>
    </row>
    <row r="36" spans="1:34" s="27" customFormat="1" x14ac:dyDescent="0.45">
      <c r="A36" s="224" t="s">
        <v>2144</v>
      </c>
      <c r="B36" s="224" t="s">
        <v>2067</v>
      </c>
      <c r="C36"/>
      <c r="D36"/>
      <c r="E36"/>
      <c r="F36"/>
      <c r="G36"/>
      <c r="H36"/>
      <c r="I36"/>
      <c r="J36"/>
      <c r="K36"/>
      <c r="L36"/>
      <c r="M36"/>
      <c r="N36"/>
      <c r="O36"/>
      <c r="P36"/>
      <c r="Q36"/>
      <c r="R36"/>
      <c r="S36"/>
      <c r="T36"/>
      <c r="U36"/>
      <c r="V36"/>
      <c r="W36"/>
      <c r="X36"/>
      <c r="Y36"/>
      <c r="Z36"/>
      <c r="AA36"/>
      <c r="AB36"/>
      <c r="AC36"/>
      <c r="AD36"/>
      <c r="AE36"/>
      <c r="AF36"/>
      <c r="AG36"/>
      <c r="AH36"/>
    </row>
    <row r="37" spans="1:34" s="27" customFormat="1" x14ac:dyDescent="0.45">
      <c r="A37" s="224" t="s">
        <v>2070</v>
      </c>
      <c r="B37">
        <v>2005</v>
      </c>
      <c r="C37">
        <v>2006</v>
      </c>
      <c r="D37">
        <v>2007</v>
      </c>
      <c r="E37">
        <v>2008</v>
      </c>
      <c r="F37">
        <v>2009</v>
      </c>
      <c r="G37">
        <v>2010</v>
      </c>
      <c r="H37">
        <v>2011</v>
      </c>
      <c r="I37">
        <v>2012</v>
      </c>
      <c r="J37">
        <v>2013</v>
      </c>
      <c r="K37">
        <v>2014</v>
      </c>
      <c r="L37">
        <v>2015</v>
      </c>
      <c r="M37">
        <v>2016</v>
      </c>
      <c r="N37">
        <v>2017</v>
      </c>
      <c r="O37">
        <v>2018</v>
      </c>
      <c r="P37">
        <v>2019</v>
      </c>
      <c r="Q37">
        <v>2020</v>
      </c>
      <c r="R37">
        <v>2021</v>
      </c>
      <c r="S37">
        <v>2022</v>
      </c>
      <c r="T37">
        <v>2023</v>
      </c>
      <c r="U37">
        <v>2024</v>
      </c>
      <c r="V37">
        <v>2025</v>
      </c>
      <c r="W37">
        <v>2026</v>
      </c>
      <c r="X37">
        <v>2027</v>
      </c>
      <c r="Y37">
        <v>2028</v>
      </c>
      <c r="Z37">
        <v>2029</v>
      </c>
      <c r="AA37">
        <v>2030</v>
      </c>
      <c r="AB37" t="s">
        <v>2068</v>
      </c>
      <c r="AC37" t="s">
        <v>2069</v>
      </c>
      <c r="AD37"/>
      <c r="AE37"/>
      <c r="AF37"/>
      <c r="AG37"/>
      <c r="AH37"/>
    </row>
    <row r="38" spans="1:34" s="27" customFormat="1" x14ac:dyDescent="0.45">
      <c r="A38" s="19" t="s">
        <v>2010</v>
      </c>
      <c r="B38" s="225">
        <v>9.7655999999999992</v>
      </c>
      <c r="C38" s="225">
        <v>9.8069000000000042</v>
      </c>
      <c r="D38" s="225">
        <v>9.849599999999997</v>
      </c>
      <c r="E38" s="225">
        <v>10.8635</v>
      </c>
      <c r="F38" s="225">
        <v>11.302199999999999</v>
      </c>
      <c r="G38" s="225">
        <v>11.735699999999998</v>
      </c>
      <c r="H38" s="225">
        <v>11.957099999999995</v>
      </c>
      <c r="I38" s="225">
        <v>12.124799999999999</v>
      </c>
      <c r="J38" s="225">
        <v>12.298299999999999</v>
      </c>
      <c r="K38" s="225">
        <v>12.259599999999999</v>
      </c>
      <c r="L38" s="225">
        <v>12.325900000000001</v>
      </c>
      <c r="M38" s="225">
        <v>12.3931</v>
      </c>
      <c r="N38" s="225">
        <v>12.462500000000004</v>
      </c>
      <c r="O38" s="225">
        <v>12.531699999999997</v>
      </c>
      <c r="P38" s="225">
        <v>12.6023</v>
      </c>
      <c r="Q38" s="225">
        <v>11.406300000000002</v>
      </c>
      <c r="R38" s="225">
        <v>11.471300000000001</v>
      </c>
      <c r="S38" s="225">
        <v>11.536500000000002</v>
      </c>
      <c r="T38" s="225">
        <v>11.602399999999998</v>
      </c>
      <c r="U38" s="225">
        <v>7.7792000000000003</v>
      </c>
      <c r="V38" s="225">
        <v>7.8237000000000005</v>
      </c>
      <c r="W38" s="225">
        <v>7.8691000000000022</v>
      </c>
      <c r="X38" s="225">
        <v>7.9153999999999982</v>
      </c>
      <c r="Y38" s="225">
        <v>7.9620999999999986</v>
      </c>
      <c r="Z38" s="225">
        <v>4.0048000000000004</v>
      </c>
      <c r="AA38" s="225">
        <v>4.0286</v>
      </c>
      <c r="AB38" s="225"/>
      <c r="AC38" s="225">
        <v>267.67819999999995</v>
      </c>
      <c r="AD38"/>
      <c r="AE38"/>
      <c r="AF38"/>
      <c r="AG38"/>
      <c r="AH38"/>
    </row>
    <row r="39" spans="1:34" s="27" customFormat="1" x14ac:dyDescent="0.45">
      <c r="A39" s="19" t="s">
        <v>2009</v>
      </c>
      <c r="B39" s="225">
        <v>3.4077999999999995</v>
      </c>
      <c r="C39" s="225">
        <v>4.2993999999999994</v>
      </c>
      <c r="D39" s="225">
        <v>5.2570000000000023</v>
      </c>
      <c r="E39" s="225">
        <v>6.3833999999999991</v>
      </c>
      <c r="F39" s="225">
        <v>7.4981000000000018</v>
      </c>
      <c r="G39" s="225">
        <v>11.817600000000002</v>
      </c>
      <c r="H39" s="225">
        <v>16.557700000000001</v>
      </c>
      <c r="I39" s="225">
        <v>21.605100000000004</v>
      </c>
      <c r="J39" s="225">
        <v>27.215900000000001</v>
      </c>
      <c r="K39" s="225">
        <v>33.019500000000008</v>
      </c>
      <c r="L39" s="225">
        <v>39.156899999999993</v>
      </c>
      <c r="M39" s="225">
        <v>45.777100000000011</v>
      </c>
      <c r="N39" s="225">
        <v>51.261800000000008</v>
      </c>
      <c r="O39" s="225">
        <v>57.468800000000009</v>
      </c>
      <c r="P39" s="225">
        <v>64.840500000000006</v>
      </c>
      <c r="Q39" s="225">
        <v>69.173600000000022</v>
      </c>
      <c r="R39" s="225">
        <v>74.83120000000001</v>
      </c>
      <c r="S39" s="225">
        <v>80.027699999999996</v>
      </c>
      <c r="T39" s="225">
        <v>85.682900000000018</v>
      </c>
      <c r="U39" s="225">
        <v>81.211900000000014</v>
      </c>
      <c r="V39" s="225">
        <v>82.827100000000002</v>
      </c>
      <c r="W39" s="225">
        <v>84.756200000000021</v>
      </c>
      <c r="X39" s="225">
        <v>86.061500000000009</v>
      </c>
      <c r="Y39" s="225">
        <v>87.169699999999978</v>
      </c>
      <c r="Z39" s="225">
        <v>76.705699999999993</v>
      </c>
      <c r="AA39" s="225">
        <v>75.900100000000037</v>
      </c>
      <c r="AB39" s="225"/>
      <c r="AC39" s="225">
        <v>1279.9141999999999</v>
      </c>
      <c r="AD39"/>
      <c r="AE39"/>
      <c r="AF39"/>
      <c r="AG39"/>
      <c r="AH39"/>
    </row>
    <row r="40" spans="1:34" s="27" customFormat="1" x14ac:dyDescent="0.45">
      <c r="A40" s="19" t="s">
        <v>2005</v>
      </c>
      <c r="B40" s="225">
        <v>80.773899999999998</v>
      </c>
      <c r="C40" s="225">
        <v>87.788000000000025</v>
      </c>
      <c r="D40" s="225">
        <v>94.277499999999989</v>
      </c>
      <c r="E40" s="225">
        <v>100.63629999999998</v>
      </c>
      <c r="F40" s="225">
        <v>106.39989999999996</v>
      </c>
      <c r="G40" s="225">
        <v>115.85100000000006</v>
      </c>
      <c r="H40" s="225">
        <v>125.88009999999994</v>
      </c>
      <c r="I40" s="225">
        <v>135.02619999999999</v>
      </c>
      <c r="J40" s="225">
        <v>145.50320000000005</v>
      </c>
      <c r="K40" s="225">
        <v>155.27519999999998</v>
      </c>
      <c r="L40" s="225">
        <v>164.50510000000003</v>
      </c>
      <c r="M40" s="225">
        <v>174.63869999999997</v>
      </c>
      <c r="N40" s="225">
        <v>183.43289999999999</v>
      </c>
      <c r="O40" s="225">
        <v>191.30510000000001</v>
      </c>
      <c r="P40" s="141">
        <v>200.81050000000005</v>
      </c>
      <c r="Q40" s="141">
        <v>200.72699999999998</v>
      </c>
      <c r="R40" s="225">
        <v>205.52149999999997</v>
      </c>
      <c r="S40" s="225">
        <v>211.75099999999995</v>
      </c>
      <c r="T40" s="225">
        <v>218.56610000000003</v>
      </c>
      <c r="U40" s="225">
        <v>194.01030000000003</v>
      </c>
      <c r="V40" s="225">
        <v>195.30240000000001</v>
      </c>
      <c r="W40" s="225">
        <v>196.59670000000006</v>
      </c>
      <c r="X40" s="225">
        <v>197.48459999999997</v>
      </c>
      <c r="Y40" s="225">
        <v>197.40419999999997</v>
      </c>
      <c r="Z40" s="225">
        <v>163.65930000000003</v>
      </c>
      <c r="AA40" s="225">
        <v>160.93579999999997</v>
      </c>
      <c r="AB40" s="225"/>
      <c r="AC40" s="225">
        <v>4204.0625</v>
      </c>
      <c r="AD40"/>
      <c r="AE40"/>
      <c r="AF40"/>
      <c r="AG40"/>
      <c r="AH40"/>
    </row>
    <row r="41" spans="1:34" s="27" customFormat="1" x14ac:dyDescent="0.45">
      <c r="A41" s="19" t="s">
        <v>2007</v>
      </c>
      <c r="B41" s="225">
        <v>0.17569999999999997</v>
      </c>
      <c r="C41" s="225">
        <v>0.1992000000000001</v>
      </c>
      <c r="D41" s="225">
        <v>0.18530000000000008</v>
      </c>
      <c r="E41" s="225">
        <v>0.24969999999999998</v>
      </c>
      <c r="F41" s="225">
        <v>0.36599999999999999</v>
      </c>
      <c r="G41" s="225">
        <v>0.626</v>
      </c>
      <c r="H41" s="225">
        <v>0.94709999999999972</v>
      </c>
      <c r="I41" s="225">
        <v>1.2981</v>
      </c>
      <c r="J41" s="225">
        <v>1.6964999999999997</v>
      </c>
      <c r="K41" s="225">
        <v>2.2026999999999997</v>
      </c>
      <c r="L41" s="225">
        <v>3.1397000000000013</v>
      </c>
      <c r="M41" s="225">
        <v>4.4167000000000005</v>
      </c>
      <c r="N41" s="225">
        <v>5.5104000000000006</v>
      </c>
      <c r="O41" s="225">
        <v>5.6342000000000017</v>
      </c>
      <c r="P41" s="225">
        <v>6.6050000000000004</v>
      </c>
      <c r="Q41" s="225">
        <v>7.0787000000000013</v>
      </c>
      <c r="R41" s="225">
        <v>6.9242000000000008</v>
      </c>
      <c r="S41" s="225">
        <v>6.9544000000000006</v>
      </c>
      <c r="T41" s="225">
        <v>7.0419999999999989</v>
      </c>
      <c r="U41" s="225">
        <v>7.0539000000000023</v>
      </c>
      <c r="V41" s="225">
        <v>6.9096999999999991</v>
      </c>
      <c r="W41" s="225">
        <v>6.8013000000000021</v>
      </c>
      <c r="X41" s="225">
        <v>6.6898000000000017</v>
      </c>
      <c r="Y41" s="225">
        <v>6.5861999999999989</v>
      </c>
      <c r="Z41" s="225">
        <v>6.2605999999999984</v>
      </c>
      <c r="AA41" s="225">
        <v>6.1760999999999999</v>
      </c>
      <c r="AB41" s="225"/>
      <c r="AC41" s="225">
        <v>107.72920000000002</v>
      </c>
      <c r="AD41"/>
      <c r="AE41"/>
      <c r="AF41"/>
      <c r="AG41"/>
      <c r="AH41"/>
    </row>
    <row r="42" spans="1:34" s="27" customFormat="1" x14ac:dyDescent="0.45">
      <c r="A42" s="19" t="s">
        <v>2006</v>
      </c>
      <c r="B42" s="225">
        <v>51.434399999999997</v>
      </c>
      <c r="C42" s="225">
        <v>55.043600000000005</v>
      </c>
      <c r="D42" s="225">
        <v>58.031400000000012</v>
      </c>
      <c r="E42" s="225">
        <v>59.479000000000013</v>
      </c>
      <c r="F42" s="225">
        <v>60.7074</v>
      </c>
      <c r="G42" s="225">
        <v>60.414499999999997</v>
      </c>
      <c r="H42" s="225">
        <v>60.574300000000001</v>
      </c>
      <c r="I42" s="225">
        <v>59.612600000000022</v>
      </c>
      <c r="J42" s="225">
        <v>59.456699999999984</v>
      </c>
      <c r="K42" s="225">
        <v>58.596800000000002</v>
      </c>
      <c r="L42" s="225">
        <v>56.569499999999998</v>
      </c>
      <c r="M42" s="225">
        <v>54.562599999999996</v>
      </c>
      <c r="N42" s="225">
        <v>52.834499999999998</v>
      </c>
      <c r="O42" s="225">
        <v>50.549900000000008</v>
      </c>
      <c r="P42" s="225">
        <v>48.07820000000001</v>
      </c>
      <c r="Q42" s="225">
        <v>44.797900000000006</v>
      </c>
      <c r="R42" s="225">
        <v>41.172000000000004</v>
      </c>
      <c r="S42" s="225">
        <v>39.520100000000021</v>
      </c>
      <c r="T42" s="225">
        <v>38.070600000000006</v>
      </c>
      <c r="U42" s="225">
        <v>32.072600000000001</v>
      </c>
      <c r="V42" s="225">
        <v>30.878700000000002</v>
      </c>
      <c r="W42" s="225">
        <v>29.628299999999996</v>
      </c>
      <c r="X42" s="225">
        <v>28.720299999999998</v>
      </c>
      <c r="Y42" s="225">
        <v>27.1526</v>
      </c>
      <c r="Z42" s="225">
        <v>21.980300000000003</v>
      </c>
      <c r="AA42" s="225">
        <v>21.049600000000002</v>
      </c>
      <c r="AB42" s="225"/>
      <c r="AC42" s="225">
        <v>1200.9884000000002</v>
      </c>
      <c r="AD42"/>
      <c r="AE42"/>
      <c r="AF42"/>
      <c r="AG42"/>
      <c r="AH42"/>
    </row>
    <row r="43" spans="1:34" s="27" customFormat="1" x14ac:dyDescent="0.45">
      <c r="A43" s="19" t="s">
        <v>2011</v>
      </c>
      <c r="B43" s="225">
        <v>2.0896000000000003</v>
      </c>
      <c r="C43" s="225">
        <v>2.3517999999999994</v>
      </c>
      <c r="D43" s="225">
        <v>2.3861000000000003</v>
      </c>
      <c r="E43" s="225">
        <v>2.4199000000000006</v>
      </c>
      <c r="F43" s="225">
        <v>2.4468000000000005</v>
      </c>
      <c r="G43" s="225">
        <v>2.4708999999999994</v>
      </c>
      <c r="H43" s="225">
        <v>2.4751000000000007</v>
      </c>
      <c r="I43" s="225">
        <v>2.4792000000000005</v>
      </c>
      <c r="J43" s="225">
        <v>2.4793999999999996</v>
      </c>
      <c r="K43" s="225">
        <v>2.4802000000000004</v>
      </c>
      <c r="L43" s="225">
        <v>2.4803999999999991</v>
      </c>
      <c r="M43" s="225">
        <v>2.4810000000000003</v>
      </c>
      <c r="N43" s="225">
        <v>2.4823000000000004</v>
      </c>
      <c r="O43" s="225">
        <v>2.482499999999999</v>
      </c>
      <c r="P43" s="225">
        <v>2.4843999999999999</v>
      </c>
      <c r="Q43" s="225">
        <v>2.2374999999999989</v>
      </c>
      <c r="R43" s="225">
        <v>2.2385999999999995</v>
      </c>
      <c r="S43" s="225">
        <v>2.2401999999999997</v>
      </c>
      <c r="T43" s="225">
        <v>2.2419999999999995</v>
      </c>
      <c r="U43" s="225">
        <v>1.4954000000000001</v>
      </c>
      <c r="V43" s="225">
        <v>1.496</v>
      </c>
      <c r="W43" s="225">
        <v>1.4979999999999998</v>
      </c>
      <c r="X43" s="225">
        <v>1.4999000000000002</v>
      </c>
      <c r="Y43" s="225">
        <v>1.5016</v>
      </c>
      <c r="Z43" s="225">
        <v>0.75139999999999996</v>
      </c>
      <c r="AA43" s="225">
        <v>0.75270000000000004</v>
      </c>
      <c r="AB43" s="225"/>
      <c r="AC43" s="225">
        <v>54.442900000000002</v>
      </c>
      <c r="AD43"/>
      <c r="AE43"/>
      <c r="AF43"/>
      <c r="AG43"/>
      <c r="AH43"/>
    </row>
    <row r="44" spans="1:34" s="27" customFormat="1" x14ac:dyDescent="0.45">
      <c r="A44" s="19" t="s">
        <v>2008</v>
      </c>
      <c r="B44" s="225">
        <v>13.900699999999999</v>
      </c>
      <c r="C44" s="225">
        <v>16.087900000000005</v>
      </c>
      <c r="D44" s="225">
        <v>18.568400000000008</v>
      </c>
      <c r="E44" s="225">
        <v>21.240800000000011</v>
      </c>
      <c r="F44" s="225">
        <v>24.079999999999991</v>
      </c>
      <c r="G44" s="225">
        <v>28.785000000000011</v>
      </c>
      <c r="H44" s="225">
        <v>33.368899999999996</v>
      </c>
      <c r="I44" s="225">
        <v>37.906600000000005</v>
      </c>
      <c r="J44" s="225">
        <v>42.357100000000003</v>
      </c>
      <c r="K44" s="225">
        <v>46.716800000000006</v>
      </c>
      <c r="L44" s="225">
        <v>50.832500000000003</v>
      </c>
      <c r="M44" s="225">
        <v>55.006799999999984</v>
      </c>
      <c r="N44" s="225">
        <v>58.882200000000005</v>
      </c>
      <c r="O44" s="225">
        <v>62.638299999999994</v>
      </c>
      <c r="P44" s="225">
        <v>66.200200000000009</v>
      </c>
      <c r="Q44" s="225">
        <v>66.032999999999987</v>
      </c>
      <c r="R44" s="225">
        <v>68.882899999999978</v>
      </c>
      <c r="S44" s="225">
        <v>71.472300000000004</v>
      </c>
      <c r="T44" s="225">
        <v>73.927199999999985</v>
      </c>
      <c r="U44" s="225">
        <v>64.397400000000019</v>
      </c>
      <c r="V44" s="225">
        <v>65.366800000000026</v>
      </c>
      <c r="W44" s="225">
        <v>66.044100000000014</v>
      </c>
      <c r="X44" s="225">
        <v>66.598499999999987</v>
      </c>
      <c r="Y44" s="225">
        <v>67.03279999999998</v>
      </c>
      <c r="Z44" s="225">
        <v>53.95620000000001</v>
      </c>
      <c r="AA44" s="225">
        <v>53.028000000000006</v>
      </c>
      <c r="AB44" s="225"/>
      <c r="AC44" s="225">
        <v>1293.3114000000003</v>
      </c>
      <c r="AD44"/>
      <c r="AE44"/>
      <c r="AF44"/>
      <c r="AG44"/>
      <c r="AH44"/>
    </row>
    <row r="45" spans="1:34" s="27" customFormat="1" x14ac:dyDescent="0.45">
      <c r="A45" s="19" t="s">
        <v>2068</v>
      </c>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c r="AE45"/>
      <c r="AF45"/>
      <c r="AG45"/>
      <c r="AH45"/>
    </row>
    <row r="46" spans="1:34" s="27" customFormat="1" x14ac:dyDescent="0.45">
      <c r="A46" s="19" t="s">
        <v>2069</v>
      </c>
      <c r="B46" s="225">
        <v>161.54769999999999</v>
      </c>
      <c r="C46" s="225">
        <v>175.57680000000005</v>
      </c>
      <c r="D46" s="225">
        <v>188.55529999999999</v>
      </c>
      <c r="E46" s="225">
        <v>201.27260000000001</v>
      </c>
      <c r="F46" s="225">
        <v>212.80039999999994</v>
      </c>
      <c r="G46" s="225">
        <v>231.7007000000001</v>
      </c>
      <c r="H46" s="225">
        <v>251.76029999999994</v>
      </c>
      <c r="I46" s="225">
        <v>270.05260000000004</v>
      </c>
      <c r="J46" s="225">
        <v>291.00710000000004</v>
      </c>
      <c r="K46" s="225">
        <v>310.55079999999998</v>
      </c>
      <c r="L46" s="225">
        <v>329.01</v>
      </c>
      <c r="M46" s="225">
        <v>349.27599999999995</v>
      </c>
      <c r="N46" s="225">
        <v>366.86660000000001</v>
      </c>
      <c r="O46" s="225">
        <v>382.61050000000012</v>
      </c>
      <c r="P46" s="225">
        <v>401.62110000000013</v>
      </c>
      <c r="Q46" s="225">
        <v>401.45400000000006</v>
      </c>
      <c r="R46" s="225">
        <v>411.04169999999999</v>
      </c>
      <c r="S46" s="225">
        <v>423.50220000000002</v>
      </c>
      <c r="T46" s="225">
        <v>437.13320000000004</v>
      </c>
      <c r="U46" s="225">
        <v>388.02070000000009</v>
      </c>
      <c r="V46" s="225">
        <v>390.6044</v>
      </c>
      <c r="W46" s="225">
        <v>393.19370000000015</v>
      </c>
      <c r="X46" s="225">
        <v>394.97</v>
      </c>
      <c r="Y46" s="225">
        <v>394.80919999999992</v>
      </c>
      <c r="Z46" s="225">
        <v>327.31830000000008</v>
      </c>
      <c r="AA46" s="225">
        <v>321.87090000000006</v>
      </c>
      <c r="AB46" s="225"/>
      <c r="AC46" s="225">
        <v>8408.1268</v>
      </c>
      <c r="AD46"/>
      <c r="AE46"/>
      <c r="AF46"/>
      <c r="AG46"/>
      <c r="AH46"/>
    </row>
    <row r="47" spans="1:34" s="27" customFormat="1" x14ac:dyDescent="0.45">
      <c r="A47"/>
      <c r="B47"/>
      <c r="C47"/>
      <c r="D47"/>
      <c r="E47"/>
      <c r="F47"/>
      <c r="G47"/>
      <c r="H47"/>
      <c r="I47"/>
      <c r="J47"/>
      <c r="K47"/>
      <c r="L47"/>
      <c r="M47"/>
      <c r="N47"/>
      <c r="O47"/>
      <c r="P47"/>
      <c r="Q47"/>
      <c r="R47"/>
      <c r="S47"/>
      <c r="T47"/>
      <c r="U47"/>
      <c r="V47"/>
      <c r="W47"/>
      <c r="X47"/>
      <c r="Y47"/>
      <c r="Z47"/>
      <c r="AA47"/>
      <c r="AB47"/>
      <c r="AC47"/>
      <c r="AD47"/>
      <c r="AE47"/>
      <c r="AF47"/>
      <c r="AG47"/>
      <c r="AH47"/>
    </row>
    <row r="48" spans="1:34" s="27" customFormat="1" x14ac:dyDescent="0.45">
      <c r="A48"/>
      <c r="B48">
        <v>2019</v>
      </c>
      <c r="C48">
        <v>2020</v>
      </c>
      <c r="D48">
        <v>2021</v>
      </c>
      <c r="E48">
        <v>2022</v>
      </c>
      <c r="F48">
        <v>2023</v>
      </c>
      <c r="G48">
        <v>2024</v>
      </c>
      <c r="H48">
        <v>2025</v>
      </c>
      <c r="I48">
        <v>2026</v>
      </c>
      <c r="J48">
        <v>2027</v>
      </c>
      <c r="K48">
        <v>2028</v>
      </c>
      <c r="L48">
        <v>2029</v>
      </c>
      <c r="M48">
        <v>2030</v>
      </c>
      <c r="N48">
        <v>2031</v>
      </c>
      <c r="O48">
        <v>2032</v>
      </c>
      <c r="P48">
        <v>2033</v>
      </c>
      <c r="Q48">
        <v>2034</v>
      </c>
      <c r="R48">
        <v>2035</v>
      </c>
      <c r="S48">
        <v>2036</v>
      </c>
      <c r="T48">
        <v>2037</v>
      </c>
      <c r="U48">
        <v>2038</v>
      </c>
      <c r="V48">
        <v>2039</v>
      </c>
      <c r="W48">
        <v>2040</v>
      </c>
      <c r="X48">
        <v>2041</v>
      </c>
      <c r="Y48">
        <v>2042</v>
      </c>
      <c r="Z48">
        <v>2043</v>
      </c>
      <c r="AA48">
        <v>2044</v>
      </c>
      <c r="AB48">
        <v>2045</v>
      </c>
      <c r="AC48">
        <v>2046</v>
      </c>
      <c r="AD48">
        <v>2047</v>
      </c>
      <c r="AE48">
        <v>2048</v>
      </c>
      <c r="AF48">
        <v>2049</v>
      </c>
      <c r="AG48">
        <v>2050</v>
      </c>
      <c r="AH48"/>
    </row>
    <row r="49" spans="1:34" s="27" customFormat="1" x14ac:dyDescent="0.45">
      <c r="A49" s="19" t="s">
        <v>2553</v>
      </c>
      <c r="B49">
        <v>200.81050000000005</v>
      </c>
      <c r="C49">
        <v>209.4254</v>
      </c>
      <c r="D49">
        <v>216.49540000000005</v>
      </c>
      <c r="E49">
        <v>223.83510000000007</v>
      </c>
      <c r="F49">
        <v>231.87420000000003</v>
      </c>
      <c r="G49">
        <v>239.19020000000006</v>
      </c>
      <c r="H49">
        <v>246.2422</v>
      </c>
      <c r="I49">
        <v>253.47399999999996</v>
      </c>
      <c r="J49">
        <v>260.49770000000007</v>
      </c>
      <c r="K49">
        <v>266.50639999999999</v>
      </c>
      <c r="L49">
        <v>272.62849999999997</v>
      </c>
      <c r="M49">
        <v>278.59199999999993</v>
      </c>
      <c r="N49">
        <v>284.39452</v>
      </c>
      <c r="O49">
        <v>289.91168999999996</v>
      </c>
      <c r="P49">
        <v>295.20028000000002</v>
      </c>
      <c r="Q49">
        <v>300.26028999999994</v>
      </c>
      <c r="R49">
        <v>305.09172000000001</v>
      </c>
      <c r="S49">
        <v>309.69457</v>
      </c>
      <c r="T49">
        <v>314.06884000000002</v>
      </c>
      <c r="U49">
        <v>318.21452999999997</v>
      </c>
      <c r="V49">
        <v>322.13163999999995</v>
      </c>
      <c r="W49">
        <v>325.82016999999996</v>
      </c>
      <c r="X49">
        <v>329.28012000000001</v>
      </c>
      <c r="Y49">
        <v>332.51148999999998</v>
      </c>
      <c r="Z49">
        <v>335.51427999999999</v>
      </c>
      <c r="AA49">
        <v>338.28848999999997</v>
      </c>
      <c r="AB49">
        <v>340.83411999999998</v>
      </c>
      <c r="AC49">
        <v>343.15116999999998</v>
      </c>
      <c r="AD49">
        <v>345.23963999999995</v>
      </c>
      <c r="AE49">
        <v>347.09953000000002</v>
      </c>
      <c r="AF49">
        <v>348.73084</v>
      </c>
      <c r="AG49">
        <v>350.13356999999996</v>
      </c>
      <c r="AH49"/>
    </row>
    <row r="50" spans="1:34" s="27" customFormat="1" x14ac:dyDescent="0.45">
      <c r="A50" s="19" t="s">
        <v>2554</v>
      </c>
      <c r="B50">
        <f>P40</f>
        <v>200.81050000000005</v>
      </c>
      <c r="C50">
        <f t="shared" ref="C50:M50" si="3">Q40</f>
        <v>200.72699999999998</v>
      </c>
      <c r="D50">
        <f t="shared" si="3"/>
        <v>205.52149999999997</v>
      </c>
      <c r="E50">
        <f t="shared" si="3"/>
        <v>211.75099999999995</v>
      </c>
      <c r="F50">
        <f t="shared" si="3"/>
        <v>218.56610000000003</v>
      </c>
      <c r="G50">
        <f t="shared" si="3"/>
        <v>194.01030000000003</v>
      </c>
      <c r="H50">
        <f t="shared" si="3"/>
        <v>195.30240000000001</v>
      </c>
      <c r="I50">
        <f t="shared" si="3"/>
        <v>196.59670000000006</v>
      </c>
      <c r="J50">
        <f t="shared" si="3"/>
        <v>197.48459999999997</v>
      </c>
      <c r="K50">
        <f t="shared" si="3"/>
        <v>197.40419999999997</v>
      </c>
      <c r="L50">
        <f t="shared" si="3"/>
        <v>163.65930000000003</v>
      </c>
      <c r="M50">
        <f t="shared" si="3"/>
        <v>160.93579999999997</v>
      </c>
      <c r="N50"/>
      <c r="O50"/>
      <c r="P50"/>
      <c r="Q50"/>
      <c r="R50"/>
      <c r="S50"/>
      <c r="T50"/>
      <c r="U50"/>
      <c r="V50"/>
      <c r="W50"/>
      <c r="X50"/>
      <c r="Y50"/>
      <c r="Z50"/>
      <c r="AA50"/>
      <c r="AB50"/>
      <c r="AC50"/>
      <c r="AD50"/>
      <c r="AE50"/>
      <c r="AF50"/>
      <c r="AG50"/>
      <c r="AH50"/>
    </row>
    <row r="51" spans="1:34" s="27" customFormat="1" x14ac:dyDescent="0.45">
      <c r="A51" t="s">
        <v>2555</v>
      </c>
      <c r="B51" s="228">
        <f>'Velders et al'!G359/1000000</f>
        <v>190.26503770042675</v>
      </c>
      <c r="C51" s="228">
        <f>'Velders et al'!H359/1000000</f>
        <v>208.95575411056799</v>
      </c>
      <c r="D51" s="228">
        <f>'Velders et al'!I359/1000000</f>
        <v>207.21347029630095</v>
      </c>
      <c r="E51" s="228">
        <f>'Velders et al'!J359/1000000</f>
        <v>206.17310844284003</v>
      </c>
      <c r="F51" s="228">
        <f>'Velders et al'!K359/1000000</f>
        <v>205.62302150535308</v>
      </c>
      <c r="G51" s="228">
        <f>'Velders et al'!L359/1000000</f>
        <v>198.49491129516193</v>
      </c>
      <c r="H51" s="228">
        <f>'Velders et al'!M359/1000000</f>
        <v>192.55222262138741</v>
      </c>
      <c r="I51" s="228">
        <f>'Velders et al'!N359/1000000</f>
        <v>187.54512084268868</v>
      </c>
      <c r="J51" s="228">
        <f>'Velders et al'!O359/1000000</f>
        <v>183.28899556950776</v>
      </c>
      <c r="K51" s="228">
        <f>'Velders et al'!P359/1000000</f>
        <v>179.64466761363391</v>
      </c>
      <c r="L51" s="228">
        <f>'Velders et al'!Q359/1000000</f>
        <v>169.5664429153351</v>
      </c>
      <c r="M51" s="228">
        <f>'Velders et al'!R359/1000000</f>
        <v>160.85169061866401</v>
      </c>
      <c r="N51" s="228">
        <f>'Velders et al'!S359/1000000</f>
        <v>153.25286566156564</v>
      </c>
      <c r="O51" s="228">
        <f>'Velders et al'!T359/1000000</f>
        <v>146.58044384129494</v>
      </c>
      <c r="P51" s="228">
        <f>'Velders et al'!U359/1000000</f>
        <v>140.68645143164312</v>
      </c>
      <c r="Q51" s="228">
        <f>'Velders et al'!V359/1000000</f>
        <v>133.13958388246368</v>
      </c>
      <c r="R51" s="228">
        <f>'Velders et al'!W359/1000000</f>
        <v>126.47287444468613</v>
      </c>
      <c r="S51" s="228">
        <f>'Velders et al'!X359/1000000</f>
        <v>119.39127655223585</v>
      </c>
      <c r="T51" s="228">
        <f>'Velders et al'!Y359/1000000</f>
        <v>113.0989950909062</v>
      </c>
      <c r="U51" s="228">
        <f>'Velders et al'!Z359/1000000</f>
        <v>107.47710432227741</v>
      </c>
      <c r="V51" s="228">
        <f>'Velders et al'!AA359/1000000</f>
        <v>102.43019367329725</v>
      </c>
      <c r="W51" s="228">
        <f>'Velders et al'!AB359/1000000</f>
        <v>97.880494207008852</v>
      </c>
      <c r="X51" s="228">
        <f>'Velders et al'!AC359/1000000</f>
        <v>93.763740747496456</v>
      </c>
      <c r="Y51" s="228">
        <f>'Velders et al'!AD359/1000000</f>
        <v>90.026203469256359</v>
      </c>
      <c r="Z51" s="228">
        <f>'Velders et al'!AE359/1000000</f>
        <v>86.622517076343158</v>
      </c>
      <c r="AA51" s="228">
        <f>'Velders et al'!AF359/1000000</f>
        <v>83.514061668100666</v>
      </c>
      <c r="AB51" s="228">
        <f>'Velders et al'!AG359/1000000</f>
        <v>80.667731336463945</v>
      </c>
      <c r="AC51" s="228">
        <f>'Velders et al'!AH359/1000000</f>
        <v>78.054980081469026</v>
      </c>
      <c r="AD51" s="228">
        <f>'Velders et al'!AI359/1000000</f>
        <v>75.651069803405775</v>
      </c>
      <c r="AE51" s="228">
        <f>'Velders et al'!AJ359/1000000</f>
        <v>73.434468389577958</v>
      </c>
      <c r="AF51" s="228">
        <f>'Velders et al'!AK359/1000000</f>
        <v>71.386361421501334</v>
      </c>
      <c r="AG51" s="228">
        <f>'Velders et al'!AL359/1000000</f>
        <v>69.490251470004438</v>
      </c>
      <c r="AH51"/>
    </row>
    <row r="52" spans="1:34" s="27" customFormat="1" x14ac:dyDescent="0.45">
      <c r="A52"/>
      <c r="B52"/>
      <c r="C52"/>
      <c r="D52"/>
      <c r="E52"/>
      <c r="F52"/>
      <c r="G52"/>
      <c r="H52"/>
      <c r="I52"/>
      <c r="J52"/>
      <c r="K52"/>
      <c r="L52"/>
      <c r="M52"/>
      <c r="N52"/>
      <c r="O52"/>
      <c r="P52"/>
      <c r="Q52"/>
      <c r="R52"/>
      <c r="S52"/>
      <c r="T52"/>
      <c r="U52"/>
      <c r="V52"/>
      <c r="W52"/>
      <c r="X52"/>
      <c r="Y52"/>
      <c r="Z52"/>
      <c r="AA52"/>
      <c r="AB52"/>
      <c r="AC52"/>
      <c r="AD52"/>
      <c r="AE52"/>
      <c r="AF52"/>
      <c r="AG52"/>
      <c r="AH52"/>
    </row>
    <row r="69" spans="1:33" ht="28.5" x14ac:dyDescent="0.45">
      <c r="A69" s="336" t="s">
        <v>2556</v>
      </c>
      <c r="B69">
        <v>211682698825173.94</v>
      </c>
      <c r="C69">
        <v>220065492049269.19</v>
      </c>
      <c r="D69">
        <v>227039594324533.47</v>
      </c>
      <c r="E69">
        <v>234283396599797.66</v>
      </c>
      <c r="F69">
        <v>242226598875061.88</v>
      </c>
      <c r="G69">
        <v>249446701150326.16</v>
      </c>
      <c r="H69">
        <v>256402803425590.19</v>
      </c>
      <c r="I69">
        <v>263628791778855.72</v>
      </c>
      <c r="J69">
        <v>270646680132121.28</v>
      </c>
      <c r="K69">
        <v>276649568485386.59</v>
      </c>
      <c r="L69">
        <v>282765856838652</v>
      </c>
      <c r="M69">
        <v>288723545191917.5</v>
      </c>
      <c r="N69">
        <v>289700999378231.06</v>
      </c>
      <c r="O69">
        <v>290678453564544.63</v>
      </c>
      <c r="P69">
        <v>291655907750858.25</v>
      </c>
      <c r="Q69">
        <v>292633361937173.19</v>
      </c>
      <c r="R69">
        <v>293610816123486.75</v>
      </c>
      <c r="S69">
        <v>295292404607521.75</v>
      </c>
      <c r="T69">
        <v>296973993091557.94</v>
      </c>
      <c r="U69">
        <v>298655581575592.88</v>
      </c>
      <c r="V69">
        <v>300337170059629.06</v>
      </c>
      <c r="W69">
        <v>302018758543663.94</v>
      </c>
      <c r="X69">
        <v>304088667356176.63</v>
      </c>
      <c r="Y69">
        <v>306158576168687.63</v>
      </c>
      <c r="Z69">
        <v>308228484981200.13</v>
      </c>
      <c r="AA69">
        <v>310298393793711.38</v>
      </c>
      <c r="AB69">
        <v>312368302606223.88</v>
      </c>
      <c r="AC69">
        <v>313441124951967.13</v>
      </c>
      <c r="AD69">
        <v>314513947297710.5</v>
      </c>
      <c r="AE69">
        <v>315586769643453.94</v>
      </c>
      <c r="AF69">
        <v>316659591989197.38</v>
      </c>
      <c r="AG69">
        <v>317732414334940.63</v>
      </c>
    </row>
    <row r="70" spans="1:33" x14ac:dyDescent="0.45">
      <c r="A70" t="s">
        <v>2523</v>
      </c>
      <c r="D70" s="11">
        <f>D73/D69</f>
        <v>4.8334741050998491E-2</v>
      </c>
      <c r="E70" s="11">
        <f t="shared" ref="E70:M70" si="4">E73/E69</f>
        <v>5.1578985858063822E-2</v>
      </c>
      <c r="F70" s="11">
        <f t="shared" si="4"/>
        <v>5.4940704537837254E-2</v>
      </c>
      <c r="G70" s="11">
        <f t="shared" si="4"/>
        <v>0.18112045495752171</v>
      </c>
      <c r="H70" s="11">
        <f t="shared" si="4"/>
        <v>0.1986709946983207</v>
      </c>
      <c r="I70" s="11">
        <f t="shared" si="4"/>
        <v>0.21574767921294147</v>
      </c>
      <c r="J70" s="11">
        <f t="shared" si="4"/>
        <v>0.2328242118811103</v>
      </c>
      <c r="K70" s="11">
        <f t="shared" si="4"/>
        <v>0.24978242466931655</v>
      </c>
      <c r="L70" s="11">
        <f t="shared" si="4"/>
        <v>0.3853690159706179</v>
      </c>
      <c r="M70" s="11">
        <f t="shared" si="4"/>
        <v>0.40750469422849694</v>
      </c>
      <c r="N70" s="11">
        <f t="shared" ref="N70" si="5">N73/N69</f>
        <v>0.45267933013657635</v>
      </c>
      <c r="O70" s="11">
        <f t="shared" ref="O70" si="6">O73/O69</f>
        <v>0.49309208990572323</v>
      </c>
      <c r="P70" s="11">
        <f t="shared" ref="P70" si="7">P73/P69</f>
        <v>0.52978124036612184</v>
      </c>
      <c r="Q70" s="11">
        <f t="shared" ref="Q70" si="8">Q73/Q69</f>
        <v>0.5710924585332009</v>
      </c>
      <c r="R70" s="11">
        <f t="shared" ref="R70" si="9">R73/R69</f>
        <v>0.60835240306743488</v>
      </c>
      <c r="S70" s="11">
        <f t="shared" ref="S70" si="10">S73/S69</f>
        <v>0.64445712276514366</v>
      </c>
      <c r="T70" s="11">
        <f t="shared" ref="T70" si="11">T73/T69</f>
        <v>0.67672540217060095</v>
      </c>
      <c r="U70" s="11">
        <f t="shared" ref="U70" si="12">U73/U69</f>
        <v>0.70562024846799221</v>
      </c>
      <c r="V70" s="11">
        <f t="shared" ref="V70" si="13">V73/V69</f>
        <v>0.73151600344067658</v>
      </c>
      <c r="W70" s="11">
        <f t="shared" ref="W70" si="14">W73/W69</f>
        <v>0.75472025940414245</v>
      </c>
      <c r="X70" s="11">
        <f t="shared" ref="X70" si="15">X73/X69</f>
        <v>0.77449903444328327</v>
      </c>
      <c r="Y70" s="11">
        <f t="shared" ref="Y70" si="16">Y73/Y69</f>
        <v>0.79202513143756847</v>
      </c>
      <c r="Z70" s="11">
        <f t="shared" ref="Z70" si="17">Z73/Z69</f>
        <v>0.80749111471263779</v>
      </c>
      <c r="AA70" s="11">
        <f t="shared" ref="AA70" si="18">AA73/AA69</f>
        <v>0.82106267202038807</v>
      </c>
      <c r="AB70" s="11">
        <f t="shared" ref="AB70" si="19">AB73/AB69</f>
        <v>0.83288344717711538</v>
      </c>
      <c r="AC70" s="11">
        <f t="shared" ref="AC70" si="20">AC73/AC69</f>
        <v>0.84576071490030313</v>
      </c>
      <c r="AD70" s="11">
        <f t="shared" ref="AD70" si="21">AD73/AD69</f>
        <v>0.85715934861676835</v>
      </c>
      <c r="AE70" s="11">
        <f t="shared" ref="AE70" si="22">AE73/AE69</f>
        <v>0.86716265678566151</v>
      </c>
      <c r="AF70" s="11">
        <f t="shared" ref="AF70" si="23">AF73/AF69</f>
        <v>0.8758442365073219</v>
      </c>
      <c r="AG70" s="11">
        <f t="shared" ref="AG70" si="24">AG73/AG69</f>
        <v>0.88326939861462406</v>
      </c>
    </row>
    <row r="72" spans="1:33" x14ac:dyDescent="0.45">
      <c r="B72">
        <v>2019</v>
      </c>
      <c r="C72">
        <v>2020</v>
      </c>
      <c r="D72">
        <v>2021</v>
      </c>
      <c r="E72">
        <v>2022</v>
      </c>
      <c r="F72">
        <v>2023</v>
      </c>
      <c r="G72">
        <v>2024</v>
      </c>
      <c r="H72">
        <v>2025</v>
      </c>
      <c r="I72">
        <v>2026</v>
      </c>
      <c r="J72">
        <v>2027</v>
      </c>
      <c r="K72">
        <v>2028</v>
      </c>
      <c r="L72">
        <v>2029</v>
      </c>
      <c r="M72">
        <v>2030</v>
      </c>
      <c r="N72">
        <v>2031</v>
      </c>
      <c r="O72">
        <v>2032</v>
      </c>
      <c r="P72">
        <v>2033</v>
      </c>
      <c r="Q72">
        <v>2034</v>
      </c>
      <c r="R72">
        <v>2035</v>
      </c>
      <c r="S72">
        <v>2036</v>
      </c>
      <c r="T72">
        <v>2037</v>
      </c>
      <c r="U72">
        <v>2038</v>
      </c>
      <c r="V72">
        <v>2039</v>
      </c>
      <c r="W72">
        <v>2040</v>
      </c>
      <c r="X72">
        <v>2041</v>
      </c>
      <c r="Y72">
        <v>2042</v>
      </c>
      <c r="Z72">
        <v>2043</v>
      </c>
      <c r="AA72">
        <v>2044</v>
      </c>
      <c r="AB72">
        <v>2045</v>
      </c>
      <c r="AC72">
        <v>2046</v>
      </c>
      <c r="AD72">
        <v>2047</v>
      </c>
      <c r="AE72">
        <v>2048</v>
      </c>
      <c r="AF72">
        <v>2049</v>
      </c>
      <c r="AG72">
        <v>2050</v>
      </c>
    </row>
    <row r="73" spans="1:33" x14ac:dyDescent="0.45">
      <c r="A73" t="s">
        <v>2145</v>
      </c>
      <c r="B73">
        <f>0</f>
        <v>0</v>
      </c>
      <c r="C73">
        <f>0</f>
        <v>0</v>
      </c>
      <c r="D73">
        <f>(R28-R40)*1000000000000</f>
        <v>10973900000000.072</v>
      </c>
      <c r="E73">
        <f t="shared" ref="E73:M73" si="25">(S28-S40)*1000000000000</f>
        <v>12084100000000.121</v>
      </c>
      <c r="F73">
        <f t="shared" si="25"/>
        <v>13308099999999.996</v>
      </c>
      <c r="G73">
        <f t="shared" si="25"/>
        <v>45179900000000.031</v>
      </c>
      <c r="H73">
        <f t="shared" si="25"/>
        <v>50939799999999.992</v>
      </c>
      <c r="I73">
        <f t="shared" si="25"/>
        <v>56877299999999.906</v>
      </c>
      <c r="J73">
        <f t="shared" si="25"/>
        <v>63013100000000.094</v>
      </c>
      <c r="K73">
        <f t="shared" si="25"/>
        <v>69102200000000.008</v>
      </c>
      <c r="L73">
        <f t="shared" si="25"/>
        <v>108969199999999.94</v>
      </c>
      <c r="M73">
        <f t="shared" si="25"/>
        <v>117656199999999.95</v>
      </c>
      <c r="N73" s="228">
        <f>(N49-N51)*1000000000000</f>
        <v>131141654338434.36</v>
      </c>
      <c r="O73" s="228">
        <f t="shared" ref="O73:AG73" si="26">(O49-O51)*1000000000000</f>
        <v>143331246158705.03</v>
      </c>
      <c r="P73" s="228">
        <f t="shared" si="26"/>
        <v>154513828568356.91</v>
      </c>
      <c r="Q73" s="228">
        <f t="shared" si="26"/>
        <v>167120706117536.25</v>
      </c>
      <c r="R73" s="228">
        <f t="shared" si="26"/>
        <v>178618845555313.91</v>
      </c>
      <c r="S73" s="228">
        <f t="shared" si="26"/>
        <v>190303293447764.13</v>
      </c>
      <c r="T73" s="228">
        <f t="shared" si="26"/>
        <v>200969844909093.81</v>
      </c>
      <c r="U73" s="228">
        <f t="shared" si="26"/>
        <v>210737425677722.56</v>
      </c>
      <c r="V73" s="228">
        <f t="shared" si="26"/>
        <v>219701446326702.69</v>
      </c>
      <c r="W73" s="228">
        <f t="shared" si="26"/>
        <v>227939675792991.13</v>
      </c>
      <c r="X73" s="228">
        <f t="shared" si="26"/>
        <v>235516379252503.56</v>
      </c>
      <c r="Y73" s="228">
        <f t="shared" si="26"/>
        <v>242485286530743.63</v>
      </c>
      <c r="Z73" s="228">
        <f t="shared" si="26"/>
        <v>248891762923656.81</v>
      </c>
      <c r="AA73" s="228">
        <f t="shared" si="26"/>
        <v>254774428331899.28</v>
      </c>
      <c r="AB73" s="228">
        <f t="shared" si="26"/>
        <v>260166388663536.06</v>
      </c>
      <c r="AC73" s="228">
        <f t="shared" si="26"/>
        <v>265096189918530.97</v>
      </c>
      <c r="AD73" s="228">
        <f t="shared" si="26"/>
        <v>269588570196594.16</v>
      </c>
      <c r="AE73" s="228">
        <f t="shared" si="26"/>
        <v>273665061610422.06</v>
      </c>
      <c r="AF73" s="228">
        <f t="shared" si="26"/>
        <v>277344478578498.63</v>
      </c>
      <c r="AG73" s="228">
        <f t="shared" si="26"/>
        <v>280643318529995.56</v>
      </c>
    </row>
    <row r="75" spans="1:33" s="27" customFormat="1" x14ac:dyDescent="0.45">
      <c r="A75" s="19" t="s">
        <v>2075</v>
      </c>
      <c r="B75">
        <v>2019</v>
      </c>
      <c r="C75">
        <v>2020</v>
      </c>
      <c r="D75">
        <v>2021</v>
      </c>
      <c r="E75">
        <v>2022</v>
      </c>
      <c r="F75">
        <v>2023</v>
      </c>
      <c r="G75">
        <v>2024</v>
      </c>
      <c r="H75">
        <v>2025</v>
      </c>
      <c r="I75">
        <v>2026</v>
      </c>
      <c r="J75">
        <v>2027</v>
      </c>
      <c r="K75">
        <v>2028</v>
      </c>
      <c r="L75">
        <v>2029</v>
      </c>
      <c r="M75">
        <v>2030</v>
      </c>
      <c r="N75">
        <v>2031</v>
      </c>
      <c r="O75">
        <v>2032</v>
      </c>
      <c r="P75">
        <v>2033</v>
      </c>
      <c r="Q75">
        <v>2034</v>
      </c>
      <c r="R75">
        <v>2035</v>
      </c>
      <c r="S75">
        <v>2036</v>
      </c>
      <c r="T75">
        <v>2037</v>
      </c>
      <c r="U75">
        <v>2038</v>
      </c>
      <c r="V75">
        <v>2039</v>
      </c>
      <c r="W75">
        <v>2040</v>
      </c>
      <c r="X75">
        <v>2041</v>
      </c>
      <c r="Y75">
        <v>2042</v>
      </c>
      <c r="Z75">
        <v>2043</v>
      </c>
      <c r="AA75">
        <v>2044</v>
      </c>
      <c r="AB75">
        <v>2045</v>
      </c>
      <c r="AC75">
        <v>2046</v>
      </c>
      <c r="AD75">
        <v>2047</v>
      </c>
      <c r="AE75">
        <v>2048</v>
      </c>
      <c r="AF75">
        <v>2049</v>
      </c>
      <c r="AG75">
        <v>2050</v>
      </c>
    </row>
    <row r="76" spans="1:33" s="27" customFormat="1" x14ac:dyDescent="0.45">
      <c r="A76" t="s">
        <v>2071</v>
      </c>
      <c r="B76" s="27">
        <v>16360823081812.645</v>
      </c>
      <c r="C76" s="27">
        <v>20098195780723.004</v>
      </c>
      <c r="D76" s="27">
        <v>26265148177729.379</v>
      </c>
      <c r="E76" s="27">
        <v>32432100574735.75</v>
      </c>
      <c r="F76" s="27">
        <v>38599052971742.133</v>
      </c>
      <c r="G76" s="27">
        <v>44766005368748.5</v>
      </c>
      <c r="H76" s="27">
        <v>50932957765754.883</v>
      </c>
      <c r="I76" s="27">
        <v>60964360500484.563</v>
      </c>
      <c r="J76" s="27">
        <v>70995763235214.25</v>
      </c>
      <c r="K76" s="27">
        <v>81027165969943.953</v>
      </c>
      <c r="L76" s="27">
        <v>91058568704673.625</v>
      </c>
      <c r="M76" s="27">
        <v>101089971439403.33</v>
      </c>
      <c r="N76" s="27">
        <v>113054043160560.17</v>
      </c>
      <c r="O76" s="27">
        <v>125018114881717.02</v>
      </c>
      <c r="P76" s="27">
        <v>136982186602873.83</v>
      </c>
      <c r="Q76" s="27">
        <v>148946258324030.63</v>
      </c>
      <c r="R76" s="27">
        <v>160910330045187.47</v>
      </c>
      <c r="S76" s="27">
        <v>172319726908444.97</v>
      </c>
      <c r="T76" s="27">
        <v>183729123771702.38</v>
      </c>
      <c r="U76" s="27">
        <v>195138520634959.81</v>
      </c>
      <c r="V76" s="27">
        <v>206547917498217.25</v>
      </c>
      <c r="W76" s="27">
        <v>217957314361474.72</v>
      </c>
      <c r="X76" s="27">
        <v>229978529161854.53</v>
      </c>
      <c r="Y76" s="27">
        <v>241999743962234.41</v>
      </c>
      <c r="Z76" s="27">
        <v>254020958762614.25</v>
      </c>
      <c r="AA76" s="27">
        <v>266042173562994.03</v>
      </c>
      <c r="AB76" s="27">
        <v>278063388363373.84</v>
      </c>
      <c r="AC76" s="27">
        <v>282322718141846.06</v>
      </c>
      <c r="AD76" s="27">
        <v>286582047920318.25</v>
      </c>
      <c r="AE76" s="27">
        <v>290841377698790.5</v>
      </c>
      <c r="AF76" s="27">
        <v>295100707477262.69</v>
      </c>
      <c r="AG76" s="27">
        <v>299360037255735</v>
      </c>
    </row>
    <row r="77" spans="1:33" s="27" customFormat="1" x14ac:dyDescent="0.45">
      <c r="A77" t="s">
        <v>2072</v>
      </c>
      <c r="B77" s="27">
        <v>15969910324594.074</v>
      </c>
      <c r="C77" s="27">
        <v>16792058051095.873</v>
      </c>
      <c r="D77" s="27">
        <v>17500605292871</v>
      </c>
      <c r="E77" s="27">
        <v>18209152534646.129</v>
      </c>
      <c r="F77" s="27">
        <v>18917699776421.258</v>
      </c>
      <c r="G77" s="27">
        <v>19626247018196.387</v>
      </c>
      <c r="H77" s="27">
        <v>20334794259971.52</v>
      </c>
      <c r="I77" s="27">
        <v>21426409613760.926</v>
      </c>
      <c r="J77" s="27">
        <v>22518024967550.336</v>
      </c>
      <c r="K77" s="27">
        <v>23609640321339.738</v>
      </c>
      <c r="L77" s="27">
        <v>24701255675129.148</v>
      </c>
      <c r="M77" s="27">
        <v>25792871028918.555</v>
      </c>
      <c r="N77" s="27">
        <v>27206209909680.883</v>
      </c>
      <c r="O77" s="27">
        <v>28619548790443.207</v>
      </c>
      <c r="P77" s="27">
        <v>30032887671205.535</v>
      </c>
      <c r="Q77" s="27">
        <v>31446226551967.867</v>
      </c>
      <c r="R77" s="27">
        <v>32859565432730.188</v>
      </c>
      <c r="S77" s="27">
        <v>34383504160485.465</v>
      </c>
      <c r="T77" s="27">
        <v>35907442888240.742</v>
      </c>
      <c r="U77" s="27">
        <v>37431381615996.023</v>
      </c>
      <c r="V77" s="27">
        <v>38955320343751.297</v>
      </c>
      <c r="W77" s="27">
        <v>40479259071506.578</v>
      </c>
      <c r="X77" s="27">
        <v>42056808139113.242</v>
      </c>
      <c r="Y77" s="27">
        <v>43634357206719.922</v>
      </c>
      <c r="Z77" s="27">
        <v>45211906274326.578</v>
      </c>
      <c r="AA77" s="27">
        <v>46789455341933.258</v>
      </c>
      <c r="AB77" s="27">
        <v>48367004409539.93</v>
      </c>
      <c r="AC77" s="27">
        <v>50255535713432.203</v>
      </c>
      <c r="AD77" s="27">
        <v>52144067017324.5</v>
      </c>
      <c r="AE77" s="27">
        <v>54032598321216.789</v>
      </c>
      <c r="AF77" s="27">
        <v>55921129625109.07</v>
      </c>
      <c r="AG77" s="27">
        <v>57809660929001.359</v>
      </c>
    </row>
    <row r="78" spans="1:33" s="27" customFormat="1" x14ac:dyDescent="0.45">
      <c r="A78" t="s">
        <v>2073</v>
      </c>
      <c r="B78" s="27">
        <v>22987567003164.016</v>
      </c>
      <c r="C78" s="27">
        <v>28628922964913.344</v>
      </c>
      <c r="D78" s="27">
        <v>34233665028587.734</v>
      </c>
      <c r="E78" s="27">
        <v>39838407092262.125</v>
      </c>
      <c r="F78" s="27">
        <v>45443149155936.531</v>
      </c>
      <c r="G78" s="27">
        <v>51047891219610.93</v>
      </c>
      <c r="H78" s="27">
        <v>56652633283285.32</v>
      </c>
      <c r="I78" s="27">
        <v>58510663210315.414</v>
      </c>
      <c r="J78" s="27">
        <v>60368693137345.508</v>
      </c>
      <c r="K78" s="27">
        <v>62226723064375.602</v>
      </c>
      <c r="L78" s="27">
        <v>64084752991405.695</v>
      </c>
      <c r="M78" s="27">
        <v>65942782918435.789</v>
      </c>
      <c r="N78" s="27">
        <v>66268071656788.477</v>
      </c>
      <c r="O78" s="27">
        <v>66593360395141.172</v>
      </c>
      <c r="P78" s="27">
        <v>66918649133493.867</v>
      </c>
      <c r="Q78" s="27">
        <v>67243937871846.563</v>
      </c>
      <c r="R78" s="27">
        <v>67569226610199.25</v>
      </c>
      <c r="S78" s="27">
        <v>61611325495048.969</v>
      </c>
      <c r="T78" s="27">
        <v>55653424379898.672</v>
      </c>
      <c r="U78" s="27">
        <v>49695523264748.391</v>
      </c>
      <c r="V78" s="27">
        <v>43737622149598.102</v>
      </c>
      <c r="W78" s="27">
        <v>37779721034447.82</v>
      </c>
      <c r="X78" s="27">
        <v>37946574984666.563</v>
      </c>
      <c r="Y78" s="27">
        <v>38113428934885.32</v>
      </c>
      <c r="Z78" s="27">
        <v>38280282885104.063</v>
      </c>
      <c r="AA78" s="27">
        <v>38447136835322.805</v>
      </c>
      <c r="AB78" s="27">
        <v>38613990785541.555</v>
      </c>
      <c r="AC78" s="27">
        <v>39092492252476.695</v>
      </c>
      <c r="AD78" s="27">
        <v>39570993719411.828</v>
      </c>
      <c r="AE78" s="27">
        <v>40049495186346.969</v>
      </c>
      <c r="AF78" s="27">
        <v>40527996653282.109</v>
      </c>
      <c r="AG78" s="27">
        <v>41006498120217.234</v>
      </c>
    </row>
    <row r="79" spans="1:33" s="27" customFormat="1" x14ac:dyDescent="0.45">
      <c r="A79" t="s">
        <v>2074</v>
      </c>
      <c r="B79" s="27">
        <v>3185728849023.1392</v>
      </c>
      <c r="C79" s="27">
        <v>3067640345378.8457</v>
      </c>
      <c r="D79" s="27">
        <v>2962091273069.3994</v>
      </c>
      <c r="E79" s="27">
        <v>2856542200759.9526</v>
      </c>
      <c r="F79" s="27">
        <v>2750993128450.5059</v>
      </c>
      <c r="G79" s="27">
        <v>2645444056141.0596</v>
      </c>
      <c r="H79" s="27">
        <v>2539894983831.6138</v>
      </c>
      <c r="I79" s="27">
        <v>2509780568742.4468</v>
      </c>
      <c r="J79" s="27">
        <v>2479666153653.2803</v>
      </c>
      <c r="K79" s="27">
        <v>2449551738564.1147</v>
      </c>
      <c r="L79" s="27">
        <v>2419437323474.9487</v>
      </c>
      <c r="M79" s="27">
        <v>2389322908385.7827</v>
      </c>
      <c r="N79" s="27">
        <v>2387361884463.6641</v>
      </c>
      <c r="O79" s="27">
        <v>2385400860541.5435</v>
      </c>
      <c r="P79" s="27">
        <v>2383439836619.4248</v>
      </c>
      <c r="Q79" s="27">
        <v>2381478812697.3062</v>
      </c>
      <c r="R79" s="27">
        <v>2379517788775.1875</v>
      </c>
      <c r="S79" s="27">
        <v>2389975244029.4434</v>
      </c>
      <c r="T79" s="27">
        <v>2400432699283.6992</v>
      </c>
      <c r="U79" s="27">
        <v>2410890154537.9551</v>
      </c>
      <c r="V79" s="27">
        <v>2421347609792.2114</v>
      </c>
      <c r="W79" s="27">
        <v>2431805065046.4678</v>
      </c>
      <c r="X79" s="27">
        <v>2453222686389.0156</v>
      </c>
      <c r="Y79" s="27">
        <v>2474640307731.5635</v>
      </c>
      <c r="Z79" s="27">
        <v>2496057929074.1113</v>
      </c>
      <c r="AA79" s="27">
        <v>2517475550416.6592</v>
      </c>
      <c r="AB79" s="27">
        <v>2538893171759.208</v>
      </c>
      <c r="AC79" s="27">
        <v>2581945274404.5645</v>
      </c>
      <c r="AD79" s="27">
        <v>2624997377049.9219</v>
      </c>
      <c r="AE79" s="27">
        <v>2668049479695.2788</v>
      </c>
      <c r="AF79" s="27">
        <v>2711101582340.6367</v>
      </c>
      <c r="AG79" s="27">
        <v>2754153684985.9932</v>
      </c>
    </row>
    <row r="81" spans="1:34" x14ac:dyDescent="0.45">
      <c r="A81" t="s">
        <v>2522</v>
      </c>
      <c r="B81">
        <f>SUM(B76:B79)</f>
        <v>58504029258593.875</v>
      </c>
      <c r="C81">
        <f t="shared" ref="C81:AG81" si="27">SUM(C76:C79)</f>
        <v>68586817142111.063</v>
      </c>
      <c r="D81">
        <f t="shared" si="27"/>
        <v>80961509772257.516</v>
      </c>
      <c r="E81">
        <f t="shared" si="27"/>
        <v>93336202402403.953</v>
      </c>
      <c r="F81">
        <f t="shared" si="27"/>
        <v>105710895032550.42</v>
      </c>
      <c r="G81">
        <f t="shared" si="27"/>
        <v>118085587662696.88</v>
      </c>
      <c r="H81">
        <f t="shared" si="27"/>
        <v>130460280292843.33</v>
      </c>
      <c r="I81">
        <f t="shared" si="27"/>
        <v>143411213893303.34</v>
      </c>
      <c r="J81">
        <f t="shared" si="27"/>
        <v>156362147493763.38</v>
      </c>
      <c r="K81">
        <f t="shared" si="27"/>
        <v>169313081094223.41</v>
      </c>
      <c r="L81">
        <f t="shared" si="27"/>
        <v>182264014694683.41</v>
      </c>
      <c r="M81">
        <f t="shared" si="27"/>
        <v>195214948295143.44</v>
      </c>
      <c r="N81">
        <f t="shared" si="27"/>
        <v>208915686611493.19</v>
      </c>
      <c r="O81">
        <f t="shared" si="27"/>
        <v>222616424927842.91</v>
      </c>
      <c r="P81">
        <f t="shared" si="27"/>
        <v>236317163244192.69</v>
      </c>
      <c r="Q81">
        <f t="shared" si="27"/>
        <v>250017901560542.38</v>
      </c>
      <c r="R81">
        <f t="shared" si="27"/>
        <v>263718639876892.09</v>
      </c>
      <c r="S81">
        <f t="shared" si="27"/>
        <v>270704531808008.84</v>
      </c>
      <c r="T81">
        <f t="shared" si="27"/>
        <v>277690423739125.5</v>
      </c>
      <c r="U81">
        <f t="shared" si="27"/>
        <v>284676315670242.19</v>
      </c>
      <c r="V81">
        <f t="shared" si="27"/>
        <v>291662207601358.88</v>
      </c>
      <c r="W81">
        <f t="shared" si="27"/>
        <v>298648099532475.56</v>
      </c>
      <c r="X81">
        <f t="shared" si="27"/>
        <v>312435134972023.38</v>
      </c>
      <c r="Y81">
        <f t="shared" si="27"/>
        <v>326222170411571.19</v>
      </c>
      <c r="Z81">
        <f t="shared" si="27"/>
        <v>340009205851119</v>
      </c>
      <c r="AA81">
        <f t="shared" si="27"/>
        <v>353796241290666.81</v>
      </c>
      <c r="AB81">
        <f t="shared" si="27"/>
        <v>367583276730214.5</v>
      </c>
      <c r="AC81">
        <f t="shared" si="27"/>
        <v>374252691382159.5</v>
      </c>
      <c r="AD81">
        <f t="shared" si="27"/>
        <v>380922106034104.5</v>
      </c>
      <c r="AE81">
        <f t="shared" si="27"/>
        <v>387591520686049.5</v>
      </c>
      <c r="AF81">
        <f t="shared" si="27"/>
        <v>394260935337994.5</v>
      </c>
      <c r="AG81">
        <f t="shared" si="27"/>
        <v>400930349989939.63</v>
      </c>
    </row>
    <row r="82" spans="1:34" x14ac:dyDescent="0.45">
      <c r="A82" t="s">
        <v>2524</v>
      </c>
      <c r="B82" s="11">
        <f>IF(B73/B81&gt;1,1,B73/B81)</f>
        <v>0</v>
      </c>
      <c r="C82" s="11">
        <f t="shared" ref="C82:D82" si="28">IF(C73/C81&gt;1,1,C73/C81)</f>
        <v>0</v>
      </c>
      <c r="D82" s="11">
        <f t="shared" si="28"/>
        <v>0.13554465610719649</v>
      </c>
      <c r="E82" s="11">
        <f t="shared" ref="E82" si="29">IF(E73/E81&gt;1,1,E73/E81)</f>
        <v>0.1294685201343577</v>
      </c>
      <c r="F82" s="11">
        <f t="shared" ref="F82" si="30">IF(F73/F81&gt;1,1,F73/F81)</f>
        <v>0.12589147027751657</v>
      </c>
      <c r="G82" s="11">
        <f t="shared" ref="G82" si="31">IF(G73/G81&gt;1,1,G73/G81)</f>
        <v>0.38260299918270485</v>
      </c>
      <c r="H82" s="11">
        <f t="shared" ref="H82" si="32">IF(H73/H81&gt;1,1,H73/H81)</f>
        <v>0.39046213825124215</v>
      </c>
      <c r="I82" s="11">
        <f t="shared" ref="I82" si="33">IF(I73/I81&gt;1,1,I73/I81)</f>
        <v>0.39660287683162704</v>
      </c>
      <c r="J82" s="11">
        <f t="shared" ref="J82" si="34">IF(J73/J81&gt;1,1,J73/J81)</f>
        <v>0.40299459306488111</v>
      </c>
      <c r="K82" s="11">
        <f t="shared" ref="K82" si="35">IF(K73/K81&gt;1,1,K73/K81)</f>
        <v>0.40813267086873434</v>
      </c>
      <c r="L82" s="11">
        <f t="shared" ref="L82" si="36">IF(L73/L81&gt;1,1,L73/L81)</f>
        <v>0.59786458771106255</v>
      </c>
      <c r="M82" s="11">
        <f t="shared" ref="M82" si="37">IF(M73/M81&gt;1,1,M73/M81)</f>
        <v>0.60270077177756276</v>
      </c>
      <c r="N82" s="11">
        <f t="shared" ref="N82" si="38">IF(N73/N81&gt;1,1,N73/N81)</f>
        <v>0.62772526307375809</v>
      </c>
      <c r="O82" s="41">
        <f t="shared" ref="O82" si="39">IF(O73/O81&gt;1,1,O73/O81)</f>
        <v>0.64384847706166903</v>
      </c>
      <c r="P82" s="11">
        <f t="shared" ref="P82" si="40">IF(P73/P81&gt;1,1,P73/P81)</f>
        <v>0.6538409079017834</v>
      </c>
      <c r="Q82" s="11">
        <f t="shared" ref="Q82" si="41">IF(Q73/Q81&gt;1,1,Q73/Q81)</f>
        <v>0.66843496035449934</v>
      </c>
      <c r="R82" s="11">
        <f t="shared" ref="R82" si="42">IF(R73/R81&gt;1,1,R73/R81)</f>
        <v>0.67730838305057206</v>
      </c>
      <c r="S82" s="11">
        <f t="shared" ref="S82" si="43">IF(S73/S81&gt;1,1,S73/S81)</f>
        <v>0.70299263989689131</v>
      </c>
      <c r="T82" s="11">
        <f t="shared" ref="T82" si="44">IF(T73/T81&gt;1,1,T73/T81)</f>
        <v>0.72371903288207606</v>
      </c>
      <c r="U82" s="11">
        <f t="shared" ref="U82" si="45">IF(U73/U81&gt;1,1,U73/U81)</f>
        <v>0.74027031430964729</v>
      </c>
      <c r="V82" s="11">
        <f t="shared" ref="V82" si="46">IF(V73/V81&gt;1,1,V73/V81)</f>
        <v>0.75327361790728997</v>
      </c>
      <c r="W82" s="11">
        <f t="shared" ref="W82" si="47">IF(W73/W81&gt;1,1,W73/W81)</f>
        <v>0.76323832681280646</v>
      </c>
      <c r="X82" s="11">
        <f t="shared" ref="X82" si="48">IF(X73/X81&gt;1,1,X73/X81)</f>
        <v>0.75380888027715764</v>
      </c>
      <c r="Y82" s="11">
        <f t="shared" ref="Y82" si="49">IF(Y73/Y81&gt;1,1,Y73/Y81)</f>
        <v>0.74331332608331702</v>
      </c>
      <c r="Z82" s="11">
        <f t="shared" ref="Z82" si="50">IF(Z73/Z81&gt;1,1,Z73/Z81)</f>
        <v>0.73201477677824967</v>
      </c>
      <c r="AA82" s="11">
        <f t="shared" ref="AA82" si="51">IF(AA73/AA81&gt;1,1,AA73/AA81)</f>
        <v>0.72011626636413406</v>
      </c>
      <c r="AB82" s="11">
        <f t="shared" ref="AB82" si="52">IF(AB73/AB81&gt;1,1,AB73/AB81)</f>
        <v>0.70777536719790324</v>
      </c>
      <c r="AC82" s="11">
        <f t="shared" ref="AC82" si="53">IF(AC73/AC81&gt;1,1,AC73/AC81)</f>
        <v>0.70833475890179798</v>
      </c>
      <c r="AD82" s="11">
        <f t="shared" ref="AD82" si="54">IF(AD73/AD81&gt;1,1,AD73/AD81)</f>
        <v>0.70772624094558978</v>
      </c>
      <c r="AE82" s="11">
        <f t="shared" ref="AE82" si="55">IF(AE73/AE81&gt;1,1,AE73/AE81)</f>
        <v>0.70606565676675814</v>
      </c>
      <c r="AF82" s="11">
        <f t="shared" ref="AF82" si="56">IF(AF73/AF81&gt;1,1,AF73/AF81)</f>
        <v>0.70345411812290004</v>
      </c>
      <c r="AG82" s="11">
        <f t="shared" ref="AG82" si="57">IF(AG73/AG81&gt;1,1,AG73/AG81)</f>
        <v>0.69998022982554853</v>
      </c>
      <c r="AH82" s="11"/>
    </row>
    <row r="83" spans="1:34" x14ac:dyDescent="0.45">
      <c r="A83" t="s">
        <v>2525</v>
      </c>
      <c r="B83" s="11">
        <f>IF(B73/B76&gt;1,1,B73/B76)</f>
        <v>0</v>
      </c>
      <c r="C83" s="11">
        <f t="shared" ref="C83:AG83" si="58">IF(C73/C76&gt;1,1,C73/C76)</f>
        <v>0</v>
      </c>
      <c r="D83" s="11">
        <f t="shared" si="58"/>
        <v>0.41781222499650733</v>
      </c>
      <c r="E83" s="11">
        <f t="shared" si="58"/>
        <v>0.37259689584872285</v>
      </c>
      <c r="F83" s="11">
        <f t="shared" si="58"/>
        <v>0.34477788897418504</v>
      </c>
      <c r="G83" s="11">
        <f t="shared" si="58"/>
        <v>1</v>
      </c>
      <c r="H83" s="11">
        <f t="shared" si="58"/>
        <v>1</v>
      </c>
      <c r="I83" s="11">
        <f t="shared" si="58"/>
        <v>0.93295983970089913</v>
      </c>
      <c r="J83" s="11">
        <f t="shared" si="58"/>
        <v>0.88756141392878618</v>
      </c>
      <c r="K83" s="11">
        <f t="shared" si="58"/>
        <v>0.85282755694099721</v>
      </c>
      <c r="L83" s="11">
        <f t="shared" si="58"/>
        <v>1</v>
      </c>
      <c r="M83" s="11">
        <f t="shared" si="58"/>
        <v>1</v>
      </c>
      <c r="N83" s="11">
        <f t="shared" si="58"/>
        <v>1</v>
      </c>
      <c r="O83" s="41">
        <f t="shared" si="58"/>
        <v>1</v>
      </c>
      <c r="P83" s="11">
        <f t="shared" si="58"/>
        <v>1</v>
      </c>
      <c r="Q83" s="41">
        <f t="shared" si="58"/>
        <v>1</v>
      </c>
      <c r="R83" s="11">
        <f t="shared" si="58"/>
        <v>1</v>
      </c>
      <c r="S83" s="11">
        <f t="shared" si="58"/>
        <v>1</v>
      </c>
      <c r="T83" s="11">
        <f t="shared" si="58"/>
        <v>1</v>
      </c>
      <c r="U83" s="11">
        <f t="shared" si="58"/>
        <v>1</v>
      </c>
      <c r="V83" s="11">
        <f t="shared" si="58"/>
        <v>1</v>
      </c>
      <c r="W83" s="11">
        <f t="shared" si="58"/>
        <v>1</v>
      </c>
      <c r="X83" s="11">
        <f t="shared" si="58"/>
        <v>1</v>
      </c>
      <c r="Y83" s="11">
        <f t="shared" si="58"/>
        <v>1</v>
      </c>
      <c r="Z83" s="11">
        <f t="shared" si="58"/>
        <v>0.97980798173527583</v>
      </c>
      <c r="AA83" s="11">
        <f t="shared" si="58"/>
        <v>0.95764677050938785</v>
      </c>
      <c r="AB83" s="11">
        <f t="shared" si="58"/>
        <v>0.93563697901699328</v>
      </c>
      <c r="AC83" s="11">
        <f t="shared" si="58"/>
        <v>0.93898284793836517</v>
      </c>
      <c r="AD83" s="11">
        <f t="shared" si="58"/>
        <v>0.9407029231347771</v>
      </c>
      <c r="AE83" s="11">
        <f t="shared" si="58"/>
        <v>0.9409426670157055</v>
      </c>
      <c r="AF83" s="11">
        <f t="shared" si="58"/>
        <v>0.9398299344974218</v>
      </c>
      <c r="AG83" s="11">
        <f t="shared" si="58"/>
        <v>0.93747756414878358</v>
      </c>
    </row>
    <row r="84" spans="1:34" x14ac:dyDescent="0.45">
      <c r="A84" t="s">
        <v>2526</v>
      </c>
      <c r="B84" s="11">
        <f>IF(B83&lt;1,0,(B73-B76)/B77)</f>
        <v>0</v>
      </c>
      <c r="C84" s="11">
        <f t="shared" ref="C84:AG84" si="59">IF(C83&lt;1,0,(C73-C76)/C77)</f>
        <v>0</v>
      </c>
      <c r="D84" s="11">
        <f t="shared" si="59"/>
        <v>0</v>
      </c>
      <c r="E84" s="11">
        <f t="shared" si="59"/>
        <v>0</v>
      </c>
      <c r="F84" s="11">
        <f t="shared" si="59"/>
        <v>0</v>
      </c>
      <c r="G84" s="11">
        <f t="shared" si="59"/>
        <v>2.1088832259564996E-2</v>
      </c>
      <c r="H84" s="11">
        <f t="shared" si="59"/>
        <v>3.3647914788978829E-4</v>
      </c>
      <c r="I84" s="11">
        <f t="shared" si="59"/>
        <v>0</v>
      </c>
      <c r="J84" s="11">
        <f t="shared" si="59"/>
        <v>0</v>
      </c>
      <c r="K84" s="11">
        <f t="shared" si="59"/>
        <v>0</v>
      </c>
      <c r="L84" s="11">
        <f t="shared" si="59"/>
        <v>0.72508991165821246</v>
      </c>
      <c r="M84" s="11">
        <f t="shared" si="59"/>
        <v>0.64227935471095232</v>
      </c>
      <c r="N84" s="11">
        <f t="shared" si="59"/>
        <v>0.66483391982644402</v>
      </c>
      <c r="O84" s="41">
        <f t="shared" si="59"/>
        <v>0.6398819006924118</v>
      </c>
      <c r="P84" s="11">
        <f t="shared" si="59"/>
        <v>0.58374812829909106</v>
      </c>
      <c r="Q84" s="41">
        <f t="shared" si="59"/>
        <v>0.57795321685006085</v>
      </c>
      <c r="R84" s="11">
        <f t="shared" si="59"/>
        <v>0.53891508536164767</v>
      </c>
      <c r="S84" s="11">
        <f t="shared" si="59"/>
        <v>0.52302890523841372</v>
      </c>
      <c r="T84" s="11">
        <f t="shared" si="59"/>
        <v>0.48014338395111861</v>
      </c>
      <c r="U84" s="11">
        <f t="shared" si="59"/>
        <v>0.41673334964736308</v>
      </c>
      <c r="V84" s="11">
        <f t="shared" si="59"/>
        <v>0.33765680046821522</v>
      </c>
      <c r="W84" s="11">
        <f t="shared" si="59"/>
        <v>0.2466043514749757</v>
      </c>
      <c r="X84" s="11">
        <f t="shared" si="59"/>
        <v>0.13167547266856841</v>
      </c>
      <c r="Y84" s="11">
        <f t="shared" si="59"/>
        <v>1.1127528846338606E-2</v>
      </c>
      <c r="Z84" s="11">
        <f t="shared" si="59"/>
        <v>0</v>
      </c>
      <c r="AA84" s="11">
        <f t="shared" si="59"/>
        <v>0</v>
      </c>
      <c r="AB84" s="11">
        <f t="shared" si="59"/>
        <v>0</v>
      </c>
      <c r="AC84" s="11">
        <f t="shared" si="59"/>
        <v>0</v>
      </c>
      <c r="AD84" s="11">
        <f t="shared" si="59"/>
        <v>0</v>
      </c>
      <c r="AE84" s="11">
        <f t="shared" si="59"/>
        <v>0</v>
      </c>
      <c r="AF84" s="11">
        <f t="shared" si="59"/>
        <v>0</v>
      </c>
      <c r="AG84" s="11">
        <f t="shared" si="59"/>
        <v>0</v>
      </c>
    </row>
    <row r="86" spans="1:34" x14ac:dyDescent="0.45">
      <c r="A86" s="27" t="s">
        <v>2527</v>
      </c>
    </row>
  </sheetData>
  <mergeCells count="2">
    <mergeCell ref="A20:J20"/>
    <mergeCell ref="A21:J21"/>
  </mergeCell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O46"/>
  <sheetViews>
    <sheetView workbookViewId="0"/>
  </sheetViews>
  <sheetFormatPr defaultRowHeight="14.25" x14ac:dyDescent="0.45"/>
  <cols>
    <col min="1" max="1" width="21" customWidth="1"/>
  </cols>
  <sheetData>
    <row r="1" spans="1:15" x14ac:dyDescent="0.45">
      <c r="A1" s="20" t="s">
        <v>22</v>
      </c>
    </row>
    <row r="2" spans="1:15" s="27" customFormat="1" x14ac:dyDescent="0.45">
      <c r="A2" t="s">
        <v>875</v>
      </c>
    </row>
    <row r="3" spans="1:15" s="27" customFormat="1" x14ac:dyDescent="0.45">
      <c r="A3" s="19">
        <v>2019</v>
      </c>
    </row>
    <row r="4" spans="1:15" s="27" customFormat="1" x14ac:dyDescent="0.45">
      <c r="A4" t="s">
        <v>876</v>
      </c>
    </row>
    <row r="5" spans="1:15" s="27" customFormat="1" x14ac:dyDescent="0.45">
      <c r="A5" s="125" t="s">
        <v>877</v>
      </c>
    </row>
    <row r="6" spans="1:15" s="27" customFormat="1" x14ac:dyDescent="0.45">
      <c r="A6" t="s">
        <v>878</v>
      </c>
    </row>
    <row r="7" spans="1:15" s="27" customFormat="1" x14ac:dyDescent="0.45">
      <c r="A7" s="143"/>
    </row>
    <row r="8" spans="1:15" s="27" customFormat="1" x14ac:dyDescent="0.45">
      <c r="A8" t="s">
        <v>879</v>
      </c>
      <c r="O8" s="35"/>
    </row>
    <row r="9" spans="1:15" s="27" customFormat="1" x14ac:dyDescent="0.45">
      <c r="A9" s="19">
        <v>2019</v>
      </c>
      <c r="O9" s="157"/>
    </row>
    <row r="10" spans="1:15" s="27" customFormat="1" x14ac:dyDescent="0.45">
      <c r="A10" t="s">
        <v>880</v>
      </c>
      <c r="O10" s="158"/>
    </row>
    <row r="11" spans="1:15" s="27" customFormat="1" x14ac:dyDescent="0.45">
      <c r="A11" t="s">
        <v>881</v>
      </c>
      <c r="O11" s="161"/>
    </row>
    <row r="12" spans="1:15" s="27" customFormat="1" x14ac:dyDescent="0.45">
      <c r="A12" s="143"/>
      <c r="O12" s="160"/>
    </row>
    <row r="13" spans="1:15" s="27" customFormat="1" x14ac:dyDescent="0.45">
      <c r="A13" s="35" t="s">
        <v>882</v>
      </c>
    </row>
    <row r="14" spans="1:15" s="27" customFormat="1" x14ac:dyDescent="0.45">
      <c r="A14" s="157">
        <v>2010</v>
      </c>
      <c r="O14" s="162"/>
    </row>
    <row r="15" spans="1:15" s="27" customFormat="1" x14ac:dyDescent="0.45">
      <c r="A15" s="158" t="s">
        <v>883</v>
      </c>
    </row>
    <row r="16" spans="1:15" s="27" customFormat="1" x14ac:dyDescent="0.45">
      <c r="A16" s="159" t="s">
        <v>884</v>
      </c>
      <c r="O16" s="135"/>
    </row>
    <row r="17" spans="1:15" s="27" customFormat="1" x14ac:dyDescent="0.45">
      <c r="A17" s="160" t="s">
        <v>885</v>
      </c>
    </row>
    <row r="18" spans="1:15" s="27" customFormat="1" x14ac:dyDescent="0.45">
      <c r="A18" s="143"/>
      <c r="O18" s="163"/>
    </row>
    <row r="19" spans="1:15" s="27" customFormat="1" x14ac:dyDescent="0.45">
      <c r="A19" t="s">
        <v>886</v>
      </c>
    </row>
    <row r="20" spans="1:15" s="27" customFormat="1" x14ac:dyDescent="0.45">
      <c r="A20" s="19">
        <v>2009</v>
      </c>
    </row>
    <row r="21" spans="1:15" s="27" customFormat="1" x14ac:dyDescent="0.45">
      <c r="A21" t="s">
        <v>887</v>
      </c>
      <c r="O21" s="162"/>
    </row>
    <row r="22" spans="1:15" s="27" customFormat="1" x14ac:dyDescent="0.45">
      <c r="A22" s="125" t="s">
        <v>888</v>
      </c>
    </row>
    <row r="23" spans="1:15" s="27" customFormat="1" x14ac:dyDescent="0.45">
      <c r="A23" t="s">
        <v>889</v>
      </c>
      <c r="O23" s="135"/>
    </row>
    <row r="24" spans="1:15" s="27" customFormat="1" x14ac:dyDescent="0.45">
      <c r="A24" s="143"/>
    </row>
    <row r="25" spans="1:15" s="27" customFormat="1" x14ac:dyDescent="0.45">
      <c r="A25" t="s">
        <v>890</v>
      </c>
      <c r="O25" s="163"/>
    </row>
    <row r="26" spans="1:15" s="27" customFormat="1" x14ac:dyDescent="0.45">
      <c r="A26" s="19">
        <v>2018</v>
      </c>
    </row>
    <row r="27" spans="1:15" s="27" customFormat="1" x14ac:dyDescent="0.45">
      <c r="A27" t="s">
        <v>891</v>
      </c>
    </row>
    <row r="28" spans="1:15" s="27" customFormat="1" x14ac:dyDescent="0.45">
      <c r="A28" s="125" t="s">
        <v>892</v>
      </c>
    </row>
    <row r="29" spans="1:15" s="27" customFormat="1" x14ac:dyDescent="0.45">
      <c r="A29" t="s">
        <v>893</v>
      </c>
    </row>
    <row r="30" spans="1:15" s="27" customFormat="1" x14ac:dyDescent="0.45">
      <c r="A30" s="143"/>
    </row>
    <row r="31" spans="1:15" x14ac:dyDescent="0.45">
      <c r="A31" s="20" t="s">
        <v>50</v>
      </c>
    </row>
    <row r="32" spans="1:15" x14ac:dyDescent="0.45">
      <c r="A32" s="11" t="s">
        <v>870</v>
      </c>
    </row>
    <row r="33" spans="1:10" x14ac:dyDescent="0.45">
      <c r="A33" s="11" t="s">
        <v>871</v>
      </c>
    </row>
    <row r="34" spans="1:10" x14ac:dyDescent="0.45">
      <c r="A34" s="11" t="s">
        <v>872</v>
      </c>
    </row>
    <row r="35" spans="1:10" x14ac:dyDescent="0.45">
      <c r="A35" s="11" t="s">
        <v>873</v>
      </c>
    </row>
    <row r="36" spans="1:10" x14ac:dyDescent="0.45">
      <c r="A36" s="11" t="s">
        <v>874</v>
      </c>
    </row>
    <row r="38" spans="1:10" x14ac:dyDescent="0.45">
      <c r="A38" s="20" t="s">
        <v>23</v>
      </c>
    </row>
    <row r="39" spans="1:10" x14ac:dyDescent="0.45">
      <c r="A39" s="41">
        <v>1</v>
      </c>
    </row>
    <row r="40" spans="1:10" x14ac:dyDescent="0.45">
      <c r="A40" s="11"/>
    </row>
    <row r="41" spans="1:10" x14ac:dyDescent="0.45">
      <c r="A41" s="136" t="s">
        <v>24</v>
      </c>
      <c r="B41" s="22"/>
      <c r="C41" s="22"/>
      <c r="D41" s="22"/>
      <c r="E41" s="22"/>
      <c r="F41" s="22"/>
    </row>
    <row r="42" spans="1:10" x14ac:dyDescent="0.45">
      <c r="A42">
        <v>2019</v>
      </c>
      <c r="B42">
        <v>2020</v>
      </c>
      <c r="C42">
        <v>2030</v>
      </c>
      <c r="D42">
        <v>2050</v>
      </c>
    </row>
    <row r="43" spans="1:10" x14ac:dyDescent="0.45">
      <c r="A43">
        <v>0</v>
      </c>
      <c r="B43">
        <v>0</v>
      </c>
      <c r="C43" s="11">
        <v>1</v>
      </c>
      <c r="D43" s="11">
        <v>1</v>
      </c>
    </row>
    <row r="45" spans="1:10" x14ac:dyDescent="0.45">
      <c r="A45" s="352" t="s">
        <v>26</v>
      </c>
      <c r="B45" s="352"/>
      <c r="C45" s="352"/>
      <c r="D45" s="352"/>
      <c r="E45" s="352"/>
      <c r="F45" s="352"/>
      <c r="G45" s="352"/>
      <c r="H45" s="352"/>
      <c r="I45" s="352"/>
      <c r="J45" s="352"/>
    </row>
    <row r="46" spans="1:10" ht="36" customHeight="1" x14ac:dyDescent="0.45">
      <c r="A46" s="343" t="s">
        <v>894</v>
      </c>
      <c r="B46" s="343"/>
      <c r="C46" s="343"/>
      <c r="D46" s="343"/>
      <c r="E46" s="343"/>
      <c r="F46" s="343"/>
      <c r="G46" s="343"/>
      <c r="H46" s="343"/>
      <c r="I46" s="343"/>
      <c r="J46" s="343"/>
    </row>
  </sheetData>
  <mergeCells count="2">
    <mergeCell ref="A45:J45"/>
    <mergeCell ref="A46:J46"/>
  </mergeCells>
  <hyperlinks>
    <hyperlink ref="A5" r:id="rId1"/>
    <hyperlink ref="A16" r:id="rId2"/>
    <hyperlink ref="A22" r:id="rId3"/>
    <hyperlink ref="A28" r:id="rId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K54"/>
  <sheetViews>
    <sheetView topLeftCell="A16" workbookViewId="0">
      <selection activeCell="F19" sqref="F19"/>
    </sheetView>
  </sheetViews>
  <sheetFormatPr defaultRowHeight="14.25" x14ac:dyDescent="0.45"/>
  <cols>
    <col min="1" max="1" width="21.19921875" customWidth="1"/>
  </cols>
  <sheetData>
    <row r="1" spans="1:1" x14ac:dyDescent="0.45">
      <c r="A1" s="20" t="s">
        <v>22</v>
      </c>
    </row>
    <row r="2" spans="1:1" s="27" customFormat="1" x14ac:dyDescent="0.45">
      <c r="A2" s="143" t="s">
        <v>671</v>
      </c>
    </row>
    <row r="3" spans="1:1" s="27" customFormat="1" x14ac:dyDescent="0.45">
      <c r="A3" s="19">
        <v>2016</v>
      </c>
    </row>
    <row r="4" spans="1:1" s="27" customFormat="1" x14ac:dyDescent="0.45">
      <c r="A4" s="19" t="s">
        <v>673</v>
      </c>
    </row>
    <row r="5" spans="1:1" s="27" customFormat="1" x14ac:dyDescent="0.45">
      <c r="A5" s="144" t="s">
        <v>674</v>
      </c>
    </row>
    <row r="6" spans="1:1" s="27" customFormat="1" x14ac:dyDescent="0.45">
      <c r="A6" s="145" t="s">
        <v>675</v>
      </c>
    </row>
    <row r="7" spans="1:1" s="27" customFormat="1" x14ac:dyDescent="0.45">
      <c r="A7" s="145"/>
    </row>
    <row r="8" spans="1:1" s="27" customFormat="1" x14ac:dyDescent="0.45">
      <c r="A8" s="42" t="s">
        <v>866</v>
      </c>
    </row>
    <row r="9" spans="1:1" s="27" customFormat="1" x14ac:dyDescent="0.45">
      <c r="A9" t="s">
        <v>545</v>
      </c>
    </row>
    <row r="10" spans="1:1" s="27" customFormat="1" x14ac:dyDescent="0.45">
      <c r="A10" s="19">
        <v>2020</v>
      </c>
    </row>
    <row r="11" spans="1:1" s="27" customFormat="1" x14ac:dyDescent="0.45">
      <c r="A11" t="s">
        <v>296</v>
      </c>
    </row>
    <row r="12" spans="1:1" s="27" customFormat="1" x14ac:dyDescent="0.45">
      <c r="A12" s="125" t="s">
        <v>867</v>
      </c>
    </row>
    <row r="13" spans="1:1" s="27" customFormat="1" x14ac:dyDescent="0.45">
      <c r="A13" t="s">
        <v>868</v>
      </c>
    </row>
    <row r="15" spans="1:1" x14ac:dyDescent="0.45">
      <c r="A15" s="20" t="s">
        <v>50</v>
      </c>
    </row>
    <row r="16" spans="1:1" x14ac:dyDescent="0.45">
      <c r="A16" s="11" t="s">
        <v>676</v>
      </c>
    </row>
    <row r="18" spans="1:37" x14ac:dyDescent="0.45">
      <c r="A18" s="20" t="s">
        <v>23</v>
      </c>
    </row>
    <row r="19" spans="1:37" x14ac:dyDescent="0.45">
      <c r="A19" s="41">
        <f>AG53</f>
        <v>0.16833785519266142</v>
      </c>
    </row>
    <row r="20" spans="1:37" x14ac:dyDescent="0.45">
      <c r="A20" s="11"/>
    </row>
    <row r="21" spans="1:37" x14ac:dyDescent="0.45">
      <c r="A21" s="136" t="s">
        <v>24</v>
      </c>
      <c r="B21" s="22"/>
      <c r="C21" s="22"/>
      <c r="D21" s="22"/>
      <c r="E21" s="22"/>
      <c r="F21" s="22"/>
    </row>
    <row r="22" spans="1:37" x14ac:dyDescent="0.45">
      <c r="A22">
        <v>2019</v>
      </c>
      <c r="B22">
        <v>2020</v>
      </c>
      <c r="C22">
        <v>2050</v>
      </c>
    </row>
    <row r="23" spans="1:37" x14ac:dyDescent="0.45">
      <c r="A23">
        <v>0</v>
      </c>
      <c r="B23">
        <v>0</v>
      </c>
      <c r="C23" s="11">
        <v>1</v>
      </c>
    </row>
    <row r="25" spans="1:37" x14ac:dyDescent="0.45">
      <c r="A25" s="352" t="s">
        <v>26</v>
      </c>
      <c r="B25" s="352"/>
      <c r="C25" s="352"/>
      <c r="D25" s="352"/>
      <c r="E25" s="352"/>
      <c r="F25" s="352"/>
      <c r="G25" s="352"/>
      <c r="H25" s="352"/>
      <c r="I25" s="352"/>
      <c r="J25" s="352"/>
    </row>
    <row r="26" spans="1:37" ht="76.900000000000006" customHeight="1" x14ac:dyDescent="0.45">
      <c r="A26" s="343" t="s">
        <v>869</v>
      </c>
      <c r="B26" s="343"/>
      <c r="C26" s="343"/>
      <c r="D26" s="343"/>
      <c r="E26" s="343"/>
      <c r="F26" s="343"/>
      <c r="G26" s="343"/>
      <c r="H26" s="343"/>
      <c r="I26" s="343"/>
      <c r="J26" s="343"/>
    </row>
    <row r="28" spans="1:37" x14ac:dyDescent="0.45">
      <c r="A28" s="20" t="s">
        <v>25</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row>
    <row r="29" spans="1:37" x14ac:dyDescent="0.45">
      <c r="A29" s="148" t="s">
        <v>685</v>
      </c>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row>
    <row r="30" spans="1:37" x14ac:dyDescent="0.45">
      <c r="A30" s="148" t="s">
        <v>823</v>
      </c>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row>
    <row r="31" spans="1:37" ht="14.65" thickBot="1" x14ac:dyDescent="0.5">
      <c r="A31" s="66"/>
      <c r="B31" s="64">
        <v>2019</v>
      </c>
      <c r="C31" s="64">
        <v>2020</v>
      </c>
      <c r="D31" s="64">
        <v>2021</v>
      </c>
      <c r="E31" s="64">
        <v>2022</v>
      </c>
      <c r="F31" s="64">
        <v>2023</v>
      </c>
      <c r="G31" s="64">
        <v>2024</v>
      </c>
      <c r="H31" s="64">
        <v>2025</v>
      </c>
      <c r="I31" s="64">
        <v>2026</v>
      </c>
      <c r="J31" s="64">
        <v>2027</v>
      </c>
      <c r="K31" s="64">
        <v>2028</v>
      </c>
      <c r="L31" s="64">
        <v>2029</v>
      </c>
      <c r="M31" s="64">
        <v>2030</v>
      </c>
      <c r="N31" s="64">
        <v>2031</v>
      </c>
      <c r="O31" s="64">
        <v>2032</v>
      </c>
      <c r="P31" s="64">
        <v>2033</v>
      </c>
      <c r="Q31" s="64">
        <v>2034</v>
      </c>
      <c r="R31" s="64">
        <v>2035</v>
      </c>
      <c r="S31" s="64">
        <v>2036</v>
      </c>
      <c r="T31" s="64">
        <v>2037</v>
      </c>
      <c r="U31" s="64">
        <v>2038</v>
      </c>
      <c r="V31" s="64">
        <v>2039</v>
      </c>
      <c r="W31" s="64">
        <v>2040</v>
      </c>
      <c r="X31" s="64">
        <v>2041</v>
      </c>
      <c r="Y31" s="64">
        <v>2042</v>
      </c>
      <c r="Z31" s="64">
        <v>2043</v>
      </c>
      <c r="AA31" s="64">
        <v>2044</v>
      </c>
      <c r="AB31" s="64">
        <v>2045</v>
      </c>
      <c r="AC31" s="64">
        <v>2046</v>
      </c>
      <c r="AD31" s="64">
        <v>2047</v>
      </c>
      <c r="AE31" s="64">
        <v>2048</v>
      </c>
      <c r="AF31" s="64">
        <v>2049</v>
      </c>
      <c r="AG31" s="64">
        <v>2050</v>
      </c>
      <c r="AH31" s="43"/>
    </row>
    <row r="32" spans="1:37" ht="14.65" thickTop="1" x14ac:dyDescent="0.45">
      <c r="A32" s="57" t="s">
        <v>684</v>
      </c>
      <c r="B32" s="147">
        <f>'AEO 2020 Table 6'!C154</f>
        <v>3.6302059999999998</v>
      </c>
      <c r="C32" s="147">
        <f>'AEO 2020 Table 6'!D154</f>
        <v>3.6156600000000001</v>
      </c>
      <c r="D32" s="147">
        <f>'AEO 2020 Table 6'!E154</f>
        <v>3.640374</v>
      </c>
      <c r="E32" s="147">
        <f>'AEO 2020 Table 6'!F154</f>
        <v>3.6576200000000001</v>
      </c>
      <c r="F32" s="147">
        <f>'AEO 2020 Table 6'!G154</f>
        <v>3.6621929999999998</v>
      </c>
      <c r="G32" s="147">
        <f>'AEO 2020 Table 6'!H154</f>
        <v>3.6558250000000001</v>
      </c>
      <c r="H32" s="147">
        <f>'AEO 2020 Table 6'!I154</f>
        <v>3.6400229999999998</v>
      </c>
      <c r="I32" s="147">
        <f>'AEO 2020 Table 6'!J154</f>
        <v>3.6179070000000002</v>
      </c>
      <c r="J32" s="147">
        <f>'AEO 2020 Table 6'!K154</f>
        <v>3.581315</v>
      </c>
      <c r="K32" s="147">
        <f>'AEO 2020 Table 6'!L154</f>
        <v>3.5615299999999999</v>
      </c>
      <c r="L32" s="147">
        <f>'AEO 2020 Table 6'!M154</f>
        <v>3.5361769999999999</v>
      </c>
      <c r="M32" s="147">
        <f>'AEO 2020 Table 6'!N154</f>
        <v>3.5055610000000001</v>
      </c>
      <c r="N32" s="147">
        <f>'AEO 2020 Table 6'!O154</f>
        <v>3.4749349999999999</v>
      </c>
      <c r="O32" s="147">
        <f>'AEO 2020 Table 6'!P154</f>
        <v>3.449363</v>
      </c>
      <c r="P32" s="147">
        <f>'AEO 2020 Table 6'!Q154</f>
        <v>3.4122870000000001</v>
      </c>
      <c r="Q32" s="147">
        <f>'AEO 2020 Table 6'!R154</f>
        <v>3.3873570000000002</v>
      </c>
      <c r="R32" s="147">
        <f>'AEO 2020 Table 6'!S154</f>
        <v>3.3605849999999999</v>
      </c>
      <c r="S32" s="147">
        <f>'AEO 2020 Table 6'!T154</f>
        <v>3.331547</v>
      </c>
      <c r="T32" s="147">
        <f>'AEO 2020 Table 6'!U154</f>
        <v>3.3146789999999999</v>
      </c>
      <c r="U32" s="147">
        <f>'AEO 2020 Table 6'!V154</f>
        <v>3.292351</v>
      </c>
      <c r="V32" s="147">
        <f>'AEO 2020 Table 6'!W154</f>
        <v>3.271137</v>
      </c>
      <c r="W32" s="147">
        <f>'AEO 2020 Table 6'!X154</f>
        <v>3.2483590000000002</v>
      </c>
      <c r="X32" s="147">
        <f>'AEO 2020 Table 6'!Y154</f>
        <v>3.2262680000000001</v>
      </c>
      <c r="Y32" s="147">
        <f>'AEO 2020 Table 6'!Z154</f>
        <v>3.2078449999999998</v>
      </c>
      <c r="Z32" s="147">
        <f>'AEO 2020 Table 6'!AA154</f>
        <v>3.1850299999999998</v>
      </c>
      <c r="AA32" s="147">
        <f>'AEO 2020 Table 6'!AB154</f>
        <v>3.1656399999999998</v>
      </c>
      <c r="AB32" s="147">
        <f>'AEO 2020 Table 6'!AC154</f>
        <v>3.1486779999999999</v>
      </c>
      <c r="AC32" s="147">
        <f>'AEO 2020 Table 6'!AD154</f>
        <v>3.1299679999999999</v>
      </c>
      <c r="AD32" s="147">
        <f>'AEO 2020 Table 6'!AE154</f>
        <v>3.1159629999999998</v>
      </c>
      <c r="AE32" s="147">
        <f>'AEO 2020 Table 6'!AF154</f>
        <v>3.1017679999999999</v>
      </c>
      <c r="AF32" s="147">
        <f>'AEO 2020 Table 6'!AG154</f>
        <v>3.085467</v>
      </c>
      <c r="AG32" s="147">
        <f>'AEO 2020 Table 6'!AH154</f>
        <v>3.067841</v>
      </c>
      <c r="AH32" s="152"/>
    </row>
    <row r="33" spans="1:35" x14ac:dyDescent="0.45">
      <c r="A33" s="150" t="s">
        <v>683</v>
      </c>
      <c r="B33" s="154"/>
      <c r="C33" s="154"/>
      <c r="D33" s="156">
        <f t="shared" ref="D33:AG33" si="0">1-(D32/C32)</f>
        <v>-6.8352665903319565E-3</v>
      </c>
      <c r="E33" s="156">
        <f t="shared" si="0"/>
        <v>-4.7374253304743874E-3</v>
      </c>
      <c r="F33" s="156">
        <f t="shared" si="0"/>
        <v>-1.2502665667837309E-3</v>
      </c>
      <c r="G33" s="154">
        <f t="shared" si="0"/>
        <v>1.738848826372541E-3</v>
      </c>
      <c r="H33" s="154">
        <f t="shared" si="0"/>
        <v>4.3224169647071431E-3</v>
      </c>
      <c r="I33" s="154">
        <f t="shared" si="0"/>
        <v>6.0757857848698915E-3</v>
      </c>
      <c r="J33" s="154">
        <f t="shared" si="0"/>
        <v>1.0114135051011552E-2</v>
      </c>
      <c r="K33" s="154">
        <f t="shared" si="0"/>
        <v>5.5245070595577594E-3</v>
      </c>
      <c r="L33" s="154">
        <f t="shared" si="0"/>
        <v>7.1185698281356347E-3</v>
      </c>
      <c r="M33" s="154">
        <f t="shared" si="0"/>
        <v>8.6579376541388031E-3</v>
      </c>
      <c r="N33" s="154">
        <f t="shared" si="0"/>
        <v>8.7364048150924134E-3</v>
      </c>
      <c r="O33" s="154">
        <f t="shared" si="0"/>
        <v>7.3589865709717817E-3</v>
      </c>
      <c r="P33" s="154">
        <f t="shared" si="0"/>
        <v>1.0748651272713183E-2</v>
      </c>
      <c r="Q33" s="154">
        <f t="shared" si="0"/>
        <v>7.3059505252635049E-3</v>
      </c>
      <c r="R33" s="154">
        <f t="shared" si="0"/>
        <v>7.90350707055687E-3</v>
      </c>
      <c r="S33" s="154">
        <f t="shared" si="0"/>
        <v>8.6407574871636417E-3</v>
      </c>
      <c r="T33" s="154">
        <f t="shared" si="0"/>
        <v>5.06311332242948E-3</v>
      </c>
      <c r="U33" s="154">
        <f t="shared" si="0"/>
        <v>6.7360972208772019E-3</v>
      </c>
      <c r="V33" s="154">
        <f t="shared" si="0"/>
        <v>6.4434199148268867E-3</v>
      </c>
      <c r="W33" s="154">
        <f t="shared" si="0"/>
        <v>6.9633280415952736E-3</v>
      </c>
      <c r="X33" s="154">
        <f t="shared" si="0"/>
        <v>6.8006645817164646E-3</v>
      </c>
      <c r="Y33" s="154">
        <f t="shared" si="0"/>
        <v>5.7103129684206166E-3</v>
      </c>
      <c r="Z33" s="154">
        <f t="shared" si="0"/>
        <v>7.1122513712477131E-3</v>
      </c>
      <c r="AA33" s="154">
        <f t="shared" si="0"/>
        <v>6.087854745481236E-3</v>
      </c>
      <c r="AB33" s="154">
        <f t="shared" si="0"/>
        <v>5.3581582239293768E-3</v>
      </c>
      <c r="AC33" s="154">
        <f t="shared" si="0"/>
        <v>5.9421763673516148E-3</v>
      </c>
      <c r="AD33" s="154">
        <f t="shared" si="0"/>
        <v>4.4744866401190686E-3</v>
      </c>
      <c r="AE33" s="154">
        <f t="shared" si="0"/>
        <v>4.5555739910904114E-3</v>
      </c>
      <c r="AF33" s="154">
        <f t="shared" si="0"/>
        <v>5.2553898292844181E-3</v>
      </c>
      <c r="AG33" s="154">
        <f t="shared" si="0"/>
        <v>5.7125874300388846E-3</v>
      </c>
      <c r="AH33" s="152"/>
    </row>
    <row r="34" spans="1:35" x14ac:dyDescent="0.45">
      <c r="A34" s="150" t="s">
        <v>865</v>
      </c>
      <c r="B34" s="153"/>
      <c r="C34" s="153"/>
      <c r="D34" s="154"/>
      <c r="E34" s="154"/>
      <c r="F34" s="154"/>
      <c r="G34" s="154">
        <f t="shared" ref="G34:AG34" si="1">G33*2</f>
        <v>3.477697652745082E-3</v>
      </c>
      <c r="H34" s="154">
        <f t="shared" si="1"/>
        <v>8.6448339294142862E-3</v>
      </c>
      <c r="I34" s="154">
        <f t="shared" si="1"/>
        <v>1.2151571569739783E-2</v>
      </c>
      <c r="J34" s="154">
        <f t="shared" si="1"/>
        <v>2.0228270102023105E-2</v>
      </c>
      <c r="K34" s="154">
        <f t="shared" si="1"/>
        <v>1.1049014119115519E-2</v>
      </c>
      <c r="L34" s="154">
        <f t="shared" si="1"/>
        <v>1.4237139656271269E-2</v>
      </c>
      <c r="M34" s="154">
        <f t="shared" si="1"/>
        <v>1.7315875308277606E-2</v>
      </c>
      <c r="N34" s="154">
        <f t="shared" si="1"/>
        <v>1.7472809630184827E-2</v>
      </c>
      <c r="O34" s="154">
        <f t="shared" si="1"/>
        <v>1.4717973141943563E-2</v>
      </c>
      <c r="P34" s="154">
        <f t="shared" si="1"/>
        <v>2.1497302545426367E-2</v>
      </c>
      <c r="Q34" s="154">
        <f t="shared" si="1"/>
        <v>1.461190105052701E-2</v>
      </c>
      <c r="R34" s="154">
        <f t="shared" si="1"/>
        <v>1.580701414111374E-2</v>
      </c>
      <c r="S34" s="154">
        <f t="shared" si="1"/>
        <v>1.7281514974327283E-2</v>
      </c>
      <c r="T34" s="154">
        <f t="shared" si="1"/>
        <v>1.012622664485896E-2</v>
      </c>
      <c r="U34" s="154">
        <f t="shared" si="1"/>
        <v>1.3472194441754404E-2</v>
      </c>
      <c r="V34" s="154">
        <f t="shared" si="1"/>
        <v>1.2886839829653773E-2</v>
      </c>
      <c r="W34" s="154">
        <f t="shared" si="1"/>
        <v>1.3926656083190547E-2</v>
      </c>
      <c r="X34" s="154">
        <f t="shared" si="1"/>
        <v>1.3601329163432929E-2</v>
      </c>
      <c r="Y34" s="154">
        <f t="shared" si="1"/>
        <v>1.1420625936841233E-2</v>
      </c>
      <c r="Z34" s="154">
        <f t="shared" si="1"/>
        <v>1.4224502742495426E-2</v>
      </c>
      <c r="AA34" s="154">
        <f t="shared" si="1"/>
        <v>1.2175709490962472E-2</v>
      </c>
      <c r="AB34" s="154">
        <f t="shared" si="1"/>
        <v>1.0716316447858754E-2</v>
      </c>
      <c r="AC34" s="154">
        <f t="shared" si="1"/>
        <v>1.188435273470323E-2</v>
      </c>
      <c r="AD34" s="154">
        <f t="shared" si="1"/>
        <v>8.9489732802381372E-3</v>
      </c>
      <c r="AE34" s="154">
        <f t="shared" si="1"/>
        <v>9.1111479821808228E-3</v>
      </c>
      <c r="AF34" s="154">
        <f t="shared" si="1"/>
        <v>1.0510779658568836E-2</v>
      </c>
      <c r="AG34" s="154">
        <f t="shared" si="1"/>
        <v>1.1425174860077769E-2</v>
      </c>
      <c r="AH34" s="152"/>
    </row>
    <row r="35" spans="1:35" x14ac:dyDescent="0.45">
      <c r="A35" s="150" t="s">
        <v>682</v>
      </c>
      <c r="B35" s="147">
        <f>B32</f>
        <v>3.6302059999999998</v>
      </c>
      <c r="C35" s="147">
        <f>C32</f>
        <v>3.6156600000000001</v>
      </c>
      <c r="D35" s="147">
        <f>D32</f>
        <v>3.640374</v>
      </c>
      <c r="E35" s="153">
        <f t="shared" ref="E35:AG35" si="2">D35-D35*E34</f>
        <v>3.640374</v>
      </c>
      <c r="F35" s="153">
        <f t="shared" si="2"/>
        <v>3.640374</v>
      </c>
      <c r="G35" s="153">
        <f t="shared" si="2"/>
        <v>3.6277138798850856</v>
      </c>
      <c r="H35" s="153">
        <f t="shared" si="2"/>
        <v>3.5963528958500479</v>
      </c>
      <c r="I35" s="153">
        <f t="shared" si="2"/>
        <v>3.5526515562460852</v>
      </c>
      <c r="J35" s="153">
        <f t="shared" si="2"/>
        <v>3.4807875609879666</v>
      </c>
      <c r="K35" s="153">
        <f t="shared" si="2"/>
        <v>3.4423282900809689</v>
      </c>
      <c r="L35" s="153">
        <f t="shared" si="2"/>
        <v>3.3933193814723528</v>
      </c>
      <c r="M35" s="153">
        <f t="shared" si="2"/>
        <v>3.334561086181616</v>
      </c>
      <c r="N35" s="153">
        <f t="shared" si="2"/>
        <v>3.2762969351225424</v>
      </c>
      <c r="O35" s="153">
        <f t="shared" si="2"/>
        <v>3.228076484826377</v>
      </c>
      <c r="P35" s="153">
        <f t="shared" si="2"/>
        <v>3.1586815479922881</v>
      </c>
      <c r="Q35" s="153">
        <f t="shared" si="2"/>
        <v>3.1125272057628992</v>
      </c>
      <c r="R35" s="153">
        <f t="shared" si="2"/>
        <v>3.0633274442068039</v>
      </c>
      <c r="S35" s="153">
        <f t="shared" si="2"/>
        <v>3.0103885051084762</v>
      </c>
      <c r="T35" s="153">
        <f t="shared" si="2"/>
        <v>2.9799046288166697</v>
      </c>
      <c r="U35" s="153">
        <f t="shared" si="2"/>
        <v>2.9397587742393676</v>
      </c>
      <c r="V35" s="153">
        <f t="shared" si="2"/>
        <v>2.9018745737779255</v>
      </c>
      <c r="W35" s="153">
        <f t="shared" si="2"/>
        <v>2.8614611645923653</v>
      </c>
      <c r="X35" s="153">
        <f t="shared" si="2"/>
        <v>2.8225414894043643</v>
      </c>
      <c r="Y35" s="153">
        <f t="shared" si="2"/>
        <v>2.7903062988626623</v>
      </c>
      <c r="Z35" s="153">
        <f t="shared" si="2"/>
        <v>2.7506155792620883</v>
      </c>
      <c r="AA35" s="153">
        <f t="shared" si="2"/>
        <v>2.7171248830476777</v>
      </c>
      <c r="AB35" s="153">
        <f t="shared" si="2"/>
        <v>2.6880073129725877</v>
      </c>
      <c r="AC35" s="153">
        <f t="shared" si="2"/>
        <v>2.6560620859117594</v>
      </c>
      <c r="AD35" s="153">
        <f t="shared" si="2"/>
        <v>2.6322930572742815</v>
      </c>
      <c r="AE35" s="153">
        <f t="shared" si="2"/>
        <v>2.6083098456969882</v>
      </c>
      <c r="AF35" s="153">
        <f t="shared" si="2"/>
        <v>2.5808944756275913</v>
      </c>
      <c r="AG35" s="153">
        <f t="shared" si="2"/>
        <v>2.5514073049481372</v>
      </c>
      <c r="AH35" s="152"/>
    </row>
    <row r="36" spans="1:35" x14ac:dyDescent="0.45">
      <c r="A36" s="150"/>
      <c r="B36" s="147"/>
      <c r="C36" s="147"/>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2"/>
    </row>
    <row r="37" spans="1:35" x14ac:dyDescent="0.45">
      <c r="A37" s="148" t="s">
        <v>681</v>
      </c>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row>
    <row r="38" spans="1:35" x14ac:dyDescent="0.45">
      <c r="A38" s="148" t="s">
        <v>689</v>
      </c>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row>
    <row r="39" spans="1:35" ht="14.65" thickBot="1" x14ac:dyDescent="0.5">
      <c r="A39" s="66"/>
      <c r="B39" s="64">
        <v>2019</v>
      </c>
      <c r="C39" s="64">
        <v>2020</v>
      </c>
      <c r="D39" s="64">
        <v>2021</v>
      </c>
      <c r="E39" s="64">
        <v>2022</v>
      </c>
      <c r="F39" s="64">
        <v>2023</v>
      </c>
      <c r="G39" s="64">
        <v>2024</v>
      </c>
      <c r="H39" s="64">
        <v>2025</v>
      </c>
      <c r="I39" s="64">
        <v>2026</v>
      </c>
      <c r="J39" s="64">
        <v>2027</v>
      </c>
      <c r="K39" s="64">
        <v>2028</v>
      </c>
      <c r="L39" s="64">
        <v>2029</v>
      </c>
      <c r="M39" s="64">
        <v>2030</v>
      </c>
      <c r="N39" s="64">
        <v>2031</v>
      </c>
      <c r="O39" s="64">
        <v>2032</v>
      </c>
      <c r="P39" s="64">
        <v>2033</v>
      </c>
      <c r="Q39" s="64">
        <v>2034</v>
      </c>
      <c r="R39" s="64">
        <v>2035</v>
      </c>
      <c r="S39" s="64">
        <v>2036</v>
      </c>
      <c r="T39" s="64">
        <v>2037</v>
      </c>
      <c r="U39" s="64">
        <v>2038</v>
      </c>
      <c r="V39" s="64">
        <v>2039</v>
      </c>
      <c r="W39" s="64">
        <v>2040</v>
      </c>
      <c r="X39" s="64">
        <v>2041</v>
      </c>
      <c r="Y39" s="64">
        <v>2042</v>
      </c>
      <c r="Z39" s="64">
        <v>2043</v>
      </c>
      <c r="AA39" s="64">
        <v>2044</v>
      </c>
      <c r="AB39" s="64">
        <v>2045</v>
      </c>
      <c r="AC39" s="64">
        <v>2046</v>
      </c>
      <c r="AD39" s="64">
        <v>2047</v>
      </c>
      <c r="AE39" s="64">
        <v>2048</v>
      </c>
      <c r="AF39" s="64">
        <v>2049</v>
      </c>
      <c r="AG39" s="64">
        <v>2050</v>
      </c>
      <c r="AH39" s="43"/>
    </row>
    <row r="40" spans="1:35" ht="14.65" thickTop="1" x14ac:dyDescent="0.45">
      <c r="A40" s="57" t="s">
        <v>226</v>
      </c>
      <c r="B40" s="151">
        <f>'AEO 2020 Table 6'!C19</f>
        <v>8961.6113280000009</v>
      </c>
      <c r="C40" s="151">
        <f>'AEO 2020 Table 6'!D19</f>
        <v>9039.7919920000004</v>
      </c>
      <c r="D40" s="151">
        <f>'AEO 2020 Table 6'!E19</f>
        <v>9134.5703119999998</v>
      </c>
      <c r="E40" s="151">
        <f>'AEO 2020 Table 6'!F19</f>
        <v>9273.6621090000008</v>
      </c>
      <c r="F40" s="151">
        <f>'AEO 2020 Table 6'!G19</f>
        <v>9378.4980469999991</v>
      </c>
      <c r="G40" s="151">
        <f>'AEO 2020 Table 6'!H19</f>
        <v>9501.4716800000006</v>
      </c>
      <c r="H40" s="151">
        <f>'AEO 2020 Table 6'!I19</f>
        <v>9627.2636719999991</v>
      </c>
      <c r="I40" s="151">
        <f>'AEO 2020 Table 6'!J19</f>
        <v>9760.0898440000001</v>
      </c>
      <c r="J40" s="151">
        <f>'AEO 2020 Table 6'!K19</f>
        <v>9890.5029300000006</v>
      </c>
      <c r="K40" s="151">
        <f>'AEO 2020 Table 6'!L19</f>
        <v>10038.322265999999</v>
      </c>
      <c r="L40" s="151">
        <f>'AEO 2020 Table 6'!M19</f>
        <v>10189.019531</v>
      </c>
      <c r="M40" s="151">
        <f>'AEO 2020 Table 6'!N19</f>
        <v>10344.091796999999</v>
      </c>
      <c r="N40" s="151">
        <f>'AEO 2020 Table 6'!O19</f>
        <v>10508.924805000001</v>
      </c>
      <c r="O40" s="151">
        <f>'AEO 2020 Table 6'!P19</f>
        <v>10660.548828000001</v>
      </c>
      <c r="P40" s="151">
        <f>'AEO 2020 Table 6'!Q19</f>
        <v>10814.361328000001</v>
      </c>
      <c r="Q40" s="151">
        <f>'AEO 2020 Table 6'!R19</f>
        <v>10988.46875</v>
      </c>
      <c r="R40" s="151">
        <f>'AEO 2020 Table 6'!S19</f>
        <v>11152.283203000001</v>
      </c>
      <c r="S40" s="151">
        <f>'AEO 2020 Table 6'!T19</f>
        <v>11302.254883</v>
      </c>
      <c r="T40" s="151">
        <f>'AEO 2020 Table 6'!U19</f>
        <v>11450.971680000001</v>
      </c>
      <c r="U40" s="151">
        <f>'AEO 2020 Table 6'!V19</f>
        <v>11597.591796999999</v>
      </c>
      <c r="V40" s="151">
        <f>'AEO 2020 Table 6'!W19</f>
        <v>11743.515625</v>
      </c>
      <c r="W40" s="151">
        <f>'AEO 2020 Table 6'!X19</f>
        <v>11910.981444999999</v>
      </c>
      <c r="X40" s="151">
        <f>'AEO 2020 Table 6'!Y19</f>
        <v>12086.357421999999</v>
      </c>
      <c r="Y40" s="151">
        <f>'AEO 2020 Table 6'!Z19</f>
        <v>12253.465819999999</v>
      </c>
      <c r="Z40" s="151">
        <f>'AEO 2020 Table 6'!AA19</f>
        <v>12432.211914</v>
      </c>
      <c r="AA40" s="151">
        <f>'AEO 2020 Table 6'!AB19</f>
        <v>12612.490234000001</v>
      </c>
      <c r="AB40" s="151">
        <f>'AEO 2020 Table 6'!AC19</f>
        <v>12793.849609000001</v>
      </c>
      <c r="AC40" s="151">
        <f>'AEO 2020 Table 6'!AD19</f>
        <v>12972.170898</v>
      </c>
      <c r="AD40" s="151">
        <f>'AEO 2020 Table 6'!AE19</f>
        <v>13153.681640999999</v>
      </c>
      <c r="AE40" s="151">
        <f>'AEO 2020 Table 6'!AF19</f>
        <v>13326.560546999999</v>
      </c>
      <c r="AF40" s="151">
        <f>'AEO 2020 Table 6'!AG19</f>
        <v>13507.010742</v>
      </c>
      <c r="AG40" s="151">
        <f>'AEO 2020 Table 6'!AH19</f>
        <v>13673.310546999999</v>
      </c>
      <c r="AH40" s="60"/>
    </row>
    <row r="42" spans="1:35" x14ac:dyDescent="0.45">
      <c r="A42" s="148" t="s">
        <v>680</v>
      </c>
    </row>
    <row r="43" spans="1:35" x14ac:dyDescent="0.45">
      <c r="A43" s="148" t="s">
        <v>678</v>
      </c>
    </row>
    <row r="44" spans="1:35" ht="14.65" thickBot="1" x14ac:dyDescent="0.5">
      <c r="A44" s="66"/>
      <c r="B44" s="64">
        <v>2019</v>
      </c>
      <c r="C44" s="64">
        <v>2020</v>
      </c>
      <c r="D44" s="64">
        <v>2021</v>
      </c>
      <c r="E44" s="64">
        <v>2022</v>
      </c>
      <c r="F44" s="64">
        <v>2023</v>
      </c>
      <c r="G44" s="64">
        <v>2024</v>
      </c>
      <c r="H44" s="64">
        <v>2025</v>
      </c>
      <c r="I44" s="64">
        <v>2026</v>
      </c>
      <c r="J44" s="64">
        <v>2027</v>
      </c>
      <c r="K44" s="64">
        <v>2028</v>
      </c>
      <c r="L44" s="64">
        <v>2029</v>
      </c>
      <c r="M44" s="64">
        <v>2030</v>
      </c>
      <c r="N44" s="64">
        <v>2031</v>
      </c>
      <c r="O44" s="64">
        <v>2032</v>
      </c>
      <c r="P44" s="64">
        <v>2033</v>
      </c>
      <c r="Q44" s="64">
        <v>2034</v>
      </c>
      <c r="R44" s="64">
        <v>2035</v>
      </c>
      <c r="S44" s="64">
        <v>2036</v>
      </c>
      <c r="T44" s="64">
        <v>2037</v>
      </c>
      <c r="U44" s="64">
        <v>2038</v>
      </c>
      <c r="V44" s="64">
        <v>2039</v>
      </c>
      <c r="W44" s="64">
        <v>2040</v>
      </c>
      <c r="X44" s="64">
        <v>2041</v>
      </c>
      <c r="Y44" s="64">
        <v>2042</v>
      </c>
      <c r="Z44" s="64">
        <v>2043</v>
      </c>
      <c r="AA44" s="64">
        <v>2044</v>
      </c>
      <c r="AB44" s="64">
        <v>2045</v>
      </c>
      <c r="AC44" s="64">
        <v>2046</v>
      </c>
      <c r="AD44" s="64">
        <v>2047</v>
      </c>
      <c r="AE44" s="64">
        <v>2048</v>
      </c>
      <c r="AF44" s="64">
        <v>2049</v>
      </c>
      <c r="AG44" s="64">
        <v>2050</v>
      </c>
      <c r="AH44" s="43"/>
    </row>
    <row r="45" spans="1:35" ht="14.65" thickTop="1" x14ac:dyDescent="0.45">
      <c r="A45" s="148"/>
      <c r="B45" s="147">
        <f>'AEO 2020 Table 6'!C124</f>
        <v>32.532494</v>
      </c>
      <c r="C45" s="147">
        <f>'AEO 2020 Table 6'!D124</f>
        <v>32.684818</v>
      </c>
      <c r="D45" s="147">
        <f>'AEO 2020 Table 6'!E124</f>
        <v>33.253253999999998</v>
      </c>
      <c r="E45" s="147">
        <f>'AEO 2020 Table 6'!F124</f>
        <v>33.919539999999998</v>
      </c>
      <c r="F45" s="147">
        <f>'AEO 2020 Table 6'!G124</f>
        <v>34.345871000000002</v>
      </c>
      <c r="G45" s="147">
        <f>'AEO 2020 Table 6'!H124</f>
        <v>34.735714000000002</v>
      </c>
      <c r="H45" s="147">
        <f>'AEO 2020 Table 6'!I124</f>
        <v>35.043461000000001</v>
      </c>
      <c r="I45" s="147">
        <f>'AEO 2020 Table 6'!J124</f>
        <v>35.311092000000002</v>
      </c>
      <c r="J45" s="147">
        <f>'AEO 2020 Table 6'!K124</f>
        <v>35.421008999999998</v>
      </c>
      <c r="K45" s="147">
        <f>'AEO 2020 Table 6'!L124</f>
        <v>35.751784999999998</v>
      </c>
      <c r="L45" s="147">
        <f>'AEO 2020 Table 6'!M124</f>
        <v>36.030169999999998</v>
      </c>
      <c r="M45" s="147">
        <f>'AEO 2020 Table 6'!N124</f>
        <v>36.261840999999997</v>
      </c>
      <c r="N45" s="147">
        <f>'AEO 2020 Table 6'!O124</f>
        <v>36.517825999999999</v>
      </c>
      <c r="O45" s="147">
        <f>'AEO 2020 Table 6'!P124</f>
        <v>36.772101999999997</v>
      </c>
      <c r="P45" s="147">
        <f>'AEO 2020 Table 6'!Q124</f>
        <v>36.901710999999999</v>
      </c>
      <c r="Q45" s="147">
        <f>'AEO 2020 Table 6'!R124</f>
        <v>37.221867000000003</v>
      </c>
      <c r="R45" s="147">
        <f>'AEO 2020 Table 6'!S124</f>
        <v>37.478203000000001</v>
      </c>
      <c r="S45" s="147">
        <f>'AEO 2020 Table 6'!T124</f>
        <v>37.653998999999999</v>
      </c>
      <c r="T45" s="147">
        <f>'AEO 2020 Table 6'!U124</f>
        <v>37.956294999999997</v>
      </c>
      <c r="U45" s="147">
        <f>'AEO 2020 Table 6'!V124</f>
        <v>38.183342000000003</v>
      </c>
      <c r="V45" s="147">
        <f>'AEO 2020 Table 6'!W124</f>
        <v>38.414642000000001</v>
      </c>
      <c r="W45" s="147">
        <f>'AEO 2020 Table 6'!X124</f>
        <v>38.691139</v>
      </c>
      <c r="X45" s="147">
        <f>'AEO 2020 Table 6'!Y124</f>
        <v>38.993828000000001</v>
      </c>
      <c r="Y45" s="147">
        <f>'AEO 2020 Table 6'!Z124</f>
        <v>39.307217000000001</v>
      </c>
      <c r="Z45" s="147">
        <f>'AEO 2020 Table 6'!AA124</f>
        <v>39.596966000000002</v>
      </c>
      <c r="AA45" s="147">
        <f>'AEO 2020 Table 6'!AB124</f>
        <v>39.926608999999999</v>
      </c>
      <c r="AB45" s="147">
        <f>'AEO 2020 Table 6'!AC124</f>
        <v>40.283709999999999</v>
      </c>
      <c r="AC45" s="147">
        <f>'AEO 2020 Table 6'!AD124</f>
        <v>40.602474000000001</v>
      </c>
      <c r="AD45" s="147">
        <f>'AEO 2020 Table 6'!AE124</f>
        <v>40.986381999999999</v>
      </c>
      <c r="AE45" s="147">
        <f>'AEO 2020 Table 6'!AF124</f>
        <v>41.335898999999998</v>
      </c>
      <c r="AF45" s="147">
        <f>'AEO 2020 Table 6'!AG124</f>
        <v>41.675441999999997</v>
      </c>
      <c r="AG45" s="147">
        <f>'AEO 2020 Table 6'!AH124</f>
        <v>41.947544000000001</v>
      </c>
      <c r="AH45" s="60"/>
    </row>
    <row r="46" spans="1:35" x14ac:dyDescent="0.45">
      <c r="A46" s="148"/>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60"/>
    </row>
    <row r="47" spans="1:35" x14ac:dyDescent="0.45">
      <c r="A47" s="148" t="s">
        <v>679</v>
      </c>
    </row>
    <row r="48" spans="1:35" x14ac:dyDescent="0.45">
      <c r="A48" s="148" t="s">
        <v>678</v>
      </c>
    </row>
    <row r="49" spans="1:37" ht="14.65" thickBot="1" x14ac:dyDescent="0.5">
      <c r="A49" s="66"/>
      <c r="B49" s="64">
        <v>2019</v>
      </c>
      <c r="C49" s="64">
        <v>2020</v>
      </c>
      <c r="D49" s="64">
        <v>2021</v>
      </c>
      <c r="E49" s="64">
        <v>2022</v>
      </c>
      <c r="F49" s="64">
        <v>2023</v>
      </c>
      <c r="G49" s="64">
        <v>2024</v>
      </c>
      <c r="H49" s="64">
        <v>2025</v>
      </c>
      <c r="I49" s="64">
        <v>2026</v>
      </c>
      <c r="J49" s="64">
        <v>2027</v>
      </c>
      <c r="K49" s="64">
        <v>2028</v>
      </c>
      <c r="L49" s="64">
        <v>2029</v>
      </c>
      <c r="M49" s="64">
        <v>2030</v>
      </c>
      <c r="N49" s="64">
        <v>2031</v>
      </c>
      <c r="O49" s="64">
        <v>2032</v>
      </c>
      <c r="P49" s="64">
        <v>2033</v>
      </c>
      <c r="Q49" s="64">
        <v>2034</v>
      </c>
      <c r="R49" s="64">
        <v>2035</v>
      </c>
      <c r="S49" s="64">
        <v>2036</v>
      </c>
      <c r="T49" s="64">
        <v>2037</v>
      </c>
      <c r="U49" s="64">
        <v>2038</v>
      </c>
      <c r="V49" s="64">
        <v>2039</v>
      </c>
      <c r="W49" s="64">
        <v>2040</v>
      </c>
      <c r="X49" s="64">
        <v>2041</v>
      </c>
      <c r="Y49" s="64">
        <v>2042</v>
      </c>
      <c r="Z49" s="64">
        <v>2043</v>
      </c>
      <c r="AA49" s="64">
        <v>2044</v>
      </c>
      <c r="AB49" s="64">
        <v>2045</v>
      </c>
      <c r="AC49" s="64">
        <v>2046</v>
      </c>
      <c r="AD49" s="64">
        <v>2047</v>
      </c>
      <c r="AE49" s="64">
        <v>2048</v>
      </c>
      <c r="AF49" s="64">
        <v>2049</v>
      </c>
      <c r="AG49" s="64">
        <v>2050</v>
      </c>
      <c r="AH49" s="43"/>
    </row>
    <row r="50" spans="1:37" ht="14.65" thickTop="1" x14ac:dyDescent="0.45">
      <c r="A50" s="148"/>
      <c r="B50" s="147">
        <f>(B35*1000)*(B40*1000000000)/1000000000000000</f>
        <v>32.532495212573565</v>
      </c>
      <c r="C50" s="147">
        <f t="shared" ref="C50:AG50" si="3">(C35*1000)*(C40*1000000000)/1000000000000000</f>
        <v>32.684814313794725</v>
      </c>
      <c r="D50" s="147">
        <f t="shared" si="3"/>
        <v>33.253252264976688</v>
      </c>
      <c r="E50" s="147">
        <f t="shared" si="3"/>
        <v>33.759598426388763</v>
      </c>
      <c r="F50" s="147">
        <f t="shared" si="3"/>
        <v>34.141240449349574</v>
      </c>
      <c r="G50" s="147">
        <f t="shared" si="3"/>
        <v>34.468620692871063</v>
      </c>
      <c r="H50" s="147">
        <f t="shared" si="3"/>
        <v>34.623037585909167</v>
      </c>
      <c r="I50" s="147">
        <f t="shared" si="3"/>
        <v>34.674198373388215</v>
      </c>
      <c r="J50" s="147">
        <f t="shared" si="3"/>
        <v>34.426739570659038</v>
      </c>
      <c r="K50" s="147">
        <f t="shared" si="3"/>
        <v>34.555200721201501</v>
      </c>
      <c r="L50" s="147">
        <f t="shared" si="3"/>
        <v>34.574597452742637</v>
      </c>
      <c r="M50" s="147">
        <f t="shared" si="3"/>
        <v>34.493005978166657</v>
      </c>
      <c r="N50" s="147">
        <f t="shared" si="3"/>
        <v>34.430358130054763</v>
      </c>
      <c r="O50" s="147">
        <f t="shared" si="3"/>
        <v>34.41306698701019</v>
      </c>
      <c r="P50" s="147">
        <f t="shared" si="3"/>
        <v>34.159123580074976</v>
      </c>
      <c r="Q50" s="147">
        <f t="shared" si="3"/>
        <v>34.201907934050439</v>
      </c>
      <c r="R50" s="147">
        <f t="shared" si="3"/>
        <v>34.163095201316459</v>
      </c>
      <c r="S50" s="147">
        <f t="shared" si="3"/>
        <v>34.024178181589349</v>
      </c>
      <c r="T50" s="147">
        <f t="shared" si="3"/>
        <v>34.122803513680594</v>
      </c>
      <c r="U50" s="147">
        <f t="shared" si="3"/>
        <v>34.094122245277262</v>
      </c>
      <c r="V50" s="147">
        <f t="shared" si="3"/>
        <v>34.078209398951287</v>
      </c>
      <c r="W50" s="147">
        <f t="shared" si="3"/>
        <v>34.082810837047759</v>
      </c>
      <c r="X50" s="147">
        <f t="shared" si="3"/>
        <v>34.11424527936537</v>
      </c>
      <c r="Y50" s="147">
        <f t="shared" si="3"/>
        <v>34.190922860444338</v>
      </c>
      <c r="Z50" s="147">
        <f t="shared" si="3"/>
        <v>34.196235775336149</v>
      </c>
      <c r="AA50" s="147">
        <f t="shared" si="3"/>
        <v>34.269711051997234</v>
      </c>
      <c r="AB50" s="147">
        <f t="shared" si="3"/>
        <v>34.389961310063477</v>
      </c>
      <c r="AC50" s="147">
        <f t="shared" si="3"/>
        <v>34.454891294145703</v>
      </c>
      <c r="AD50" s="147">
        <f t="shared" si="3"/>
        <v>34.624344861200477</v>
      </c>
      <c r="AE50" s="147">
        <f t="shared" si="3"/>
        <v>34.759799084017146</v>
      </c>
      <c r="AF50" s="147">
        <f t="shared" si="3"/>
        <v>34.860169406270337</v>
      </c>
      <c r="AG50" s="147">
        <f t="shared" si="3"/>
        <v>34.886184412440208</v>
      </c>
      <c r="AH50" s="147"/>
    </row>
    <row r="51" spans="1:37" x14ac:dyDescent="0.45">
      <c r="A51" s="148"/>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1:37" ht="14.65" thickBot="1" x14ac:dyDescent="0.5">
      <c r="B52" s="147"/>
      <c r="C52" s="147"/>
      <c r="D52" s="64">
        <v>2021</v>
      </c>
      <c r="E52" s="64">
        <v>2022</v>
      </c>
      <c r="F52" s="64">
        <v>2023</v>
      </c>
      <c r="G52" s="64">
        <v>2024</v>
      </c>
      <c r="H52" s="64">
        <v>2025</v>
      </c>
      <c r="I52" s="64">
        <v>2026</v>
      </c>
      <c r="J52" s="64">
        <v>2027</v>
      </c>
      <c r="K52" s="64">
        <v>2028</v>
      </c>
      <c r="L52" s="64">
        <v>2029</v>
      </c>
      <c r="M52" s="64">
        <v>2030</v>
      </c>
      <c r="N52" s="64">
        <v>2031</v>
      </c>
      <c r="O52" s="64">
        <v>2032</v>
      </c>
      <c r="P52" s="64">
        <v>2033</v>
      </c>
      <c r="Q52" s="64">
        <v>2034</v>
      </c>
      <c r="R52" s="64">
        <v>2035</v>
      </c>
      <c r="S52" s="64">
        <v>2036</v>
      </c>
      <c r="T52" s="64">
        <v>2037</v>
      </c>
      <c r="U52" s="64">
        <v>2038</v>
      </c>
      <c r="V52" s="64">
        <v>2039</v>
      </c>
      <c r="W52" s="64">
        <v>2040</v>
      </c>
      <c r="X52" s="64">
        <v>2041</v>
      </c>
      <c r="Y52" s="64">
        <v>2042</v>
      </c>
      <c r="Z52" s="64">
        <v>2043</v>
      </c>
      <c r="AA52" s="64">
        <v>2044</v>
      </c>
      <c r="AB52" s="64">
        <v>2045</v>
      </c>
      <c r="AC52" s="64">
        <v>2046</v>
      </c>
      <c r="AD52" s="64">
        <v>2047</v>
      </c>
      <c r="AE52" s="64">
        <v>2048</v>
      </c>
      <c r="AF52" s="64">
        <v>2049</v>
      </c>
      <c r="AG52" s="64">
        <v>2050</v>
      </c>
      <c r="AH52" s="147"/>
      <c r="AI52" s="147"/>
      <c r="AJ52" s="147"/>
      <c r="AK52" s="147"/>
    </row>
    <row r="53" spans="1:37" ht="24.4" thickTop="1" x14ac:dyDescent="0.45">
      <c r="A53" s="57" t="s">
        <v>677</v>
      </c>
      <c r="B53" s="57"/>
      <c r="C53" s="57"/>
      <c r="D53" s="149">
        <f t="shared" ref="D53:AG53" si="4">1-(D50/D45)</f>
        <v>5.2176046039242863E-8</v>
      </c>
      <c r="E53" s="149">
        <f t="shared" si="4"/>
        <v>4.7153226019938099E-3</v>
      </c>
      <c r="F53" s="149">
        <f t="shared" si="4"/>
        <v>5.9579374373830429E-3</v>
      </c>
      <c r="G53" s="149">
        <f t="shared" si="4"/>
        <v>7.6892994665069825E-3</v>
      </c>
      <c r="H53" s="149">
        <f t="shared" si="4"/>
        <v>1.199720010791272E-2</v>
      </c>
      <c r="I53" s="149">
        <f t="shared" si="4"/>
        <v>1.803664487668033E-2</v>
      </c>
      <c r="J53" s="149">
        <f t="shared" si="4"/>
        <v>2.8070048183578278E-2</v>
      </c>
      <c r="K53" s="149">
        <f t="shared" si="4"/>
        <v>3.3469217797055362E-2</v>
      </c>
      <c r="L53" s="149">
        <f t="shared" si="4"/>
        <v>4.0398714390116996E-2</v>
      </c>
      <c r="M53" s="149">
        <f t="shared" si="4"/>
        <v>4.8779515133645313E-2</v>
      </c>
      <c r="N53" s="149">
        <f t="shared" si="4"/>
        <v>5.7162983085171537E-2</v>
      </c>
      <c r="O53" s="149">
        <f t="shared" si="4"/>
        <v>6.4152846442931288E-2</v>
      </c>
      <c r="P53" s="149">
        <f t="shared" si="4"/>
        <v>7.4321416151273412E-2</v>
      </c>
      <c r="Q53" s="149">
        <f t="shared" si="4"/>
        <v>8.1134002922249038E-2</v>
      </c>
      <c r="R53" s="149">
        <f t="shared" si="4"/>
        <v>8.8454288981879459E-2</v>
      </c>
      <c r="S53" s="149">
        <f t="shared" si="4"/>
        <v>9.63993444205129E-2</v>
      </c>
      <c r="T53" s="149">
        <f t="shared" si="4"/>
        <v>0.10099751533492407</v>
      </c>
      <c r="U53" s="149">
        <f t="shared" si="4"/>
        <v>0.10709433853963701</v>
      </c>
      <c r="V53" s="149">
        <f t="shared" si="4"/>
        <v>0.11288488907559557</v>
      </c>
      <c r="W53" s="149">
        <f t="shared" si="4"/>
        <v>0.11910551826743176</v>
      </c>
      <c r="X53" s="149">
        <f t="shared" si="4"/>
        <v>0.12513730943867907</v>
      </c>
      <c r="Y53" s="149">
        <f t="shared" si="4"/>
        <v>0.130161698793269</v>
      </c>
      <c r="Z53" s="149">
        <f t="shared" si="4"/>
        <v>0.13639252625223486</v>
      </c>
      <c r="AA53" s="149">
        <f t="shared" si="4"/>
        <v>0.14168240403292864</v>
      </c>
      <c r="AB53" s="149">
        <f t="shared" si="4"/>
        <v>0.14630600532911497</v>
      </c>
      <c r="AC53" s="149">
        <f t="shared" si="4"/>
        <v>0.15140906699070356</v>
      </c>
      <c r="AD53" s="149">
        <f t="shared" si="4"/>
        <v>0.15522319434780851</v>
      </c>
      <c r="AE53" s="149">
        <f t="shared" si="4"/>
        <v>0.15908931643129021</v>
      </c>
      <c r="AF53" s="149">
        <f t="shared" si="4"/>
        <v>0.16353210108076743</v>
      </c>
      <c r="AG53" s="149">
        <f t="shared" si="4"/>
        <v>0.16833785519266142</v>
      </c>
      <c r="AH53" s="147"/>
    </row>
    <row r="54" spans="1:37" x14ac:dyDescent="0.45">
      <c r="A54" s="26"/>
    </row>
  </sheetData>
  <mergeCells count="2">
    <mergeCell ref="A25:J25"/>
    <mergeCell ref="A26:J2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J19"/>
  <sheetViews>
    <sheetView workbookViewId="0">
      <selection activeCell="D9" sqref="D9"/>
    </sheetView>
  </sheetViews>
  <sheetFormatPr defaultRowHeight="14.25" x14ac:dyDescent="0.45"/>
  <cols>
    <col min="1" max="1" width="29.53125" customWidth="1"/>
  </cols>
  <sheetData>
    <row r="1" spans="1:6" x14ac:dyDescent="0.45">
      <c r="A1" s="20" t="s">
        <v>22</v>
      </c>
    </row>
    <row r="2" spans="1:6" s="27" customFormat="1" x14ac:dyDescent="0.45">
      <c r="A2" s="27" t="s">
        <v>1044</v>
      </c>
    </row>
    <row r="3" spans="1:6" s="27" customFormat="1" x14ac:dyDescent="0.45">
      <c r="A3" s="143"/>
    </row>
    <row r="4" spans="1:6" x14ac:dyDescent="0.45">
      <c r="A4" s="20" t="s">
        <v>50</v>
      </c>
    </row>
    <row r="5" spans="1:6" x14ac:dyDescent="0.45">
      <c r="A5" s="11" t="s">
        <v>904</v>
      </c>
    </row>
    <row r="7" spans="1:6" x14ac:dyDescent="0.45">
      <c r="A7" s="20" t="s">
        <v>23</v>
      </c>
    </row>
    <row r="8" spans="1:6" x14ac:dyDescent="0.45">
      <c r="A8" s="42" t="s">
        <v>905</v>
      </c>
      <c r="B8" s="11">
        <v>0.5</v>
      </c>
    </row>
    <row r="9" spans="1:6" x14ac:dyDescent="0.45">
      <c r="A9" s="42" t="s">
        <v>906</v>
      </c>
      <c r="B9" s="11">
        <v>0.5</v>
      </c>
    </row>
    <row r="10" spans="1:6" x14ac:dyDescent="0.45">
      <c r="A10" s="42" t="s">
        <v>907</v>
      </c>
      <c r="B10" s="11">
        <v>0.5</v>
      </c>
    </row>
    <row r="11" spans="1:6" x14ac:dyDescent="0.45">
      <c r="A11" s="42" t="s">
        <v>908</v>
      </c>
      <c r="B11" s="11">
        <v>0.5</v>
      </c>
    </row>
    <row r="12" spans="1:6" x14ac:dyDescent="0.45">
      <c r="A12" s="42" t="s">
        <v>909</v>
      </c>
      <c r="B12" s="11">
        <v>0.5</v>
      </c>
    </row>
    <row r="13" spans="1:6" x14ac:dyDescent="0.45">
      <c r="A13" s="38"/>
    </row>
    <row r="14" spans="1:6" x14ac:dyDescent="0.45">
      <c r="A14" s="136" t="s">
        <v>24</v>
      </c>
      <c r="B14" s="22"/>
      <c r="C14" s="22"/>
      <c r="D14" s="27"/>
      <c r="E14" s="27"/>
      <c r="F14" s="27"/>
    </row>
    <row r="15" spans="1:6" x14ac:dyDescent="0.45">
      <c r="A15">
        <v>2019</v>
      </c>
      <c r="B15">
        <v>2035</v>
      </c>
      <c r="C15">
        <v>2050</v>
      </c>
    </row>
    <row r="16" spans="1:6" x14ac:dyDescent="0.45">
      <c r="A16" s="11">
        <v>0</v>
      </c>
      <c r="B16" s="11">
        <v>0</v>
      </c>
      <c r="C16" s="11">
        <v>1</v>
      </c>
    </row>
    <row r="18" spans="1:10" x14ac:dyDescent="0.45">
      <c r="A18" s="352" t="s">
        <v>26</v>
      </c>
      <c r="B18" s="352"/>
      <c r="C18" s="352"/>
      <c r="D18" s="352"/>
      <c r="E18" s="352"/>
      <c r="F18" s="352"/>
      <c r="G18" s="352"/>
      <c r="H18" s="352"/>
      <c r="I18" s="352"/>
      <c r="J18" s="352"/>
    </row>
    <row r="19" spans="1:10" ht="44.35" customHeight="1" x14ac:dyDescent="0.45">
      <c r="A19" s="343" t="s">
        <v>910</v>
      </c>
      <c r="B19" s="343"/>
      <c r="C19" s="343"/>
      <c r="D19" s="343"/>
      <c r="E19" s="343"/>
      <c r="F19" s="343"/>
      <c r="G19" s="343"/>
      <c r="H19" s="343"/>
      <c r="I19" s="343"/>
      <c r="J19" s="343"/>
    </row>
  </sheetData>
  <mergeCells count="2">
    <mergeCell ref="A18:J18"/>
    <mergeCell ref="A19:J1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J22"/>
  <sheetViews>
    <sheetView workbookViewId="0">
      <selection activeCell="A15" sqref="A15:J15"/>
    </sheetView>
  </sheetViews>
  <sheetFormatPr defaultRowHeight="14.25" x14ac:dyDescent="0.45"/>
  <cols>
    <col min="1" max="1" width="19.33203125" customWidth="1"/>
  </cols>
  <sheetData>
    <row r="1" spans="1:6" x14ac:dyDescent="0.45">
      <c r="A1" s="20" t="s">
        <v>22</v>
      </c>
    </row>
    <row r="2" spans="1:6" s="27" customFormat="1" x14ac:dyDescent="0.45">
      <c r="A2" t="s">
        <v>896</v>
      </c>
    </row>
    <row r="3" spans="1:6" s="27" customFormat="1" x14ac:dyDescent="0.45">
      <c r="A3" s="19">
        <v>2019</v>
      </c>
    </row>
    <row r="4" spans="1:6" s="27" customFormat="1" x14ac:dyDescent="0.45">
      <c r="A4" t="s">
        <v>897</v>
      </c>
    </row>
    <row r="5" spans="1:6" s="27" customFormat="1" x14ac:dyDescent="0.45">
      <c r="A5" s="125" t="s">
        <v>898</v>
      </c>
    </row>
    <row r="6" spans="1:6" s="27" customFormat="1" x14ac:dyDescent="0.45">
      <c r="A6" t="s">
        <v>878</v>
      </c>
    </row>
    <row r="7" spans="1:6" s="27" customFormat="1" x14ac:dyDescent="0.45">
      <c r="A7" s="143"/>
    </row>
    <row r="8" spans="1:6" x14ac:dyDescent="0.45">
      <c r="A8" s="20" t="s">
        <v>50</v>
      </c>
    </row>
    <row r="9" spans="1:6" x14ac:dyDescent="0.45">
      <c r="A9" s="11" t="s">
        <v>899</v>
      </c>
    </row>
    <row r="11" spans="1:6" x14ac:dyDescent="0.45">
      <c r="A11" s="20" t="s">
        <v>23</v>
      </c>
    </row>
    <row r="12" spans="1:6" x14ac:dyDescent="0.45">
      <c r="A12" s="41" t="s">
        <v>900</v>
      </c>
      <c r="B12" s="11">
        <v>0.05</v>
      </c>
    </row>
    <row r="13" spans="1:6" x14ac:dyDescent="0.45">
      <c r="A13" s="41" t="s">
        <v>901</v>
      </c>
      <c r="B13" s="11">
        <v>0.1</v>
      </c>
    </row>
    <row r="14" spans="1:6" x14ac:dyDescent="0.45">
      <c r="A14" s="11"/>
    </row>
    <row r="15" spans="1:6" x14ac:dyDescent="0.45">
      <c r="A15" s="136" t="s">
        <v>24</v>
      </c>
      <c r="B15" s="22"/>
      <c r="C15" s="22"/>
      <c r="D15" s="27"/>
      <c r="E15" s="27"/>
      <c r="F15" s="27"/>
    </row>
    <row r="16" spans="1:6" x14ac:dyDescent="0.45">
      <c r="A16">
        <v>2019</v>
      </c>
      <c r="B16">
        <v>2020</v>
      </c>
      <c r="C16">
        <v>2050</v>
      </c>
    </row>
    <row r="17" spans="1:10" x14ac:dyDescent="0.45">
      <c r="A17">
        <v>0</v>
      </c>
      <c r="B17">
        <v>0</v>
      </c>
      <c r="C17" s="11">
        <v>1</v>
      </c>
    </row>
    <row r="19" spans="1:10" x14ac:dyDescent="0.45">
      <c r="A19" s="352" t="s">
        <v>26</v>
      </c>
      <c r="B19" s="352"/>
      <c r="C19" s="352"/>
      <c r="D19" s="352"/>
      <c r="E19" s="352"/>
      <c r="F19" s="352"/>
      <c r="G19" s="352"/>
      <c r="H19" s="352"/>
      <c r="I19" s="352"/>
      <c r="J19" s="352"/>
    </row>
    <row r="20" spans="1:10" ht="44.35" customHeight="1" x14ac:dyDescent="0.45">
      <c r="A20" s="343" t="s">
        <v>903</v>
      </c>
      <c r="B20" s="343"/>
      <c r="C20" s="343"/>
      <c r="D20" s="343"/>
      <c r="E20" s="343"/>
      <c r="F20" s="343"/>
      <c r="G20" s="343"/>
      <c r="H20" s="343"/>
      <c r="I20" s="343"/>
      <c r="J20" s="343"/>
    </row>
    <row r="22" spans="1:10" x14ac:dyDescent="0.45">
      <c r="A22" s="352" t="s">
        <v>902</v>
      </c>
      <c r="B22" s="352"/>
      <c r="C22" s="352"/>
      <c r="D22" s="352"/>
      <c r="E22" s="352"/>
      <c r="F22" s="352"/>
      <c r="G22" s="352"/>
      <c r="H22" s="352"/>
      <c r="I22" s="352"/>
      <c r="J22" s="352"/>
    </row>
  </sheetData>
  <mergeCells count="3">
    <mergeCell ref="A19:J19"/>
    <mergeCell ref="A20:J20"/>
    <mergeCell ref="A22:J2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G40"/>
  <sheetViews>
    <sheetView topLeftCell="A15" workbookViewId="0">
      <selection sqref="A1:XFD40"/>
    </sheetView>
  </sheetViews>
  <sheetFormatPr defaultRowHeight="14.25" x14ac:dyDescent="0.45"/>
  <cols>
    <col min="1" max="1" width="52.3984375" customWidth="1"/>
    <col min="2" max="2" width="9.06640625" customWidth="1"/>
    <col min="4" max="4" width="9.9296875" customWidth="1"/>
    <col min="5" max="13" width="8.53125" customWidth="1"/>
  </cols>
  <sheetData>
    <row r="1" spans="1:17" x14ac:dyDescent="0.45">
      <c r="A1" s="20" t="s">
        <v>22</v>
      </c>
    </row>
    <row r="2" spans="1:17" x14ac:dyDescent="0.45">
      <c r="A2" s="19" t="s">
        <v>48</v>
      </c>
    </row>
    <row r="4" spans="1:17" x14ac:dyDescent="0.45">
      <c r="A4" s="20" t="s">
        <v>50</v>
      </c>
    </row>
    <row r="5" spans="1:17" x14ac:dyDescent="0.45">
      <c r="A5" s="11" t="s">
        <v>49</v>
      </c>
    </row>
    <row r="7" spans="1:17" x14ac:dyDescent="0.45">
      <c r="A7" s="20" t="s">
        <v>23</v>
      </c>
    </row>
    <row r="8" spans="1:17" x14ac:dyDescent="0.45">
      <c r="A8" s="11">
        <v>1</v>
      </c>
    </row>
    <row r="9" spans="1:17" x14ac:dyDescent="0.45">
      <c r="A9" s="11"/>
    </row>
    <row r="10" spans="1:17" x14ac:dyDescent="0.45">
      <c r="A10" s="21" t="s">
        <v>24</v>
      </c>
      <c r="B10" s="22"/>
      <c r="C10" s="22"/>
      <c r="D10" s="22"/>
      <c r="E10" s="22"/>
      <c r="F10" s="22"/>
    </row>
    <row r="11" spans="1:17" x14ac:dyDescent="0.45">
      <c r="A11">
        <v>2019</v>
      </c>
      <c r="B11">
        <v>2020</v>
      </c>
      <c r="C11">
        <v>2021</v>
      </c>
      <c r="D11">
        <v>2030</v>
      </c>
      <c r="E11">
        <v>2035</v>
      </c>
      <c r="F11">
        <v>2050</v>
      </c>
    </row>
    <row r="12" spans="1:17" x14ac:dyDescent="0.45">
      <c r="A12">
        <v>0</v>
      </c>
      <c r="B12">
        <v>0</v>
      </c>
      <c r="C12" s="24">
        <f>D40</f>
        <v>0.44445632131413126</v>
      </c>
      <c r="D12" s="11">
        <v>0.8</v>
      </c>
      <c r="E12" s="11">
        <v>1</v>
      </c>
      <c r="F12" s="11">
        <v>1</v>
      </c>
      <c r="G12" s="11"/>
    </row>
    <row r="14" spans="1:17" ht="14.25" customHeight="1" x14ac:dyDescent="0.45">
      <c r="A14" s="353" t="s">
        <v>26</v>
      </c>
      <c r="B14" s="353"/>
      <c r="C14" s="353"/>
      <c r="D14" s="353"/>
      <c r="E14" s="353"/>
      <c r="F14" s="353"/>
      <c r="G14" s="353"/>
      <c r="H14" s="353"/>
      <c r="I14" s="353"/>
      <c r="J14" s="353"/>
    </row>
    <row r="15" spans="1:17" ht="63.4" customHeight="1" x14ac:dyDescent="0.45">
      <c r="A15" s="343" t="s">
        <v>47</v>
      </c>
      <c r="B15" s="343"/>
      <c r="C15" s="343"/>
      <c r="D15" s="343"/>
      <c r="E15" s="343"/>
      <c r="F15" s="343"/>
      <c r="G15" s="343"/>
      <c r="H15" s="343"/>
      <c r="I15" s="343"/>
      <c r="J15" s="343"/>
      <c r="K15" s="23"/>
      <c r="L15" s="23"/>
      <c r="M15" s="23"/>
      <c r="N15" s="23"/>
      <c r="O15" s="23"/>
      <c r="P15" s="23"/>
      <c r="Q15" s="23"/>
    </row>
    <row r="17" spans="1:33" x14ac:dyDescent="0.45">
      <c r="A17" s="20" t="s">
        <v>25</v>
      </c>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row>
    <row r="19" spans="1:33" x14ac:dyDescent="0.45">
      <c r="A19" s="18" t="s">
        <v>46</v>
      </c>
    </row>
    <row r="20" spans="1:33" x14ac:dyDescent="0.45">
      <c r="A20" t="s">
        <v>27</v>
      </c>
      <c r="B20" s="7">
        <v>2019</v>
      </c>
      <c r="C20" s="7">
        <v>2020</v>
      </c>
      <c r="D20" s="7">
        <v>2021</v>
      </c>
      <c r="E20" s="7">
        <v>2022</v>
      </c>
      <c r="F20" s="7">
        <v>2023</v>
      </c>
      <c r="G20" s="7">
        <v>2024</v>
      </c>
      <c r="H20" s="7">
        <v>2025</v>
      </c>
      <c r="I20" s="7">
        <v>2026</v>
      </c>
      <c r="J20" s="7">
        <v>2027</v>
      </c>
      <c r="K20" s="7">
        <v>2028</v>
      </c>
      <c r="L20" s="7">
        <v>2029</v>
      </c>
      <c r="M20" s="7">
        <v>2030</v>
      </c>
      <c r="N20" s="7">
        <v>2031</v>
      </c>
      <c r="O20" s="7">
        <v>2032</v>
      </c>
      <c r="P20" s="7">
        <v>2033</v>
      </c>
      <c r="Q20" s="7">
        <v>2034</v>
      </c>
      <c r="R20" s="7">
        <v>2035</v>
      </c>
      <c r="S20" s="7">
        <v>2036</v>
      </c>
      <c r="T20" s="7">
        <v>2037</v>
      </c>
      <c r="U20" s="7">
        <v>2038</v>
      </c>
      <c r="V20" s="7">
        <v>2039</v>
      </c>
      <c r="W20" s="7">
        <v>2040</v>
      </c>
      <c r="X20" s="7">
        <v>2041</v>
      </c>
      <c r="Y20" s="7">
        <v>2042</v>
      </c>
      <c r="Z20" s="7">
        <v>2043</v>
      </c>
      <c r="AA20" s="7">
        <v>2044</v>
      </c>
      <c r="AB20" s="7">
        <v>2045</v>
      </c>
      <c r="AC20" s="7">
        <v>2046</v>
      </c>
      <c r="AD20" s="7">
        <v>2047</v>
      </c>
      <c r="AE20" s="7">
        <v>2048</v>
      </c>
      <c r="AF20" s="7">
        <v>2049</v>
      </c>
      <c r="AG20" s="7">
        <v>2050</v>
      </c>
    </row>
    <row r="21" spans="1:33" x14ac:dyDescent="0.45">
      <c r="A21" t="s">
        <v>28</v>
      </c>
      <c r="B21">
        <v>961.78300000000002</v>
      </c>
      <c r="C21">
        <v>676.46699999999998</v>
      </c>
      <c r="D21">
        <v>857.92899999999997</v>
      </c>
      <c r="E21">
        <v>831.36199999999997</v>
      </c>
      <c r="F21">
        <v>850.50300000000004</v>
      </c>
      <c r="G21">
        <v>863.553</v>
      </c>
      <c r="H21">
        <v>865.35</v>
      </c>
      <c r="I21">
        <v>917.13900000000001</v>
      </c>
      <c r="J21">
        <v>943.30499999999995</v>
      </c>
      <c r="K21">
        <v>954.44600000000003</v>
      </c>
      <c r="L21">
        <v>938.10400000000004</v>
      </c>
      <c r="M21">
        <v>916.46199999999999</v>
      </c>
      <c r="N21">
        <v>913.92700000000002</v>
      </c>
      <c r="O21">
        <v>918.94399999999996</v>
      </c>
      <c r="P21">
        <v>932.84900000000005</v>
      </c>
      <c r="Q21">
        <v>938.44399999999996</v>
      </c>
      <c r="R21">
        <v>937.84199999999998</v>
      </c>
      <c r="S21">
        <v>934.779</v>
      </c>
      <c r="T21">
        <v>933.94500000000005</v>
      </c>
      <c r="U21">
        <v>929.84199999999998</v>
      </c>
      <c r="V21">
        <v>932.41200000000003</v>
      </c>
      <c r="W21">
        <v>934.298</v>
      </c>
      <c r="X21">
        <v>931.00400000000002</v>
      </c>
      <c r="Y21">
        <v>932.23299999999995</v>
      </c>
      <c r="Z21">
        <v>934.58199999999999</v>
      </c>
      <c r="AA21">
        <v>938.55499999999995</v>
      </c>
      <c r="AB21">
        <v>937.44</v>
      </c>
      <c r="AC21">
        <v>944.87800000000004</v>
      </c>
      <c r="AD21">
        <v>953.25400000000002</v>
      </c>
      <c r="AE21">
        <v>958.63800000000003</v>
      </c>
      <c r="AF21">
        <v>960.95799999999997</v>
      </c>
      <c r="AG21">
        <v>968.39700000000005</v>
      </c>
    </row>
    <row r="22" spans="1:33" x14ac:dyDescent="0.45">
      <c r="A22" t="s">
        <v>29</v>
      </c>
      <c r="B22">
        <v>1266.5999999999999</v>
      </c>
      <c r="C22">
        <v>1280.1400000000001</v>
      </c>
      <c r="D22">
        <v>1225.93</v>
      </c>
      <c r="E22">
        <v>1319.61</v>
      </c>
      <c r="F22">
        <v>1323.43</v>
      </c>
      <c r="G22">
        <v>1224.72</v>
      </c>
      <c r="H22">
        <v>1111.95</v>
      </c>
      <c r="I22">
        <v>1045.44</v>
      </c>
      <c r="J22">
        <v>1007.13</v>
      </c>
      <c r="K22">
        <v>982.62099999999998</v>
      </c>
      <c r="L22">
        <v>987.69399999999996</v>
      </c>
      <c r="M22">
        <v>1009.31</v>
      </c>
      <c r="N22">
        <v>1013.37</v>
      </c>
      <c r="O22">
        <v>1005.18</v>
      </c>
      <c r="P22">
        <v>993.173</v>
      </c>
      <c r="Q22">
        <v>981.30799999999999</v>
      </c>
      <c r="R22">
        <v>978.43499999999995</v>
      </c>
      <c r="S22">
        <v>980.649</v>
      </c>
      <c r="T22">
        <v>979.62599999999998</v>
      </c>
      <c r="U22">
        <v>974.13400000000001</v>
      </c>
      <c r="V22">
        <v>970.755</v>
      </c>
      <c r="W22">
        <v>968.61500000000001</v>
      </c>
      <c r="X22">
        <v>972.56299999999999</v>
      </c>
      <c r="Y22">
        <v>965.46600000000001</v>
      </c>
      <c r="Z22">
        <v>965.74199999999996</v>
      </c>
      <c r="AA22">
        <v>962.75</v>
      </c>
      <c r="AB22">
        <v>953.87</v>
      </c>
      <c r="AC22">
        <v>949.26499999999999</v>
      </c>
      <c r="AD22">
        <v>932.71799999999996</v>
      </c>
      <c r="AE22">
        <v>921.45600000000002</v>
      </c>
      <c r="AF22">
        <v>916.64800000000002</v>
      </c>
      <c r="AG22">
        <v>908.62699999999995</v>
      </c>
    </row>
    <row r="23" spans="1:33" x14ac:dyDescent="0.45">
      <c r="A23" t="s">
        <v>30</v>
      </c>
      <c r="B23">
        <v>796.476</v>
      </c>
      <c r="C23">
        <v>796.476</v>
      </c>
      <c r="D23">
        <v>768.78800000000001</v>
      </c>
      <c r="E23">
        <v>768.78800000000001</v>
      </c>
      <c r="F23">
        <v>768.78800000000001</v>
      </c>
      <c r="G23">
        <v>768.78800000000001</v>
      </c>
      <c r="H23">
        <v>750.33</v>
      </c>
      <c r="I23">
        <v>685.72400000000005</v>
      </c>
      <c r="J23">
        <v>685.72400000000005</v>
      </c>
      <c r="K23">
        <v>685.72400000000005</v>
      </c>
      <c r="L23">
        <v>685.72400000000005</v>
      </c>
      <c r="M23">
        <v>685.72400000000005</v>
      </c>
      <c r="N23">
        <v>685.72400000000005</v>
      </c>
      <c r="O23">
        <v>685.72400000000005</v>
      </c>
      <c r="P23">
        <v>676.495</v>
      </c>
      <c r="Q23">
        <v>667.26599999999996</v>
      </c>
      <c r="R23">
        <v>667.26599999999996</v>
      </c>
      <c r="S23">
        <v>667.26599999999996</v>
      </c>
      <c r="T23">
        <v>667.26599999999996</v>
      </c>
      <c r="U23">
        <v>667.26599999999996</v>
      </c>
      <c r="V23">
        <v>667.26599999999996</v>
      </c>
      <c r="W23">
        <v>658.03599999999994</v>
      </c>
      <c r="X23">
        <v>658.03599999999994</v>
      </c>
      <c r="Y23">
        <v>658.03599999999994</v>
      </c>
      <c r="Z23">
        <v>648.80700000000002</v>
      </c>
      <c r="AA23">
        <v>648.80700000000002</v>
      </c>
      <c r="AB23">
        <v>648.80700000000002</v>
      </c>
      <c r="AC23">
        <v>648.80700000000002</v>
      </c>
      <c r="AD23">
        <v>648.80700000000002</v>
      </c>
      <c r="AE23">
        <v>648.80700000000002</v>
      </c>
      <c r="AF23">
        <v>648.80700000000002</v>
      </c>
      <c r="AG23">
        <v>648.80700000000002</v>
      </c>
    </row>
    <row r="24" spans="1:33" x14ac:dyDescent="0.45">
      <c r="A24" t="s">
        <v>31</v>
      </c>
      <c r="B24">
        <v>292.05</v>
      </c>
      <c r="C24">
        <v>292.63299999999998</v>
      </c>
      <c r="D24">
        <v>292.77</v>
      </c>
      <c r="E24">
        <v>292.83100000000002</v>
      </c>
      <c r="F24">
        <v>294.048</v>
      </c>
      <c r="G24">
        <v>294.65499999999997</v>
      </c>
      <c r="H24">
        <v>295.60199999999998</v>
      </c>
      <c r="I24">
        <v>296.47800000000001</v>
      </c>
      <c r="J24">
        <v>297.27999999999997</v>
      </c>
      <c r="K24">
        <v>297.98899999999998</v>
      </c>
      <c r="L24">
        <v>298.44299999999998</v>
      </c>
      <c r="M24">
        <v>299.14100000000002</v>
      </c>
      <c r="N24">
        <v>299.60300000000001</v>
      </c>
      <c r="O24">
        <v>300.00700000000001</v>
      </c>
      <c r="P24">
        <v>300.411</v>
      </c>
      <c r="Q24">
        <v>300.815</v>
      </c>
      <c r="R24">
        <v>301.21499999999997</v>
      </c>
      <c r="S24">
        <v>301.61099999999999</v>
      </c>
      <c r="T24">
        <v>302.00599999999997</v>
      </c>
      <c r="U24">
        <v>302.40199999999999</v>
      </c>
      <c r="V24">
        <v>302.79399999999998</v>
      </c>
      <c r="W24">
        <v>303.185</v>
      </c>
      <c r="X24">
        <v>303.57299999999998</v>
      </c>
      <c r="Y24">
        <v>303.95699999999999</v>
      </c>
      <c r="Z24">
        <v>304.33999999999997</v>
      </c>
      <c r="AA24">
        <v>304.42599999999999</v>
      </c>
      <c r="AB24">
        <v>304.80599999999998</v>
      </c>
      <c r="AC24">
        <v>305.18200000000002</v>
      </c>
      <c r="AD24">
        <v>305.54199999999997</v>
      </c>
      <c r="AE24">
        <v>305.91000000000003</v>
      </c>
      <c r="AF24">
        <v>306.27699999999999</v>
      </c>
      <c r="AG24">
        <v>306.64100000000002</v>
      </c>
    </row>
    <row r="25" spans="1:33" x14ac:dyDescent="0.45">
      <c r="A25" t="s">
        <v>32</v>
      </c>
      <c r="B25">
        <v>300.65899999999999</v>
      </c>
      <c r="C25">
        <v>300.42399999999998</v>
      </c>
      <c r="D25">
        <v>300.63600000000002</v>
      </c>
      <c r="E25">
        <v>300.79500000000002</v>
      </c>
      <c r="F25">
        <v>307.67200000000003</v>
      </c>
      <c r="G25">
        <v>428.49</v>
      </c>
      <c r="H25">
        <v>514.00800000000004</v>
      </c>
      <c r="I25">
        <v>562.69799999999998</v>
      </c>
      <c r="J25">
        <v>583.82299999999998</v>
      </c>
      <c r="K25">
        <v>605.46400000000006</v>
      </c>
      <c r="L25">
        <v>623.46199999999999</v>
      </c>
      <c r="M25">
        <v>636.04499999999996</v>
      </c>
      <c r="N25">
        <v>646.70699999999999</v>
      </c>
      <c r="O25">
        <v>657.63199999999995</v>
      </c>
      <c r="P25">
        <v>668.86</v>
      </c>
      <c r="Q25">
        <v>682.33900000000006</v>
      </c>
      <c r="R25">
        <v>694.33699999999999</v>
      </c>
      <c r="S25">
        <v>707.55600000000004</v>
      </c>
      <c r="T25">
        <v>721.12699999999995</v>
      </c>
      <c r="U25">
        <v>736.23400000000004</v>
      </c>
      <c r="V25">
        <v>749.81600000000003</v>
      </c>
      <c r="W25">
        <v>765.70899999999995</v>
      </c>
      <c r="X25">
        <v>781.71799999999996</v>
      </c>
      <c r="Y25">
        <v>797.28599999999994</v>
      </c>
      <c r="Z25">
        <v>815.20899999999995</v>
      </c>
      <c r="AA25">
        <v>831.42200000000003</v>
      </c>
      <c r="AB25">
        <v>850.74099999999999</v>
      </c>
      <c r="AC25">
        <v>867.44100000000003</v>
      </c>
      <c r="AD25">
        <v>887.10500000000002</v>
      </c>
      <c r="AE25">
        <v>904.28700000000003</v>
      </c>
      <c r="AF25">
        <v>923.61800000000005</v>
      </c>
      <c r="AG25">
        <v>941.05899999999997</v>
      </c>
    </row>
    <row r="26" spans="1:33" x14ac:dyDescent="0.45">
      <c r="A26" t="s">
        <v>33</v>
      </c>
      <c r="B26">
        <v>65.051500000000004</v>
      </c>
      <c r="C26">
        <v>90.815600000000003</v>
      </c>
      <c r="D26">
        <v>119.958</v>
      </c>
      <c r="E26">
        <v>136.02199999999999</v>
      </c>
      <c r="F26">
        <v>142.83199999999999</v>
      </c>
      <c r="G26">
        <v>146.01</v>
      </c>
      <c r="H26">
        <v>231.786</v>
      </c>
      <c r="I26">
        <v>302.41300000000001</v>
      </c>
      <c r="J26">
        <v>326.37</v>
      </c>
      <c r="K26">
        <v>363.41699999999997</v>
      </c>
      <c r="L26">
        <v>406.435</v>
      </c>
      <c r="M26">
        <v>440.00299999999999</v>
      </c>
      <c r="N26">
        <v>480.00599999999997</v>
      </c>
      <c r="O26">
        <v>524.15599999999995</v>
      </c>
      <c r="P26">
        <v>575.60299999999995</v>
      </c>
      <c r="Q26">
        <v>635.80600000000004</v>
      </c>
      <c r="R26">
        <v>693.61699999999996</v>
      </c>
      <c r="S26">
        <v>747.21199999999999</v>
      </c>
      <c r="T26">
        <v>807.61800000000005</v>
      </c>
      <c r="U26">
        <v>870.69899999999996</v>
      </c>
      <c r="V26">
        <v>922.12099999999998</v>
      </c>
      <c r="W26">
        <v>985.48400000000004</v>
      </c>
      <c r="X26">
        <v>1033.3699999999999</v>
      </c>
      <c r="Y26">
        <v>1087.03</v>
      </c>
      <c r="Z26">
        <v>1136.58</v>
      </c>
      <c r="AA26">
        <v>1176.53</v>
      </c>
      <c r="AB26">
        <v>1226.67</v>
      </c>
      <c r="AC26">
        <v>1260.1099999999999</v>
      </c>
      <c r="AD26">
        <v>1300.6300000000001</v>
      </c>
      <c r="AE26">
        <v>1336.85</v>
      </c>
      <c r="AF26">
        <v>1371.04</v>
      </c>
      <c r="AG26">
        <v>1400.57</v>
      </c>
    </row>
    <row r="27" spans="1:33" x14ac:dyDescent="0.45">
      <c r="A27" t="s">
        <v>34</v>
      </c>
      <c r="B27">
        <v>3.63442</v>
      </c>
      <c r="C27">
        <v>3.63442</v>
      </c>
      <c r="D27">
        <v>4.4707499999999998</v>
      </c>
      <c r="E27">
        <v>4.4707499999999998</v>
      </c>
      <c r="F27">
        <v>4.4707499999999998</v>
      </c>
      <c r="G27">
        <v>4.4707499999999998</v>
      </c>
      <c r="H27">
        <v>4.4707499999999998</v>
      </c>
      <c r="I27">
        <v>4.4707499999999998</v>
      </c>
      <c r="J27">
        <v>4.4707499999999998</v>
      </c>
      <c r="K27">
        <v>4.4707499999999998</v>
      </c>
      <c r="L27">
        <v>4.4707499999999998</v>
      </c>
      <c r="M27">
        <v>4.4707499999999998</v>
      </c>
      <c r="N27">
        <v>4.4707499999999998</v>
      </c>
      <c r="O27">
        <v>4.4707499999999998</v>
      </c>
      <c r="P27">
        <v>4.4707499999999998</v>
      </c>
      <c r="Q27">
        <v>4.4707499999999998</v>
      </c>
      <c r="R27">
        <v>4.4707499999999998</v>
      </c>
      <c r="S27">
        <v>4.4707499999999998</v>
      </c>
      <c r="T27">
        <v>4.4707499999999998</v>
      </c>
      <c r="U27">
        <v>4.4707499999999998</v>
      </c>
      <c r="V27">
        <v>4.4707499999999998</v>
      </c>
      <c r="W27">
        <v>4.4707499999999998</v>
      </c>
      <c r="X27">
        <v>4.4707499999999998</v>
      </c>
      <c r="Y27">
        <v>4.4707499999999998</v>
      </c>
      <c r="Z27">
        <v>4.4707499999999998</v>
      </c>
      <c r="AA27">
        <v>4.4707499999999998</v>
      </c>
      <c r="AB27">
        <v>4.4707499999999998</v>
      </c>
      <c r="AC27">
        <v>4.4707499999999998</v>
      </c>
      <c r="AD27">
        <v>4.4707499999999998</v>
      </c>
      <c r="AE27">
        <v>4.4707499999999998</v>
      </c>
      <c r="AF27">
        <v>4.4707499999999998</v>
      </c>
      <c r="AG27">
        <v>4.4707499999999998</v>
      </c>
    </row>
    <row r="28" spans="1:33" x14ac:dyDescent="0.45">
      <c r="A28" t="s">
        <v>35</v>
      </c>
      <c r="B28">
        <v>10.295400000000001</v>
      </c>
      <c r="C28">
        <v>7.1014099999999996</v>
      </c>
      <c r="D28">
        <v>8.9460099999999994</v>
      </c>
      <c r="E28">
        <v>8.7551100000000002</v>
      </c>
      <c r="F28">
        <v>9.7383199999999999</v>
      </c>
      <c r="G28">
        <v>11.351100000000001</v>
      </c>
      <c r="H28">
        <v>15.0947</v>
      </c>
      <c r="I28">
        <v>18.489000000000001</v>
      </c>
      <c r="J28">
        <v>20.6326</v>
      </c>
      <c r="K28">
        <v>21.485299999999999</v>
      </c>
      <c r="L28">
        <v>21.369399999999999</v>
      </c>
      <c r="M28">
        <v>20.237300000000001</v>
      </c>
      <c r="N28">
        <v>19.6922</v>
      </c>
      <c r="O28">
        <v>19.9894</v>
      </c>
      <c r="P28">
        <v>21.259799999999998</v>
      </c>
      <c r="Q28">
        <v>22.135899999999999</v>
      </c>
      <c r="R28">
        <v>22.086300000000001</v>
      </c>
      <c r="S28">
        <v>22.124500000000001</v>
      </c>
      <c r="T28">
        <v>22.734400000000001</v>
      </c>
      <c r="U28">
        <v>23.288699999999999</v>
      </c>
      <c r="V28">
        <v>23.264299999999999</v>
      </c>
      <c r="W28">
        <v>23.426300000000001</v>
      </c>
      <c r="X28">
        <v>23.2957</v>
      </c>
      <c r="Y28">
        <v>23.397099999999998</v>
      </c>
      <c r="Z28">
        <v>23.6006</v>
      </c>
      <c r="AA28">
        <v>23.967400000000001</v>
      </c>
      <c r="AB28">
        <v>24.0351</v>
      </c>
      <c r="AC28">
        <v>24.785</v>
      </c>
      <c r="AD28">
        <v>25.6952</v>
      </c>
      <c r="AE28">
        <v>26.332699999999999</v>
      </c>
      <c r="AF28">
        <v>26.6218</v>
      </c>
      <c r="AG28">
        <v>27.6432</v>
      </c>
    </row>
    <row r="29" spans="1:33" x14ac:dyDescent="0.45">
      <c r="A29" t="s">
        <v>36</v>
      </c>
      <c r="B29">
        <v>15.945</v>
      </c>
      <c r="C29">
        <v>15.945</v>
      </c>
      <c r="D29">
        <v>16.384399999999999</v>
      </c>
      <c r="E29">
        <v>16.384399999999999</v>
      </c>
      <c r="F29">
        <v>16.384399999999999</v>
      </c>
      <c r="G29">
        <v>16.384399999999999</v>
      </c>
      <c r="H29">
        <v>16.384399999999999</v>
      </c>
      <c r="I29">
        <v>16.384399999999999</v>
      </c>
      <c r="J29">
        <v>16.384399999999999</v>
      </c>
      <c r="K29">
        <v>16.384399999999999</v>
      </c>
      <c r="L29">
        <v>16.384399999999999</v>
      </c>
      <c r="M29">
        <v>16.384399999999999</v>
      </c>
      <c r="N29">
        <v>16.384399999999999</v>
      </c>
      <c r="O29">
        <v>16.384399999999999</v>
      </c>
      <c r="P29">
        <v>16.384399999999999</v>
      </c>
      <c r="Q29">
        <v>16.384399999999999</v>
      </c>
      <c r="R29">
        <v>16.384399999999999</v>
      </c>
      <c r="S29">
        <v>16.384399999999999</v>
      </c>
      <c r="T29">
        <v>16.384399999999999</v>
      </c>
      <c r="U29">
        <v>16.384399999999999</v>
      </c>
      <c r="V29">
        <v>16.384399999999999</v>
      </c>
      <c r="W29">
        <v>16.384399999999999</v>
      </c>
      <c r="X29">
        <v>16.384399999999999</v>
      </c>
      <c r="Y29">
        <v>16.384399999999999</v>
      </c>
      <c r="Z29">
        <v>16.384399999999999</v>
      </c>
      <c r="AA29">
        <v>16.384399999999999</v>
      </c>
      <c r="AB29">
        <v>16.384399999999999</v>
      </c>
      <c r="AC29">
        <v>16.384399999999999</v>
      </c>
      <c r="AD29">
        <v>16.384399999999999</v>
      </c>
      <c r="AE29">
        <v>16.384399999999999</v>
      </c>
      <c r="AF29">
        <v>16.384399999999999</v>
      </c>
      <c r="AG29">
        <v>16.384399999999999</v>
      </c>
    </row>
    <row r="30" spans="1:33" x14ac:dyDescent="0.45">
      <c r="A30" t="s">
        <v>37</v>
      </c>
      <c r="B30">
        <v>14.578799999999999</v>
      </c>
      <c r="C30">
        <v>14.507199999999999</v>
      </c>
      <c r="D30">
        <v>14.341100000000001</v>
      </c>
      <c r="E30">
        <v>14.209</v>
      </c>
      <c r="F30">
        <v>14.1465</v>
      </c>
      <c r="G30">
        <v>14.077400000000001</v>
      </c>
      <c r="H30">
        <v>13.996600000000001</v>
      </c>
      <c r="I30">
        <v>13.9382</v>
      </c>
      <c r="J30">
        <v>13.911199999999999</v>
      </c>
      <c r="K30">
        <v>13.897500000000001</v>
      </c>
      <c r="L30">
        <v>13.8528</v>
      </c>
      <c r="M30">
        <v>13.8416</v>
      </c>
      <c r="N30">
        <v>13.8157</v>
      </c>
      <c r="O30">
        <v>13.7685</v>
      </c>
      <c r="P30">
        <v>13.736499999999999</v>
      </c>
      <c r="Q30">
        <v>13.7212</v>
      </c>
      <c r="R30">
        <v>13.6958</v>
      </c>
      <c r="S30">
        <v>13.6958</v>
      </c>
      <c r="T30">
        <v>13.694800000000001</v>
      </c>
      <c r="U30">
        <v>13.686199999999999</v>
      </c>
      <c r="V30">
        <v>13.686199999999999</v>
      </c>
      <c r="W30">
        <v>13.686199999999999</v>
      </c>
      <c r="X30">
        <v>13.681100000000001</v>
      </c>
      <c r="Y30">
        <v>13.680099999999999</v>
      </c>
      <c r="Z30">
        <v>13.680099999999999</v>
      </c>
      <c r="AA30">
        <v>13.680099999999999</v>
      </c>
      <c r="AB30">
        <v>13.680099999999999</v>
      </c>
      <c r="AC30">
        <v>13.680099999999999</v>
      </c>
      <c r="AD30">
        <v>13.680099999999999</v>
      </c>
      <c r="AE30">
        <v>13.678000000000001</v>
      </c>
      <c r="AF30">
        <v>13.677</v>
      </c>
      <c r="AG30">
        <v>13.677</v>
      </c>
    </row>
    <row r="31" spans="1:33" x14ac:dyDescent="0.45">
      <c r="A31" t="s">
        <v>38</v>
      </c>
      <c r="B31">
        <v>214.423</v>
      </c>
      <c r="C31">
        <v>211.863</v>
      </c>
      <c r="D31">
        <v>212.08</v>
      </c>
      <c r="E31">
        <v>207.62100000000001</v>
      </c>
      <c r="F31">
        <v>206.67400000000001</v>
      </c>
      <c r="G31">
        <v>205.45400000000001</v>
      </c>
      <c r="H31">
        <v>203.31700000000001</v>
      </c>
      <c r="I31">
        <v>201.084</v>
      </c>
      <c r="J31">
        <v>200.774</v>
      </c>
      <c r="K31">
        <v>203.18899999999999</v>
      </c>
      <c r="L31">
        <v>205.673</v>
      </c>
      <c r="M31">
        <v>209.22499999999999</v>
      </c>
      <c r="N31">
        <v>211.63</v>
      </c>
      <c r="O31">
        <v>214.18600000000001</v>
      </c>
      <c r="P31">
        <v>215.59200000000001</v>
      </c>
      <c r="Q31">
        <v>216.441</v>
      </c>
      <c r="R31">
        <v>217.32900000000001</v>
      </c>
      <c r="S31">
        <v>218.53800000000001</v>
      </c>
      <c r="T31">
        <v>219.32400000000001</v>
      </c>
      <c r="U31">
        <v>219.84100000000001</v>
      </c>
      <c r="V31">
        <v>221.232</v>
      </c>
      <c r="W31">
        <v>221.292</v>
      </c>
      <c r="X31">
        <v>221.309</v>
      </c>
      <c r="Y31">
        <v>221.61099999999999</v>
      </c>
      <c r="Z31">
        <v>222.03399999999999</v>
      </c>
      <c r="AA31">
        <v>222.76</v>
      </c>
      <c r="AB31">
        <v>223.42500000000001</v>
      </c>
      <c r="AC31">
        <v>225.96299999999999</v>
      </c>
      <c r="AD31">
        <v>227.65600000000001</v>
      </c>
      <c r="AE31">
        <v>231.40899999999999</v>
      </c>
      <c r="AF31">
        <v>236.124</v>
      </c>
      <c r="AG31">
        <v>241.624</v>
      </c>
    </row>
    <row r="32" spans="1:33" x14ac:dyDescent="0.45">
      <c r="A32" t="s">
        <v>39</v>
      </c>
      <c r="B32">
        <v>21.097799999999999</v>
      </c>
      <c r="C32">
        <v>17.409199999999998</v>
      </c>
      <c r="D32">
        <v>20.1419</v>
      </c>
      <c r="E32">
        <v>20.491</v>
      </c>
      <c r="F32">
        <v>22.0382</v>
      </c>
      <c r="G32">
        <v>23.974399999999999</v>
      </c>
      <c r="H32">
        <v>28.072500000000002</v>
      </c>
      <c r="I32">
        <v>30.703499999999998</v>
      </c>
      <c r="J32">
        <v>32.200800000000001</v>
      </c>
      <c r="K32">
        <v>33.205300000000001</v>
      </c>
      <c r="L32">
        <v>33.11</v>
      </c>
      <c r="M32">
        <v>32.177500000000002</v>
      </c>
      <c r="N32">
        <v>31.997</v>
      </c>
      <c r="O32">
        <v>32.244700000000002</v>
      </c>
      <c r="P32">
        <v>33.022599999999997</v>
      </c>
      <c r="Q32">
        <v>33.7502</v>
      </c>
      <c r="R32">
        <v>33.991100000000003</v>
      </c>
      <c r="S32">
        <v>34.030799999999999</v>
      </c>
      <c r="T32">
        <v>34.267200000000003</v>
      </c>
      <c r="U32">
        <v>34.732999999999997</v>
      </c>
      <c r="V32">
        <v>34.985399999999998</v>
      </c>
      <c r="W32">
        <v>35.119900000000001</v>
      </c>
      <c r="X32">
        <v>35.019100000000002</v>
      </c>
      <c r="Y32">
        <v>35.107100000000003</v>
      </c>
      <c r="Z32">
        <v>35.277999999999999</v>
      </c>
      <c r="AA32">
        <v>35.576000000000001</v>
      </c>
      <c r="AB32">
        <v>35.636299999999999</v>
      </c>
      <c r="AC32">
        <v>36.234499999999997</v>
      </c>
      <c r="AD32">
        <v>36.973799999999997</v>
      </c>
      <c r="AE32">
        <v>37.495100000000001</v>
      </c>
      <c r="AF32">
        <v>37.7333</v>
      </c>
      <c r="AG32">
        <v>38.563899999999997</v>
      </c>
    </row>
    <row r="33" spans="1:33" x14ac:dyDescent="0.45">
      <c r="A33" t="s">
        <v>40</v>
      </c>
      <c r="B33">
        <v>0.122193</v>
      </c>
      <c r="C33">
        <v>0.122193</v>
      </c>
      <c r="D33">
        <v>0.16555500000000001</v>
      </c>
      <c r="E33">
        <v>0.252805</v>
      </c>
      <c r="F33">
        <v>3.7503199999999999</v>
      </c>
      <c r="G33">
        <v>3.75759</v>
      </c>
      <c r="H33">
        <v>3.7721300000000002</v>
      </c>
      <c r="I33">
        <v>3.7794099999999999</v>
      </c>
      <c r="J33">
        <v>3.78668</v>
      </c>
      <c r="K33">
        <v>3.7939500000000002</v>
      </c>
      <c r="L33">
        <v>3.8012199999999998</v>
      </c>
      <c r="M33">
        <v>3.8084899999999999</v>
      </c>
      <c r="N33">
        <v>3.8084899999999999</v>
      </c>
      <c r="O33">
        <v>3.81576</v>
      </c>
      <c r="P33">
        <v>3.8230300000000002</v>
      </c>
      <c r="Q33">
        <v>3.8230300000000002</v>
      </c>
      <c r="R33">
        <v>3.8302999999999998</v>
      </c>
      <c r="S33">
        <v>3.8302999999999998</v>
      </c>
      <c r="T33">
        <v>3.8375699999999999</v>
      </c>
      <c r="U33">
        <v>3.8375699999999999</v>
      </c>
      <c r="V33">
        <v>3.84484</v>
      </c>
      <c r="W33">
        <v>3.84484</v>
      </c>
      <c r="X33">
        <v>3.8521100000000001</v>
      </c>
      <c r="Y33">
        <v>3.8521100000000001</v>
      </c>
      <c r="Z33">
        <v>3.8593799999999998</v>
      </c>
      <c r="AA33">
        <v>3.8593799999999998</v>
      </c>
      <c r="AB33">
        <v>3.8593799999999998</v>
      </c>
      <c r="AC33">
        <v>3.86666</v>
      </c>
      <c r="AD33">
        <v>3.86666</v>
      </c>
      <c r="AE33">
        <v>3.86666</v>
      </c>
      <c r="AF33">
        <v>3.8739300000000001</v>
      </c>
      <c r="AG33">
        <v>3.8739300000000001</v>
      </c>
    </row>
    <row r="34" spans="1:33" x14ac:dyDescent="0.45">
      <c r="A34" t="s">
        <v>41</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row>
    <row r="35" spans="1:33" x14ac:dyDescent="0.45">
      <c r="A35" t="s">
        <v>42</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row>
    <row r="36" spans="1:33" x14ac:dyDescent="0.45">
      <c r="A36" t="s">
        <v>43</v>
      </c>
      <c r="B36">
        <v>14.27</v>
      </c>
      <c r="C36">
        <v>14.27</v>
      </c>
      <c r="D36">
        <v>14.27</v>
      </c>
      <c r="E36">
        <v>14.27</v>
      </c>
      <c r="F36">
        <v>14.27</v>
      </c>
      <c r="G36">
        <v>14.27</v>
      </c>
      <c r="H36">
        <v>14.27</v>
      </c>
      <c r="I36">
        <v>14.27</v>
      </c>
      <c r="J36">
        <v>14.27</v>
      </c>
      <c r="K36">
        <v>14.27</v>
      </c>
      <c r="L36">
        <v>14.27</v>
      </c>
      <c r="M36">
        <v>14.27</v>
      </c>
      <c r="N36">
        <v>14.27</v>
      </c>
      <c r="O36">
        <v>14.27</v>
      </c>
      <c r="P36">
        <v>14.27</v>
      </c>
      <c r="Q36">
        <v>14.27</v>
      </c>
      <c r="R36">
        <v>14.27</v>
      </c>
      <c r="S36">
        <v>14.27</v>
      </c>
      <c r="T36">
        <v>14.27</v>
      </c>
      <c r="U36">
        <v>14.27</v>
      </c>
      <c r="V36">
        <v>14.27</v>
      </c>
      <c r="W36">
        <v>14.27</v>
      </c>
      <c r="X36">
        <v>14.27</v>
      </c>
      <c r="Y36">
        <v>14.27</v>
      </c>
      <c r="Z36">
        <v>14.27</v>
      </c>
      <c r="AA36">
        <v>14.27</v>
      </c>
      <c r="AB36">
        <v>14.27</v>
      </c>
      <c r="AC36">
        <v>14.27</v>
      </c>
      <c r="AD36">
        <v>14.27</v>
      </c>
      <c r="AE36">
        <v>14.27</v>
      </c>
      <c r="AF36">
        <v>14.27</v>
      </c>
      <c r="AG36">
        <v>14.27</v>
      </c>
    </row>
    <row r="38" spans="1:33" x14ac:dyDescent="0.45">
      <c r="A38" s="7" t="s">
        <v>44</v>
      </c>
      <c r="B38" s="12">
        <f>SUM(B23:B29,B33)/SUM(B21:B36)</f>
        <v>0.37320560616199466</v>
      </c>
      <c r="C38" s="13">
        <f t="shared" ref="C38:AG38" si="0">SUM(C23:C29,C33)/SUM(C21:C36)</f>
        <v>0.40495146812681254</v>
      </c>
      <c r="D38" s="12">
        <f t="shared" si="0"/>
        <v>0.39206453900343924</v>
      </c>
      <c r="E38" s="12">
        <f t="shared" si="0"/>
        <v>0.38830097187361678</v>
      </c>
      <c r="F38" s="12">
        <f t="shared" si="0"/>
        <v>0.38898788421875158</v>
      </c>
      <c r="G38" s="12">
        <f t="shared" si="0"/>
        <v>0.41639933121252043</v>
      </c>
      <c r="H38" s="12">
        <f t="shared" si="0"/>
        <v>0.45016373594827391</v>
      </c>
      <c r="I38" s="12">
        <f t="shared" si="0"/>
        <v>0.45962348277159837</v>
      </c>
      <c r="J38" s="12">
        <f t="shared" si="0"/>
        <v>0.46709452272022806</v>
      </c>
      <c r="K38" s="12">
        <f t="shared" si="0"/>
        <v>0.47584724461052974</v>
      </c>
      <c r="L38" s="12">
        <f t="shared" si="0"/>
        <v>0.48440859780551238</v>
      </c>
      <c r="M38" s="12">
        <f t="shared" si="0"/>
        <v>0.48959892130293231</v>
      </c>
      <c r="N38" s="12">
        <f t="shared" si="0"/>
        <v>0.49510793431189865</v>
      </c>
      <c r="O38" s="12">
        <f t="shared" si="0"/>
        <v>0.50154010549956896</v>
      </c>
      <c r="P38" s="12">
        <f t="shared" si="0"/>
        <v>0.50723317697543502</v>
      </c>
      <c r="Q38" s="12">
        <f t="shared" si="0"/>
        <v>0.51490911950578888</v>
      </c>
      <c r="R38" s="12">
        <f t="shared" si="0"/>
        <v>0.52257602204537457</v>
      </c>
      <c r="S38" s="12">
        <f t="shared" si="0"/>
        <v>0.52941146468986655</v>
      </c>
      <c r="T38" s="12">
        <f t="shared" si="0"/>
        <v>0.53694883075607125</v>
      </c>
      <c r="U38" s="12">
        <f t="shared" si="0"/>
        <v>0.54552776456651497</v>
      </c>
      <c r="V38" s="12">
        <f t="shared" si="0"/>
        <v>0.55152651008035103</v>
      </c>
      <c r="W38" s="12">
        <f t="shared" si="0"/>
        <v>0.55793046523047574</v>
      </c>
      <c r="X38" s="12">
        <f t="shared" si="0"/>
        <v>0.56352597459172316</v>
      </c>
      <c r="Y38" s="12">
        <f t="shared" si="0"/>
        <v>0.57012772677336288</v>
      </c>
      <c r="Z38" s="12">
        <f t="shared" si="0"/>
        <v>0.57469248349786706</v>
      </c>
      <c r="AA38" s="12">
        <f t="shared" si="0"/>
        <v>0.5791036527138631</v>
      </c>
      <c r="AB38" s="12">
        <f t="shared" si="0"/>
        <v>0.58572042011952752</v>
      </c>
      <c r="AC38" s="12">
        <f t="shared" si="0"/>
        <v>0.58905890040195974</v>
      </c>
      <c r="AD38" s="12">
        <f t="shared" si="0"/>
        <v>0.5943901621330332</v>
      </c>
      <c r="AE38" s="12">
        <f t="shared" si="0"/>
        <v>0.59863487196239573</v>
      </c>
      <c r="AF38" s="12">
        <f t="shared" si="0"/>
        <v>0.60233390467624914</v>
      </c>
      <c r="AG38" s="12">
        <f t="shared" si="0"/>
        <v>0.60518272858115862</v>
      </c>
    </row>
    <row r="40" spans="1:33" ht="28.5" x14ac:dyDescent="0.45">
      <c r="A40" s="10" t="s">
        <v>45</v>
      </c>
      <c r="D40" s="17">
        <f>(0.8-$C$38)/COUNT($D$20:$M$20)+C38</f>
        <v>0.44445632131413126</v>
      </c>
      <c r="E40" s="15">
        <f>(0.8-$C$38)/COUNT($D$20:$M$20)+D40</f>
        <v>0.48396117450145004</v>
      </c>
      <c r="F40" s="15">
        <f t="shared" ref="F40:M40" si="1">(0.8-$C$38)/COUNT($D$20:$M$20)+E40</f>
        <v>0.52346602768876882</v>
      </c>
      <c r="G40" s="15">
        <f t="shared" si="1"/>
        <v>0.5629708808760876</v>
      </c>
      <c r="H40" s="15">
        <f t="shared" si="1"/>
        <v>0.60247573406340638</v>
      </c>
      <c r="I40" s="15">
        <f t="shared" si="1"/>
        <v>0.64198058725072515</v>
      </c>
      <c r="J40" s="15">
        <f t="shared" si="1"/>
        <v>0.68148544043804393</v>
      </c>
      <c r="K40" s="15">
        <f t="shared" si="1"/>
        <v>0.72099029362536271</v>
      </c>
      <c r="L40" s="15">
        <f t="shared" si="1"/>
        <v>0.76049514681268149</v>
      </c>
      <c r="M40" s="15">
        <f t="shared" si="1"/>
        <v>0.80000000000000027</v>
      </c>
    </row>
  </sheetData>
  <mergeCells count="2">
    <mergeCell ref="A15:J15"/>
    <mergeCell ref="A14:J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G59"/>
  <sheetViews>
    <sheetView topLeftCell="A7" workbookViewId="0">
      <selection activeCell="D30" sqref="D30"/>
    </sheetView>
  </sheetViews>
  <sheetFormatPr defaultRowHeight="14.25" x14ac:dyDescent="0.45"/>
  <cols>
    <col min="1" max="1" width="28.796875" customWidth="1"/>
    <col min="19" max="19" width="12.19921875" bestFit="1" customWidth="1"/>
  </cols>
  <sheetData>
    <row r="1" spans="1:31" x14ac:dyDescent="0.45">
      <c r="A1" s="20" t="s">
        <v>22</v>
      </c>
    </row>
    <row r="2" spans="1:31" x14ac:dyDescent="0.45">
      <c r="A2" t="s">
        <v>2265</v>
      </c>
    </row>
    <row r="3" spans="1:31" x14ac:dyDescent="0.45">
      <c r="A3" s="251">
        <v>2020</v>
      </c>
    </row>
    <row r="4" spans="1:31" x14ac:dyDescent="0.45">
      <c r="A4" s="19" t="s">
        <v>2266</v>
      </c>
    </row>
    <row r="5" spans="1:31" x14ac:dyDescent="0.45">
      <c r="A5" s="125" t="s">
        <v>2267</v>
      </c>
    </row>
    <row r="7" spans="1:31" x14ac:dyDescent="0.45">
      <c r="A7" s="20" t="s">
        <v>50</v>
      </c>
    </row>
    <row r="8" spans="1:31" x14ac:dyDescent="0.45">
      <c r="A8" s="11" t="s">
        <v>565</v>
      </c>
    </row>
    <row r="10" spans="1:31" x14ac:dyDescent="0.45">
      <c r="A10" s="20" t="s">
        <v>23</v>
      </c>
    </row>
    <row r="11" spans="1:31" x14ac:dyDescent="0.45">
      <c r="A11" s="11">
        <v>1</v>
      </c>
    </row>
    <row r="12" spans="1:31" x14ac:dyDescent="0.45">
      <c r="A12" s="11"/>
    </row>
    <row r="13" spans="1:31" ht="28.5" x14ac:dyDescent="0.45">
      <c r="A13" s="21" t="s">
        <v>24</v>
      </c>
      <c r="B13" s="22"/>
      <c r="C13" s="22"/>
      <c r="D13" s="22"/>
      <c r="E13" s="22"/>
      <c r="F13" s="22"/>
      <c r="G13" s="22"/>
      <c r="H13" s="22"/>
      <c r="I13" s="22"/>
      <c r="J13" s="22"/>
      <c r="K13" s="22"/>
      <c r="L13" s="22"/>
      <c r="M13" s="22"/>
      <c r="N13" s="22"/>
      <c r="O13" s="22"/>
      <c r="P13" s="22"/>
      <c r="Q13" s="22"/>
      <c r="R13" s="22"/>
      <c r="S13" s="27"/>
      <c r="T13" s="27"/>
      <c r="U13" s="27"/>
      <c r="V13" s="27"/>
      <c r="W13" s="27"/>
      <c r="X13" s="27"/>
      <c r="Y13" s="27"/>
      <c r="Z13" s="27"/>
      <c r="AA13" s="27"/>
      <c r="AB13" s="27"/>
      <c r="AC13" s="27"/>
      <c r="AD13" s="27"/>
      <c r="AE13" s="27"/>
    </row>
    <row r="14" spans="1:31" x14ac:dyDescent="0.45">
      <c r="A14">
        <v>2019</v>
      </c>
      <c r="B14">
        <v>2020</v>
      </c>
      <c r="C14">
        <v>2021</v>
      </c>
      <c r="D14">
        <v>2036</v>
      </c>
      <c r="E14">
        <v>2037</v>
      </c>
      <c r="F14">
        <v>2038</v>
      </c>
      <c r="G14">
        <v>2039</v>
      </c>
      <c r="H14">
        <v>2040</v>
      </c>
      <c r="I14">
        <v>2041</v>
      </c>
      <c r="J14">
        <v>2042</v>
      </c>
      <c r="K14">
        <v>2043</v>
      </c>
      <c r="L14">
        <v>2044</v>
      </c>
      <c r="M14">
        <v>2045</v>
      </c>
      <c r="N14">
        <v>2046</v>
      </c>
      <c r="O14">
        <v>2047</v>
      </c>
      <c r="P14">
        <v>2048</v>
      </c>
      <c r="Q14">
        <v>2049</v>
      </c>
      <c r="R14">
        <v>2050</v>
      </c>
    </row>
    <row r="15" spans="1:31" x14ac:dyDescent="0.45">
      <c r="A15" s="36">
        <v>0</v>
      </c>
      <c r="B15" s="36">
        <v>0</v>
      </c>
      <c r="C15" s="36">
        <v>1</v>
      </c>
      <c r="D15" s="11">
        <f>S56</f>
        <v>0.99999768795478927</v>
      </c>
      <c r="E15" s="11">
        <f t="shared" ref="E15:R15" si="0">T56</f>
        <v>0.99201544216126458</v>
      </c>
      <c r="F15" s="11">
        <f t="shared" si="0"/>
        <v>0.9778146539583511</v>
      </c>
      <c r="G15" s="11">
        <f t="shared" si="0"/>
        <v>0.95868467132136215</v>
      </c>
      <c r="H15" s="11">
        <f t="shared" si="0"/>
        <v>0.93555926404029033</v>
      </c>
      <c r="I15" s="11">
        <f t="shared" si="0"/>
        <v>0.90906817383340788</v>
      </c>
      <c r="J15" s="11">
        <f t="shared" si="0"/>
        <v>0.88548649600129103</v>
      </c>
      <c r="K15" s="11">
        <f t="shared" si="0"/>
        <v>0.86461105899490243</v>
      </c>
      <c r="L15" s="11">
        <f t="shared" si="0"/>
        <v>0.84588049583534919</v>
      </c>
      <c r="M15" s="11">
        <f t="shared" si="0"/>
        <v>0.82870987674136209</v>
      </c>
      <c r="N15" s="11">
        <f t="shared" si="0"/>
        <v>0.81307178345634246</v>
      </c>
      <c r="O15" s="11">
        <f t="shared" si="0"/>
        <v>0.79828676569466406</v>
      </c>
      <c r="P15" s="11">
        <f t="shared" si="0"/>
        <v>0.78501712980025384</v>
      </c>
      <c r="Q15" s="11">
        <f t="shared" si="0"/>
        <v>0.77265475631931158</v>
      </c>
      <c r="R15" s="11">
        <f t="shared" si="0"/>
        <v>0.76181551979988105</v>
      </c>
    </row>
    <row r="17" spans="1:33" ht="14.25" customHeight="1" x14ac:dyDescent="0.45">
      <c r="A17" s="353" t="s">
        <v>26</v>
      </c>
      <c r="B17" s="353"/>
      <c r="C17" s="353"/>
      <c r="D17" s="353"/>
      <c r="E17" s="353"/>
      <c r="F17" s="353"/>
      <c r="G17" s="353"/>
      <c r="H17" s="353"/>
      <c r="I17" s="353"/>
      <c r="J17" s="353"/>
    </row>
    <row r="18" spans="1:33" ht="59.25" customHeight="1" x14ac:dyDescent="0.45">
      <c r="A18" s="354" t="s">
        <v>2605</v>
      </c>
      <c r="B18" s="354"/>
      <c r="C18" s="354"/>
      <c r="D18" s="354"/>
      <c r="E18" s="354"/>
      <c r="F18" s="354"/>
      <c r="G18" s="354"/>
      <c r="H18" s="354"/>
      <c r="I18" s="354"/>
      <c r="J18" s="354"/>
      <c r="K18" s="23"/>
      <c r="L18" s="23"/>
      <c r="M18" s="23"/>
      <c r="N18" s="23"/>
      <c r="O18" s="23"/>
      <c r="P18" s="23"/>
      <c r="Q18" s="23"/>
    </row>
    <row r="20" spans="1:33" x14ac:dyDescent="0.45">
      <c r="A20" t="s">
        <v>27</v>
      </c>
      <c r="B20">
        <v>2019</v>
      </c>
      <c r="C20">
        <v>2020</v>
      </c>
      <c r="D20">
        <v>2021</v>
      </c>
      <c r="E20">
        <v>2022</v>
      </c>
      <c r="F20">
        <v>2023</v>
      </c>
      <c r="G20">
        <v>2024</v>
      </c>
      <c r="H20">
        <v>2025</v>
      </c>
      <c r="I20">
        <v>2026</v>
      </c>
      <c r="J20">
        <v>2027</v>
      </c>
      <c r="K20">
        <v>2028</v>
      </c>
      <c r="L20">
        <v>2029</v>
      </c>
      <c r="M20">
        <v>2030</v>
      </c>
      <c r="N20">
        <v>2031</v>
      </c>
      <c r="O20">
        <v>2032</v>
      </c>
      <c r="P20">
        <v>2033</v>
      </c>
      <c r="Q20">
        <v>2034</v>
      </c>
      <c r="R20">
        <v>2035</v>
      </c>
      <c r="S20">
        <v>2036</v>
      </c>
      <c r="T20">
        <v>2037</v>
      </c>
      <c r="U20">
        <v>2038</v>
      </c>
      <c r="V20">
        <v>2039</v>
      </c>
      <c r="W20">
        <v>2040</v>
      </c>
      <c r="X20">
        <v>2041</v>
      </c>
      <c r="Y20">
        <v>2042</v>
      </c>
      <c r="Z20">
        <v>2043</v>
      </c>
      <c r="AA20">
        <v>2044</v>
      </c>
      <c r="AB20">
        <v>2045</v>
      </c>
      <c r="AC20">
        <v>2046</v>
      </c>
      <c r="AD20">
        <v>2047</v>
      </c>
      <c r="AE20">
        <v>2048</v>
      </c>
      <c r="AF20">
        <v>2049</v>
      </c>
      <c r="AG20">
        <v>2050</v>
      </c>
    </row>
    <row r="21" spans="1:33" x14ac:dyDescent="0.45">
      <c r="A21" t="s">
        <v>2583</v>
      </c>
      <c r="B21">
        <v>1370</v>
      </c>
      <c r="C21">
        <v>2629</v>
      </c>
      <c r="D21">
        <v>5629</v>
      </c>
      <c r="E21">
        <v>6260</v>
      </c>
      <c r="F21">
        <v>11805</v>
      </c>
      <c r="G21">
        <v>17566</v>
      </c>
      <c r="H21">
        <v>26477</v>
      </c>
      <c r="I21">
        <v>33860</v>
      </c>
      <c r="J21">
        <v>40567</v>
      </c>
      <c r="K21">
        <v>47274</v>
      </c>
      <c r="L21">
        <v>57899</v>
      </c>
      <c r="M21">
        <v>82228</v>
      </c>
      <c r="N21">
        <v>105614</v>
      </c>
      <c r="O21">
        <v>128999</v>
      </c>
      <c r="P21">
        <v>158417</v>
      </c>
      <c r="Q21">
        <v>187834</v>
      </c>
      <c r="R21">
        <v>217251</v>
      </c>
      <c r="S21">
        <v>236862</v>
      </c>
      <c r="T21">
        <v>254513</v>
      </c>
      <c r="U21">
        <v>270202</v>
      </c>
      <c r="V21">
        <v>283930</v>
      </c>
      <c r="W21">
        <v>295697</v>
      </c>
      <c r="X21">
        <v>305503</v>
      </c>
      <c r="Y21">
        <v>315308</v>
      </c>
      <c r="Z21">
        <v>325114</v>
      </c>
      <c r="AA21">
        <v>334920</v>
      </c>
      <c r="AB21">
        <v>344726</v>
      </c>
      <c r="AC21">
        <v>354532</v>
      </c>
      <c r="AD21">
        <v>364338</v>
      </c>
      <c r="AE21">
        <v>374143</v>
      </c>
      <c r="AF21">
        <v>383949</v>
      </c>
      <c r="AG21">
        <v>393755</v>
      </c>
    </row>
    <row r="23" spans="1:33" x14ac:dyDescent="0.45">
      <c r="A23" t="s">
        <v>27</v>
      </c>
      <c r="B23">
        <v>2019</v>
      </c>
      <c r="C23">
        <v>2020</v>
      </c>
      <c r="D23">
        <v>2021</v>
      </c>
      <c r="E23">
        <v>2022</v>
      </c>
      <c r="F23">
        <v>2023</v>
      </c>
      <c r="G23">
        <v>2024</v>
      </c>
      <c r="H23">
        <v>2025</v>
      </c>
      <c r="I23">
        <v>2026</v>
      </c>
      <c r="J23">
        <v>2027</v>
      </c>
      <c r="K23">
        <v>2028</v>
      </c>
      <c r="L23">
        <v>2029</v>
      </c>
      <c r="M23">
        <v>2030</v>
      </c>
      <c r="N23">
        <v>2031</v>
      </c>
      <c r="O23">
        <v>2032</v>
      </c>
      <c r="P23">
        <v>2033</v>
      </c>
      <c r="Q23">
        <v>2034</v>
      </c>
      <c r="R23">
        <v>2035</v>
      </c>
      <c r="S23">
        <v>2036</v>
      </c>
      <c r="T23">
        <v>2037</v>
      </c>
      <c r="U23">
        <v>2038</v>
      </c>
      <c r="V23">
        <v>2039</v>
      </c>
      <c r="W23">
        <v>2040</v>
      </c>
      <c r="X23">
        <v>2041</v>
      </c>
      <c r="Y23">
        <v>2042</v>
      </c>
      <c r="Z23">
        <v>2043</v>
      </c>
      <c r="AA23">
        <v>2044</v>
      </c>
      <c r="AB23">
        <v>2045</v>
      </c>
      <c r="AC23">
        <v>2046</v>
      </c>
      <c r="AD23">
        <v>2047</v>
      </c>
      <c r="AE23">
        <v>2048</v>
      </c>
      <c r="AF23">
        <v>2049</v>
      </c>
      <c r="AG23">
        <v>2050</v>
      </c>
    </row>
    <row r="24" spans="1:33" x14ac:dyDescent="0.45">
      <c r="A24" t="s">
        <v>2584</v>
      </c>
      <c r="B24">
        <v>226.05799999999999</v>
      </c>
      <c r="C24">
        <v>218.57599999999999</v>
      </c>
      <c r="D24">
        <v>205.41800000000001</v>
      </c>
      <c r="E24">
        <v>178.58600000000001</v>
      </c>
      <c r="F24">
        <v>146.59399999999999</v>
      </c>
      <c r="G24">
        <v>114.602</v>
      </c>
      <c r="H24">
        <v>73.322000000000003</v>
      </c>
      <c r="I24">
        <v>58.616</v>
      </c>
      <c r="J24">
        <v>43.652000000000001</v>
      </c>
      <c r="K24">
        <v>28.43</v>
      </c>
      <c r="L24">
        <v>12.433999999999999</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row>
    <row r="25" spans="1:33" x14ac:dyDescent="0.45">
      <c r="A25" t="s">
        <v>2585</v>
      </c>
      <c r="B25">
        <v>255.38</v>
      </c>
      <c r="C25">
        <v>255.226</v>
      </c>
      <c r="D25">
        <v>256.30399999999997</v>
      </c>
      <c r="E25">
        <v>260.92399999999998</v>
      </c>
      <c r="F25">
        <v>260.154</v>
      </c>
      <c r="G25">
        <v>253.84</v>
      </c>
      <c r="H25">
        <v>249.066</v>
      </c>
      <c r="I25">
        <v>246.756</v>
      </c>
      <c r="J25">
        <v>242.44399999999999</v>
      </c>
      <c r="K25">
        <v>237.82400000000001</v>
      </c>
      <c r="L25">
        <v>233.358</v>
      </c>
      <c r="M25">
        <v>229.35400000000001</v>
      </c>
      <c r="N25">
        <v>224.73400000000001</v>
      </c>
      <c r="O25">
        <v>220.57599999999999</v>
      </c>
      <c r="P25">
        <v>215.494</v>
      </c>
      <c r="Q25">
        <v>210.10400000000001</v>
      </c>
      <c r="R25">
        <v>210.10400000000001</v>
      </c>
      <c r="S25">
        <v>210.10400000000001</v>
      </c>
      <c r="T25">
        <v>209.95</v>
      </c>
      <c r="U25">
        <v>209.95</v>
      </c>
      <c r="V25">
        <v>209.334</v>
      </c>
      <c r="W25">
        <v>209.334</v>
      </c>
      <c r="X25">
        <v>209.334</v>
      </c>
      <c r="Y25">
        <v>208.87200000000001</v>
      </c>
      <c r="Z25">
        <v>208.87200000000001</v>
      </c>
      <c r="AA25">
        <v>208.87200000000001</v>
      </c>
      <c r="AB25">
        <v>208.256</v>
      </c>
      <c r="AC25">
        <v>208.256</v>
      </c>
      <c r="AD25">
        <v>207.79400000000001</v>
      </c>
      <c r="AE25">
        <v>207.024</v>
      </c>
      <c r="AF25">
        <v>207.024</v>
      </c>
      <c r="AG25">
        <v>206.71600000000001</v>
      </c>
    </row>
    <row r="26" spans="1:33" x14ac:dyDescent="0.45">
      <c r="A26" t="s">
        <v>2586</v>
      </c>
      <c r="B26">
        <v>98.293999999999997</v>
      </c>
      <c r="C26">
        <v>98.293999999999997</v>
      </c>
      <c r="D26">
        <v>94.876999999999995</v>
      </c>
      <c r="E26">
        <v>92.599000000000004</v>
      </c>
      <c r="F26">
        <v>90.320999999999998</v>
      </c>
      <c r="G26">
        <v>88.043000000000006</v>
      </c>
      <c r="H26">
        <v>83.486999999999995</v>
      </c>
      <c r="I26">
        <v>74.375</v>
      </c>
      <c r="J26">
        <v>72.096999999999994</v>
      </c>
      <c r="K26">
        <v>69.819000000000003</v>
      </c>
      <c r="L26">
        <v>67.540999999999997</v>
      </c>
      <c r="M26">
        <v>66.402000000000001</v>
      </c>
      <c r="N26">
        <v>65.263000000000005</v>
      </c>
      <c r="O26">
        <v>64.123999999999995</v>
      </c>
      <c r="P26">
        <v>59.567999999999998</v>
      </c>
      <c r="Q26">
        <v>55.012</v>
      </c>
      <c r="R26">
        <v>55.012</v>
      </c>
      <c r="S26">
        <v>55.012</v>
      </c>
      <c r="T26">
        <v>55.012</v>
      </c>
      <c r="U26">
        <v>55.012</v>
      </c>
      <c r="V26">
        <v>55.012</v>
      </c>
      <c r="W26">
        <v>53.872999999999998</v>
      </c>
      <c r="X26">
        <v>53.872999999999998</v>
      </c>
      <c r="Y26">
        <v>53.872999999999998</v>
      </c>
      <c r="Z26">
        <v>52.734000000000002</v>
      </c>
      <c r="AA26">
        <v>52.734000000000002</v>
      </c>
      <c r="AB26">
        <v>52.734000000000002</v>
      </c>
      <c r="AC26">
        <v>52.734000000000002</v>
      </c>
      <c r="AD26">
        <v>52.734000000000002</v>
      </c>
      <c r="AE26">
        <v>52.734000000000002</v>
      </c>
      <c r="AF26">
        <v>52.734000000000002</v>
      </c>
      <c r="AG26">
        <v>52.734000000000002</v>
      </c>
    </row>
    <row r="27" spans="1:33" x14ac:dyDescent="0.45">
      <c r="A27" t="s">
        <v>2587</v>
      </c>
      <c r="B27">
        <v>79.655000000000001</v>
      </c>
      <c r="C27">
        <v>79.792000000000002</v>
      </c>
      <c r="D27">
        <v>79.968000000000004</v>
      </c>
      <c r="E27">
        <v>80.126000000000005</v>
      </c>
      <c r="F27">
        <v>80.436999999999998</v>
      </c>
      <c r="G27">
        <v>80.545000000000002</v>
      </c>
      <c r="H27">
        <v>80.661000000000001</v>
      </c>
      <c r="I27">
        <v>80.781000000000006</v>
      </c>
      <c r="J27">
        <v>80.894999999999996</v>
      </c>
      <c r="K27">
        <v>80.984999999999999</v>
      </c>
      <c r="L27">
        <v>81.010999999999996</v>
      </c>
      <c r="M27">
        <v>81.111000000000004</v>
      </c>
      <c r="N27">
        <v>81.158000000000001</v>
      </c>
      <c r="O27">
        <v>81.271000000000001</v>
      </c>
      <c r="P27">
        <v>81.388000000000005</v>
      </c>
      <c r="Q27">
        <v>80.132999999999996</v>
      </c>
      <c r="R27">
        <v>80.278999999999996</v>
      </c>
      <c r="S27">
        <v>80.373999999999995</v>
      </c>
      <c r="T27">
        <v>80.424999999999997</v>
      </c>
      <c r="U27">
        <v>80.525000000000006</v>
      </c>
      <c r="V27">
        <v>80.617999999999995</v>
      </c>
      <c r="W27">
        <v>80.715999999999994</v>
      </c>
      <c r="X27">
        <v>80.808999999999997</v>
      </c>
      <c r="Y27">
        <v>80.885999999999996</v>
      </c>
      <c r="Z27">
        <v>80.974000000000004</v>
      </c>
      <c r="AA27">
        <v>80.956000000000003</v>
      </c>
      <c r="AB27">
        <v>81.010999999999996</v>
      </c>
      <c r="AC27">
        <v>81.093999999999994</v>
      </c>
      <c r="AD27">
        <v>81.051000000000002</v>
      </c>
      <c r="AE27">
        <v>81.108999999999995</v>
      </c>
      <c r="AF27">
        <v>81.159000000000006</v>
      </c>
      <c r="AG27">
        <v>81.155000000000001</v>
      </c>
    </row>
    <row r="28" spans="1:33" x14ac:dyDescent="0.45">
      <c r="A28" t="s">
        <v>2588</v>
      </c>
      <c r="B28">
        <v>99.045000000000002</v>
      </c>
      <c r="C28">
        <v>99.045000000000002</v>
      </c>
      <c r="D28">
        <v>135.82499999999999</v>
      </c>
      <c r="E28">
        <v>176.55</v>
      </c>
      <c r="F28">
        <v>208.98500000000001</v>
      </c>
      <c r="G28">
        <v>236.87</v>
      </c>
      <c r="H28">
        <v>265.28500000000003</v>
      </c>
      <c r="I28">
        <v>296.755</v>
      </c>
      <c r="J28">
        <v>322.255</v>
      </c>
      <c r="K28">
        <v>349.47</v>
      </c>
      <c r="L28">
        <v>376.8</v>
      </c>
      <c r="M28">
        <v>402.08</v>
      </c>
      <c r="N28">
        <v>439.90499999999997</v>
      </c>
      <c r="O28">
        <v>490.31</v>
      </c>
      <c r="P28">
        <v>551.35</v>
      </c>
      <c r="Q28">
        <v>620.19500000000005</v>
      </c>
      <c r="R28">
        <v>684.39499999999998</v>
      </c>
      <c r="S28">
        <v>690.22500000000002</v>
      </c>
      <c r="T28">
        <v>701.79</v>
      </c>
      <c r="U28">
        <v>712.755</v>
      </c>
      <c r="V28">
        <v>718.66499999999996</v>
      </c>
      <c r="W28">
        <v>728.66499999999996</v>
      </c>
      <c r="X28">
        <v>735.93499999999995</v>
      </c>
      <c r="Y28">
        <v>741.23</v>
      </c>
      <c r="Z28">
        <v>746.09</v>
      </c>
      <c r="AA28">
        <v>750.31</v>
      </c>
      <c r="AB28">
        <v>754.99</v>
      </c>
      <c r="AC28">
        <v>758.36500000000001</v>
      </c>
      <c r="AD28">
        <v>762.55499999999995</v>
      </c>
      <c r="AE28">
        <v>766.11</v>
      </c>
      <c r="AF28">
        <v>769.21</v>
      </c>
      <c r="AG28">
        <v>772.70500000000004</v>
      </c>
    </row>
    <row r="29" spans="1:33" x14ac:dyDescent="0.45">
      <c r="A29" t="s">
        <v>2589</v>
      </c>
      <c r="B29">
        <v>29.763000000000002</v>
      </c>
      <c r="C29">
        <v>39.914999999999999</v>
      </c>
      <c r="D29">
        <v>64.783000000000001</v>
      </c>
      <c r="E29">
        <v>101.819</v>
      </c>
      <c r="F29">
        <v>141.97900000000001</v>
      </c>
      <c r="G29">
        <v>190.899</v>
      </c>
      <c r="H29">
        <v>254.53899999999999</v>
      </c>
      <c r="I29">
        <v>334.09500000000003</v>
      </c>
      <c r="J29">
        <v>409.88499999999999</v>
      </c>
      <c r="K29">
        <v>494.47300000000001</v>
      </c>
      <c r="L29">
        <v>582.52499999999998</v>
      </c>
      <c r="M29">
        <v>670.91899999999998</v>
      </c>
      <c r="N29">
        <v>760.19500000000005</v>
      </c>
      <c r="O29">
        <v>849.471</v>
      </c>
      <c r="P29">
        <v>938.577</v>
      </c>
      <c r="Q29">
        <v>1027.67</v>
      </c>
      <c r="R29">
        <v>1117.67</v>
      </c>
      <c r="S29">
        <v>1201.57</v>
      </c>
      <c r="T29">
        <v>1291.3</v>
      </c>
      <c r="U29">
        <v>1381.04</v>
      </c>
      <c r="V29">
        <v>1467.05</v>
      </c>
      <c r="W29">
        <v>1556.72</v>
      </c>
      <c r="X29">
        <v>1645.14</v>
      </c>
      <c r="Y29">
        <v>1730.64</v>
      </c>
      <c r="Z29">
        <v>1814.45</v>
      </c>
      <c r="AA29">
        <v>1895.33</v>
      </c>
      <c r="AB29">
        <v>1978.6</v>
      </c>
      <c r="AC29">
        <v>2053.12</v>
      </c>
      <c r="AD29">
        <v>2133.71</v>
      </c>
      <c r="AE29">
        <v>2210.11</v>
      </c>
      <c r="AF29">
        <v>2281.2800000000002</v>
      </c>
      <c r="AG29">
        <v>2356.73</v>
      </c>
    </row>
    <row r="30" spans="1:33" x14ac:dyDescent="0.45">
      <c r="A30" t="s">
        <v>2590</v>
      </c>
      <c r="B30">
        <v>1.758</v>
      </c>
      <c r="C30">
        <v>1.758</v>
      </c>
      <c r="D30">
        <v>1.758</v>
      </c>
      <c r="E30">
        <v>0.35399999999999998</v>
      </c>
      <c r="F30">
        <v>0.19800000000000001</v>
      </c>
      <c r="G30">
        <v>0.19800000000000001</v>
      </c>
      <c r="H30">
        <v>0.19800000000000001</v>
      </c>
      <c r="I30">
        <v>0.19800000000000001</v>
      </c>
      <c r="J30">
        <v>0.19800000000000001</v>
      </c>
      <c r="K30">
        <v>0.19800000000000001</v>
      </c>
      <c r="L30">
        <v>0.19800000000000001</v>
      </c>
      <c r="M30">
        <v>4.2000000000000003E-2</v>
      </c>
      <c r="N30">
        <v>4.2000000000000003E-2</v>
      </c>
      <c r="O30">
        <v>4.2000000000000003E-2</v>
      </c>
      <c r="P30">
        <v>4.2000000000000003E-2</v>
      </c>
      <c r="Q30">
        <v>4.2000000000000003E-2</v>
      </c>
      <c r="R30">
        <v>4.2000000000000003E-2</v>
      </c>
      <c r="S30">
        <v>4.2000000000000003E-2</v>
      </c>
      <c r="T30">
        <v>4.2000000000000003E-2</v>
      </c>
      <c r="U30">
        <v>4.2000000000000003E-2</v>
      </c>
      <c r="V30">
        <v>4.2000000000000003E-2</v>
      </c>
      <c r="W30">
        <v>4.2000000000000003E-2</v>
      </c>
      <c r="X30">
        <v>4.2000000000000003E-2</v>
      </c>
      <c r="Y30">
        <v>4.2000000000000003E-2</v>
      </c>
      <c r="Z30">
        <v>4.2000000000000003E-2</v>
      </c>
      <c r="AA30">
        <v>4.2000000000000003E-2</v>
      </c>
      <c r="AB30">
        <v>4.2000000000000003E-2</v>
      </c>
      <c r="AC30">
        <v>4.2000000000000003E-2</v>
      </c>
      <c r="AD30">
        <v>4.2000000000000003E-2</v>
      </c>
      <c r="AE30">
        <v>4.2000000000000003E-2</v>
      </c>
      <c r="AF30">
        <v>4.2000000000000003E-2</v>
      </c>
      <c r="AG30">
        <v>4.2000000000000003E-2</v>
      </c>
    </row>
    <row r="31" spans="1:33" x14ac:dyDescent="0.45">
      <c r="A31" t="s">
        <v>2591</v>
      </c>
      <c r="B31">
        <v>5.2329999999999997</v>
      </c>
      <c r="C31">
        <v>5.2869999999999999</v>
      </c>
      <c r="D31">
        <v>4.5490000000000004</v>
      </c>
      <c r="E31">
        <v>6.7000000000000004E-2</v>
      </c>
      <c r="F31">
        <v>3.1E-2</v>
      </c>
      <c r="G31">
        <v>1.2999999999999999E-2</v>
      </c>
      <c r="H31">
        <v>1.2999999999999999E-2</v>
      </c>
      <c r="I31">
        <v>1.2999999999999999E-2</v>
      </c>
      <c r="J31">
        <v>1.2999999999999999E-2</v>
      </c>
      <c r="K31">
        <v>1.2999999999999999E-2</v>
      </c>
      <c r="L31">
        <v>1.2999999999999999E-2</v>
      </c>
      <c r="M31">
        <v>1.2999999999999999E-2</v>
      </c>
      <c r="N31">
        <v>1.2999999999999999E-2</v>
      </c>
      <c r="O31">
        <v>1.2999999999999999E-2</v>
      </c>
      <c r="P31">
        <v>1.2999999999999999E-2</v>
      </c>
      <c r="Q31">
        <v>1.2999999999999999E-2</v>
      </c>
      <c r="R31">
        <v>1.2999999999999999E-2</v>
      </c>
      <c r="S31">
        <v>1.2999999999999999E-2</v>
      </c>
      <c r="T31">
        <v>1.2999999999999999E-2</v>
      </c>
      <c r="U31">
        <v>1.2999999999999999E-2</v>
      </c>
      <c r="V31">
        <v>1.2999999999999999E-2</v>
      </c>
      <c r="W31">
        <v>1.2999999999999999E-2</v>
      </c>
      <c r="X31">
        <v>1.2999999999999999E-2</v>
      </c>
      <c r="Y31">
        <v>1.2999999999999999E-2</v>
      </c>
      <c r="Z31">
        <v>1.2999999999999999E-2</v>
      </c>
      <c r="AA31">
        <v>1.2999999999999999E-2</v>
      </c>
      <c r="AB31">
        <v>1.2999999999999999E-2</v>
      </c>
      <c r="AC31">
        <v>1.2999999999999999E-2</v>
      </c>
      <c r="AD31">
        <v>1.2999999999999999E-2</v>
      </c>
      <c r="AE31">
        <v>1.2999999999999999E-2</v>
      </c>
      <c r="AF31">
        <v>1.2999999999999999E-2</v>
      </c>
      <c r="AG31">
        <v>1.2999999999999999E-2</v>
      </c>
    </row>
    <row r="32" spans="1:33" x14ac:dyDescent="0.45">
      <c r="A32" t="s">
        <v>2592</v>
      </c>
      <c r="B32">
        <v>2.395</v>
      </c>
      <c r="C32">
        <v>2.395</v>
      </c>
      <c r="D32">
        <v>2.4550000000000001</v>
      </c>
      <c r="E32">
        <v>2.4550000000000001</v>
      </c>
      <c r="F32">
        <v>2.4550000000000001</v>
      </c>
      <c r="G32">
        <v>2.4550000000000001</v>
      </c>
      <c r="H32">
        <v>2.4550000000000001</v>
      </c>
      <c r="I32">
        <v>2.4550000000000001</v>
      </c>
      <c r="J32">
        <v>2.4550000000000001</v>
      </c>
      <c r="K32">
        <v>0.68500000000000005</v>
      </c>
      <c r="L32">
        <v>5.0000000000000001E-3</v>
      </c>
      <c r="M32">
        <v>5.0000000000000001E-3</v>
      </c>
      <c r="N32">
        <v>5.0000000000000001E-3</v>
      </c>
      <c r="O32">
        <v>5.0000000000000001E-3</v>
      </c>
      <c r="P32">
        <v>5.0000000000000001E-3</v>
      </c>
      <c r="Q32">
        <v>5.0000000000000001E-3</v>
      </c>
      <c r="R32">
        <v>5.0000000000000001E-3</v>
      </c>
      <c r="S32">
        <v>5.0000000000000001E-3</v>
      </c>
      <c r="T32">
        <v>5.0000000000000001E-3</v>
      </c>
      <c r="U32">
        <v>5.0000000000000001E-3</v>
      </c>
      <c r="V32">
        <v>5.0000000000000001E-3</v>
      </c>
      <c r="W32">
        <v>5.0000000000000001E-3</v>
      </c>
      <c r="X32">
        <v>5.0000000000000001E-3</v>
      </c>
      <c r="Y32">
        <v>5.0000000000000001E-3</v>
      </c>
      <c r="Z32">
        <v>5.0000000000000001E-3</v>
      </c>
      <c r="AA32">
        <v>5.0000000000000001E-3</v>
      </c>
      <c r="AB32">
        <v>5.0000000000000001E-3</v>
      </c>
      <c r="AC32">
        <v>5.0000000000000001E-3</v>
      </c>
      <c r="AD32">
        <v>5.0000000000000001E-3</v>
      </c>
      <c r="AE32">
        <v>5.0000000000000001E-3</v>
      </c>
      <c r="AF32">
        <v>5.0000000000000001E-3</v>
      </c>
      <c r="AG32">
        <v>5.0000000000000001E-3</v>
      </c>
    </row>
    <row r="33" spans="1:33" x14ac:dyDescent="0.45">
      <c r="A33" t="s">
        <v>2593</v>
      </c>
      <c r="B33">
        <v>28.693999999999999</v>
      </c>
      <c r="C33">
        <v>28.552</v>
      </c>
      <c r="D33">
        <v>28.225000000000001</v>
      </c>
      <c r="E33">
        <v>27.965</v>
      </c>
      <c r="F33">
        <v>27.841999999999999</v>
      </c>
      <c r="G33">
        <v>27.706</v>
      </c>
      <c r="H33">
        <v>27.547000000000001</v>
      </c>
      <c r="I33">
        <v>27.431999999999999</v>
      </c>
      <c r="J33">
        <v>27.379000000000001</v>
      </c>
      <c r="K33">
        <v>27.352</v>
      </c>
      <c r="L33">
        <v>31.617999999999999</v>
      </c>
      <c r="M33">
        <v>35.950000000000003</v>
      </c>
      <c r="N33">
        <v>40.253</v>
      </c>
      <c r="O33">
        <v>41.424999999999997</v>
      </c>
      <c r="P33">
        <v>41.362000000000002</v>
      </c>
      <c r="Q33">
        <v>41.332000000000001</v>
      </c>
      <c r="R33">
        <v>41.281999999999996</v>
      </c>
      <c r="S33">
        <v>41.281999999999996</v>
      </c>
      <c r="T33">
        <v>41.28</v>
      </c>
      <c r="U33">
        <v>41.262999999999998</v>
      </c>
      <c r="V33">
        <v>41.262999999999998</v>
      </c>
      <c r="W33">
        <v>41.262999999999998</v>
      </c>
      <c r="X33">
        <v>41.253</v>
      </c>
      <c r="Y33">
        <v>41.250999999999998</v>
      </c>
      <c r="Z33">
        <v>41.250999999999998</v>
      </c>
      <c r="AA33">
        <v>41.250999999999998</v>
      </c>
      <c r="AB33">
        <v>41.250999999999998</v>
      </c>
      <c r="AC33">
        <v>41.250999999999998</v>
      </c>
      <c r="AD33">
        <v>41.250999999999998</v>
      </c>
      <c r="AE33">
        <v>41.247</v>
      </c>
      <c r="AF33">
        <v>41.244999999999997</v>
      </c>
      <c r="AG33">
        <v>41.244999999999997</v>
      </c>
    </row>
    <row r="34" spans="1:33" x14ac:dyDescent="0.45">
      <c r="A34" t="s">
        <v>2594</v>
      </c>
      <c r="B34">
        <v>195.82</v>
      </c>
      <c r="C34">
        <v>193.42</v>
      </c>
      <c r="D34">
        <v>193.02</v>
      </c>
      <c r="E34">
        <v>188.87</v>
      </c>
      <c r="F34">
        <v>187.87</v>
      </c>
      <c r="G34">
        <v>186.57</v>
      </c>
      <c r="H34">
        <v>184.32</v>
      </c>
      <c r="I34">
        <v>182.17</v>
      </c>
      <c r="J34">
        <v>181.17</v>
      </c>
      <c r="K34">
        <v>180.67</v>
      </c>
      <c r="L34">
        <v>198.22</v>
      </c>
      <c r="M34">
        <v>217.02</v>
      </c>
      <c r="N34">
        <v>235.27</v>
      </c>
      <c r="O34">
        <v>252.72</v>
      </c>
      <c r="P34">
        <v>263.77</v>
      </c>
      <c r="Q34">
        <v>270.32</v>
      </c>
      <c r="R34">
        <v>269.42</v>
      </c>
      <c r="S34">
        <v>276.97000000000003</v>
      </c>
      <c r="T34">
        <v>288.67</v>
      </c>
      <c r="U34">
        <v>300.12</v>
      </c>
      <c r="V34">
        <v>309.62</v>
      </c>
      <c r="W34">
        <v>315.82</v>
      </c>
      <c r="X34">
        <v>318.32</v>
      </c>
      <c r="Y34">
        <v>318.32</v>
      </c>
      <c r="Z34">
        <v>318.32</v>
      </c>
      <c r="AA34">
        <v>318.32</v>
      </c>
      <c r="AB34">
        <v>318.32</v>
      </c>
      <c r="AC34">
        <v>318.32</v>
      </c>
      <c r="AD34">
        <v>318.32</v>
      </c>
      <c r="AE34">
        <v>318.27</v>
      </c>
      <c r="AF34">
        <v>318.27</v>
      </c>
      <c r="AG34">
        <v>318.27</v>
      </c>
    </row>
    <row r="35" spans="1:33" x14ac:dyDescent="0.45">
      <c r="A35" t="s">
        <v>2595</v>
      </c>
      <c r="B35">
        <v>6.8879999999999999</v>
      </c>
      <c r="C35">
        <v>6.8879999999999999</v>
      </c>
      <c r="D35">
        <v>6.3719999999999999</v>
      </c>
      <c r="E35">
        <v>2.5019999999999998</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row>
    <row r="36" spans="1:33" x14ac:dyDescent="0.45">
      <c r="A36" t="s">
        <v>2596</v>
      </c>
      <c r="B36">
        <v>2.9000000000000001E-2</v>
      </c>
      <c r="C36">
        <v>2.9000000000000001E-2</v>
      </c>
      <c r="D36">
        <v>3.9E-2</v>
      </c>
      <c r="E36">
        <v>5.8999999999999997E-2</v>
      </c>
      <c r="F36">
        <v>0.85899999999999999</v>
      </c>
      <c r="G36">
        <v>0.83399999999999996</v>
      </c>
      <c r="H36">
        <v>0.83399999999999996</v>
      </c>
      <c r="I36">
        <v>0.83399999999999996</v>
      </c>
      <c r="J36">
        <v>0.83399999999999996</v>
      </c>
      <c r="K36">
        <v>0.83399999999999996</v>
      </c>
      <c r="L36">
        <v>0.83399999999999996</v>
      </c>
      <c r="M36">
        <v>0.83399999999999996</v>
      </c>
      <c r="N36">
        <v>0.83399999999999996</v>
      </c>
      <c r="O36">
        <v>0.83399999999999996</v>
      </c>
      <c r="P36">
        <v>4.0000000000000001E-3</v>
      </c>
      <c r="Q36">
        <v>4.0000000000000001E-3</v>
      </c>
      <c r="R36">
        <v>1.9E-2</v>
      </c>
      <c r="S36">
        <v>1.9E-2</v>
      </c>
      <c r="T36">
        <v>4.0000000000000001E-3</v>
      </c>
      <c r="U36">
        <v>4.0000000000000001E-3</v>
      </c>
      <c r="V36">
        <v>4.0000000000000001E-3</v>
      </c>
      <c r="W36">
        <v>4.0000000000000001E-3</v>
      </c>
      <c r="X36">
        <v>4.0000000000000001E-3</v>
      </c>
      <c r="Y36">
        <v>4.0000000000000001E-3</v>
      </c>
      <c r="Z36">
        <v>4.0000000000000001E-3</v>
      </c>
      <c r="AA36">
        <v>4.0000000000000001E-3</v>
      </c>
      <c r="AB36">
        <v>4.0000000000000001E-3</v>
      </c>
      <c r="AC36">
        <v>4.0000000000000001E-3</v>
      </c>
      <c r="AD36">
        <v>4.0000000000000001E-3</v>
      </c>
      <c r="AE36">
        <v>4.0000000000000001E-3</v>
      </c>
      <c r="AF36">
        <v>4.0000000000000001E-3</v>
      </c>
      <c r="AG36">
        <v>4.0000000000000001E-3</v>
      </c>
    </row>
    <row r="37" spans="1:33" x14ac:dyDescent="0.45">
      <c r="A37" t="s">
        <v>2597</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row>
    <row r="38" spans="1:33" x14ac:dyDescent="0.45">
      <c r="A38" t="s">
        <v>2598</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row>
    <row r="39" spans="1:33" x14ac:dyDescent="0.45">
      <c r="A39" t="s">
        <v>2599</v>
      </c>
      <c r="B39">
        <v>1.81</v>
      </c>
      <c r="C39">
        <v>1.81</v>
      </c>
      <c r="D39">
        <v>1.712</v>
      </c>
      <c r="E39">
        <v>0.94199999999999995</v>
      </c>
      <c r="F39">
        <v>4.0000000000000001E-3</v>
      </c>
      <c r="G39">
        <v>4.0000000000000001E-3</v>
      </c>
      <c r="H39">
        <v>4.0000000000000001E-3</v>
      </c>
      <c r="I39">
        <v>4.0000000000000001E-3</v>
      </c>
      <c r="J39">
        <v>4.0000000000000001E-3</v>
      </c>
      <c r="K39">
        <v>4.0000000000000001E-3</v>
      </c>
      <c r="L39">
        <v>4.0000000000000001E-3</v>
      </c>
      <c r="M39">
        <v>4.0000000000000001E-3</v>
      </c>
      <c r="N39">
        <v>4.0000000000000001E-3</v>
      </c>
      <c r="O39">
        <v>4.0000000000000001E-3</v>
      </c>
      <c r="P39">
        <v>4.0000000000000001E-3</v>
      </c>
      <c r="Q39">
        <v>4.0000000000000001E-3</v>
      </c>
      <c r="R39">
        <v>4.0000000000000001E-3</v>
      </c>
      <c r="S39">
        <v>4.0000000000000001E-3</v>
      </c>
      <c r="T39">
        <v>4.0000000000000001E-3</v>
      </c>
      <c r="U39">
        <v>4.0000000000000001E-3</v>
      </c>
      <c r="V39">
        <v>4.0000000000000001E-3</v>
      </c>
      <c r="W39">
        <v>4.0000000000000001E-3</v>
      </c>
      <c r="X39">
        <v>4.0000000000000001E-3</v>
      </c>
      <c r="Y39">
        <v>4.0000000000000001E-3</v>
      </c>
      <c r="Z39">
        <v>4.0000000000000001E-3</v>
      </c>
      <c r="AA39">
        <v>4.0000000000000001E-3</v>
      </c>
      <c r="AB39">
        <v>4.0000000000000001E-3</v>
      </c>
      <c r="AC39">
        <v>4.0000000000000001E-3</v>
      </c>
      <c r="AD39">
        <v>4.0000000000000001E-3</v>
      </c>
      <c r="AE39">
        <v>4.0000000000000001E-3</v>
      </c>
      <c r="AF39">
        <v>4.0000000000000001E-3</v>
      </c>
      <c r="AG39">
        <v>4.0000000000000001E-3</v>
      </c>
    </row>
    <row r="41" spans="1:33" s="7" customFormat="1" ht="28.5" x14ac:dyDescent="0.45">
      <c r="A41" s="406" t="s">
        <v>2600</v>
      </c>
      <c r="B41" s="7">
        <f>(B21/1000)/SUM(B28:B29)</f>
        <v>1.0635985342525311E-2</v>
      </c>
      <c r="C41" s="7">
        <f t="shared" ref="C41:AG41" si="1">(C21/1000)/SUM(C28:C29)</f>
        <v>1.8919113413932067E-2</v>
      </c>
      <c r="D41" s="7">
        <f t="shared" si="1"/>
        <v>2.8059698516509808E-2</v>
      </c>
      <c r="E41" s="7">
        <f t="shared" si="1"/>
        <v>2.2488136250803786E-2</v>
      </c>
      <c r="F41" s="7">
        <f t="shared" si="1"/>
        <v>3.3635928471296192E-2</v>
      </c>
      <c r="G41" s="7">
        <f t="shared" si="1"/>
        <v>4.1064219239823362E-2</v>
      </c>
      <c r="H41" s="7">
        <f t="shared" si="1"/>
        <v>5.0934547077472372E-2</v>
      </c>
      <c r="I41" s="7">
        <f t="shared" si="1"/>
        <v>5.3673614963937542E-2</v>
      </c>
      <c r="J41" s="7">
        <f t="shared" si="1"/>
        <v>5.5408801595323298E-2</v>
      </c>
      <c r="K41" s="7">
        <f t="shared" si="1"/>
        <v>5.6015631387427829E-2</v>
      </c>
      <c r="L41" s="7">
        <f t="shared" si="1"/>
        <v>6.0353894665520026E-2</v>
      </c>
      <c r="M41" s="7">
        <f t="shared" si="1"/>
        <v>7.6633808605599818E-2</v>
      </c>
      <c r="N41" s="7">
        <f t="shared" si="1"/>
        <v>8.8004332972252325E-2</v>
      </c>
      <c r="O41" s="7">
        <f t="shared" si="1"/>
        <v>9.6283646357128522E-2</v>
      </c>
      <c r="P41" s="7">
        <f t="shared" si="1"/>
        <v>0.10632534345642437</v>
      </c>
      <c r="Q41" s="7">
        <f t="shared" si="1"/>
        <v>0.11398627921583381</v>
      </c>
      <c r="R41" s="7">
        <f t="shared" si="1"/>
        <v>0.1205566946808245</v>
      </c>
      <c r="S41" s="7">
        <f t="shared" si="1"/>
        <v>0.12520489799370438</v>
      </c>
      <c r="T41" s="7">
        <f t="shared" si="1"/>
        <v>0.12769769553808408</v>
      </c>
      <c r="U41" s="7">
        <f t="shared" si="1"/>
        <v>0.12904892790363909</v>
      </c>
      <c r="V41" s="7">
        <f t="shared" si="1"/>
        <v>0.12990257192726407</v>
      </c>
      <c r="W41" s="7">
        <f t="shared" si="1"/>
        <v>0.129386077181744</v>
      </c>
      <c r="X41" s="7">
        <f t="shared" si="1"/>
        <v>0.12830465231040603</v>
      </c>
      <c r="Y41" s="7">
        <f t="shared" si="1"/>
        <v>0.1275584881081934</v>
      </c>
      <c r="Z41" s="7">
        <f t="shared" si="1"/>
        <v>0.12697087333140664</v>
      </c>
      <c r="AA41" s="7">
        <f t="shared" si="1"/>
        <v>0.12659318728171634</v>
      </c>
      <c r="AB41" s="7">
        <f t="shared" si="1"/>
        <v>0.12610742649775569</v>
      </c>
      <c r="AC41" s="7">
        <f t="shared" si="1"/>
        <v>0.12610133079137895</v>
      </c>
      <c r="AD41" s="7">
        <f t="shared" si="1"/>
        <v>0.1257958094304216</v>
      </c>
      <c r="AE41" s="7">
        <f t="shared" si="1"/>
        <v>0.12571080094885456</v>
      </c>
      <c r="AF41" s="7">
        <f t="shared" si="1"/>
        <v>0.12586469714701573</v>
      </c>
      <c r="AG41" s="7">
        <f t="shared" si="1"/>
        <v>0.12582303195305222</v>
      </c>
    </row>
    <row r="43" spans="1:33" x14ac:dyDescent="0.45">
      <c r="A43" t="s">
        <v>2601</v>
      </c>
    </row>
    <row r="45" spans="1:33" x14ac:dyDescent="0.45">
      <c r="B45">
        <v>2020</v>
      </c>
      <c r="C45">
        <v>2021</v>
      </c>
      <c r="D45">
        <v>2022</v>
      </c>
      <c r="E45">
        <v>2023</v>
      </c>
      <c r="F45">
        <v>2024</v>
      </c>
      <c r="G45">
        <v>2025</v>
      </c>
      <c r="H45">
        <v>2026</v>
      </c>
      <c r="I45">
        <v>2027</v>
      </c>
      <c r="J45">
        <v>2028</v>
      </c>
      <c r="K45">
        <v>2029</v>
      </c>
      <c r="L45">
        <v>2030</v>
      </c>
      <c r="M45">
        <v>2031</v>
      </c>
      <c r="N45">
        <v>2032</v>
      </c>
      <c r="O45">
        <v>2033</v>
      </c>
      <c r="P45">
        <v>2034</v>
      </c>
      <c r="Q45">
        <v>2035</v>
      </c>
    </row>
    <row r="46" spans="1:33" x14ac:dyDescent="0.45">
      <c r="A46" t="s">
        <v>2602</v>
      </c>
      <c r="B46">
        <v>120129.86</v>
      </c>
      <c r="C46">
        <v>146020.85999999999</v>
      </c>
      <c r="D46">
        <v>171911.86</v>
      </c>
      <c r="E46">
        <v>193680.15999999997</v>
      </c>
      <c r="F46">
        <v>215448.45999999996</v>
      </c>
      <c r="G46">
        <v>251460.45999999996</v>
      </c>
      <c r="H46">
        <v>287472.45999999996</v>
      </c>
      <c r="I46">
        <v>320477.95999999996</v>
      </c>
      <c r="J46">
        <v>353483.45999999996</v>
      </c>
      <c r="K46">
        <v>386479.86</v>
      </c>
      <c r="L46">
        <v>419476.26</v>
      </c>
      <c r="M46">
        <v>474944.56</v>
      </c>
      <c r="N46">
        <v>530412.86</v>
      </c>
      <c r="O46">
        <v>584298.76</v>
      </c>
      <c r="P46">
        <v>638184.66</v>
      </c>
      <c r="Q46">
        <v>692070.56</v>
      </c>
    </row>
    <row r="47" spans="1:33" x14ac:dyDescent="0.45">
      <c r="A47" t="s">
        <v>2603</v>
      </c>
      <c r="B47">
        <v>48676.436000000002</v>
      </c>
      <c r="C47">
        <v>81660.035999999993</v>
      </c>
      <c r="D47">
        <v>114643.636</v>
      </c>
      <c r="E47">
        <v>145142.43599999999</v>
      </c>
      <c r="F47">
        <v>175641.23599999998</v>
      </c>
      <c r="G47">
        <v>197359.43599999999</v>
      </c>
      <c r="H47">
        <v>219077.636</v>
      </c>
      <c r="I47">
        <v>249934.83600000001</v>
      </c>
      <c r="J47">
        <v>280792.03600000002</v>
      </c>
      <c r="K47">
        <v>312172.43600000005</v>
      </c>
      <c r="L47">
        <v>343552.83600000007</v>
      </c>
      <c r="M47">
        <v>359413.73600000009</v>
      </c>
      <c r="N47">
        <v>375274.63600000012</v>
      </c>
      <c r="O47">
        <v>408163.83600000013</v>
      </c>
      <c r="P47">
        <v>441053.03600000014</v>
      </c>
      <c r="Q47">
        <v>473942.23600000015</v>
      </c>
    </row>
    <row r="48" spans="1:33" x14ac:dyDescent="0.45">
      <c r="A48" t="s">
        <v>2604</v>
      </c>
      <c r="B48">
        <v>2161.2350000000001</v>
      </c>
      <c r="C48">
        <v>3708.2449999999999</v>
      </c>
      <c r="D48">
        <v>5255.2550000000001</v>
      </c>
      <c r="E48">
        <v>10264.945</v>
      </c>
      <c r="F48">
        <v>15274.634999999998</v>
      </c>
      <c r="G48">
        <v>21181.214999999997</v>
      </c>
      <c r="H48">
        <v>27087.794999999998</v>
      </c>
      <c r="I48">
        <v>32453.424999999999</v>
      </c>
      <c r="J48">
        <v>37819.055</v>
      </c>
      <c r="K48">
        <v>46318.885000000002</v>
      </c>
      <c r="L48">
        <v>54818.715000000004</v>
      </c>
      <c r="M48">
        <v>70409.115000000005</v>
      </c>
      <c r="N48">
        <v>85999.514999999999</v>
      </c>
      <c r="O48">
        <v>105611.015</v>
      </c>
      <c r="P48">
        <v>125222.515</v>
      </c>
      <c r="Q48">
        <v>144834.01500000001</v>
      </c>
    </row>
    <row r="49" spans="1:33" x14ac:dyDescent="0.45">
      <c r="A49" t="s">
        <v>2600</v>
      </c>
      <c r="B49">
        <v>1.2803047346053965E-2</v>
      </c>
      <c r="C49">
        <v>1.6287027436856189E-2</v>
      </c>
      <c r="D49">
        <v>1.8339396987172078E-2</v>
      </c>
      <c r="E49">
        <v>3.0295928079129647E-2</v>
      </c>
      <c r="F49">
        <v>3.9056603015181462E-2</v>
      </c>
      <c r="G49">
        <v>4.7193128443664183E-2</v>
      </c>
      <c r="H49">
        <v>5.3475056492734332E-2</v>
      </c>
      <c r="I49">
        <v>5.6894630042626182E-2</v>
      </c>
      <c r="J49">
        <v>5.9625596824254418E-2</v>
      </c>
      <c r="K49">
        <v>6.629747767979853E-2</v>
      </c>
      <c r="L49">
        <v>7.1843544744720975E-2</v>
      </c>
      <c r="M49">
        <v>8.4387145591466622E-2</v>
      </c>
      <c r="N49">
        <v>9.4954954528819066E-2</v>
      </c>
      <c r="O49">
        <v>0.10641309347642154</v>
      </c>
      <c r="P49">
        <v>0.11602867048113187</v>
      </c>
      <c r="Q49">
        <v>0.12421305795000899</v>
      </c>
    </row>
    <row r="51" spans="1:33" x14ac:dyDescent="0.45">
      <c r="A51" t="s">
        <v>2606</v>
      </c>
    </row>
    <row r="52" spans="1:33" x14ac:dyDescent="0.45">
      <c r="A52" t="s">
        <v>2579</v>
      </c>
      <c r="B52">
        <v>2019</v>
      </c>
      <c r="C52">
        <v>2020</v>
      </c>
      <c r="D52">
        <v>2021</v>
      </c>
      <c r="E52">
        <v>2022</v>
      </c>
      <c r="F52">
        <v>2023</v>
      </c>
      <c r="G52">
        <v>2024</v>
      </c>
      <c r="H52">
        <v>2025</v>
      </c>
      <c r="I52">
        <v>2026</v>
      </c>
      <c r="J52">
        <v>2027</v>
      </c>
      <c r="K52">
        <v>2028</v>
      </c>
      <c r="L52">
        <v>2029</v>
      </c>
      <c r="M52">
        <v>2030</v>
      </c>
      <c r="N52">
        <v>2031</v>
      </c>
      <c r="O52">
        <v>2032</v>
      </c>
      <c r="P52">
        <v>2033</v>
      </c>
      <c r="Q52">
        <v>2034</v>
      </c>
      <c r="R52">
        <v>2035</v>
      </c>
      <c r="S52">
        <v>2036</v>
      </c>
      <c r="T52">
        <v>2037</v>
      </c>
      <c r="U52">
        <v>2038</v>
      </c>
      <c r="V52">
        <v>2039</v>
      </c>
      <c r="W52">
        <v>2040</v>
      </c>
      <c r="X52">
        <v>2041</v>
      </c>
      <c r="Y52">
        <v>2042</v>
      </c>
      <c r="Z52">
        <v>2043</v>
      </c>
      <c r="AA52">
        <v>2044</v>
      </c>
      <c r="AB52">
        <v>2045</v>
      </c>
      <c r="AC52">
        <v>2046</v>
      </c>
      <c r="AD52">
        <v>2047</v>
      </c>
      <c r="AE52">
        <v>2048</v>
      </c>
      <c r="AF52">
        <v>2049</v>
      </c>
      <c r="AG52">
        <v>2050</v>
      </c>
    </row>
    <row r="53" spans="1:33" x14ac:dyDescent="0.45">
      <c r="A53" t="s">
        <v>2580</v>
      </c>
      <c r="B53">
        <v>1370.2</v>
      </c>
      <c r="C53">
        <v>2628.86</v>
      </c>
      <c r="D53">
        <v>5628.8600000000006</v>
      </c>
      <c r="E53">
        <v>6259.86</v>
      </c>
      <c r="F53">
        <v>6890.8609999999999</v>
      </c>
      <c r="G53">
        <v>7520.8609999999999</v>
      </c>
      <c r="H53">
        <v>7963.8609999999999</v>
      </c>
      <c r="I53">
        <v>8374.860999999999</v>
      </c>
      <c r="J53">
        <v>8785.8610000000008</v>
      </c>
      <c r="K53">
        <v>9196.8610000000008</v>
      </c>
      <c r="L53">
        <v>9658.8420000000006</v>
      </c>
      <c r="M53">
        <v>10069.841999999999</v>
      </c>
      <c r="N53">
        <v>10069.841999999999</v>
      </c>
      <c r="O53">
        <v>10069.841999999999</v>
      </c>
      <c r="P53">
        <v>10356.866</v>
      </c>
      <c r="Q53">
        <v>10804.548000000001</v>
      </c>
      <c r="R53">
        <v>10804.548000000001</v>
      </c>
      <c r="S53">
        <v>10872.132000000001</v>
      </c>
      <c r="T53">
        <v>10872.132000000001</v>
      </c>
      <c r="U53">
        <v>10886.932000000001</v>
      </c>
      <c r="V53">
        <v>10886.932000000001</v>
      </c>
      <c r="W53">
        <v>10974.280999999999</v>
      </c>
      <c r="X53">
        <v>11413.68</v>
      </c>
      <c r="Y53">
        <v>12008.404</v>
      </c>
      <c r="Z53">
        <v>12008.404</v>
      </c>
      <c r="AA53">
        <v>12008.404</v>
      </c>
      <c r="AB53">
        <v>12642.261</v>
      </c>
      <c r="AC53">
        <v>13321.656999999999</v>
      </c>
      <c r="AD53">
        <v>15081.673000000001</v>
      </c>
      <c r="AE53">
        <v>16082.681999999999</v>
      </c>
      <c r="AF53">
        <v>17366.106</v>
      </c>
      <c r="AG53">
        <v>17400.896000000001</v>
      </c>
    </row>
    <row r="54" spans="1:33" x14ac:dyDescent="0.45">
      <c r="A54" t="s">
        <v>2581</v>
      </c>
      <c r="B54" s="227">
        <v>0</v>
      </c>
      <c r="C54" s="227">
        <v>0</v>
      </c>
      <c r="D54" s="227">
        <v>0</v>
      </c>
      <c r="E54" s="227">
        <v>0</v>
      </c>
      <c r="F54" s="227">
        <v>4913.8257500000009</v>
      </c>
      <c r="G54" s="227">
        <v>10044.969249999998</v>
      </c>
      <c r="H54" s="227">
        <v>18512.657750000002</v>
      </c>
      <c r="I54" s="227">
        <v>25484.882750000004</v>
      </c>
      <c r="J54" s="227">
        <v>31780.920250000006</v>
      </c>
      <c r="K54" s="227">
        <v>38076.957750000001</v>
      </c>
      <c r="L54" s="227">
        <v>48239.764250000007</v>
      </c>
      <c r="M54" s="227">
        <v>72158.23050000002</v>
      </c>
      <c r="N54" s="227">
        <v>95543.830500000011</v>
      </c>
      <c r="O54" s="227">
        <v>118929.43050000002</v>
      </c>
      <c r="P54" s="227">
        <v>148059.65650000001</v>
      </c>
      <c r="Q54" s="227">
        <v>177029.22450000001</v>
      </c>
      <c r="R54" s="227">
        <v>206446.47450000001</v>
      </c>
      <c r="S54" s="227">
        <v>225990.39050000001</v>
      </c>
      <c r="T54" s="227">
        <v>245601.89050000001</v>
      </c>
      <c r="U54" s="227">
        <v>265198.59050000005</v>
      </c>
      <c r="V54" s="227">
        <v>284810.09050000005</v>
      </c>
      <c r="W54" s="227">
        <v>304334.2415</v>
      </c>
      <c r="X54" s="227">
        <v>323506.34250000003</v>
      </c>
      <c r="Y54" s="227">
        <v>342523.11850000004</v>
      </c>
      <c r="Z54" s="227">
        <v>362134.61850000004</v>
      </c>
      <c r="AA54" s="227">
        <v>381746.11850000004</v>
      </c>
      <c r="AB54" s="227">
        <v>400723.76150000002</v>
      </c>
      <c r="AC54" s="227">
        <v>419655.86550000001</v>
      </c>
      <c r="AD54" s="227">
        <v>437507.34950000001</v>
      </c>
      <c r="AE54" s="227">
        <v>456117.84050000005</v>
      </c>
      <c r="AF54" s="227">
        <v>474445.91650000005</v>
      </c>
      <c r="AG54" s="227">
        <v>494022.62650000001</v>
      </c>
    </row>
    <row r="56" spans="1:33" x14ac:dyDescent="0.45">
      <c r="A56" t="s">
        <v>2607</v>
      </c>
      <c r="B56">
        <f>1</f>
        <v>1</v>
      </c>
      <c r="C56">
        <f>1</f>
        <v>1</v>
      </c>
      <c r="D56">
        <f>1</f>
        <v>1</v>
      </c>
      <c r="E56">
        <f>1</f>
        <v>1</v>
      </c>
      <c r="F56">
        <f>1</f>
        <v>1</v>
      </c>
      <c r="G56">
        <f>1</f>
        <v>1</v>
      </c>
      <c r="H56">
        <f>1</f>
        <v>1</v>
      </c>
      <c r="I56">
        <f>1</f>
        <v>1</v>
      </c>
      <c r="J56">
        <f>1</f>
        <v>1</v>
      </c>
      <c r="K56">
        <f>1</f>
        <v>1</v>
      </c>
      <c r="L56">
        <f>1</f>
        <v>1</v>
      </c>
      <c r="M56">
        <f>1</f>
        <v>1</v>
      </c>
      <c r="N56">
        <f>1</f>
        <v>1</v>
      </c>
      <c r="O56">
        <f>1</f>
        <v>1</v>
      </c>
      <c r="P56">
        <f>1</f>
        <v>1</v>
      </c>
      <c r="Q56">
        <f>1</f>
        <v>1</v>
      </c>
      <c r="R56">
        <f>1</f>
        <v>1</v>
      </c>
      <c r="S56">
        <f>(S21-S53)/S54</f>
        <v>0.99999768795478927</v>
      </c>
      <c r="T56">
        <f t="shared" ref="T56:AG56" si="2">(T21-T53)/T54</f>
        <v>0.99201544216126458</v>
      </c>
      <c r="U56">
        <f t="shared" si="2"/>
        <v>0.9778146539583511</v>
      </c>
      <c r="V56">
        <f t="shared" si="2"/>
        <v>0.95868467132136215</v>
      </c>
      <c r="W56">
        <f t="shared" si="2"/>
        <v>0.93555926404029033</v>
      </c>
      <c r="X56">
        <f t="shared" si="2"/>
        <v>0.90906817383340788</v>
      </c>
      <c r="Y56">
        <f t="shared" si="2"/>
        <v>0.88548649600129103</v>
      </c>
      <c r="Z56">
        <f t="shared" si="2"/>
        <v>0.86461105899490243</v>
      </c>
      <c r="AA56">
        <f t="shared" si="2"/>
        <v>0.84588049583534919</v>
      </c>
      <c r="AB56">
        <f t="shared" si="2"/>
        <v>0.82870987674136209</v>
      </c>
      <c r="AC56">
        <f t="shared" si="2"/>
        <v>0.81307178345634246</v>
      </c>
      <c r="AD56">
        <f t="shared" si="2"/>
        <v>0.79828676569466406</v>
      </c>
      <c r="AE56">
        <f t="shared" si="2"/>
        <v>0.78501712980025384</v>
      </c>
      <c r="AF56">
        <f t="shared" si="2"/>
        <v>0.77265475631931158</v>
      </c>
      <c r="AG56">
        <f t="shared" si="2"/>
        <v>0.76181551979988105</v>
      </c>
    </row>
    <row r="58" spans="1:33" x14ac:dyDescent="0.45">
      <c r="A58" s="18"/>
    </row>
    <row r="59" spans="1:33" x14ac:dyDescent="0.45">
      <c r="B59" s="227"/>
      <c r="C59" s="227"/>
      <c r="D59" s="227"/>
      <c r="E59" s="227"/>
      <c r="F59" s="227"/>
      <c r="G59" s="227"/>
      <c r="H59" s="227"/>
      <c r="I59" s="227"/>
      <c r="J59" s="227"/>
      <c r="K59" s="227"/>
      <c r="L59" s="227"/>
      <c r="M59" s="227"/>
      <c r="N59" s="227"/>
      <c r="O59" s="227"/>
      <c r="P59" s="227"/>
      <c r="Q59" s="227"/>
      <c r="R59" s="227"/>
      <c r="S59" s="227"/>
      <c r="T59" s="227"/>
      <c r="U59" s="227"/>
      <c r="V59" s="227"/>
      <c r="W59" s="227"/>
      <c r="X59" s="227"/>
      <c r="Y59" s="227"/>
      <c r="Z59" s="227"/>
      <c r="AA59" s="227"/>
      <c r="AB59" s="227"/>
      <c r="AC59" s="227"/>
      <c r="AD59" s="227"/>
      <c r="AE59" s="227"/>
      <c r="AF59" s="227"/>
      <c r="AG59" s="227"/>
    </row>
  </sheetData>
  <mergeCells count="2">
    <mergeCell ref="A18:J18"/>
    <mergeCell ref="A17:J1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J25"/>
  <sheetViews>
    <sheetView workbookViewId="0">
      <selection activeCell="A32" sqref="A32"/>
    </sheetView>
  </sheetViews>
  <sheetFormatPr defaultRowHeight="14.25" x14ac:dyDescent="0.45"/>
  <cols>
    <col min="1" max="1" width="24.9296875" customWidth="1"/>
  </cols>
  <sheetData>
    <row r="1" spans="1:1" x14ac:dyDescent="0.45">
      <c r="A1" s="20" t="s">
        <v>22</v>
      </c>
    </row>
    <row r="2" spans="1:1" s="27" customFormat="1" x14ac:dyDescent="0.45">
      <c r="A2" t="s">
        <v>568</v>
      </c>
    </row>
    <row r="3" spans="1:1" s="27" customFormat="1" x14ac:dyDescent="0.45">
      <c r="A3" s="19">
        <v>2020</v>
      </c>
    </row>
    <row r="4" spans="1:1" s="27" customFormat="1" x14ac:dyDescent="0.45">
      <c r="A4" t="s">
        <v>569</v>
      </c>
    </row>
    <row r="5" spans="1:1" s="27" customFormat="1" x14ac:dyDescent="0.45">
      <c r="A5" t="s">
        <v>566</v>
      </c>
    </row>
    <row r="6" spans="1:1" s="27" customFormat="1" x14ac:dyDescent="0.45">
      <c r="A6" t="s">
        <v>567</v>
      </c>
    </row>
    <row r="7" spans="1:1" s="27" customFormat="1" x14ac:dyDescent="0.45">
      <c r="A7"/>
    </row>
    <row r="8" spans="1:1" s="27" customFormat="1" x14ac:dyDescent="0.45">
      <c r="A8" t="s">
        <v>2574</v>
      </c>
    </row>
    <row r="9" spans="1:1" s="27" customFormat="1" x14ac:dyDescent="0.45">
      <c r="A9" s="19">
        <v>2021</v>
      </c>
    </row>
    <row r="10" spans="1:1" s="27" customFormat="1" x14ac:dyDescent="0.45">
      <c r="A10" t="s">
        <v>2575</v>
      </c>
    </row>
    <row r="11" spans="1:1" s="27" customFormat="1" x14ac:dyDescent="0.45">
      <c r="A11" t="s">
        <v>2576</v>
      </c>
    </row>
    <row r="12" spans="1:1" s="27" customFormat="1" x14ac:dyDescent="0.45">
      <c r="A12" t="s">
        <v>2577</v>
      </c>
    </row>
    <row r="13" spans="1:1" s="27" customFormat="1" x14ac:dyDescent="0.45">
      <c r="A13"/>
    </row>
    <row r="14" spans="1:1" x14ac:dyDescent="0.45">
      <c r="A14" s="20" t="s">
        <v>50</v>
      </c>
    </row>
    <row r="15" spans="1:1" x14ac:dyDescent="0.45">
      <c r="A15" s="11" t="s">
        <v>570</v>
      </c>
    </row>
    <row r="17" spans="1:10" x14ac:dyDescent="0.45">
      <c r="A17" s="20" t="s">
        <v>23</v>
      </c>
    </row>
    <row r="18" spans="1:10" x14ac:dyDescent="0.45">
      <c r="A18" s="11">
        <v>1</v>
      </c>
    </row>
    <row r="19" spans="1:10" x14ac:dyDescent="0.45">
      <c r="A19" s="11"/>
    </row>
    <row r="20" spans="1:10" x14ac:dyDescent="0.45">
      <c r="A20" s="136" t="s">
        <v>24</v>
      </c>
      <c r="B20" s="22"/>
      <c r="C20" s="22"/>
      <c r="D20" s="22"/>
      <c r="E20" s="22"/>
      <c r="F20" s="22"/>
    </row>
    <row r="21" spans="1:10" x14ac:dyDescent="0.45">
      <c r="A21">
        <v>2019</v>
      </c>
      <c r="B21">
        <v>2020</v>
      </c>
      <c r="C21">
        <v>2050</v>
      </c>
    </row>
    <row r="22" spans="1:10" x14ac:dyDescent="0.45">
      <c r="A22">
        <v>0</v>
      </c>
      <c r="B22">
        <v>0</v>
      </c>
      <c r="C22" s="11">
        <v>1</v>
      </c>
      <c r="D22" s="11"/>
    </row>
    <row r="24" spans="1:10" x14ac:dyDescent="0.45">
      <c r="A24" s="352" t="s">
        <v>26</v>
      </c>
      <c r="B24" s="352"/>
      <c r="C24" s="352"/>
      <c r="D24" s="352"/>
      <c r="E24" s="352"/>
      <c r="F24" s="352"/>
      <c r="G24" s="352"/>
      <c r="H24" s="352"/>
      <c r="I24" s="352"/>
      <c r="J24" s="352"/>
    </row>
    <row r="25" spans="1:10" ht="43.9" customHeight="1" x14ac:dyDescent="0.45">
      <c r="A25" s="343" t="s">
        <v>2578</v>
      </c>
      <c r="B25" s="343"/>
      <c r="C25" s="343"/>
      <c r="D25" s="343"/>
      <c r="E25" s="343"/>
      <c r="F25" s="343"/>
      <c r="G25" s="343"/>
      <c r="H25" s="343"/>
      <c r="I25" s="343"/>
      <c r="J25" s="343"/>
    </row>
  </sheetData>
  <mergeCells count="2">
    <mergeCell ref="A25:J25"/>
    <mergeCell ref="A24:J2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J19"/>
  <sheetViews>
    <sheetView topLeftCell="A8" workbookViewId="0">
      <selection sqref="A1:XFD1048576"/>
    </sheetView>
  </sheetViews>
  <sheetFormatPr defaultRowHeight="14.25" x14ac:dyDescent="0.45"/>
  <cols>
    <col min="1" max="1" width="21.06640625" customWidth="1"/>
  </cols>
  <sheetData>
    <row r="1" spans="1:6" x14ac:dyDescent="0.45">
      <c r="A1" s="20" t="s">
        <v>22</v>
      </c>
    </row>
    <row r="2" spans="1:6" s="27" customFormat="1" x14ac:dyDescent="0.45">
      <c r="A2" t="s">
        <v>572</v>
      </c>
    </row>
    <row r="3" spans="1:6" s="27" customFormat="1" x14ac:dyDescent="0.45">
      <c r="A3" s="19">
        <v>2019</v>
      </c>
    </row>
    <row r="4" spans="1:6" s="27" customFormat="1" x14ac:dyDescent="0.45">
      <c r="A4" t="s">
        <v>573</v>
      </c>
    </row>
    <row r="5" spans="1:6" s="27" customFormat="1" x14ac:dyDescent="0.45">
      <c r="A5" s="125" t="s">
        <v>574</v>
      </c>
    </row>
    <row r="6" spans="1:6" s="27" customFormat="1" x14ac:dyDescent="0.45">
      <c r="A6" t="s">
        <v>575</v>
      </c>
    </row>
    <row r="8" spans="1:6" x14ac:dyDescent="0.45">
      <c r="A8" s="20" t="s">
        <v>50</v>
      </c>
    </row>
    <row r="9" spans="1:6" x14ac:dyDescent="0.45">
      <c r="A9" s="11" t="s">
        <v>571</v>
      </c>
    </row>
    <row r="11" spans="1:6" x14ac:dyDescent="0.45">
      <c r="A11" s="20" t="s">
        <v>23</v>
      </c>
    </row>
    <row r="12" spans="1:6" x14ac:dyDescent="0.45">
      <c r="A12" s="11">
        <v>1</v>
      </c>
    </row>
    <row r="13" spans="1:6" x14ac:dyDescent="0.45">
      <c r="A13" s="11"/>
    </row>
    <row r="14" spans="1:6" x14ac:dyDescent="0.45">
      <c r="A14" s="136" t="s">
        <v>24</v>
      </c>
      <c r="B14" s="22"/>
      <c r="C14" s="22"/>
      <c r="D14" s="22"/>
      <c r="E14" s="22"/>
      <c r="F14" s="22"/>
    </row>
    <row r="15" spans="1:6" x14ac:dyDescent="0.45">
      <c r="A15">
        <v>2019</v>
      </c>
      <c r="B15">
        <v>2020</v>
      </c>
      <c r="C15">
        <v>2021</v>
      </c>
      <c r="D15">
        <v>2050</v>
      </c>
    </row>
    <row r="16" spans="1:6" x14ac:dyDescent="0.45">
      <c r="A16">
        <v>0</v>
      </c>
      <c r="B16">
        <v>0</v>
      </c>
      <c r="C16" s="11">
        <v>1</v>
      </c>
      <c r="D16" s="11">
        <v>1</v>
      </c>
    </row>
    <row r="18" spans="1:10" x14ac:dyDescent="0.45">
      <c r="A18" s="352" t="s">
        <v>26</v>
      </c>
      <c r="B18" s="352"/>
      <c r="C18" s="352"/>
      <c r="D18" s="352"/>
      <c r="E18" s="352"/>
      <c r="F18" s="352"/>
      <c r="G18" s="352"/>
      <c r="H18" s="352"/>
      <c r="I18" s="352"/>
      <c r="J18" s="352"/>
    </row>
    <row r="19" spans="1:10" ht="43.9" customHeight="1" x14ac:dyDescent="0.45">
      <c r="A19" s="343" t="s">
        <v>576</v>
      </c>
      <c r="B19" s="343"/>
      <c r="C19" s="343"/>
      <c r="D19" s="343"/>
      <c r="E19" s="343"/>
      <c r="F19" s="343"/>
      <c r="G19" s="343"/>
      <c r="H19" s="343"/>
      <c r="I19" s="343"/>
      <c r="J19" s="343"/>
    </row>
  </sheetData>
  <mergeCells count="2">
    <mergeCell ref="A18:J18"/>
    <mergeCell ref="A19:J19"/>
  </mergeCells>
  <hyperlinks>
    <hyperlink ref="A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J17"/>
  <sheetViews>
    <sheetView topLeftCell="A3" workbookViewId="0">
      <selection activeCell="B10" sqref="B10"/>
    </sheetView>
  </sheetViews>
  <sheetFormatPr defaultRowHeight="14.25" x14ac:dyDescent="0.45"/>
  <cols>
    <col min="1" max="1" width="21.06640625" customWidth="1"/>
  </cols>
  <sheetData>
    <row r="1" spans="1:10" x14ac:dyDescent="0.45">
      <c r="A1" s="20" t="s">
        <v>22</v>
      </c>
    </row>
    <row r="2" spans="1:10" s="27" customFormat="1" x14ac:dyDescent="0.45">
      <c r="A2" t="s">
        <v>1044</v>
      </c>
    </row>
    <row r="4" spans="1:10" x14ac:dyDescent="0.45">
      <c r="A4" s="20" t="s">
        <v>50</v>
      </c>
    </row>
    <row r="5" spans="1:10" s="27" customFormat="1" x14ac:dyDescent="0.45">
      <c r="A5" s="42" t="s">
        <v>1373</v>
      </c>
    </row>
    <row r="6" spans="1:10" x14ac:dyDescent="0.45">
      <c r="A6" s="11" t="s">
        <v>1367</v>
      </c>
    </row>
    <row r="8" spans="1:10" x14ac:dyDescent="0.45">
      <c r="A8" s="20" t="s">
        <v>23</v>
      </c>
    </row>
    <row r="9" spans="1:10" x14ac:dyDescent="0.45">
      <c r="A9" t="s">
        <v>2150</v>
      </c>
      <c r="B9" s="175">
        <v>10000</v>
      </c>
    </row>
    <row r="10" spans="1:10" x14ac:dyDescent="0.45">
      <c r="A10" s="175" t="s">
        <v>2151</v>
      </c>
      <c r="B10">
        <v>250</v>
      </c>
    </row>
    <row r="11" spans="1:10" x14ac:dyDescent="0.45">
      <c r="A11" s="11"/>
    </row>
    <row r="12" spans="1:10" x14ac:dyDescent="0.45">
      <c r="A12" s="136" t="s">
        <v>24</v>
      </c>
      <c r="B12" s="22"/>
      <c r="C12" s="22"/>
      <c r="D12" s="22"/>
      <c r="E12" s="22"/>
      <c r="F12" s="22"/>
    </row>
    <row r="13" spans="1:10" x14ac:dyDescent="0.45">
      <c r="A13">
        <v>2019</v>
      </c>
      <c r="B13">
        <v>2021</v>
      </c>
      <c r="C13">
        <v>2050</v>
      </c>
    </row>
    <row r="14" spans="1:10" x14ac:dyDescent="0.45">
      <c r="A14">
        <v>0</v>
      </c>
      <c r="B14" s="11">
        <v>1</v>
      </c>
      <c r="C14" s="11">
        <v>1</v>
      </c>
    </row>
    <row r="16" spans="1:10" x14ac:dyDescent="0.45">
      <c r="A16" s="352" t="s">
        <v>26</v>
      </c>
      <c r="B16" s="352"/>
      <c r="C16" s="352"/>
      <c r="D16" s="352"/>
      <c r="E16" s="352"/>
      <c r="F16" s="352"/>
      <c r="G16" s="352"/>
      <c r="H16" s="352"/>
      <c r="I16" s="352"/>
      <c r="J16" s="352"/>
    </row>
    <row r="17" spans="1:10" ht="32.75" customHeight="1" x14ac:dyDescent="0.45">
      <c r="A17" s="354" t="s">
        <v>2152</v>
      </c>
      <c r="B17" s="354"/>
      <c r="C17" s="354"/>
      <c r="D17" s="354"/>
      <c r="E17" s="354"/>
      <c r="F17" s="354"/>
      <c r="G17" s="354"/>
      <c r="H17" s="354"/>
      <c r="I17" s="354"/>
      <c r="J17" s="354"/>
    </row>
  </sheetData>
  <mergeCells count="2">
    <mergeCell ref="A16:J16"/>
    <mergeCell ref="A17:J1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J27"/>
  <sheetViews>
    <sheetView topLeftCell="A4" workbookViewId="0">
      <selection activeCell="A28" sqref="A28"/>
    </sheetView>
  </sheetViews>
  <sheetFormatPr defaultRowHeight="14.25" x14ac:dyDescent="0.45"/>
  <cols>
    <col min="1" max="1" width="18.73046875" customWidth="1"/>
  </cols>
  <sheetData>
    <row r="1" spans="1:2" x14ac:dyDescent="0.45">
      <c r="A1" s="20" t="s">
        <v>22</v>
      </c>
    </row>
    <row r="2" spans="1:2" s="27" customFormat="1" x14ac:dyDescent="0.45">
      <c r="A2" s="42" t="s">
        <v>1369</v>
      </c>
    </row>
    <row r="3" spans="1:2" s="27" customFormat="1" x14ac:dyDescent="0.45">
      <c r="A3" s="19">
        <v>2020</v>
      </c>
    </row>
    <row r="4" spans="1:2" s="27" customFormat="1" x14ac:dyDescent="0.45">
      <c r="A4" t="s">
        <v>1370</v>
      </c>
    </row>
    <row r="5" spans="1:2" s="27" customFormat="1" x14ac:dyDescent="0.45">
      <c r="A5" t="s">
        <v>1371</v>
      </c>
    </row>
    <row r="6" spans="1:2" s="27" customFormat="1" x14ac:dyDescent="0.45">
      <c r="A6" s="143"/>
    </row>
    <row r="7" spans="1:2" x14ac:dyDescent="0.45">
      <c r="A7" s="20" t="s">
        <v>50</v>
      </c>
    </row>
    <row r="8" spans="1:2" s="27" customFormat="1" x14ac:dyDescent="0.45">
      <c r="A8" s="42" t="s">
        <v>1373</v>
      </c>
    </row>
    <row r="9" spans="1:2" x14ac:dyDescent="0.45">
      <c r="A9" s="11" t="s">
        <v>1368</v>
      </c>
    </row>
    <row r="10" spans="1:2" x14ac:dyDescent="0.45">
      <c r="A10" s="11" t="s">
        <v>911</v>
      </c>
    </row>
    <row r="11" spans="1:2" x14ac:dyDescent="0.45">
      <c r="A11" s="11"/>
    </row>
    <row r="12" spans="1:2" x14ac:dyDescent="0.45">
      <c r="A12" s="20" t="s">
        <v>23</v>
      </c>
    </row>
    <row r="13" spans="1:2" s="27" customFormat="1" x14ac:dyDescent="0.45">
      <c r="A13" s="42" t="s">
        <v>1377</v>
      </c>
      <c r="B13" s="27">
        <v>1</v>
      </c>
    </row>
    <row r="14" spans="1:2" s="27" customFormat="1" x14ac:dyDescent="0.45">
      <c r="A14" s="42" t="s">
        <v>1376</v>
      </c>
      <c r="B14" s="27">
        <v>1</v>
      </c>
    </row>
    <row r="15" spans="1:2" x14ac:dyDescent="0.45">
      <c r="A15" s="42" t="s">
        <v>1374</v>
      </c>
      <c r="B15" s="11">
        <v>1</v>
      </c>
    </row>
    <row r="16" spans="1:2" x14ac:dyDescent="0.45">
      <c r="A16" s="42" t="s">
        <v>1375</v>
      </c>
      <c r="B16" s="11">
        <v>1</v>
      </c>
    </row>
    <row r="17" spans="1:10" x14ac:dyDescent="0.45">
      <c r="A17" s="38"/>
    </row>
    <row r="18" spans="1:10" x14ac:dyDescent="0.45">
      <c r="A18" s="136" t="s">
        <v>24</v>
      </c>
      <c r="B18" s="22"/>
      <c r="C18" s="22"/>
      <c r="D18" s="27"/>
      <c r="E18" s="27"/>
      <c r="F18" s="27"/>
    </row>
    <row r="19" spans="1:10" s="27" customFormat="1" x14ac:dyDescent="0.45">
      <c r="A19" s="42" t="s">
        <v>1377</v>
      </c>
      <c r="B19" s="27">
        <v>2019</v>
      </c>
      <c r="C19" s="27">
        <v>2020</v>
      </c>
      <c r="D19" s="27">
        <v>2021</v>
      </c>
      <c r="E19" s="27">
        <v>2050</v>
      </c>
    </row>
    <row r="20" spans="1:10" s="27" customFormat="1" x14ac:dyDescent="0.45">
      <c r="B20" s="27">
        <v>0</v>
      </c>
      <c r="C20" s="27">
        <v>0</v>
      </c>
      <c r="D20" s="27">
        <v>1</v>
      </c>
      <c r="E20" s="27">
        <v>1</v>
      </c>
    </row>
    <row r="21" spans="1:10" s="27" customFormat="1" ht="42.75" x14ac:dyDescent="0.45">
      <c r="A21" s="177" t="s">
        <v>1376</v>
      </c>
      <c r="B21" s="27">
        <v>2019</v>
      </c>
      <c r="C21" s="27">
        <v>2020</v>
      </c>
      <c r="D21" s="27">
        <v>2021</v>
      </c>
      <c r="E21" s="27">
        <v>2050</v>
      </c>
    </row>
    <row r="22" spans="1:10" s="27" customFormat="1" x14ac:dyDescent="0.45">
      <c r="A22" s="176"/>
      <c r="B22" s="27">
        <v>0</v>
      </c>
      <c r="C22" s="27">
        <v>0</v>
      </c>
      <c r="D22" s="27">
        <v>1</v>
      </c>
      <c r="E22" s="27">
        <v>1</v>
      </c>
    </row>
    <row r="23" spans="1:10" x14ac:dyDescent="0.45">
      <c r="A23" s="42" t="s">
        <v>1378</v>
      </c>
      <c r="B23">
        <v>2019</v>
      </c>
      <c r="C23">
        <v>2024</v>
      </c>
      <c r="D23">
        <v>2035</v>
      </c>
      <c r="E23" s="27">
        <v>2050</v>
      </c>
    </row>
    <row r="24" spans="1:10" x14ac:dyDescent="0.45">
      <c r="B24" s="11">
        <v>0</v>
      </c>
      <c r="C24" s="11">
        <v>0</v>
      </c>
      <c r="D24" s="11">
        <v>1</v>
      </c>
      <c r="E24" s="41">
        <v>1</v>
      </c>
    </row>
    <row r="26" spans="1:10" x14ac:dyDescent="0.45">
      <c r="A26" s="352" t="s">
        <v>26</v>
      </c>
      <c r="B26" s="352"/>
      <c r="C26" s="352"/>
      <c r="D26" s="352"/>
      <c r="E26" s="352"/>
      <c r="F26" s="352"/>
      <c r="G26" s="352"/>
      <c r="H26" s="352"/>
      <c r="I26" s="352"/>
      <c r="J26" s="352"/>
    </row>
    <row r="27" spans="1:10" ht="88.5" customHeight="1" x14ac:dyDescent="0.45">
      <c r="A27" s="354" t="s">
        <v>1372</v>
      </c>
      <c r="B27" s="354"/>
      <c r="C27" s="354"/>
      <c r="D27" s="354"/>
      <c r="E27" s="354"/>
      <c r="F27" s="354"/>
      <c r="G27" s="354"/>
      <c r="H27" s="354"/>
      <c r="I27" s="354"/>
      <c r="J27" s="354"/>
    </row>
  </sheetData>
  <mergeCells count="2">
    <mergeCell ref="A26:J26"/>
    <mergeCell ref="A27:J2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G63"/>
  <sheetViews>
    <sheetView topLeftCell="A26" workbookViewId="0">
      <selection activeCell="A34" sqref="A34"/>
    </sheetView>
  </sheetViews>
  <sheetFormatPr defaultRowHeight="14.25" x14ac:dyDescent="0.45"/>
  <cols>
    <col min="1" max="1" width="47.796875" customWidth="1"/>
    <col min="2" max="2" width="9.3984375" bestFit="1" customWidth="1"/>
    <col min="3" max="3" width="15.796875" customWidth="1"/>
    <col min="4" max="4" width="9.796875" customWidth="1"/>
    <col min="5" max="5" width="9.6640625" customWidth="1"/>
    <col min="6" max="6" width="8.73046875" customWidth="1"/>
    <col min="10" max="10" width="9.86328125" customWidth="1"/>
  </cols>
  <sheetData>
    <row r="1" spans="1:11" x14ac:dyDescent="0.45">
      <c r="A1" s="20" t="s">
        <v>22</v>
      </c>
    </row>
    <row r="2" spans="1:11" x14ac:dyDescent="0.45">
      <c r="A2" s="19" t="s">
        <v>666</v>
      </c>
    </row>
    <row r="4" spans="1:11" x14ac:dyDescent="0.45">
      <c r="A4" s="20" t="s">
        <v>50</v>
      </c>
      <c r="B4" s="22"/>
      <c r="C4" s="22"/>
      <c r="D4" s="22"/>
    </row>
    <row r="5" spans="1:11" x14ac:dyDescent="0.45">
      <c r="A5" t="s">
        <v>664</v>
      </c>
      <c r="B5" s="11" t="s">
        <v>662</v>
      </c>
    </row>
    <row r="6" spans="1:11" x14ac:dyDescent="0.45">
      <c r="A6" t="s">
        <v>665</v>
      </c>
      <c r="B6" s="11" t="s">
        <v>663</v>
      </c>
    </row>
    <row r="8" spans="1:11" x14ac:dyDescent="0.45">
      <c r="A8" s="20" t="s">
        <v>23</v>
      </c>
      <c r="B8" s="22"/>
    </row>
    <row r="9" spans="1:11" x14ac:dyDescent="0.45">
      <c r="A9" s="11" t="s">
        <v>579</v>
      </c>
      <c r="B9" s="30">
        <f>C53</f>
        <v>4.9999999999999991</v>
      </c>
    </row>
    <row r="10" spans="1:11" x14ac:dyDescent="0.45">
      <c r="A10" s="11" t="s">
        <v>577</v>
      </c>
      <c r="B10" s="15">
        <f>E58</f>
        <v>0.1933</v>
      </c>
    </row>
    <row r="11" spans="1:11" x14ac:dyDescent="0.45">
      <c r="A11" s="11" t="s">
        <v>578</v>
      </c>
      <c r="B11" s="16">
        <f>C62</f>
        <v>0.3</v>
      </c>
    </row>
    <row r="12" spans="1:11" x14ac:dyDescent="0.45">
      <c r="A12" s="11"/>
    </row>
    <row r="13" spans="1:11" x14ac:dyDescent="0.45">
      <c r="A13" s="21" t="s">
        <v>24</v>
      </c>
      <c r="B13" s="22"/>
      <c r="C13" s="22"/>
      <c r="D13" s="22"/>
      <c r="E13" s="22"/>
      <c r="F13" s="22"/>
      <c r="G13" s="22"/>
      <c r="H13" s="22"/>
      <c r="I13" s="22"/>
      <c r="J13" s="22"/>
      <c r="K13" s="22"/>
    </row>
    <row r="14" spans="1:11" s="140" customFormat="1" x14ac:dyDescent="0.45">
      <c r="A14" s="11" t="s">
        <v>579</v>
      </c>
      <c r="B14">
        <v>2019</v>
      </c>
      <c r="C14">
        <v>2020</v>
      </c>
      <c r="D14">
        <v>2021</v>
      </c>
      <c r="E14">
        <v>2024</v>
      </c>
      <c r="F14">
        <v>2025</v>
      </c>
      <c r="G14">
        <v>2034</v>
      </c>
      <c r="H14">
        <v>2035</v>
      </c>
      <c r="I14">
        <v>2050</v>
      </c>
      <c r="J14"/>
      <c r="K14"/>
    </row>
    <row r="15" spans="1:11" s="140" customFormat="1" x14ac:dyDescent="0.45">
      <c r="A15" s="11"/>
      <c r="B15" s="11">
        <v>0</v>
      </c>
      <c r="C15" s="11">
        <v>0</v>
      </c>
      <c r="D15" s="11">
        <f>B53/C53</f>
        <v>0.33000000000000013</v>
      </c>
      <c r="E15" s="11">
        <f>D15</f>
        <v>0.33000000000000013</v>
      </c>
      <c r="F15" s="11">
        <f>C53/C53</f>
        <v>1</v>
      </c>
      <c r="G15" s="11">
        <f>F15</f>
        <v>1</v>
      </c>
      <c r="H15" s="11">
        <v>0</v>
      </c>
      <c r="I15" s="11">
        <f>H15</f>
        <v>0</v>
      </c>
      <c r="J15" s="11"/>
      <c r="K15" s="11"/>
    </row>
    <row r="16" spans="1:11" s="140" customFormat="1" x14ac:dyDescent="0.45">
      <c r="A16" s="11" t="s">
        <v>577</v>
      </c>
      <c r="B16" s="27">
        <v>2019</v>
      </c>
      <c r="C16" s="27">
        <v>2020</v>
      </c>
      <c r="D16" s="27">
        <v>2021</v>
      </c>
      <c r="E16" s="27">
        <v>2022</v>
      </c>
      <c r="F16" s="141">
        <v>2023</v>
      </c>
      <c r="G16" s="141">
        <v>2024</v>
      </c>
      <c r="H16" s="141">
        <v>2032</v>
      </c>
      <c r="I16" s="141">
        <v>2033</v>
      </c>
      <c r="J16" s="191">
        <v>2034</v>
      </c>
      <c r="K16" s="191">
        <v>2050</v>
      </c>
    </row>
    <row r="17" spans="1:33" s="140" customFormat="1" x14ac:dyDescent="0.45">
      <c r="A17" s="11"/>
      <c r="B17" s="41">
        <v>0</v>
      </c>
      <c r="C17" s="41">
        <v>0</v>
      </c>
      <c r="D17" s="142">
        <f>B58/$E$58</f>
        <v>0.44790481117434033</v>
      </c>
      <c r="E17" s="142">
        <f>C58/$E$58</f>
        <v>0.44790481117434033</v>
      </c>
      <c r="F17" s="142">
        <f>D58/$E$58</f>
        <v>0.58592860838075533</v>
      </c>
      <c r="G17" s="142">
        <f>E58/$E$58</f>
        <v>1</v>
      </c>
      <c r="H17" s="142">
        <f>G17</f>
        <v>1</v>
      </c>
      <c r="I17" s="142">
        <f>F58/E58</f>
        <v>0.79306777030522502</v>
      </c>
      <c r="J17" s="142">
        <f>G58/E58</f>
        <v>0.17227108122090012</v>
      </c>
      <c r="K17" s="142">
        <f>J17</f>
        <v>0.17227108122090012</v>
      </c>
    </row>
    <row r="18" spans="1:33" s="140" customFormat="1" x14ac:dyDescent="0.45">
      <c r="A18" s="11" t="s">
        <v>578</v>
      </c>
      <c r="B18" s="140">
        <v>2019</v>
      </c>
      <c r="C18" s="140">
        <v>2020</v>
      </c>
      <c r="D18" s="140">
        <v>2021</v>
      </c>
      <c r="E18" s="140">
        <v>2025</v>
      </c>
      <c r="F18" s="140">
        <v>2026</v>
      </c>
      <c r="G18" s="140">
        <v>2035</v>
      </c>
      <c r="H18" s="140">
        <v>2036</v>
      </c>
      <c r="I18" s="140">
        <v>2050</v>
      </c>
    </row>
    <row r="19" spans="1:33" s="140" customFormat="1" x14ac:dyDescent="0.45">
      <c r="A19" s="139"/>
      <c r="B19" s="142">
        <v>0</v>
      </c>
      <c r="C19" s="142">
        <v>0</v>
      </c>
      <c r="D19" s="342">
        <f>B63/C63</f>
        <v>0.33299999999999996</v>
      </c>
      <c r="E19" s="342">
        <f>D19</f>
        <v>0.33299999999999996</v>
      </c>
      <c r="F19" s="142">
        <f>C63/C63</f>
        <v>1</v>
      </c>
      <c r="G19" s="142">
        <f>F19</f>
        <v>1</v>
      </c>
      <c r="H19" s="192">
        <v>0</v>
      </c>
      <c r="I19" s="192">
        <v>0</v>
      </c>
    </row>
    <row r="21" spans="1:33" ht="14.25" customHeight="1" x14ac:dyDescent="0.45">
      <c r="A21" s="353" t="s">
        <v>26</v>
      </c>
      <c r="B21" s="353"/>
      <c r="C21" s="353"/>
      <c r="D21" s="353"/>
      <c r="E21" s="353"/>
      <c r="F21" s="353"/>
      <c r="G21" s="353"/>
      <c r="H21" s="353"/>
      <c r="I21" s="353"/>
      <c r="J21" s="353"/>
    </row>
    <row r="22" spans="1:33" x14ac:dyDescent="0.45">
      <c r="A22" s="343" t="s">
        <v>1439</v>
      </c>
      <c r="B22" s="343"/>
      <c r="C22" s="343"/>
      <c r="D22" s="343"/>
      <c r="E22" s="343"/>
      <c r="F22" s="343"/>
      <c r="G22" s="343"/>
      <c r="H22" s="343"/>
      <c r="I22" s="343"/>
      <c r="J22" s="343"/>
      <c r="K22" s="23"/>
      <c r="L22" s="23"/>
      <c r="M22" s="23"/>
      <c r="N22" s="23"/>
      <c r="O22" s="23"/>
      <c r="P22" s="23"/>
      <c r="Q22" s="23"/>
    </row>
    <row r="24" spans="1:33" x14ac:dyDescent="0.45">
      <c r="A24" s="20" t="s">
        <v>25</v>
      </c>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row>
    <row r="26" spans="1:33" x14ac:dyDescent="0.45">
      <c r="A26" s="340" t="s">
        <v>2558</v>
      </c>
    </row>
    <row r="27" spans="1:33" x14ac:dyDescent="0.45">
      <c r="A27" s="18" t="s">
        <v>580</v>
      </c>
    </row>
    <row r="28" spans="1:33" x14ac:dyDescent="0.45">
      <c r="A28" s="18" t="s">
        <v>2559</v>
      </c>
    </row>
    <row r="29" spans="1:33" x14ac:dyDescent="0.45">
      <c r="A29" s="18" t="s">
        <v>2569</v>
      </c>
    </row>
    <row r="30" spans="1:33" x14ac:dyDescent="0.45">
      <c r="A30" s="18" t="s">
        <v>2570</v>
      </c>
    </row>
    <row r="31" spans="1:33" x14ac:dyDescent="0.45">
      <c r="A31" s="18" t="s">
        <v>2571</v>
      </c>
    </row>
    <row r="32" spans="1:33" x14ac:dyDescent="0.45">
      <c r="A32" s="18" t="s">
        <v>2572</v>
      </c>
    </row>
    <row r="33" spans="1:4" x14ac:dyDescent="0.45">
      <c r="A33" s="18" t="s">
        <v>2573</v>
      </c>
    </row>
    <row r="34" spans="1:4" x14ac:dyDescent="0.45">
      <c r="A34" s="18" t="s">
        <v>2568</v>
      </c>
    </row>
    <row r="35" spans="1:4" x14ac:dyDescent="0.45">
      <c r="A35" s="18" t="s">
        <v>2560</v>
      </c>
    </row>
    <row r="37" spans="1:4" x14ac:dyDescent="0.45">
      <c r="A37" s="18" t="s">
        <v>581</v>
      </c>
    </row>
    <row r="38" spans="1:4" x14ac:dyDescent="0.45">
      <c r="A38" t="s">
        <v>582</v>
      </c>
      <c r="B38" t="s">
        <v>2561</v>
      </c>
      <c r="C38" t="s">
        <v>583</v>
      </c>
    </row>
    <row r="39" spans="1:4" x14ac:dyDescent="0.45">
      <c r="A39" s="18" t="s">
        <v>584</v>
      </c>
      <c r="B39" s="30">
        <v>3.0084836323668029</v>
      </c>
      <c r="C39">
        <v>0</v>
      </c>
    </row>
    <row r="41" spans="1:4" x14ac:dyDescent="0.45">
      <c r="A41" s="18" t="s">
        <v>585</v>
      </c>
      <c r="B41" t="s">
        <v>2562</v>
      </c>
      <c r="C41">
        <v>2023</v>
      </c>
      <c r="D41" t="s">
        <v>586</v>
      </c>
    </row>
    <row r="42" spans="1:4" x14ac:dyDescent="0.45">
      <c r="A42" t="s">
        <v>658</v>
      </c>
      <c r="B42" s="11">
        <f>26%*0.667</f>
        <v>0.17342000000000002</v>
      </c>
      <c r="C42" s="11">
        <f>22%*0.667</f>
        <v>0.14674000000000001</v>
      </c>
      <c r="D42" s="11">
        <f>10%*0.667</f>
        <v>6.6700000000000009E-2</v>
      </c>
    </row>
    <row r="44" spans="1:4" x14ac:dyDescent="0.45">
      <c r="A44" s="18" t="s">
        <v>588</v>
      </c>
      <c r="B44" t="s">
        <v>1442</v>
      </c>
      <c r="C44" t="s">
        <v>587</v>
      </c>
    </row>
    <row r="45" spans="1:4" x14ac:dyDescent="0.45">
      <c r="A45" t="s">
        <v>658</v>
      </c>
      <c r="B45" s="11">
        <f>0.3*0.667</f>
        <v>0.2001</v>
      </c>
      <c r="C45" s="11">
        <v>0</v>
      </c>
    </row>
    <row r="47" spans="1:4" x14ac:dyDescent="0.45">
      <c r="A47" t="s">
        <v>1441</v>
      </c>
      <c r="B47" s="11">
        <v>0.33</v>
      </c>
    </row>
    <row r="49" spans="1:7" x14ac:dyDescent="0.45">
      <c r="A49" t="s">
        <v>589</v>
      </c>
    </row>
    <row r="50" spans="1:7" ht="28.5" x14ac:dyDescent="0.45">
      <c r="A50" s="196" t="s">
        <v>1440</v>
      </c>
      <c r="B50" s="196" t="s">
        <v>2561</v>
      </c>
      <c r="C50" t="s">
        <v>1436</v>
      </c>
      <c r="D50">
        <v>2035</v>
      </c>
    </row>
    <row r="51" spans="1:7" x14ac:dyDescent="0.45">
      <c r="A51" s="18" t="s">
        <v>2563</v>
      </c>
      <c r="B51" s="198">
        <f>B39/(1-$B$47)</f>
        <v>4.4902740781594082</v>
      </c>
      <c r="C51" s="30">
        <f>B51</f>
        <v>4.4902740781594082</v>
      </c>
      <c r="D51">
        <v>0</v>
      </c>
    </row>
    <row r="52" spans="1:7" x14ac:dyDescent="0.45">
      <c r="A52" s="341" t="s">
        <v>2565</v>
      </c>
      <c r="B52" s="198">
        <f>B51-B39</f>
        <v>1.4817904457926052</v>
      </c>
      <c r="C52" s="198">
        <f>C51-C39</f>
        <v>4.4902740781594082</v>
      </c>
      <c r="D52">
        <v>0</v>
      </c>
    </row>
    <row r="53" spans="1:7" x14ac:dyDescent="0.45">
      <c r="A53" s="18" t="s">
        <v>1443</v>
      </c>
      <c r="B53" s="198">
        <f>B52/'Conversion Factors'!$G$63</f>
        <v>1.6500000000000004</v>
      </c>
      <c r="C53" s="198">
        <f>C52/'Conversion Factors'!$G$63</f>
        <v>4.9999999999999991</v>
      </c>
      <c r="D53">
        <v>0</v>
      </c>
    </row>
    <row r="55" spans="1:7" x14ac:dyDescent="0.45">
      <c r="A55" t="s">
        <v>659</v>
      </c>
    </row>
    <row r="56" spans="1:7" ht="28.5" x14ac:dyDescent="0.45">
      <c r="A56" s="196" t="s">
        <v>1440</v>
      </c>
      <c r="B56" s="196">
        <v>2021</v>
      </c>
      <c r="C56" s="196">
        <v>2022</v>
      </c>
      <c r="D56">
        <v>2023</v>
      </c>
      <c r="E56" s="14" t="s">
        <v>1438</v>
      </c>
      <c r="F56">
        <v>2033</v>
      </c>
      <c r="G56" t="s">
        <v>2566</v>
      </c>
    </row>
    <row r="57" spans="1:7" x14ac:dyDescent="0.45">
      <c r="A57" s="18" t="s">
        <v>2564</v>
      </c>
      <c r="B57" s="197">
        <v>0.26</v>
      </c>
      <c r="C57" s="197">
        <f>B57</f>
        <v>0.26</v>
      </c>
      <c r="D57" s="197">
        <v>0.26</v>
      </c>
      <c r="E57" s="197">
        <v>0.26</v>
      </c>
      <c r="F57" s="197">
        <v>0.22</v>
      </c>
      <c r="G57" s="197">
        <v>0.1</v>
      </c>
    </row>
    <row r="58" spans="1:7" x14ac:dyDescent="0.45">
      <c r="A58" s="18" t="s">
        <v>661</v>
      </c>
      <c r="B58" s="16">
        <f>B57-B42</f>
        <v>8.657999999999999E-2</v>
      </c>
      <c r="C58" s="197">
        <f>B58</f>
        <v>8.657999999999999E-2</v>
      </c>
      <c r="D58" s="16">
        <f>D57-C42</f>
        <v>0.11326</v>
      </c>
      <c r="E58" s="16">
        <f>E57-D42</f>
        <v>0.1933</v>
      </c>
      <c r="F58" s="16">
        <f>F57-D42</f>
        <v>0.15329999999999999</v>
      </c>
      <c r="G58" s="16">
        <f>G57-D42</f>
        <v>3.3299999999999996E-2</v>
      </c>
    </row>
    <row r="60" spans="1:7" x14ac:dyDescent="0.45">
      <c r="A60" t="s">
        <v>660</v>
      </c>
    </row>
    <row r="61" spans="1:7" ht="28.5" x14ac:dyDescent="0.45">
      <c r="A61" s="196" t="s">
        <v>1440</v>
      </c>
      <c r="B61" s="196" t="s">
        <v>1442</v>
      </c>
      <c r="C61" t="s">
        <v>1437</v>
      </c>
      <c r="D61" t="s">
        <v>2567</v>
      </c>
    </row>
    <row r="62" spans="1:7" x14ac:dyDescent="0.45">
      <c r="A62" s="18" t="s">
        <v>2564</v>
      </c>
      <c r="B62" s="16">
        <v>0.3</v>
      </c>
      <c r="C62" s="16">
        <v>0.3</v>
      </c>
      <c r="D62">
        <v>0</v>
      </c>
    </row>
    <row r="63" spans="1:7" x14ac:dyDescent="0.45">
      <c r="A63" s="18" t="s">
        <v>661</v>
      </c>
      <c r="B63" s="16">
        <f>B62-B45</f>
        <v>9.9899999999999989E-2</v>
      </c>
      <c r="C63" s="16">
        <f>C62-C45</f>
        <v>0.3</v>
      </c>
      <c r="D63">
        <v>0</v>
      </c>
    </row>
  </sheetData>
  <mergeCells count="2">
    <mergeCell ref="A21:J21"/>
    <mergeCell ref="A22:J2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66FF"/>
  </sheetPr>
  <dimension ref="A1:AL151"/>
  <sheetViews>
    <sheetView workbookViewId="0">
      <selection activeCell="E41" sqref="E41"/>
    </sheetView>
  </sheetViews>
  <sheetFormatPr defaultRowHeight="14.25" x14ac:dyDescent="0.45"/>
  <cols>
    <col min="1" max="1" width="19.33203125" customWidth="1"/>
    <col min="3" max="3" width="14" bestFit="1" customWidth="1"/>
    <col min="7" max="38" width="10.73046875" bestFit="1" customWidth="1"/>
  </cols>
  <sheetData>
    <row r="1" spans="1:4" x14ac:dyDescent="0.45">
      <c r="A1" s="20" t="s">
        <v>22</v>
      </c>
    </row>
    <row r="2" spans="1:4" s="27" customFormat="1" x14ac:dyDescent="0.45">
      <c r="A2" t="s">
        <v>1052</v>
      </c>
      <c r="D2"/>
    </row>
    <row r="3" spans="1:4" s="27" customFormat="1" x14ac:dyDescent="0.45">
      <c r="A3" s="19">
        <v>2020</v>
      </c>
      <c r="D3" s="19"/>
    </row>
    <row r="4" spans="1:4" s="27" customFormat="1" x14ac:dyDescent="0.45">
      <c r="A4" t="s">
        <v>1053</v>
      </c>
      <c r="D4"/>
    </row>
    <row r="5" spans="1:4" s="27" customFormat="1" x14ac:dyDescent="0.45">
      <c r="A5" t="s">
        <v>1051</v>
      </c>
      <c r="D5"/>
    </row>
    <row r="7" spans="1:4" x14ac:dyDescent="0.45">
      <c r="A7" s="20" t="s">
        <v>50</v>
      </c>
    </row>
    <row r="8" spans="1:4" x14ac:dyDescent="0.45">
      <c r="A8" s="11" t="s">
        <v>1045</v>
      </c>
    </row>
    <row r="10" spans="1:4" x14ac:dyDescent="0.45">
      <c r="A10" s="20" t="s">
        <v>23</v>
      </c>
    </row>
    <row r="11" spans="1:4" s="27" customFormat="1" x14ac:dyDescent="0.45">
      <c r="A11" s="42" t="s">
        <v>1046</v>
      </c>
      <c r="B11" s="41">
        <v>1</v>
      </c>
    </row>
    <row r="12" spans="1:4" s="27" customFormat="1" x14ac:dyDescent="0.45">
      <c r="A12" s="42" t="s">
        <v>1047</v>
      </c>
      <c r="B12" s="41">
        <v>1</v>
      </c>
    </row>
    <row r="13" spans="1:4" s="27" customFormat="1" x14ac:dyDescent="0.45">
      <c r="A13" s="42" t="s">
        <v>1048</v>
      </c>
      <c r="B13" s="41">
        <v>1</v>
      </c>
    </row>
    <row r="14" spans="1:4" s="27" customFormat="1" x14ac:dyDescent="0.45">
      <c r="A14" s="42" t="s">
        <v>1049</v>
      </c>
      <c r="B14" s="41">
        <v>1</v>
      </c>
    </row>
    <row r="15" spans="1:4" s="27" customFormat="1" x14ac:dyDescent="0.45">
      <c r="A15" s="42" t="s">
        <v>1050</v>
      </c>
      <c r="B15" s="41">
        <v>1</v>
      </c>
    </row>
    <row r="16" spans="1:4" x14ac:dyDescent="0.45">
      <c r="A16" s="166"/>
    </row>
    <row r="17" spans="1:12" x14ac:dyDescent="0.45">
      <c r="A17" s="136" t="s">
        <v>24</v>
      </c>
      <c r="B17" s="22"/>
      <c r="C17" s="22"/>
      <c r="D17" s="22"/>
      <c r="E17" s="22"/>
      <c r="F17" s="22"/>
    </row>
    <row r="18" spans="1:12" x14ac:dyDescent="0.45">
      <c r="A18" s="42" t="s">
        <v>1046</v>
      </c>
      <c r="B18">
        <v>2019</v>
      </c>
      <c r="C18">
        <v>2020</v>
      </c>
      <c r="D18">
        <v>2035</v>
      </c>
      <c r="E18">
        <v>2050</v>
      </c>
    </row>
    <row r="19" spans="1:12" x14ac:dyDescent="0.45">
      <c r="B19" s="11">
        <v>0</v>
      </c>
      <c r="C19" s="11">
        <v>0</v>
      </c>
      <c r="D19" s="11">
        <v>1</v>
      </c>
      <c r="E19" s="11">
        <v>1</v>
      </c>
    </row>
    <row r="20" spans="1:12" x14ac:dyDescent="0.45">
      <c r="A20" s="42" t="s">
        <v>1047</v>
      </c>
      <c r="B20" s="27">
        <v>2019</v>
      </c>
      <c r="C20" s="27">
        <v>2023</v>
      </c>
      <c r="D20" s="27">
        <v>2024</v>
      </c>
      <c r="E20" s="27">
        <v>2025</v>
      </c>
      <c r="F20" s="27">
        <v>2026</v>
      </c>
      <c r="G20" s="27">
        <v>2035</v>
      </c>
      <c r="H20" s="27">
        <v>2045</v>
      </c>
      <c r="I20" s="27">
        <v>2050</v>
      </c>
    </row>
    <row r="21" spans="1:12" x14ac:dyDescent="0.45">
      <c r="B21" s="41">
        <v>0</v>
      </c>
      <c r="C21" s="41">
        <v>0</v>
      </c>
      <c r="D21" s="41">
        <f>D125</f>
        <v>0.05</v>
      </c>
      <c r="E21" s="41">
        <f>D126</f>
        <v>7.0000000000000021E-2</v>
      </c>
      <c r="F21" s="41">
        <f>D127</f>
        <v>0.1</v>
      </c>
      <c r="G21" s="41">
        <f>D136</f>
        <v>0.55000000000000004</v>
      </c>
      <c r="H21" s="41">
        <f>D146</f>
        <v>1.0000000000000004</v>
      </c>
      <c r="I21" s="41">
        <f>H21</f>
        <v>1.0000000000000004</v>
      </c>
    </row>
    <row r="22" spans="1:12" x14ac:dyDescent="0.45">
      <c r="A22" s="42" t="s">
        <v>1048</v>
      </c>
      <c r="B22">
        <v>2019</v>
      </c>
      <c r="C22">
        <v>2020</v>
      </c>
      <c r="D22">
        <v>2035</v>
      </c>
      <c r="E22">
        <v>2050</v>
      </c>
    </row>
    <row r="23" spans="1:12" x14ac:dyDescent="0.45">
      <c r="B23" s="11">
        <v>0</v>
      </c>
      <c r="C23" s="11">
        <v>0</v>
      </c>
      <c r="D23" s="11">
        <v>1</v>
      </c>
      <c r="E23" s="11">
        <v>1</v>
      </c>
    </row>
    <row r="24" spans="1:12" x14ac:dyDescent="0.45">
      <c r="A24" s="42" t="s">
        <v>1049</v>
      </c>
      <c r="B24" s="27">
        <v>2019</v>
      </c>
      <c r="C24" s="27">
        <v>2023</v>
      </c>
      <c r="D24" s="27">
        <v>2024</v>
      </c>
      <c r="E24" s="27">
        <v>2025</v>
      </c>
      <c r="F24" s="27">
        <v>2026</v>
      </c>
      <c r="G24" s="27">
        <v>2027</v>
      </c>
      <c r="H24" s="27">
        <v>2030</v>
      </c>
      <c r="I24" s="27">
        <v>2032</v>
      </c>
      <c r="J24" s="27">
        <v>2035</v>
      </c>
      <c r="K24" s="27">
        <v>2045</v>
      </c>
      <c r="L24" s="27">
        <v>2050</v>
      </c>
    </row>
    <row r="25" spans="1:12" x14ac:dyDescent="0.45">
      <c r="B25" s="41">
        <v>0</v>
      </c>
      <c r="C25" s="41">
        <v>0</v>
      </c>
      <c r="D25" s="41">
        <f>INDEX($E$125:$E$151,MATCH(D24,$A$125:$A$151,0))</f>
        <v>6.1082521411265488E-2</v>
      </c>
      <c r="E25" s="41">
        <f t="shared" ref="E25:L25" si="0">INDEX($E$125:$E$151,MATCH(E24,$A$125:$A$151,0))</f>
        <v>8.1189237218986174E-2</v>
      </c>
      <c r="F25" s="41">
        <f t="shared" si="0"/>
        <v>0.10847872679123827</v>
      </c>
      <c r="G25" s="41">
        <f t="shared" si="0"/>
        <v>0.16426597947710875</v>
      </c>
      <c r="H25" s="41">
        <f t="shared" si="0"/>
        <v>0.35899959904479228</v>
      </c>
      <c r="I25" s="41">
        <f t="shared" si="0"/>
        <v>0.4602259395549842</v>
      </c>
      <c r="J25" s="41">
        <f t="shared" si="0"/>
        <v>0.56216591283855633</v>
      </c>
      <c r="K25" s="41">
        <f t="shared" si="0"/>
        <v>1.0000000000000002</v>
      </c>
      <c r="L25" s="41">
        <f t="shared" si="0"/>
        <v>1.0000000000000002</v>
      </c>
    </row>
    <row r="26" spans="1:12" x14ac:dyDescent="0.45">
      <c r="A26" s="42" t="s">
        <v>1050</v>
      </c>
      <c r="B26">
        <v>2019</v>
      </c>
      <c r="C26">
        <v>2020</v>
      </c>
      <c r="D26">
        <v>2035</v>
      </c>
      <c r="E26">
        <v>2050</v>
      </c>
    </row>
    <row r="27" spans="1:12" x14ac:dyDescent="0.45">
      <c r="A27" s="42"/>
      <c r="B27" s="11">
        <v>0</v>
      </c>
      <c r="C27" s="11">
        <v>0</v>
      </c>
      <c r="D27" s="11">
        <v>1</v>
      </c>
      <c r="E27" s="11">
        <v>1</v>
      </c>
    </row>
    <row r="29" spans="1:12" x14ac:dyDescent="0.45">
      <c r="A29" s="352" t="s">
        <v>26</v>
      </c>
      <c r="B29" s="352"/>
      <c r="C29" s="352"/>
      <c r="D29" s="352"/>
      <c r="E29" s="352"/>
      <c r="F29" s="352"/>
      <c r="G29" s="352"/>
      <c r="H29" s="352"/>
      <c r="I29" s="352"/>
      <c r="J29" s="352"/>
    </row>
    <row r="30" spans="1:12" ht="34.25" customHeight="1" x14ac:dyDescent="0.45">
      <c r="A30" s="343" t="s">
        <v>2268</v>
      </c>
      <c r="B30" s="343"/>
      <c r="C30" s="343"/>
      <c r="D30" s="343"/>
      <c r="E30" s="343"/>
      <c r="F30" s="343"/>
      <c r="G30" s="343"/>
      <c r="H30" s="343"/>
      <c r="I30" s="343"/>
      <c r="J30" s="343"/>
    </row>
    <row r="32" spans="1:12" x14ac:dyDescent="0.45">
      <c r="A32" s="352" t="s">
        <v>25</v>
      </c>
      <c r="B32" s="352"/>
      <c r="C32" s="352"/>
      <c r="D32" s="352"/>
      <c r="E32" s="352"/>
      <c r="F32" s="352"/>
      <c r="G32" s="352"/>
      <c r="H32" s="352"/>
      <c r="I32" s="352"/>
      <c r="J32" s="352"/>
    </row>
    <row r="33" spans="1:38" x14ac:dyDescent="0.45">
      <c r="A33" s="232" t="s">
        <v>2175</v>
      </c>
      <c r="B33" s="226"/>
      <c r="C33" s="226"/>
      <c r="D33" s="226"/>
      <c r="E33" s="226"/>
      <c r="F33" s="226"/>
      <c r="G33" s="226"/>
      <c r="H33" s="226"/>
      <c r="I33" s="226"/>
      <c r="J33" s="226"/>
      <c r="K33" s="226"/>
      <c r="L33" s="226"/>
      <c r="M33" s="226"/>
      <c r="N33" s="226"/>
      <c r="O33" s="226"/>
      <c r="P33" s="226"/>
      <c r="Q33" s="226"/>
      <c r="R33" s="226"/>
      <c r="S33" s="226"/>
      <c r="T33" s="226"/>
      <c r="U33" s="226"/>
      <c r="V33" s="226"/>
      <c r="W33" s="226"/>
      <c r="X33" s="226"/>
      <c r="Y33" s="226"/>
      <c r="Z33" s="226"/>
      <c r="AA33" s="226"/>
      <c r="AB33" s="226"/>
      <c r="AC33" s="226"/>
      <c r="AD33" s="226"/>
      <c r="AE33" s="226"/>
      <c r="AF33" s="226"/>
      <c r="AG33" s="226"/>
      <c r="AH33" s="226"/>
      <c r="AI33" s="226"/>
      <c r="AJ33" s="226"/>
      <c r="AK33" s="226"/>
      <c r="AL33" s="226"/>
    </row>
    <row r="34" spans="1:38" s="7" customFormat="1" x14ac:dyDescent="0.45">
      <c r="A34" s="7" t="s">
        <v>2176</v>
      </c>
      <c r="B34" s="7" t="s">
        <v>2177</v>
      </c>
      <c r="C34" s="7" t="s">
        <v>2178</v>
      </c>
      <c r="D34" s="7" t="s">
        <v>2179</v>
      </c>
      <c r="E34" s="7" t="s">
        <v>2180</v>
      </c>
      <c r="F34" s="7" t="s">
        <v>2181</v>
      </c>
      <c r="G34" s="7">
        <v>2019</v>
      </c>
      <c r="H34" s="7">
        <v>2020</v>
      </c>
      <c r="I34" s="7">
        <v>2021</v>
      </c>
      <c r="J34" s="7">
        <v>2022</v>
      </c>
      <c r="K34" s="7">
        <v>2023</v>
      </c>
      <c r="L34" s="7">
        <v>2024</v>
      </c>
      <c r="M34" s="7">
        <v>2025</v>
      </c>
      <c r="N34" s="7">
        <v>2026</v>
      </c>
      <c r="O34" s="7">
        <v>2027</v>
      </c>
      <c r="P34" s="7">
        <v>2028</v>
      </c>
      <c r="Q34" s="7">
        <v>2029</v>
      </c>
      <c r="R34" s="7">
        <v>2030</v>
      </c>
      <c r="S34" s="7">
        <v>2031</v>
      </c>
      <c r="T34" s="7">
        <v>2032</v>
      </c>
      <c r="U34" s="7">
        <v>2033</v>
      </c>
      <c r="V34" s="7">
        <v>2034</v>
      </c>
      <c r="W34" s="7">
        <v>2035</v>
      </c>
      <c r="X34" s="7">
        <v>2036</v>
      </c>
      <c r="Y34" s="7">
        <v>2037</v>
      </c>
      <c r="Z34" s="7">
        <v>2038</v>
      </c>
      <c r="AA34" s="7">
        <v>2039</v>
      </c>
      <c r="AB34" s="7">
        <v>2040</v>
      </c>
      <c r="AC34" s="7">
        <v>2041</v>
      </c>
      <c r="AD34" s="7">
        <v>2042</v>
      </c>
      <c r="AE34" s="7">
        <v>2043</v>
      </c>
      <c r="AF34" s="7">
        <v>2044</v>
      </c>
      <c r="AG34" s="7">
        <v>2045</v>
      </c>
      <c r="AH34" s="7">
        <v>2046</v>
      </c>
      <c r="AI34" s="7">
        <v>2047</v>
      </c>
      <c r="AJ34" s="7">
        <v>2048</v>
      </c>
      <c r="AK34" s="7">
        <v>2049</v>
      </c>
      <c r="AL34" s="7">
        <v>2050</v>
      </c>
    </row>
    <row r="35" spans="1:38" s="7" customFormat="1" x14ac:dyDescent="0.45">
      <c r="A35" s="28" t="s">
        <v>2182</v>
      </c>
      <c r="B35" s="28" t="s">
        <v>2183</v>
      </c>
      <c r="C35" s="28" t="s">
        <v>2184</v>
      </c>
      <c r="D35" t="s">
        <v>2185</v>
      </c>
      <c r="E35" t="s">
        <v>2186</v>
      </c>
      <c r="F35" t="s">
        <v>2187</v>
      </c>
      <c r="G35">
        <v>214.897919</v>
      </c>
      <c r="H35">
        <v>222.14923099999999</v>
      </c>
      <c r="I35">
        <v>227.8974</v>
      </c>
      <c r="J35">
        <v>233.13056900000001</v>
      </c>
      <c r="K35">
        <v>240.36245700000001</v>
      </c>
      <c r="L35">
        <v>246.59832800000001</v>
      </c>
      <c r="M35">
        <v>251.279968</v>
      </c>
      <c r="N35">
        <v>254.69584699999999</v>
      </c>
      <c r="O35">
        <v>256.33557100000002</v>
      </c>
      <c r="P35">
        <v>255.69979900000001</v>
      </c>
      <c r="Q35">
        <v>254.035721</v>
      </c>
      <c r="R35">
        <v>247.919937</v>
      </c>
      <c r="S35">
        <v>241.56248500000001</v>
      </c>
      <c r="T35">
        <v>235.74636799999999</v>
      </c>
      <c r="U35">
        <v>230.53744499999999</v>
      </c>
      <c r="V35">
        <v>223.93785099999999</v>
      </c>
      <c r="W35">
        <v>216.67785599999999</v>
      </c>
      <c r="X35">
        <v>209.525497</v>
      </c>
      <c r="Y35">
        <v>203.19248999999999</v>
      </c>
      <c r="Z35">
        <v>196.00079299999999</v>
      </c>
      <c r="AA35">
        <v>185.60943599999999</v>
      </c>
      <c r="AB35">
        <v>175.26319899999999</v>
      </c>
      <c r="AC35">
        <v>163.59681699999999</v>
      </c>
      <c r="AD35">
        <v>151.07524100000001</v>
      </c>
      <c r="AE35">
        <v>139.260986</v>
      </c>
      <c r="AF35">
        <v>128.246689</v>
      </c>
      <c r="AG35">
        <v>117.29547100000001</v>
      </c>
      <c r="AH35">
        <v>106.277306</v>
      </c>
      <c r="AI35">
        <v>94.661804000000004</v>
      </c>
      <c r="AJ35">
        <v>82.883904000000001</v>
      </c>
      <c r="AK35">
        <v>70.712738000000002</v>
      </c>
      <c r="AL35">
        <v>58.22842</v>
      </c>
    </row>
    <row r="36" spans="1:38" s="7" customFormat="1" x14ac:dyDescent="0.45">
      <c r="A36" s="28" t="s">
        <v>2182</v>
      </c>
      <c r="B36" s="28" t="s">
        <v>2183</v>
      </c>
      <c r="C36" s="28" t="s">
        <v>2184</v>
      </c>
      <c r="D36" t="s">
        <v>2188</v>
      </c>
      <c r="E36" t="s">
        <v>2189</v>
      </c>
      <c r="F36" t="s">
        <v>2187</v>
      </c>
      <c r="G36">
        <v>328.631531</v>
      </c>
      <c r="H36">
        <v>335.13354500000003</v>
      </c>
      <c r="I36">
        <v>338.39428700000002</v>
      </c>
      <c r="J36">
        <v>340.14562999999998</v>
      </c>
      <c r="K36">
        <v>344.730255</v>
      </c>
      <c r="L36">
        <v>343.39309700000001</v>
      </c>
      <c r="M36">
        <v>340.37756300000001</v>
      </c>
      <c r="N36">
        <v>337.65560900000003</v>
      </c>
      <c r="O36">
        <v>332.922394</v>
      </c>
      <c r="P36">
        <v>331.18386800000002</v>
      </c>
      <c r="Q36">
        <v>332.00503500000002</v>
      </c>
      <c r="R36">
        <v>327.44198599999999</v>
      </c>
      <c r="S36">
        <v>323.62252799999999</v>
      </c>
      <c r="T36">
        <v>319.859283</v>
      </c>
      <c r="U36">
        <v>314.77450599999997</v>
      </c>
      <c r="V36">
        <v>311.10595699999999</v>
      </c>
      <c r="W36">
        <v>309.26281699999998</v>
      </c>
      <c r="X36">
        <v>308.19912699999998</v>
      </c>
      <c r="Y36">
        <v>306.31497200000001</v>
      </c>
      <c r="Z36">
        <v>305.42450000000002</v>
      </c>
      <c r="AA36">
        <v>306.54528800000003</v>
      </c>
      <c r="AB36">
        <v>306.72854599999999</v>
      </c>
      <c r="AC36">
        <v>308.32937600000002</v>
      </c>
      <c r="AD36">
        <v>309.518463</v>
      </c>
      <c r="AE36">
        <v>309.47494499999999</v>
      </c>
      <c r="AF36">
        <v>309.53411899999998</v>
      </c>
      <c r="AG36">
        <v>309.20636000000002</v>
      </c>
      <c r="AH36">
        <v>308.475189</v>
      </c>
      <c r="AI36">
        <v>307.36990400000002</v>
      </c>
      <c r="AJ36">
        <v>305.992615</v>
      </c>
      <c r="AK36">
        <v>304.17465199999998</v>
      </c>
      <c r="AL36">
        <v>302.27493299999998</v>
      </c>
    </row>
    <row r="37" spans="1:38" s="7" customFormat="1" x14ac:dyDescent="0.45">
      <c r="A37" s="28" t="s">
        <v>2182</v>
      </c>
      <c r="B37" s="28" t="s">
        <v>2183</v>
      </c>
      <c r="C37" s="28" t="s">
        <v>2184</v>
      </c>
      <c r="D37" t="s">
        <v>1716</v>
      </c>
      <c r="E37" t="s">
        <v>2190</v>
      </c>
      <c r="F37" t="s">
        <v>2187</v>
      </c>
      <c r="G37">
        <v>0.74880100000000005</v>
      </c>
      <c r="H37">
        <v>0.78251999999999999</v>
      </c>
      <c r="I37">
        <v>0.80649199999999999</v>
      </c>
      <c r="J37">
        <v>0.82927899999999999</v>
      </c>
      <c r="K37">
        <v>0.86352600000000002</v>
      </c>
      <c r="L37">
        <v>0.89049500000000004</v>
      </c>
      <c r="M37">
        <v>0.91380899999999998</v>
      </c>
      <c r="N37">
        <v>0.940577</v>
      </c>
      <c r="O37">
        <v>0.97048000000000001</v>
      </c>
      <c r="P37">
        <v>1.006961</v>
      </c>
      <c r="Q37">
        <v>1.0494270000000001</v>
      </c>
      <c r="R37">
        <v>1.0762350000000001</v>
      </c>
      <c r="S37">
        <v>1.1050599999999999</v>
      </c>
      <c r="T37">
        <v>1.1369549999999999</v>
      </c>
      <c r="U37">
        <v>1.169217</v>
      </c>
      <c r="V37">
        <v>1.203017</v>
      </c>
      <c r="W37">
        <v>1.2411859999999999</v>
      </c>
      <c r="X37">
        <v>1.283595</v>
      </c>
      <c r="Y37">
        <v>1.3284739999999999</v>
      </c>
      <c r="Z37">
        <v>1.376441</v>
      </c>
      <c r="AA37">
        <v>1.424015</v>
      </c>
      <c r="AB37">
        <v>1.4718530000000001</v>
      </c>
      <c r="AC37">
        <v>1.523021</v>
      </c>
      <c r="AD37">
        <v>1.573278</v>
      </c>
      <c r="AE37">
        <v>1.6249389999999999</v>
      </c>
      <c r="AF37">
        <v>1.6835659999999999</v>
      </c>
      <c r="AG37">
        <v>1.7452970000000001</v>
      </c>
      <c r="AH37">
        <v>1.808878</v>
      </c>
      <c r="AI37">
        <v>1.872231</v>
      </c>
      <c r="AJ37">
        <v>1.93909</v>
      </c>
      <c r="AK37">
        <v>2.0049419999999998</v>
      </c>
      <c r="AL37">
        <v>2.0749029999999999</v>
      </c>
    </row>
    <row r="38" spans="1:38" s="7" customFormat="1" x14ac:dyDescent="0.45">
      <c r="A38" s="28" t="s">
        <v>2182</v>
      </c>
      <c r="B38" s="28" t="s">
        <v>2183</v>
      </c>
      <c r="C38" s="28" t="s">
        <v>2184</v>
      </c>
      <c r="D38" t="s">
        <v>2191</v>
      </c>
      <c r="E38" t="s">
        <v>2192</v>
      </c>
      <c r="F38" t="s">
        <v>2187</v>
      </c>
      <c r="G38">
        <v>0.45099</v>
      </c>
      <c r="H38">
        <v>0.454098</v>
      </c>
      <c r="I38">
        <v>0.45125100000000001</v>
      </c>
      <c r="J38">
        <v>0.44767699999999999</v>
      </c>
      <c r="K38">
        <v>0.45003100000000001</v>
      </c>
      <c r="L38">
        <v>0.448266</v>
      </c>
      <c r="M38">
        <v>0.44453799999999999</v>
      </c>
      <c r="N38">
        <v>0.44237500000000002</v>
      </c>
      <c r="O38">
        <v>0.44146999999999997</v>
      </c>
      <c r="P38">
        <v>0.44320599999999999</v>
      </c>
      <c r="Q38">
        <v>0.44706000000000001</v>
      </c>
      <c r="R38">
        <v>0.443888</v>
      </c>
      <c r="S38">
        <v>0.44139</v>
      </c>
      <c r="T38">
        <v>0.43993500000000002</v>
      </c>
      <c r="U38">
        <v>0.43846299999999999</v>
      </c>
      <c r="V38">
        <v>0.43729800000000002</v>
      </c>
      <c r="W38">
        <v>0.44020799999999999</v>
      </c>
      <c r="X38">
        <v>0.44638499999999998</v>
      </c>
      <c r="Y38">
        <v>0.45893400000000001</v>
      </c>
      <c r="Z38">
        <v>0.477099</v>
      </c>
      <c r="AA38">
        <v>0.50008300000000006</v>
      </c>
      <c r="AB38">
        <v>0.52543700000000004</v>
      </c>
      <c r="AC38">
        <v>0.55438699999999996</v>
      </c>
      <c r="AD38">
        <v>0.58887400000000001</v>
      </c>
      <c r="AE38">
        <v>0.62693399999999999</v>
      </c>
      <c r="AF38">
        <v>0.67270099999999999</v>
      </c>
      <c r="AG38">
        <v>0.73041500000000004</v>
      </c>
      <c r="AH38">
        <v>0.79410700000000001</v>
      </c>
      <c r="AI38">
        <v>0.86369499999999999</v>
      </c>
      <c r="AJ38">
        <v>0.94116999999999995</v>
      </c>
      <c r="AK38">
        <v>1.025296</v>
      </c>
      <c r="AL38">
        <v>1.119146</v>
      </c>
    </row>
    <row r="39" spans="1:38" s="7" customFormat="1" x14ac:dyDescent="0.45">
      <c r="A39" s="28" t="s">
        <v>2182</v>
      </c>
      <c r="B39" s="28" t="s">
        <v>2183</v>
      </c>
      <c r="C39" s="28" t="s">
        <v>2184</v>
      </c>
      <c r="D39" t="s">
        <v>2193</v>
      </c>
      <c r="E39" t="s">
        <v>2194</v>
      </c>
      <c r="F39" t="s">
        <v>2187</v>
      </c>
      <c r="G39">
        <v>297.19448899999998</v>
      </c>
      <c r="H39">
        <v>292.485229</v>
      </c>
      <c r="I39">
        <v>283.88552900000002</v>
      </c>
      <c r="J39">
        <v>275.34075899999999</v>
      </c>
      <c r="K39">
        <v>272.70605499999999</v>
      </c>
      <c r="L39">
        <v>268.70361300000002</v>
      </c>
      <c r="M39">
        <v>263.720123</v>
      </c>
      <c r="N39">
        <v>262.300568</v>
      </c>
      <c r="O39">
        <v>266.73919699999999</v>
      </c>
      <c r="P39">
        <v>275.27453600000001</v>
      </c>
      <c r="Q39">
        <v>286.15130599999998</v>
      </c>
      <c r="R39">
        <v>292.900238</v>
      </c>
      <c r="S39">
        <v>300.20236199999999</v>
      </c>
      <c r="T39">
        <v>308.65859999999998</v>
      </c>
      <c r="U39">
        <v>317.41720600000002</v>
      </c>
      <c r="V39">
        <v>326.59310900000003</v>
      </c>
      <c r="W39">
        <v>336.95510899999999</v>
      </c>
      <c r="X39">
        <v>348.46816999999999</v>
      </c>
      <c r="Y39">
        <v>360.65176400000001</v>
      </c>
      <c r="Z39">
        <v>373.67392000000001</v>
      </c>
      <c r="AA39">
        <v>386.589203</v>
      </c>
      <c r="AB39">
        <v>399.57607999999999</v>
      </c>
      <c r="AC39">
        <v>413.46713299999999</v>
      </c>
      <c r="AD39">
        <v>427.11093099999999</v>
      </c>
      <c r="AE39">
        <v>441.135651</v>
      </c>
      <c r="AF39">
        <v>457.05169699999999</v>
      </c>
      <c r="AG39">
        <v>473.810272</v>
      </c>
      <c r="AH39">
        <v>490.85232500000001</v>
      </c>
      <c r="AI39">
        <v>507.64688100000001</v>
      </c>
      <c r="AJ39">
        <v>525.48541299999999</v>
      </c>
      <c r="AK39">
        <v>542.61224400000003</v>
      </c>
      <c r="AL39">
        <v>560.95898399999999</v>
      </c>
    </row>
    <row r="40" spans="1:38" s="7" customFormat="1" x14ac:dyDescent="0.45">
      <c r="A40" s="28" t="s">
        <v>2182</v>
      </c>
      <c r="B40" s="28" t="s">
        <v>2183</v>
      </c>
      <c r="C40" s="28" t="s">
        <v>2184</v>
      </c>
      <c r="D40" t="s">
        <v>107</v>
      </c>
      <c r="E40" t="s">
        <v>2195</v>
      </c>
      <c r="F40" t="s">
        <v>2187</v>
      </c>
      <c r="G40">
        <v>0</v>
      </c>
      <c r="H40">
        <v>1.0066040000000001</v>
      </c>
      <c r="I40">
        <v>1.035253</v>
      </c>
      <c r="J40">
        <v>1.064505</v>
      </c>
      <c r="K40">
        <v>1.108465</v>
      </c>
      <c r="L40">
        <v>1.143084</v>
      </c>
      <c r="M40">
        <v>1.173011</v>
      </c>
      <c r="N40">
        <v>1.207371</v>
      </c>
      <c r="O40">
        <v>1.2457560000000001</v>
      </c>
      <c r="P40">
        <v>1.292586</v>
      </c>
      <c r="Q40">
        <v>1.3470960000000001</v>
      </c>
      <c r="R40">
        <v>1.3815090000000001</v>
      </c>
      <c r="S40">
        <v>1.4185099999999999</v>
      </c>
      <c r="T40">
        <v>1.459452</v>
      </c>
      <c r="U40">
        <v>1.500866</v>
      </c>
      <c r="V40">
        <v>1.5442530000000001</v>
      </c>
      <c r="W40">
        <v>1.593248</v>
      </c>
      <c r="X40">
        <v>1.647686</v>
      </c>
      <c r="Y40">
        <v>1.705295</v>
      </c>
      <c r="Z40">
        <v>1.7668680000000001</v>
      </c>
      <c r="AA40">
        <v>1.8279369999999999</v>
      </c>
      <c r="AB40">
        <v>1.8893439999999999</v>
      </c>
      <c r="AC40">
        <v>1.9550259999999999</v>
      </c>
      <c r="AD40">
        <v>2.0195379999999998</v>
      </c>
      <c r="AE40">
        <v>2.085852</v>
      </c>
      <c r="AF40">
        <v>2.1611090000000002</v>
      </c>
      <c r="AG40">
        <v>2.2403499999999998</v>
      </c>
      <c r="AH40">
        <v>2.3219650000000001</v>
      </c>
      <c r="AI40">
        <v>2.403289</v>
      </c>
      <c r="AJ40">
        <v>2.4891130000000001</v>
      </c>
      <c r="AK40">
        <v>2.5736439999999998</v>
      </c>
      <c r="AL40">
        <v>2.6634479999999998</v>
      </c>
    </row>
    <row r="41" spans="1:38" s="7" customFormat="1" x14ac:dyDescent="0.45">
      <c r="A41" s="28" t="s">
        <v>2182</v>
      </c>
      <c r="B41" s="28" t="s">
        <v>2183</v>
      </c>
      <c r="C41" s="28" t="s">
        <v>2184</v>
      </c>
      <c r="D41" t="s">
        <v>2196</v>
      </c>
      <c r="E41" t="s">
        <v>2197</v>
      </c>
      <c r="F41" t="s">
        <v>2187</v>
      </c>
      <c r="G41">
        <v>0</v>
      </c>
      <c r="H41">
        <v>1.1042430000000001</v>
      </c>
      <c r="I41">
        <v>1.1380710000000001</v>
      </c>
      <c r="J41">
        <v>1.170228</v>
      </c>
      <c r="K41">
        <v>1.2185539999999999</v>
      </c>
      <c r="L41">
        <v>1.2566120000000001</v>
      </c>
      <c r="M41">
        <v>1.2895110000000001</v>
      </c>
      <c r="N41">
        <v>1.3272839999999999</v>
      </c>
      <c r="O41">
        <v>1.3694809999999999</v>
      </c>
      <c r="P41">
        <v>1.4209620000000001</v>
      </c>
      <c r="Q41">
        <v>1.4808859999999999</v>
      </c>
      <c r="R41">
        <v>1.5187170000000001</v>
      </c>
      <c r="S41">
        <v>1.5593919999999999</v>
      </c>
      <c r="T41">
        <v>1.604401</v>
      </c>
      <c r="U41">
        <v>1.6499280000000001</v>
      </c>
      <c r="V41">
        <v>1.697624</v>
      </c>
      <c r="W41">
        <v>1.751485</v>
      </c>
      <c r="X41">
        <v>1.8113300000000001</v>
      </c>
      <c r="Y41">
        <v>1.87466</v>
      </c>
      <c r="Z41">
        <v>1.9423490000000001</v>
      </c>
      <c r="AA41">
        <v>2.0094820000000002</v>
      </c>
      <c r="AB41">
        <v>2.0769880000000001</v>
      </c>
      <c r="AC41">
        <v>2.149194</v>
      </c>
      <c r="AD41">
        <v>2.220113</v>
      </c>
      <c r="AE41">
        <v>2.2930139999999999</v>
      </c>
      <c r="AF41">
        <v>2.3757450000000002</v>
      </c>
      <c r="AG41">
        <v>2.4628559999999999</v>
      </c>
      <c r="AH41">
        <v>2.5525769999999999</v>
      </c>
      <c r="AI41">
        <v>2.6419779999999999</v>
      </c>
      <c r="AJ41">
        <v>2.7363249999999999</v>
      </c>
      <c r="AK41">
        <v>2.8292510000000002</v>
      </c>
      <c r="AL41">
        <v>2.9279739999999999</v>
      </c>
    </row>
    <row r="42" spans="1:38" s="7" customFormat="1" x14ac:dyDescent="0.45">
      <c r="A42" s="28" t="s">
        <v>2182</v>
      </c>
      <c r="B42" s="28" t="s">
        <v>2183</v>
      </c>
      <c r="C42" s="28" t="s">
        <v>2184</v>
      </c>
      <c r="D42" t="s">
        <v>2198</v>
      </c>
      <c r="E42" t="s">
        <v>2199</v>
      </c>
      <c r="F42" t="s">
        <v>2187</v>
      </c>
      <c r="G42">
        <v>0</v>
      </c>
      <c r="H42">
        <v>1.0936300000000001</v>
      </c>
      <c r="I42">
        <v>1.1271329999999999</v>
      </c>
      <c r="J42">
        <v>1.158981</v>
      </c>
      <c r="K42">
        <v>1.2068430000000001</v>
      </c>
      <c r="L42">
        <v>1.2445349999999999</v>
      </c>
      <c r="M42">
        <v>1.277118</v>
      </c>
      <c r="N42">
        <v>1.314527</v>
      </c>
      <c r="O42">
        <v>1.3563190000000001</v>
      </c>
      <c r="P42">
        <v>1.407305</v>
      </c>
      <c r="Q42">
        <v>1.466653</v>
      </c>
      <c r="R42">
        <v>1.5041199999999999</v>
      </c>
      <c r="S42">
        <v>1.544405</v>
      </c>
      <c r="T42">
        <v>1.588981</v>
      </c>
      <c r="U42">
        <v>1.6340699999999999</v>
      </c>
      <c r="V42">
        <v>1.681308</v>
      </c>
      <c r="W42">
        <v>1.7346520000000001</v>
      </c>
      <c r="X42">
        <v>1.7939210000000001</v>
      </c>
      <c r="Y42">
        <v>1.8566419999999999</v>
      </c>
      <c r="Z42">
        <v>1.923681</v>
      </c>
      <c r="AA42">
        <v>1.9901690000000001</v>
      </c>
      <c r="AB42">
        <v>2.057026</v>
      </c>
      <c r="AC42">
        <v>2.1285370000000001</v>
      </c>
      <c r="AD42">
        <v>2.1987760000000001</v>
      </c>
      <c r="AE42">
        <v>2.270975</v>
      </c>
      <c r="AF42">
        <v>2.3529119999999999</v>
      </c>
      <c r="AG42">
        <v>2.4391850000000002</v>
      </c>
      <c r="AH42">
        <v>2.528044</v>
      </c>
      <c r="AI42">
        <v>2.6165850000000002</v>
      </c>
      <c r="AJ42">
        <v>2.710026</v>
      </c>
      <c r="AK42">
        <v>2.8020580000000002</v>
      </c>
      <c r="AL42">
        <v>2.8998339999999998</v>
      </c>
    </row>
    <row r="43" spans="1:38" s="7" customFormat="1" x14ac:dyDescent="0.45">
      <c r="A43" s="28" t="s">
        <v>2182</v>
      </c>
      <c r="B43" s="28" t="s">
        <v>2183</v>
      </c>
      <c r="C43" s="28" t="s">
        <v>2184</v>
      </c>
      <c r="D43" t="s">
        <v>2200</v>
      </c>
      <c r="E43" t="s">
        <v>2201</v>
      </c>
      <c r="F43" t="s">
        <v>2187</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row>
    <row r="44" spans="1:38" x14ac:dyDescent="0.45">
      <c r="A44" t="s">
        <v>2202</v>
      </c>
      <c r="B44" t="s">
        <v>2203</v>
      </c>
      <c r="C44" t="s">
        <v>2204</v>
      </c>
      <c r="D44" t="s">
        <v>2188</v>
      </c>
      <c r="E44" t="s">
        <v>2205</v>
      </c>
      <c r="F44" t="s">
        <v>2187</v>
      </c>
      <c r="G44">
        <v>164.36260999999999</v>
      </c>
      <c r="H44">
        <v>162.7621</v>
      </c>
      <c r="I44">
        <v>161.99693300000001</v>
      </c>
      <c r="J44">
        <v>161.18267800000001</v>
      </c>
      <c r="K44">
        <v>162.71696499999999</v>
      </c>
      <c r="L44">
        <v>163.40625</v>
      </c>
      <c r="M44">
        <v>163.328812</v>
      </c>
      <c r="N44">
        <v>163.11859100000001</v>
      </c>
      <c r="O44">
        <v>163.73619099999999</v>
      </c>
      <c r="P44">
        <v>164.944016</v>
      </c>
      <c r="Q44">
        <v>165.06669600000001</v>
      </c>
      <c r="R44">
        <v>164.74612400000001</v>
      </c>
      <c r="S44">
        <v>164.256058</v>
      </c>
      <c r="T44">
        <v>163.960373</v>
      </c>
      <c r="U44">
        <v>163.70710800000001</v>
      </c>
      <c r="V44">
        <v>163.525757</v>
      </c>
      <c r="W44">
        <v>163.72224399999999</v>
      </c>
      <c r="X44">
        <v>164.386627</v>
      </c>
      <c r="Y44">
        <v>165.03178399999999</v>
      </c>
      <c r="Z44">
        <v>166.11283900000001</v>
      </c>
      <c r="AA44">
        <v>166.68756099999999</v>
      </c>
      <c r="AB44">
        <v>167.06170700000001</v>
      </c>
      <c r="AC44">
        <v>167.70488</v>
      </c>
      <c r="AD44">
        <v>167.89836099999999</v>
      </c>
      <c r="AE44">
        <v>167.975143</v>
      </c>
      <c r="AF44">
        <v>168.48135400000001</v>
      </c>
      <c r="AG44">
        <v>169.22558599999999</v>
      </c>
      <c r="AH44">
        <v>169.87304700000001</v>
      </c>
      <c r="AI44">
        <v>170.21661399999999</v>
      </c>
      <c r="AJ44">
        <v>170.267517</v>
      </c>
      <c r="AK44">
        <v>170.339462</v>
      </c>
      <c r="AL44">
        <v>170.62962300000001</v>
      </c>
    </row>
    <row r="45" spans="1:38" x14ac:dyDescent="0.45">
      <c r="A45" t="s">
        <v>2202</v>
      </c>
      <c r="B45" t="s">
        <v>2203</v>
      </c>
      <c r="C45" t="s">
        <v>2204</v>
      </c>
      <c r="D45" t="s">
        <v>2185</v>
      </c>
      <c r="E45" t="s">
        <v>2206</v>
      </c>
      <c r="F45" t="s">
        <v>2187</v>
      </c>
      <c r="G45">
        <v>56.661766</v>
      </c>
      <c r="H45">
        <v>57.289883000000003</v>
      </c>
      <c r="I45">
        <v>58.170428999999999</v>
      </c>
      <c r="J45">
        <v>59.134914000000002</v>
      </c>
      <c r="K45">
        <v>61.024197000000001</v>
      </c>
      <c r="L45">
        <v>62.615268999999998</v>
      </c>
      <c r="M45">
        <v>63.715159999999997</v>
      </c>
      <c r="N45">
        <v>64.690521000000004</v>
      </c>
      <c r="O45">
        <v>66.290588</v>
      </c>
      <c r="P45">
        <v>67.430396999999999</v>
      </c>
      <c r="Q45">
        <v>68.882721000000004</v>
      </c>
      <c r="R45">
        <v>69.876594999999995</v>
      </c>
      <c r="S45">
        <v>71.086226999999994</v>
      </c>
      <c r="T45">
        <v>72.559005999999997</v>
      </c>
      <c r="U45">
        <v>73.851616000000007</v>
      </c>
      <c r="V45">
        <v>75.114304000000004</v>
      </c>
      <c r="W45">
        <v>76.588074000000006</v>
      </c>
      <c r="X45">
        <v>78.282821999999996</v>
      </c>
      <c r="Y45">
        <v>80.110786000000004</v>
      </c>
      <c r="Z45">
        <v>81.779831000000001</v>
      </c>
      <c r="AA45">
        <v>82.641754000000006</v>
      </c>
      <c r="AB45">
        <v>83.919601</v>
      </c>
      <c r="AC45">
        <v>85.44265</v>
      </c>
      <c r="AD45">
        <v>86.873137999999997</v>
      </c>
      <c r="AE45">
        <v>88.242737000000005</v>
      </c>
      <c r="AF45">
        <v>89.651093000000003</v>
      </c>
      <c r="AG45">
        <v>91.278876999999994</v>
      </c>
      <c r="AH45">
        <v>92.847374000000002</v>
      </c>
      <c r="AI45">
        <v>94.240547000000007</v>
      </c>
      <c r="AJ45">
        <v>95.641593999999998</v>
      </c>
      <c r="AK45">
        <v>96.975487000000001</v>
      </c>
      <c r="AL45">
        <v>98.467369000000005</v>
      </c>
    </row>
    <row r="46" spans="1:38" x14ac:dyDescent="0.45">
      <c r="A46" t="s">
        <v>2202</v>
      </c>
      <c r="B46" t="s">
        <v>2203</v>
      </c>
      <c r="C46" t="s">
        <v>2204</v>
      </c>
      <c r="D46" t="s">
        <v>1716</v>
      </c>
      <c r="E46" t="s">
        <v>2207</v>
      </c>
      <c r="F46" t="s">
        <v>2187</v>
      </c>
      <c r="G46">
        <v>0.19626199999999999</v>
      </c>
      <c r="H46">
        <v>0.20242099999999999</v>
      </c>
      <c r="I46">
        <v>0.20885999999999999</v>
      </c>
      <c r="J46">
        <v>0.21557399999999999</v>
      </c>
      <c r="K46">
        <v>0.22585</v>
      </c>
      <c r="L46">
        <v>0.23544399999999999</v>
      </c>
      <c r="M46">
        <v>0.24459</v>
      </c>
      <c r="N46">
        <v>0.253747</v>
      </c>
      <c r="O46">
        <v>0.26459300000000002</v>
      </c>
      <c r="P46">
        <v>0.276167</v>
      </c>
      <c r="Q46">
        <v>0.28763300000000003</v>
      </c>
      <c r="R46">
        <v>0.299072</v>
      </c>
      <c r="S46">
        <v>0.310417</v>
      </c>
      <c r="T46">
        <v>0.32286599999999999</v>
      </c>
      <c r="U46">
        <v>0.33566699999999999</v>
      </c>
      <c r="V46">
        <v>0.34909299999999999</v>
      </c>
      <c r="W46">
        <v>0.364008</v>
      </c>
      <c r="X46">
        <v>0.38069700000000001</v>
      </c>
      <c r="Y46">
        <v>0.39838200000000001</v>
      </c>
      <c r="Z46">
        <v>0.41739900000000002</v>
      </c>
      <c r="AA46">
        <v>0.43663800000000003</v>
      </c>
      <c r="AB46">
        <v>0.45610000000000001</v>
      </c>
      <c r="AC46">
        <v>0.47705799999999998</v>
      </c>
      <c r="AD46">
        <v>0.49801099999999998</v>
      </c>
      <c r="AE46">
        <v>0.51964200000000005</v>
      </c>
      <c r="AF46">
        <v>0.54401699999999997</v>
      </c>
      <c r="AG46">
        <v>0.56998499999999996</v>
      </c>
      <c r="AH46">
        <v>0.59697500000000003</v>
      </c>
      <c r="AI46">
        <v>0.62427600000000005</v>
      </c>
      <c r="AJ46">
        <v>0.65316200000000002</v>
      </c>
      <c r="AK46">
        <v>0.682118</v>
      </c>
      <c r="AL46">
        <v>0.71290399999999998</v>
      </c>
    </row>
    <row r="47" spans="1:38" x14ac:dyDescent="0.45">
      <c r="A47" t="s">
        <v>2202</v>
      </c>
      <c r="B47" t="s">
        <v>2203</v>
      </c>
      <c r="C47" t="s">
        <v>2204</v>
      </c>
      <c r="D47" t="s">
        <v>2191</v>
      </c>
      <c r="E47" t="s">
        <v>2208</v>
      </c>
      <c r="F47" t="s">
        <v>2187</v>
      </c>
      <c r="G47">
        <v>0.12302200000000001</v>
      </c>
      <c r="H47">
        <v>0.123276</v>
      </c>
      <c r="I47">
        <v>0.12359100000000001</v>
      </c>
      <c r="J47">
        <v>0.123957</v>
      </c>
      <c r="K47">
        <v>0.12620400000000001</v>
      </c>
      <c r="L47">
        <v>0.12786900000000001</v>
      </c>
      <c r="M47">
        <v>0.129576</v>
      </c>
      <c r="N47">
        <v>0.131187</v>
      </c>
      <c r="O47">
        <v>0.13356299999999999</v>
      </c>
      <c r="P47">
        <v>0.13656099999999999</v>
      </c>
      <c r="Q47">
        <v>0.13944100000000001</v>
      </c>
      <c r="R47">
        <v>0.141933</v>
      </c>
      <c r="S47">
        <v>0.14466799999999999</v>
      </c>
      <c r="T47">
        <v>0.14813499999999999</v>
      </c>
      <c r="U47">
        <v>0.15179699999999999</v>
      </c>
      <c r="V47">
        <v>0.15712799999999999</v>
      </c>
      <c r="W47">
        <v>0.16336400000000001</v>
      </c>
      <c r="X47">
        <v>0.17316899999999999</v>
      </c>
      <c r="Y47">
        <v>0.185608</v>
      </c>
      <c r="Z47">
        <v>0.19977800000000001</v>
      </c>
      <c r="AA47">
        <v>0.21515899999999999</v>
      </c>
      <c r="AB47">
        <v>0.23188</v>
      </c>
      <c r="AC47">
        <v>0.25175500000000001</v>
      </c>
      <c r="AD47">
        <v>0.273312</v>
      </c>
      <c r="AE47">
        <v>0.29710700000000001</v>
      </c>
      <c r="AF47">
        <v>0.32463799999999998</v>
      </c>
      <c r="AG47">
        <v>0.35623500000000002</v>
      </c>
      <c r="AH47">
        <v>0.39143099999999997</v>
      </c>
      <c r="AI47">
        <v>0.43241800000000002</v>
      </c>
      <c r="AJ47">
        <v>0.47843599999999997</v>
      </c>
      <c r="AK47">
        <v>0.52883899999999995</v>
      </c>
      <c r="AL47">
        <v>0.58578399999999997</v>
      </c>
    </row>
    <row r="48" spans="1:38" x14ac:dyDescent="0.45">
      <c r="A48" t="s">
        <v>2202</v>
      </c>
      <c r="B48" t="s">
        <v>2203</v>
      </c>
      <c r="C48" t="s">
        <v>2204</v>
      </c>
      <c r="D48" t="s">
        <v>2193</v>
      </c>
      <c r="E48" t="s">
        <v>2209</v>
      </c>
      <c r="F48" t="s">
        <v>2187</v>
      </c>
      <c r="G48">
        <v>24.537821000000001</v>
      </c>
      <c r="H48">
        <v>24.930105000000001</v>
      </c>
      <c r="I48">
        <v>25.212515</v>
      </c>
      <c r="J48">
        <v>25.539280000000002</v>
      </c>
      <c r="K48">
        <v>26.296892</v>
      </c>
      <c r="L48">
        <v>27.008835000000001</v>
      </c>
      <c r="M48">
        <v>28.119619</v>
      </c>
      <c r="N48">
        <v>29.156687000000002</v>
      </c>
      <c r="O48">
        <v>30.075302000000001</v>
      </c>
      <c r="P48">
        <v>31.153372000000001</v>
      </c>
      <c r="Q48">
        <v>32.478366999999999</v>
      </c>
      <c r="R48">
        <v>34.283344</v>
      </c>
      <c r="S48">
        <v>35.583796999999997</v>
      </c>
      <c r="T48">
        <v>37.010818</v>
      </c>
      <c r="U48">
        <v>38.478256000000002</v>
      </c>
      <c r="V48">
        <v>40.017364999999998</v>
      </c>
      <c r="W48">
        <v>41.727012999999999</v>
      </c>
      <c r="X48">
        <v>43.640208999999999</v>
      </c>
      <c r="Y48">
        <v>45.667400000000001</v>
      </c>
      <c r="Z48">
        <v>47.847340000000003</v>
      </c>
      <c r="AA48">
        <v>50.949908999999998</v>
      </c>
      <c r="AB48">
        <v>53.459896000000001</v>
      </c>
      <c r="AC48">
        <v>55.916469999999997</v>
      </c>
      <c r="AD48">
        <v>58.372382999999999</v>
      </c>
      <c r="AE48">
        <v>60.907795</v>
      </c>
      <c r="AF48">
        <v>64.089423999999994</v>
      </c>
      <c r="AG48">
        <v>67.148666000000006</v>
      </c>
      <c r="AH48">
        <v>70.328247000000005</v>
      </c>
      <c r="AI48">
        <v>73.544578999999999</v>
      </c>
      <c r="AJ48">
        <v>77.289306999999994</v>
      </c>
      <c r="AK48">
        <v>80.506362999999993</v>
      </c>
      <c r="AL48">
        <v>83.672195000000002</v>
      </c>
    </row>
    <row r="49" spans="1:38" x14ac:dyDescent="0.45">
      <c r="A49" t="s">
        <v>2202</v>
      </c>
      <c r="B49" t="s">
        <v>2203</v>
      </c>
      <c r="C49" t="s">
        <v>2204</v>
      </c>
      <c r="D49" t="s">
        <v>107</v>
      </c>
      <c r="E49" t="s">
        <v>2210</v>
      </c>
      <c r="F49" t="s">
        <v>2187</v>
      </c>
      <c r="G49">
        <v>0</v>
      </c>
      <c r="H49">
        <v>0.28977900000000001</v>
      </c>
      <c r="I49">
        <v>0.29830899999999999</v>
      </c>
      <c r="J49">
        <v>0.30789800000000001</v>
      </c>
      <c r="K49">
        <v>0.322575</v>
      </c>
      <c r="L49">
        <v>0.33627899999999999</v>
      </c>
      <c r="M49">
        <v>0.34934100000000001</v>
      </c>
      <c r="N49">
        <v>0.36242099999999999</v>
      </c>
      <c r="O49">
        <v>0.377911</v>
      </c>
      <c r="P49">
        <v>0.39444299999999999</v>
      </c>
      <c r="Q49">
        <v>0.41082000000000002</v>
      </c>
      <c r="R49">
        <v>0.42715799999999998</v>
      </c>
      <c r="S49">
        <v>0.44336100000000001</v>
      </c>
      <c r="T49">
        <v>0.46114100000000002</v>
      </c>
      <c r="U49">
        <v>0.47942499999999999</v>
      </c>
      <c r="V49">
        <v>0.49860100000000002</v>
      </c>
      <c r="W49">
        <v>0.519903</v>
      </c>
      <c r="X49">
        <v>0.54374100000000003</v>
      </c>
      <c r="Y49">
        <v>0.56899900000000003</v>
      </c>
      <c r="Z49">
        <v>0.59616000000000002</v>
      </c>
      <c r="AA49">
        <v>0.62363900000000005</v>
      </c>
      <c r="AB49">
        <v>0.65143600000000002</v>
      </c>
      <c r="AC49">
        <v>0.68137000000000003</v>
      </c>
      <c r="AD49">
        <v>0.71129699999999996</v>
      </c>
      <c r="AE49">
        <v>0.74219199999999996</v>
      </c>
      <c r="AF49">
        <v>0.77700499999999995</v>
      </c>
      <c r="AG49">
        <v>0.81409500000000001</v>
      </c>
      <c r="AH49">
        <v>0.85264399999999996</v>
      </c>
      <c r="AI49">
        <v>0.89163800000000004</v>
      </c>
      <c r="AJ49">
        <v>0.93289500000000003</v>
      </c>
      <c r="AK49">
        <v>0.97425099999999998</v>
      </c>
      <c r="AL49">
        <v>1.018222</v>
      </c>
    </row>
    <row r="50" spans="1:38" x14ac:dyDescent="0.45">
      <c r="A50" t="s">
        <v>2202</v>
      </c>
      <c r="B50" t="s">
        <v>2203</v>
      </c>
      <c r="C50" t="s">
        <v>2204</v>
      </c>
      <c r="D50" t="s">
        <v>2198</v>
      </c>
      <c r="E50" t="s">
        <v>2211</v>
      </c>
      <c r="F50" t="s">
        <v>2187</v>
      </c>
      <c r="G50">
        <v>0</v>
      </c>
      <c r="H50">
        <v>0.31817000000000001</v>
      </c>
      <c r="I50">
        <v>0.328291</v>
      </c>
      <c r="J50">
        <v>0.33884399999999998</v>
      </c>
      <c r="K50">
        <v>0.35499599999999998</v>
      </c>
      <c r="L50">
        <v>0.37007600000000002</v>
      </c>
      <c r="M50">
        <v>0.38445200000000002</v>
      </c>
      <c r="N50">
        <v>0.39884599999999998</v>
      </c>
      <c r="O50">
        <v>0.41589300000000001</v>
      </c>
      <c r="P50">
        <v>0.434087</v>
      </c>
      <c r="Q50">
        <v>0.45210899999999998</v>
      </c>
      <c r="R50">
        <v>0.47008899999999998</v>
      </c>
      <c r="S50">
        <v>0.48792099999999999</v>
      </c>
      <c r="T50">
        <v>0.50748800000000005</v>
      </c>
      <c r="U50">
        <v>0.52760899999999999</v>
      </c>
      <c r="V50">
        <v>0.54871400000000004</v>
      </c>
      <c r="W50">
        <v>0.572156</v>
      </c>
      <c r="X50">
        <v>0.59838999999999998</v>
      </c>
      <c r="Y50">
        <v>0.62618600000000002</v>
      </c>
      <c r="Z50">
        <v>0.65607700000000002</v>
      </c>
      <c r="AA50">
        <v>0.68631799999999998</v>
      </c>
      <c r="AB50">
        <v>0.71690900000000002</v>
      </c>
      <c r="AC50">
        <v>0.74985199999999996</v>
      </c>
      <c r="AD50">
        <v>0.78278599999999998</v>
      </c>
      <c r="AE50">
        <v>0.81678600000000001</v>
      </c>
      <c r="AF50">
        <v>0.85509900000000005</v>
      </c>
      <c r="AG50">
        <v>0.89591600000000005</v>
      </c>
      <c r="AH50">
        <v>0.93833900000000003</v>
      </c>
      <c r="AI50">
        <v>0.98125200000000001</v>
      </c>
      <c r="AJ50">
        <v>1.0266569999999999</v>
      </c>
      <c r="AK50">
        <v>1.0721689999999999</v>
      </c>
      <c r="AL50">
        <v>1.12056</v>
      </c>
    </row>
    <row r="51" spans="1:38" x14ac:dyDescent="0.45">
      <c r="A51" t="s">
        <v>2202</v>
      </c>
      <c r="B51" t="s">
        <v>2203</v>
      </c>
      <c r="C51" t="s">
        <v>2204</v>
      </c>
      <c r="D51" t="s">
        <v>2196</v>
      </c>
      <c r="E51" t="s">
        <v>2212</v>
      </c>
      <c r="F51" t="s">
        <v>2187</v>
      </c>
      <c r="G51">
        <v>0</v>
      </c>
      <c r="H51">
        <v>0.29501699999999997</v>
      </c>
      <c r="I51">
        <v>0.30440200000000001</v>
      </c>
      <c r="J51">
        <v>0.31418699999999999</v>
      </c>
      <c r="K51">
        <v>0.32916400000000001</v>
      </c>
      <c r="L51">
        <v>0.34314699999999998</v>
      </c>
      <c r="M51">
        <v>0.35647600000000002</v>
      </c>
      <c r="N51">
        <v>0.36982300000000001</v>
      </c>
      <c r="O51">
        <v>0.38562999999999997</v>
      </c>
      <c r="P51">
        <v>0.402499</v>
      </c>
      <c r="Q51">
        <v>0.41921000000000003</v>
      </c>
      <c r="R51">
        <v>0.43588199999999999</v>
      </c>
      <c r="S51">
        <v>0.45241599999999998</v>
      </c>
      <c r="T51">
        <v>0.47055900000000001</v>
      </c>
      <c r="U51">
        <v>0.48921599999999998</v>
      </c>
      <c r="V51">
        <v>0.50878500000000004</v>
      </c>
      <c r="W51">
        <v>0.53052200000000005</v>
      </c>
      <c r="X51">
        <v>0.55484599999999995</v>
      </c>
      <c r="Y51">
        <v>0.58062000000000002</v>
      </c>
      <c r="Z51">
        <v>0.60833599999999999</v>
      </c>
      <c r="AA51">
        <v>0.63637600000000005</v>
      </c>
      <c r="AB51">
        <v>0.66474100000000003</v>
      </c>
      <c r="AC51">
        <v>0.69528699999999999</v>
      </c>
      <c r="AD51">
        <v>0.72582400000000002</v>
      </c>
      <c r="AE51">
        <v>0.757351</v>
      </c>
      <c r="AF51">
        <v>0.792875</v>
      </c>
      <c r="AG51">
        <v>0.83072299999999999</v>
      </c>
      <c r="AH51">
        <v>0.870058</v>
      </c>
      <c r="AI51">
        <v>0.90984900000000002</v>
      </c>
      <c r="AJ51">
        <v>0.95194900000000005</v>
      </c>
      <c r="AK51">
        <v>0.99414999999999998</v>
      </c>
      <c r="AL51">
        <v>1.0390189999999999</v>
      </c>
    </row>
    <row r="52" spans="1:38" x14ac:dyDescent="0.45">
      <c r="A52" t="s">
        <v>2202</v>
      </c>
      <c r="B52" t="s">
        <v>2203</v>
      </c>
      <c r="C52" t="s">
        <v>2204</v>
      </c>
      <c r="D52" t="s">
        <v>2200</v>
      </c>
      <c r="E52" t="s">
        <v>2213</v>
      </c>
      <c r="F52" t="s">
        <v>2187</v>
      </c>
      <c r="G52">
        <v>0</v>
      </c>
      <c r="H52">
        <v>2.05E-4</v>
      </c>
      <c r="I52">
        <v>2.05E-4</v>
      </c>
      <c r="J52">
        <v>2.05E-4</v>
      </c>
      <c r="K52">
        <v>2.0699999999999999E-4</v>
      </c>
      <c r="L52">
        <v>2.0900000000000001E-4</v>
      </c>
      <c r="M52">
        <v>2.0900000000000001E-4</v>
      </c>
      <c r="N52">
        <v>2.1000000000000001E-4</v>
      </c>
      <c r="O52">
        <v>2.1000000000000001E-4</v>
      </c>
      <c r="P52">
        <v>2.1100000000000001E-4</v>
      </c>
      <c r="Q52">
        <v>2.1100000000000001E-4</v>
      </c>
      <c r="R52">
        <v>2.1000000000000001E-4</v>
      </c>
      <c r="S52">
        <v>2.0699999999999999E-4</v>
      </c>
      <c r="T52">
        <v>2.05E-4</v>
      </c>
      <c r="U52">
        <v>2.0100000000000001E-4</v>
      </c>
      <c r="V52">
        <v>1.9699999999999999E-4</v>
      </c>
      <c r="W52">
        <v>1.93E-4</v>
      </c>
      <c r="X52">
        <v>1.9000000000000001E-4</v>
      </c>
      <c r="Y52">
        <v>1.8799999999999999E-4</v>
      </c>
      <c r="Z52">
        <v>1.85E-4</v>
      </c>
      <c r="AA52">
        <v>1.8200000000000001E-4</v>
      </c>
      <c r="AB52">
        <v>1.7899999999999999E-4</v>
      </c>
      <c r="AC52">
        <v>1.7699999999999999E-4</v>
      </c>
      <c r="AD52">
        <v>1.74E-4</v>
      </c>
      <c r="AE52">
        <v>1.7100000000000001E-4</v>
      </c>
      <c r="AF52">
        <v>1.6799999999999999E-4</v>
      </c>
      <c r="AG52">
        <v>1.66E-4</v>
      </c>
      <c r="AH52">
        <v>1.64E-4</v>
      </c>
      <c r="AI52">
        <v>1.6100000000000001E-4</v>
      </c>
      <c r="AJ52">
        <v>1.5899999999999999E-4</v>
      </c>
      <c r="AK52">
        <v>1.56E-4</v>
      </c>
      <c r="AL52">
        <v>1.54E-4</v>
      </c>
    </row>
    <row r="53" spans="1:38" x14ac:dyDescent="0.45">
      <c r="A53" t="s">
        <v>2214</v>
      </c>
      <c r="B53" t="s">
        <v>2215</v>
      </c>
      <c r="C53" t="s">
        <v>2204</v>
      </c>
      <c r="D53" t="s">
        <v>2188</v>
      </c>
      <c r="E53" t="s">
        <v>2216</v>
      </c>
      <c r="F53" t="s">
        <v>2187</v>
      </c>
      <c r="G53">
        <v>133.18078600000001</v>
      </c>
      <c r="H53">
        <v>125.091003</v>
      </c>
      <c r="I53">
        <v>114.074394</v>
      </c>
      <c r="J53">
        <v>126.075699</v>
      </c>
      <c r="K53">
        <v>129.105209</v>
      </c>
      <c r="L53">
        <v>130.603241</v>
      </c>
      <c r="M53">
        <v>131.550476</v>
      </c>
      <c r="N53">
        <v>132.92094399999999</v>
      </c>
      <c r="O53">
        <v>134.88215600000001</v>
      </c>
      <c r="P53">
        <v>137.218536</v>
      </c>
      <c r="Q53">
        <v>139.45242300000001</v>
      </c>
      <c r="R53">
        <v>141.990723</v>
      </c>
      <c r="S53">
        <v>143.79269400000001</v>
      </c>
      <c r="T53">
        <v>146.15484599999999</v>
      </c>
      <c r="U53">
        <v>148.036652</v>
      </c>
      <c r="V53">
        <v>150.472351</v>
      </c>
      <c r="W53">
        <v>152.00361599999999</v>
      </c>
      <c r="X53">
        <v>154.08277899999999</v>
      </c>
      <c r="Y53">
        <v>157.52546699999999</v>
      </c>
      <c r="Z53">
        <v>161.51997399999999</v>
      </c>
      <c r="AA53">
        <v>165.63919100000001</v>
      </c>
      <c r="AB53">
        <v>170.90373199999999</v>
      </c>
      <c r="AC53">
        <v>176.68124399999999</v>
      </c>
      <c r="AD53">
        <v>181.51843299999999</v>
      </c>
      <c r="AE53">
        <v>186.312714</v>
      </c>
      <c r="AF53">
        <v>190.40969799999999</v>
      </c>
      <c r="AG53">
        <v>193.723038</v>
      </c>
      <c r="AH53">
        <v>196.82482899999999</v>
      </c>
      <c r="AI53">
        <v>200.120193</v>
      </c>
      <c r="AJ53">
        <v>203.12114</v>
      </c>
      <c r="AK53">
        <v>206.79911799999999</v>
      </c>
      <c r="AL53">
        <v>209.991806</v>
      </c>
    </row>
    <row r="54" spans="1:38" x14ac:dyDescent="0.45">
      <c r="A54" t="s">
        <v>2214</v>
      </c>
      <c r="B54" t="s">
        <v>2215</v>
      </c>
      <c r="C54" t="s">
        <v>2204</v>
      </c>
      <c r="D54" t="s">
        <v>2185</v>
      </c>
      <c r="E54" t="s">
        <v>2217</v>
      </c>
      <c r="F54" t="s">
        <v>2187</v>
      </c>
      <c r="G54">
        <v>68.587029000000001</v>
      </c>
      <c r="H54">
        <v>64.461258000000001</v>
      </c>
      <c r="I54">
        <v>58.775176999999999</v>
      </c>
      <c r="J54">
        <v>64.457436000000001</v>
      </c>
      <c r="K54">
        <v>66.722458000000003</v>
      </c>
      <c r="L54">
        <v>68.387482000000006</v>
      </c>
      <c r="M54">
        <v>69.619445999999996</v>
      </c>
      <c r="N54">
        <v>70.637978000000004</v>
      </c>
      <c r="O54">
        <v>71.727333000000002</v>
      </c>
      <c r="P54">
        <v>73.446113999999994</v>
      </c>
      <c r="Q54">
        <v>75.082031000000001</v>
      </c>
      <c r="R54">
        <v>76.683029000000005</v>
      </c>
      <c r="S54">
        <v>77.726883000000001</v>
      </c>
      <c r="T54">
        <v>78.976151000000002</v>
      </c>
      <c r="U54">
        <v>79.865204000000006</v>
      </c>
      <c r="V54">
        <v>80.885795999999999</v>
      </c>
      <c r="W54">
        <v>81.392143000000004</v>
      </c>
      <c r="X54">
        <v>82.189437999999996</v>
      </c>
      <c r="Y54">
        <v>83.708198999999993</v>
      </c>
      <c r="Z54">
        <v>85.510704000000004</v>
      </c>
      <c r="AA54">
        <v>87.365989999999996</v>
      </c>
      <c r="AB54">
        <v>89.809478999999996</v>
      </c>
      <c r="AC54">
        <v>92.497101000000001</v>
      </c>
      <c r="AD54">
        <v>94.492194999999995</v>
      </c>
      <c r="AE54">
        <v>96.431449999999998</v>
      </c>
      <c r="AF54">
        <v>97.976837000000003</v>
      </c>
      <c r="AG54">
        <v>99.088791000000001</v>
      </c>
      <c r="AH54">
        <v>100.063683</v>
      </c>
      <c r="AI54">
        <v>101.10569</v>
      </c>
      <c r="AJ54">
        <v>101.967842</v>
      </c>
      <c r="AK54">
        <v>103.14108299999999</v>
      </c>
      <c r="AL54">
        <v>104.041031</v>
      </c>
    </row>
    <row r="55" spans="1:38" x14ac:dyDescent="0.45">
      <c r="A55" t="s">
        <v>2214</v>
      </c>
      <c r="B55" t="s">
        <v>2215</v>
      </c>
      <c r="C55" t="s">
        <v>2204</v>
      </c>
      <c r="D55" t="s">
        <v>1716</v>
      </c>
      <c r="E55" t="s">
        <v>2218</v>
      </c>
      <c r="F55" t="s">
        <v>2187</v>
      </c>
      <c r="G55">
        <v>0.287275</v>
      </c>
      <c r="H55">
        <v>0.27057399999999998</v>
      </c>
      <c r="I55">
        <v>0.24620700000000001</v>
      </c>
      <c r="J55">
        <v>0.27108199999999999</v>
      </c>
      <c r="K55">
        <v>0.27863500000000002</v>
      </c>
      <c r="L55">
        <v>0.28371499999999999</v>
      </c>
      <c r="M55">
        <v>0.28769299999999998</v>
      </c>
      <c r="N55">
        <v>0.2923</v>
      </c>
      <c r="O55">
        <v>0.29838199999999998</v>
      </c>
      <c r="P55">
        <v>0.307002</v>
      </c>
      <c r="Q55">
        <v>0.31664999999999999</v>
      </c>
      <c r="R55">
        <v>0.32718999999999998</v>
      </c>
      <c r="S55">
        <v>0.33625100000000002</v>
      </c>
      <c r="T55">
        <v>0.348362</v>
      </c>
      <c r="U55">
        <v>0.36144399999999999</v>
      </c>
      <c r="V55">
        <v>0.37620799999999999</v>
      </c>
      <c r="W55">
        <v>0.38925700000000002</v>
      </c>
      <c r="X55">
        <v>0.405246</v>
      </c>
      <c r="Y55">
        <v>0.42672599999999999</v>
      </c>
      <c r="Z55">
        <v>0.45069900000000002</v>
      </c>
      <c r="AA55">
        <v>0.47611500000000001</v>
      </c>
      <c r="AB55">
        <v>0.506073</v>
      </c>
      <c r="AC55">
        <v>0.53898800000000002</v>
      </c>
      <c r="AD55">
        <v>0.57013199999999997</v>
      </c>
      <c r="AE55">
        <v>0.60252799999999995</v>
      </c>
      <c r="AF55">
        <v>0.63403900000000002</v>
      </c>
      <c r="AG55">
        <v>0.66422000000000003</v>
      </c>
      <c r="AH55">
        <v>0.69490399999999997</v>
      </c>
      <c r="AI55">
        <v>0.72754399999999997</v>
      </c>
      <c r="AJ55">
        <v>0.76042500000000002</v>
      </c>
      <c r="AK55">
        <v>0.79724399999999995</v>
      </c>
      <c r="AL55">
        <v>0.83366799999999996</v>
      </c>
    </row>
    <row r="56" spans="1:38" x14ac:dyDescent="0.45">
      <c r="A56" t="s">
        <v>2214</v>
      </c>
      <c r="B56" t="s">
        <v>2215</v>
      </c>
      <c r="C56" t="s">
        <v>2204</v>
      </c>
      <c r="D56" t="s">
        <v>2191</v>
      </c>
      <c r="E56" t="s">
        <v>2219</v>
      </c>
      <c r="F56" t="s">
        <v>2187</v>
      </c>
      <c r="G56">
        <v>0.55974599999999997</v>
      </c>
      <c r="H56">
        <v>0.52883400000000003</v>
      </c>
      <c r="I56">
        <v>0.482265</v>
      </c>
      <c r="J56">
        <v>0.53167699999999996</v>
      </c>
      <c r="K56">
        <v>0.54727499999999996</v>
      </c>
      <c r="L56">
        <v>0.55711699999999997</v>
      </c>
      <c r="M56">
        <v>0.56436900000000001</v>
      </c>
      <c r="N56">
        <v>0.57242300000000002</v>
      </c>
      <c r="O56">
        <v>0.58253200000000005</v>
      </c>
      <c r="P56">
        <v>0.59573699999999996</v>
      </c>
      <c r="Q56">
        <v>0.60865100000000005</v>
      </c>
      <c r="R56">
        <v>0.62265000000000004</v>
      </c>
      <c r="S56">
        <v>0.63322699999999998</v>
      </c>
      <c r="T56">
        <v>0.64627999999999997</v>
      </c>
      <c r="U56">
        <v>0.65798999999999996</v>
      </c>
      <c r="V56">
        <v>0.67150200000000004</v>
      </c>
      <c r="W56">
        <v>0.68120400000000003</v>
      </c>
      <c r="X56">
        <v>0.69572199999999995</v>
      </c>
      <c r="Y56">
        <v>0.71716599999999997</v>
      </c>
      <c r="Z56">
        <v>0.74205399999999999</v>
      </c>
      <c r="AA56">
        <v>0.77016099999999998</v>
      </c>
      <c r="AB56">
        <v>0.80576300000000001</v>
      </c>
      <c r="AC56">
        <v>0.845669</v>
      </c>
      <c r="AD56">
        <v>0.88259500000000002</v>
      </c>
      <c r="AE56">
        <v>0.92150799999999999</v>
      </c>
      <c r="AF56">
        <v>0.95936100000000002</v>
      </c>
      <c r="AG56">
        <v>0.995784</v>
      </c>
      <c r="AH56">
        <v>1.0338210000000001</v>
      </c>
      <c r="AI56">
        <v>1.0766690000000001</v>
      </c>
      <c r="AJ56">
        <v>1.1203609999999999</v>
      </c>
      <c r="AK56">
        <v>1.1652880000000001</v>
      </c>
      <c r="AL56">
        <v>1.2052480000000001</v>
      </c>
    </row>
    <row r="57" spans="1:38" x14ac:dyDescent="0.45">
      <c r="A57" t="s">
        <v>2214</v>
      </c>
      <c r="B57" t="s">
        <v>2215</v>
      </c>
      <c r="C57" t="s">
        <v>2204</v>
      </c>
      <c r="D57" t="s">
        <v>2193</v>
      </c>
      <c r="E57" t="s">
        <v>2220</v>
      </c>
      <c r="F57" t="s">
        <v>2187</v>
      </c>
      <c r="G57">
        <v>4.698429</v>
      </c>
      <c r="H57">
        <v>4.4146479999999997</v>
      </c>
      <c r="I57">
        <v>4.0073590000000001</v>
      </c>
      <c r="J57">
        <v>4.4105350000000003</v>
      </c>
      <c r="K57">
        <v>4.5342229999999999</v>
      </c>
      <c r="L57">
        <v>4.6316649999999999</v>
      </c>
      <c r="M57">
        <v>4.7245869999999996</v>
      </c>
      <c r="N57">
        <v>4.8559530000000004</v>
      </c>
      <c r="O57">
        <v>5.0222899999999999</v>
      </c>
      <c r="P57">
        <v>5.2471940000000004</v>
      </c>
      <c r="Q57">
        <v>5.4816989999999999</v>
      </c>
      <c r="R57">
        <v>5.7609649999999997</v>
      </c>
      <c r="S57">
        <v>6.0173550000000002</v>
      </c>
      <c r="T57">
        <v>6.3058149999999999</v>
      </c>
      <c r="U57">
        <v>6.5824299999999996</v>
      </c>
      <c r="V57">
        <v>6.8908139999999998</v>
      </c>
      <c r="W57">
        <v>7.16873</v>
      </c>
      <c r="X57">
        <v>7.4842409999999999</v>
      </c>
      <c r="Y57">
        <v>7.880954</v>
      </c>
      <c r="Z57">
        <v>8.3236939999999997</v>
      </c>
      <c r="AA57">
        <v>8.7930799999999998</v>
      </c>
      <c r="AB57">
        <v>9.3463569999999994</v>
      </c>
      <c r="AC57">
        <v>9.9542459999999995</v>
      </c>
      <c r="AD57">
        <v>10.529431000000001</v>
      </c>
      <c r="AE57">
        <v>11.127727999999999</v>
      </c>
      <c r="AF57">
        <v>11.709688</v>
      </c>
      <c r="AG57">
        <v>12.267079000000001</v>
      </c>
      <c r="AH57">
        <v>12.833762</v>
      </c>
      <c r="AI57">
        <v>13.436584</v>
      </c>
      <c r="AJ57">
        <v>14.043839</v>
      </c>
      <c r="AK57">
        <v>14.723815999999999</v>
      </c>
      <c r="AL57">
        <v>15.396516999999999</v>
      </c>
    </row>
    <row r="58" spans="1:38" x14ac:dyDescent="0.45">
      <c r="A58" t="s">
        <v>2214</v>
      </c>
      <c r="B58" t="s">
        <v>2215</v>
      </c>
      <c r="C58" t="s">
        <v>2204</v>
      </c>
      <c r="D58" t="s">
        <v>107</v>
      </c>
      <c r="E58" t="s">
        <v>2221</v>
      </c>
      <c r="F58" t="s">
        <v>2187</v>
      </c>
      <c r="G58">
        <v>0</v>
      </c>
      <c r="H58">
        <v>0.23202400000000001</v>
      </c>
      <c r="I58">
        <v>0.217473</v>
      </c>
      <c r="J58">
        <v>0.246947</v>
      </c>
      <c r="K58">
        <v>0.26147300000000001</v>
      </c>
      <c r="L58">
        <v>0.273752</v>
      </c>
      <c r="M58">
        <v>0.28516799999999998</v>
      </c>
      <c r="N58">
        <v>0.29737999999999998</v>
      </c>
      <c r="O58">
        <v>0.31109599999999998</v>
      </c>
      <c r="P58">
        <v>0.326984</v>
      </c>
      <c r="Q58">
        <v>0.34327800000000003</v>
      </c>
      <c r="R58">
        <v>0.36076599999999998</v>
      </c>
      <c r="S58">
        <v>0.37682199999999999</v>
      </c>
      <c r="T58">
        <v>0.39488600000000001</v>
      </c>
      <c r="U58">
        <v>0.41220800000000002</v>
      </c>
      <c r="V58">
        <v>0.43152000000000001</v>
      </c>
      <c r="W58">
        <v>0.44892399999999999</v>
      </c>
      <c r="X58">
        <v>0.46868199999999999</v>
      </c>
      <c r="Y58">
        <v>0.49352499999999999</v>
      </c>
      <c r="Z58">
        <v>0.52124999999999999</v>
      </c>
      <c r="AA58">
        <v>0.55064500000000005</v>
      </c>
      <c r="AB58">
        <v>0.58529200000000003</v>
      </c>
      <c r="AC58">
        <v>0.62336000000000003</v>
      </c>
      <c r="AD58">
        <v>0.65937900000000005</v>
      </c>
      <c r="AE58">
        <v>0.69684599999999997</v>
      </c>
      <c r="AF58">
        <v>0.73329</v>
      </c>
      <c r="AG58">
        <v>0.76819499999999996</v>
      </c>
      <c r="AH58">
        <v>0.80368200000000001</v>
      </c>
      <c r="AI58">
        <v>0.84143199999999996</v>
      </c>
      <c r="AJ58">
        <v>0.87946000000000002</v>
      </c>
      <c r="AK58">
        <v>0.92204200000000003</v>
      </c>
      <c r="AL58">
        <v>0.96416800000000003</v>
      </c>
    </row>
    <row r="59" spans="1:38" x14ac:dyDescent="0.45">
      <c r="A59" t="s">
        <v>2214</v>
      </c>
      <c r="B59" t="s">
        <v>2215</v>
      </c>
      <c r="C59" t="s">
        <v>2204</v>
      </c>
      <c r="D59" t="s">
        <v>2198</v>
      </c>
      <c r="E59" t="s">
        <v>2222</v>
      </c>
      <c r="F59" t="s">
        <v>2187</v>
      </c>
      <c r="G59">
        <v>0</v>
      </c>
      <c r="H59">
        <v>0.25487100000000001</v>
      </c>
      <c r="I59">
        <v>0.239399</v>
      </c>
      <c r="J59">
        <v>0.27184599999999998</v>
      </c>
      <c r="K59">
        <v>0.28783599999999998</v>
      </c>
      <c r="L59">
        <v>0.30135400000000001</v>
      </c>
      <c r="M59">
        <v>0.31391999999999998</v>
      </c>
      <c r="N59">
        <v>0.32736399999999999</v>
      </c>
      <c r="O59">
        <v>0.34246300000000002</v>
      </c>
      <c r="P59">
        <v>0.35995199999999999</v>
      </c>
      <c r="Q59">
        <v>0.37788899999999997</v>
      </c>
      <c r="R59">
        <v>0.39713999999999999</v>
      </c>
      <c r="S59">
        <v>0.41481499999999999</v>
      </c>
      <c r="T59">
        <v>0.43469999999999998</v>
      </c>
      <c r="U59">
        <v>0.45376899999999998</v>
      </c>
      <c r="V59">
        <v>0.47502800000000001</v>
      </c>
      <c r="W59">
        <v>0.49418699999999999</v>
      </c>
      <c r="X59">
        <v>0.51593699999999998</v>
      </c>
      <c r="Y59">
        <v>0.54328500000000002</v>
      </c>
      <c r="Z59">
        <v>0.57380600000000004</v>
      </c>
      <c r="AA59">
        <v>0.60616300000000001</v>
      </c>
      <c r="AB59">
        <v>0.64430399999999999</v>
      </c>
      <c r="AC59">
        <v>0.68620999999999999</v>
      </c>
      <c r="AD59">
        <v>0.72586099999999998</v>
      </c>
      <c r="AE59">
        <v>0.76710599999999995</v>
      </c>
      <c r="AF59">
        <v>0.80722400000000005</v>
      </c>
      <c r="AG59">
        <v>0.84564799999999996</v>
      </c>
      <c r="AH59">
        <v>0.884714</v>
      </c>
      <c r="AI59">
        <v>0.92627000000000004</v>
      </c>
      <c r="AJ59">
        <v>0.96813199999999999</v>
      </c>
      <c r="AK59">
        <v>1.015007</v>
      </c>
      <c r="AL59">
        <v>1.0613809999999999</v>
      </c>
    </row>
    <row r="60" spans="1:38" x14ac:dyDescent="0.45">
      <c r="A60" t="s">
        <v>2214</v>
      </c>
      <c r="B60" t="s">
        <v>2215</v>
      </c>
      <c r="C60" t="s">
        <v>2204</v>
      </c>
      <c r="D60" t="s">
        <v>2196</v>
      </c>
      <c r="E60" t="s">
        <v>2223</v>
      </c>
      <c r="F60" t="s">
        <v>2187</v>
      </c>
      <c r="G60">
        <v>0</v>
      </c>
      <c r="H60">
        <v>0.21964600000000001</v>
      </c>
      <c r="I60">
        <v>0.206312</v>
      </c>
      <c r="J60">
        <v>0.23427400000000001</v>
      </c>
      <c r="K60">
        <v>0.248055</v>
      </c>
      <c r="L60">
        <v>0.25970399999999999</v>
      </c>
      <c r="M60">
        <v>0.270534</v>
      </c>
      <c r="N60">
        <v>0.28211900000000001</v>
      </c>
      <c r="O60">
        <v>0.29513200000000001</v>
      </c>
      <c r="P60">
        <v>0.31020399999999998</v>
      </c>
      <c r="Q60">
        <v>0.32566099999999998</v>
      </c>
      <c r="R60">
        <v>0.342252</v>
      </c>
      <c r="S60">
        <v>0.35748400000000002</v>
      </c>
      <c r="T60">
        <v>0.37462099999999998</v>
      </c>
      <c r="U60">
        <v>0.39105499999999999</v>
      </c>
      <c r="V60">
        <v>0.40937499999999999</v>
      </c>
      <c r="W60">
        <v>0.42588599999999999</v>
      </c>
      <c r="X60">
        <v>0.44463000000000003</v>
      </c>
      <c r="Y60">
        <v>0.468198</v>
      </c>
      <c r="Z60">
        <v>0.49450100000000002</v>
      </c>
      <c r="AA60">
        <v>0.52238700000000005</v>
      </c>
      <c r="AB60">
        <v>0.55525599999999997</v>
      </c>
      <c r="AC60">
        <v>0.59136999999999995</v>
      </c>
      <c r="AD60">
        <v>0.62554100000000001</v>
      </c>
      <c r="AE60">
        <v>0.66108500000000003</v>
      </c>
      <c r="AF60">
        <v>0.69565900000000003</v>
      </c>
      <c r="AG60">
        <v>0.728773</v>
      </c>
      <c r="AH60">
        <v>0.76243899999999998</v>
      </c>
      <c r="AI60">
        <v>0.79825199999999996</v>
      </c>
      <c r="AJ60">
        <v>0.83432799999999996</v>
      </c>
      <c r="AK60">
        <v>0.87472499999999997</v>
      </c>
      <c r="AL60">
        <v>0.91468899999999997</v>
      </c>
    </row>
    <row r="61" spans="1:38" x14ac:dyDescent="0.45">
      <c r="A61" t="s">
        <v>2214</v>
      </c>
      <c r="B61" t="s">
        <v>2215</v>
      </c>
      <c r="C61" t="s">
        <v>2204</v>
      </c>
      <c r="D61" t="s">
        <v>2200</v>
      </c>
      <c r="E61" t="s">
        <v>2224</v>
      </c>
      <c r="F61" t="s">
        <v>2187</v>
      </c>
      <c r="G61">
        <v>0</v>
      </c>
      <c r="H61">
        <v>0.39172899999999999</v>
      </c>
      <c r="I61">
        <v>0.36795</v>
      </c>
      <c r="J61">
        <v>0.417819</v>
      </c>
      <c r="K61">
        <v>0.44239600000000001</v>
      </c>
      <c r="L61">
        <v>0.46317199999999997</v>
      </c>
      <c r="M61">
        <v>0.482487</v>
      </c>
      <c r="N61">
        <v>0.50314899999999996</v>
      </c>
      <c r="O61">
        <v>0.52635600000000005</v>
      </c>
      <c r="P61">
        <v>0.55323599999999995</v>
      </c>
      <c r="Q61">
        <v>0.58080399999999999</v>
      </c>
      <c r="R61">
        <v>0.61039299999999996</v>
      </c>
      <c r="S61">
        <v>0.63755899999999999</v>
      </c>
      <c r="T61">
        <v>0.66812199999999999</v>
      </c>
      <c r="U61">
        <v>0.69742999999999999</v>
      </c>
      <c r="V61">
        <v>0.730105</v>
      </c>
      <c r="W61">
        <v>0.75955099999999998</v>
      </c>
      <c r="X61">
        <v>0.79298000000000002</v>
      </c>
      <c r="Y61">
        <v>0.83501300000000001</v>
      </c>
      <c r="Z61">
        <v>0.88192300000000001</v>
      </c>
      <c r="AA61">
        <v>0.93165600000000004</v>
      </c>
      <c r="AB61">
        <v>0.99027799999999999</v>
      </c>
      <c r="AC61">
        <v>1.054686</v>
      </c>
      <c r="AD61">
        <v>1.1156280000000001</v>
      </c>
      <c r="AE61">
        <v>1.17902</v>
      </c>
      <c r="AF61">
        <v>1.24068</v>
      </c>
      <c r="AG61">
        <v>1.2997380000000001</v>
      </c>
      <c r="AH61">
        <v>1.35978</v>
      </c>
      <c r="AI61">
        <v>1.423651</v>
      </c>
      <c r="AJ61">
        <v>1.487992</v>
      </c>
      <c r="AK61">
        <v>1.5600369999999999</v>
      </c>
      <c r="AL61">
        <v>1.6313120000000001</v>
      </c>
    </row>
    <row r="62" spans="1:38" x14ac:dyDescent="0.45">
      <c r="A62" t="s">
        <v>2225</v>
      </c>
      <c r="B62" t="s">
        <v>2226</v>
      </c>
      <c r="C62" t="s">
        <v>2204</v>
      </c>
      <c r="D62" t="s">
        <v>2188</v>
      </c>
      <c r="E62" t="s">
        <v>2227</v>
      </c>
      <c r="F62" t="s">
        <v>2187</v>
      </c>
      <c r="G62">
        <v>313.00292999999999</v>
      </c>
      <c r="H62">
        <v>288.80239899999998</v>
      </c>
      <c r="I62">
        <v>257.614441</v>
      </c>
      <c r="J62">
        <v>277.781677</v>
      </c>
      <c r="K62">
        <v>279.24737499999998</v>
      </c>
      <c r="L62">
        <v>277.55261200000001</v>
      </c>
      <c r="M62">
        <v>274.47616599999998</v>
      </c>
      <c r="N62">
        <v>271.63726800000001</v>
      </c>
      <c r="O62">
        <v>269.67041</v>
      </c>
      <c r="P62">
        <v>268.92706299999998</v>
      </c>
      <c r="Q62">
        <v>267.85287499999998</v>
      </c>
      <c r="R62">
        <v>267.05084199999999</v>
      </c>
      <c r="S62">
        <v>264.58801299999999</v>
      </c>
      <c r="T62">
        <v>262.948059</v>
      </c>
      <c r="U62">
        <v>260.26483200000001</v>
      </c>
      <c r="V62">
        <v>258.30017099999998</v>
      </c>
      <c r="W62">
        <v>254.729446</v>
      </c>
      <c r="X62">
        <v>252.013351</v>
      </c>
      <c r="Y62">
        <v>251.43730199999999</v>
      </c>
      <c r="Z62">
        <v>251.626846</v>
      </c>
      <c r="AA62">
        <v>251.84225499999999</v>
      </c>
      <c r="AB62">
        <v>253.56120300000001</v>
      </c>
      <c r="AC62">
        <v>255.739746</v>
      </c>
      <c r="AD62">
        <v>256.11050399999999</v>
      </c>
      <c r="AE62">
        <v>256.17416400000002</v>
      </c>
      <c r="AF62">
        <v>254.98112499999999</v>
      </c>
      <c r="AG62">
        <v>252.64167800000001</v>
      </c>
      <c r="AH62">
        <v>249.88587999999999</v>
      </c>
      <c r="AI62">
        <v>247.15884399999999</v>
      </c>
      <c r="AJ62">
        <v>243.992966</v>
      </c>
      <c r="AK62">
        <v>241.473297</v>
      </c>
      <c r="AL62">
        <v>238.19520600000001</v>
      </c>
    </row>
    <row r="63" spans="1:38" x14ac:dyDescent="0.45">
      <c r="A63" t="s">
        <v>2225</v>
      </c>
      <c r="B63" t="s">
        <v>2226</v>
      </c>
      <c r="C63" t="s">
        <v>2204</v>
      </c>
      <c r="D63" t="s">
        <v>2185</v>
      </c>
      <c r="E63" t="s">
        <v>2228</v>
      </c>
      <c r="F63" t="s">
        <v>2187</v>
      </c>
      <c r="G63">
        <v>0.50072899999999998</v>
      </c>
      <c r="H63">
        <v>0.46216099999999999</v>
      </c>
      <c r="I63">
        <v>0.41178199999999998</v>
      </c>
      <c r="J63">
        <v>0.44359199999999999</v>
      </c>
      <c r="K63">
        <v>0.44561899999999999</v>
      </c>
      <c r="L63">
        <v>0.44268200000000002</v>
      </c>
      <c r="M63">
        <v>0.43758900000000001</v>
      </c>
      <c r="N63">
        <v>0.43305500000000002</v>
      </c>
      <c r="O63">
        <v>0.42995299999999997</v>
      </c>
      <c r="P63">
        <v>0.42892000000000002</v>
      </c>
      <c r="Q63">
        <v>0.42740800000000001</v>
      </c>
      <c r="R63">
        <v>0.42637700000000001</v>
      </c>
      <c r="S63">
        <v>0.42276000000000002</v>
      </c>
      <c r="T63">
        <v>0.42056900000000003</v>
      </c>
      <c r="U63">
        <v>0.41677900000000001</v>
      </c>
      <c r="V63">
        <v>0.41421400000000003</v>
      </c>
      <c r="W63">
        <v>0.409111</v>
      </c>
      <c r="X63">
        <v>0.40550700000000001</v>
      </c>
      <c r="Y63">
        <v>0.40540300000000001</v>
      </c>
      <c r="Z63">
        <v>0.40652199999999999</v>
      </c>
      <c r="AA63">
        <v>0.40772599999999998</v>
      </c>
      <c r="AB63">
        <v>0.41145999999999999</v>
      </c>
      <c r="AC63">
        <v>0.416051</v>
      </c>
      <c r="AD63">
        <v>0.417819</v>
      </c>
      <c r="AE63">
        <v>0.41920499999999999</v>
      </c>
      <c r="AF63">
        <v>0.41878300000000002</v>
      </c>
      <c r="AG63">
        <v>0.41648099999999999</v>
      </c>
      <c r="AH63">
        <v>0.41361900000000001</v>
      </c>
      <c r="AI63">
        <v>0.41106300000000001</v>
      </c>
      <c r="AJ63">
        <v>0.40780899999999998</v>
      </c>
      <c r="AK63">
        <v>0.40580500000000003</v>
      </c>
      <c r="AL63">
        <v>0.40273399999999998</v>
      </c>
    </row>
    <row r="64" spans="1:38" x14ac:dyDescent="0.45">
      <c r="A64" t="s">
        <v>2225</v>
      </c>
      <c r="B64" t="s">
        <v>2226</v>
      </c>
      <c r="C64" t="s">
        <v>2204</v>
      </c>
      <c r="D64" t="s">
        <v>1716</v>
      </c>
      <c r="E64" t="s">
        <v>2229</v>
      </c>
      <c r="F64" t="s">
        <v>2187</v>
      </c>
      <c r="G64">
        <v>0.36423699999999998</v>
      </c>
      <c r="H64">
        <v>0.32947300000000002</v>
      </c>
      <c r="I64">
        <v>0.28784999999999999</v>
      </c>
      <c r="J64">
        <v>0.30422199999999999</v>
      </c>
      <c r="K64">
        <v>0.30000100000000002</v>
      </c>
      <c r="L64">
        <v>0.29272300000000001</v>
      </c>
      <c r="M64">
        <v>0.28438099999999999</v>
      </c>
      <c r="N64">
        <v>0.27676899999999999</v>
      </c>
      <c r="O64">
        <v>0.27040599999999998</v>
      </c>
      <c r="P64">
        <v>0.26563300000000001</v>
      </c>
      <c r="Q64">
        <v>0.26083099999999998</v>
      </c>
      <c r="R64">
        <v>0.256581</v>
      </c>
      <c r="S64">
        <v>0.25104799999999999</v>
      </c>
      <c r="T64">
        <v>0.246698</v>
      </c>
      <c r="U64">
        <v>0.241676</v>
      </c>
      <c r="V64">
        <v>0.237626</v>
      </c>
      <c r="W64">
        <v>0.23249800000000001</v>
      </c>
      <c r="X64">
        <v>0.22880700000000001</v>
      </c>
      <c r="Y64">
        <v>0.227743</v>
      </c>
      <c r="Z64">
        <v>0.227882</v>
      </c>
      <c r="AA64">
        <v>0.22867699999999999</v>
      </c>
      <c r="AB64">
        <v>0.23125599999999999</v>
      </c>
      <c r="AC64">
        <v>0.234649</v>
      </c>
      <c r="AD64">
        <v>0.23667299999999999</v>
      </c>
      <c r="AE64">
        <v>0.238702</v>
      </c>
      <c r="AF64">
        <v>0.23996300000000001</v>
      </c>
      <c r="AG64">
        <v>0.240452</v>
      </c>
      <c r="AH64">
        <v>0.240809</v>
      </c>
      <c r="AI64">
        <v>0.241532</v>
      </c>
      <c r="AJ64">
        <v>0.24202699999999999</v>
      </c>
      <c r="AK64">
        <v>0.24323600000000001</v>
      </c>
      <c r="AL64">
        <v>0.24419399999999999</v>
      </c>
    </row>
    <row r="65" spans="1:38" x14ac:dyDescent="0.45">
      <c r="A65" t="s">
        <v>2225</v>
      </c>
      <c r="B65" t="s">
        <v>2226</v>
      </c>
      <c r="C65" t="s">
        <v>2204</v>
      </c>
      <c r="D65" t="s">
        <v>2191</v>
      </c>
      <c r="E65" t="s">
        <v>2230</v>
      </c>
      <c r="F65" t="s">
        <v>2187</v>
      </c>
      <c r="G65">
        <v>5.4496529999999996</v>
      </c>
      <c r="H65">
        <v>4.6492810000000002</v>
      </c>
      <c r="I65">
        <v>3.8382499999999999</v>
      </c>
      <c r="J65">
        <v>3.8547760000000002</v>
      </c>
      <c r="K65">
        <v>3.6627010000000002</v>
      </c>
      <c r="L65">
        <v>3.477916</v>
      </c>
      <c r="M65">
        <v>3.3063370000000001</v>
      </c>
      <c r="N65">
        <v>3.2509169999999998</v>
      </c>
      <c r="O65">
        <v>3.2323240000000002</v>
      </c>
      <c r="P65">
        <v>3.3020010000000002</v>
      </c>
      <c r="Q65">
        <v>3.3987050000000001</v>
      </c>
      <c r="R65">
        <v>3.5269750000000002</v>
      </c>
      <c r="S65">
        <v>3.6748599999999998</v>
      </c>
      <c r="T65">
        <v>3.9036840000000002</v>
      </c>
      <c r="U65">
        <v>4.1600250000000001</v>
      </c>
      <c r="V65">
        <v>4.4749670000000004</v>
      </c>
      <c r="W65">
        <v>4.785215</v>
      </c>
      <c r="X65">
        <v>5.1912279999999997</v>
      </c>
      <c r="Y65">
        <v>5.6754670000000003</v>
      </c>
      <c r="Z65">
        <v>6.1685049999999997</v>
      </c>
      <c r="AA65">
        <v>6.6882619999999999</v>
      </c>
      <c r="AB65">
        <v>7.3066950000000004</v>
      </c>
      <c r="AC65">
        <v>8.0072259999999993</v>
      </c>
      <c r="AD65">
        <v>8.7248029999999996</v>
      </c>
      <c r="AE65">
        <v>9.5050950000000007</v>
      </c>
      <c r="AF65">
        <v>10.395624</v>
      </c>
      <c r="AG65">
        <v>11.239458000000001</v>
      </c>
      <c r="AH65">
        <v>12.144487</v>
      </c>
      <c r="AI65">
        <v>13.213756</v>
      </c>
      <c r="AJ65">
        <v>14.278715</v>
      </c>
      <c r="AK65">
        <v>15.489005000000001</v>
      </c>
      <c r="AL65">
        <v>16.780832</v>
      </c>
    </row>
    <row r="66" spans="1:38" x14ac:dyDescent="0.45">
      <c r="A66" t="s">
        <v>2225</v>
      </c>
      <c r="B66" t="s">
        <v>2226</v>
      </c>
      <c r="C66" t="s">
        <v>2204</v>
      </c>
      <c r="D66" t="s">
        <v>2193</v>
      </c>
      <c r="E66" t="s">
        <v>2231</v>
      </c>
      <c r="F66" t="s">
        <v>2187</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row>
    <row r="67" spans="1:38" x14ac:dyDescent="0.45">
      <c r="A67" t="s">
        <v>2225</v>
      </c>
      <c r="B67" t="s">
        <v>2226</v>
      </c>
      <c r="C67" t="s">
        <v>2204</v>
      </c>
      <c r="D67" t="s">
        <v>107</v>
      </c>
      <c r="E67" t="s">
        <v>2232</v>
      </c>
      <c r="F67" t="s">
        <v>2187</v>
      </c>
      <c r="G67">
        <v>0</v>
      </c>
      <c r="H67">
        <v>0.110192</v>
      </c>
      <c r="I67">
        <v>0.100952</v>
      </c>
      <c r="J67">
        <v>0.112013</v>
      </c>
      <c r="K67">
        <v>0.115901</v>
      </c>
      <c r="L67">
        <v>0.118591</v>
      </c>
      <c r="M67">
        <v>0.120744</v>
      </c>
      <c r="N67">
        <v>0.12307700000000001</v>
      </c>
      <c r="O67">
        <v>0.125862</v>
      </c>
      <c r="P67">
        <v>0.129326</v>
      </c>
      <c r="Q67">
        <v>0.13273599999999999</v>
      </c>
      <c r="R67">
        <v>0.13638800000000001</v>
      </c>
      <c r="S67">
        <v>0.139288</v>
      </c>
      <c r="T67">
        <v>0.14272399999999999</v>
      </c>
      <c r="U67">
        <v>0.14568</v>
      </c>
      <c r="V67">
        <v>0.14912700000000001</v>
      </c>
      <c r="W67">
        <v>0.15170900000000001</v>
      </c>
      <c r="X67">
        <v>0.15488399999999999</v>
      </c>
      <c r="Y67">
        <v>0.15948899999999999</v>
      </c>
      <c r="Z67">
        <v>0.16472700000000001</v>
      </c>
      <c r="AA67">
        <v>0.17017199999999999</v>
      </c>
      <c r="AB67">
        <v>0.17688200000000001</v>
      </c>
      <c r="AC67">
        <v>0.184221</v>
      </c>
      <c r="AD67">
        <v>0.190554</v>
      </c>
      <c r="AE67">
        <v>0.19692200000000001</v>
      </c>
      <c r="AF67">
        <v>0.202625</v>
      </c>
      <c r="AG67">
        <v>0.20755699999999999</v>
      </c>
      <c r="AH67">
        <v>0.212314</v>
      </c>
      <c r="AI67">
        <v>0.217332</v>
      </c>
      <c r="AJ67">
        <v>0.22208</v>
      </c>
      <c r="AK67">
        <v>0.22761899999999999</v>
      </c>
      <c r="AL67">
        <v>0.23267299999999999</v>
      </c>
    </row>
    <row r="68" spans="1:38" x14ac:dyDescent="0.45">
      <c r="A68" t="s">
        <v>2225</v>
      </c>
      <c r="B68" t="s">
        <v>2226</v>
      </c>
      <c r="C68" t="s">
        <v>2204</v>
      </c>
      <c r="D68" t="s">
        <v>2198</v>
      </c>
      <c r="E68" t="s">
        <v>2233</v>
      </c>
      <c r="F68" t="s">
        <v>2187</v>
      </c>
      <c r="G68">
        <v>5.0930000000000003E-2</v>
      </c>
      <c r="H68">
        <v>0.15071799999999999</v>
      </c>
      <c r="I68">
        <v>0.138317</v>
      </c>
      <c r="J68">
        <v>0.153472</v>
      </c>
      <c r="K68">
        <v>0.158799</v>
      </c>
      <c r="L68">
        <v>0.16248399999999999</v>
      </c>
      <c r="M68">
        <v>0.165434</v>
      </c>
      <c r="N68">
        <v>0.168631</v>
      </c>
      <c r="O68">
        <v>0.17244599999999999</v>
      </c>
      <c r="P68">
        <v>0.17719199999999999</v>
      </c>
      <c r="Q68">
        <v>0.181865</v>
      </c>
      <c r="R68">
        <v>0.18686900000000001</v>
      </c>
      <c r="S68">
        <v>0.19084300000000001</v>
      </c>
      <c r="T68">
        <v>0.195549</v>
      </c>
      <c r="U68">
        <v>0.1996</v>
      </c>
      <c r="V68">
        <v>0.204323</v>
      </c>
      <c r="W68">
        <v>0.20785999999999999</v>
      </c>
      <c r="X68">
        <v>0.21221000000000001</v>
      </c>
      <c r="Y68">
        <v>0.21851999999999999</v>
      </c>
      <c r="Z68">
        <v>0.22569700000000001</v>
      </c>
      <c r="AA68">
        <v>0.233156</v>
      </c>
      <c r="AB68">
        <v>0.24235000000000001</v>
      </c>
      <c r="AC68">
        <v>0.25240600000000002</v>
      </c>
      <c r="AD68">
        <v>0.26108300000000001</v>
      </c>
      <c r="AE68">
        <v>0.26980700000000002</v>
      </c>
      <c r="AF68">
        <v>0.27762199999999998</v>
      </c>
      <c r="AG68">
        <v>0.28437800000000002</v>
      </c>
      <c r="AH68">
        <v>0.29089700000000002</v>
      </c>
      <c r="AI68">
        <v>0.29777199999999998</v>
      </c>
      <c r="AJ68">
        <v>0.30427700000000002</v>
      </c>
      <c r="AK68">
        <v>0.31186599999999998</v>
      </c>
      <c r="AL68">
        <v>0.31879099999999999</v>
      </c>
    </row>
    <row r="69" spans="1:38" x14ac:dyDescent="0.45">
      <c r="A69" t="s">
        <v>2225</v>
      </c>
      <c r="B69" t="s">
        <v>2226</v>
      </c>
      <c r="C69" t="s">
        <v>2204</v>
      </c>
      <c r="D69" t="s">
        <v>2196</v>
      </c>
      <c r="E69" t="s">
        <v>2234</v>
      </c>
      <c r="F69" t="s">
        <v>2187</v>
      </c>
      <c r="G69">
        <v>5.4847E-2</v>
      </c>
      <c r="H69">
        <v>0.15765199999999999</v>
      </c>
      <c r="I69">
        <v>0.144681</v>
      </c>
      <c r="J69">
        <v>0.16053300000000001</v>
      </c>
      <c r="K69">
        <v>0.166105</v>
      </c>
      <c r="L69">
        <v>0.16996</v>
      </c>
      <c r="M69">
        <v>0.173045</v>
      </c>
      <c r="N69">
        <v>0.17638999999999999</v>
      </c>
      <c r="O69">
        <v>0.18038000000000001</v>
      </c>
      <c r="P69">
        <v>0.18534500000000001</v>
      </c>
      <c r="Q69">
        <v>0.19023300000000001</v>
      </c>
      <c r="R69">
        <v>0.195467</v>
      </c>
      <c r="S69">
        <v>0.19962299999999999</v>
      </c>
      <c r="T69">
        <v>0.20454600000000001</v>
      </c>
      <c r="U69">
        <v>0.208784</v>
      </c>
      <c r="V69">
        <v>0.213724</v>
      </c>
      <c r="W69">
        <v>0.21742300000000001</v>
      </c>
      <c r="X69">
        <v>0.221973</v>
      </c>
      <c r="Y69">
        <v>0.228574</v>
      </c>
      <c r="Z69">
        <v>0.23608100000000001</v>
      </c>
      <c r="AA69">
        <v>0.24388399999999999</v>
      </c>
      <c r="AB69">
        <v>0.25350099999999998</v>
      </c>
      <c r="AC69">
        <v>0.264019</v>
      </c>
      <c r="AD69">
        <v>0.27309499999999998</v>
      </c>
      <c r="AE69">
        <v>0.282221</v>
      </c>
      <c r="AF69">
        <v>0.29039500000000001</v>
      </c>
      <c r="AG69">
        <v>0.29746299999999998</v>
      </c>
      <c r="AH69">
        <v>0.30428100000000002</v>
      </c>
      <c r="AI69">
        <v>0.311473</v>
      </c>
      <c r="AJ69">
        <v>0.31827699999999998</v>
      </c>
      <c r="AK69">
        <v>0.32621499999999998</v>
      </c>
      <c r="AL69">
        <v>0.33345900000000001</v>
      </c>
    </row>
    <row r="70" spans="1:38" x14ac:dyDescent="0.45">
      <c r="A70" t="s">
        <v>2225</v>
      </c>
      <c r="B70" t="s">
        <v>2226</v>
      </c>
      <c r="C70" t="s">
        <v>2204</v>
      </c>
      <c r="D70" t="s">
        <v>2200</v>
      </c>
      <c r="E70" t="s">
        <v>2235</v>
      </c>
      <c r="F70" t="s">
        <v>2187</v>
      </c>
      <c r="G70">
        <v>5.9582000000000003E-2</v>
      </c>
      <c r="H70">
        <v>0.21304300000000001</v>
      </c>
      <c r="I70">
        <v>0.19551399999999999</v>
      </c>
      <c r="J70">
        <v>0.21693599999999999</v>
      </c>
      <c r="K70">
        <v>0.224465</v>
      </c>
      <c r="L70">
        <v>0.22967499999999999</v>
      </c>
      <c r="M70">
        <v>0.233844</v>
      </c>
      <c r="N70">
        <v>0.23836399999999999</v>
      </c>
      <c r="O70">
        <v>0.243756</v>
      </c>
      <c r="P70">
        <v>0.25046499999999999</v>
      </c>
      <c r="Q70">
        <v>0.25707000000000002</v>
      </c>
      <c r="R70">
        <v>0.26414300000000002</v>
      </c>
      <c r="S70">
        <v>0.26976</v>
      </c>
      <c r="T70">
        <v>0.27641300000000002</v>
      </c>
      <c r="U70">
        <v>0.28213899999999997</v>
      </c>
      <c r="V70">
        <v>0.28881400000000002</v>
      </c>
      <c r="W70">
        <v>0.29381400000000002</v>
      </c>
      <c r="X70">
        <v>0.29996299999999998</v>
      </c>
      <c r="Y70">
        <v>0.30888199999999999</v>
      </c>
      <c r="Z70">
        <v>0.31902700000000001</v>
      </c>
      <c r="AA70">
        <v>0.329571</v>
      </c>
      <c r="AB70">
        <v>0.34256700000000001</v>
      </c>
      <c r="AC70">
        <v>0.35678100000000001</v>
      </c>
      <c r="AD70">
        <v>0.36904599999999999</v>
      </c>
      <c r="AE70">
        <v>0.38137799999999999</v>
      </c>
      <c r="AF70">
        <v>0.392424</v>
      </c>
      <c r="AG70">
        <v>0.40197500000000003</v>
      </c>
      <c r="AH70">
        <v>0.41118900000000003</v>
      </c>
      <c r="AI70">
        <v>0.42090699999999998</v>
      </c>
      <c r="AJ70">
        <v>0.43010199999999998</v>
      </c>
      <c r="AK70">
        <v>0.44082900000000003</v>
      </c>
      <c r="AL70">
        <v>0.45061800000000002</v>
      </c>
    </row>
    <row r="72" spans="1:38" x14ac:dyDescent="0.45">
      <c r="A72" s="232" t="s">
        <v>2236</v>
      </c>
      <c r="B72" s="226"/>
      <c r="C72" s="226"/>
      <c r="D72" s="226"/>
      <c r="E72" s="226"/>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c r="AD72" s="226"/>
      <c r="AE72" s="226"/>
      <c r="AF72" s="226"/>
      <c r="AG72" s="226"/>
      <c r="AH72" s="226"/>
      <c r="AI72" s="226"/>
      <c r="AJ72" s="226"/>
      <c r="AK72" s="226"/>
      <c r="AL72" s="226"/>
    </row>
    <row r="73" spans="1:38" s="28" customFormat="1" x14ac:dyDescent="0.45">
      <c r="A73" s="28" t="s">
        <v>2182</v>
      </c>
      <c r="B73" s="28" t="s">
        <v>2183</v>
      </c>
      <c r="C73" t="s">
        <v>2237</v>
      </c>
      <c r="G73" s="233">
        <f t="shared" ref="G73:AL73" si="1">SUM(G35:G43)*1000</f>
        <v>841923.73</v>
      </c>
      <c r="H73" s="233">
        <f t="shared" si="1"/>
        <v>854209.10000000009</v>
      </c>
      <c r="I73" s="233">
        <f t="shared" si="1"/>
        <v>854735.41599999997</v>
      </c>
      <c r="J73" s="233">
        <f t="shared" si="1"/>
        <v>853287.62800000003</v>
      </c>
      <c r="K73" s="233">
        <f t="shared" si="1"/>
        <v>862646.1860000001</v>
      </c>
      <c r="L73" s="233">
        <f t="shared" si="1"/>
        <v>863678.03000000014</v>
      </c>
      <c r="M73" s="233">
        <f t="shared" si="1"/>
        <v>860475.64099999983</v>
      </c>
      <c r="N73" s="233">
        <f t="shared" si="1"/>
        <v>859884.15799999982</v>
      </c>
      <c r="O73" s="233">
        <f t="shared" si="1"/>
        <v>861380.66799999995</v>
      </c>
      <c r="P73" s="233">
        <f t="shared" si="1"/>
        <v>867729.22300000011</v>
      </c>
      <c r="Q73" s="233">
        <f t="shared" si="1"/>
        <v>877983.18399999989</v>
      </c>
      <c r="R73" s="233">
        <f t="shared" si="1"/>
        <v>874186.62999999989</v>
      </c>
      <c r="S73" s="233">
        <f t="shared" si="1"/>
        <v>871456.13199999987</v>
      </c>
      <c r="T73" s="233">
        <f t="shared" si="1"/>
        <v>870493.97499999998</v>
      </c>
      <c r="U73" s="233">
        <f t="shared" si="1"/>
        <v>869121.70099999977</v>
      </c>
      <c r="V73" s="233">
        <f t="shared" si="1"/>
        <v>868200.41700000013</v>
      </c>
      <c r="W73" s="233">
        <f t="shared" si="1"/>
        <v>869656.56099999987</v>
      </c>
      <c r="X73" s="233">
        <f t="shared" si="1"/>
        <v>873175.71099999989</v>
      </c>
      <c r="Y73" s="233">
        <f t="shared" si="1"/>
        <v>877383.23100000003</v>
      </c>
      <c r="Z73" s="233">
        <f t="shared" si="1"/>
        <v>882585.65100000007</v>
      </c>
      <c r="AA73" s="233">
        <f t="shared" si="1"/>
        <v>886495.61300000001</v>
      </c>
      <c r="AB73" s="233">
        <f t="shared" si="1"/>
        <v>889588.473</v>
      </c>
      <c r="AC73" s="233">
        <f t="shared" si="1"/>
        <v>893703.49100000004</v>
      </c>
      <c r="AD73" s="233">
        <f t="shared" si="1"/>
        <v>896305.21399999992</v>
      </c>
      <c r="AE73" s="233">
        <f t="shared" si="1"/>
        <v>898773.29599999997</v>
      </c>
      <c r="AF73" s="233">
        <f t="shared" si="1"/>
        <v>904078.53799999994</v>
      </c>
      <c r="AG73" s="233">
        <f t="shared" si="1"/>
        <v>909930.20600000001</v>
      </c>
      <c r="AH73" s="233">
        <f t="shared" si="1"/>
        <v>915610.39100000006</v>
      </c>
      <c r="AI73" s="233">
        <f t="shared" si="1"/>
        <v>920076.36699999997</v>
      </c>
      <c r="AJ73" s="233">
        <f t="shared" si="1"/>
        <v>925177.65599999996</v>
      </c>
      <c r="AK73" s="233">
        <f t="shared" si="1"/>
        <v>928734.82499999995</v>
      </c>
      <c r="AL73" s="233">
        <f t="shared" si="1"/>
        <v>933147.64199999988</v>
      </c>
    </row>
    <row r="74" spans="1:38" x14ac:dyDescent="0.45">
      <c r="A74" t="s">
        <v>2202</v>
      </c>
      <c r="B74" t="s">
        <v>2203</v>
      </c>
      <c r="C74" t="s">
        <v>2237</v>
      </c>
      <c r="G74" s="233">
        <f t="shared" ref="G74:AL74" si="2">SUM(G44:G52)*1000</f>
        <v>245881.48099999997</v>
      </c>
      <c r="H74" s="233">
        <f t="shared" si="2"/>
        <v>246210.95600000001</v>
      </c>
      <c r="I74" s="233">
        <f t="shared" si="2"/>
        <v>246643.535</v>
      </c>
      <c r="J74" s="233">
        <f t="shared" si="2"/>
        <v>247157.53699999998</v>
      </c>
      <c r="K74" s="233">
        <f t="shared" si="2"/>
        <v>251397.05</v>
      </c>
      <c r="L74" s="233">
        <f t="shared" si="2"/>
        <v>254443.37800000003</v>
      </c>
      <c r="M74" s="233">
        <f t="shared" si="2"/>
        <v>256628.23499999996</v>
      </c>
      <c r="N74" s="233">
        <f t="shared" si="2"/>
        <v>258482.033</v>
      </c>
      <c r="O74" s="233">
        <f t="shared" si="2"/>
        <v>261679.88099999991</v>
      </c>
      <c r="P74" s="233">
        <f t="shared" si="2"/>
        <v>265171.75299999997</v>
      </c>
      <c r="Q74" s="233">
        <f t="shared" si="2"/>
        <v>268137.20800000004</v>
      </c>
      <c r="R74" s="233">
        <f t="shared" si="2"/>
        <v>270680.40700000001</v>
      </c>
      <c r="S74" s="233">
        <f t="shared" si="2"/>
        <v>272765.07199999999</v>
      </c>
      <c r="T74" s="233">
        <f t="shared" si="2"/>
        <v>275440.59100000001</v>
      </c>
      <c r="U74" s="233">
        <f t="shared" si="2"/>
        <v>278020.89500000002</v>
      </c>
      <c r="V74" s="233">
        <f t="shared" si="2"/>
        <v>280719.94400000008</v>
      </c>
      <c r="W74" s="233">
        <f t="shared" si="2"/>
        <v>284187.47700000007</v>
      </c>
      <c r="X74" s="233">
        <f t="shared" si="2"/>
        <v>288560.69099999999</v>
      </c>
      <c r="Y74" s="233">
        <f t="shared" si="2"/>
        <v>293169.95300000004</v>
      </c>
      <c r="Z74" s="233">
        <f t="shared" si="2"/>
        <v>298217.94500000001</v>
      </c>
      <c r="AA74" s="233">
        <f t="shared" si="2"/>
        <v>302877.53600000002</v>
      </c>
      <c r="AB74" s="233">
        <f t="shared" si="2"/>
        <v>307162.44899999996</v>
      </c>
      <c r="AC74" s="233">
        <f t="shared" si="2"/>
        <v>311919.49900000001</v>
      </c>
      <c r="AD74" s="233">
        <f t="shared" si="2"/>
        <v>316135.28600000002</v>
      </c>
      <c r="AE74" s="233">
        <f t="shared" si="2"/>
        <v>320258.92400000006</v>
      </c>
      <c r="AF74" s="233">
        <f t="shared" si="2"/>
        <v>325515.67299999995</v>
      </c>
      <c r="AG74" s="233">
        <f t="shared" si="2"/>
        <v>331120.24899999995</v>
      </c>
      <c r="AH74" s="233">
        <f t="shared" si="2"/>
        <v>336698.27899999992</v>
      </c>
      <c r="AI74" s="233">
        <f t="shared" si="2"/>
        <v>341841.33399999997</v>
      </c>
      <c r="AJ74" s="233">
        <f t="shared" si="2"/>
        <v>347241.67599999998</v>
      </c>
      <c r="AK74" s="233">
        <f t="shared" si="2"/>
        <v>352072.995</v>
      </c>
      <c r="AL74" s="233">
        <f t="shared" si="2"/>
        <v>357245.82999999996</v>
      </c>
    </row>
    <row r="75" spans="1:38" x14ac:dyDescent="0.45">
      <c r="A75" t="s">
        <v>2214</v>
      </c>
      <c r="B75" t="s">
        <v>2215</v>
      </c>
      <c r="C75" t="s">
        <v>2237</v>
      </c>
      <c r="G75" s="233">
        <f t="shared" ref="G75:AL75" si="3">SUM(G53:G61)*1000</f>
        <v>207313.26500000001</v>
      </c>
      <c r="H75" s="233">
        <f t="shared" si="3"/>
        <v>195864.587</v>
      </c>
      <c r="I75" s="233">
        <f t="shared" si="3"/>
        <v>178616.53600000002</v>
      </c>
      <c r="J75" s="233">
        <f t="shared" si="3"/>
        <v>196917.31500000006</v>
      </c>
      <c r="K75" s="233">
        <f t="shared" si="3"/>
        <v>202427.56000000003</v>
      </c>
      <c r="L75" s="233">
        <f t="shared" si="3"/>
        <v>205761.20199999999</v>
      </c>
      <c r="M75" s="233">
        <f t="shared" si="3"/>
        <v>208098.67999999993</v>
      </c>
      <c r="N75" s="233">
        <f t="shared" si="3"/>
        <v>210689.61</v>
      </c>
      <c r="O75" s="233">
        <f t="shared" si="3"/>
        <v>213987.73999999996</v>
      </c>
      <c r="P75" s="233">
        <f t="shared" si="3"/>
        <v>218364.95900000003</v>
      </c>
      <c r="Q75" s="233">
        <f t="shared" si="3"/>
        <v>222569.08600000004</v>
      </c>
      <c r="R75" s="233">
        <f t="shared" si="3"/>
        <v>227095.10800000001</v>
      </c>
      <c r="S75" s="233">
        <f t="shared" si="3"/>
        <v>230293.09000000005</v>
      </c>
      <c r="T75" s="233">
        <f t="shared" si="3"/>
        <v>234303.783</v>
      </c>
      <c r="U75" s="233">
        <f t="shared" si="3"/>
        <v>237458.182</v>
      </c>
      <c r="V75" s="233">
        <f t="shared" si="3"/>
        <v>241342.69900000005</v>
      </c>
      <c r="W75" s="233">
        <f t="shared" si="3"/>
        <v>243763.49799999999</v>
      </c>
      <c r="X75" s="233">
        <f t="shared" si="3"/>
        <v>247079.65499999997</v>
      </c>
      <c r="Y75" s="233">
        <f t="shared" si="3"/>
        <v>252598.53299999997</v>
      </c>
      <c r="Z75" s="233">
        <f t="shared" si="3"/>
        <v>259018.60499999998</v>
      </c>
      <c r="AA75" s="233">
        <f t="shared" si="3"/>
        <v>265655.38799999992</v>
      </c>
      <c r="AB75" s="233">
        <f t="shared" si="3"/>
        <v>274146.53399999999</v>
      </c>
      <c r="AC75" s="233">
        <f t="shared" si="3"/>
        <v>283472.87400000001</v>
      </c>
      <c r="AD75" s="233">
        <f t="shared" si="3"/>
        <v>291119.19500000001</v>
      </c>
      <c r="AE75" s="233">
        <f t="shared" si="3"/>
        <v>298699.98500000004</v>
      </c>
      <c r="AF75" s="233">
        <f t="shared" si="3"/>
        <v>305166.47599999997</v>
      </c>
      <c r="AG75" s="233">
        <f t="shared" si="3"/>
        <v>310381.266</v>
      </c>
      <c r="AH75" s="233">
        <f t="shared" si="3"/>
        <v>315261.61399999988</v>
      </c>
      <c r="AI75" s="233">
        <f t="shared" si="3"/>
        <v>320456.28499999997</v>
      </c>
      <c r="AJ75" s="233">
        <f t="shared" si="3"/>
        <v>325183.51900000003</v>
      </c>
      <c r="AK75" s="233">
        <f t="shared" si="3"/>
        <v>330998.36</v>
      </c>
      <c r="AL75" s="233">
        <f t="shared" si="3"/>
        <v>336039.81999999989</v>
      </c>
    </row>
    <row r="76" spans="1:38" x14ac:dyDescent="0.45">
      <c r="A76" t="s">
        <v>2225</v>
      </c>
      <c r="B76" t="s">
        <v>2226</v>
      </c>
      <c r="C76" t="s">
        <v>2237</v>
      </c>
      <c r="G76" s="233">
        <f t="shared" ref="G76:AL76" si="4">SUM(G62:G70)*1000</f>
        <v>319482.90799999994</v>
      </c>
      <c r="H76" s="233">
        <f t="shared" si="4"/>
        <v>294874.91899999994</v>
      </c>
      <c r="I76" s="233">
        <f t="shared" si="4"/>
        <v>262731.78700000001</v>
      </c>
      <c r="J76" s="233">
        <f t="shared" si="4"/>
        <v>283027.22100000002</v>
      </c>
      <c r="K76" s="233">
        <f t="shared" si="4"/>
        <v>284320.96600000007</v>
      </c>
      <c r="L76" s="233">
        <f t="shared" si="4"/>
        <v>282446.64299999998</v>
      </c>
      <c r="M76" s="233">
        <f t="shared" si="4"/>
        <v>279197.53999999992</v>
      </c>
      <c r="N76" s="233">
        <f t="shared" si="4"/>
        <v>276304.47100000008</v>
      </c>
      <c r="O76" s="233">
        <f t="shared" si="4"/>
        <v>274325.53700000001</v>
      </c>
      <c r="P76" s="233">
        <f t="shared" si="4"/>
        <v>273665.94499999995</v>
      </c>
      <c r="Q76" s="233">
        <f t="shared" si="4"/>
        <v>272701.723</v>
      </c>
      <c r="R76" s="233">
        <f t="shared" si="4"/>
        <v>272043.64199999999</v>
      </c>
      <c r="S76" s="233">
        <f t="shared" si="4"/>
        <v>269736.19500000001</v>
      </c>
      <c r="T76" s="233">
        <f t="shared" si="4"/>
        <v>268338.24199999997</v>
      </c>
      <c r="U76" s="233">
        <f t="shared" si="4"/>
        <v>265919.51500000001</v>
      </c>
      <c r="V76" s="233">
        <f t="shared" si="4"/>
        <v>264282.96600000001</v>
      </c>
      <c r="W76" s="233">
        <f t="shared" si="4"/>
        <v>261027.07599999997</v>
      </c>
      <c r="X76" s="233">
        <f t="shared" si="4"/>
        <v>258727.92299999998</v>
      </c>
      <c r="Y76" s="233">
        <f t="shared" si="4"/>
        <v>258661.38</v>
      </c>
      <c r="Z76" s="233">
        <f t="shared" si="4"/>
        <v>259375.28700000007</v>
      </c>
      <c r="AA76" s="233">
        <f t="shared" si="4"/>
        <v>260143.70299999995</v>
      </c>
      <c r="AB76" s="233">
        <f t="shared" si="4"/>
        <v>262525.91399999999</v>
      </c>
      <c r="AC76" s="233">
        <f t="shared" si="4"/>
        <v>265455.09900000005</v>
      </c>
      <c r="AD76" s="233">
        <f t="shared" si="4"/>
        <v>266583.57700000005</v>
      </c>
      <c r="AE76" s="233">
        <f t="shared" si="4"/>
        <v>267467.49399999995</v>
      </c>
      <c r="AF76" s="233">
        <f t="shared" si="4"/>
        <v>267198.56099999999</v>
      </c>
      <c r="AG76" s="233">
        <f t="shared" si="4"/>
        <v>265729.44199999998</v>
      </c>
      <c r="AH76" s="233">
        <f t="shared" si="4"/>
        <v>263903.47599999997</v>
      </c>
      <c r="AI76" s="233">
        <f t="shared" si="4"/>
        <v>262272.679</v>
      </c>
      <c r="AJ76" s="233">
        <f t="shared" si="4"/>
        <v>260196.25300000003</v>
      </c>
      <c r="AK76" s="233">
        <f t="shared" si="4"/>
        <v>258917.87199999997</v>
      </c>
      <c r="AL76" s="233">
        <f t="shared" si="4"/>
        <v>256958.50700000004</v>
      </c>
    </row>
    <row r="77" spans="1:38" x14ac:dyDescent="0.45">
      <c r="G77" s="233"/>
      <c r="H77" s="233"/>
      <c r="I77" s="233"/>
      <c r="J77" s="233"/>
      <c r="K77" s="233"/>
      <c r="L77" s="233"/>
      <c r="M77" s="233"/>
      <c r="N77" s="233"/>
      <c r="O77" s="233"/>
      <c r="P77" s="233"/>
      <c r="Q77" s="233"/>
      <c r="R77" s="233"/>
      <c r="S77" s="233"/>
      <c r="T77" s="233"/>
      <c r="U77" s="233"/>
      <c r="V77" s="233"/>
      <c r="W77" s="233"/>
      <c r="X77" s="233"/>
      <c r="Y77" s="233"/>
      <c r="Z77" s="233"/>
      <c r="AA77" s="233"/>
      <c r="AB77" s="233"/>
      <c r="AC77" s="233"/>
      <c r="AD77" s="233"/>
      <c r="AE77" s="233"/>
      <c r="AF77" s="233"/>
      <c r="AG77" s="233"/>
      <c r="AH77" s="233"/>
      <c r="AI77" s="233"/>
      <c r="AJ77" s="233"/>
      <c r="AK77" s="233"/>
      <c r="AL77" s="233"/>
    </row>
    <row r="78" spans="1:38" x14ac:dyDescent="0.45">
      <c r="A78" s="7" t="s">
        <v>2238</v>
      </c>
      <c r="B78" s="7" t="s">
        <v>2183</v>
      </c>
      <c r="C78" s="7" t="s">
        <v>2237</v>
      </c>
      <c r="D78" s="7"/>
      <c r="G78" s="234">
        <f t="shared" ref="G78:AL78" si="5">G73</f>
        <v>841923.73</v>
      </c>
      <c r="H78" s="234">
        <f t="shared" si="5"/>
        <v>854209.10000000009</v>
      </c>
      <c r="I78" s="234">
        <f t="shared" si="5"/>
        <v>854735.41599999997</v>
      </c>
      <c r="J78" s="234">
        <f t="shared" si="5"/>
        <v>853287.62800000003</v>
      </c>
      <c r="K78" s="234">
        <f t="shared" si="5"/>
        <v>862646.1860000001</v>
      </c>
      <c r="L78" s="234">
        <f t="shared" si="5"/>
        <v>863678.03000000014</v>
      </c>
      <c r="M78" s="234">
        <f t="shared" si="5"/>
        <v>860475.64099999983</v>
      </c>
      <c r="N78" s="234">
        <f t="shared" si="5"/>
        <v>859884.15799999982</v>
      </c>
      <c r="O78" s="234">
        <f t="shared" si="5"/>
        <v>861380.66799999995</v>
      </c>
      <c r="P78" s="234">
        <f t="shared" si="5"/>
        <v>867729.22300000011</v>
      </c>
      <c r="Q78" s="234">
        <f t="shared" si="5"/>
        <v>877983.18399999989</v>
      </c>
      <c r="R78" s="234">
        <f t="shared" si="5"/>
        <v>874186.62999999989</v>
      </c>
      <c r="S78" s="234">
        <f t="shared" si="5"/>
        <v>871456.13199999987</v>
      </c>
      <c r="T78" s="234">
        <f t="shared" si="5"/>
        <v>870493.97499999998</v>
      </c>
      <c r="U78" s="234">
        <f t="shared" si="5"/>
        <v>869121.70099999977</v>
      </c>
      <c r="V78" s="234">
        <f t="shared" si="5"/>
        <v>868200.41700000013</v>
      </c>
      <c r="W78" s="234">
        <f t="shared" si="5"/>
        <v>869656.56099999987</v>
      </c>
      <c r="X78" s="234">
        <f t="shared" si="5"/>
        <v>873175.71099999989</v>
      </c>
      <c r="Y78" s="234">
        <f t="shared" si="5"/>
        <v>877383.23100000003</v>
      </c>
      <c r="Z78" s="234">
        <f t="shared" si="5"/>
        <v>882585.65100000007</v>
      </c>
      <c r="AA78" s="234">
        <f t="shared" si="5"/>
        <v>886495.61300000001</v>
      </c>
      <c r="AB78" s="234">
        <f t="shared" si="5"/>
        <v>889588.473</v>
      </c>
      <c r="AC78" s="234">
        <f t="shared" si="5"/>
        <v>893703.49100000004</v>
      </c>
      <c r="AD78" s="234">
        <f t="shared" si="5"/>
        <v>896305.21399999992</v>
      </c>
      <c r="AE78" s="234">
        <f t="shared" si="5"/>
        <v>898773.29599999997</v>
      </c>
      <c r="AF78" s="234">
        <f t="shared" si="5"/>
        <v>904078.53799999994</v>
      </c>
      <c r="AG78" s="234">
        <f t="shared" si="5"/>
        <v>909930.20600000001</v>
      </c>
      <c r="AH78" s="234">
        <f t="shared" si="5"/>
        <v>915610.39100000006</v>
      </c>
      <c r="AI78" s="234">
        <f t="shared" si="5"/>
        <v>920076.36699999997</v>
      </c>
      <c r="AJ78" s="234">
        <f t="shared" si="5"/>
        <v>925177.65599999996</v>
      </c>
      <c r="AK78" s="234">
        <f t="shared" si="5"/>
        <v>928734.82499999995</v>
      </c>
      <c r="AL78" s="234">
        <f t="shared" si="5"/>
        <v>933147.64199999988</v>
      </c>
    </row>
    <row r="79" spans="1:38" x14ac:dyDescent="0.45">
      <c r="A79" s="7" t="s">
        <v>2239</v>
      </c>
      <c r="B79" s="7" t="s">
        <v>2240</v>
      </c>
      <c r="C79" s="7" t="s">
        <v>2237</v>
      </c>
      <c r="D79" s="7"/>
      <c r="G79" s="234">
        <f t="shared" ref="G79:AL79" si="6">SUM(G74:G76)</f>
        <v>772677.65399999986</v>
      </c>
      <c r="H79" s="234">
        <f t="shared" si="6"/>
        <v>736950.46199999994</v>
      </c>
      <c r="I79" s="234">
        <f t="shared" si="6"/>
        <v>687991.85800000001</v>
      </c>
      <c r="J79" s="234">
        <f t="shared" si="6"/>
        <v>727102.07300000009</v>
      </c>
      <c r="K79" s="234">
        <f t="shared" si="6"/>
        <v>738145.57600000012</v>
      </c>
      <c r="L79" s="234">
        <f t="shared" si="6"/>
        <v>742651.223</v>
      </c>
      <c r="M79" s="234">
        <f t="shared" si="6"/>
        <v>743924.45499999984</v>
      </c>
      <c r="N79" s="234">
        <f t="shared" si="6"/>
        <v>745476.11400000006</v>
      </c>
      <c r="O79" s="234">
        <f t="shared" si="6"/>
        <v>749993.15799999982</v>
      </c>
      <c r="P79" s="234">
        <f t="shared" si="6"/>
        <v>757202.65699999989</v>
      </c>
      <c r="Q79" s="234">
        <f t="shared" si="6"/>
        <v>763408.01700000011</v>
      </c>
      <c r="R79" s="234">
        <f t="shared" si="6"/>
        <v>769819.15700000001</v>
      </c>
      <c r="S79" s="234">
        <f t="shared" si="6"/>
        <v>772794.35700000008</v>
      </c>
      <c r="T79" s="234">
        <f t="shared" si="6"/>
        <v>778082.61599999992</v>
      </c>
      <c r="U79" s="234">
        <f t="shared" si="6"/>
        <v>781398.59200000006</v>
      </c>
      <c r="V79" s="234">
        <f t="shared" si="6"/>
        <v>786345.60900000017</v>
      </c>
      <c r="W79" s="234">
        <f t="shared" si="6"/>
        <v>788978.05100000009</v>
      </c>
      <c r="X79" s="234">
        <f t="shared" si="6"/>
        <v>794368.26899999985</v>
      </c>
      <c r="Y79" s="234">
        <f t="shared" si="6"/>
        <v>804429.86600000004</v>
      </c>
      <c r="Z79" s="234">
        <f t="shared" si="6"/>
        <v>816611.83700000006</v>
      </c>
      <c r="AA79" s="234">
        <f t="shared" si="6"/>
        <v>828676.62699999986</v>
      </c>
      <c r="AB79" s="234">
        <f t="shared" si="6"/>
        <v>843834.897</v>
      </c>
      <c r="AC79" s="234">
        <f t="shared" si="6"/>
        <v>860847.47200000007</v>
      </c>
      <c r="AD79" s="234">
        <f t="shared" si="6"/>
        <v>873838.05800000008</v>
      </c>
      <c r="AE79" s="234">
        <f t="shared" si="6"/>
        <v>886426.40300000005</v>
      </c>
      <c r="AF79" s="234">
        <f t="shared" si="6"/>
        <v>897880.71</v>
      </c>
      <c r="AG79" s="234">
        <f t="shared" si="6"/>
        <v>907230.95699999994</v>
      </c>
      <c r="AH79" s="234">
        <f t="shared" si="6"/>
        <v>915863.36899999972</v>
      </c>
      <c r="AI79" s="234">
        <f t="shared" si="6"/>
        <v>924570.29799999995</v>
      </c>
      <c r="AJ79" s="234">
        <f t="shared" si="6"/>
        <v>932621.44800000009</v>
      </c>
      <c r="AK79" s="234">
        <f t="shared" si="6"/>
        <v>941989.22699999996</v>
      </c>
      <c r="AL79" s="234">
        <f t="shared" si="6"/>
        <v>950244.15699999989</v>
      </c>
    </row>
    <row r="80" spans="1:38" x14ac:dyDescent="0.45">
      <c r="A80" s="7" t="s">
        <v>2241</v>
      </c>
      <c r="B80" s="7" t="s">
        <v>2242</v>
      </c>
      <c r="C80" s="7" t="s">
        <v>2237</v>
      </c>
      <c r="D80" s="7"/>
      <c r="G80" s="234">
        <f t="shared" ref="G80:AL80" si="7">SUM(G78:G79)</f>
        <v>1614601.3839999998</v>
      </c>
      <c r="H80" s="234">
        <f t="shared" si="7"/>
        <v>1591159.5619999999</v>
      </c>
      <c r="I80" s="234">
        <f t="shared" si="7"/>
        <v>1542727.274</v>
      </c>
      <c r="J80" s="234">
        <f t="shared" si="7"/>
        <v>1580389.7010000001</v>
      </c>
      <c r="K80" s="234">
        <f t="shared" si="7"/>
        <v>1600791.7620000001</v>
      </c>
      <c r="L80" s="234">
        <f t="shared" si="7"/>
        <v>1606329.253</v>
      </c>
      <c r="M80" s="234">
        <f t="shared" si="7"/>
        <v>1604400.0959999997</v>
      </c>
      <c r="N80" s="234">
        <f t="shared" si="7"/>
        <v>1605360.2719999999</v>
      </c>
      <c r="O80" s="234">
        <f t="shared" si="7"/>
        <v>1611373.8259999999</v>
      </c>
      <c r="P80" s="234">
        <f t="shared" si="7"/>
        <v>1624931.88</v>
      </c>
      <c r="Q80" s="234">
        <f t="shared" si="7"/>
        <v>1641391.2009999999</v>
      </c>
      <c r="R80" s="234">
        <f t="shared" si="7"/>
        <v>1644005.787</v>
      </c>
      <c r="S80" s="234">
        <f t="shared" si="7"/>
        <v>1644250.4890000001</v>
      </c>
      <c r="T80" s="234">
        <f t="shared" si="7"/>
        <v>1648576.591</v>
      </c>
      <c r="U80" s="234">
        <f t="shared" si="7"/>
        <v>1650520.2929999998</v>
      </c>
      <c r="V80" s="234">
        <f t="shared" si="7"/>
        <v>1654546.0260000003</v>
      </c>
      <c r="W80" s="234">
        <f t="shared" si="7"/>
        <v>1658634.612</v>
      </c>
      <c r="X80" s="234">
        <f t="shared" si="7"/>
        <v>1667543.9799999997</v>
      </c>
      <c r="Y80" s="234">
        <f t="shared" si="7"/>
        <v>1681813.0970000001</v>
      </c>
      <c r="Z80" s="234">
        <f t="shared" si="7"/>
        <v>1699197.4880000001</v>
      </c>
      <c r="AA80" s="234">
        <f t="shared" si="7"/>
        <v>1715172.2399999998</v>
      </c>
      <c r="AB80" s="234">
        <f t="shared" si="7"/>
        <v>1733423.37</v>
      </c>
      <c r="AC80" s="234">
        <f t="shared" si="7"/>
        <v>1754550.963</v>
      </c>
      <c r="AD80" s="234">
        <f t="shared" si="7"/>
        <v>1770143.2719999999</v>
      </c>
      <c r="AE80" s="234">
        <f t="shared" si="7"/>
        <v>1785199.699</v>
      </c>
      <c r="AF80" s="234">
        <f t="shared" si="7"/>
        <v>1801959.2479999999</v>
      </c>
      <c r="AG80" s="234">
        <f t="shared" si="7"/>
        <v>1817161.1629999999</v>
      </c>
      <c r="AH80" s="234">
        <f t="shared" si="7"/>
        <v>1831473.7599999998</v>
      </c>
      <c r="AI80" s="234">
        <f t="shared" si="7"/>
        <v>1844646.665</v>
      </c>
      <c r="AJ80" s="234">
        <f t="shared" si="7"/>
        <v>1857799.1040000001</v>
      </c>
      <c r="AK80" s="234">
        <f t="shared" si="7"/>
        <v>1870724.0519999999</v>
      </c>
      <c r="AL80" s="234">
        <f t="shared" si="7"/>
        <v>1883391.7989999996</v>
      </c>
    </row>
    <row r="81" spans="1:38" x14ac:dyDescent="0.45">
      <c r="A81" s="7"/>
      <c r="B81" s="7"/>
      <c r="C81" s="7"/>
      <c r="D81" s="7"/>
      <c r="E81" s="235"/>
      <c r="F81" s="235"/>
      <c r="G81" s="235"/>
      <c r="H81" s="235"/>
      <c r="I81" s="235"/>
      <c r="J81" s="235"/>
      <c r="K81" s="235"/>
      <c r="L81" s="235"/>
      <c r="M81" s="235"/>
      <c r="N81" s="235"/>
      <c r="O81" s="235"/>
      <c r="P81" s="235"/>
      <c r="Q81" s="235"/>
      <c r="R81" s="235"/>
      <c r="S81" s="235"/>
      <c r="T81" s="235"/>
      <c r="U81" s="235"/>
      <c r="V81" s="235"/>
      <c r="W81" s="235"/>
      <c r="X81" s="235"/>
      <c r="Y81" s="235"/>
      <c r="Z81" s="235"/>
      <c r="AA81" s="235"/>
      <c r="AB81" s="235"/>
      <c r="AC81" s="235"/>
      <c r="AD81" s="235"/>
      <c r="AE81" s="235"/>
      <c r="AF81" s="235"/>
      <c r="AG81" s="235"/>
      <c r="AH81" s="235"/>
      <c r="AI81" s="235"/>
      <c r="AJ81" s="235"/>
    </row>
    <row r="82" spans="1:38" x14ac:dyDescent="0.45">
      <c r="A82" s="232" t="s">
        <v>2243</v>
      </c>
      <c r="B82" s="226"/>
      <c r="C82" s="226"/>
      <c r="D82" s="232"/>
      <c r="E82" s="236"/>
      <c r="F82" s="236"/>
      <c r="G82" s="236"/>
      <c r="H82" s="236"/>
      <c r="I82" s="236"/>
      <c r="J82" s="236"/>
      <c r="K82" s="236"/>
      <c r="L82" s="236"/>
      <c r="M82" s="236"/>
      <c r="N82" s="236"/>
      <c r="O82" s="236"/>
      <c r="P82" s="236"/>
      <c r="Q82" s="236"/>
      <c r="R82" s="236"/>
      <c r="S82" s="236"/>
      <c r="T82" s="236"/>
      <c r="U82" s="236"/>
      <c r="V82" s="236"/>
      <c r="W82" s="236"/>
      <c r="X82" s="236"/>
      <c r="Y82" s="236"/>
      <c r="Z82" s="236"/>
      <c r="AA82" s="236"/>
      <c r="AB82" s="236"/>
      <c r="AC82" s="236"/>
      <c r="AD82" s="236"/>
      <c r="AE82" s="236"/>
      <c r="AF82" s="236"/>
      <c r="AG82" s="236"/>
      <c r="AH82" s="236"/>
      <c r="AI82" s="236"/>
      <c r="AJ82" s="236"/>
      <c r="AK82" s="226"/>
      <c r="AL82" s="226"/>
    </row>
    <row r="83" spans="1:38" x14ac:dyDescent="0.45">
      <c r="A83" s="28" t="s">
        <v>2182</v>
      </c>
      <c r="B83" s="28" t="s">
        <v>2183</v>
      </c>
      <c r="C83" t="s">
        <v>2237</v>
      </c>
      <c r="D83" s="7"/>
      <c r="E83" s="235"/>
      <c r="F83" s="235"/>
      <c r="G83" s="237">
        <f t="shared" ref="G83:AL83" si="8">G73/G$80</f>
        <v>0.52144370638047222</v>
      </c>
      <c r="H83" s="237">
        <f t="shared" si="8"/>
        <v>0.53684691365981319</v>
      </c>
      <c r="I83" s="237">
        <f t="shared" si="8"/>
        <v>0.55404181309625311</v>
      </c>
      <c r="J83" s="237">
        <f t="shared" si="8"/>
        <v>0.53992229097676203</v>
      </c>
      <c r="K83" s="237">
        <f t="shared" si="8"/>
        <v>0.53888719724683343</v>
      </c>
      <c r="L83" s="237">
        <f t="shared" si="8"/>
        <v>0.53767185549723673</v>
      </c>
      <c r="M83" s="237">
        <f t="shared" si="8"/>
        <v>0.53632235696400754</v>
      </c>
      <c r="N83" s="237">
        <f t="shared" si="8"/>
        <v>0.53563313668447365</v>
      </c>
      <c r="O83" s="237">
        <f t="shared" si="8"/>
        <v>0.53456290160691733</v>
      </c>
      <c r="P83" s="237">
        <f t="shared" si="8"/>
        <v>0.53400959983627139</v>
      </c>
      <c r="Q83" s="237">
        <f t="shared" si="8"/>
        <v>0.53490184635149629</v>
      </c>
      <c r="R83" s="237">
        <f t="shared" si="8"/>
        <v>0.53174182044409057</v>
      </c>
      <c r="S83" s="237">
        <f t="shared" si="8"/>
        <v>0.53000205128721101</v>
      </c>
      <c r="T83" s="237">
        <f t="shared" si="8"/>
        <v>0.52802762076827281</v>
      </c>
      <c r="U83" s="237">
        <f t="shared" si="8"/>
        <v>0.52657438062774542</v>
      </c>
      <c r="V83" s="237">
        <f t="shared" si="8"/>
        <v>0.52473633453337365</v>
      </c>
      <c r="W83" s="237">
        <f t="shared" si="8"/>
        <v>0.52432076040627074</v>
      </c>
      <c r="X83" s="237">
        <f t="shared" si="8"/>
        <v>0.52362979415991173</v>
      </c>
      <c r="Y83" s="237">
        <f t="shared" si="8"/>
        <v>0.52168890381759225</v>
      </c>
      <c r="Z83" s="237">
        <f t="shared" si="8"/>
        <v>0.51941322726343386</v>
      </c>
      <c r="AA83" s="237">
        <f t="shared" si="8"/>
        <v>0.51685515444209851</v>
      </c>
      <c r="AB83" s="237">
        <f t="shared" si="8"/>
        <v>0.51319746139109679</v>
      </c>
      <c r="AC83" s="237">
        <f t="shared" si="8"/>
        <v>0.50936308482707782</v>
      </c>
      <c r="AD83" s="237">
        <f t="shared" si="8"/>
        <v>0.5063461405512717</v>
      </c>
      <c r="AE83" s="237">
        <f t="shared" si="8"/>
        <v>0.50345812656335198</v>
      </c>
      <c r="AF83" s="237">
        <f t="shared" si="8"/>
        <v>0.50171974699396749</v>
      </c>
      <c r="AG83" s="237">
        <f t="shared" si="8"/>
        <v>0.50074271040317186</v>
      </c>
      <c r="AH83" s="237">
        <f t="shared" si="8"/>
        <v>0.49993093594745258</v>
      </c>
      <c r="AI83" s="237">
        <f t="shared" si="8"/>
        <v>0.49878189924247629</v>
      </c>
      <c r="AJ83" s="237">
        <f t="shared" si="8"/>
        <v>0.49799661007910567</v>
      </c>
      <c r="AK83" s="237">
        <f t="shared" si="8"/>
        <v>0.49645741391258918</v>
      </c>
      <c r="AL83" s="237">
        <f t="shared" si="8"/>
        <v>0.49546124311227291</v>
      </c>
    </row>
    <row r="84" spans="1:38" x14ac:dyDescent="0.45">
      <c r="A84" t="s">
        <v>2202</v>
      </c>
      <c r="B84" t="s">
        <v>2203</v>
      </c>
      <c r="C84" t="s">
        <v>2237</v>
      </c>
      <c r="D84" s="7"/>
      <c r="E84" s="235"/>
      <c r="F84" s="235"/>
      <c r="G84" s="237">
        <f t="shared" ref="G84:AL84" si="9">G74/G$80</f>
        <v>0.15228618248230116</v>
      </c>
      <c r="H84" s="237">
        <f t="shared" si="9"/>
        <v>0.15473681073853235</v>
      </c>
      <c r="I84" s="237">
        <f t="shared" si="9"/>
        <v>0.15987500782332056</v>
      </c>
      <c r="J84" s="237">
        <f t="shared" si="9"/>
        <v>0.15639024782533684</v>
      </c>
      <c r="K84" s="237">
        <f t="shared" si="9"/>
        <v>0.15704544211666174</v>
      </c>
      <c r="L84" s="237">
        <f t="shared" si="9"/>
        <v>0.15840051317299891</v>
      </c>
      <c r="M84" s="237">
        <f t="shared" si="9"/>
        <v>0.15995276716812165</v>
      </c>
      <c r="N84" s="237">
        <f t="shared" si="9"/>
        <v>0.1610118535436138</v>
      </c>
      <c r="O84" s="237">
        <f t="shared" si="9"/>
        <v>0.16239551417412679</v>
      </c>
      <c r="P84" s="237">
        <f t="shared" si="9"/>
        <v>0.16318945813285415</v>
      </c>
      <c r="Q84" s="237">
        <f t="shared" si="9"/>
        <v>0.16335972060569129</v>
      </c>
      <c r="R84" s="237">
        <f t="shared" si="9"/>
        <v>0.16464686994438177</v>
      </c>
      <c r="S84" s="237">
        <f t="shared" si="9"/>
        <v>0.16589021795936348</v>
      </c>
      <c r="T84" s="237">
        <f t="shared" si="9"/>
        <v>0.16707782489676273</v>
      </c>
      <c r="U84" s="237">
        <f t="shared" si="9"/>
        <v>0.16844439670273115</v>
      </c>
      <c r="V84" s="237">
        <f t="shared" si="9"/>
        <v>0.16966584161980877</v>
      </c>
      <c r="W84" s="237">
        <f t="shared" si="9"/>
        <v>0.17133820489693247</v>
      </c>
      <c r="X84" s="237">
        <f t="shared" si="9"/>
        <v>0.17304532561713906</v>
      </c>
      <c r="Y84" s="237">
        <f t="shared" si="9"/>
        <v>0.17431779638471923</v>
      </c>
      <c r="Z84" s="237">
        <f t="shared" si="9"/>
        <v>0.17550517059144805</v>
      </c>
      <c r="AA84" s="237">
        <f t="shared" si="9"/>
        <v>0.1765872423401629</v>
      </c>
      <c r="AB84" s="237">
        <f t="shared" si="9"/>
        <v>0.17719990067977445</v>
      </c>
      <c r="AC84" s="237">
        <f t="shared" si="9"/>
        <v>0.1777773946598096</v>
      </c>
      <c r="AD84" s="237">
        <f t="shared" si="9"/>
        <v>0.17859305006583673</v>
      </c>
      <c r="AE84" s="237">
        <f t="shared" si="9"/>
        <v>0.17939669392695773</v>
      </c>
      <c r="AF84" s="237">
        <f t="shared" si="9"/>
        <v>0.18064541324188702</v>
      </c>
      <c r="AG84" s="237">
        <f t="shared" si="9"/>
        <v>0.18221842715004138</v>
      </c>
      <c r="AH84" s="237">
        <f t="shared" si="9"/>
        <v>0.18384007805822999</v>
      </c>
      <c r="AI84" s="237">
        <f t="shared" si="9"/>
        <v>0.18531534547294995</v>
      </c>
      <c r="AJ84" s="237">
        <f t="shared" si="9"/>
        <v>0.1869102397844627</v>
      </c>
      <c r="AK84" s="237">
        <f t="shared" si="9"/>
        <v>0.18820145847999178</v>
      </c>
      <c r="AL84" s="237">
        <f t="shared" si="9"/>
        <v>0.18968216288808426</v>
      </c>
    </row>
    <row r="85" spans="1:38" x14ac:dyDescent="0.45">
      <c r="A85" t="s">
        <v>2214</v>
      </c>
      <c r="B85" t="s">
        <v>2215</v>
      </c>
      <c r="C85" t="s">
        <v>2237</v>
      </c>
      <c r="D85" s="7"/>
      <c r="E85" s="235"/>
      <c r="F85" s="235"/>
      <c r="G85" s="237">
        <f t="shared" ref="G85:AL85" si="10">G75/G$80</f>
        <v>0.12839903833502475</v>
      </c>
      <c r="H85" s="237">
        <f t="shared" si="10"/>
        <v>0.12309550322772721</v>
      </c>
      <c r="I85" s="237">
        <f t="shared" si="10"/>
        <v>0.11577972270943336</v>
      </c>
      <c r="J85" s="237">
        <f t="shared" si="10"/>
        <v>0.12460047979014262</v>
      </c>
      <c r="K85" s="237">
        <f t="shared" si="10"/>
        <v>0.12645464875899332</v>
      </c>
      <c r="L85" s="237">
        <f t="shared" si="10"/>
        <v>0.12809403901206298</v>
      </c>
      <c r="M85" s="237">
        <f t="shared" si="10"/>
        <v>0.1297049785267527</v>
      </c>
      <c r="N85" s="237">
        <f t="shared" si="10"/>
        <v>0.1312413254985545</v>
      </c>
      <c r="O85" s="237">
        <f t="shared" si="10"/>
        <v>0.13279832187121549</v>
      </c>
      <c r="P85" s="237">
        <f t="shared" si="10"/>
        <v>0.13438406968789365</v>
      </c>
      <c r="Q85" s="237">
        <f t="shared" si="10"/>
        <v>0.13559783058688399</v>
      </c>
      <c r="R85" s="237">
        <f t="shared" si="10"/>
        <v>0.13813522421621499</v>
      </c>
      <c r="S85" s="237">
        <f t="shared" si="10"/>
        <v>0.14005961472455433</v>
      </c>
      <c r="T85" s="237">
        <f t="shared" si="10"/>
        <v>0.14212489991616045</v>
      </c>
      <c r="U85" s="237">
        <f t="shared" si="10"/>
        <v>0.14386868371572334</v>
      </c>
      <c r="V85" s="237">
        <f t="shared" si="10"/>
        <v>0.14586641604855544</v>
      </c>
      <c r="W85" s="237">
        <f t="shared" si="10"/>
        <v>0.14696636392150728</v>
      </c>
      <c r="X85" s="237">
        <f t="shared" si="10"/>
        <v>0.14816979819626708</v>
      </c>
      <c r="Y85" s="237">
        <f t="shared" si="10"/>
        <v>0.15019417642220914</v>
      </c>
      <c r="Z85" s="237">
        <f t="shared" si="10"/>
        <v>0.15243584505581612</v>
      </c>
      <c r="AA85" s="237">
        <f t="shared" si="10"/>
        <v>0.15488554548900579</v>
      </c>
      <c r="AB85" s="237">
        <f t="shared" si="10"/>
        <v>0.15815324677432954</v>
      </c>
      <c r="AC85" s="237">
        <f t="shared" si="10"/>
        <v>0.1615643432296244</v>
      </c>
      <c r="AD85" s="237">
        <f t="shared" si="10"/>
        <v>0.1644608092491171</v>
      </c>
      <c r="AE85" s="237">
        <f t="shared" si="10"/>
        <v>0.16732020802340503</v>
      </c>
      <c r="AF85" s="237">
        <f t="shared" si="10"/>
        <v>0.1693525957030966</v>
      </c>
      <c r="AG85" s="237">
        <f t="shared" si="10"/>
        <v>0.17080557978004729</v>
      </c>
      <c r="AH85" s="237">
        <f t="shared" si="10"/>
        <v>0.17213547957138076</v>
      </c>
      <c r="AI85" s="237">
        <f t="shared" si="10"/>
        <v>0.17372231283111336</v>
      </c>
      <c r="AJ85" s="237">
        <f t="shared" si="10"/>
        <v>0.17503696621440507</v>
      </c>
      <c r="AK85" s="237">
        <f t="shared" si="10"/>
        <v>0.17693596211912072</v>
      </c>
      <c r="AL85" s="237">
        <f t="shared" si="10"/>
        <v>0.17842268410557094</v>
      </c>
    </row>
    <row r="86" spans="1:38" x14ac:dyDescent="0.45">
      <c r="A86" t="s">
        <v>2225</v>
      </c>
      <c r="B86" t="s">
        <v>2226</v>
      </c>
      <c r="C86" t="s">
        <v>2237</v>
      </c>
      <c r="D86" s="7"/>
      <c r="E86" s="235"/>
      <c r="F86" s="235"/>
      <c r="G86" s="237">
        <f t="shared" ref="G86:AL86" si="11">G76/G$80</f>
        <v>0.19787107280220192</v>
      </c>
      <c r="H86" s="237">
        <f t="shared" si="11"/>
        <v>0.18532077237392736</v>
      </c>
      <c r="I86" s="237">
        <f t="shared" si="11"/>
        <v>0.17030345637099303</v>
      </c>
      <c r="J86" s="237">
        <f t="shared" si="11"/>
        <v>0.1790869814077585</v>
      </c>
      <c r="K86" s="237">
        <f t="shared" si="11"/>
        <v>0.17761271187751157</v>
      </c>
      <c r="L86" s="237">
        <f t="shared" si="11"/>
        <v>0.17583359231770149</v>
      </c>
      <c r="M86" s="237">
        <f t="shared" si="11"/>
        <v>0.17401989734111808</v>
      </c>
      <c r="N86" s="237">
        <f t="shared" si="11"/>
        <v>0.17211368427335799</v>
      </c>
      <c r="O86" s="237">
        <f t="shared" si="11"/>
        <v>0.17024326234774029</v>
      </c>
      <c r="P86" s="237">
        <f t="shared" si="11"/>
        <v>0.16841687234298092</v>
      </c>
      <c r="Q86" s="237">
        <f t="shared" si="11"/>
        <v>0.16614060245592849</v>
      </c>
      <c r="R86" s="237">
        <f t="shared" si="11"/>
        <v>0.16547608539531253</v>
      </c>
      <c r="S86" s="237">
        <f t="shared" si="11"/>
        <v>0.16404811602887107</v>
      </c>
      <c r="T86" s="237">
        <f t="shared" si="11"/>
        <v>0.16276965441880398</v>
      </c>
      <c r="U86" s="237">
        <f t="shared" si="11"/>
        <v>0.16111253895380009</v>
      </c>
      <c r="V86" s="237">
        <f t="shared" si="11"/>
        <v>0.15973140779826209</v>
      </c>
      <c r="W86" s="237">
        <f t="shared" si="11"/>
        <v>0.15737467077528947</v>
      </c>
      <c r="X86" s="237">
        <f t="shared" si="11"/>
        <v>0.15515508202668216</v>
      </c>
      <c r="Y86" s="237">
        <f t="shared" si="11"/>
        <v>0.15379912337547932</v>
      </c>
      <c r="Z86" s="237">
        <f t="shared" si="11"/>
        <v>0.15264575708930195</v>
      </c>
      <c r="AA86" s="237">
        <f t="shared" si="11"/>
        <v>0.15167205772873282</v>
      </c>
      <c r="AB86" s="237">
        <f t="shared" si="11"/>
        <v>0.15144939115479905</v>
      </c>
      <c r="AC86" s="237">
        <f t="shared" si="11"/>
        <v>0.15129517728348826</v>
      </c>
      <c r="AD86" s="237">
        <f t="shared" si="11"/>
        <v>0.15060000013377453</v>
      </c>
      <c r="AE86" s="237">
        <f t="shared" si="11"/>
        <v>0.14982497148628521</v>
      </c>
      <c r="AF86" s="237">
        <f t="shared" si="11"/>
        <v>0.14828224406104881</v>
      </c>
      <c r="AG86" s="237">
        <f t="shared" si="11"/>
        <v>0.14623328266673943</v>
      </c>
      <c r="AH86" s="237">
        <f t="shared" si="11"/>
        <v>0.1440935064229367</v>
      </c>
      <c r="AI86" s="237">
        <f t="shared" si="11"/>
        <v>0.14218044245346032</v>
      </c>
      <c r="AJ86" s="237">
        <f t="shared" si="11"/>
        <v>0.14005618392202648</v>
      </c>
      <c r="AK86" s="237">
        <f t="shared" si="11"/>
        <v>0.13840516548829832</v>
      </c>
      <c r="AL86" s="237">
        <f t="shared" si="11"/>
        <v>0.13643390989407195</v>
      </c>
    </row>
    <row r="87" spans="1:38" x14ac:dyDescent="0.45">
      <c r="G87" s="16"/>
    </row>
    <row r="88" spans="1:38" x14ac:dyDescent="0.45">
      <c r="A88" s="232" t="s">
        <v>2244</v>
      </c>
      <c r="B88" s="226"/>
      <c r="C88" s="226"/>
    </row>
    <row r="89" spans="1:38" s="42" customFormat="1" x14ac:dyDescent="0.45">
      <c r="A89" s="42" t="s">
        <v>2182</v>
      </c>
      <c r="B89" s="42" t="s">
        <v>2183</v>
      </c>
      <c r="C89" s="233">
        <f>SUM(L73:W73)</f>
        <v>10414246.319999998</v>
      </c>
    </row>
    <row r="90" spans="1:38" x14ac:dyDescent="0.45">
      <c r="A90" t="s">
        <v>2202</v>
      </c>
      <c r="B90" t="s">
        <v>2203</v>
      </c>
      <c r="C90" s="233">
        <f>SUM(L74:W74)</f>
        <v>3226356.8740000003</v>
      </c>
      <c r="G90" s="238"/>
      <c r="H90" s="238"/>
      <c r="I90" s="238"/>
    </row>
    <row r="91" spans="1:38" x14ac:dyDescent="0.45">
      <c r="A91" t="s">
        <v>2214</v>
      </c>
      <c r="B91" t="s">
        <v>2215</v>
      </c>
      <c r="C91" s="233">
        <f>SUM(L75:W75)</f>
        <v>2693727.6370000001</v>
      </c>
      <c r="F91" s="7"/>
      <c r="G91" s="239"/>
      <c r="H91" s="240"/>
      <c r="I91" s="240"/>
    </row>
    <row r="92" spans="1:38" x14ac:dyDescent="0.45">
      <c r="A92" t="s">
        <v>2225</v>
      </c>
      <c r="B92" t="s">
        <v>2226</v>
      </c>
      <c r="C92" s="233">
        <f>SUM(L76:W76)</f>
        <v>3259989.4950000001</v>
      </c>
      <c r="F92" s="7"/>
      <c r="G92" s="239"/>
      <c r="H92" s="240"/>
      <c r="I92" s="240"/>
    </row>
    <row r="93" spans="1:38" x14ac:dyDescent="0.45">
      <c r="C93" s="233"/>
      <c r="F93" s="7"/>
      <c r="G93" s="239"/>
      <c r="H93" s="240"/>
      <c r="I93" s="240"/>
    </row>
    <row r="94" spans="1:38" x14ac:dyDescent="0.45">
      <c r="A94" s="7" t="s">
        <v>2238</v>
      </c>
      <c r="B94" s="7" t="s">
        <v>2183</v>
      </c>
      <c r="C94" s="241">
        <f>C89</f>
        <v>10414246.319999998</v>
      </c>
      <c r="D94" s="242"/>
      <c r="F94" s="7"/>
      <c r="G94" s="240"/>
      <c r="H94" s="240"/>
      <c r="I94" s="240"/>
    </row>
    <row r="95" spans="1:38" x14ac:dyDescent="0.45">
      <c r="A95" s="7" t="s">
        <v>2239</v>
      </c>
      <c r="B95" s="7" t="s">
        <v>2240</v>
      </c>
      <c r="C95" s="241">
        <f>SUM(C90:C92)</f>
        <v>9180074.006000001</v>
      </c>
      <c r="F95" s="7"/>
      <c r="G95" s="240"/>
      <c r="H95" s="240"/>
      <c r="I95" s="240"/>
    </row>
    <row r="96" spans="1:38" x14ac:dyDescent="0.45">
      <c r="A96" s="7" t="s">
        <v>2241</v>
      </c>
      <c r="B96" s="7" t="s">
        <v>2242</v>
      </c>
      <c r="C96" s="241">
        <f>SUM(C94:C95)</f>
        <v>19594320.325999998</v>
      </c>
      <c r="F96" s="7"/>
      <c r="G96" s="240"/>
      <c r="H96" s="240"/>
      <c r="I96" s="240"/>
    </row>
    <row r="97" spans="1:13" x14ac:dyDescent="0.45">
      <c r="F97" s="7"/>
      <c r="G97" s="240"/>
      <c r="H97" s="240"/>
      <c r="I97" s="240"/>
    </row>
    <row r="98" spans="1:13" x14ac:dyDescent="0.45">
      <c r="A98" s="232" t="s">
        <v>2245</v>
      </c>
      <c r="B98" s="226"/>
      <c r="C98" s="226"/>
      <c r="F98" s="7"/>
      <c r="G98" s="240"/>
      <c r="H98" s="240"/>
      <c r="I98" s="240"/>
    </row>
    <row r="99" spans="1:13" x14ac:dyDescent="0.45">
      <c r="A99" s="7" t="s">
        <v>2238</v>
      </c>
      <c r="F99" s="7"/>
      <c r="G99" s="240"/>
      <c r="H99" s="240"/>
      <c r="I99" s="240"/>
    </row>
    <row r="100" spans="1:13" x14ac:dyDescent="0.45">
      <c r="A100" s="243" t="s">
        <v>2182</v>
      </c>
      <c r="B100" s="42" t="s">
        <v>2183</v>
      </c>
      <c r="C100" s="11">
        <f>C89/C96</f>
        <v>0.53149311365402041</v>
      </c>
      <c r="F100" s="7"/>
      <c r="G100" s="240"/>
      <c r="H100" s="240"/>
      <c r="I100" s="240"/>
    </row>
    <row r="101" spans="1:13" x14ac:dyDescent="0.45">
      <c r="A101" s="7" t="s">
        <v>2239</v>
      </c>
      <c r="F101" s="7"/>
      <c r="G101" s="240"/>
      <c r="H101" s="240"/>
      <c r="I101" s="240"/>
    </row>
    <row r="102" spans="1:13" x14ac:dyDescent="0.45">
      <c r="A102" s="165" t="s">
        <v>2202</v>
      </c>
      <c r="B102" t="s">
        <v>2203</v>
      </c>
      <c r="C102" s="11">
        <f>C90/$C$96</f>
        <v>0.16465775899962701</v>
      </c>
      <c r="F102" s="7"/>
      <c r="G102" s="240"/>
      <c r="H102" s="240"/>
      <c r="I102" s="240"/>
    </row>
    <row r="103" spans="1:13" x14ac:dyDescent="0.45">
      <c r="A103" s="165" t="s">
        <v>2214</v>
      </c>
      <c r="B103" t="s">
        <v>2215</v>
      </c>
      <c r="C103" s="11">
        <f>C91/$C$96</f>
        <v>0.1374749209047916</v>
      </c>
      <c r="F103" s="7"/>
      <c r="G103" s="240"/>
      <c r="H103" s="240"/>
      <c r="I103" s="240"/>
    </row>
    <row r="104" spans="1:13" x14ac:dyDescent="0.45">
      <c r="A104" s="165" t="s">
        <v>2225</v>
      </c>
      <c r="B104" t="s">
        <v>2226</v>
      </c>
      <c r="C104" s="11">
        <f>C92/$C$96</f>
        <v>0.16637420644156109</v>
      </c>
      <c r="F104" s="7"/>
      <c r="G104" s="240"/>
      <c r="H104" s="240"/>
      <c r="I104" s="240"/>
    </row>
    <row r="106" spans="1:13" x14ac:dyDescent="0.45">
      <c r="A106" s="359" t="s">
        <v>2246</v>
      </c>
      <c r="B106" s="359"/>
      <c r="C106" s="359"/>
      <c r="D106" s="359"/>
      <c r="E106" s="357" t="s">
        <v>2247</v>
      </c>
      <c r="F106" s="357"/>
      <c r="G106" s="357"/>
      <c r="H106" s="357"/>
      <c r="I106" s="358" t="s">
        <v>2248</v>
      </c>
      <c r="J106" s="358"/>
      <c r="K106" s="358"/>
      <c r="L106" s="356" t="s">
        <v>2249</v>
      </c>
      <c r="M106" s="356"/>
    </row>
    <row r="107" spans="1:13" ht="42.75" x14ac:dyDescent="0.45">
      <c r="B107" s="244" t="s">
        <v>2250</v>
      </c>
      <c r="C107" s="245" t="s">
        <v>2251</v>
      </c>
      <c r="D107" s="245" t="s">
        <v>2252</v>
      </c>
      <c r="E107" s="238" t="s">
        <v>2183</v>
      </c>
      <c r="F107" s="238" t="s">
        <v>2203</v>
      </c>
      <c r="G107" s="246" t="s">
        <v>2253</v>
      </c>
      <c r="H107" s="246" t="s">
        <v>2252</v>
      </c>
      <c r="I107" s="238" t="s">
        <v>2254</v>
      </c>
      <c r="J107" s="244" t="s">
        <v>2255</v>
      </c>
      <c r="K107" s="244" t="s">
        <v>2256</v>
      </c>
      <c r="L107" s="244" t="s">
        <v>2255</v>
      </c>
      <c r="M107" s="244" t="s">
        <v>2256</v>
      </c>
    </row>
    <row r="108" spans="1:13" x14ac:dyDescent="0.45">
      <c r="A108" s="238">
        <v>2024</v>
      </c>
      <c r="B108" s="239">
        <v>0.05</v>
      </c>
      <c r="C108" s="239">
        <v>0.09</v>
      </c>
      <c r="D108" s="239">
        <v>0.05</v>
      </c>
      <c r="E108" s="11">
        <f t="array" ref="E108:H119">TRANSPOSE('ZEV std'!L83:W86)</f>
        <v>0.53767185549723673</v>
      </c>
      <c r="F108" s="11">
        <v>0.15840051317299891</v>
      </c>
      <c r="G108" s="11">
        <v>0.12809403901206298</v>
      </c>
      <c r="H108" s="11">
        <v>0.17583359231770149</v>
      </c>
      <c r="I108" s="247">
        <f t="shared" ref="I108:I119" si="12">E108*B108+F108*B108+G108*C108+H108*D108</f>
        <v>5.5123761560482529E-2</v>
      </c>
      <c r="J108" s="222">
        <f t="shared" ref="J108:J119" si="13">B108*E108</f>
        <v>2.6883592774861839E-2</v>
      </c>
      <c r="K108" s="222">
        <f t="shared" ref="K108:K119" si="14">B108*F108+C108*G108+D108*H108</f>
        <v>2.824016878562069E-2</v>
      </c>
      <c r="L108" s="220">
        <f t="shared" ref="L108:L119" si="15">J108/E108</f>
        <v>0.05</v>
      </c>
      <c r="M108" s="222">
        <f t="shared" ref="M108:M119" si="16">K108/SUM(F108:H108)</f>
        <v>6.1082521411265488E-2</v>
      </c>
    </row>
    <row r="109" spans="1:13" x14ac:dyDescent="0.45">
      <c r="A109" s="238">
        <v>2025</v>
      </c>
      <c r="B109" s="239">
        <v>7.0000000000000007E-2</v>
      </c>
      <c r="C109" s="239">
        <v>0.11</v>
      </c>
      <c r="D109" s="239">
        <v>7.0000000000000007E-2</v>
      </c>
      <c r="E109" s="11">
        <v>0.53632235696400754</v>
      </c>
      <c r="F109" s="11">
        <v>0.15995276716812165</v>
      </c>
      <c r="G109" s="11">
        <v>0.1297049785267527</v>
      </c>
      <c r="H109" s="11">
        <v>0.17401989734111808</v>
      </c>
      <c r="I109" s="247">
        <f t="shared" si="12"/>
        <v>7.5188199141070111E-2</v>
      </c>
      <c r="J109" s="222">
        <f t="shared" si="13"/>
        <v>3.7542564987480528E-2</v>
      </c>
      <c r="K109" s="222">
        <f t="shared" si="14"/>
        <v>3.7645634153589583E-2</v>
      </c>
      <c r="L109" s="220">
        <f t="shared" si="15"/>
        <v>7.0000000000000007E-2</v>
      </c>
      <c r="M109" s="222">
        <f t="shared" si="16"/>
        <v>8.1189237218986174E-2</v>
      </c>
    </row>
    <row r="110" spans="1:13" x14ac:dyDescent="0.45">
      <c r="A110" s="238">
        <v>2026</v>
      </c>
      <c r="B110" s="239">
        <v>0.1</v>
      </c>
      <c r="C110" s="239">
        <v>0.13</v>
      </c>
      <c r="D110" s="239">
        <v>0.1</v>
      </c>
      <c r="E110" s="11">
        <v>0.53563313668447365</v>
      </c>
      <c r="F110" s="11">
        <v>0.1610118535436138</v>
      </c>
      <c r="G110" s="11">
        <v>0.1312413254985545</v>
      </c>
      <c r="H110" s="11">
        <v>0.17211368427335799</v>
      </c>
      <c r="I110" s="247">
        <f t="shared" si="12"/>
        <v>0.10393723976495663</v>
      </c>
      <c r="J110" s="222">
        <f t="shared" si="13"/>
        <v>5.3563313668447368E-2</v>
      </c>
      <c r="K110" s="222">
        <f t="shared" si="14"/>
        <v>5.0373926096509258E-2</v>
      </c>
      <c r="L110" s="220">
        <f t="shared" si="15"/>
        <v>0.1</v>
      </c>
      <c r="M110" s="222">
        <f t="shared" si="16"/>
        <v>0.10847872679123827</v>
      </c>
    </row>
    <row r="111" spans="1:13" x14ac:dyDescent="0.45">
      <c r="A111" s="238">
        <v>2027</v>
      </c>
      <c r="B111" s="239">
        <v>0.15</v>
      </c>
      <c r="C111" s="239">
        <v>0.2</v>
      </c>
      <c r="D111" s="239">
        <v>0.15</v>
      </c>
      <c r="E111" s="11">
        <v>0.53456290160691733</v>
      </c>
      <c r="F111" s="11">
        <v>0.16239551417412679</v>
      </c>
      <c r="G111" s="11">
        <v>0.13279832187121549</v>
      </c>
      <c r="H111" s="11">
        <v>0.17024326234774029</v>
      </c>
      <c r="I111" s="247">
        <f t="shared" si="12"/>
        <v>0.15663991609356076</v>
      </c>
      <c r="J111" s="222">
        <f t="shared" si="13"/>
        <v>8.0184435241037591E-2</v>
      </c>
      <c r="K111" s="222">
        <f t="shared" si="14"/>
        <v>7.6455480852523156E-2</v>
      </c>
      <c r="L111" s="220">
        <f t="shared" si="15"/>
        <v>0.15</v>
      </c>
      <c r="M111" s="222">
        <f t="shared" si="16"/>
        <v>0.16426597947710878</v>
      </c>
    </row>
    <row r="112" spans="1:13" x14ac:dyDescent="0.45">
      <c r="A112" s="238">
        <v>2028</v>
      </c>
      <c r="B112" s="239">
        <v>0.2</v>
      </c>
      <c r="C112" s="239">
        <v>0.3</v>
      </c>
      <c r="D112" s="239">
        <v>0.2</v>
      </c>
      <c r="E112" s="11">
        <v>0.53400959983627139</v>
      </c>
      <c r="F112" s="11">
        <v>0.16318945813285415</v>
      </c>
      <c r="G112" s="11">
        <v>0.13438406968789365</v>
      </c>
      <c r="H112" s="11">
        <v>0.16841687234298092</v>
      </c>
      <c r="I112" s="247">
        <f t="shared" si="12"/>
        <v>0.21343840696878941</v>
      </c>
      <c r="J112" s="222">
        <f t="shared" si="13"/>
        <v>0.10680191996725429</v>
      </c>
      <c r="K112" s="222">
        <f t="shared" si="14"/>
        <v>0.10663648700153511</v>
      </c>
      <c r="L112" s="220">
        <f t="shared" si="15"/>
        <v>0.2</v>
      </c>
      <c r="M112" s="222">
        <f t="shared" si="16"/>
        <v>0.22883837728002057</v>
      </c>
    </row>
    <row r="113" spans="1:13" x14ac:dyDescent="0.45">
      <c r="A113" s="238">
        <v>2029</v>
      </c>
      <c r="B113" s="239">
        <v>0.25</v>
      </c>
      <c r="C113" s="239">
        <v>0.4</v>
      </c>
      <c r="D113" s="239">
        <v>0.25</v>
      </c>
      <c r="E113" s="11">
        <v>0.53490184635149629</v>
      </c>
      <c r="F113" s="11">
        <v>0.16335972060569129</v>
      </c>
      <c r="G113" s="11">
        <v>0.13559783058688399</v>
      </c>
      <c r="H113" s="11">
        <v>0.16614060245592849</v>
      </c>
      <c r="I113" s="247">
        <f t="shared" si="12"/>
        <v>0.2703396745880326</v>
      </c>
      <c r="J113" s="222">
        <f t="shared" si="13"/>
        <v>0.13372546158787407</v>
      </c>
      <c r="K113" s="222">
        <f t="shared" si="14"/>
        <v>0.13661421300015852</v>
      </c>
      <c r="L113" s="220">
        <f t="shared" si="15"/>
        <v>0.25</v>
      </c>
      <c r="M113" s="222">
        <f t="shared" si="16"/>
        <v>0.29373200458543258</v>
      </c>
    </row>
    <row r="114" spans="1:13" x14ac:dyDescent="0.45">
      <c r="A114" s="238">
        <v>2030</v>
      </c>
      <c r="B114" s="239">
        <v>0.3</v>
      </c>
      <c r="C114" s="239">
        <v>0.5</v>
      </c>
      <c r="D114" s="239">
        <v>0.3</v>
      </c>
      <c r="E114" s="11">
        <v>0.53174182044409057</v>
      </c>
      <c r="F114" s="11">
        <v>0.16464686994438177</v>
      </c>
      <c r="G114" s="11">
        <v>0.13813522421621499</v>
      </c>
      <c r="H114" s="11">
        <v>0.16547608539531253</v>
      </c>
      <c r="I114" s="247">
        <f t="shared" si="12"/>
        <v>0.32762704484324295</v>
      </c>
      <c r="J114" s="222">
        <f t="shared" si="13"/>
        <v>0.15952254613322717</v>
      </c>
      <c r="K114" s="222">
        <f t="shared" si="14"/>
        <v>0.16810449871001579</v>
      </c>
      <c r="L114" s="220">
        <f t="shared" si="15"/>
        <v>0.3</v>
      </c>
      <c r="M114" s="222">
        <f t="shared" si="16"/>
        <v>0.35899959904479228</v>
      </c>
    </row>
    <row r="115" spans="1:13" x14ac:dyDescent="0.45">
      <c r="A115" s="238">
        <v>2031</v>
      </c>
      <c r="B115" s="239">
        <v>0.35</v>
      </c>
      <c r="C115" s="239">
        <v>0.55000000000000004</v>
      </c>
      <c r="D115" s="239">
        <v>0.35</v>
      </c>
      <c r="E115" s="11">
        <v>0.53000205128721101</v>
      </c>
      <c r="F115" s="11">
        <v>0.16589021795936348</v>
      </c>
      <c r="G115" s="11">
        <v>0.14005961472455433</v>
      </c>
      <c r="H115" s="11">
        <v>0.16404811602887107</v>
      </c>
      <c r="I115" s="247">
        <f t="shared" si="12"/>
        <v>0.37801192294491082</v>
      </c>
      <c r="J115" s="222">
        <f t="shared" si="13"/>
        <v>0.18550071795052384</v>
      </c>
      <c r="K115" s="222">
        <f t="shared" si="14"/>
        <v>0.19251120499438695</v>
      </c>
      <c r="L115" s="220">
        <f t="shared" si="15"/>
        <v>0.35</v>
      </c>
      <c r="M115" s="222">
        <f t="shared" si="16"/>
        <v>0.40960009617409765</v>
      </c>
    </row>
    <row r="116" spans="1:13" x14ac:dyDescent="0.45">
      <c r="A116" s="238">
        <v>2032</v>
      </c>
      <c r="B116" s="239">
        <v>0.4</v>
      </c>
      <c r="C116" s="239">
        <v>0.6</v>
      </c>
      <c r="D116" s="239">
        <v>0.4</v>
      </c>
      <c r="E116" s="11">
        <v>0.52802762076827281</v>
      </c>
      <c r="F116" s="11">
        <v>0.16707782489676273</v>
      </c>
      <c r="G116" s="11">
        <v>0.14212489991616045</v>
      </c>
      <c r="H116" s="11">
        <v>0.16276965441880398</v>
      </c>
      <c r="I116" s="247">
        <f t="shared" si="12"/>
        <v>0.42842497998323209</v>
      </c>
      <c r="J116" s="222">
        <f t="shared" si="13"/>
        <v>0.21121104830730913</v>
      </c>
      <c r="K116" s="222">
        <f t="shared" si="14"/>
        <v>0.21721393167592296</v>
      </c>
      <c r="L116" s="220">
        <f t="shared" si="15"/>
        <v>0.4</v>
      </c>
      <c r="M116" s="222">
        <f t="shared" si="16"/>
        <v>0.4602259395549842</v>
      </c>
    </row>
    <row r="117" spans="1:13" x14ac:dyDescent="0.45">
      <c r="A117" s="238">
        <v>2033</v>
      </c>
      <c r="B117" s="239">
        <v>0.45</v>
      </c>
      <c r="C117" s="239">
        <v>0.65</v>
      </c>
      <c r="D117" s="239">
        <v>0.4</v>
      </c>
      <c r="E117" s="11">
        <v>0.52657438062774542</v>
      </c>
      <c r="F117" s="11">
        <v>0.16844439670273115</v>
      </c>
      <c r="G117" s="11">
        <v>0.14386868371572334</v>
      </c>
      <c r="H117" s="11">
        <v>0.16111253895380009</v>
      </c>
      <c r="I117" s="247">
        <f t="shared" si="12"/>
        <v>0.4707181097954547</v>
      </c>
      <c r="J117" s="222">
        <f t="shared" si="13"/>
        <v>0.23695847128248546</v>
      </c>
      <c r="K117" s="222">
        <f t="shared" si="14"/>
        <v>0.23375963851296921</v>
      </c>
      <c r="L117" s="220">
        <f t="shared" si="15"/>
        <v>0.45</v>
      </c>
      <c r="M117" s="222">
        <f t="shared" si="16"/>
        <v>0.49376212217438958</v>
      </c>
    </row>
    <row r="118" spans="1:13" x14ac:dyDescent="0.45">
      <c r="A118" s="238">
        <v>2034</v>
      </c>
      <c r="B118" s="239">
        <v>0.5</v>
      </c>
      <c r="C118" s="239">
        <v>0.7</v>
      </c>
      <c r="D118" s="239">
        <v>0.4</v>
      </c>
      <c r="E118" s="11">
        <v>0.52473633453337365</v>
      </c>
      <c r="F118" s="11">
        <v>0.16966584161980877</v>
      </c>
      <c r="G118" s="11">
        <v>0.14586641604855544</v>
      </c>
      <c r="H118" s="11">
        <v>0.15973140779826209</v>
      </c>
      <c r="I118" s="247">
        <f t="shared" si="12"/>
        <v>0.51320014242988488</v>
      </c>
      <c r="J118" s="222">
        <f t="shared" si="13"/>
        <v>0.26236816726668682</v>
      </c>
      <c r="K118" s="222">
        <f t="shared" si="14"/>
        <v>0.25083197516319805</v>
      </c>
      <c r="L118" s="220">
        <f t="shared" si="15"/>
        <v>0.5</v>
      </c>
      <c r="M118" s="222">
        <f t="shared" si="16"/>
        <v>0.52777435640261838</v>
      </c>
    </row>
    <row r="119" spans="1:13" x14ac:dyDescent="0.45">
      <c r="A119" s="238">
        <v>2035</v>
      </c>
      <c r="B119" s="239">
        <v>0.55000000000000004</v>
      </c>
      <c r="C119" s="239">
        <v>0.75</v>
      </c>
      <c r="D119" s="239">
        <v>0.4</v>
      </c>
      <c r="E119" s="11">
        <v>0.52432076040627074</v>
      </c>
      <c r="F119" s="11">
        <v>0.17133820489693247</v>
      </c>
      <c r="G119" s="11">
        <v>0.14696636392150728</v>
      </c>
      <c r="H119" s="11">
        <v>0.15737467077528947</v>
      </c>
      <c r="I119" s="247">
        <f t="shared" si="12"/>
        <v>0.55578707216800805</v>
      </c>
      <c r="J119" s="222">
        <f t="shared" si="13"/>
        <v>0.28837641822344895</v>
      </c>
      <c r="K119" s="222">
        <f t="shared" si="14"/>
        <v>0.2674106539445591</v>
      </c>
      <c r="L119" s="220">
        <f t="shared" si="15"/>
        <v>0.55000000000000004</v>
      </c>
      <c r="M119" s="222">
        <f t="shared" si="16"/>
        <v>0.56216591283855633</v>
      </c>
    </row>
    <row r="121" spans="1:13" x14ac:dyDescent="0.45">
      <c r="A121" s="7" t="s">
        <v>2257</v>
      </c>
    </row>
    <row r="122" spans="1:13" x14ac:dyDescent="0.45">
      <c r="B122" s="355" t="s">
        <v>2258</v>
      </c>
      <c r="C122" s="355"/>
      <c r="D122" s="355" t="s">
        <v>2259</v>
      </c>
      <c r="E122" s="355"/>
    </row>
    <row r="123" spans="1:13" x14ac:dyDescent="0.45">
      <c r="A123" t="s">
        <v>2260</v>
      </c>
      <c r="B123" s="248">
        <f>L119</f>
        <v>0.55000000000000004</v>
      </c>
      <c r="C123" s="248">
        <f>M119</f>
        <v>0.56216591283855633</v>
      </c>
      <c r="D123" s="249">
        <f>C118</f>
        <v>0.7</v>
      </c>
      <c r="E123" s="249">
        <f>C118</f>
        <v>0.7</v>
      </c>
    </row>
    <row r="124" spans="1:13" ht="85.5" x14ac:dyDescent="0.45">
      <c r="B124" s="250" t="s">
        <v>2261</v>
      </c>
      <c r="C124" s="250" t="s">
        <v>2262</v>
      </c>
      <c r="D124" s="250" t="s">
        <v>2263</v>
      </c>
      <c r="E124" s="250" t="s">
        <v>2264</v>
      </c>
    </row>
    <row r="125" spans="1:13" x14ac:dyDescent="0.45">
      <c r="A125">
        <v>2024</v>
      </c>
      <c r="B125" s="218">
        <f>L108/$L$119</f>
        <v>9.0909090909090912E-2</v>
      </c>
      <c r="C125" s="218">
        <f>M108/$M$119</f>
        <v>0.10865568334237878</v>
      </c>
      <c r="D125" s="218">
        <f>B125*$L$119</f>
        <v>0.05</v>
      </c>
      <c r="E125" s="218">
        <f>C125*$M$119</f>
        <v>6.1082521411265488E-2</v>
      </c>
    </row>
    <row r="126" spans="1:13" x14ac:dyDescent="0.45">
      <c r="A126">
        <v>2025</v>
      </c>
      <c r="B126" s="218">
        <f t="shared" ref="B126:B135" si="17">L109/$L$119</f>
        <v>0.12727272727272729</v>
      </c>
      <c r="C126" s="218">
        <f t="shared" ref="C126:C135" si="18">M109/$M$119</f>
        <v>0.14442219879365439</v>
      </c>
      <c r="D126" s="218">
        <f t="shared" ref="D126:D136" si="19">B126*$L$119</f>
        <v>7.0000000000000021E-2</v>
      </c>
      <c r="E126" s="218">
        <f t="shared" ref="E126:E136" si="20">C126*$M$119</f>
        <v>8.1189237218986174E-2</v>
      </c>
    </row>
    <row r="127" spans="1:13" x14ac:dyDescent="0.45">
      <c r="A127">
        <v>2026</v>
      </c>
      <c r="B127" s="218">
        <f t="shared" si="17"/>
        <v>0.18181818181818182</v>
      </c>
      <c r="C127" s="218">
        <f t="shared" si="18"/>
        <v>0.19296567848358917</v>
      </c>
      <c r="D127" s="218">
        <f t="shared" si="19"/>
        <v>0.1</v>
      </c>
      <c r="E127" s="218">
        <f t="shared" si="20"/>
        <v>0.10847872679123827</v>
      </c>
    </row>
    <row r="128" spans="1:13" x14ac:dyDescent="0.45">
      <c r="A128">
        <v>2027</v>
      </c>
      <c r="B128" s="218">
        <f t="shared" si="17"/>
        <v>0.27272727272727271</v>
      </c>
      <c r="C128" s="218">
        <f t="shared" si="18"/>
        <v>0.29220195626532575</v>
      </c>
      <c r="D128" s="218">
        <f t="shared" si="19"/>
        <v>0.15</v>
      </c>
      <c r="E128" s="218">
        <f t="shared" si="20"/>
        <v>0.16426597947710875</v>
      </c>
    </row>
    <row r="129" spans="1:5" x14ac:dyDescent="0.45">
      <c r="A129">
        <v>2028</v>
      </c>
      <c r="B129" s="218">
        <f t="shared" si="17"/>
        <v>0.36363636363636365</v>
      </c>
      <c r="C129" s="218">
        <f t="shared" si="18"/>
        <v>0.40706555138596373</v>
      </c>
      <c r="D129" s="218">
        <f t="shared" si="19"/>
        <v>0.2</v>
      </c>
      <c r="E129" s="218">
        <f t="shared" si="20"/>
        <v>0.22883837728002054</v>
      </c>
    </row>
    <row r="130" spans="1:5" x14ac:dyDescent="0.45">
      <c r="A130">
        <v>2029</v>
      </c>
      <c r="B130" s="218">
        <f t="shared" si="17"/>
        <v>0.45454545454545453</v>
      </c>
      <c r="C130" s="218">
        <f t="shared" si="18"/>
        <v>0.52250056055922234</v>
      </c>
      <c r="D130" s="218">
        <f t="shared" si="19"/>
        <v>0.25</v>
      </c>
      <c r="E130" s="218">
        <f t="shared" si="20"/>
        <v>0.29373200458543258</v>
      </c>
    </row>
    <row r="131" spans="1:5" x14ac:dyDescent="0.45">
      <c r="A131">
        <v>2030</v>
      </c>
      <c r="B131" s="218">
        <f t="shared" si="17"/>
        <v>0.54545454545454541</v>
      </c>
      <c r="C131" s="218">
        <f t="shared" si="18"/>
        <v>0.63860079532764258</v>
      </c>
      <c r="D131" s="218">
        <f t="shared" si="19"/>
        <v>0.3</v>
      </c>
      <c r="E131" s="218">
        <f t="shared" si="20"/>
        <v>0.35899959904479228</v>
      </c>
    </row>
    <row r="132" spans="1:5" x14ac:dyDescent="0.45">
      <c r="A132">
        <v>2031</v>
      </c>
      <c r="B132" s="218">
        <f t="shared" si="17"/>
        <v>0.63636363636363624</v>
      </c>
      <c r="C132" s="218">
        <f t="shared" si="18"/>
        <v>0.72861069449389981</v>
      </c>
      <c r="D132" s="218">
        <f t="shared" si="19"/>
        <v>0.35</v>
      </c>
      <c r="E132" s="218">
        <f t="shared" si="20"/>
        <v>0.40960009617409765</v>
      </c>
    </row>
    <row r="133" spans="1:5" x14ac:dyDescent="0.45">
      <c r="A133">
        <v>2032</v>
      </c>
      <c r="B133" s="218">
        <f t="shared" si="17"/>
        <v>0.72727272727272729</v>
      </c>
      <c r="C133" s="218">
        <f t="shared" si="18"/>
        <v>0.81866568044148313</v>
      </c>
      <c r="D133" s="218">
        <f t="shared" si="19"/>
        <v>0.4</v>
      </c>
      <c r="E133" s="218">
        <f t="shared" si="20"/>
        <v>0.4602259395549842</v>
      </c>
    </row>
    <row r="134" spans="1:5" x14ac:dyDescent="0.45">
      <c r="A134">
        <v>2033</v>
      </c>
      <c r="B134" s="218">
        <f t="shared" si="17"/>
        <v>0.81818181818181812</v>
      </c>
      <c r="C134" s="218">
        <f t="shared" si="18"/>
        <v>0.87832099189583723</v>
      </c>
      <c r="D134" s="218">
        <f t="shared" si="19"/>
        <v>0.45</v>
      </c>
      <c r="E134" s="218">
        <f t="shared" si="20"/>
        <v>0.49376212217438958</v>
      </c>
    </row>
    <row r="135" spans="1:5" x14ac:dyDescent="0.45">
      <c r="A135">
        <v>2034</v>
      </c>
      <c r="B135" s="218">
        <f t="shared" si="17"/>
        <v>0.90909090909090906</v>
      </c>
      <c r="C135" s="218">
        <f t="shared" si="18"/>
        <v>0.9388231202737215</v>
      </c>
      <c r="D135" s="218">
        <f t="shared" si="19"/>
        <v>0.5</v>
      </c>
      <c r="E135" s="218">
        <f t="shared" si="20"/>
        <v>0.52777435640261838</v>
      </c>
    </row>
    <row r="136" spans="1:5" x14ac:dyDescent="0.45">
      <c r="A136">
        <v>2035</v>
      </c>
      <c r="B136" s="227">
        <v>1</v>
      </c>
      <c r="C136" s="227">
        <v>1</v>
      </c>
      <c r="D136" s="218">
        <f t="shared" si="19"/>
        <v>0.55000000000000004</v>
      </c>
      <c r="E136" s="218">
        <f t="shared" si="20"/>
        <v>0.56216591283855633</v>
      </c>
    </row>
    <row r="137" spans="1:5" x14ac:dyDescent="0.45">
      <c r="A137">
        <v>2036</v>
      </c>
      <c r="B137" s="227">
        <f>B136</f>
        <v>1</v>
      </c>
      <c r="C137">
        <f>C136</f>
        <v>1</v>
      </c>
      <c r="D137" s="218">
        <f>(1-$L$119)/COUNT($A$137:$A$146)+D136</f>
        <v>0.59500000000000008</v>
      </c>
      <c r="E137" s="218">
        <f>(1-$M$119)/COUNT($A$137:$A$146)+E136</f>
        <v>0.60594932155470071</v>
      </c>
    </row>
    <row r="138" spans="1:5" x14ac:dyDescent="0.45">
      <c r="A138">
        <v>2037</v>
      </c>
      <c r="B138" s="227">
        <f t="shared" ref="B138:E151" si="21">B137</f>
        <v>1</v>
      </c>
      <c r="C138">
        <f t="shared" si="21"/>
        <v>1</v>
      </c>
      <c r="D138" s="218">
        <f t="shared" ref="D138:D146" si="22">(1-$L$119)/COUNT($A$137:$A$146)+D137</f>
        <v>0.64000000000000012</v>
      </c>
      <c r="E138" s="218">
        <f t="shared" ref="E138:E146" si="23">(1-$M$119)/COUNT($A$137:$A$146)+E137</f>
        <v>0.6497327302708451</v>
      </c>
    </row>
    <row r="139" spans="1:5" x14ac:dyDescent="0.45">
      <c r="A139">
        <v>2038</v>
      </c>
      <c r="B139" s="227">
        <f t="shared" si="21"/>
        <v>1</v>
      </c>
      <c r="C139">
        <f t="shared" si="21"/>
        <v>1</v>
      </c>
      <c r="D139" s="218">
        <f t="shared" si="22"/>
        <v>0.68500000000000016</v>
      </c>
      <c r="E139" s="218">
        <f t="shared" si="23"/>
        <v>0.69351613898698949</v>
      </c>
    </row>
    <row r="140" spans="1:5" x14ac:dyDescent="0.45">
      <c r="A140">
        <v>2039</v>
      </c>
      <c r="B140" s="227">
        <f t="shared" si="21"/>
        <v>1</v>
      </c>
      <c r="C140">
        <f t="shared" si="21"/>
        <v>1</v>
      </c>
      <c r="D140" s="218">
        <f t="shared" si="22"/>
        <v>0.7300000000000002</v>
      </c>
      <c r="E140" s="218">
        <f t="shared" si="23"/>
        <v>0.73729954770313388</v>
      </c>
    </row>
    <row r="141" spans="1:5" x14ac:dyDescent="0.45">
      <c r="A141">
        <v>2040</v>
      </c>
      <c r="B141" s="227">
        <f t="shared" si="21"/>
        <v>1</v>
      </c>
      <c r="C141">
        <f t="shared" si="21"/>
        <v>1</v>
      </c>
      <c r="D141" s="218">
        <f t="shared" si="22"/>
        <v>0.77500000000000024</v>
      </c>
      <c r="E141" s="218">
        <f t="shared" si="23"/>
        <v>0.78108295641927827</v>
      </c>
    </row>
    <row r="142" spans="1:5" x14ac:dyDescent="0.45">
      <c r="A142">
        <v>2041</v>
      </c>
      <c r="B142" s="227">
        <f t="shared" si="21"/>
        <v>1</v>
      </c>
      <c r="C142">
        <f t="shared" si="21"/>
        <v>1</v>
      </c>
      <c r="D142" s="218">
        <f t="shared" si="22"/>
        <v>0.82000000000000028</v>
      </c>
      <c r="E142" s="218">
        <f t="shared" si="23"/>
        <v>0.82486636513542266</v>
      </c>
    </row>
    <row r="143" spans="1:5" x14ac:dyDescent="0.45">
      <c r="A143">
        <v>2042</v>
      </c>
      <c r="B143" s="227">
        <f t="shared" si="21"/>
        <v>1</v>
      </c>
      <c r="C143">
        <f t="shared" si="21"/>
        <v>1</v>
      </c>
      <c r="D143" s="218">
        <f t="shared" si="22"/>
        <v>0.86500000000000032</v>
      </c>
      <c r="E143" s="218">
        <f t="shared" si="23"/>
        <v>0.86864977385156705</v>
      </c>
    </row>
    <row r="144" spans="1:5" x14ac:dyDescent="0.45">
      <c r="A144">
        <v>2043</v>
      </c>
      <c r="B144" s="227">
        <f t="shared" si="21"/>
        <v>1</v>
      </c>
      <c r="C144">
        <f t="shared" si="21"/>
        <v>1</v>
      </c>
      <c r="D144" s="218">
        <f t="shared" si="22"/>
        <v>0.91000000000000036</v>
      </c>
      <c r="E144" s="218">
        <f t="shared" si="23"/>
        <v>0.91243318256771144</v>
      </c>
    </row>
    <row r="145" spans="1:5" x14ac:dyDescent="0.45">
      <c r="A145">
        <v>2044</v>
      </c>
      <c r="B145" s="227">
        <f t="shared" si="21"/>
        <v>1</v>
      </c>
      <c r="C145">
        <f t="shared" si="21"/>
        <v>1</v>
      </c>
      <c r="D145" s="218">
        <f t="shared" si="22"/>
        <v>0.9550000000000004</v>
      </c>
      <c r="E145" s="218">
        <f t="shared" si="23"/>
        <v>0.95621659128385583</v>
      </c>
    </row>
    <row r="146" spans="1:5" x14ac:dyDescent="0.45">
      <c r="A146">
        <v>2045</v>
      </c>
      <c r="B146" s="227">
        <f t="shared" si="21"/>
        <v>1</v>
      </c>
      <c r="C146">
        <f t="shared" si="21"/>
        <v>1</v>
      </c>
      <c r="D146" s="218">
        <f t="shared" si="22"/>
        <v>1.0000000000000004</v>
      </c>
      <c r="E146" s="218">
        <f t="shared" si="23"/>
        <v>1.0000000000000002</v>
      </c>
    </row>
    <row r="147" spans="1:5" x14ac:dyDescent="0.45">
      <c r="A147">
        <v>2046</v>
      </c>
      <c r="B147" s="227">
        <f t="shared" si="21"/>
        <v>1</v>
      </c>
      <c r="C147">
        <f t="shared" si="21"/>
        <v>1</v>
      </c>
      <c r="D147">
        <f>D146</f>
        <v>1.0000000000000004</v>
      </c>
      <c r="E147" s="227">
        <f>E146</f>
        <v>1.0000000000000002</v>
      </c>
    </row>
    <row r="148" spans="1:5" x14ac:dyDescent="0.45">
      <c r="A148">
        <v>2047</v>
      </c>
      <c r="B148" s="227">
        <f t="shared" si="21"/>
        <v>1</v>
      </c>
      <c r="C148">
        <f t="shared" si="21"/>
        <v>1</v>
      </c>
      <c r="D148">
        <f t="shared" si="21"/>
        <v>1.0000000000000004</v>
      </c>
      <c r="E148" s="227">
        <f t="shared" si="21"/>
        <v>1.0000000000000002</v>
      </c>
    </row>
    <row r="149" spans="1:5" x14ac:dyDescent="0.45">
      <c r="A149">
        <v>2048</v>
      </c>
      <c r="B149" s="227">
        <f t="shared" si="21"/>
        <v>1</v>
      </c>
      <c r="C149">
        <f t="shared" si="21"/>
        <v>1</v>
      </c>
      <c r="D149">
        <f t="shared" si="21"/>
        <v>1.0000000000000004</v>
      </c>
      <c r="E149" s="227">
        <f t="shared" si="21"/>
        <v>1.0000000000000002</v>
      </c>
    </row>
    <row r="150" spans="1:5" x14ac:dyDescent="0.45">
      <c r="A150">
        <v>2049</v>
      </c>
      <c r="B150" s="227">
        <f t="shared" si="21"/>
        <v>1</v>
      </c>
      <c r="C150">
        <f t="shared" si="21"/>
        <v>1</v>
      </c>
      <c r="D150">
        <f t="shared" si="21"/>
        <v>1.0000000000000004</v>
      </c>
      <c r="E150" s="227">
        <f t="shared" si="21"/>
        <v>1.0000000000000002</v>
      </c>
    </row>
    <row r="151" spans="1:5" x14ac:dyDescent="0.45">
      <c r="A151">
        <v>2050</v>
      </c>
      <c r="B151" s="227">
        <f t="shared" si="21"/>
        <v>1</v>
      </c>
      <c r="C151">
        <f t="shared" si="21"/>
        <v>1</v>
      </c>
      <c r="D151">
        <f t="shared" si="21"/>
        <v>1.0000000000000004</v>
      </c>
      <c r="E151" s="227">
        <f t="shared" si="21"/>
        <v>1.0000000000000002</v>
      </c>
    </row>
  </sheetData>
  <mergeCells count="9">
    <mergeCell ref="L106:M106"/>
    <mergeCell ref="E106:H106"/>
    <mergeCell ref="I106:K106"/>
    <mergeCell ref="A106:D106"/>
    <mergeCell ref="B122:C122"/>
    <mergeCell ref="D122:E122"/>
    <mergeCell ref="A29:J29"/>
    <mergeCell ref="A30:J30"/>
    <mergeCell ref="A32:J32"/>
  </mergeCells>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66FF"/>
  </sheetPr>
  <dimension ref="A1:AG221"/>
  <sheetViews>
    <sheetView topLeftCell="A64" workbookViewId="0">
      <selection activeCell="B51" sqref="B51"/>
    </sheetView>
  </sheetViews>
  <sheetFormatPr defaultRowHeight="14.25" x14ac:dyDescent="0.45"/>
  <cols>
    <col min="1" max="1" width="52.3984375" customWidth="1"/>
    <col min="2" max="2" width="11.46484375" customWidth="1"/>
    <col min="3" max="3" width="19.73046875" bestFit="1" customWidth="1"/>
    <col min="4" max="4" width="9.9296875" customWidth="1"/>
    <col min="5" max="5" width="11.3984375" customWidth="1"/>
    <col min="6" max="6" width="13.53125" customWidth="1"/>
    <col min="7" max="7" width="19.73046875" customWidth="1"/>
    <col min="8" max="8" width="18" customWidth="1"/>
    <col min="9" max="9" width="14.9296875" customWidth="1"/>
    <col min="10" max="10" width="11.46484375" customWidth="1"/>
    <col min="11" max="11" width="10.86328125" customWidth="1"/>
    <col min="12" max="12" width="8.53125" customWidth="1"/>
    <col min="13" max="13" width="14.53125" customWidth="1"/>
    <col min="14" max="14" width="9.06640625" customWidth="1"/>
    <col min="18" max="18" width="17.33203125" customWidth="1"/>
    <col min="28" max="28" width="20.73046875" customWidth="1"/>
  </cols>
  <sheetData>
    <row r="1" spans="1:1" x14ac:dyDescent="0.45">
      <c r="A1" s="20" t="s">
        <v>22</v>
      </c>
    </row>
    <row r="2" spans="1:1" x14ac:dyDescent="0.45">
      <c r="A2" s="19" t="s">
        <v>2154</v>
      </c>
    </row>
    <row r="3" spans="1:1" x14ac:dyDescent="0.45">
      <c r="A3" s="19">
        <v>2013</v>
      </c>
    </row>
    <row r="4" spans="1:1" x14ac:dyDescent="0.45">
      <c r="A4" s="19" t="s">
        <v>2155</v>
      </c>
    </row>
    <row r="5" spans="1:1" x14ac:dyDescent="0.45">
      <c r="A5" s="19" t="s">
        <v>2156</v>
      </c>
    </row>
    <row r="6" spans="1:1" x14ac:dyDescent="0.45">
      <c r="A6" s="19" t="s">
        <v>2157</v>
      </c>
    </row>
    <row r="7" spans="1:1" x14ac:dyDescent="0.45">
      <c r="A7" s="19"/>
    </row>
    <row r="8" spans="1:1" x14ac:dyDescent="0.45">
      <c r="A8" s="19" t="s">
        <v>2158</v>
      </c>
    </row>
    <row r="9" spans="1:1" x14ac:dyDescent="0.45">
      <c r="A9" s="19">
        <v>2016</v>
      </c>
    </row>
    <row r="10" spans="1:1" x14ac:dyDescent="0.45">
      <c r="A10" s="19" t="s">
        <v>2159</v>
      </c>
    </row>
    <row r="11" spans="1:1" x14ac:dyDescent="0.45">
      <c r="A11" s="19" t="s">
        <v>2161</v>
      </c>
    </row>
    <row r="12" spans="1:1" x14ac:dyDescent="0.45">
      <c r="A12" s="19" t="s">
        <v>2164</v>
      </c>
    </row>
    <row r="13" spans="1:1" x14ac:dyDescent="0.45">
      <c r="A13" s="19"/>
    </row>
    <row r="14" spans="1:1" x14ac:dyDescent="0.45">
      <c r="A14" s="19" t="s">
        <v>2158</v>
      </c>
    </row>
    <row r="15" spans="1:1" x14ac:dyDescent="0.45">
      <c r="A15" s="19">
        <v>2016</v>
      </c>
    </row>
    <row r="16" spans="1:1" x14ac:dyDescent="0.45">
      <c r="A16" t="s">
        <v>2162</v>
      </c>
    </row>
    <row r="17" spans="1:1" x14ac:dyDescent="0.45">
      <c r="A17" s="19" t="s">
        <v>2163</v>
      </c>
    </row>
    <row r="18" spans="1:1" x14ac:dyDescent="0.45">
      <c r="A18" s="19" t="s">
        <v>2160</v>
      </c>
    </row>
    <row r="19" spans="1:1" x14ac:dyDescent="0.45">
      <c r="A19" s="19"/>
    </row>
    <row r="20" spans="1:1" x14ac:dyDescent="0.45">
      <c r="A20" s="19" t="s">
        <v>2158</v>
      </c>
    </row>
    <row r="21" spans="1:1" x14ac:dyDescent="0.45">
      <c r="A21" s="19">
        <v>2013</v>
      </c>
    </row>
    <row r="22" spans="1:1" x14ac:dyDescent="0.45">
      <c r="A22" t="s">
        <v>2165</v>
      </c>
    </row>
    <row r="23" spans="1:1" x14ac:dyDescent="0.45">
      <c r="A23" s="19" t="s">
        <v>1704</v>
      </c>
    </row>
    <row r="24" spans="1:1" x14ac:dyDescent="0.45">
      <c r="A24" s="19" t="s">
        <v>2166</v>
      </c>
    </row>
    <row r="25" spans="1:1" x14ac:dyDescent="0.45">
      <c r="A25" s="19"/>
    </row>
    <row r="26" spans="1:1" x14ac:dyDescent="0.45">
      <c r="A26" s="19" t="s">
        <v>672</v>
      </c>
    </row>
    <row r="27" spans="1:1" x14ac:dyDescent="0.45">
      <c r="A27" s="19">
        <v>2013</v>
      </c>
    </row>
    <row r="28" spans="1:1" x14ac:dyDescent="0.45">
      <c r="A28" t="s">
        <v>2167</v>
      </c>
    </row>
    <row r="29" spans="1:1" x14ac:dyDescent="0.45">
      <c r="A29" s="19" t="s">
        <v>1412</v>
      </c>
    </row>
    <row r="30" spans="1:1" x14ac:dyDescent="0.45">
      <c r="A30" s="19" t="s">
        <v>2168</v>
      </c>
    </row>
    <row r="31" spans="1:1" x14ac:dyDescent="0.45">
      <c r="A31" s="19"/>
    </row>
    <row r="32" spans="1:1" x14ac:dyDescent="0.45">
      <c r="A32" s="19" t="s">
        <v>2170</v>
      </c>
    </row>
    <row r="33" spans="1:10" x14ac:dyDescent="0.45">
      <c r="A33" s="19" t="s">
        <v>2172</v>
      </c>
    </row>
    <row r="34" spans="1:10" x14ac:dyDescent="0.45">
      <c r="A34" s="19" t="s">
        <v>2171</v>
      </c>
    </row>
    <row r="35" spans="1:10" x14ac:dyDescent="0.45">
      <c r="A35" s="19" t="s">
        <v>867</v>
      </c>
    </row>
    <row r="36" spans="1:10" x14ac:dyDescent="0.45">
      <c r="A36" s="19" t="s">
        <v>2173</v>
      </c>
    </row>
    <row r="38" spans="1:10" x14ac:dyDescent="0.45">
      <c r="A38" s="20" t="s">
        <v>50</v>
      </c>
    </row>
    <row r="39" spans="1:10" x14ac:dyDescent="0.45">
      <c r="A39" s="11" t="s">
        <v>51</v>
      </c>
    </row>
    <row r="41" spans="1:10" x14ac:dyDescent="0.45">
      <c r="A41" s="20" t="s">
        <v>23</v>
      </c>
      <c r="B41" s="22"/>
    </row>
    <row r="42" spans="1:10" x14ac:dyDescent="0.45">
      <c r="A42" s="25" t="s">
        <v>52</v>
      </c>
      <c r="B42" s="37">
        <v>0.6</v>
      </c>
      <c r="C42" s="26"/>
      <c r="D42" s="26"/>
      <c r="E42" s="26"/>
      <c r="F42" s="26"/>
      <c r="G42" s="26"/>
      <c r="H42" s="26"/>
      <c r="I42" s="26"/>
      <c r="J42" s="26"/>
    </row>
    <row r="43" spans="1:10" x14ac:dyDescent="0.45">
      <c r="A43" s="26" t="s">
        <v>53</v>
      </c>
      <c r="B43" s="37">
        <f>B143</f>
        <v>0.2044609634264547</v>
      </c>
      <c r="C43" s="26"/>
      <c r="D43" s="26"/>
      <c r="E43" s="26"/>
      <c r="F43" s="26"/>
      <c r="G43" s="26"/>
      <c r="H43" s="26"/>
      <c r="I43" s="26"/>
      <c r="J43" s="26"/>
    </row>
    <row r="44" spans="1:10" x14ac:dyDescent="0.45">
      <c r="A44" s="26" t="s">
        <v>54</v>
      </c>
      <c r="B44" s="37">
        <v>0.5</v>
      </c>
      <c r="C44" s="26"/>
      <c r="D44" s="26"/>
      <c r="E44" s="26"/>
      <c r="F44" s="26"/>
      <c r="G44" s="26"/>
      <c r="H44" s="26"/>
      <c r="I44" s="26"/>
      <c r="J44" s="26"/>
    </row>
    <row r="45" spans="1:10" x14ac:dyDescent="0.45">
      <c r="A45" s="26" t="s">
        <v>55</v>
      </c>
      <c r="B45" s="37">
        <f>B221</f>
        <v>0.24924556610406179</v>
      </c>
      <c r="C45" s="26"/>
      <c r="D45" s="26"/>
      <c r="E45" s="26"/>
      <c r="F45" s="26"/>
      <c r="G45" s="26"/>
      <c r="H45" s="26"/>
      <c r="I45" s="26"/>
      <c r="J45" s="26"/>
    </row>
    <row r="46" spans="1:10" x14ac:dyDescent="0.45">
      <c r="A46" s="26" t="s">
        <v>56</v>
      </c>
      <c r="B46" s="37">
        <f>B42</f>
        <v>0.6</v>
      </c>
      <c r="C46" s="26"/>
      <c r="D46" s="26"/>
      <c r="E46" s="26"/>
      <c r="F46" s="26"/>
      <c r="G46" s="26"/>
      <c r="H46" s="26"/>
      <c r="I46" s="26"/>
      <c r="J46" s="26"/>
    </row>
    <row r="47" spans="1:10" x14ac:dyDescent="0.45">
      <c r="A47" s="26" t="s">
        <v>57</v>
      </c>
      <c r="B47" s="37">
        <v>0.3</v>
      </c>
      <c r="C47" s="26"/>
      <c r="D47" s="26"/>
      <c r="E47" s="26"/>
      <c r="F47" s="26"/>
      <c r="G47" s="26"/>
      <c r="H47" s="26"/>
      <c r="I47" s="26"/>
      <c r="J47" s="26"/>
    </row>
    <row r="48" spans="1:10" x14ac:dyDescent="0.45">
      <c r="A48" s="26" t="s">
        <v>58</v>
      </c>
      <c r="B48" s="37">
        <f>B44</f>
        <v>0.5</v>
      </c>
      <c r="C48" s="26"/>
      <c r="D48" s="26"/>
      <c r="E48" s="26"/>
      <c r="F48" s="26"/>
      <c r="G48" s="26"/>
      <c r="H48" s="26"/>
      <c r="I48" s="26"/>
      <c r="J48" s="26"/>
    </row>
    <row r="49" spans="1:15" x14ac:dyDescent="0.45">
      <c r="A49" s="26" t="s">
        <v>59</v>
      </c>
      <c r="B49" s="37">
        <f>B221</f>
        <v>0.24924556610406179</v>
      </c>
      <c r="C49" s="26"/>
      <c r="D49" s="26"/>
      <c r="E49" s="26"/>
      <c r="F49" s="26"/>
      <c r="G49" s="26"/>
      <c r="H49" s="26"/>
      <c r="I49" s="26"/>
      <c r="J49" s="26"/>
    </row>
    <row r="50" spans="1:15" x14ac:dyDescent="0.45">
      <c r="A50" s="26" t="s">
        <v>60</v>
      </c>
      <c r="B50" s="16">
        <v>0.8</v>
      </c>
    </row>
    <row r="51" spans="1:15" x14ac:dyDescent="0.45">
      <c r="A51" s="11"/>
    </row>
    <row r="52" spans="1:15" x14ac:dyDescent="0.45">
      <c r="A52" s="21" t="s">
        <v>24</v>
      </c>
      <c r="B52" s="22"/>
      <c r="C52" s="22"/>
      <c r="D52" s="22"/>
      <c r="E52" s="22"/>
      <c r="F52" s="22"/>
      <c r="G52" s="22"/>
      <c r="H52" s="22"/>
      <c r="I52" s="22"/>
      <c r="J52" s="22"/>
      <c r="K52" s="22"/>
      <c r="L52" s="22"/>
      <c r="M52" s="22"/>
      <c r="N52" s="22"/>
      <c r="O52" s="22"/>
    </row>
    <row r="53" spans="1:15" s="27" customFormat="1" x14ac:dyDescent="0.45">
      <c r="A53" s="25" t="s">
        <v>52</v>
      </c>
      <c r="B53" s="27">
        <v>2019</v>
      </c>
      <c r="C53" s="27">
        <v>2024</v>
      </c>
      <c r="D53" s="27">
        <v>2025</v>
      </c>
      <c r="E53" s="27">
        <v>2035</v>
      </c>
      <c r="F53" s="27">
        <v>2050</v>
      </c>
    </row>
    <row r="54" spans="1:15" s="27" customFormat="1" x14ac:dyDescent="0.45">
      <c r="A54" s="25"/>
      <c r="B54" s="25">
        <v>0</v>
      </c>
      <c r="C54" s="25">
        <v>0</v>
      </c>
      <c r="D54" s="36">
        <f>H101/$R$101</f>
        <v>0</v>
      </c>
      <c r="E54" s="36">
        <v>1</v>
      </c>
      <c r="F54" s="36">
        <v>1</v>
      </c>
      <c r="G54" s="36"/>
      <c r="H54" s="36"/>
      <c r="I54" s="36"/>
      <c r="J54" s="36"/>
      <c r="K54" s="36"/>
      <c r="L54" s="36"/>
      <c r="M54" s="36"/>
      <c r="N54" s="36"/>
      <c r="O54" s="41"/>
    </row>
    <row r="55" spans="1:15" s="27" customFormat="1" x14ac:dyDescent="0.45">
      <c r="A55" s="26" t="s">
        <v>53</v>
      </c>
      <c r="B55" s="27">
        <v>2019</v>
      </c>
      <c r="C55" s="27">
        <v>2027</v>
      </c>
      <c r="D55" s="27">
        <v>2037</v>
      </c>
      <c r="E55" s="27">
        <v>2050</v>
      </c>
    </row>
    <row r="56" spans="1:15" s="27" customFormat="1" x14ac:dyDescent="0.45">
      <c r="A56" s="26"/>
      <c r="B56" s="36">
        <f>B64</f>
        <v>0</v>
      </c>
      <c r="C56" s="36">
        <f t="shared" ref="C56" si="0">C64</f>
        <v>0</v>
      </c>
      <c r="D56" s="36">
        <v>1</v>
      </c>
      <c r="E56" s="36">
        <v>1</v>
      </c>
    </row>
    <row r="57" spans="1:15" s="27" customFormat="1" x14ac:dyDescent="0.45">
      <c r="A57" s="26" t="s">
        <v>54</v>
      </c>
      <c r="B57" s="27">
        <v>2019</v>
      </c>
      <c r="C57" s="27">
        <v>2020</v>
      </c>
      <c r="D57" s="27">
        <v>2035</v>
      </c>
      <c r="E57" s="27">
        <v>2050</v>
      </c>
    </row>
    <row r="58" spans="1:15" s="27" customFormat="1" x14ac:dyDescent="0.45">
      <c r="A58" s="26"/>
      <c r="B58" s="41">
        <v>0</v>
      </c>
      <c r="C58" s="41">
        <v>0</v>
      </c>
      <c r="D58" s="41">
        <v>1</v>
      </c>
      <c r="E58" s="41">
        <v>1</v>
      </c>
    </row>
    <row r="59" spans="1:15" s="27" customFormat="1" x14ac:dyDescent="0.45">
      <c r="A59" s="26" t="s">
        <v>55</v>
      </c>
      <c r="B59" s="27">
        <v>2019</v>
      </c>
      <c r="C59" s="27">
        <v>2020</v>
      </c>
      <c r="D59" s="27">
        <v>2050</v>
      </c>
    </row>
    <row r="60" spans="1:15" s="27" customFormat="1" x14ac:dyDescent="0.45">
      <c r="A60" s="26"/>
      <c r="B60" s="41">
        <v>0</v>
      </c>
      <c r="C60" s="41">
        <v>0</v>
      </c>
      <c r="D60" s="41">
        <v>1</v>
      </c>
      <c r="E60" s="41"/>
    </row>
    <row r="61" spans="1:15" s="27" customFormat="1" x14ac:dyDescent="0.45">
      <c r="A61" s="26" t="s">
        <v>56</v>
      </c>
      <c r="B61" s="27">
        <f>B53</f>
        <v>2019</v>
      </c>
      <c r="C61" s="27">
        <f t="shared" ref="C61:F61" si="1">C53</f>
        <v>2024</v>
      </c>
      <c r="D61" s="27">
        <f t="shared" si="1"/>
        <v>2025</v>
      </c>
      <c r="E61" s="27">
        <f t="shared" si="1"/>
        <v>2035</v>
      </c>
      <c r="F61" s="27">
        <f t="shared" si="1"/>
        <v>2050</v>
      </c>
    </row>
    <row r="62" spans="1:15" s="27" customFormat="1" x14ac:dyDescent="0.45">
      <c r="A62" s="26"/>
      <c r="B62" s="41">
        <f>B54</f>
        <v>0</v>
      </c>
      <c r="C62" s="41">
        <f t="shared" ref="C62:F62" si="2">C54</f>
        <v>0</v>
      </c>
      <c r="D62" s="41">
        <f t="shared" si="2"/>
        <v>0</v>
      </c>
      <c r="E62" s="41">
        <f t="shared" si="2"/>
        <v>1</v>
      </c>
      <c r="F62" s="41">
        <f t="shared" si="2"/>
        <v>1</v>
      </c>
      <c r="G62" s="25"/>
      <c r="H62" s="25"/>
      <c r="I62" s="25"/>
      <c r="J62" s="25"/>
      <c r="K62" s="25"/>
      <c r="L62" s="25"/>
      <c r="M62" s="25"/>
      <c r="N62" s="25"/>
    </row>
    <row r="63" spans="1:15" s="27" customFormat="1" x14ac:dyDescent="0.45">
      <c r="A63" s="26" t="s">
        <v>57</v>
      </c>
      <c r="B63" s="27">
        <v>2019</v>
      </c>
      <c r="C63" s="27">
        <v>2027</v>
      </c>
      <c r="D63" s="27">
        <v>2037</v>
      </c>
      <c r="E63" s="27">
        <v>2050</v>
      </c>
    </row>
    <row r="64" spans="1:15" s="27" customFormat="1" x14ac:dyDescent="0.45">
      <c r="A64" s="26"/>
      <c r="B64" s="41">
        <v>0</v>
      </c>
      <c r="C64" s="41">
        <v>0</v>
      </c>
      <c r="D64" s="41">
        <f>B143/B47</f>
        <v>0.68153654475484904</v>
      </c>
      <c r="E64" s="41">
        <v>1</v>
      </c>
    </row>
    <row r="65" spans="1:33" s="27" customFormat="1" x14ac:dyDescent="0.45">
      <c r="A65" s="26" t="s">
        <v>58</v>
      </c>
      <c r="B65" s="27">
        <v>2019</v>
      </c>
      <c r="C65" s="27">
        <v>2020</v>
      </c>
      <c r="D65" s="27">
        <v>2035</v>
      </c>
      <c r="E65" s="27">
        <v>2050</v>
      </c>
    </row>
    <row r="66" spans="1:33" s="27" customFormat="1" x14ac:dyDescent="0.45">
      <c r="A66" s="26"/>
      <c r="B66" s="41">
        <v>0</v>
      </c>
      <c r="C66" s="41">
        <v>0</v>
      </c>
      <c r="D66" s="41">
        <v>1</v>
      </c>
      <c r="E66" s="41">
        <v>1</v>
      </c>
    </row>
    <row r="67" spans="1:33" s="27" customFormat="1" x14ac:dyDescent="0.45">
      <c r="A67" s="26" t="s">
        <v>59</v>
      </c>
      <c r="B67" s="27">
        <v>2019</v>
      </c>
      <c r="C67" s="27">
        <v>2020</v>
      </c>
      <c r="D67" s="27">
        <v>2050</v>
      </c>
    </row>
    <row r="68" spans="1:33" s="27" customFormat="1" x14ac:dyDescent="0.45">
      <c r="A68" s="26"/>
      <c r="B68" s="41">
        <v>0</v>
      </c>
      <c r="C68" s="41">
        <v>0</v>
      </c>
      <c r="D68" s="41">
        <v>1</v>
      </c>
      <c r="E68" s="41"/>
    </row>
    <row r="69" spans="1:33" s="27" customFormat="1" x14ac:dyDescent="0.45">
      <c r="A69" s="26" t="s">
        <v>60</v>
      </c>
      <c r="B69" s="27">
        <v>2019</v>
      </c>
      <c r="C69" s="27">
        <v>2020</v>
      </c>
      <c r="D69" s="27">
        <v>2040</v>
      </c>
      <c r="E69" s="27">
        <v>2050</v>
      </c>
    </row>
    <row r="70" spans="1:33" x14ac:dyDescent="0.45">
      <c r="B70" s="41">
        <v>0</v>
      </c>
      <c r="C70" s="41">
        <v>0</v>
      </c>
      <c r="D70" s="41">
        <v>1</v>
      </c>
      <c r="E70" s="41">
        <v>1</v>
      </c>
    </row>
    <row r="71" spans="1:33" x14ac:dyDescent="0.45">
      <c r="B71" s="41"/>
      <c r="C71" s="41"/>
      <c r="D71" s="41"/>
    </row>
    <row r="72" spans="1:33" ht="14.25" customHeight="1" x14ac:dyDescent="0.45">
      <c r="A72" s="353" t="s">
        <v>26</v>
      </c>
      <c r="B72" s="353"/>
      <c r="C72" s="353"/>
      <c r="D72" s="353"/>
      <c r="E72" s="353"/>
      <c r="F72" s="353"/>
      <c r="G72" s="353"/>
      <c r="H72" s="353"/>
      <c r="I72" s="353"/>
      <c r="J72" s="353"/>
    </row>
    <row r="73" spans="1:33" ht="36.4" customHeight="1" x14ac:dyDescent="0.45">
      <c r="A73" s="343" t="s">
        <v>2174</v>
      </c>
      <c r="B73" s="343"/>
      <c r="C73" s="343"/>
      <c r="D73" s="343"/>
      <c r="E73" s="343"/>
      <c r="F73" s="343"/>
      <c r="G73" s="343"/>
      <c r="H73" s="343"/>
      <c r="I73" s="343"/>
      <c r="J73" s="343"/>
      <c r="K73" s="23"/>
      <c r="L73" s="23"/>
      <c r="M73" s="23"/>
      <c r="N73" s="23"/>
      <c r="O73" s="23"/>
      <c r="P73" s="23"/>
      <c r="Q73" s="23"/>
    </row>
    <row r="75" spans="1:33" x14ac:dyDescent="0.45">
      <c r="A75" s="20" t="s">
        <v>75</v>
      </c>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row>
    <row r="77" spans="1:33" ht="42.75" x14ac:dyDescent="0.45">
      <c r="B77" s="26" t="s">
        <v>1748</v>
      </c>
      <c r="C77" s="11">
        <f>'AEO 2020 Table 39'!C38/'AEO 2020 Table 39'!C65</f>
        <v>0.52105633581274413</v>
      </c>
    </row>
    <row r="78" spans="1:33" ht="42.75" x14ac:dyDescent="0.45">
      <c r="B78" s="26" t="s">
        <v>1749</v>
      </c>
      <c r="C78" s="16">
        <f>1-C77</f>
        <v>0.47894366418725587</v>
      </c>
    </row>
    <row r="80" spans="1:33" x14ac:dyDescent="0.45">
      <c r="B80" s="7" t="s">
        <v>1829</v>
      </c>
      <c r="G80" s="7" t="s">
        <v>1830</v>
      </c>
    </row>
    <row r="81" spans="1:33" ht="28.5" x14ac:dyDescent="0.45">
      <c r="C81">
        <v>2030</v>
      </c>
      <c r="D81">
        <v>2050</v>
      </c>
      <c r="E81" s="26" t="s">
        <v>1827</v>
      </c>
      <c r="H81">
        <v>2030</v>
      </c>
      <c r="I81">
        <v>2050</v>
      </c>
      <c r="J81" s="26" t="s">
        <v>1827</v>
      </c>
    </row>
    <row r="82" spans="1:33" x14ac:dyDescent="0.45">
      <c r="B82" t="s">
        <v>1825</v>
      </c>
      <c r="C82">
        <v>65</v>
      </c>
      <c r="D82">
        <v>87</v>
      </c>
      <c r="E82">
        <f>TREND(C82:D82,C81:D81,2035)</f>
        <v>70.5</v>
      </c>
      <c r="G82" t="s">
        <v>1825</v>
      </c>
      <c r="H82">
        <v>74</v>
      </c>
      <c r="I82">
        <v>110</v>
      </c>
      <c r="J82">
        <f>TREND(H82:I82,H81:I81,2035)</f>
        <v>83</v>
      </c>
    </row>
    <row r="83" spans="1:33" x14ac:dyDescent="0.45">
      <c r="B83" t="s">
        <v>1826</v>
      </c>
      <c r="C83">
        <v>46</v>
      </c>
      <c r="D83">
        <v>61</v>
      </c>
      <c r="E83">
        <f>TREND(C83:D83,C81:D81,2035)</f>
        <v>49.75</v>
      </c>
      <c r="G83" t="s">
        <v>1826</v>
      </c>
      <c r="H83">
        <v>52</v>
      </c>
      <c r="I83">
        <v>77</v>
      </c>
      <c r="J83">
        <f>TREND(H83:I83,H81:I81,2035)</f>
        <v>58.25</v>
      </c>
    </row>
    <row r="85" spans="1:33" ht="42.75" x14ac:dyDescent="0.45">
      <c r="B85" s="10" t="s">
        <v>1828</v>
      </c>
      <c r="C85" s="219">
        <f>E82*C77+E83*C78</f>
        <v>60.561918968114441</v>
      </c>
      <c r="G85" s="10" t="s">
        <v>1828</v>
      </c>
      <c r="H85" s="219">
        <f>J82*C77+J83*C78</f>
        <v>71.146144311365418</v>
      </c>
    </row>
    <row r="90" spans="1:33" x14ac:dyDescent="0.45">
      <c r="A90" s="18" t="s">
        <v>61</v>
      </c>
    </row>
    <row r="91" spans="1:33" x14ac:dyDescent="0.45">
      <c r="A91" s="28" t="s">
        <v>63</v>
      </c>
      <c r="B91" s="7">
        <v>2019</v>
      </c>
      <c r="C91" s="7">
        <v>2020</v>
      </c>
      <c r="D91" s="7">
        <v>2021</v>
      </c>
      <c r="E91" s="7">
        <v>2022</v>
      </c>
      <c r="F91" s="7">
        <v>2023</v>
      </c>
      <c r="G91" s="7">
        <v>2024</v>
      </c>
      <c r="H91" s="7">
        <v>2025</v>
      </c>
      <c r="I91" s="7">
        <v>2026</v>
      </c>
      <c r="J91" s="7">
        <v>2027</v>
      </c>
      <c r="K91" s="7">
        <v>2028</v>
      </c>
      <c r="L91" s="7">
        <v>2029</v>
      </c>
      <c r="M91" s="7">
        <v>2030</v>
      </c>
      <c r="N91" s="7">
        <v>2031</v>
      </c>
      <c r="O91" s="7">
        <v>2032</v>
      </c>
      <c r="P91" s="7">
        <v>2033</v>
      </c>
      <c r="Q91" s="7">
        <v>2034</v>
      </c>
      <c r="R91" s="7">
        <v>2035</v>
      </c>
      <c r="S91" s="7">
        <v>2036</v>
      </c>
      <c r="T91" s="7">
        <v>2037</v>
      </c>
      <c r="U91" s="7">
        <v>2038</v>
      </c>
      <c r="V91" s="7">
        <v>2039</v>
      </c>
      <c r="W91" s="7">
        <v>2040</v>
      </c>
      <c r="X91" s="7">
        <v>2041</v>
      </c>
      <c r="Y91" s="7">
        <v>2042</v>
      </c>
      <c r="Z91" s="7">
        <v>2043</v>
      </c>
      <c r="AA91" s="7">
        <v>2044</v>
      </c>
      <c r="AB91" s="7">
        <v>2045</v>
      </c>
      <c r="AC91" s="7">
        <v>2046</v>
      </c>
      <c r="AD91" s="7">
        <v>2047</v>
      </c>
      <c r="AE91" s="7">
        <v>2048</v>
      </c>
      <c r="AF91" s="7">
        <v>2049</v>
      </c>
      <c r="AG91" s="7">
        <v>2050</v>
      </c>
    </row>
    <row r="92" spans="1:33" x14ac:dyDescent="0.45">
      <c r="A92" t="s">
        <v>62</v>
      </c>
      <c r="B92">
        <v>3.9302341511197978E-4</v>
      </c>
      <c r="C92">
        <v>4.0252878211595981E-4</v>
      </c>
      <c r="D92">
        <v>4.1588252550314367E-4</v>
      </c>
      <c r="E92">
        <v>4.3438277377046727E-4</v>
      </c>
      <c r="F92">
        <v>4.5046218689641604E-4</v>
      </c>
      <c r="G92">
        <v>4.6680999238008479E-4</v>
      </c>
      <c r="H92">
        <v>4.8865302583664188E-4</v>
      </c>
      <c r="I92">
        <v>4.8980917517774396E-4</v>
      </c>
      <c r="J92">
        <v>4.9021275810223763E-4</v>
      </c>
      <c r="K92">
        <v>4.9056242905234535E-4</v>
      </c>
      <c r="L92">
        <v>4.9105320514660779E-4</v>
      </c>
      <c r="M92">
        <v>4.9209066767632876E-4</v>
      </c>
      <c r="N92">
        <v>4.9276063377172582E-4</v>
      </c>
      <c r="O92">
        <v>4.9296812588850924E-4</v>
      </c>
      <c r="P92">
        <v>4.9332022147000466E-4</v>
      </c>
      <c r="Q92">
        <v>4.9351809385578358E-4</v>
      </c>
      <c r="R92">
        <v>4.9341566541858642E-4</v>
      </c>
      <c r="S92">
        <v>4.9309741110320135E-4</v>
      </c>
      <c r="T92">
        <v>4.9249227440053829E-4</v>
      </c>
      <c r="U92">
        <v>4.9198199781948291E-4</v>
      </c>
      <c r="V92">
        <v>4.9157938185287106E-4</v>
      </c>
      <c r="W92">
        <v>4.9098405590241158E-4</v>
      </c>
      <c r="X92">
        <v>4.9041708036278125E-4</v>
      </c>
      <c r="Y92">
        <v>4.9008041181352376E-4</v>
      </c>
      <c r="Z92">
        <v>4.8963831612612336E-4</v>
      </c>
      <c r="AA92">
        <v>4.8910335374995853E-4</v>
      </c>
      <c r="AB92">
        <v>4.8867546380490024E-4</v>
      </c>
      <c r="AC92">
        <v>4.8800062631976487E-4</v>
      </c>
      <c r="AD92">
        <v>4.8745896901019589E-4</v>
      </c>
      <c r="AE92">
        <v>4.868691625111918E-4</v>
      </c>
      <c r="AF92">
        <v>4.8614121098154402E-4</v>
      </c>
      <c r="AG92">
        <v>4.8537273184647158E-4</v>
      </c>
    </row>
    <row r="93" spans="1:33" x14ac:dyDescent="0.45">
      <c r="A93" t="s">
        <v>66</v>
      </c>
      <c r="B93" s="30">
        <f>B92*'Conversion Factors'!$N$4/'Conversion Factors'!$N$1</f>
        <v>28.353226921575377</v>
      </c>
      <c r="C93" s="30">
        <f>C92*'Conversion Factors'!$N$4/'Conversion Factors'!$N$1</f>
        <v>29.03895661928286</v>
      </c>
      <c r="D93" s="30">
        <f>D92*'Conversion Factors'!$N$4/'Conversion Factors'!$N$1</f>
        <v>30.002313258992061</v>
      </c>
      <c r="E93" s="30">
        <f>E92*'Conversion Factors'!$N$4/'Conversion Factors'!$N$1</f>
        <v>31.336945540581326</v>
      </c>
      <c r="F93" s="30">
        <f>F92*'Conversion Factors'!$N$4/'Conversion Factors'!$N$1</f>
        <v>32.496935585947675</v>
      </c>
      <c r="G93" s="30">
        <f>G92*'Conversion Factors'!$N$4/'Conversion Factors'!$N$1</f>
        <v>33.676287809570717</v>
      </c>
      <c r="H93" s="30">
        <f>H92*'Conversion Factors'!$N$4/'Conversion Factors'!$N$1</f>
        <v>35.252073018380401</v>
      </c>
      <c r="I93" s="30">
        <f>I92*'Conversion Factors'!$N$4/'Conversion Factors'!$N$1</f>
        <v>35.335479154918495</v>
      </c>
      <c r="J93" s="30">
        <f>J92*'Conversion Factors'!$N$4/'Conversion Factors'!$N$1</f>
        <v>35.364594158757598</v>
      </c>
      <c r="K93" s="30">
        <f>K92*'Conversion Factors'!$N$4/'Conversion Factors'!$N$1</f>
        <v>35.389819881742731</v>
      </c>
      <c r="L93" s="30">
        <f>L92*'Conversion Factors'!$N$4/'Conversion Factors'!$N$1</f>
        <v>35.425225115714206</v>
      </c>
      <c r="M93" s="30">
        <f>M92*'Conversion Factors'!$N$4/'Conversion Factors'!$N$1</f>
        <v>35.500069029325381</v>
      </c>
      <c r="N93" s="30">
        <f>N92*'Conversion Factors'!$N$4/'Conversion Factors'!$N$1</f>
        <v>35.548401266037388</v>
      </c>
      <c r="O93" s="30">
        <f>O92*'Conversion Factors'!$N$4/'Conversion Factors'!$N$1</f>
        <v>35.563370020685056</v>
      </c>
      <c r="P93" s="30">
        <f>P92*'Conversion Factors'!$N$4/'Conversion Factors'!$N$1</f>
        <v>35.588770659772628</v>
      </c>
      <c r="Q93" s="30">
        <f>Q92*'Conversion Factors'!$N$4/'Conversion Factors'!$N$1</f>
        <v>35.603045434352921</v>
      </c>
      <c r="R93" s="30">
        <f>R92*'Conversion Factors'!$N$4/'Conversion Factors'!$N$1</f>
        <v>35.595656111957858</v>
      </c>
      <c r="S93" s="30">
        <f>S92*'Conversion Factors'!$N$4/'Conversion Factors'!$N$1</f>
        <v>35.572696826388793</v>
      </c>
      <c r="T93" s="30">
        <f>T92*'Conversion Factors'!$N$4/'Conversion Factors'!$N$1</f>
        <v>35.529041467472609</v>
      </c>
      <c r="U93" s="30">
        <f>U92*'Conversion Factors'!$N$4/'Conversion Factors'!$N$1</f>
        <v>35.492229442694622</v>
      </c>
      <c r="V93" s="30">
        <f>V92*'Conversion Factors'!$N$4/'Conversion Factors'!$N$1</f>
        <v>35.463184196470955</v>
      </c>
      <c r="W93" s="30">
        <f>W92*'Conversion Factors'!$N$4/'Conversion Factors'!$N$1</f>
        <v>35.420236598143077</v>
      </c>
      <c r="X93" s="30">
        <f>X92*'Conversion Factors'!$N$4/'Conversion Factors'!$N$1</f>
        <v>35.379334235800265</v>
      </c>
      <c r="Y93" s="30">
        <f>Y92*'Conversion Factors'!$N$4/'Conversion Factors'!$N$1</f>
        <v>35.355046523141375</v>
      </c>
      <c r="Z93" s="30">
        <f>Z92*'Conversion Factors'!$N$4/'Conversion Factors'!$N$1</f>
        <v>35.323153157850804</v>
      </c>
      <c r="AA93" s="30">
        <f>AA92*'Conversion Factors'!$N$4/'Conversion Factors'!$N$1</f>
        <v>35.284560267293415</v>
      </c>
      <c r="AB93" s="30">
        <f>AB92*'Conversion Factors'!$N$4/'Conversion Factors'!$N$1</f>
        <v>35.253691722969563</v>
      </c>
      <c r="AC93" s="30">
        <f>AC92*'Conversion Factors'!$N$4/'Conversion Factors'!$N$1</f>
        <v>35.205008057784426</v>
      </c>
      <c r="AD93" s="30">
        <f>AD92*'Conversion Factors'!$N$4/'Conversion Factors'!$N$1</f>
        <v>35.165932185911593</v>
      </c>
      <c r="AE93" s="30">
        <f>AE92*'Conversion Factors'!$N$4/'Conversion Factors'!$N$1</f>
        <v>35.123382768082841</v>
      </c>
      <c r="AF93" s="30">
        <f>AF92*'Conversion Factors'!$N$4/'Conversion Factors'!$N$1</f>
        <v>35.070867385755989</v>
      </c>
      <c r="AG93" s="30">
        <f>AG92*'Conversion Factors'!$N$4/'Conversion Factors'!$N$1</f>
        <v>35.01542828858414</v>
      </c>
    </row>
    <row r="94" spans="1:33" x14ac:dyDescent="0.45">
      <c r="A94" t="s">
        <v>71</v>
      </c>
      <c r="B94">
        <f>B93*('AEO 2020 Table 7'!C38/'AEO 2020 Table 7'!C41)</f>
        <v>34.752996899094342</v>
      </c>
      <c r="C94">
        <f>C93*('AEO 2020 Table 7'!D38/'AEO 2020 Table 7'!D41)</f>
        <v>35.593498895270606</v>
      </c>
      <c r="D94">
        <f>D93*('AEO 2020 Table 7'!E38/'AEO 2020 Table 7'!E41)</f>
        <v>36.774730379757557</v>
      </c>
      <c r="E94">
        <f>E93*('AEO 2020 Table 7'!F38/'AEO 2020 Table 7'!F41)</f>
        <v>38.410777367849846</v>
      </c>
      <c r="F94">
        <f>F93*('AEO 2020 Table 7'!G38/'AEO 2020 Table 7'!G41)</f>
        <v>39.832751093985024</v>
      </c>
      <c r="G94">
        <f>G93*('AEO 2020 Table 7'!H38/'AEO 2020 Table 7'!H41)</f>
        <v>41.278180441511502</v>
      </c>
      <c r="H94">
        <f>H93*('AEO 2020 Table 7'!I38/'AEO 2020 Table 7'!I41)</f>
        <v>43.209603379743541</v>
      </c>
      <c r="I94">
        <f>I93*('AEO 2020 Table 7'!J38/'AEO 2020 Table 7'!J41)</f>
        <v>43.311716703598975</v>
      </c>
      <c r="J94">
        <f>J93*('AEO 2020 Table 7'!K38/'AEO 2020 Table 7'!K41)</f>
        <v>43.346960591771797</v>
      </c>
      <c r="K94">
        <f>K93*('AEO 2020 Table 7'!L38/'AEO 2020 Table 7'!L41)</f>
        <v>43.377473121940525</v>
      </c>
      <c r="L94">
        <f>L93*('AEO 2020 Table 7'!M38/'AEO 2020 Table 7'!M41)</f>
        <v>43.420449600754608</v>
      </c>
      <c r="M94">
        <f>M93*('AEO 2020 Table 7'!N38/'AEO 2020 Table 7'!N41)</f>
        <v>43.511595282126819</v>
      </c>
      <c r="N94">
        <f>N93*('AEO 2020 Table 7'!O38/'AEO 2020 Table 7'!O41)</f>
        <v>43.570466946507217</v>
      </c>
      <c r="O94">
        <f>O93*('AEO 2020 Table 7'!P38/'AEO 2020 Table 7'!P41)</f>
        <v>43.588485926569106</v>
      </c>
      <c r="P94">
        <f>P93*('AEO 2020 Table 7'!Q38/'AEO 2020 Table 7'!Q41)</f>
        <v>43.619202960405651</v>
      </c>
      <c r="Q94">
        <f>Q93*('AEO 2020 Table 7'!R38/'AEO 2020 Table 7'!R41)</f>
        <v>43.636270743402086</v>
      </c>
      <c r="R94">
        <f>R93*('AEO 2020 Table 7'!S38/'AEO 2020 Table 7'!S41)</f>
        <v>43.626889178446127</v>
      </c>
      <c r="S94">
        <f>S93*('AEO 2020 Table 7'!T38/'AEO 2020 Table 7'!T41)</f>
        <v>43.598477562645002</v>
      </c>
      <c r="T94">
        <f>T93*('AEO 2020 Table 7'!U38/'AEO 2020 Table 7'!U41)</f>
        <v>43.544813779402993</v>
      </c>
      <c r="U94">
        <f>U93*('AEO 2020 Table 7'!V38/'AEO 2020 Table 7'!V41)</f>
        <v>43.499503237808256</v>
      </c>
      <c r="V94">
        <f>V93*('AEO 2020 Table 7'!W38/'AEO 2020 Table 7'!W41)</f>
        <v>43.463676880794559</v>
      </c>
      <c r="W94">
        <f>W93*('AEO 2020 Table 7'!X38/'AEO 2020 Table 7'!X41)</f>
        <v>43.410917731253925</v>
      </c>
      <c r="X94">
        <f>X93*('AEO 2020 Table 7'!Y38/'AEO 2020 Table 7'!Y41)</f>
        <v>43.360660493028767</v>
      </c>
      <c r="Y94">
        <f>Y93*('AEO 2020 Table 7'!Z38/'AEO 2020 Table 7'!Z41)</f>
        <v>43.330672279415417</v>
      </c>
      <c r="Z94">
        <f>Z93*('AEO 2020 Table 7'!AA38/'AEO 2020 Table 7'!AA41)</f>
        <v>43.291419537095656</v>
      </c>
      <c r="AA94">
        <f>AA93*('AEO 2020 Table 7'!AB38/'AEO 2020 Table 7'!AB41)</f>
        <v>43.244008335883102</v>
      </c>
      <c r="AB94">
        <f>AB93*('AEO 2020 Table 7'!AC38/'AEO 2020 Table 7'!AC41)</f>
        <v>43.206001424131948</v>
      </c>
      <c r="AC94">
        <f>AC93*('AEO 2020 Table 7'!AD38/'AEO 2020 Table 7'!AD41)</f>
        <v>43.146288767018561</v>
      </c>
      <c r="AD94">
        <f>AD93*('AEO 2020 Table 7'!AE38/'AEO 2020 Table 7'!AE41)</f>
        <v>43.098264316000602</v>
      </c>
      <c r="AE94">
        <f>AE93*('AEO 2020 Table 7'!AF38/'AEO 2020 Table 7'!AF41)</f>
        <v>43.046001645112689</v>
      </c>
      <c r="AF94">
        <f>AF93*('AEO 2020 Table 7'!AG38/'AEO 2020 Table 7'!AG41)</f>
        <v>42.981592432521609</v>
      </c>
      <c r="AG94">
        <f>AG93*('AEO 2020 Table 7'!AH38/'AEO 2020 Table 7'!AH41)</f>
        <v>42.913614407516533</v>
      </c>
    </row>
    <row r="96" spans="1:33" ht="28.5" x14ac:dyDescent="0.45">
      <c r="A96" s="39" t="s">
        <v>1831</v>
      </c>
      <c r="B96" s="12">
        <v>0.05</v>
      </c>
    </row>
    <row r="98" spans="1:33" x14ac:dyDescent="0.45">
      <c r="B98" s="7">
        <v>2019</v>
      </c>
      <c r="C98" s="7">
        <v>2020</v>
      </c>
      <c r="D98" s="7">
        <v>2021</v>
      </c>
      <c r="E98" s="7">
        <v>2022</v>
      </c>
      <c r="F98" s="7">
        <v>2023</v>
      </c>
      <c r="G98" s="7">
        <v>2024</v>
      </c>
      <c r="H98" s="7">
        <v>2025</v>
      </c>
      <c r="I98" s="7">
        <v>2026</v>
      </c>
      <c r="J98" s="7">
        <v>2027</v>
      </c>
      <c r="K98" s="7">
        <v>2028</v>
      </c>
      <c r="L98" s="7">
        <v>2029</v>
      </c>
      <c r="M98" s="7">
        <v>2030</v>
      </c>
      <c r="N98" s="7">
        <v>2031</v>
      </c>
      <c r="O98" s="7">
        <v>2032</v>
      </c>
      <c r="P98" s="7">
        <v>2033</v>
      </c>
      <c r="Q98" s="7">
        <v>2034</v>
      </c>
      <c r="R98" s="7">
        <v>2035</v>
      </c>
      <c r="S98" s="7"/>
      <c r="T98" s="7"/>
      <c r="U98" s="7"/>
      <c r="V98" s="7"/>
      <c r="W98" s="7"/>
      <c r="X98" s="7"/>
      <c r="Y98" s="7"/>
      <c r="Z98" s="7"/>
      <c r="AA98" s="7"/>
      <c r="AB98" s="7"/>
      <c r="AC98" s="7"/>
      <c r="AD98" s="7"/>
      <c r="AE98" s="7"/>
      <c r="AF98" s="7"/>
      <c r="AG98" s="7"/>
    </row>
    <row r="99" spans="1:33" x14ac:dyDescent="0.45">
      <c r="A99" t="s">
        <v>72</v>
      </c>
      <c r="H99">
        <f>H94</f>
        <v>43.209603379743541</v>
      </c>
      <c r="I99">
        <f>H99*(1+$B$96)</f>
        <v>45.370083548730719</v>
      </c>
      <c r="J99">
        <f t="shared" ref="J99:R99" si="3">I99*(1+$B$96)</f>
        <v>47.638587726167259</v>
      </c>
      <c r="K99">
        <f t="shared" si="3"/>
        <v>50.020517112475623</v>
      </c>
      <c r="L99">
        <f t="shared" si="3"/>
        <v>52.521542968099403</v>
      </c>
      <c r="M99">
        <f t="shared" si="3"/>
        <v>55.147620116504378</v>
      </c>
      <c r="N99">
        <f t="shared" si="3"/>
        <v>57.905001122329601</v>
      </c>
      <c r="O99">
        <f t="shared" si="3"/>
        <v>60.800251178446082</v>
      </c>
      <c r="P99">
        <f t="shared" si="3"/>
        <v>63.840263737368389</v>
      </c>
      <c r="Q99">
        <f t="shared" si="3"/>
        <v>67.032276924236811</v>
      </c>
      <c r="R99">
        <f t="shared" si="3"/>
        <v>70.383890770448659</v>
      </c>
    </row>
    <row r="100" spans="1:33" x14ac:dyDescent="0.45">
      <c r="A100" t="s">
        <v>73</v>
      </c>
      <c r="H100">
        <f>H99/'Conversion Factors'!$N$4*'Conversion Factors'!$N$1*('AEO 2020 Table 7'!I41/'AEO 2020 Table 7'!I38)</f>
        <v>4.8865302583664188E-4</v>
      </c>
      <c r="I100">
        <f>I99/'Conversion Factors'!$N$4*'Conversion Factors'!$N$1*('AEO 2020 Table 7'!J41/'AEO 2020 Table 7'!J38)</f>
        <v>5.1308710187658157E-4</v>
      </c>
      <c r="J100">
        <f>J99/'Conversion Factors'!$N$4*'Conversion Factors'!$N$1*('AEO 2020 Table 7'!K41/'AEO 2020 Table 7'!K38)</f>
        <v>5.3874696547404012E-4</v>
      </c>
      <c r="K100">
        <f>K99/'Conversion Factors'!$N$4*'Conversion Factors'!$N$1*('AEO 2020 Table 7'!L41/'AEO 2020 Table 7'!L38)</f>
        <v>5.6568962208033557E-4</v>
      </c>
      <c r="L100">
        <f>L99/'Conversion Factors'!$N$4*'Conversion Factors'!$N$1*('AEO 2020 Table 7'!M41/'AEO 2020 Table 7'!M38)</f>
        <v>5.9397984707376845E-4</v>
      </c>
      <c r="M100">
        <f>M99/'Conversion Factors'!$N$4*'Conversion Factors'!$N$1*('AEO 2020 Table 7'!N41/'AEO 2020 Table 7'!N38)</f>
        <v>6.2368729594794827E-4</v>
      </c>
      <c r="N100">
        <f>N99/'Conversion Factors'!$N$4*'Conversion Factors'!$N$1*('AEO 2020 Table 7'!O41/'AEO 2020 Table 7'!O38)</f>
        <v>6.5487719208111382E-4</v>
      </c>
      <c r="O100">
        <f>O99/'Conversion Factors'!$N$4*'Conversion Factors'!$N$1*('AEO 2020 Table 7'!P41/'AEO 2020 Table 7'!P38)</f>
        <v>6.8762622146321386E-4</v>
      </c>
      <c r="P100">
        <f>P99/'Conversion Factors'!$N$4*'Conversion Factors'!$N$1*('AEO 2020 Table 7'!Q41/'AEO 2020 Table 7'!Q38)</f>
        <v>7.2201440897968203E-4</v>
      </c>
      <c r="Q100">
        <f>Q99/'Conversion Factors'!$N$4*'Conversion Factors'!$N$1*('AEO 2020 Table 7'!R41/'AEO 2020 Table 7'!R38)</f>
        <v>7.5812256572049992E-4</v>
      </c>
      <c r="R100">
        <f>R99/'Conversion Factors'!$N$4*'Conversion Factors'!$N$1*('AEO 2020 Table 7'!S41/'AEO 2020 Table 7'!S38)</f>
        <v>7.9603462344520447E-4</v>
      </c>
    </row>
    <row r="101" spans="1:33" x14ac:dyDescent="0.45">
      <c r="A101" t="s">
        <v>74</v>
      </c>
      <c r="H101" s="11">
        <f>H100/H92-1</f>
        <v>0</v>
      </c>
      <c r="I101" s="11">
        <f t="shared" ref="I101:R101" si="4">I100/I92-1</f>
        <v>4.752448071310722E-2</v>
      </c>
      <c r="J101" s="11">
        <f t="shared" si="4"/>
        <v>9.9006414193896441E-2</v>
      </c>
      <c r="K101" s="11">
        <f t="shared" si="4"/>
        <v>0.15314502003979147</v>
      </c>
      <c r="L101" s="11">
        <f t="shared" si="4"/>
        <v>0.20960384913164565</v>
      </c>
      <c r="M101" s="11">
        <f t="shared" si="4"/>
        <v>0.26742353983875344</v>
      </c>
      <c r="N101" s="11">
        <f t="shared" si="4"/>
        <v>0.32899656993397208</v>
      </c>
      <c r="O101" s="11">
        <f t="shared" si="4"/>
        <v>0.39486953689725768</v>
      </c>
      <c r="P101" s="11">
        <f t="shared" si="4"/>
        <v>0.46358162012538262</v>
      </c>
      <c r="Q101" s="11">
        <f t="shared" si="4"/>
        <v>0.53615961635246423</v>
      </c>
      <c r="R101" s="11">
        <f t="shared" si="4"/>
        <v>0.61331445115325423</v>
      </c>
    </row>
    <row r="104" spans="1:33" x14ac:dyDescent="0.45">
      <c r="A104" s="20" t="s">
        <v>76</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row>
    <row r="105" spans="1:33" s="27" customFormat="1" x14ac:dyDescent="0.45">
      <c r="A105" s="38"/>
    </row>
    <row r="106" spans="1:33" s="27" customFormat="1" x14ac:dyDescent="0.45">
      <c r="A106" s="38"/>
    </row>
    <row r="107" spans="1:33" s="27" customFormat="1" ht="71.25" x14ac:dyDescent="0.45">
      <c r="A107" s="38"/>
      <c r="H107" s="39" t="s">
        <v>1087</v>
      </c>
      <c r="I107" s="167">
        <f>0.5*SUM('AEO 2020 Table 49'!C64,'AEO 2020 Table 49'!C75)/'AEO 2020 Table 49'!C97+0.31*('AEO 2020 Table 49'!C86)/'AEO 2020 Table 49'!C97</f>
        <v>0.36050722787423439</v>
      </c>
    </row>
    <row r="108" spans="1:33" s="27" customFormat="1" x14ac:dyDescent="0.45">
      <c r="A108" s="38"/>
      <c r="F108" s="39"/>
      <c r="G108" s="40"/>
      <c r="H108" s="39"/>
      <c r="I108" s="41"/>
    </row>
    <row r="109" spans="1:33" s="27" customFormat="1" ht="42.75" x14ac:dyDescent="0.45">
      <c r="A109" s="38"/>
      <c r="H109" s="39" t="s">
        <v>1088</v>
      </c>
      <c r="I109" s="167">
        <f>(1/(1-I107))-1</f>
        <v>0.56373933152654199</v>
      </c>
    </row>
    <row r="110" spans="1:33" s="27" customFormat="1" x14ac:dyDescent="0.45">
      <c r="A110" s="38"/>
      <c r="F110" s="39"/>
    </row>
    <row r="111" spans="1:33" s="27" customFormat="1" x14ac:dyDescent="0.45">
      <c r="A111" s="38"/>
    </row>
    <row r="112" spans="1:33" s="27" customFormat="1" x14ac:dyDescent="0.45">
      <c r="A112" s="38"/>
    </row>
    <row r="113" spans="1:1" s="27" customFormat="1" x14ac:dyDescent="0.45">
      <c r="A113" s="38"/>
    </row>
    <row r="136" spans="1:33" x14ac:dyDescent="0.45">
      <c r="A136" t="s">
        <v>1409</v>
      </c>
      <c r="B136">
        <f>'AEO 2017 Table 50'!C207/'Conversion Factors'!N5*'Conversion Factors'!N3</f>
        <v>8.3231522276867561E-4</v>
      </c>
    </row>
    <row r="138" spans="1:33" x14ac:dyDescent="0.45">
      <c r="A138" s="18" t="s">
        <v>1042</v>
      </c>
    </row>
    <row r="139" spans="1:33" x14ac:dyDescent="0.45">
      <c r="A139" s="28" t="s">
        <v>63</v>
      </c>
      <c r="B139" s="7">
        <v>2019</v>
      </c>
      <c r="C139" s="7">
        <v>2020</v>
      </c>
      <c r="D139" s="7">
        <v>2021</v>
      </c>
      <c r="E139" s="7">
        <v>2022</v>
      </c>
      <c r="F139" s="7">
        <v>2023</v>
      </c>
      <c r="G139" s="7">
        <v>2024</v>
      </c>
      <c r="H139" s="7">
        <v>2025</v>
      </c>
      <c r="I139" s="7">
        <v>2026</v>
      </c>
      <c r="J139" s="7">
        <v>2027</v>
      </c>
      <c r="K139" s="7">
        <v>2028</v>
      </c>
      <c r="L139" s="7">
        <v>2029</v>
      </c>
      <c r="M139" s="7">
        <v>2030</v>
      </c>
      <c r="N139" s="7">
        <v>2031</v>
      </c>
      <c r="O139" s="7">
        <v>2032</v>
      </c>
      <c r="P139" s="7">
        <v>2033</v>
      </c>
      <c r="Q139" s="7">
        <v>2034</v>
      </c>
      <c r="R139" s="7">
        <v>2035</v>
      </c>
      <c r="S139" s="7">
        <v>2036</v>
      </c>
      <c r="T139" s="7">
        <v>2037</v>
      </c>
      <c r="U139" s="7">
        <v>2038</v>
      </c>
      <c r="V139" s="7">
        <v>2039</v>
      </c>
      <c r="W139" s="7">
        <v>2040</v>
      </c>
      <c r="X139" s="7">
        <v>2041</v>
      </c>
      <c r="Y139" s="7">
        <v>2042</v>
      </c>
      <c r="Z139" s="7">
        <v>2043</v>
      </c>
      <c r="AA139" s="7">
        <v>2044</v>
      </c>
      <c r="AB139" s="7">
        <v>2045</v>
      </c>
      <c r="AC139" s="7">
        <v>2046</v>
      </c>
      <c r="AD139" s="7">
        <v>2047</v>
      </c>
      <c r="AE139" s="7">
        <v>2048</v>
      </c>
      <c r="AF139" s="7">
        <v>2049</v>
      </c>
      <c r="AG139" s="7">
        <v>2050</v>
      </c>
    </row>
    <row r="140" spans="1:33" x14ac:dyDescent="0.45">
      <c r="A140" t="s">
        <v>78</v>
      </c>
      <c r="B140">
        <v>8.5105083956581206E-4</v>
      </c>
      <c r="C140">
        <v>8.6362564386112969E-4</v>
      </c>
      <c r="D140">
        <v>8.8653807874749006E-4</v>
      </c>
      <c r="E140">
        <v>8.9609812880132704E-4</v>
      </c>
      <c r="F140">
        <v>9.1508948578412821E-4</v>
      </c>
      <c r="G140">
        <v>9.3906247999301577E-4</v>
      </c>
      <c r="H140">
        <v>9.6635462561475997E-4</v>
      </c>
      <c r="I140">
        <v>9.9541634898000749E-4</v>
      </c>
      <c r="J140">
        <v>1.0252479702005063E-3</v>
      </c>
      <c r="K140">
        <v>1.0404843581759452E-3</v>
      </c>
      <c r="L140">
        <v>1.0621819980793296E-3</v>
      </c>
      <c r="M140">
        <v>1.0805863283182492E-3</v>
      </c>
      <c r="N140">
        <v>1.0975962517824405E-3</v>
      </c>
      <c r="O140">
        <v>1.1082261735005673E-3</v>
      </c>
      <c r="P140">
        <v>1.1115937490905916E-3</v>
      </c>
      <c r="Q140">
        <v>1.1135572563513081E-3</v>
      </c>
      <c r="R140">
        <v>1.1171336612053663E-3</v>
      </c>
      <c r="S140">
        <v>1.1206100747897447E-3</v>
      </c>
      <c r="T140">
        <v>1.1235212292291126E-3</v>
      </c>
      <c r="U140">
        <v>1.1259730524110234E-3</v>
      </c>
      <c r="V140">
        <v>1.1281614527253151E-3</v>
      </c>
      <c r="W140">
        <v>1.129421179757297E-3</v>
      </c>
      <c r="X140">
        <v>1.1306625149142973E-3</v>
      </c>
      <c r="Y140">
        <v>1.1324246427843901E-3</v>
      </c>
      <c r="Z140">
        <v>1.134243692343509E-3</v>
      </c>
      <c r="AA140">
        <v>1.1368047027325904E-3</v>
      </c>
      <c r="AB140">
        <v>1.1399612373774119E-3</v>
      </c>
      <c r="AC140">
        <v>1.1432056572476211E-3</v>
      </c>
      <c r="AD140">
        <v>1.1458748072054243E-3</v>
      </c>
      <c r="AE140">
        <v>1.149034601169863E-3</v>
      </c>
      <c r="AF140">
        <v>1.1517386724092774E-3</v>
      </c>
      <c r="AG140">
        <v>1.1549563192969183E-3</v>
      </c>
    </row>
    <row r="142" spans="1:33" x14ac:dyDescent="0.45">
      <c r="A142" t="s">
        <v>1354</v>
      </c>
      <c r="B142">
        <f>B136*(1+I109)</f>
        <v>1.3015240500716537E-3</v>
      </c>
    </row>
    <row r="143" spans="1:33" x14ac:dyDescent="0.45">
      <c r="A143" t="s">
        <v>83</v>
      </c>
      <c r="B143" s="11">
        <f>B142/M140-1</f>
        <v>0.2044609634264547</v>
      </c>
    </row>
    <row r="144" spans="1:33" x14ac:dyDescent="0.45">
      <c r="A144" t="s">
        <v>2148</v>
      </c>
      <c r="B144" s="11">
        <v>0.3</v>
      </c>
    </row>
    <row r="145" spans="1:33" x14ac:dyDescent="0.45">
      <c r="A145" t="s">
        <v>2147</v>
      </c>
      <c r="B145" s="175">
        <f>AG140*(1+B144)*'Conversion Factors'!N5/'Conversion Factors'!N3</f>
        <v>12.898523300000001</v>
      </c>
    </row>
    <row r="146" spans="1:33" x14ac:dyDescent="0.45">
      <c r="B146" s="11"/>
    </row>
    <row r="147" spans="1:33" x14ac:dyDescent="0.45">
      <c r="A147" t="s">
        <v>1832</v>
      </c>
      <c r="B147" s="11"/>
    </row>
    <row r="148" spans="1:33" x14ac:dyDescent="0.45">
      <c r="A148" t="s">
        <v>1833</v>
      </c>
      <c r="B148" s="11"/>
    </row>
    <row r="149" spans="1:33" x14ac:dyDescent="0.45">
      <c r="A149" t="s">
        <v>1991</v>
      </c>
      <c r="B149" s="11"/>
    </row>
    <row r="150" spans="1:33" x14ac:dyDescent="0.45">
      <c r="B150" s="11"/>
    </row>
    <row r="151" spans="1:33" x14ac:dyDescent="0.45">
      <c r="A151" s="20" t="s">
        <v>77</v>
      </c>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row>
    <row r="152" spans="1:33" s="27" customFormat="1" x14ac:dyDescent="0.45">
      <c r="A152" s="38"/>
    </row>
    <row r="153" spans="1:33" s="27" customFormat="1" x14ac:dyDescent="0.45">
      <c r="A153" s="38"/>
    </row>
    <row r="154" spans="1:33" s="27" customFormat="1" x14ac:dyDescent="0.45">
      <c r="A154" s="38"/>
    </row>
    <row r="155" spans="1:33" s="27" customFormat="1" x14ac:dyDescent="0.45">
      <c r="A155" s="38"/>
      <c r="F155" s="39"/>
      <c r="G155" s="40"/>
    </row>
    <row r="156" spans="1:33" s="27" customFormat="1" x14ac:dyDescent="0.45">
      <c r="A156" s="38"/>
      <c r="M156" s="38" t="s">
        <v>81</v>
      </c>
    </row>
    <row r="157" spans="1:33" s="27" customFormat="1" x14ac:dyDescent="0.45">
      <c r="A157" s="38"/>
      <c r="F157" s="39"/>
    </row>
    <row r="158" spans="1:33" s="27" customFormat="1" ht="85.5" x14ac:dyDescent="0.45">
      <c r="A158" s="38"/>
      <c r="M158" s="39" t="s">
        <v>88</v>
      </c>
      <c r="N158" s="41">
        <f>AVERAGE(0.461,0.47,0.457)</f>
        <v>0.46266666666666673</v>
      </c>
    </row>
    <row r="159" spans="1:33" s="27" customFormat="1" x14ac:dyDescent="0.45">
      <c r="A159" s="38"/>
      <c r="M159" s="39"/>
      <c r="N159" s="41"/>
    </row>
    <row r="160" spans="1:33" s="27" customFormat="1" ht="57" x14ac:dyDescent="0.45">
      <c r="A160" s="38"/>
      <c r="M160" s="39" t="s">
        <v>84</v>
      </c>
      <c r="N160" s="41">
        <f>(1/(1-N158))-1</f>
        <v>0.86104218362282925</v>
      </c>
    </row>
    <row r="161" spans="1:33" s="27" customFormat="1" x14ac:dyDescent="0.45">
      <c r="A161" s="38"/>
    </row>
    <row r="162" spans="1:33" s="27" customFormat="1" x14ac:dyDescent="0.45">
      <c r="A162" s="38"/>
    </row>
    <row r="163" spans="1:33" s="27" customFormat="1" x14ac:dyDescent="0.45">
      <c r="A163" s="38"/>
    </row>
    <row r="164" spans="1:33" s="27" customFormat="1" x14ac:dyDescent="0.45">
      <c r="A164" s="38"/>
    </row>
    <row r="165" spans="1:33" s="27" customFormat="1" x14ac:dyDescent="0.45">
      <c r="A165" s="38"/>
    </row>
    <row r="166" spans="1:33" x14ac:dyDescent="0.45">
      <c r="A166" s="18" t="s">
        <v>79</v>
      </c>
    </row>
    <row r="167" spans="1:33" x14ac:dyDescent="0.45">
      <c r="A167" s="28" t="s">
        <v>80</v>
      </c>
      <c r="B167" s="7">
        <v>2019</v>
      </c>
      <c r="C167" s="7">
        <v>2020</v>
      </c>
      <c r="D167" s="7">
        <v>2021</v>
      </c>
      <c r="E167" s="7">
        <v>2022</v>
      </c>
      <c r="F167" s="7">
        <v>2023</v>
      </c>
      <c r="G167" s="7">
        <v>2024</v>
      </c>
      <c r="H167" s="7">
        <v>2025</v>
      </c>
      <c r="I167" s="7">
        <v>2026</v>
      </c>
      <c r="J167" s="7">
        <v>2027</v>
      </c>
      <c r="K167" s="7">
        <v>2028</v>
      </c>
      <c r="L167" s="7">
        <v>2029</v>
      </c>
      <c r="M167" s="7">
        <v>2030</v>
      </c>
      <c r="N167" s="7">
        <v>2031</v>
      </c>
      <c r="O167" s="7">
        <v>2032</v>
      </c>
      <c r="P167" s="7">
        <v>2033</v>
      </c>
      <c r="Q167" s="7">
        <v>2034</v>
      </c>
      <c r="R167" s="7">
        <v>2035</v>
      </c>
      <c r="S167" s="7">
        <v>2036</v>
      </c>
      <c r="T167" s="7">
        <v>2037</v>
      </c>
      <c r="U167" s="7">
        <v>2038</v>
      </c>
      <c r="V167" s="7">
        <v>2039</v>
      </c>
      <c r="W167" s="7">
        <v>2040</v>
      </c>
      <c r="X167" s="7">
        <v>2041</v>
      </c>
      <c r="Y167" s="7">
        <v>2042</v>
      </c>
      <c r="Z167" s="7">
        <v>2043</v>
      </c>
      <c r="AA167" s="7">
        <v>2044</v>
      </c>
      <c r="AB167" s="7">
        <v>2045</v>
      </c>
      <c r="AC167" s="7">
        <v>2046</v>
      </c>
      <c r="AD167" s="7">
        <v>2047</v>
      </c>
      <c r="AE167" s="7">
        <v>2048</v>
      </c>
      <c r="AF167" s="7">
        <v>2049</v>
      </c>
      <c r="AG167" s="7">
        <v>2050</v>
      </c>
    </row>
    <row r="168" spans="1:33" x14ac:dyDescent="0.45">
      <c r="A168" t="s">
        <v>78</v>
      </c>
      <c r="B168">
        <v>4.7605911235023142E-4</v>
      </c>
      <c r="C168">
        <v>4.748017322226773E-4</v>
      </c>
      <c r="D168">
        <v>4.7838832128380474E-4</v>
      </c>
      <c r="E168">
        <v>4.8180662793908895E-4</v>
      </c>
      <c r="F168">
        <v>4.8535185814507857E-4</v>
      </c>
      <c r="G168">
        <v>4.8886787490664684E-4</v>
      </c>
      <c r="H168">
        <v>4.8855312085230242E-4</v>
      </c>
      <c r="I168">
        <v>4.9500357746553908E-4</v>
      </c>
      <c r="J168">
        <v>5.013544722134364E-4</v>
      </c>
      <c r="K168">
        <v>5.0747973432321868E-4</v>
      </c>
      <c r="L168">
        <v>5.1421021066029246E-4</v>
      </c>
      <c r="M168">
        <v>5.143805544370213E-4</v>
      </c>
      <c r="N168">
        <v>5.170601049671854E-4</v>
      </c>
      <c r="O168">
        <v>5.1984492416655979E-4</v>
      </c>
      <c r="P168">
        <v>5.2263735161251032E-4</v>
      </c>
      <c r="Q168">
        <v>5.2532965911327139E-4</v>
      </c>
      <c r="R168">
        <v>5.2580897010948559E-4</v>
      </c>
      <c r="S168">
        <v>5.291379133248688E-4</v>
      </c>
      <c r="T168">
        <v>5.3249321385737776E-4</v>
      </c>
      <c r="U168">
        <v>5.35978957302691E-4</v>
      </c>
      <c r="V168">
        <v>5.3969387380009234E-4</v>
      </c>
      <c r="W168">
        <v>5.4332897917223335E-4</v>
      </c>
      <c r="X168">
        <v>5.4434285606750222E-4</v>
      </c>
      <c r="Y168">
        <v>5.456086661105717E-4</v>
      </c>
      <c r="Z168">
        <v>5.4683650780502891E-4</v>
      </c>
      <c r="AA168">
        <v>5.4816216462333389E-4</v>
      </c>
      <c r="AB168">
        <v>5.4970297538360223E-4</v>
      </c>
      <c r="AC168">
        <v>5.5100259006148978E-4</v>
      </c>
      <c r="AD168">
        <v>5.522772894896935E-4</v>
      </c>
      <c r="AE168">
        <v>5.5335793374949632E-4</v>
      </c>
      <c r="AF168">
        <v>5.543085754300261E-4</v>
      </c>
      <c r="AG168">
        <v>5.5517032326767837E-4</v>
      </c>
    </row>
    <row r="170" spans="1:33" x14ac:dyDescent="0.45">
      <c r="A170" t="s">
        <v>1702</v>
      </c>
      <c r="B170" s="11">
        <f>'AEO 2018 Table 47'!U179/'AEO 2018 Table 47'!C179-1</f>
        <v>0.12828095301869924</v>
      </c>
    </row>
    <row r="174" spans="1:33" x14ac:dyDescent="0.45">
      <c r="A174" t="s">
        <v>82</v>
      </c>
      <c r="B174">
        <f>B168*(1+N160-B170)</f>
        <v>8.2489677335629674E-4</v>
      </c>
    </row>
    <row r="175" spans="1:33" x14ac:dyDescent="0.45">
      <c r="A175" t="s">
        <v>83</v>
      </c>
      <c r="B175" s="11">
        <f>B174/Q168-1</f>
        <v>0.57024595707898684</v>
      </c>
    </row>
    <row r="177" spans="1:33" x14ac:dyDescent="0.45">
      <c r="A177" s="20" t="s">
        <v>85</v>
      </c>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row>
    <row r="178" spans="1:33" s="27" customFormat="1" x14ac:dyDescent="0.45">
      <c r="A178" s="38"/>
    </row>
    <row r="179" spans="1:33" s="27" customFormat="1" x14ac:dyDescent="0.45">
      <c r="A179" s="38"/>
    </row>
    <row r="180" spans="1:33" s="27" customFormat="1" x14ac:dyDescent="0.45">
      <c r="A180" s="38"/>
      <c r="G180" s="163"/>
    </row>
    <row r="181" spans="1:33" s="27" customFormat="1" x14ac:dyDescent="0.45">
      <c r="A181" s="38"/>
      <c r="F181" s="39"/>
      <c r="G181" s="27" t="s">
        <v>87</v>
      </c>
    </row>
    <row r="182" spans="1:33" s="27" customFormat="1" x14ac:dyDescent="0.45">
      <c r="A182" s="38"/>
      <c r="L182" s="38"/>
    </row>
    <row r="183" spans="1:33" s="27" customFormat="1" ht="71.25" x14ac:dyDescent="0.45">
      <c r="A183" s="38"/>
      <c r="G183" s="39" t="s">
        <v>1414</v>
      </c>
      <c r="H183" s="41">
        <f>(L183-L184)/L183</f>
        <v>0.46503496503496505</v>
      </c>
      <c r="K183" s="39" t="s">
        <v>1415</v>
      </c>
      <c r="L183" s="27">
        <v>286</v>
      </c>
    </row>
    <row r="184" spans="1:33" s="27" customFormat="1" ht="71.25" x14ac:dyDescent="0.45">
      <c r="A184" s="38"/>
      <c r="G184" s="39"/>
      <c r="H184" s="41"/>
      <c r="K184" s="39" t="s">
        <v>1416</v>
      </c>
      <c r="L184" s="39">
        <v>153</v>
      </c>
      <c r="M184" s="41"/>
    </row>
    <row r="185" spans="1:33" s="27" customFormat="1" ht="42.75" x14ac:dyDescent="0.45">
      <c r="A185" s="38"/>
      <c r="G185" s="39" t="s">
        <v>1040</v>
      </c>
      <c r="H185" s="41">
        <f>(1/(1-H183))-1</f>
        <v>0.86928104575163379</v>
      </c>
      <c r="L185" s="39"/>
      <c r="M185" s="41"/>
    </row>
    <row r="186" spans="1:33" s="27" customFormat="1" x14ac:dyDescent="0.45">
      <c r="A186" s="38"/>
      <c r="I186" s="39"/>
      <c r="J186" s="41"/>
      <c r="N186" s="39"/>
      <c r="O186" s="41"/>
    </row>
    <row r="187" spans="1:33" s="27" customFormat="1" x14ac:dyDescent="0.45">
      <c r="A187" s="38"/>
      <c r="I187" s="39"/>
      <c r="J187" s="41"/>
      <c r="N187" s="39"/>
      <c r="O187" s="41"/>
    </row>
    <row r="188" spans="1:33" s="27" customFormat="1" x14ac:dyDescent="0.45">
      <c r="A188" s="38"/>
      <c r="I188" s="39"/>
      <c r="J188" s="41"/>
      <c r="N188" s="39"/>
      <c r="O188" s="41"/>
    </row>
    <row r="189" spans="1:33" s="27" customFormat="1" x14ac:dyDescent="0.45">
      <c r="A189" s="38"/>
      <c r="I189" s="39"/>
      <c r="J189" s="41"/>
      <c r="N189" s="39"/>
      <c r="O189" s="41"/>
    </row>
    <row r="190" spans="1:33" s="27" customFormat="1" x14ac:dyDescent="0.45">
      <c r="A190" s="38"/>
      <c r="R190" s="39"/>
      <c r="S190" s="41"/>
    </row>
    <row r="191" spans="1:33" s="27" customFormat="1" x14ac:dyDescent="0.45">
      <c r="A191" s="38"/>
      <c r="R191" s="39"/>
      <c r="S191" s="41"/>
    </row>
    <row r="192" spans="1:33" s="27" customFormat="1" x14ac:dyDescent="0.45">
      <c r="A192" s="38"/>
      <c r="R192" s="39"/>
      <c r="S192" s="41"/>
    </row>
    <row r="193" spans="1:33" x14ac:dyDescent="0.45">
      <c r="A193" s="18" t="s">
        <v>86</v>
      </c>
    </row>
    <row r="194" spans="1:33" x14ac:dyDescent="0.45">
      <c r="A194" s="28" t="s">
        <v>1703</v>
      </c>
      <c r="B194" s="7">
        <v>2019</v>
      </c>
      <c r="C194" s="7">
        <v>2020</v>
      </c>
      <c r="D194" s="7">
        <v>2021</v>
      </c>
      <c r="E194" s="7">
        <v>2022</v>
      </c>
      <c r="F194" s="7">
        <v>2023</v>
      </c>
      <c r="G194" s="7">
        <v>2024</v>
      </c>
      <c r="H194" s="7">
        <v>2025</v>
      </c>
      <c r="I194" s="7">
        <v>2026</v>
      </c>
      <c r="J194" s="7">
        <v>2027</v>
      </c>
      <c r="K194" s="7">
        <v>2028</v>
      </c>
      <c r="L194" s="7">
        <v>2029</v>
      </c>
      <c r="M194" s="7">
        <v>2030</v>
      </c>
      <c r="N194" s="7">
        <v>2031</v>
      </c>
      <c r="O194" s="7">
        <v>2032</v>
      </c>
      <c r="P194" s="7">
        <v>2033</v>
      </c>
      <c r="Q194" s="7">
        <v>2034</v>
      </c>
      <c r="R194" s="7">
        <v>2035</v>
      </c>
      <c r="S194" s="7">
        <v>2036</v>
      </c>
      <c r="T194" s="7">
        <v>2037</v>
      </c>
      <c r="U194" s="7">
        <v>2038</v>
      </c>
      <c r="V194" s="7">
        <v>2039</v>
      </c>
      <c r="W194" s="7">
        <v>2040</v>
      </c>
      <c r="X194" s="7">
        <v>2041</v>
      </c>
      <c r="Y194" s="7">
        <v>2042</v>
      </c>
      <c r="Z194" s="7">
        <v>2043</v>
      </c>
      <c r="AA194" s="7">
        <v>2044</v>
      </c>
      <c r="AB194" s="7">
        <v>2045</v>
      </c>
      <c r="AC194" s="7">
        <v>2046</v>
      </c>
      <c r="AD194" s="7">
        <v>2047</v>
      </c>
      <c r="AE194" s="7">
        <v>2048</v>
      </c>
      <c r="AF194" s="7">
        <v>2049</v>
      </c>
      <c r="AG194" s="7">
        <v>2050</v>
      </c>
    </row>
    <row r="195" spans="1:33" x14ac:dyDescent="0.45">
      <c r="A195" t="s">
        <v>78</v>
      </c>
      <c r="B195">
        <v>5.1465910288430406E-3</v>
      </c>
      <c r="C195">
        <v>5.1465910288430406E-3</v>
      </c>
      <c r="D195">
        <v>5.1465910288430406E-3</v>
      </c>
      <c r="E195">
        <v>5.1465910288430406E-3</v>
      </c>
      <c r="F195">
        <v>5.1465910288430406E-3</v>
      </c>
      <c r="G195">
        <v>5.1465910288430406E-3</v>
      </c>
      <c r="H195">
        <v>5.1465910288430406E-3</v>
      </c>
      <c r="I195">
        <v>5.1465910288430406E-3</v>
      </c>
      <c r="J195">
        <v>5.1465910288430406E-3</v>
      </c>
      <c r="K195">
        <v>5.1465910288430406E-3</v>
      </c>
      <c r="L195">
        <v>5.1465910288430406E-3</v>
      </c>
      <c r="M195">
        <v>5.1465910288430406E-3</v>
      </c>
      <c r="N195">
        <v>5.1465910288430406E-3</v>
      </c>
      <c r="O195">
        <v>5.1465910288430406E-3</v>
      </c>
      <c r="P195">
        <v>5.1465910288430406E-3</v>
      </c>
      <c r="Q195">
        <v>5.1465910288430406E-3</v>
      </c>
      <c r="R195">
        <v>5.1465910288430406E-3</v>
      </c>
      <c r="S195">
        <v>5.1465910288430406E-3</v>
      </c>
      <c r="T195">
        <v>5.1465910288430406E-3</v>
      </c>
      <c r="U195">
        <v>5.1465910288430406E-3</v>
      </c>
      <c r="V195">
        <v>5.1465910288430406E-3</v>
      </c>
      <c r="W195">
        <v>5.1465910288430406E-3</v>
      </c>
      <c r="X195">
        <v>5.1465910288430406E-3</v>
      </c>
      <c r="Y195">
        <v>5.1465910288430406E-3</v>
      </c>
      <c r="Z195">
        <v>5.1465910288430406E-3</v>
      </c>
      <c r="AA195">
        <v>5.1465910288430406E-3</v>
      </c>
      <c r="AB195">
        <v>5.1465910288430406E-3</v>
      </c>
      <c r="AC195">
        <v>5.1465910288430406E-3</v>
      </c>
      <c r="AD195">
        <v>5.1465910288430406E-3</v>
      </c>
      <c r="AE195">
        <v>5.1465910288430406E-3</v>
      </c>
      <c r="AF195">
        <v>5.1465910288430406E-3</v>
      </c>
      <c r="AG195">
        <v>5.1465910288430406E-3</v>
      </c>
    </row>
    <row r="197" spans="1:33" x14ac:dyDescent="0.45">
      <c r="A197" t="s">
        <v>1041</v>
      </c>
      <c r="B197">
        <f>B195*(1+H185)</f>
        <v>9.6204250604516959E-3</v>
      </c>
    </row>
    <row r="198" spans="1:33" x14ac:dyDescent="0.45">
      <c r="A198" t="s">
        <v>83</v>
      </c>
      <c r="B198" s="11">
        <f>B197/Q195-1</f>
        <v>0.86928104575163379</v>
      </c>
    </row>
    <row r="200" spans="1:33" x14ac:dyDescent="0.45">
      <c r="A200" s="20" t="s">
        <v>1834</v>
      </c>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row>
    <row r="201" spans="1:33" s="27" customFormat="1" x14ac:dyDescent="0.45">
      <c r="A201" s="38"/>
    </row>
    <row r="202" spans="1:33" s="27" customFormat="1" x14ac:dyDescent="0.45">
      <c r="A202" s="38"/>
    </row>
    <row r="203" spans="1:33" s="27" customFormat="1" x14ac:dyDescent="0.45">
      <c r="A203" s="38"/>
    </row>
    <row r="204" spans="1:33" s="27" customFormat="1" x14ac:dyDescent="0.45">
      <c r="A204" s="38"/>
      <c r="F204" s="39"/>
    </row>
    <row r="205" spans="1:33" s="27" customFormat="1" x14ac:dyDescent="0.45">
      <c r="A205" s="38"/>
      <c r="L205" s="38"/>
    </row>
    <row r="206" spans="1:33" s="27" customFormat="1" ht="71.25" x14ac:dyDescent="0.45">
      <c r="A206" s="38"/>
      <c r="G206" s="39" t="s">
        <v>1086</v>
      </c>
      <c r="H206" s="41">
        <v>0.35</v>
      </c>
      <c r="K206" s="39"/>
    </row>
    <row r="207" spans="1:33" s="27" customFormat="1" x14ac:dyDescent="0.45">
      <c r="A207" s="38"/>
      <c r="G207" s="39"/>
      <c r="H207" s="41"/>
      <c r="K207" s="39"/>
      <c r="L207" s="39"/>
      <c r="M207" s="41"/>
    </row>
    <row r="208" spans="1:33" s="27" customFormat="1" ht="42.75" x14ac:dyDescent="0.45">
      <c r="A208" s="38"/>
      <c r="G208" s="39" t="s">
        <v>1040</v>
      </c>
      <c r="H208" s="41">
        <f>(1/(1-H206))-1</f>
        <v>0.53846153846153832</v>
      </c>
      <c r="L208" s="39"/>
      <c r="M208" s="41"/>
    </row>
    <row r="209" spans="1:33" s="27" customFormat="1" x14ac:dyDescent="0.45">
      <c r="A209" s="38"/>
      <c r="I209" s="39"/>
      <c r="J209" s="41"/>
      <c r="N209" s="39"/>
      <c r="O209" s="41"/>
    </row>
    <row r="210" spans="1:33" s="27" customFormat="1" x14ac:dyDescent="0.45">
      <c r="A210" s="38"/>
      <c r="I210" s="39"/>
      <c r="J210" s="41"/>
      <c r="N210" s="39"/>
      <c r="O210" s="41"/>
    </row>
    <row r="211" spans="1:33" s="27" customFormat="1" x14ac:dyDescent="0.45">
      <c r="A211" s="38"/>
      <c r="I211" s="39"/>
      <c r="J211" s="41"/>
      <c r="N211" s="39"/>
      <c r="O211" s="41"/>
    </row>
    <row r="212" spans="1:33" s="27" customFormat="1" x14ac:dyDescent="0.45">
      <c r="A212" s="38"/>
      <c r="I212" s="39"/>
      <c r="J212" s="41"/>
      <c r="N212" s="39"/>
      <c r="O212" s="41"/>
    </row>
    <row r="213" spans="1:33" s="27" customFormat="1" x14ac:dyDescent="0.45">
      <c r="A213" s="38"/>
      <c r="R213" s="39"/>
      <c r="S213" s="41"/>
    </row>
    <row r="214" spans="1:33" s="27" customFormat="1" x14ac:dyDescent="0.45">
      <c r="A214" s="38" t="s">
        <v>1835</v>
      </c>
      <c r="B214" s="27">
        <f>'AEO20212 Table 7'!F38/1000</f>
        <v>3.4398659999999998E-3</v>
      </c>
      <c r="R214" s="39"/>
      <c r="S214" s="41"/>
    </row>
    <row r="215" spans="1:33" s="27" customFormat="1" x14ac:dyDescent="0.45">
      <c r="A215" s="38"/>
      <c r="R215" s="39"/>
      <c r="S215" s="41"/>
    </row>
    <row r="216" spans="1:33" x14ac:dyDescent="0.45">
      <c r="A216" s="18" t="s">
        <v>1989</v>
      </c>
    </row>
    <row r="217" spans="1:33" x14ac:dyDescent="0.45">
      <c r="A217" s="28" t="s">
        <v>1990</v>
      </c>
      <c r="B217" s="7">
        <v>2019</v>
      </c>
      <c r="C217" s="7">
        <v>2020</v>
      </c>
      <c r="D217" s="7">
        <v>2021</v>
      </c>
      <c r="E217" s="7">
        <v>2022</v>
      </c>
      <c r="F217" s="7">
        <v>2023</v>
      </c>
      <c r="G217" s="7">
        <v>2024</v>
      </c>
      <c r="H217" s="7">
        <v>2025</v>
      </c>
      <c r="I217" s="7">
        <v>2026</v>
      </c>
      <c r="J217" s="7">
        <v>2027</v>
      </c>
      <c r="K217" s="7">
        <v>2028</v>
      </c>
      <c r="L217" s="7">
        <v>2029</v>
      </c>
      <c r="M217" s="7">
        <v>2030</v>
      </c>
      <c r="N217" s="7">
        <v>2031</v>
      </c>
      <c r="O217" s="7">
        <v>2032</v>
      </c>
      <c r="P217" s="7">
        <v>2033</v>
      </c>
      <c r="Q217" s="7">
        <v>2034</v>
      </c>
      <c r="R217" s="7">
        <v>2035</v>
      </c>
      <c r="S217" s="7">
        <v>2036</v>
      </c>
      <c r="T217" s="7">
        <v>2037</v>
      </c>
      <c r="U217" s="7">
        <v>2038</v>
      </c>
      <c r="V217" s="7">
        <v>2039</v>
      </c>
      <c r="W217" s="7">
        <v>2040</v>
      </c>
      <c r="X217" s="7">
        <v>2041</v>
      </c>
      <c r="Y217" s="7">
        <v>2042</v>
      </c>
      <c r="Z217" s="7">
        <v>2043</v>
      </c>
      <c r="AA217" s="7">
        <v>2044</v>
      </c>
      <c r="AB217" s="7">
        <v>2045</v>
      </c>
      <c r="AC217" s="7">
        <v>2046</v>
      </c>
      <c r="AD217" s="7">
        <v>2047</v>
      </c>
      <c r="AE217" s="7">
        <v>2048</v>
      </c>
      <c r="AF217" s="7">
        <v>2049</v>
      </c>
      <c r="AG217" s="7">
        <v>2050</v>
      </c>
    </row>
    <row r="218" spans="1:33" x14ac:dyDescent="0.45">
      <c r="A218" t="s">
        <v>78</v>
      </c>
      <c r="B218">
        <v>3.4668839999999999E-3</v>
      </c>
      <c r="C218">
        <v>3.4893709999999998E-3</v>
      </c>
      <c r="D218">
        <v>3.5120030000000001E-3</v>
      </c>
      <c r="E218">
        <v>3.5347819999999998E-3</v>
      </c>
      <c r="F218">
        <v>3.55771E-3</v>
      </c>
      <c r="G218">
        <v>3.580785E-3</v>
      </c>
      <c r="H218">
        <v>3.6040100000000004E-3</v>
      </c>
      <c r="I218">
        <v>3.6273859999999998E-3</v>
      </c>
      <c r="J218">
        <v>3.6509140000000003E-3</v>
      </c>
      <c r="K218">
        <v>3.6745939999999998E-3</v>
      </c>
      <c r="L218">
        <v>3.6984279999999997E-3</v>
      </c>
      <c r="M218">
        <v>3.7224160000000001E-3</v>
      </c>
      <c r="N218">
        <v>3.7465599999999999E-3</v>
      </c>
      <c r="O218">
        <v>3.77086E-3</v>
      </c>
      <c r="P218">
        <v>3.7953179999999998E-3</v>
      </c>
      <c r="Q218">
        <v>3.819935E-3</v>
      </c>
      <c r="R218">
        <v>3.8447119999999997E-3</v>
      </c>
      <c r="S218">
        <v>3.8696489999999997E-3</v>
      </c>
      <c r="T218">
        <v>3.894748E-3</v>
      </c>
      <c r="U218">
        <v>3.9200089999999995E-3</v>
      </c>
      <c r="V218">
        <v>3.9454349999999997E-3</v>
      </c>
      <c r="W218">
        <v>3.9710250000000004E-3</v>
      </c>
      <c r="X218">
        <v>3.9967819999999999E-3</v>
      </c>
      <c r="Y218">
        <v>4.0227050000000006E-3</v>
      </c>
      <c r="Z218">
        <v>4.0487970000000007E-3</v>
      </c>
      <c r="AA218">
        <v>4.0750580000000003E-3</v>
      </c>
      <c r="AB218">
        <v>4.1014889999999998E-3</v>
      </c>
      <c r="AC218">
        <v>4.1280910000000004E-3</v>
      </c>
      <c r="AD218">
        <v>4.1548660000000001E-3</v>
      </c>
      <c r="AE218">
        <v>4.1818150000000002E-3</v>
      </c>
      <c r="AF218">
        <v>4.2089390000000001E-3</v>
      </c>
      <c r="AG218">
        <v>4.2362379999999998E-3</v>
      </c>
    </row>
    <row r="220" spans="1:33" x14ac:dyDescent="0.45">
      <c r="A220" t="s">
        <v>1039</v>
      </c>
      <c r="B220">
        <f>B214*(1+H208)</f>
        <v>5.292101538461538E-3</v>
      </c>
    </row>
    <row r="221" spans="1:33" x14ac:dyDescent="0.45">
      <c r="A221" t="s">
        <v>83</v>
      </c>
      <c r="B221" s="11">
        <f>B220/AG218-1</f>
        <v>0.24924556610406179</v>
      </c>
    </row>
  </sheetData>
  <mergeCells count="2">
    <mergeCell ref="A73:J73"/>
    <mergeCell ref="A72:J72"/>
  </mergeCells>
  <pageMargins left="0.7" right="0.7" top="0.75" bottom="0.75" header="0.3" footer="0.3"/>
  <pageSetup orientation="portrait" horizontalDpi="1200" verticalDpi="1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66FF"/>
  </sheetPr>
  <dimension ref="A1:U66"/>
  <sheetViews>
    <sheetView workbookViewId="0">
      <selection activeCell="A66" sqref="A66"/>
    </sheetView>
  </sheetViews>
  <sheetFormatPr defaultRowHeight="14.25" x14ac:dyDescent="0.45"/>
  <cols>
    <col min="1" max="1" width="19.3984375" customWidth="1"/>
  </cols>
  <sheetData>
    <row r="1" spans="1:10" x14ac:dyDescent="0.45">
      <c r="A1" s="20" t="s">
        <v>22</v>
      </c>
    </row>
    <row r="2" spans="1:10" x14ac:dyDescent="0.45">
      <c r="A2" t="s">
        <v>1071</v>
      </c>
      <c r="B2" s="27"/>
      <c r="C2" s="27"/>
      <c r="E2" s="27"/>
      <c r="F2" s="27"/>
      <c r="G2" s="27"/>
      <c r="H2" s="27"/>
      <c r="I2" s="27"/>
      <c r="J2" s="27"/>
    </row>
    <row r="3" spans="1:10" x14ac:dyDescent="0.45">
      <c r="A3" s="19">
        <v>2009</v>
      </c>
      <c r="B3" s="27"/>
      <c r="C3" s="27"/>
      <c r="D3" s="19"/>
      <c r="E3" s="27"/>
      <c r="F3" s="27"/>
      <c r="G3" s="27"/>
      <c r="H3" s="27"/>
      <c r="I3" s="27"/>
      <c r="J3" s="27"/>
    </row>
    <row r="4" spans="1:10" x14ac:dyDescent="0.45">
      <c r="A4" t="s">
        <v>1072</v>
      </c>
      <c r="B4" s="27"/>
      <c r="C4" s="27"/>
      <c r="E4" s="27"/>
      <c r="F4" s="27"/>
      <c r="G4" s="27"/>
      <c r="H4" s="27"/>
      <c r="J4" s="27"/>
    </row>
    <row r="5" spans="1:10" x14ac:dyDescent="0.45">
      <c r="A5" t="s">
        <v>1073</v>
      </c>
      <c r="B5" s="27"/>
      <c r="C5" s="27"/>
      <c r="E5" s="27"/>
      <c r="F5" s="27"/>
      <c r="G5" s="27"/>
      <c r="H5" s="27"/>
      <c r="I5" s="27"/>
      <c r="J5" s="27"/>
    </row>
    <row r="6" spans="1:10" x14ac:dyDescent="0.45">
      <c r="A6" t="s">
        <v>1074</v>
      </c>
      <c r="B6" s="27"/>
      <c r="C6" s="27"/>
      <c r="E6" s="27"/>
      <c r="F6" s="27"/>
      <c r="G6" s="27"/>
      <c r="H6" s="27"/>
      <c r="I6" s="27"/>
      <c r="J6" s="27"/>
    </row>
    <row r="8" spans="1:10" x14ac:dyDescent="0.45">
      <c r="A8" t="s">
        <v>1706</v>
      </c>
    </row>
    <row r="9" spans="1:10" x14ac:dyDescent="0.45">
      <c r="A9" s="19">
        <v>2013</v>
      </c>
    </row>
    <row r="10" spans="1:10" x14ac:dyDescent="0.45">
      <c r="A10" t="s">
        <v>1707</v>
      </c>
    </row>
    <row r="11" spans="1:10" x14ac:dyDescent="0.45">
      <c r="A11" t="s">
        <v>1444</v>
      </c>
    </row>
    <row r="12" spans="1:10" x14ac:dyDescent="0.45">
      <c r="A12" t="s">
        <v>1708</v>
      </c>
    </row>
    <row r="14" spans="1:10" x14ac:dyDescent="0.45">
      <c r="A14" s="20" t="s">
        <v>50</v>
      </c>
    </row>
    <row r="15" spans="1:10" x14ac:dyDescent="0.45">
      <c r="A15" s="11" t="s">
        <v>1075</v>
      </c>
    </row>
    <row r="17" spans="1:10" x14ac:dyDescent="0.45">
      <c r="A17" s="20" t="s">
        <v>23</v>
      </c>
    </row>
    <row r="18" spans="1:10" x14ac:dyDescent="0.45">
      <c r="A18" s="42" t="s">
        <v>1046</v>
      </c>
      <c r="B18" s="41">
        <v>0.2</v>
      </c>
      <c r="C18" s="27"/>
      <c r="D18" s="27"/>
      <c r="E18" s="27"/>
      <c r="F18" s="27"/>
      <c r="G18" s="27"/>
      <c r="H18" s="27"/>
      <c r="I18" s="27"/>
      <c r="J18" s="27"/>
    </row>
    <row r="19" spans="1:10" x14ac:dyDescent="0.45">
      <c r="A19" s="42" t="s">
        <v>1049</v>
      </c>
      <c r="B19" s="41">
        <f>A66</f>
        <v>6.25E-2</v>
      </c>
      <c r="C19" s="27"/>
      <c r="D19" s="27"/>
      <c r="E19" s="27"/>
      <c r="F19" s="27"/>
      <c r="G19" s="27"/>
      <c r="H19" s="27"/>
      <c r="I19" s="27"/>
      <c r="J19" s="27"/>
    </row>
    <row r="20" spans="1:10" x14ac:dyDescent="0.45">
      <c r="A20" s="166"/>
    </row>
    <row r="21" spans="1:10" x14ac:dyDescent="0.45">
      <c r="A21" s="136" t="s">
        <v>24</v>
      </c>
      <c r="B21" s="22"/>
      <c r="C21" s="22"/>
      <c r="D21" s="22"/>
      <c r="E21" s="22"/>
      <c r="F21" s="22"/>
    </row>
    <row r="22" spans="1:10" x14ac:dyDescent="0.45">
      <c r="A22" s="42" t="s">
        <v>1046</v>
      </c>
      <c r="B22">
        <v>2019</v>
      </c>
      <c r="C22">
        <v>2020</v>
      </c>
      <c r="D22">
        <v>2050</v>
      </c>
    </row>
    <row r="23" spans="1:10" x14ac:dyDescent="0.45">
      <c r="B23" s="11">
        <v>0</v>
      </c>
      <c r="C23" s="11">
        <v>0</v>
      </c>
      <c r="D23" s="11">
        <v>1</v>
      </c>
    </row>
    <row r="24" spans="1:10" x14ac:dyDescent="0.45">
      <c r="A24" s="42" t="s">
        <v>1049</v>
      </c>
      <c r="B24">
        <v>2019</v>
      </c>
      <c r="C24">
        <v>2020</v>
      </c>
      <c r="D24">
        <v>2050</v>
      </c>
    </row>
    <row r="25" spans="1:10" x14ac:dyDescent="0.45">
      <c r="B25" s="11">
        <v>0</v>
      </c>
      <c r="C25" s="11">
        <v>0</v>
      </c>
      <c r="D25" s="11">
        <v>1</v>
      </c>
    </row>
    <row r="27" spans="1:10" x14ac:dyDescent="0.45">
      <c r="A27" s="352" t="s">
        <v>26</v>
      </c>
      <c r="B27" s="352"/>
      <c r="C27" s="352"/>
      <c r="D27" s="352"/>
      <c r="E27" s="352"/>
      <c r="F27" s="352"/>
      <c r="G27" s="352"/>
      <c r="H27" s="352"/>
      <c r="I27" s="352"/>
      <c r="J27" s="352"/>
    </row>
    <row r="28" spans="1:10" ht="58.5" customHeight="1" x14ac:dyDescent="0.45">
      <c r="A28" s="343" t="s">
        <v>1709</v>
      </c>
      <c r="B28" s="343"/>
      <c r="C28" s="343"/>
      <c r="D28" s="343"/>
      <c r="E28" s="343"/>
      <c r="F28" s="343"/>
      <c r="G28" s="343"/>
      <c r="H28" s="343"/>
      <c r="I28" s="343"/>
      <c r="J28" s="343"/>
    </row>
    <row r="30" spans="1:10" x14ac:dyDescent="0.45">
      <c r="A30" s="352" t="s">
        <v>25</v>
      </c>
      <c r="B30" s="352"/>
      <c r="C30" s="352"/>
      <c r="D30" s="352"/>
      <c r="E30" s="352"/>
      <c r="F30" s="352"/>
      <c r="G30" s="352"/>
      <c r="H30" s="352"/>
      <c r="I30" s="352"/>
      <c r="J30" s="352"/>
    </row>
    <row r="31" spans="1:10" s="27" customFormat="1" x14ac:dyDescent="0.45">
      <c r="A31" s="170"/>
      <c r="B31" s="170"/>
      <c r="C31" s="170"/>
      <c r="D31" s="170"/>
      <c r="E31" s="170"/>
      <c r="F31" s="170"/>
      <c r="G31" s="170"/>
      <c r="H31" s="170"/>
      <c r="I31" s="170"/>
      <c r="J31" s="170"/>
    </row>
    <row r="32" spans="1:10" s="27" customFormat="1" x14ac:dyDescent="0.45">
      <c r="A32" s="170"/>
      <c r="B32" s="170"/>
      <c r="C32" s="170"/>
      <c r="D32" s="170"/>
      <c r="E32" s="170"/>
      <c r="F32" s="170"/>
      <c r="G32" s="170"/>
      <c r="H32" s="170"/>
      <c r="I32" s="170"/>
      <c r="J32" s="170"/>
    </row>
    <row r="33" spans="1:16" s="27" customFormat="1" x14ac:dyDescent="0.45">
      <c r="A33" s="170"/>
      <c r="B33" s="170"/>
      <c r="C33" s="170"/>
      <c r="D33" s="170"/>
      <c r="E33" s="170"/>
      <c r="F33" s="170"/>
      <c r="G33" s="170"/>
      <c r="H33" s="170"/>
      <c r="I33" s="170"/>
      <c r="J33" s="170"/>
    </row>
    <row r="34" spans="1:16" s="27" customFormat="1" x14ac:dyDescent="0.45">
      <c r="A34" s="170"/>
      <c r="B34" s="170"/>
      <c r="C34" s="170"/>
      <c r="D34" s="170"/>
      <c r="E34" s="170"/>
      <c r="F34" s="170"/>
      <c r="G34" t="s">
        <v>1068</v>
      </c>
      <c r="H34"/>
      <c r="I34"/>
      <c r="J34"/>
      <c r="K34"/>
      <c r="L34"/>
      <c r="M34"/>
      <c r="N34"/>
      <c r="O34"/>
      <c r="P34"/>
    </row>
    <row r="35" spans="1:16" s="27" customFormat="1" x14ac:dyDescent="0.45">
      <c r="A35" s="170"/>
      <c r="B35" s="170"/>
      <c r="C35" s="170"/>
      <c r="D35" s="170"/>
      <c r="E35" s="170"/>
      <c r="F35" s="170"/>
      <c r="G35"/>
      <c r="H35"/>
      <c r="I35"/>
      <c r="J35"/>
      <c r="K35"/>
      <c r="L35"/>
      <c r="M35"/>
      <c r="N35"/>
      <c r="O35"/>
      <c r="P35"/>
    </row>
    <row r="36" spans="1:16" s="27" customFormat="1" x14ac:dyDescent="0.45">
      <c r="A36" s="170"/>
      <c r="B36" s="170"/>
      <c r="C36" s="170"/>
      <c r="D36" s="170"/>
      <c r="E36" s="170"/>
      <c r="F36" s="170"/>
      <c r="G36"/>
      <c r="H36" s="361" t="s">
        <v>1070</v>
      </c>
      <c r="I36" s="361"/>
      <c r="J36" s="361"/>
      <c r="K36" s="361"/>
      <c r="L36" s="361"/>
      <c r="M36" s="361"/>
      <c r="N36" s="361"/>
      <c r="O36" s="361"/>
      <c r="P36" s="361"/>
    </row>
    <row r="37" spans="1:16" s="27" customFormat="1" x14ac:dyDescent="0.45">
      <c r="A37" s="170"/>
      <c r="B37" s="170"/>
      <c r="C37" s="170"/>
      <c r="D37" s="170"/>
      <c r="E37" s="170"/>
      <c r="F37" s="170"/>
      <c r="G37" s="169" t="s">
        <v>295</v>
      </c>
      <c r="H37" s="169" t="s">
        <v>1067</v>
      </c>
      <c r="I37" s="169" t="s">
        <v>1066</v>
      </c>
      <c r="J37" s="169" t="s">
        <v>1065</v>
      </c>
      <c r="K37" s="169" t="s">
        <v>1064</v>
      </c>
      <c r="L37" s="169" t="s">
        <v>1058</v>
      </c>
      <c r="M37" s="169" t="s">
        <v>1063</v>
      </c>
      <c r="N37" s="169" t="s">
        <v>1062</v>
      </c>
      <c r="O37" s="169" t="s">
        <v>1061</v>
      </c>
      <c r="P37" s="169" t="s">
        <v>1057</v>
      </c>
    </row>
    <row r="38" spans="1:16" s="27" customFormat="1" x14ac:dyDescent="0.45">
      <c r="A38" s="170"/>
      <c r="B38" s="170"/>
      <c r="C38" s="170"/>
      <c r="D38" s="170"/>
      <c r="E38" s="170"/>
      <c r="F38" s="170"/>
      <c r="G38" s="169" t="s">
        <v>1056</v>
      </c>
      <c r="H38">
        <v>0</v>
      </c>
      <c r="I38">
        <v>6</v>
      </c>
      <c r="J38">
        <v>9</v>
      </c>
      <c r="K38">
        <v>25</v>
      </c>
      <c r="L38">
        <v>21</v>
      </c>
      <c r="M38">
        <v>215</v>
      </c>
      <c r="N38">
        <v>81</v>
      </c>
      <c r="O38">
        <v>134</v>
      </c>
      <c r="P38">
        <f>SUM(H38:O38)</f>
        <v>491</v>
      </c>
    </row>
    <row r="39" spans="1:16" s="27" customFormat="1" x14ac:dyDescent="0.45">
      <c r="A39" s="170"/>
      <c r="B39" s="170"/>
      <c r="C39" s="170"/>
      <c r="D39" s="170"/>
      <c r="E39" s="170"/>
      <c r="F39" s="170"/>
      <c r="G39" s="169" t="s">
        <v>1055</v>
      </c>
      <c r="H39">
        <v>4</v>
      </c>
      <c r="I39">
        <v>3</v>
      </c>
      <c r="J39">
        <v>15</v>
      </c>
      <c r="K39">
        <v>40</v>
      </c>
      <c r="L39">
        <v>43</v>
      </c>
      <c r="M39">
        <v>163</v>
      </c>
      <c r="N39">
        <v>56</v>
      </c>
      <c r="O39">
        <v>94</v>
      </c>
      <c r="P39">
        <f>SUM(H39:O39)</f>
        <v>418</v>
      </c>
    </row>
    <row r="40" spans="1:16" s="27" customFormat="1" x14ac:dyDescent="0.45">
      <c r="A40" s="170"/>
      <c r="B40" s="170"/>
      <c r="C40" s="170"/>
      <c r="D40" s="170"/>
      <c r="E40" s="170"/>
      <c r="F40" s="170"/>
      <c r="G40" s="169"/>
      <c r="H40"/>
      <c r="I40"/>
      <c r="J40"/>
      <c r="K40"/>
    </row>
    <row r="41" spans="1:16" s="27" customFormat="1" x14ac:dyDescent="0.45">
      <c r="A41" s="170"/>
      <c r="B41" s="170"/>
      <c r="C41" s="170"/>
      <c r="D41" s="170"/>
      <c r="E41" s="170"/>
      <c r="F41" s="170"/>
      <c r="G41" t="s">
        <v>1069</v>
      </c>
      <c r="H41"/>
      <c r="I41"/>
      <c r="J41"/>
      <c r="K41"/>
    </row>
    <row r="42" spans="1:16" s="27" customFormat="1" x14ac:dyDescent="0.45">
      <c r="A42" s="170"/>
      <c r="B42" s="170"/>
      <c r="C42" s="170"/>
      <c r="D42" s="170"/>
      <c r="E42" s="170"/>
      <c r="F42" s="170"/>
    </row>
    <row r="43" spans="1:16" s="27" customFormat="1" x14ac:dyDescent="0.45">
      <c r="A43" s="170"/>
      <c r="B43" s="170"/>
      <c r="C43" s="170"/>
      <c r="D43" s="170"/>
      <c r="E43" s="170"/>
      <c r="F43" s="170"/>
      <c r="H43" s="360"/>
      <c r="I43" s="360"/>
      <c r="J43" s="360"/>
      <c r="K43" s="360"/>
    </row>
    <row r="44" spans="1:16" s="27" customFormat="1" x14ac:dyDescent="0.45">
      <c r="A44" s="170"/>
      <c r="B44" s="170"/>
      <c r="C44" s="170"/>
      <c r="D44" s="170"/>
      <c r="E44" s="170"/>
      <c r="F44" s="170"/>
      <c r="G44" s="38"/>
      <c r="H44" s="38"/>
      <c r="I44" s="38"/>
      <c r="J44" s="38"/>
      <c r="K44" s="38"/>
    </row>
    <row r="45" spans="1:16" s="27" customFormat="1" x14ac:dyDescent="0.45">
      <c r="A45" s="170"/>
      <c r="B45" s="170"/>
      <c r="C45" s="170"/>
      <c r="D45" s="170"/>
      <c r="E45" s="170"/>
      <c r="F45" s="170"/>
      <c r="G45" s="38"/>
    </row>
    <row r="46" spans="1:16" s="27" customFormat="1" x14ac:dyDescent="0.45">
      <c r="A46" s="170"/>
      <c r="B46" s="170"/>
      <c r="C46" s="170"/>
      <c r="D46" s="170"/>
      <c r="E46" s="170"/>
      <c r="F46" s="170"/>
      <c r="G46" s="38"/>
    </row>
    <row r="47" spans="1:16" s="27" customFormat="1" x14ac:dyDescent="0.45">
      <c r="A47" s="170"/>
      <c r="B47" s="170"/>
      <c r="C47" s="170"/>
      <c r="D47" s="170"/>
      <c r="E47" s="170"/>
      <c r="F47" s="170"/>
    </row>
    <row r="48" spans="1:16" s="27" customFormat="1" x14ac:dyDescent="0.45"/>
    <row r="49" spans="1:21" s="27" customFormat="1" x14ac:dyDescent="0.45"/>
    <row r="50" spans="1:21" x14ac:dyDescent="0.45">
      <c r="Q50" s="27"/>
      <c r="R50" s="27"/>
      <c r="S50" s="27"/>
      <c r="T50" s="27"/>
      <c r="U50" s="27"/>
    </row>
    <row r="51" spans="1:21" x14ac:dyDescent="0.45">
      <c r="A51" s="7" t="s">
        <v>1060</v>
      </c>
    </row>
    <row r="52" spans="1:21" x14ac:dyDescent="0.45">
      <c r="A52" s="169" t="s">
        <v>295</v>
      </c>
      <c r="B52" s="169" t="s">
        <v>1059</v>
      </c>
      <c r="C52" s="38"/>
      <c r="D52" s="38"/>
      <c r="E52" s="38"/>
      <c r="F52" s="38"/>
      <c r="G52" s="38"/>
      <c r="H52" s="38"/>
    </row>
    <row r="53" spans="1:21" x14ac:dyDescent="0.45">
      <c r="A53" s="169" t="s">
        <v>1056</v>
      </c>
      <c r="B53">
        <f>M38</f>
        <v>215</v>
      </c>
      <c r="C53" s="27"/>
      <c r="D53" s="27"/>
      <c r="E53" s="27"/>
      <c r="F53" s="27"/>
      <c r="G53" s="27"/>
      <c r="H53" s="27"/>
    </row>
    <row r="54" spans="1:21" x14ac:dyDescent="0.45">
      <c r="A54" s="169" t="s">
        <v>1055</v>
      </c>
      <c r="B54">
        <f>M39</f>
        <v>163</v>
      </c>
      <c r="C54" s="27"/>
      <c r="D54" s="27"/>
      <c r="E54" s="27"/>
      <c r="F54" s="27"/>
      <c r="G54" s="27"/>
      <c r="H54" s="27"/>
    </row>
    <row r="55" spans="1:21" x14ac:dyDescent="0.45">
      <c r="A55" s="169" t="s">
        <v>1054</v>
      </c>
      <c r="B55" s="168">
        <f>(B54-B53)/B53</f>
        <v>-0.24186046511627907</v>
      </c>
      <c r="C55" s="167"/>
      <c r="D55" s="167"/>
      <c r="E55" s="167"/>
      <c r="F55" s="167"/>
      <c r="G55" s="167"/>
      <c r="H55" s="167"/>
    </row>
    <row r="56" spans="1:21" x14ac:dyDescent="0.45">
      <c r="C56" s="27"/>
      <c r="D56" s="27"/>
      <c r="E56" s="27"/>
      <c r="F56" s="27"/>
      <c r="G56" s="27"/>
      <c r="H56" s="27"/>
    </row>
    <row r="57" spans="1:21" s="27" customFormat="1" x14ac:dyDescent="0.45">
      <c r="A57" s="38"/>
    </row>
    <row r="58" spans="1:21" s="27" customFormat="1" x14ac:dyDescent="0.45">
      <c r="A58" s="38"/>
      <c r="B58" s="38"/>
      <c r="C58" s="38"/>
      <c r="D58" s="38"/>
    </row>
    <row r="59" spans="1:21" s="27" customFormat="1" x14ac:dyDescent="0.45">
      <c r="A59" s="38"/>
    </row>
    <row r="60" spans="1:21" s="27" customFormat="1" x14ac:dyDescent="0.45">
      <c r="A60" s="38"/>
    </row>
    <row r="61" spans="1:21" s="27" customFormat="1" x14ac:dyDescent="0.45">
      <c r="A61" s="38"/>
      <c r="B61" s="167"/>
      <c r="C61" s="167"/>
      <c r="D61" s="167"/>
    </row>
    <row r="62" spans="1:21" s="27" customFormat="1" x14ac:dyDescent="0.45"/>
    <row r="65" spans="1:1" x14ac:dyDescent="0.45">
      <c r="A65" t="s">
        <v>1705</v>
      </c>
    </row>
    <row r="66" spans="1:1" x14ac:dyDescent="0.45">
      <c r="A66" s="222">
        <f>0.25*0.25</f>
        <v>6.25E-2</v>
      </c>
    </row>
  </sheetData>
  <mergeCells count="5">
    <mergeCell ref="A27:J27"/>
    <mergeCell ref="A28:J28"/>
    <mergeCell ref="A30:J30"/>
    <mergeCell ref="H43:K43"/>
    <mergeCell ref="H36:P3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J17"/>
  <sheetViews>
    <sheetView workbookViewId="0">
      <selection activeCell="A18" sqref="A18"/>
    </sheetView>
  </sheetViews>
  <sheetFormatPr defaultRowHeight="14.25" x14ac:dyDescent="0.45"/>
  <cols>
    <col min="1" max="1" width="19.3984375" customWidth="1"/>
  </cols>
  <sheetData>
    <row r="1" spans="1:10" x14ac:dyDescent="0.45">
      <c r="A1" s="20" t="s">
        <v>22</v>
      </c>
    </row>
    <row r="2" spans="1:10" x14ac:dyDescent="0.45">
      <c r="A2" s="27" t="s">
        <v>1044</v>
      </c>
      <c r="B2" s="27"/>
      <c r="C2" s="27"/>
      <c r="E2" s="27"/>
      <c r="F2" s="27"/>
      <c r="G2" s="27"/>
      <c r="H2" s="27"/>
      <c r="I2" s="27"/>
      <c r="J2" s="27"/>
    </row>
    <row r="4" spans="1:10" x14ac:dyDescent="0.45">
      <c r="A4" s="20" t="s">
        <v>50</v>
      </c>
    </row>
    <row r="5" spans="1:10" x14ac:dyDescent="0.45">
      <c r="A5" s="11" t="s">
        <v>1076</v>
      </c>
    </row>
    <row r="7" spans="1:10" x14ac:dyDescent="0.45">
      <c r="A7" s="20" t="s">
        <v>23</v>
      </c>
    </row>
    <row r="8" spans="1:10" x14ac:dyDescent="0.45">
      <c r="A8" s="42" t="s">
        <v>357</v>
      </c>
      <c r="B8" s="41">
        <v>1</v>
      </c>
      <c r="C8" s="27"/>
      <c r="D8" s="27"/>
      <c r="E8" s="27"/>
      <c r="F8" s="27"/>
      <c r="G8" s="27"/>
      <c r="H8" s="27"/>
      <c r="I8" s="27"/>
      <c r="J8" s="27"/>
    </row>
    <row r="9" spans="1:10" x14ac:dyDescent="0.45">
      <c r="A9" s="42" t="s">
        <v>1077</v>
      </c>
      <c r="B9" s="41">
        <v>1</v>
      </c>
      <c r="C9" s="27"/>
      <c r="D9" s="27"/>
      <c r="E9" s="27"/>
      <c r="F9" s="27"/>
      <c r="G9" s="27"/>
      <c r="H9" s="27"/>
      <c r="I9" s="27"/>
      <c r="J9" s="27"/>
    </row>
    <row r="10" spans="1:10" x14ac:dyDescent="0.45">
      <c r="A10" s="42" t="s">
        <v>1078</v>
      </c>
      <c r="B10" s="41">
        <v>1</v>
      </c>
      <c r="C10" s="27"/>
      <c r="D10" s="27"/>
      <c r="E10" s="27"/>
      <c r="F10" s="27"/>
      <c r="G10" s="27"/>
      <c r="H10" s="27"/>
      <c r="I10" s="27"/>
      <c r="J10" s="27"/>
    </row>
    <row r="11" spans="1:10" x14ac:dyDescent="0.45">
      <c r="A11" s="166"/>
    </row>
    <row r="12" spans="1:10" x14ac:dyDescent="0.45">
      <c r="A12" s="136" t="s">
        <v>24</v>
      </c>
      <c r="B12" s="22"/>
      <c r="C12" s="22"/>
      <c r="D12" s="22"/>
      <c r="E12" s="22"/>
      <c r="F12" s="22"/>
    </row>
    <row r="13" spans="1:10" x14ac:dyDescent="0.45">
      <c r="A13">
        <v>2019</v>
      </c>
      <c r="B13">
        <v>2020</v>
      </c>
      <c r="C13">
        <v>2030</v>
      </c>
      <c r="D13">
        <v>2050</v>
      </c>
    </row>
    <row r="14" spans="1:10" x14ac:dyDescent="0.45">
      <c r="A14" s="11">
        <v>0</v>
      </c>
      <c r="B14" s="11">
        <v>0</v>
      </c>
      <c r="C14" s="11">
        <v>1</v>
      </c>
      <c r="D14" s="11">
        <v>1</v>
      </c>
    </row>
    <row r="16" spans="1:10" x14ac:dyDescent="0.45">
      <c r="A16" s="352" t="s">
        <v>26</v>
      </c>
      <c r="B16" s="352"/>
      <c r="C16" s="352"/>
      <c r="D16" s="352"/>
      <c r="E16" s="352"/>
      <c r="F16" s="352"/>
      <c r="G16" s="352"/>
      <c r="H16" s="352"/>
      <c r="I16" s="352"/>
      <c r="J16" s="352"/>
    </row>
    <row r="17" spans="1:10" x14ac:dyDescent="0.45">
      <c r="A17" s="343" t="s">
        <v>2153</v>
      </c>
      <c r="B17" s="343"/>
      <c r="C17" s="343"/>
      <c r="D17" s="343"/>
      <c r="E17" s="343"/>
      <c r="F17" s="343"/>
      <c r="G17" s="343"/>
      <c r="H17" s="343"/>
      <c r="I17" s="343"/>
      <c r="J17" s="343"/>
    </row>
  </sheetData>
  <mergeCells count="2">
    <mergeCell ref="A16:J16"/>
    <mergeCell ref="A17:J1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AE23"/>
  <sheetViews>
    <sheetView topLeftCell="A5" workbookViewId="0">
      <selection sqref="A1:XFD1048576"/>
    </sheetView>
  </sheetViews>
  <sheetFormatPr defaultRowHeight="14.25" x14ac:dyDescent="0.45"/>
  <cols>
    <col min="1" max="1" width="19.3984375" customWidth="1"/>
  </cols>
  <sheetData>
    <row r="1" spans="1:10" x14ac:dyDescent="0.45">
      <c r="A1" s="20" t="s">
        <v>22</v>
      </c>
    </row>
    <row r="2" spans="1:10" x14ac:dyDescent="0.45">
      <c r="A2" s="27" t="s">
        <v>1081</v>
      </c>
      <c r="B2" s="27"/>
      <c r="C2" s="27"/>
      <c r="E2" s="27"/>
      <c r="F2" s="27"/>
      <c r="G2" s="27"/>
      <c r="H2" s="27"/>
      <c r="I2" s="27"/>
      <c r="J2" s="27"/>
    </row>
    <row r="3" spans="1:10" x14ac:dyDescent="0.45">
      <c r="A3" s="135">
        <v>2018</v>
      </c>
      <c r="B3" s="27"/>
      <c r="C3" s="27"/>
      <c r="D3" s="19"/>
      <c r="E3" s="27"/>
      <c r="F3" s="27"/>
      <c r="G3" s="27"/>
      <c r="H3" s="27"/>
      <c r="I3" s="27"/>
      <c r="J3" s="27"/>
    </row>
    <row r="4" spans="1:10" x14ac:dyDescent="0.45">
      <c r="A4" s="41" t="s">
        <v>1080</v>
      </c>
      <c r="B4" s="27"/>
      <c r="C4" s="27"/>
      <c r="E4" s="27"/>
      <c r="F4" s="27"/>
      <c r="G4" s="27"/>
      <c r="H4" s="27"/>
      <c r="I4" s="27"/>
      <c r="J4" s="27"/>
    </row>
    <row r="5" spans="1:10" x14ac:dyDescent="0.45">
      <c r="A5" s="27" t="s">
        <v>1082</v>
      </c>
      <c r="B5" s="27"/>
      <c r="C5" s="27"/>
      <c r="E5" s="27"/>
      <c r="F5" s="27"/>
      <c r="G5" s="27"/>
      <c r="H5" s="27"/>
      <c r="I5" s="27"/>
      <c r="J5" s="27"/>
    </row>
    <row r="7" spans="1:10" x14ac:dyDescent="0.45">
      <c r="A7" s="20" t="s">
        <v>50</v>
      </c>
    </row>
    <row r="8" spans="1:10" x14ac:dyDescent="0.45">
      <c r="A8" s="11" t="s">
        <v>1079</v>
      </c>
    </row>
    <row r="10" spans="1:10" x14ac:dyDescent="0.45">
      <c r="A10" s="20" t="s">
        <v>23</v>
      </c>
    </row>
    <row r="11" spans="1:10" x14ac:dyDescent="0.45">
      <c r="A11" s="41">
        <f>AE23</f>
        <v>0.15000000000000005</v>
      </c>
      <c r="B11" s="41"/>
      <c r="C11" s="27"/>
      <c r="D11" s="27"/>
      <c r="E11" s="27"/>
      <c r="F11" s="27"/>
      <c r="G11" s="27"/>
      <c r="H11" s="27"/>
      <c r="I11" s="27"/>
      <c r="J11" s="27"/>
    </row>
    <row r="12" spans="1:10" x14ac:dyDescent="0.45">
      <c r="A12" s="166"/>
    </row>
    <row r="13" spans="1:10" x14ac:dyDescent="0.45">
      <c r="A13" s="136" t="s">
        <v>24</v>
      </c>
      <c r="B13" s="22"/>
      <c r="C13" s="22"/>
      <c r="D13" s="27"/>
      <c r="E13" s="27"/>
      <c r="F13" s="27"/>
    </row>
    <row r="14" spans="1:10" x14ac:dyDescent="0.45">
      <c r="A14">
        <v>2019</v>
      </c>
      <c r="B14">
        <v>2020</v>
      </c>
      <c r="C14">
        <v>2050</v>
      </c>
    </row>
    <row r="15" spans="1:10" x14ac:dyDescent="0.45">
      <c r="A15" s="11">
        <v>0</v>
      </c>
      <c r="B15" s="11">
        <v>0</v>
      </c>
      <c r="C15" s="11">
        <v>1</v>
      </c>
      <c r="D15" s="11"/>
    </row>
    <row r="17" spans="1:31" x14ac:dyDescent="0.45">
      <c r="A17" s="352" t="s">
        <v>26</v>
      </c>
      <c r="B17" s="352"/>
      <c r="C17" s="352"/>
      <c r="D17" s="352"/>
      <c r="E17" s="352"/>
      <c r="F17" s="352"/>
      <c r="G17" s="352"/>
      <c r="H17" s="352"/>
      <c r="I17" s="352"/>
      <c r="J17" s="352"/>
    </row>
    <row r="18" spans="1:31" ht="37.9" customHeight="1" x14ac:dyDescent="0.45">
      <c r="A18" s="343" t="s">
        <v>1085</v>
      </c>
      <c r="B18" s="343"/>
      <c r="C18" s="343"/>
      <c r="D18" s="343"/>
      <c r="E18" s="343"/>
      <c r="F18" s="343"/>
      <c r="G18" s="343"/>
      <c r="H18" s="343"/>
      <c r="I18" s="343"/>
      <c r="J18" s="343"/>
    </row>
    <row r="20" spans="1:31" x14ac:dyDescent="0.45">
      <c r="A20" s="352" t="s">
        <v>1083</v>
      </c>
      <c r="B20" s="352"/>
      <c r="C20" s="352"/>
      <c r="D20" s="352"/>
      <c r="E20" s="352"/>
      <c r="F20" s="352"/>
      <c r="G20" s="352"/>
      <c r="H20" s="352"/>
      <c r="I20" s="352"/>
      <c r="J20" s="352"/>
      <c r="K20" s="22"/>
      <c r="L20" s="22"/>
      <c r="M20" s="22"/>
      <c r="N20" s="22"/>
      <c r="O20" s="22"/>
      <c r="P20" s="22"/>
      <c r="Q20" s="22"/>
      <c r="R20" s="22"/>
      <c r="S20" s="22"/>
      <c r="T20" s="22"/>
      <c r="U20" s="22"/>
      <c r="V20" s="22"/>
      <c r="W20" s="22"/>
      <c r="X20" s="22"/>
      <c r="Y20" s="22"/>
      <c r="Z20" s="22"/>
      <c r="AA20" s="22"/>
      <c r="AB20" s="22"/>
      <c r="AC20" s="22"/>
      <c r="AD20" s="22"/>
      <c r="AE20" s="22"/>
    </row>
    <row r="22" spans="1:31" x14ac:dyDescent="0.45">
      <c r="B22">
        <v>2021</v>
      </c>
      <c r="C22">
        <v>2022</v>
      </c>
      <c r="D22">
        <v>2023</v>
      </c>
      <c r="E22">
        <v>2024</v>
      </c>
      <c r="F22">
        <v>2025</v>
      </c>
      <c r="G22">
        <v>2026</v>
      </c>
      <c r="H22">
        <v>2027</v>
      </c>
      <c r="I22">
        <v>2028</v>
      </c>
      <c r="J22">
        <v>2029</v>
      </c>
      <c r="K22">
        <v>2030</v>
      </c>
      <c r="L22">
        <v>2031</v>
      </c>
      <c r="M22">
        <v>2032</v>
      </c>
      <c r="N22">
        <v>2033</v>
      </c>
      <c r="O22">
        <v>2034</v>
      </c>
      <c r="P22">
        <v>2035</v>
      </c>
      <c r="Q22">
        <v>2036</v>
      </c>
      <c r="R22">
        <v>2037</v>
      </c>
      <c r="S22">
        <v>2038</v>
      </c>
      <c r="T22">
        <v>2039</v>
      </c>
      <c r="U22">
        <v>2040</v>
      </c>
      <c r="V22">
        <v>2041</v>
      </c>
      <c r="W22">
        <v>2042</v>
      </c>
      <c r="X22">
        <v>2043</v>
      </c>
      <c r="Y22">
        <v>2044</v>
      </c>
      <c r="Z22">
        <v>2045</v>
      </c>
      <c r="AA22">
        <v>2046</v>
      </c>
      <c r="AB22">
        <v>2047</v>
      </c>
      <c r="AC22">
        <v>2048</v>
      </c>
      <c r="AD22">
        <v>2049</v>
      </c>
      <c r="AE22">
        <v>2050</v>
      </c>
    </row>
    <row r="23" spans="1:31" ht="28.5" x14ac:dyDescent="0.45">
      <c r="A23" s="26" t="s">
        <v>1084</v>
      </c>
      <c r="B23">
        <v>5.0000000000000001E-3</v>
      </c>
      <c r="C23">
        <f>B23+0.005</f>
        <v>0.01</v>
      </c>
      <c r="D23">
        <f t="shared" ref="D23:AE23" si="0">C23+0.005</f>
        <v>1.4999999999999999E-2</v>
      </c>
      <c r="E23">
        <f t="shared" si="0"/>
        <v>0.02</v>
      </c>
      <c r="F23">
        <f t="shared" si="0"/>
        <v>2.5000000000000001E-2</v>
      </c>
      <c r="G23">
        <f t="shared" si="0"/>
        <v>3.0000000000000002E-2</v>
      </c>
      <c r="H23">
        <f t="shared" si="0"/>
        <v>3.5000000000000003E-2</v>
      </c>
      <c r="I23">
        <f t="shared" si="0"/>
        <v>0.04</v>
      </c>
      <c r="J23">
        <f t="shared" si="0"/>
        <v>4.4999999999999998E-2</v>
      </c>
      <c r="K23">
        <f t="shared" si="0"/>
        <v>4.9999999999999996E-2</v>
      </c>
      <c r="L23">
        <f t="shared" si="0"/>
        <v>5.4999999999999993E-2</v>
      </c>
      <c r="M23">
        <f t="shared" si="0"/>
        <v>5.9999999999999991E-2</v>
      </c>
      <c r="N23">
        <f t="shared" si="0"/>
        <v>6.4999999999999988E-2</v>
      </c>
      <c r="O23">
        <f t="shared" si="0"/>
        <v>6.9999999999999993E-2</v>
      </c>
      <c r="P23">
        <f t="shared" si="0"/>
        <v>7.4999999999999997E-2</v>
      </c>
      <c r="Q23">
        <f t="shared" si="0"/>
        <v>0.08</v>
      </c>
      <c r="R23">
        <f t="shared" si="0"/>
        <v>8.5000000000000006E-2</v>
      </c>
      <c r="S23">
        <f t="shared" si="0"/>
        <v>9.0000000000000011E-2</v>
      </c>
      <c r="T23">
        <f t="shared" si="0"/>
        <v>9.5000000000000015E-2</v>
      </c>
      <c r="U23">
        <f t="shared" si="0"/>
        <v>0.10000000000000002</v>
      </c>
      <c r="V23">
        <f t="shared" si="0"/>
        <v>0.10500000000000002</v>
      </c>
      <c r="W23">
        <f t="shared" si="0"/>
        <v>0.11000000000000003</v>
      </c>
      <c r="X23">
        <f t="shared" si="0"/>
        <v>0.11500000000000003</v>
      </c>
      <c r="Y23">
        <f t="shared" si="0"/>
        <v>0.12000000000000004</v>
      </c>
      <c r="Z23">
        <f t="shared" si="0"/>
        <v>0.12500000000000003</v>
      </c>
      <c r="AA23">
        <f t="shared" si="0"/>
        <v>0.13000000000000003</v>
      </c>
      <c r="AB23">
        <f t="shared" si="0"/>
        <v>0.13500000000000004</v>
      </c>
      <c r="AC23">
        <f t="shared" si="0"/>
        <v>0.14000000000000004</v>
      </c>
      <c r="AD23">
        <f t="shared" si="0"/>
        <v>0.14500000000000005</v>
      </c>
      <c r="AE23">
        <f t="shared" si="0"/>
        <v>0.15000000000000005</v>
      </c>
    </row>
  </sheetData>
  <mergeCells count="3">
    <mergeCell ref="A17:J17"/>
    <mergeCell ref="A18:J18"/>
    <mergeCell ref="A20:J2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AH388"/>
  <sheetViews>
    <sheetView topLeftCell="A43" zoomScale="115" zoomScaleNormal="115" workbookViewId="0">
      <selection activeCell="A81" sqref="A81:J81"/>
    </sheetView>
  </sheetViews>
  <sheetFormatPr defaultRowHeight="11.65" x14ac:dyDescent="0.35"/>
  <cols>
    <col min="1" max="1" width="46.19921875" style="43" customWidth="1"/>
    <col min="2" max="2" width="16.1328125" style="43" bestFit="1" customWidth="1"/>
    <col min="3" max="3" width="15.265625" style="43" bestFit="1" customWidth="1"/>
    <col min="4" max="4" width="19.73046875" style="43" bestFit="1" customWidth="1"/>
    <col min="5" max="6" width="19.796875" style="43" bestFit="1" customWidth="1"/>
    <col min="7" max="7" width="18.73046875" style="43" bestFit="1" customWidth="1"/>
    <col min="8" max="11" width="14.46484375" style="43" bestFit="1" customWidth="1"/>
    <col min="12" max="13" width="16.06640625" style="43" bestFit="1" customWidth="1"/>
    <col min="14" max="33" width="14.46484375" style="43" bestFit="1" customWidth="1"/>
    <col min="34" max="16384" width="9.06640625" style="43"/>
  </cols>
  <sheetData>
    <row r="1" spans="1:1" customFormat="1" ht="14.25" x14ac:dyDescent="0.45">
      <c r="A1" s="20" t="s">
        <v>22</v>
      </c>
    </row>
    <row r="2" spans="1:1" s="27" customFormat="1" ht="14.25" x14ac:dyDescent="0.45">
      <c r="A2" s="42" t="s">
        <v>2515</v>
      </c>
    </row>
    <row r="3" spans="1:1" customFormat="1" ht="14.25" x14ac:dyDescent="0.45">
      <c r="A3" t="s">
        <v>545</v>
      </c>
    </row>
    <row r="4" spans="1:1" customFormat="1" ht="14.25" x14ac:dyDescent="0.45">
      <c r="A4" s="19">
        <v>2020</v>
      </c>
    </row>
    <row r="5" spans="1:1" customFormat="1" ht="14.25" x14ac:dyDescent="0.45">
      <c r="A5" t="s">
        <v>296</v>
      </c>
    </row>
    <row r="6" spans="1:1" customFormat="1" ht="14.25" x14ac:dyDescent="0.45">
      <c r="A6" s="125" t="s">
        <v>867</v>
      </c>
    </row>
    <row r="7" spans="1:1" customFormat="1" ht="14.25" x14ac:dyDescent="0.45">
      <c r="A7" t="s">
        <v>2516</v>
      </c>
    </row>
    <row r="8" spans="1:1" customFormat="1" ht="14.25" x14ac:dyDescent="0.45"/>
    <row r="9" spans="1:1" customFormat="1" ht="14.25" x14ac:dyDescent="0.45">
      <c r="A9" s="42" t="s">
        <v>546</v>
      </c>
    </row>
    <row r="10" spans="1:1" customFormat="1" ht="14.25" x14ac:dyDescent="0.45">
      <c r="A10" t="s">
        <v>545</v>
      </c>
    </row>
    <row r="11" spans="1:1" customFormat="1" ht="14.25" x14ac:dyDescent="0.45">
      <c r="A11" s="19">
        <v>2018</v>
      </c>
    </row>
    <row r="12" spans="1:1" customFormat="1" ht="14.25" x14ac:dyDescent="0.45">
      <c r="A12" t="s">
        <v>547</v>
      </c>
    </row>
    <row r="13" spans="1:1" customFormat="1" ht="14.25" x14ac:dyDescent="0.45">
      <c r="A13" s="125" t="s">
        <v>288</v>
      </c>
    </row>
    <row r="14" spans="1:1" customFormat="1" ht="14.25" x14ac:dyDescent="0.45">
      <c r="A14" t="s">
        <v>548</v>
      </c>
    </row>
    <row r="15" spans="1:1" customFormat="1" ht="14.25" x14ac:dyDescent="0.45"/>
    <row r="16" spans="1:1" customFormat="1" ht="14.25" x14ac:dyDescent="0.45">
      <c r="A16" t="s">
        <v>2530</v>
      </c>
    </row>
    <row r="17" spans="1:1" customFormat="1" ht="14.25" x14ac:dyDescent="0.45">
      <c r="A17" t="s">
        <v>545</v>
      </c>
    </row>
    <row r="18" spans="1:1" customFormat="1" ht="14.25" x14ac:dyDescent="0.45">
      <c r="A18" s="19">
        <v>2018</v>
      </c>
    </row>
    <row r="19" spans="1:1" customFormat="1" ht="14.25" x14ac:dyDescent="0.45">
      <c r="A19" t="s">
        <v>547</v>
      </c>
    </row>
    <row r="20" spans="1:1" customFormat="1" ht="14.25" x14ac:dyDescent="0.45">
      <c r="A20" s="125" t="s">
        <v>288</v>
      </c>
    </row>
    <row r="21" spans="1:1" customFormat="1" ht="14.25" x14ac:dyDescent="0.45">
      <c r="A21" t="s">
        <v>2531</v>
      </c>
    </row>
    <row r="22" spans="1:1" customFormat="1" ht="14.25" x14ac:dyDescent="0.45"/>
    <row r="23" spans="1:1" customFormat="1" ht="14.25" x14ac:dyDescent="0.45">
      <c r="A23" t="s">
        <v>2532</v>
      </c>
    </row>
    <row r="24" spans="1:1" customFormat="1" ht="14.25" x14ac:dyDescent="0.45">
      <c r="A24" t="s">
        <v>671</v>
      </c>
    </row>
    <row r="25" spans="1:1" customFormat="1" ht="14.25" x14ac:dyDescent="0.45">
      <c r="A25" s="19">
        <v>2015</v>
      </c>
    </row>
    <row r="26" spans="1:1" customFormat="1" ht="14.25" x14ac:dyDescent="0.45">
      <c r="A26" t="s">
        <v>2533</v>
      </c>
    </row>
    <row r="27" spans="1:1" customFormat="1" ht="14.25" x14ac:dyDescent="0.45">
      <c r="A27" s="125" t="s">
        <v>2534</v>
      </c>
    </row>
    <row r="28" spans="1:1" customFormat="1" ht="14.25" x14ac:dyDescent="0.45">
      <c r="A28" t="s">
        <v>2535</v>
      </c>
    </row>
    <row r="29" spans="1:1" customFormat="1" ht="14.25" x14ac:dyDescent="0.45"/>
    <row r="30" spans="1:1" customFormat="1" ht="14.25" x14ac:dyDescent="0.45">
      <c r="A30" t="s">
        <v>2529</v>
      </c>
    </row>
    <row r="31" spans="1:1" customFormat="1" ht="14.25" x14ac:dyDescent="0.45">
      <c r="A31" s="27" t="s">
        <v>2517</v>
      </c>
    </row>
    <row r="32" spans="1:1" customFormat="1" ht="14.25" x14ac:dyDescent="0.45">
      <c r="A32" s="27" t="s">
        <v>2518</v>
      </c>
    </row>
    <row r="33" spans="1:2" customFormat="1" ht="14.25" x14ac:dyDescent="0.45">
      <c r="A33" s="135">
        <v>2007</v>
      </c>
    </row>
    <row r="34" spans="1:2" customFormat="1" ht="14.25" x14ac:dyDescent="0.45">
      <c r="A34" s="163" t="s">
        <v>2520</v>
      </c>
    </row>
    <row r="35" spans="1:2" customFormat="1" ht="14.25" x14ac:dyDescent="0.45">
      <c r="A35" s="27" t="s">
        <v>2519</v>
      </c>
    </row>
    <row r="36" spans="1:2" customFormat="1" ht="14.25" x14ac:dyDescent="0.45">
      <c r="A36" s="27"/>
    </row>
    <row r="37" spans="1:2" customFormat="1" ht="14.25" x14ac:dyDescent="0.45">
      <c r="A37" s="20" t="s">
        <v>50</v>
      </c>
    </row>
    <row r="38" spans="1:2" customFormat="1" ht="14.25" x14ac:dyDescent="0.45">
      <c r="A38" s="11" t="s">
        <v>544</v>
      </c>
    </row>
    <row r="39" spans="1:2" customFormat="1" ht="14.25" x14ac:dyDescent="0.45"/>
    <row r="40" spans="1:2" customFormat="1" ht="14.25" x14ac:dyDescent="0.45">
      <c r="A40" s="20" t="s">
        <v>23</v>
      </c>
    </row>
    <row r="41" spans="1:2" s="27" customFormat="1" ht="14.25" x14ac:dyDescent="0.45">
      <c r="A41" s="38" t="s">
        <v>341</v>
      </c>
      <c r="B41" s="200">
        <f>D205</f>
        <v>0.11061708214277567</v>
      </c>
    </row>
    <row r="42" spans="1:2" s="27" customFormat="1" ht="14.25" x14ac:dyDescent="0.45">
      <c r="A42" s="38" t="s">
        <v>342</v>
      </c>
      <c r="B42" s="200">
        <f>L206</f>
        <v>0.13619448242902271</v>
      </c>
    </row>
    <row r="43" spans="1:2" s="27" customFormat="1" ht="14.25" x14ac:dyDescent="0.45">
      <c r="A43" s="38" t="s">
        <v>343</v>
      </c>
      <c r="B43" s="41">
        <v>0.75</v>
      </c>
    </row>
    <row r="44" spans="1:2" s="27" customFormat="1" ht="14.25" x14ac:dyDescent="0.45">
      <c r="A44" s="38" t="s">
        <v>344</v>
      </c>
      <c r="B44" s="36">
        <f>J300</f>
        <v>0.19999999999999996</v>
      </c>
    </row>
    <row r="45" spans="1:2" s="27" customFormat="1" ht="14.25" x14ac:dyDescent="0.45">
      <c r="A45" s="38" t="s">
        <v>345</v>
      </c>
      <c r="B45" s="200">
        <f>D207</f>
        <v>0.14213248384121194</v>
      </c>
    </row>
    <row r="46" spans="1:2" s="27" customFormat="1" ht="14.25" x14ac:dyDescent="0.45">
      <c r="A46" s="38" t="s">
        <v>346</v>
      </c>
      <c r="B46" s="36">
        <f>B388</f>
        <v>0.1111111111111111</v>
      </c>
    </row>
    <row r="47" spans="1:2" s="27" customFormat="1" ht="14.25" x14ac:dyDescent="0.45">
      <c r="A47" s="38" t="s">
        <v>347</v>
      </c>
      <c r="B47" s="200">
        <f>M290</f>
        <v>0.15929203539822998</v>
      </c>
    </row>
    <row r="48" spans="1:2" s="27" customFormat="1" ht="14.25" x14ac:dyDescent="0.45">
      <c r="A48" s="38" t="s">
        <v>348</v>
      </c>
      <c r="B48" s="200">
        <f>M291</f>
        <v>0.13274336283185839</v>
      </c>
    </row>
    <row r="49" spans="1:8" s="27" customFormat="1" ht="14.25" x14ac:dyDescent="0.45">
      <c r="A49" s="38" t="s">
        <v>349</v>
      </c>
      <c r="B49" s="41">
        <v>0.75</v>
      </c>
    </row>
    <row r="50" spans="1:8" s="27" customFormat="1" ht="14.25" x14ac:dyDescent="0.45">
      <c r="A50" s="38" t="s">
        <v>350</v>
      </c>
      <c r="B50" s="36">
        <f>B44</f>
        <v>0.19999999999999996</v>
      </c>
    </row>
    <row r="51" spans="1:8" s="27" customFormat="1" ht="14.25" x14ac:dyDescent="0.45">
      <c r="A51" s="38" t="s">
        <v>351</v>
      </c>
      <c r="B51" s="200">
        <f>B45</f>
        <v>0.14213248384121194</v>
      </c>
    </row>
    <row r="52" spans="1:8" s="27" customFormat="1" ht="14.25" x14ac:dyDescent="0.45">
      <c r="A52" s="38" t="s">
        <v>352</v>
      </c>
      <c r="B52" s="36">
        <f>B46</f>
        <v>0.1111111111111111</v>
      </c>
    </row>
    <row r="53" spans="1:8" customFormat="1" ht="14.25" x14ac:dyDescent="0.45">
      <c r="A53" s="11"/>
    </row>
    <row r="54" spans="1:8" customFormat="1" ht="14.25" x14ac:dyDescent="0.45">
      <c r="A54" s="21" t="s">
        <v>24</v>
      </c>
      <c r="B54" s="22"/>
      <c r="C54" s="22"/>
      <c r="D54" s="22"/>
      <c r="E54" s="22"/>
      <c r="F54" s="22"/>
      <c r="G54" s="22"/>
    </row>
    <row r="55" spans="1:8" customFormat="1" ht="14.25" x14ac:dyDescent="0.45">
      <c r="A55" s="43" t="s">
        <v>2503</v>
      </c>
      <c r="B55">
        <v>2019</v>
      </c>
      <c r="C55">
        <v>2020</v>
      </c>
      <c r="D55">
        <v>2021</v>
      </c>
      <c r="E55">
        <v>2029</v>
      </c>
      <c r="F55">
        <v>2030</v>
      </c>
      <c r="G55">
        <v>2050</v>
      </c>
    </row>
    <row r="56" spans="1:8" customFormat="1" ht="14.25" x14ac:dyDescent="0.45">
      <c r="A56" s="43"/>
      <c r="B56" s="12">
        <v>0</v>
      </c>
      <c r="C56" s="200">
        <v>0</v>
      </c>
      <c r="D56" s="36">
        <v>1</v>
      </c>
      <c r="E56" s="223">
        <f>L205/B41</f>
        <v>0.48646054400928324</v>
      </c>
      <c r="F56" s="223">
        <f>M205/B41</f>
        <v>0.20545897873113395</v>
      </c>
      <c r="G56" s="223">
        <f>F56</f>
        <v>0.20545897873113395</v>
      </c>
      <c r="H56" s="11"/>
    </row>
    <row r="57" spans="1:8" customFormat="1" ht="14.25" x14ac:dyDescent="0.45">
      <c r="A57" s="43" t="s">
        <v>2504</v>
      </c>
      <c r="B57">
        <v>2019</v>
      </c>
      <c r="C57">
        <v>2020</v>
      </c>
      <c r="D57">
        <v>2021</v>
      </c>
      <c r="E57">
        <v>2029</v>
      </c>
      <c r="F57">
        <v>2030</v>
      </c>
      <c r="G57">
        <v>2050</v>
      </c>
      <c r="H57" s="11"/>
    </row>
    <row r="58" spans="1:8" customFormat="1" ht="14.25" x14ac:dyDescent="0.45">
      <c r="A58" s="43"/>
      <c r="B58" s="12">
        <v>0</v>
      </c>
      <c r="C58" s="200">
        <v>0</v>
      </c>
      <c r="D58" s="223">
        <f>D206/B42</f>
        <v>0.95335788179952496</v>
      </c>
      <c r="E58" s="223">
        <v>1</v>
      </c>
      <c r="F58" s="223">
        <f>M206/B42</f>
        <v>0.86236584144402073</v>
      </c>
      <c r="G58" s="223">
        <f>F58</f>
        <v>0.86236584144402073</v>
      </c>
      <c r="H58" s="11"/>
    </row>
    <row r="59" spans="1:8" customFormat="1" ht="14.25" x14ac:dyDescent="0.45">
      <c r="A59" s="43" t="s">
        <v>2505</v>
      </c>
      <c r="B59">
        <v>2019</v>
      </c>
      <c r="C59">
        <v>2020</v>
      </c>
      <c r="D59">
        <v>2050</v>
      </c>
      <c r="E59" s="223"/>
      <c r="F59" s="223"/>
      <c r="G59" s="11"/>
    </row>
    <row r="60" spans="1:8" customFormat="1" ht="14.25" x14ac:dyDescent="0.45">
      <c r="A60" s="43"/>
      <c r="B60" s="12">
        <v>0</v>
      </c>
      <c r="C60" s="36">
        <v>0</v>
      </c>
      <c r="D60" s="11">
        <v>1</v>
      </c>
      <c r="E60" s="223"/>
      <c r="F60" s="223"/>
      <c r="G60" s="11"/>
    </row>
    <row r="61" spans="1:8" customFormat="1" ht="14.25" x14ac:dyDescent="0.45">
      <c r="A61" s="43" t="s">
        <v>2506</v>
      </c>
      <c r="B61">
        <v>2019</v>
      </c>
      <c r="C61">
        <v>2020</v>
      </c>
      <c r="D61">
        <v>2021</v>
      </c>
      <c r="E61">
        <v>2030</v>
      </c>
      <c r="F61">
        <v>2050</v>
      </c>
      <c r="G61" s="11"/>
    </row>
    <row r="62" spans="1:8" customFormat="1" ht="14.25" x14ac:dyDescent="0.45">
      <c r="A62" s="43"/>
      <c r="B62" s="12">
        <v>0</v>
      </c>
      <c r="C62" s="200">
        <v>0</v>
      </c>
      <c r="D62" s="223">
        <v>1</v>
      </c>
      <c r="E62" s="223">
        <f>M207/B45</f>
        <v>0.15130514688050742</v>
      </c>
      <c r="F62" s="223">
        <f>E62</f>
        <v>0.15130514688050742</v>
      </c>
      <c r="G62" s="11"/>
    </row>
    <row r="63" spans="1:8" customFormat="1" ht="14.25" x14ac:dyDescent="0.45">
      <c r="A63" s="43" t="s">
        <v>2507</v>
      </c>
      <c r="B63">
        <v>2019</v>
      </c>
      <c r="C63">
        <v>2020</v>
      </c>
      <c r="D63">
        <v>2021</v>
      </c>
      <c r="E63">
        <v>2030</v>
      </c>
      <c r="F63">
        <v>2050</v>
      </c>
    </row>
    <row r="64" spans="1:8" customFormat="1" ht="14.25" x14ac:dyDescent="0.45">
      <c r="A64" s="43"/>
      <c r="B64" s="12">
        <v>0</v>
      </c>
      <c r="C64" s="36">
        <v>0</v>
      </c>
      <c r="D64" s="11">
        <f>H300/$J$300</f>
        <v>0.62500000000000011</v>
      </c>
      <c r="E64" s="11">
        <f>I300/$J$300</f>
        <v>0.83333333333333337</v>
      </c>
      <c r="F64" s="11">
        <f>J300/$J$300</f>
        <v>1</v>
      </c>
      <c r="G64" s="11"/>
      <c r="H64" s="11"/>
    </row>
    <row r="65" spans="1:10" customFormat="1" ht="14.25" x14ac:dyDescent="0.45">
      <c r="A65" s="43" t="s">
        <v>2508</v>
      </c>
      <c r="B65">
        <v>2019</v>
      </c>
      <c r="C65">
        <v>2020</v>
      </c>
      <c r="D65">
        <v>2021</v>
      </c>
      <c r="E65">
        <v>2050</v>
      </c>
      <c r="F65" s="11"/>
      <c r="G65" s="11"/>
    </row>
    <row r="66" spans="1:10" customFormat="1" ht="14.25" x14ac:dyDescent="0.45">
      <c r="A66" s="43"/>
      <c r="B66" s="12">
        <v>0</v>
      </c>
      <c r="C66" s="36">
        <v>0</v>
      </c>
      <c r="D66" s="11">
        <v>1</v>
      </c>
      <c r="E66" s="11">
        <v>1</v>
      </c>
      <c r="F66" s="11"/>
      <c r="G66" s="11"/>
    </row>
    <row r="67" spans="1:10" customFormat="1" ht="14.25" x14ac:dyDescent="0.45">
      <c r="A67" s="43" t="s">
        <v>2509</v>
      </c>
      <c r="B67">
        <v>2019</v>
      </c>
      <c r="C67">
        <v>2020</v>
      </c>
      <c r="D67">
        <v>2021</v>
      </c>
      <c r="E67">
        <v>2030</v>
      </c>
      <c r="F67">
        <v>2050</v>
      </c>
      <c r="G67" s="11"/>
    </row>
    <row r="68" spans="1:10" customFormat="1" ht="14.25" x14ac:dyDescent="0.45">
      <c r="A68" s="43"/>
      <c r="B68" s="12">
        <v>0</v>
      </c>
      <c r="C68" s="36">
        <v>0</v>
      </c>
      <c r="D68" s="11">
        <f>D290/M290</f>
        <v>0.76076573830183059</v>
      </c>
      <c r="E68" s="11">
        <v>1</v>
      </c>
      <c r="F68" s="11">
        <v>1</v>
      </c>
      <c r="G68" s="11"/>
    </row>
    <row r="69" spans="1:10" customFormat="1" ht="14.25" x14ac:dyDescent="0.45">
      <c r="A69" s="43" t="s">
        <v>2510</v>
      </c>
      <c r="B69">
        <v>2019</v>
      </c>
      <c r="C69">
        <v>2020</v>
      </c>
      <c r="D69">
        <v>2021</v>
      </c>
      <c r="E69">
        <v>2050</v>
      </c>
      <c r="F69" s="11"/>
      <c r="G69" s="11"/>
    </row>
    <row r="70" spans="1:10" customFormat="1" ht="14.25" x14ac:dyDescent="0.45">
      <c r="A70" s="43"/>
      <c r="B70" s="12">
        <v>0</v>
      </c>
      <c r="C70" s="36">
        <v>0</v>
      </c>
      <c r="D70" s="11">
        <v>1</v>
      </c>
      <c r="E70" s="11">
        <v>1</v>
      </c>
      <c r="F70" s="11"/>
      <c r="G70" s="11"/>
    </row>
    <row r="71" spans="1:10" customFormat="1" ht="14.25" x14ac:dyDescent="0.45">
      <c r="A71" s="43" t="s">
        <v>2511</v>
      </c>
      <c r="B71">
        <v>2019</v>
      </c>
      <c r="C71">
        <v>2020</v>
      </c>
      <c r="D71">
        <v>2050</v>
      </c>
      <c r="F71" s="11"/>
      <c r="G71" s="11"/>
    </row>
    <row r="72" spans="1:10" customFormat="1" ht="14.25" x14ac:dyDescent="0.45">
      <c r="A72" s="43"/>
      <c r="B72" s="12">
        <v>0</v>
      </c>
      <c r="C72" s="36">
        <v>0</v>
      </c>
      <c r="D72" s="11">
        <v>1</v>
      </c>
      <c r="E72" s="11"/>
      <c r="F72" s="11"/>
      <c r="G72" s="11"/>
    </row>
    <row r="73" spans="1:10" customFormat="1" ht="14.25" x14ac:dyDescent="0.45">
      <c r="A73" s="43" t="s">
        <v>2512</v>
      </c>
      <c r="B73">
        <v>2019</v>
      </c>
      <c r="C73">
        <v>2020</v>
      </c>
      <c r="D73">
        <v>2021</v>
      </c>
      <c r="E73">
        <v>2030</v>
      </c>
      <c r="F73">
        <v>2050</v>
      </c>
      <c r="G73" s="11"/>
    </row>
    <row r="74" spans="1:10" customFormat="1" ht="14.25" x14ac:dyDescent="0.45">
      <c r="A74" s="43"/>
      <c r="B74" s="12">
        <f>B62</f>
        <v>0</v>
      </c>
      <c r="C74" s="12">
        <f t="shared" ref="C74:F74" si="0">C62</f>
        <v>0</v>
      </c>
      <c r="D74" s="12">
        <f t="shared" si="0"/>
        <v>1</v>
      </c>
      <c r="E74" s="12">
        <f t="shared" si="0"/>
        <v>0.15130514688050742</v>
      </c>
      <c r="F74" s="12">
        <f t="shared" si="0"/>
        <v>0.15130514688050742</v>
      </c>
      <c r="G74" s="11"/>
    </row>
    <row r="75" spans="1:10" customFormat="1" ht="14.25" x14ac:dyDescent="0.45">
      <c r="A75" s="43" t="s">
        <v>2513</v>
      </c>
      <c r="B75">
        <v>2019</v>
      </c>
      <c r="C75">
        <v>2020</v>
      </c>
      <c r="D75">
        <v>2021</v>
      </c>
      <c r="E75">
        <v>2030</v>
      </c>
      <c r="F75">
        <v>2050</v>
      </c>
      <c r="G75" s="11"/>
      <c r="H75" s="11"/>
    </row>
    <row r="76" spans="1:10" customFormat="1" ht="14.25" x14ac:dyDescent="0.45">
      <c r="A76" s="43"/>
      <c r="B76" s="12">
        <v>0</v>
      </c>
      <c r="C76" s="36">
        <v>0</v>
      </c>
      <c r="D76" s="11">
        <f>D64</f>
        <v>0.62500000000000011</v>
      </c>
      <c r="E76" s="11">
        <f t="shared" ref="E76:F76" si="1">E64</f>
        <v>0.83333333333333337</v>
      </c>
      <c r="F76" s="11">
        <f t="shared" si="1"/>
        <v>1</v>
      </c>
      <c r="G76" s="11"/>
      <c r="H76" s="11"/>
    </row>
    <row r="77" spans="1:10" customFormat="1" ht="14.25" x14ac:dyDescent="0.45">
      <c r="A77" s="43" t="s">
        <v>2514</v>
      </c>
      <c r="B77">
        <v>2019</v>
      </c>
      <c r="C77">
        <v>2020</v>
      </c>
      <c r="D77">
        <v>2021</v>
      </c>
      <c r="E77">
        <v>2050</v>
      </c>
      <c r="F77" s="11"/>
      <c r="G77" s="11"/>
    </row>
    <row r="78" spans="1:10" customFormat="1" ht="14.25" x14ac:dyDescent="0.45">
      <c r="A78" s="43"/>
      <c r="B78" s="12">
        <v>0</v>
      </c>
      <c r="C78" s="36">
        <v>0</v>
      </c>
      <c r="D78" s="11">
        <v>1</v>
      </c>
      <c r="E78" s="11">
        <v>1</v>
      </c>
      <c r="F78" s="11"/>
      <c r="G78" s="11"/>
    </row>
    <row r="79" spans="1:10" customFormat="1" ht="14.25" x14ac:dyDescent="0.45"/>
    <row r="80" spans="1:10" customFormat="1" ht="14.25" customHeight="1" x14ac:dyDescent="0.45">
      <c r="A80" s="353" t="s">
        <v>26</v>
      </c>
      <c r="B80" s="353"/>
      <c r="C80" s="353"/>
      <c r="D80" s="353"/>
      <c r="E80" s="353"/>
      <c r="F80" s="353"/>
      <c r="G80" s="353"/>
      <c r="H80" s="353"/>
      <c r="I80" s="353"/>
      <c r="J80" s="353"/>
    </row>
    <row r="81" spans="1:33" customFormat="1" ht="64.5" customHeight="1" x14ac:dyDescent="0.45">
      <c r="A81" s="343" t="s">
        <v>2544</v>
      </c>
      <c r="B81" s="343"/>
      <c r="C81" s="343"/>
      <c r="D81" s="343"/>
      <c r="E81" s="343"/>
      <c r="F81" s="343"/>
      <c r="G81" s="343"/>
      <c r="H81" s="343"/>
      <c r="I81" s="343"/>
      <c r="J81" s="343"/>
      <c r="K81" s="23"/>
      <c r="L81" s="23"/>
      <c r="M81" s="23"/>
      <c r="N81" s="23"/>
      <c r="O81" s="23"/>
      <c r="P81" s="23"/>
      <c r="Q81" s="23"/>
    </row>
    <row r="82" spans="1:33" customFormat="1" ht="14.25" x14ac:dyDescent="0.45"/>
    <row r="83" spans="1:33" customFormat="1" ht="14.25" x14ac:dyDescent="0.45">
      <c r="A83" s="20" t="s">
        <v>353</v>
      </c>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row>
    <row r="84" spans="1:33" s="47" customFormat="1" x14ac:dyDescent="0.35">
      <c r="B84" s="47">
        <v>2019</v>
      </c>
      <c r="C84" s="47">
        <v>2020</v>
      </c>
      <c r="D84" s="47">
        <v>2021</v>
      </c>
      <c r="E84" s="47">
        <v>2022</v>
      </c>
      <c r="F84" s="47">
        <v>2023</v>
      </c>
      <c r="G84" s="47">
        <v>2024</v>
      </c>
      <c r="H84" s="47">
        <v>2025</v>
      </c>
      <c r="I84" s="47">
        <v>2026</v>
      </c>
      <c r="J84" s="47">
        <v>2027</v>
      </c>
      <c r="K84" s="47">
        <v>2028</v>
      </c>
      <c r="L84" s="47">
        <v>2029</v>
      </c>
      <c r="M84" s="47">
        <v>2030</v>
      </c>
      <c r="N84" s="47">
        <v>2031</v>
      </c>
      <c r="O84" s="47">
        <v>2032</v>
      </c>
      <c r="P84" s="47">
        <v>2033</v>
      </c>
      <c r="Q84" s="47">
        <v>2034</v>
      </c>
      <c r="R84" s="47">
        <v>2035</v>
      </c>
      <c r="S84" s="47">
        <v>2036</v>
      </c>
      <c r="T84" s="47">
        <v>2037</v>
      </c>
      <c r="U84" s="47">
        <v>2038</v>
      </c>
      <c r="V84" s="47">
        <v>2039</v>
      </c>
      <c r="W84" s="47">
        <v>2040</v>
      </c>
      <c r="X84" s="47">
        <v>2041</v>
      </c>
      <c r="Y84" s="47">
        <v>2042</v>
      </c>
      <c r="Z84" s="47">
        <v>2043</v>
      </c>
      <c r="AA84" s="47">
        <v>2044</v>
      </c>
      <c r="AB84" s="47">
        <v>2045</v>
      </c>
      <c r="AC84" s="47">
        <v>2046</v>
      </c>
      <c r="AD84" s="47">
        <v>2047</v>
      </c>
      <c r="AE84" s="47">
        <v>2048</v>
      </c>
      <c r="AF84" s="47">
        <v>2049</v>
      </c>
      <c r="AG84" s="47">
        <v>2050</v>
      </c>
    </row>
    <row r="85" spans="1:33" s="47" customFormat="1" x14ac:dyDescent="0.35">
      <c r="A85" s="52" t="s">
        <v>355</v>
      </c>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row>
    <row r="86" spans="1:33" x14ac:dyDescent="0.35">
      <c r="A86" s="47" t="s">
        <v>92</v>
      </c>
    </row>
    <row r="87" spans="1:33" x14ac:dyDescent="0.35">
      <c r="A87" s="43" t="s">
        <v>104</v>
      </c>
      <c r="B87" s="43">
        <f>'AEO 2020 Table 21'!C18</f>
        <v>59.438392999999998</v>
      </c>
      <c r="C87" s="43">
        <f>'AEO 2020 Table 21'!D18</f>
        <v>60.053783000000003</v>
      </c>
      <c r="D87" s="43">
        <f>'AEO 2020 Table 21'!E18</f>
        <v>60.696261999999997</v>
      </c>
      <c r="E87" s="43">
        <f>'AEO 2020 Table 21'!F18</f>
        <v>61.354958000000003</v>
      </c>
      <c r="F87" s="43">
        <f>'AEO 2020 Table 21'!G18</f>
        <v>62.008761999999997</v>
      </c>
      <c r="G87" s="43">
        <f>'AEO 2020 Table 21'!H18</f>
        <v>62.656101</v>
      </c>
      <c r="H87" s="43">
        <f>'AEO 2020 Table 21'!I18</f>
        <v>63.307636000000002</v>
      </c>
      <c r="I87" s="43">
        <f>'AEO 2020 Table 21'!J18</f>
        <v>63.944701999999999</v>
      </c>
      <c r="J87" s="43">
        <f>'AEO 2020 Table 21'!K18</f>
        <v>64.557593999999995</v>
      </c>
      <c r="K87" s="43">
        <f>'AEO 2020 Table 21'!L18</f>
        <v>65.158264000000003</v>
      </c>
      <c r="L87" s="43">
        <f>'AEO 2020 Table 21'!M18</f>
        <v>65.749488999999997</v>
      </c>
      <c r="M87" s="43">
        <f>'AEO 2020 Table 21'!N18</f>
        <v>66.345253</v>
      </c>
      <c r="N87" s="43">
        <f>'AEO 2020 Table 21'!O18</f>
        <v>66.956421000000006</v>
      </c>
      <c r="O87" s="43">
        <f>'AEO 2020 Table 21'!P18</f>
        <v>67.545906000000002</v>
      </c>
      <c r="P87" s="43">
        <f>'AEO 2020 Table 21'!Q18</f>
        <v>68.128838000000002</v>
      </c>
      <c r="Q87" s="43">
        <f>'AEO 2020 Table 21'!R18</f>
        <v>68.711524999999995</v>
      </c>
      <c r="R87" s="43">
        <f>'AEO 2020 Table 21'!S18</f>
        <v>69.298073000000002</v>
      </c>
      <c r="S87" s="43">
        <f>'AEO 2020 Table 21'!T18</f>
        <v>69.872344999999996</v>
      </c>
      <c r="T87" s="43">
        <f>'AEO 2020 Table 21'!U18</f>
        <v>70.433395000000004</v>
      </c>
      <c r="U87" s="43">
        <f>'AEO 2020 Table 21'!V18</f>
        <v>70.986320000000006</v>
      </c>
      <c r="V87" s="43">
        <f>'AEO 2020 Table 21'!W18</f>
        <v>71.526077000000001</v>
      </c>
      <c r="W87" s="43">
        <f>'AEO 2020 Table 21'!X18</f>
        <v>72.064552000000006</v>
      </c>
      <c r="X87" s="43">
        <f>'AEO 2020 Table 21'!Y18</f>
        <v>72.601241999999999</v>
      </c>
      <c r="Y87" s="43">
        <f>'AEO 2020 Table 21'!Z18</f>
        <v>73.135116999999994</v>
      </c>
      <c r="Z87" s="43">
        <f>'AEO 2020 Table 21'!AA18</f>
        <v>73.673903999999993</v>
      </c>
      <c r="AA87" s="43">
        <f>'AEO 2020 Table 21'!AB18</f>
        <v>74.224861000000004</v>
      </c>
      <c r="AB87" s="43">
        <f>'AEO 2020 Table 21'!AC18</f>
        <v>74.787422000000007</v>
      </c>
      <c r="AC87" s="43">
        <f>'AEO 2020 Table 21'!AD18</f>
        <v>75.357697000000002</v>
      </c>
      <c r="AD87" s="43">
        <f>'AEO 2020 Table 21'!AE18</f>
        <v>75.930785999999998</v>
      </c>
      <c r="AE87" s="43">
        <f>'AEO 2020 Table 21'!AF18</f>
        <v>76.499724999999998</v>
      </c>
      <c r="AF87" s="43">
        <f>'AEO 2020 Table 21'!AG18</f>
        <v>77.064391999999998</v>
      </c>
      <c r="AG87" s="43">
        <f>'AEO 2020 Table 21'!AH18</f>
        <v>77.623024000000001</v>
      </c>
    </row>
    <row r="88" spans="1:33" x14ac:dyDescent="0.35">
      <c r="A88" s="43" t="s">
        <v>103</v>
      </c>
      <c r="B88" s="43">
        <f>'AEO 2020 Table 21'!C16</f>
        <v>29.549322</v>
      </c>
      <c r="C88" s="43">
        <f>'AEO 2020 Table 21'!D16</f>
        <v>29.594298999999999</v>
      </c>
      <c r="D88" s="43">
        <f>'AEO 2020 Table 21'!E16</f>
        <v>29.651693000000002</v>
      </c>
      <c r="E88" s="43">
        <f>'AEO 2020 Table 21'!F16</f>
        <v>29.713056999999999</v>
      </c>
      <c r="F88" s="43">
        <f>'AEO 2020 Table 21'!G16</f>
        <v>29.77392</v>
      </c>
      <c r="G88" s="43">
        <f>'AEO 2020 Table 21'!H16</f>
        <v>29.835207</v>
      </c>
      <c r="H88" s="43">
        <f>'AEO 2020 Table 21'!I16</f>
        <v>29.899117</v>
      </c>
      <c r="I88" s="43">
        <f>'AEO 2020 Table 21'!J16</f>
        <v>29.961113000000001</v>
      </c>
      <c r="J88" s="43">
        <f>'AEO 2020 Table 21'!K16</f>
        <v>30.01981</v>
      </c>
      <c r="K88" s="43">
        <f>'AEO 2020 Table 21'!L16</f>
        <v>30.080587000000001</v>
      </c>
      <c r="L88" s="43">
        <f>'AEO 2020 Table 21'!M16</f>
        <v>30.143084999999999</v>
      </c>
      <c r="M88" s="43">
        <f>'AEO 2020 Table 21'!N16</f>
        <v>30.212399999999999</v>
      </c>
      <c r="N88" s="43">
        <f>'AEO 2020 Table 21'!O16</f>
        <v>30.291456</v>
      </c>
      <c r="O88" s="43">
        <f>'AEO 2020 Table 21'!P16</f>
        <v>30.369730000000001</v>
      </c>
      <c r="P88" s="43">
        <f>'AEO 2020 Table 21'!Q16</f>
        <v>30.445864</v>
      </c>
      <c r="Q88" s="43">
        <f>'AEO 2020 Table 21'!R16</f>
        <v>30.521585000000002</v>
      </c>
      <c r="R88" s="43">
        <f>'AEO 2020 Table 21'!S16</f>
        <v>30.596947</v>
      </c>
      <c r="S88" s="43">
        <f>'AEO 2020 Table 21'!T16</f>
        <v>30.667853999999998</v>
      </c>
      <c r="T88" s="43">
        <f>'AEO 2020 Table 21'!U16</f>
        <v>30.735598</v>
      </c>
      <c r="U88" s="43">
        <f>'AEO 2020 Table 21'!V16</f>
        <v>30.800854000000001</v>
      </c>
      <c r="V88" s="43">
        <f>'AEO 2020 Table 21'!W16</f>
        <v>30.864176</v>
      </c>
      <c r="W88" s="43">
        <f>'AEO 2020 Table 21'!X16</f>
        <v>30.928652</v>
      </c>
      <c r="X88" s="43">
        <f>'AEO 2020 Table 21'!Y16</f>
        <v>30.995289</v>
      </c>
      <c r="Y88" s="43">
        <f>'AEO 2020 Table 21'!Z16</f>
        <v>31.064692000000001</v>
      </c>
      <c r="Z88" s="43">
        <f>'AEO 2020 Table 21'!AA16</f>
        <v>31.137754000000001</v>
      </c>
      <c r="AA88" s="43">
        <f>'AEO 2020 Table 21'!AB16</f>
        <v>31.216145999999998</v>
      </c>
      <c r="AB88" s="43">
        <f>'AEO 2020 Table 21'!AC16</f>
        <v>31.299526</v>
      </c>
      <c r="AC88" s="43">
        <f>'AEO 2020 Table 21'!AD16</f>
        <v>31.387475999999999</v>
      </c>
      <c r="AD88" s="43">
        <f>'AEO 2020 Table 21'!AE16</f>
        <v>31.479217999999999</v>
      </c>
      <c r="AE88" s="43">
        <f>'AEO 2020 Table 21'!AF16</f>
        <v>31.572081000000001</v>
      </c>
      <c r="AF88" s="43">
        <f>'AEO 2020 Table 21'!AG16</f>
        <v>31.664916999999999</v>
      </c>
      <c r="AG88" s="43">
        <f>'AEO 2020 Table 21'!AH16</f>
        <v>31.756903000000001</v>
      </c>
    </row>
    <row r="89" spans="1:33" x14ac:dyDescent="0.35">
      <c r="A89" s="43" t="s">
        <v>100</v>
      </c>
      <c r="B89" s="43">
        <f>'AEO 2020 Table 21'!C15</f>
        <v>12.16011</v>
      </c>
      <c r="C89" s="43">
        <f>'AEO 2020 Table 21'!D15</f>
        <v>12.356358999999999</v>
      </c>
      <c r="D89" s="43">
        <f>'AEO 2020 Table 21'!E15</f>
        <v>12.561438000000001</v>
      </c>
      <c r="E89" s="43">
        <f>'AEO 2020 Table 21'!F15</f>
        <v>12.768274999999999</v>
      </c>
      <c r="F89" s="43">
        <f>'AEO 2020 Table 21'!G15</f>
        <v>12.969970999999999</v>
      </c>
      <c r="G89" s="43">
        <f>'AEO 2020 Table 21'!H15</f>
        <v>13.170581</v>
      </c>
      <c r="H89" s="43">
        <f>'AEO 2020 Table 21'!I15</f>
        <v>13.373747</v>
      </c>
      <c r="I89" s="43">
        <f>'AEO 2020 Table 21'!J15</f>
        <v>13.573627999999999</v>
      </c>
      <c r="J89" s="43">
        <f>'AEO 2020 Table 21'!K15</f>
        <v>13.767446</v>
      </c>
      <c r="K89" s="43">
        <f>'AEO 2020 Table 21'!L15</f>
        <v>13.959652</v>
      </c>
      <c r="L89" s="43">
        <f>'AEO 2020 Table 21'!M15</f>
        <v>14.15049</v>
      </c>
      <c r="M89" s="43">
        <f>'AEO 2020 Table 21'!N15</f>
        <v>14.344804999999999</v>
      </c>
      <c r="N89" s="43">
        <f>'AEO 2020 Table 21'!O15</f>
        <v>14.546087</v>
      </c>
      <c r="O89" s="43">
        <f>'AEO 2020 Table 21'!P15</f>
        <v>14.742549</v>
      </c>
      <c r="P89" s="43">
        <f>'AEO 2020 Table 21'!Q15</f>
        <v>14.937459</v>
      </c>
      <c r="Q89" s="43">
        <f>'AEO 2020 Table 21'!R15</f>
        <v>15.133319999999999</v>
      </c>
      <c r="R89" s="43">
        <f>'AEO 2020 Table 21'!S15</f>
        <v>15.331637000000001</v>
      </c>
      <c r="S89" s="43">
        <f>'AEO 2020 Table 21'!T15</f>
        <v>15.527777</v>
      </c>
      <c r="T89" s="43">
        <f>'AEO 2020 Table 21'!U15</f>
        <v>15.722246</v>
      </c>
      <c r="U89" s="43">
        <f>'AEO 2020 Table 21'!V15</f>
        <v>15.913109</v>
      </c>
      <c r="V89" s="43">
        <f>'AEO 2020 Table 21'!W15</f>
        <v>16.099663</v>
      </c>
      <c r="W89" s="43">
        <f>'AEO 2020 Table 21'!X15</f>
        <v>16.285965000000001</v>
      </c>
      <c r="X89" s="43">
        <f>'AEO 2020 Table 21'!Y15</f>
        <v>16.472515000000001</v>
      </c>
      <c r="Y89" s="43">
        <f>'AEO 2020 Table 21'!Z15</f>
        <v>16.659490999999999</v>
      </c>
      <c r="Z89" s="43">
        <f>'AEO 2020 Table 21'!AA15</f>
        <v>16.84948</v>
      </c>
      <c r="AA89" s="43">
        <f>'AEO 2020 Table 21'!AB15</f>
        <v>17.044689000000002</v>
      </c>
      <c r="AB89" s="43">
        <f>'AEO 2020 Table 21'!AC15</f>
        <v>17.245097999999999</v>
      </c>
      <c r="AC89" s="43">
        <f>'AEO 2020 Table 21'!AD15</f>
        <v>17.449719999999999</v>
      </c>
      <c r="AD89" s="43">
        <f>'AEO 2020 Table 21'!AE15</f>
        <v>17.657482000000002</v>
      </c>
      <c r="AE89" s="43">
        <f>'AEO 2020 Table 21'!AF15</f>
        <v>17.865901999999998</v>
      </c>
      <c r="AF89" s="43">
        <f>'AEO 2020 Table 21'!AG15</f>
        <v>18.074653999999999</v>
      </c>
      <c r="AG89" s="43">
        <f>'AEO 2020 Table 21'!AH15</f>
        <v>18.282888</v>
      </c>
    </row>
    <row r="91" spans="1:33" x14ac:dyDescent="0.35">
      <c r="A91" s="47" t="s">
        <v>91</v>
      </c>
    </row>
    <row r="92" spans="1:33" x14ac:dyDescent="0.35">
      <c r="A92" s="43" t="s">
        <v>102</v>
      </c>
      <c r="B92" s="43">
        <f>'AEO 2020 Table 21'!C30</f>
        <v>60.295592999999997</v>
      </c>
      <c r="C92" s="43">
        <f>'AEO 2020 Table 21'!D30</f>
        <v>61.659401000000003</v>
      </c>
      <c r="D92" s="43">
        <f>'AEO 2020 Table 21'!E30</f>
        <v>63.049793000000001</v>
      </c>
      <c r="E92" s="43">
        <f>'AEO 2020 Table 21'!F30</f>
        <v>64.447495000000004</v>
      </c>
      <c r="F92" s="43">
        <f>'AEO 2020 Table 21'!G30</f>
        <v>65.831573000000006</v>
      </c>
      <c r="G92" s="43">
        <f>'AEO 2020 Table 21'!H30</f>
        <v>67.204329999999999</v>
      </c>
      <c r="H92" s="43">
        <f>'AEO 2020 Table 21'!I30</f>
        <v>68.576194999999998</v>
      </c>
      <c r="I92" s="43">
        <f>'AEO 2020 Table 21'!J30</f>
        <v>69.92765</v>
      </c>
      <c r="J92" s="43">
        <f>'AEO 2020 Table 21'!K30</f>
        <v>71.252105999999998</v>
      </c>
      <c r="K92" s="43">
        <f>'AEO 2020 Table 21'!L30</f>
        <v>72.564980000000006</v>
      </c>
      <c r="L92" s="43">
        <f>'AEO 2020 Table 21'!M30</f>
        <v>73.868324000000001</v>
      </c>
      <c r="M92" s="43">
        <f>'AEO 2020 Table 21'!N30</f>
        <v>75.178391000000005</v>
      </c>
      <c r="N92" s="43">
        <f>'AEO 2020 Table 21'!O30</f>
        <v>76.506400999999997</v>
      </c>
      <c r="O92" s="43">
        <f>'AEO 2020 Table 21'!P30</f>
        <v>77.813079999999999</v>
      </c>
      <c r="P92" s="43">
        <f>'AEO 2020 Table 21'!Q30</f>
        <v>79.110114999999993</v>
      </c>
      <c r="Q92" s="43">
        <f>'AEO 2020 Table 21'!R30</f>
        <v>80.403724999999994</v>
      </c>
      <c r="R92" s="43">
        <f>'AEO 2020 Table 21'!S30</f>
        <v>81.697509999999994</v>
      </c>
      <c r="S92" s="43">
        <f>'AEO 2020 Table 21'!T30</f>
        <v>82.973281999999998</v>
      </c>
      <c r="T92" s="43">
        <f>'AEO 2020 Table 21'!U30</f>
        <v>84.231598000000005</v>
      </c>
      <c r="U92" s="43">
        <f>'AEO 2020 Table 21'!V30</f>
        <v>85.474648000000002</v>
      </c>
      <c r="V92" s="43">
        <f>'AEO 2020 Table 21'!W30</f>
        <v>86.698898</v>
      </c>
      <c r="W92" s="43">
        <f>'AEO 2020 Table 21'!X30</f>
        <v>87.917800999999997</v>
      </c>
      <c r="X92" s="43">
        <f>'AEO 2020 Table 21'!Y30</f>
        <v>89.132346999999996</v>
      </c>
      <c r="Y92" s="43">
        <f>'AEO 2020 Table 21'!Z30</f>
        <v>90.340087999999994</v>
      </c>
      <c r="Z92" s="43">
        <f>'AEO 2020 Table 21'!AA30</f>
        <v>91.548882000000006</v>
      </c>
      <c r="AA92" s="43">
        <f>'AEO 2020 Table 21'!AB30</f>
        <v>92.766746999999995</v>
      </c>
      <c r="AB92" s="43">
        <f>'AEO 2020 Table 21'!AC30</f>
        <v>93.993492000000003</v>
      </c>
      <c r="AC92" s="43">
        <f>'AEO 2020 Table 21'!AD30</f>
        <v>95.225937000000002</v>
      </c>
      <c r="AD92" s="43">
        <f>'AEO 2020 Table 21'!AE30</f>
        <v>96.458725000000001</v>
      </c>
      <c r="AE92" s="43">
        <f>'AEO 2020 Table 21'!AF30</f>
        <v>97.684112999999996</v>
      </c>
      <c r="AF92" s="43">
        <f>'AEO 2020 Table 21'!AG30</f>
        <v>98.901450999999994</v>
      </c>
      <c r="AG92" s="43">
        <f>'AEO 2020 Table 21'!AH30</f>
        <v>100.10889400000001</v>
      </c>
    </row>
    <row r="93" spans="1:33" x14ac:dyDescent="0.35">
      <c r="A93" s="43" t="s">
        <v>101</v>
      </c>
      <c r="B93" s="43">
        <f>'AEO 2020 Table 21'!C31</f>
        <v>57.229258999999999</v>
      </c>
      <c r="C93" s="43">
        <f>'AEO 2020 Table 21'!D31</f>
        <v>57.03978</v>
      </c>
      <c r="D93" s="43">
        <f>'AEO 2020 Table 21'!E31</f>
        <v>56.860523000000001</v>
      </c>
      <c r="E93" s="43">
        <f>'AEO 2020 Table 21'!F31</f>
        <v>56.686278999999999</v>
      </c>
      <c r="F93" s="43">
        <f>'AEO 2020 Table 21'!G31</f>
        <v>56.515056999999999</v>
      </c>
      <c r="G93" s="43">
        <f>'AEO 2020 Table 21'!H31</f>
        <v>56.347304999999999</v>
      </c>
      <c r="H93" s="43">
        <f>'AEO 2020 Table 21'!I31</f>
        <v>56.184424999999997</v>
      </c>
      <c r="I93" s="43">
        <f>'AEO 2020 Table 21'!J31</f>
        <v>56.023636000000003</v>
      </c>
      <c r="J93" s="43">
        <f>'AEO 2020 Table 21'!K31</f>
        <v>55.863303999999999</v>
      </c>
      <c r="K93" s="43">
        <f>'AEO 2020 Table 21'!L31</f>
        <v>55.707110999999998</v>
      </c>
      <c r="L93" s="43">
        <f>'AEO 2020 Table 21'!M31</f>
        <v>55.554378999999997</v>
      </c>
      <c r="M93" s="43">
        <f>'AEO 2020 Table 21'!N31</f>
        <v>55.408016000000003</v>
      </c>
      <c r="N93" s="43">
        <f>'AEO 2020 Table 21'!O31</f>
        <v>55.270404999999997</v>
      </c>
      <c r="O93" s="43">
        <f>'AEO 2020 Table 21'!P31</f>
        <v>55.134808</v>
      </c>
      <c r="P93" s="43">
        <f>'AEO 2020 Table 21'!Q31</f>
        <v>55.001697999999998</v>
      </c>
      <c r="Q93" s="43">
        <f>'AEO 2020 Table 21'!R31</f>
        <v>54.871304000000002</v>
      </c>
      <c r="R93" s="43">
        <f>'AEO 2020 Table 21'!S31</f>
        <v>54.743552999999999</v>
      </c>
      <c r="S93" s="43">
        <f>'AEO 2020 Table 21'!T31</f>
        <v>54.614204000000001</v>
      </c>
      <c r="T93" s="43">
        <f>'AEO 2020 Table 21'!U31</f>
        <v>54.483662000000002</v>
      </c>
      <c r="U93" s="43">
        <f>'AEO 2020 Table 21'!V31</f>
        <v>54.351891000000002</v>
      </c>
      <c r="V93" s="43">
        <f>'AEO 2020 Table 21'!W31</f>
        <v>54.219405999999999</v>
      </c>
      <c r="W93" s="43">
        <f>'AEO 2020 Table 21'!X31</f>
        <v>54.088935999999997</v>
      </c>
      <c r="X93" s="43">
        <f>'AEO 2020 Table 21'!Y31</f>
        <v>53.961494000000002</v>
      </c>
      <c r="Y93" s="43">
        <f>'AEO 2020 Table 21'!Z31</f>
        <v>53.837547000000001</v>
      </c>
      <c r="Z93" s="43">
        <f>'AEO 2020 Table 21'!AA31</f>
        <v>53.717728000000001</v>
      </c>
      <c r="AA93" s="43">
        <f>'AEO 2020 Table 21'!AB31</f>
        <v>53.603340000000003</v>
      </c>
      <c r="AB93" s="43">
        <f>'AEO 2020 Table 21'!AC31</f>
        <v>53.494079999999997</v>
      </c>
      <c r="AC93" s="43">
        <f>'AEO 2020 Table 21'!AD31</f>
        <v>53.389552999999999</v>
      </c>
      <c r="AD93" s="43">
        <f>'AEO 2020 Table 21'!AE31</f>
        <v>53.288291999999998</v>
      </c>
      <c r="AE93" s="43">
        <f>'AEO 2020 Table 21'!AF31</f>
        <v>53.188225000000003</v>
      </c>
      <c r="AF93" s="43">
        <f>'AEO 2020 Table 21'!AG31</f>
        <v>53.088810000000002</v>
      </c>
      <c r="AG93" s="43">
        <f>'AEO 2020 Table 21'!AH31</f>
        <v>52.989455999999997</v>
      </c>
    </row>
    <row r="94" spans="1:33" x14ac:dyDescent="0.35">
      <c r="A94" s="43" t="s">
        <v>100</v>
      </c>
      <c r="B94" s="43">
        <f>'AEO 2020 Table 21'!C27</f>
        <v>12.160114</v>
      </c>
      <c r="C94" s="43">
        <f>'AEO 2020 Table 21'!D27</f>
        <v>12.356362000000001</v>
      </c>
      <c r="D94" s="43">
        <f>'AEO 2020 Table 21'!E27</f>
        <v>12.561439999999999</v>
      </c>
      <c r="E94" s="43">
        <f>'AEO 2020 Table 21'!F27</f>
        <v>12.768272</v>
      </c>
      <c r="F94" s="43">
        <f>'AEO 2020 Table 21'!G27</f>
        <v>12.969972</v>
      </c>
      <c r="G94" s="43">
        <f>'AEO 2020 Table 21'!H27</f>
        <v>13.170576000000001</v>
      </c>
      <c r="H94" s="43">
        <f>'AEO 2020 Table 21'!I27</f>
        <v>13.373746000000001</v>
      </c>
      <c r="I94" s="43">
        <f>'AEO 2020 Table 21'!J27</f>
        <v>13.57362</v>
      </c>
      <c r="J94" s="43">
        <f>'AEO 2020 Table 21'!K27</f>
        <v>13.767443999999999</v>
      </c>
      <c r="K94" s="43">
        <f>'AEO 2020 Table 21'!L27</f>
        <v>13.959650999999999</v>
      </c>
      <c r="L94" s="43">
        <f>'AEO 2020 Table 21'!M27</f>
        <v>14.150494</v>
      </c>
      <c r="M94" s="43">
        <f>'AEO 2020 Table 21'!N27</f>
        <v>14.344804</v>
      </c>
      <c r="N94" s="43">
        <f>'AEO 2020 Table 21'!O27</f>
        <v>14.546089</v>
      </c>
      <c r="O94" s="43">
        <f>'AEO 2020 Table 21'!P27</f>
        <v>14.742554</v>
      </c>
      <c r="P94" s="43">
        <f>'AEO 2020 Table 21'!Q27</f>
        <v>14.937462</v>
      </c>
      <c r="Q94" s="43">
        <f>'AEO 2020 Table 21'!R27</f>
        <v>15.133317999999999</v>
      </c>
      <c r="R94" s="43">
        <f>'AEO 2020 Table 21'!S27</f>
        <v>15.331645</v>
      </c>
      <c r="S94" s="43">
        <f>'AEO 2020 Table 21'!T27</f>
        <v>15.527780999999999</v>
      </c>
      <c r="T94" s="43">
        <f>'AEO 2020 Table 21'!U27</f>
        <v>15.722242</v>
      </c>
      <c r="U94" s="43">
        <f>'AEO 2020 Table 21'!V27</f>
        <v>15.913114</v>
      </c>
      <c r="V94" s="43">
        <f>'AEO 2020 Table 21'!W27</f>
        <v>16.099663</v>
      </c>
      <c r="W94" s="43">
        <f>'AEO 2020 Table 21'!X27</f>
        <v>16.285961</v>
      </c>
      <c r="X94" s="43">
        <f>'AEO 2020 Table 21'!Y27</f>
        <v>16.472521</v>
      </c>
      <c r="Y94" s="43">
        <f>'AEO 2020 Table 21'!Z27</f>
        <v>16.659492</v>
      </c>
      <c r="Z94" s="43">
        <f>'AEO 2020 Table 21'!AA27</f>
        <v>16.849481999999998</v>
      </c>
      <c r="AA94" s="43">
        <f>'AEO 2020 Table 21'!AB27</f>
        <v>17.044695000000001</v>
      </c>
      <c r="AB94" s="43">
        <f>'AEO 2020 Table 21'!AC27</f>
        <v>17.245104000000001</v>
      </c>
      <c r="AC94" s="43">
        <f>'AEO 2020 Table 21'!AD27</f>
        <v>17.449719999999999</v>
      </c>
      <c r="AD94" s="43">
        <f>'AEO 2020 Table 21'!AE27</f>
        <v>17.657475999999999</v>
      </c>
      <c r="AE94" s="43">
        <f>'AEO 2020 Table 21'!AF27</f>
        <v>17.865905999999999</v>
      </c>
      <c r="AF94" s="43">
        <f>'AEO 2020 Table 21'!AG27</f>
        <v>18.074648</v>
      </c>
      <c r="AG94" s="43">
        <f>'AEO 2020 Table 21'!AH27</f>
        <v>18.282896000000001</v>
      </c>
    </row>
    <row r="96" spans="1:33" x14ac:dyDescent="0.35">
      <c r="A96" s="47" t="s">
        <v>99</v>
      </c>
    </row>
    <row r="97" spans="1:33" x14ac:dyDescent="0.35">
      <c r="A97" s="43" t="s">
        <v>107</v>
      </c>
      <c r="B97" s="43">
        <f>'AEO 2020 Table 21'!C35</f>
        <v>57.776919999999997</v>
      </c>
      <c r="C97" s="43">
        <f>'AEO 2020 Table 21'!D35</f>
        <v>58.061267999999998</v>
      </c>
      <c r="D97" s="43">
        <f>'AEO 2020 Table 21'!E35</f>
        <v>58.384940999999998</v>
      </c>
      <c r="E97" s="43">
        <f>'AEO 2020 Table 21'!F35</f>
        <v>58.789561999999997</v>
      </c>
      <c r="F97" s="43">
        <f>'AEO 2020 Table 21'!G35</f>
        <v>59.155059999999999</v>
      </c>
      <c r="G97" s="43">
        <f>'AEO 2020 Table 21'!H35</f>
        <v>59.481335000000001</v>
      </c>
      <c r="H97" s="43">
        <f>'AEO 2020 Table 21'!I35</f>
        <v>59.774948000000002</v>
      </c>
      <c r="I97" s="43">
        <f>'AEO 2020 Table 21'!J35</f>
        <v>60.028830999999997</v>
      </c>
      <c r="J97" s="43">
        <f>'AEO 2020 Table 21'!K35</f>
        <v>60.256698999999998</v>
      </c>
      <c r="K97" s="43">
        <f>'AEO 2020 Table 21'!L35</f>
        <v>60.472144999999998</v>
      </c>
      <c r="L97" s="43">
        <f>'AEO 2020 Table 21'!M35</f>
        <v>60.676490999999999</v>
      </c>
      <c r="M97" s="43">
        <f>'AEO 2020 Table 21'!N35</f>
        <v>60.882179000000001</v>
      </c>
      <c r="N97" s="43">
        <f>'AEO 2020 Table 21'!O35</f>
        <v>61.122875000000001</v>
      </c>
      <c r="O97" s="43">
        <f>'AEO 2020 Table 21'!P35</f>
        <v>61.374146000000003</v>
      </c>
      <c r="P97" s="43">
        <f>'AEO 2020 Table 21'!Q35</f>
        <v>61.63382</v>
      </c>
      <c r="Q97" s="43">
        <f>'AEO 2020 Table 21'!R35</f>
        <v>61.904572000000002</v>
      </c>
      <c r="R97" s="43">
        <f>'AEO 2020 Table 21'!S35</f>
        <v>62.190685000000002</v>
      </c>
      <c r="S97" s="43">
        <f>'AEO 2020 Table 21'!T35</f>
        <v>62.476959000000001</v>
      </c>
      <c r="T97" s="43">
        <f>'AEO 2020 Table 21'!U35</f>
        <v>62.766125000000002</v>
      </c>
      <c r="U97" s="43">
        <f>'AEO 2020 Table 21'!V35</f>
        <v>63.053997000000003</v>
      </c>
      <c r="V97" s="43">
        <f>'AEO 2020 Table 21'!W35</f>
        <v>63.330314999999999</v>
      </c>
      <c r="W97" s="43">
        <f>'AEO 2020 Table 21'!X35</f>
        <v>63.604317000000002</v>
      </c>
      <c r="X97" s="43">
        <f>'AEO 2020 Table 21'!Y35</f>
        <v>63.875179000000003</v>
      </c>
      <c r="Y97" s="43">
        <f>'AEO 2020 Table 21'!Z35</f>
        <v>64.142837999999998</v>
      </c>
      <c r="Z97" s="43">
        <f>'AEO 2020 Table 21'!AA35</f>
        <v>64.414885999999996</v>
      </c>
      <c r="AA97" s="43">
        <f>'AEO 2020 Table 21'!AB35</f>
        <v>64.693832</v>
      </c>
      <c r="AB97" s="43">
        <f>'AEO 2020 Table 21'!AC35</f>
        <v>64.982078999999999</v>
      </c>
      <c r="AC97" s="43">
        <f>'AEO 2020 Table 21'!AD35</f>
        <v>65.279572000000002</v>
      </c>
      <c r="AD97" s="43">
        <f>'AEO 2020 Table 21'!AE35</f>
        <v>65.582825</v>
      </c>
      <c r="AE97" s="43">
        <f>'AEO 2020 Table 21'!AF35</f>
        <v>65.888924000000003</v>
      </c>
      <c r="AF97" s="43">
        <f>'AEO 2020 Table 21'!AG35</f>
        <v>66.198188999999999</v>
      </c>
      <c r="AG97" s="43">
        <f>'AEO 2020 Table 21'!AH35</f>
        <v>66.508232000000007</v>
      </c>
    </row>
    <row r="98" spans="1:33" x14ac:dyDescent="0.35">
      <c r="A98" s="43" t="s">
        <v>106</v>
      </c>
      <c r="B98" s="43">
        <f>'AEO 2020 Table 21'!C36</f>
        <v>59.147830999999996</v>
      </c>
      <c r="C98" s="43">
        <f>'AEO 2020 Table 21'!D36</f>
        <v>59.597881000000001</v>
      </c>
      <c r="D98" s="43">
        <f>'AEO 2020 Table 21'!E36</f>
        <v>60.112254999999998</v>
      </c>
      <c r="E98" s="43">
        <f>'AEO 2020 Table 21'!F36</f>
        <v>60.690266000000001</v>
      </c>
      <c r="F98" s="43">
        <f>'AEO 2020 Table 21'!G36</f>
        <v>61.282100999999997</v>
      </c>
      <c r="G98" s="43">
        <f>'AEO 2020 Table 21'!H36</f>
        <v>61.890841999999999</v>
      </c>
      <c r="H98" s="43">
        <f>'AEO 2020 Table 21'!I36</f>
        <v>62.527203</v>
      </c>
      <c r="I98" s="43">
        <f>'AEO 2020 Table 21'!J36</f>
        <v>63.169868000000001</v>
      </c>
      <c r="J98" s="43">
        <f>'AEO 2020 Table 21'!K36</f>
        <v>63.795467000000002</v>
      </c>
      <c r="K98" s="43">
        <f>'AEO 2020 Table 21'!L36</f>
        <v>64.414894000000004</v>
      </c>
      <c r="L98" s="43">
        <f>'AEO 2020 Table 21'!M36</f>
        <v>65.030204999999995</v>
      </c>
      <c r="M98" s="43">
        <f>'AEO 2020 Table 21'!N36</f>
        <v>65.651465999999999</v>
      </c>
      <c r="N98" s="43">
        <f>'AEO 2020 Table 21'!O36</f>
        <v>66.281272999999999</v>
      </c>
      <c r="O98" s="43">
        <f>'AEO 2020 Table 21'!P36</f>
        <v>66.881469999999993</v>
      </c>
      <c r="P98" s="43">
        <f>'AEO 2020 Table 21'!Q36</f>
        <v>67.469459999999998</v>
      </c>
      <c r="Q98" s="43">
        <f>'AEO 2020 Table 21'!R36</f>
        <v>68.051910000000007</v>
      </c>
      <c r="R98" s="43">
        <f>'AEO 2020 Table 21'!S36</f>
        <v>68.629738000000003</v>
      </c>
      <c r="S98" s="43">
        <f>'AEO 2020 Table 21'!T36</f>
        <v>69.189567999999994</v>
      </c>
      <c r="T98" s="43">
        <f>'AEO 2020 Table 21'!U36</f>
        <v>69.728752</v>
      </c>
      <c r="U98" s="43">
        <f>'AEO 2020 Table 21'!V36</f>
        <v>70.253639000000007</v>
      </c>
      <c r="V98" s="43">
        <f>'AEO 2020 Table 21'!W36</f>
        <v>70.767700000000005</v>
      </c>
      <c r="W98" s="43">
        <f>'AEO 2020 Table 21'!X36</f>
        <v>71.281349000000006</v>
      </c>
      <c r="X98" s="43">
        <f>'AEO 2020 Table 21'!Y36</f>
        <v>71.796104</v>
      </c>
      <c r="Y98" s="43">
        <f>'AEO 2020 Table 21'!Z36</f>
        <v>72.308434000000005</v>
      </c>
      <c r="Z98" s="43">
        <f>'AEO 2020 Table 21'!AA36</f>
        <v>72.822861000000003</v>
      </c>
      <c r="AA98" s="43">
        <f>'AEO 2020 Table 21'!AB36</f>
        <v>73.349304000000004</v>
      </c>
      <c r="AB98" s="43">
        <f>'AEO 2020 Table 21'!AC36</f>
        <v>73.885506000000007</v>
      </c>
      <c r="AC98" s="43">
        <f>'AEO 2020 Table 21'!AD36</f>
        <v>74.42662</v>
      </c>
      <c r="AD98" s="43">
        <f>'AEO 2020 Table 21'!AE36</f>
        <v>74.968902999999997</v>
      </c>
      <c r="AE98" s="43">
        <f>'AEO 2020 Table 21'!AF36</f>
        <v>75.503944000000004</v>
      </c>
      <c r="AF98" s="43">
        <f>'AEO 2020 Table 21'!AG36</f>
        <v>76.030333999999996</v>
      </c>
      <c r="AG98" s="43">
        <f>'AEO 2020 Table 21'!AH36</f>
        <v>76.547752000000003</v>
      </c>
    </row>
    <row r="100" spans="1:33" x14ac:dyDescent="0.35">
      <c r="A100" s="49" t="s">
        <v>354</v>
      </c>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row>
    <row r="101" spans="1:33" x14ac:dyDescent="0.35">
      <c r="A101" s="47" t="s">
        <v>92</v>
      </c>
    </row>
    <row r="102" spans="1:33" ht="14.25" x14ac:dyDescent="0.45">
      <c r="A102" s="43" t="s">
        <v>104</v>
      </c>
      <c r="B102" s="50">
        <f t="shared" ref="B102:AG102" si="2">B87/SUM(B$87:B$89)</f>
        <v>0.58763886420691691</v>
      </c>
      <c r="C102" s="50">
        <f t="shared" si="2"/>
        <v>0.58873694528652931</v>
      </c>
      <c r="D102" s="50">
        <f t="shared" si="2"/>
        <v>0.5898029347039293</v>
      </c>
      <c r="E102" s="50">
        <f t="shared" si="2"/>
        <v>0.59088164648409536</v>
      </c>
      <c r="F102" s="50">
        <f t="shared" si="2"/>
        <v>0.5919540959024685</v>
      </c>
      <c r="G102" s="50">
        <f t="shared" si="2"/>
        <v>0.59298675797855549</v>
      </c>
      <c r="H102" s="50">
        <f t="shared" si="2"/>
        <v>0.59398891917377006</v>
      </c>
      <c r="I102" s="50">
        <f t="shared" si="2"/>
        <v>0.59494820790986047</v>
      </c>
      <c r="J102" s="50">
        <f t="shared" si="2"/>
        <v>0.59585290856002837</v>
      </c>
      <c r="K102" s="50">
        <f t="shared" si="2"/>
        <v>0.59669557924251027</v>
      </c>
      <c r="L102" s="50">
        <f t="shared" si="2"/>
        <v>0.59748871587217889</v>
      </c>
      <c r="M102" s="50">
        <f t="shared" si="2"/>
        <v>0.59823068123521661</v>
      </c>
      <c r="N102" s="50">
        <f t="shared" si="2"/>
        <v>0.59892697784649629</v>
      </c>
      <c r="O102" s="50">
        <f t="shared" si="2"/>
        <v>0.59956501163231057</v>
      </c>
      <c r="P102" s="50">
        <f t="shared" si="2"/>
        <v>0.60018977173732069</v>
      </c>
      <c r="Q102" s="50">
        <f t="shared" si="2"/>
        <v>0.60080152016636346</v>
      </c>
      <c r="R102" s="50">
        <f t="shared" si="2"/>
        <v>0.60140660854198003</v>
      </c>
      <c r="S102" s="50">
        <f t="shared" si="2"/>
        <v>0.60199503263501375</v>
      </c>
      <c r="T102" s="50">
        <f t="shared" si="2"/>
        <v>0.60255495281387172</v>
      </c>
      <c r="U102" s="50">
        <f t="shared" si="2"/>
        <v>0.60311086932560731</v>
      </c>
      <c r="V102" s="50">
        <f t="shared" si="2"/>
        <v>0.60364695507084332</v>
      </c>
      <c r="W102" s="50">
        <f t="shared" si="2"/>
        <v>0.6041671199100993</v>
      </c>
      <c r="X102" s="50">
        <f t="shared" si="2"/>
        <v>0.60466243731127833</v>
      </c>
      <c r="Y102" s="50">
        <f t="shared" si="2"/>
        <v>0.60512610117715393</v>
      </c>
      <c r="Z102" s="50">
        <f t="shared" si="2"/>
        <v>0.60556645458963232</v>
      </c>
      <c r="AA102" s="50">
        <f t="shared" si="2"/>
        <v>0.60598799226319455</v>
      </c>
      <c r="AB102" s="50">
        <f t="shared" si="2"/>
        <v>0.60639083211187461</v>
      </c>
      <c r="AC102" s="50">
        <f t="shared" si="2"/>
        <v>0.60676969221270638</v>
      </c>
      <c r="AD102" s="50">
        <f t="shared" si="2"/>
        <v>0.60711851200079292</v>
      </c>
      <c r="AE102" s="50">
        <f t="shared" si="2"/>
        <v>0.60744098185429896</v>
      </c>
      <c r="AF102" s="50">
        <f t="shared" si="2"/>
        <v>0.60774434944119216</v>
      </c>
      <c r="AG102" s="50">
        <f t="shared" si="2"/>
        <v>0.60803158695819137</v>
      </c>
    </row>
    <row r="103" spans="1:33" ht="14.25" x14ac:dyDescent="0.45">
      <c r="A103" s="43" t="s">
        <v>103</v>
      </c>
      <c r="B103" s="50">
        <f t="shared" ref="B103:AG103" si="3">B88/SUM(B$87:B$89)</f>
        <v>0.29213996445301715</v>
      </c>
      <c r="C103" s="50">
        <f t="shared" si="3"/>
        <v>0.29012755434834447</v>
      </c>
      <c r="D103" s="50">
        <f t="shared" si="3"/>
        <v>0.28813398015086927</v>
      </c>
      <c r="E103" s="50">
        <f t="shared" si="3"/>
        <v>0.28615291436163598</v>
      </c>
      <c r="F103" s="50">
        <f t="shared" si="3"/>
        <v>0.28423070105918941</v>
      </c>
      <c r="G103" s="50">
        <f t="shared" si="3"/>
        <v>0.282364883709395</v>
      </c>
      <c r="H103" s="50">
        <f t="shared" si="3"/>
        <v>0.28053083819272756</v>
      </c>
      <c r="I103" s="50">
        <f t="shared" si="3"/>
        <v>0.27876133485358684</v>
      </c>
      <c r="J103" s="50">
        <f t="shared" si="3"/>
        <v>0.27707648310002736</v>
      </c>
      <c r="K103" s="50">
        <f t="shared" si="3"/>
        <v>0.27546702723571215</v>
      </c>
      <c r="L103" s="50">
        <f t="shared" si="3"/>
        <v>0.27392080794842277</v>
      </c>
      <c r="M103" s="50">
        <f t="shared" si="3"/>
        <v>0.27242317749170175</v>
      </c>
      <c r="N103" s="50">
        <f t="shared" si="3"/>
        <v>0.27095788463140996</v>
      </c>
      <c r="O103" s="50">
        <f t="shared" si="3"/>
        <v>0.26957411039419815</v>
      </c>
      <c r="P103" s="50">
        <f t="shared" si="3"/>
        <v>0.26821675961221458</v>
      </c>
      <c r="Q103" s="50">
        <f t="shared" si="3"/>
        <v>0.26687538467363198</v>
      </c>
      <c r="R103" s="50">
        <f t="shared" si="3"/>
        <v>0.26553705363508029</v>
      </c>
      <c r="S103" s="50">
        <f t="shared" si="3"/>
        <v>0.26422321691902334</v>
      </c>
      <c r="T103" s="50">
        <f t="shared" si="3"/>
        <v>0.26294184459795145</v>
      </c>
      <c r="U103" s="50">
        <f t="shared" si="3"/>
        <v>0.26168886951614212</v>
      </c>
      <c r="V103" s="50">
        <f t="shared" si="3"/>
        <v>0.26047934745771956</v>
      </c>
      <c r="W103" s="50">
        <f t="shared" si="3"/>
        <v>0.25929634033583848</v>
      </c>
      <c r="X103" s="50">
        <f t="shared" si="3"/>
        <v>0.25814554235735326</v>
      </c>
      <c r="Y103" s="50">
        <f t="shared" si="3"/>
        <v>0.25703187094414748</v>
      </c>
      <c r="Z103" s="50">
        <f t="shared" si="3"/>
        <v>0.25593837532573471</v>
      </c>
      <c r="AA103" s="50">
        <f t="shared" si="3"/>
        <v>0.25485544042628455</v>
      </c>
      <c r="AB103" s="50">
        <f t="shared" si="3"/>
        <v>0.25378258948205562</v>
      </c>
      <c r="AC103" s="50">
        <f t="shared" si="3"/>
        <v>0.25272759001451051</v>
      </c>
      <c r="AD103" s="50">
        <f t="shared" si="3"/>
        <v>0.25169785534827172</v>
      </c>
      <c r="AE103" s="50">
        <f t="shared" si="3"/>
        <v>0.25069601076112963</v>
      </c>
      <c r="AF103" s="50">
        <f t="shared" si="3"/>
        <v>0.24971551559472949</v>
      </c>
      <c r="AG103" s="50">
        <f t="shared" si="3"/>
        <v>0.24875609236722532</v>
      </c>
    </row>
    <row r="104" spans="1:33" ht="14.25" x14ac:dyDescent="0.45">
      <c r="A104" s="43" t="s">
        <v>100</v>
      </c>
      <c r="B104" s="50">
        <f t="shared" ref="B104:AG104" si="4">B89/SUM(B$87:B$89)</f>
        <v>0.12022117134006589</v>
      </c>
      <c r="C104" s="50">
        <f t="shared" si="4"/>
        <v>0.12113550036512626</v>
      </c>
      <c r="D104" s="50">
        <f t="shared" si="4"/>
        <v>0.12206308514520148</v>
      </c>
      <c r="E104" s="50">
        <f t="shared" si="4"/>
        <v>0.12296543915426869</v>
      </c>
      <c r="F104" s="50">
        <f t="shared" si="4"/>
        <v>0.12381520303834213</v>
      </c>
      <c r="G104" s="50">
        <f t="shared" si="4"/>
        <v>0.12464835831204948</v>
      </c>
      <c r="H104" s="50">
        <f t="shared" si="4"/>
        <v>0.12548024263350238</v>
      </c>
      <c r="I104" s="50">
        <f t="shared" si="4"/>
        <v>0.12629045723655266</v>
      </c>
      <c r="J104" s="50">
        <f t="shared" si="4"/>
        <v>0.12707060833994416</v>
      </c>
      <c r="K104" s="50">
        <f t="shared" si="4"/>
        <v>0.12783739352177748</v>
      </c>
      <c r="L104" s="50">
        <f t="shared" si="4"/>
        <v>0.12859047617939828</v>
      </c>
      <c r="M104" s="50">
        <f t="shared" si="4"/>
        <v>0.12934614127308161</v>
      </c>
      <c r="N104" s="50">
        <f t="shared" si="4"/>
        <v>0.13011513752209378</v>
      </c>
      <c r="O104" s="50">
        <f t="shared" si="4"/>
        <v>0.13086087797349122</v>
      </c>
      <c r="P104" s="50">
        <f t="shared" si="4"/>
        <v>0.13159346865046467</v>
      </c>
      <c r="Q104" s="50">
        <f t="shared" si="4"/>
        <v>0.13232309516000457</v>
      </c>
      <c r="R104" s="50">
        <f t="shared" si="4"/>
        <v>0.13305633782293971</v>
      </c>
      <c r="S104" s="50">
        <f t="shared" si="4"/>
        <v>0.1337817504459628</v>
      </c>
      <c r="T104" s="50">
        <f t="shared" si="4"/>
        <v>0.13450320258817686</v>
      </c>
      <c r="U104" s="50">
        <f t="shared" si="4"/>
        <v>0.13520026115825057</v>
      </c>
      <c r="V104" s="50">
        <f t="shared" si="4"/>
        <v>0.13587369747143715</v>
      </c>
      <c r="W104" s="50">
        <f t="shared" si="4"/>
        <v>0.13653653975406216</v>
      </c>
      <c r="X104" s="50">
        <f t="shared" si="4"/>
        <v>0.13719202033136835</v>
      </c>
      <c r="Y104" s="50">
        <f t="shared" si="4"/>
        <v>0.13784202787869862</v>
      </c>
      <c r="Z104" s="50">
        <f t="shared" si="4"/>
        <v>0.13849517008463294</v>
      </c>
      <c r="AA104" s="50">
        <f t="shared" si="4"/>
        <v>0.1391565673105209</v>
      </c>
      <c r="AB104" s="50">
        <f t="shared" si="4"/>
        <v>0.13982657840606971</v>
      </c>
      <c r="AC104" s="50">
        <f t="shared" si="4"/>
        <v>0.14050271777278314</v>
      </c>
      <c r="AD104" s="50">
        <f t="shared" si="4"/>
        <v>0.14118363265093536</v>
      </c>
      <c r="AE104" s="50">
        <f t="shared" si="4"/>
        <v>0.14186300738457142</v>
      </c>
      <c r="AF104" s="50">
        <f t="shared" si="4"/>
        <v>0.14254013496407836</v>
      </c>
      <c r="AG104" s="50">
        <f t="shared" si="4"/>
        <v>0.14321232067458325</v>
      </c>
    </row>
    <row r="106" spans="1:33" x14ac:dyDescent="0.35">
      <c r="A106" s="47" t="s">
        <v>91</v>
      </c>
    </row>
    <row r="107" spans="1:33" ht="14.25" x14ac:dyDescent="0.45">
      <c r="A107" s="43" t="s">
        <v>102</v>
      </c>
      <c r="B107" s="50">
        <f t="shared" ref="B107:AG107" si="5">B92/SUM(B$92:B$94)</f>
        <v>0.46493895830608456</v>
      </c>
      <c r="C107" s="50">
        <f t="shared" si="5"/>
        <v>0.47048296919421412</v>
      </c>
      <c r="D107" s="50">
        <f t="shared" si="5"/>
        <v>0.47594894869514676</v>
      </c>
      <c r="E107" s="50">
        <f t="shared" si="5"/>
        <v>0.48130328792735549</v>
      </c>
      <c r="F107" s="50">
        <f t="shared" si="5"/>
        <v>0.48650034088204491</v>
      </c>
      <c r="G107" s="50">
        <f t="shared" si="5"/>
        <v>0.49153922766799019</v>
      </c>
      <c r="H107" s="50">
        <f t="shared" si="5"/>
        <v>0.4964455767654517</v>
      </c>
      <c r="I107" s="50">
        <f t="shared" si="5"/>
        <v>0.50118399649737078</v>
      </c>
      <c r="J107" s="50">
        <f t="shared" si="5"/>
        <v>0.50575427723802358</v>
      </c>
      <c r="K107" s="50">
        <f t="shared" si="5"/>
        <v>0.51018836568844106</v>
      </c>
      <c r="L107" s="50">
        <f t="shared" si="5"/>
        <v>0.51449940200189304</v>
      </c>
      <c r="M107" s="50">
        <f t="shared" si="5"/>
        <v>0.51871774534472082</v>
      </c>
      <c r="N107" s="50">
        <f t="shared" si="5"/>
        <v>0.52286008283256014</v>
      </c>
      <c r="O107" s="50">
        <f t="shared" si="5"/>
        <v>0.52686605135896325</v>
      </c>
      <c r="P107" s="50">
        <f t="shared" si="5"/>
        <v>0.53076484270050961</v>
      </c>
      <c r="Q107" s="50">
        <f t="shared" si="5"/>
        <v>0.53456956747220952</v>
      </c>
      <c r="R107" s="50">
        <f t="shared" si="5"/>
        <v>0.53828854394559522</v>
      </c>
      <c r="S107" s="50">
        <f t="shared" si="5"/>
        <v>0.54190077596899588</v>
      </c>
      <c r="T107" s="50">
        <f t="shared" si="5"/>
        <v>0.54540896420352625</v>
      </c>
      <c r="U107" s="50">
        <f t="shared" si="5"/>
        <v>0.54883034829928634</v>
      </c>
      <c r="V107" s="50">
        <f t="shared" si="5"/>
        <v>0.55215909144970654</v>
      </c>
      <c r="W107" s="50">
        <f t="shared" si="5"/>
        <v>0.55541286560167169</v>
      </c>
      <c r="X107" s="50">
        <f t="shared" si="5"/>
        <v>0.55859108325099249</v>
      </c>
      <c r="Y107" s="50">
        <f t="shared" si="5"/>
        <v>0.5616867801922375</v>
      </c>
      <c r="Z107" s="50">
        <f t="shared" si="5"/>
        <v>0.56471187326672045</v>
      </c>
      <c r="AA107" s="50">
        <f t="shared" si="5"/>
        <v>0.5676765948872361</v>
      </c>
      <c r="AB107" s="50">
        <f t="shared" si="5"/>
        <v>0.57058195303037518</v>
      </c>
      <c r="AC107" s="50">
        <f t="shared" si="5"/>
        <v>0.57342496360315331</v>
      </c>
      <c r="AD107" s="50">
        <f t="shared" si="5"/>
        <v>0.57620153002703456</v>
      </c>
      <c r="AE107" s="50">
        <f t="shared" si="5"/>
        <v>0.57890914759075007</v>
      </c>
      <c r="AF107" s="50">
        <f t="shared" si="5"/>
        <v>0.58155119466767824</v>
      </c>
      <c r="AG107" s="50">
        <f t="shared" si="5"/>
        <v>0.58412980612826215</v>
      </c>
    </row>
    <row r="108" spans="1:33" ht="14.25" x14ac:dyDescent="0.45">
      <c r="A108" s="43" t="s">
        <v>101</v>
      </c>
      <c r="B108" s="50">
        <f t="shared" ref="B108:AG108" si="6">B93/SUM(B$92:B$94)</f>
        <v>0.44129447510515596</v>
      </c>
      <c r="C108" s="50">
        <f t="shared" si="6"/>
        <v>0.43523363220127209</v>
      </c>
      <c r="D108" s="50">
        <f t="shared" si="6"/>
        <v>0.42922751775102913</v>
      </c>
      <c r="E108" s="50">
        <f t="shared" si="6"/>
        <v>0.42334139539585519</v>
      </c>
      <c r="F108" s="50">
        <f t="shared" si="6"/>
        <v>0.41765057771698988</v>
      </c>
      <c r="G108" s="50">
        <f t="shared" si="6"/>
        <v>0.41212985503869587</v>
      </c>
      <c r="H108" s="50">
        <f t="shared" si="6"/>
        <v>0.40673748775883906</v>
      </c>
      <c r="I108" s="50">
        <f t="shared" si="6"/>
        <v>0.40153143697513044</v>
      </c>
      <c r="J108" s="50">
        <f t="shared" si="6"/>
        <v>0.39652308576883311</v>
      </c>
      <c r="K108" s="50">
        <f t="shared" si="6"/>
        <v>0.3916644077944289</v>
      </c>
      <c r="L108" s="50">
        <f t="shared" si="6"/>
        <v>0.38694115726906875</v>
      </c>
      <c r="M108" s="50">
        <f t="shared" si="6"/>
        <v>0.38230561669701357</v>
      </c>
      <c r="N108" s="50">
        <f t="shared" si="6"/>
        <v>0.37772902866636149</v>
      </c>
      <c r="O108" s="50">
        <f t="shared" si="6"/>
        <v>0.37331331163596893</v>
      </c>
      <c r="P108" s="50">
        <f t="shared" si="6"/>
        <v>0.36901687713677239</v>
      </c>
      <c r="Q108" s="50">
        <f t="shared" si="6"/>
        <v>0.3648155510943818</v>
      </c>
      <c r="R108" s="50">
        <f t="shared" si="6"/>
        <v>0.36069431534423174</v>
      </c>
      <c r="S108" s="50">
        <f t="shared" si="6"/>
        <v>0.35668686127817673</v>
      </c>
      <c r="T108" s="50">
        <f t="shared" si="6"/>
        <v>0.35278777042120252</v>
      </c>
      <c r="U108" s="50">
        <f t="shared" si="6"/>
        <v>0.34899198728791314</v>
      </c>
      <c r="V108" s="50">
        <f t="shared" si="6"/>
        <v>0.34530701827262861</v>
      </c>
      <c r="W108" s="50">
        <f t="shared" si="6"/>
        <v>0.34170202847891318</v>
      </c>
      <c r="X108" s="50">
        <f t="shared" si="6"/>
        <v>0.33817587443649311</v>
      </c>
      <c r="Y108" s="50">
        <f t="shared" si="6"/>
        <v>0.33473332932638122</v>
      </c>
      <c r="Z108" s="50">
        <f t="shared" si="6"/>
        <v>0.33135345996374005</v>
      </c>
      <c r="AA108" s="50">
        <f t="shared" si="6"/>
        <v>0.32802014202117896</v>
      </c>
      <c r="AB108" s="50">
        <f t="shared" si="6"/>
        <v>0.32473265959693387</v>
      </c>
      <c r="AC108" s="50">
        <f t="shared" si="6"/>
        <v>0.32149751895655931</v>
      </c>
      <c r="AD108" s="50">
        <f t="shared" si="6"/>
        <v>0.3183205602492401</v>
      </c>
      <c r="AE108" s="50">
        <f t="shared" si="6"/>
        <v>0.31521144074487345</v>
      </c>
      <c r="AF108" s="50">
        <f t="shared" si="6"/>
        <v>0.31216792642390445</v>
      </c>
      <c r="AG108" s="50">
        <f t="shared" si="6"/>
        <v>0.30919051667998726</v>
      </c>
    </row>
    <row r="109" spans="1:33" ht="14.25" x14ac:dyDescent="0.45">
      <c r="A109" s="43" t="s">
        <v>100</v>
      </c>
      <c r="B109" s="50">
        <f t="shared" ref="B109:AG109" si="7">B94/SUM(B$92:B$94)</f>
        <v>9.3766566588759412E-2</v>
      </c>
      <c r="C109" s="50">
        <f t="shared" si="7"/>
        <v>9.4283398604513818E-2</v>
      </c>
      <c r="D109" s="50">
        <f t="shared" si="7"/>
        <v>9.4823533553824099E-2</v>
      </c>
      <c r="E109" s="50">
        <f t="shared" si="7"/>
        <v>9.5355316676789231E-2</v>
      </c>
      <c r="F109" s="50">
        <f t="shared" si="7"/>
        <v>9.5849081400965111E-2</v>
      </c>
      <c r="G109" s="50">
        <f t="shared" si="7"/>
        <v>9.6330917293313806E-2</v>
      </c>
      <c r="H109" s="50">
        <f t="shared" si="7"/>
        <v>9.6816935475709215E-2</v>
      </c>
      <c r="I109" s="50">
        <f t="shared" si="7"/>
        <v>9.7284566527498673E-2</v>
      </c>
      <c r="J109" s="50">
        <f t="shared" si="7"/>
        <v>9.7722636993143236E-2</v>
      </c>
      <c r="K109" s="50">
        <f t="shared" si="7"/>
        <v>9.8147226517130051E-2</v>
      </c>
      <c r="L109" s="50">
        <f t="shared" si="7"/>
        <v>9.8559440729038009E-2</v>
      </c>
      <c r="M109" s="50">
        <f t="shared" si="7"/>
        <v>9.8976637958265584E-2</v>
      </c>
      <c r="N109" s="50">
        <f t="shared" si="7"/>
        <v>9.941088850107839E-2</v>
      </c>
      <c r="O109" s="50">
        <f t="shared" si="7"/>
        <v>9.9820637005067658E-2</v>
      </c>
      <c r="P109" s="50">
        <f t="shared" si="7"/>
        <v>0.100218280162718</v>
      </c>
      <c r="Q109" s="50">
        <f t="shared" si="7"/>
        <v>0.10061488143340874</v>
      </c>
      <c r="R109" s="50">
        <f t="shared" si="7"/>
        <v>0.10101714071017301</v>
      </c>
      <c r="S109" s="50">
        <f t="shared" si="7"/>
        <v>0.10141236275282724</v>
      </c>
      <c r="T109" s="50">
        <f t="shared" si="7"/>
        <v>0.10180326537527135</v>
      </c>
      <c r="U109" s="50">
        <f t="shared" si="7"/>
        <v>0.1021776644128005</v>
      </c>
      <c r="V109" s="50">
        <f t="shared" si="7"/>
        <v>0.10253389027766485</v>
      </c>
      <c r="W109" s="50">
        <f t="shared" si="7"/>
        <v>0.1028851059194152</v>
      </c>
      <c r="X109" s="50">
        <f t="shared" si="7"/>
        <v>0.10323304231251447</v>
      </c>
      <c r="Y109" s="50">
        <f t="shared" si="7"/>
        <v>0.10357989048138121</v>
      </c>
      <c r="Z109" s="50">
        <f t="shared" si="7"/>
        <v>0.10393466676953943</v>
      </c>
      <c r="AA109" s="50">
        <f t="shared" si="7"/>
        <v>0.10430326309158496</v>
      </c>
      <c r="AB109" s="50">
        <f t="shared" si="7"/>
        <v>0.10468538737269102</v>
      </c>
      <c r="AC109" s="50">
        <f t="shared" si="7"/>
        <v>0.10507751744028747</v>
      </c>
      <c r="AD109" s="50">
        <f t="shared" si="7"/>
        <v>0.10547790972372527</v>
      </c>
      <c r="AE109" s="50">
        <f t="shared" si="7"/>
        <v>0.10587941166437644</v>
      </c>
      <c r="AF109" s="50">
        <f t="shared" si="7"/>
        <v>0.10628087890841725</v>
      </c>
      <c r="AG109" s="50">
        <f t="shared" si="7"/>
        <v>0.10667967719175062</v>
      </c>
    </row>
    <row r="111" spans="1:33" x14ac:dyDescent="0.35">
      <c r="A111" s="47" t="s">
        <v>99</v>
      </c>
    </row>
    <row r="112" spans="1:33" ht="14.25" x14ac:dyDescent="0.45">
      <c r="A112" s="43" t="s">
        <v>107</v>
      </c>
      <c r="B112" s="50">
        <f t="shared" ref="B112:AG112" si="8">B97/SUM(B$97:B$98)</f>
        <v>0.49413763558068219</v>
      </c>
      <c r="C112" s="50">
        <f t="shared" si="8"/>
        <v>0.49347006580848207</v>
      </c>
      <c r="D112" s="50">
        <f t="shared" si="8"/>
        <v>0.49271158281247429</v>
      </c>
      <c r="E112" s="50">
        <f t="shared" si="8"/>
        <v>0.49204592092315363</v>
      </c>
      <c r="F112" s="50">
        <f t="shared" si="8"/>
        <v>0.49116949875628502</v>
      </c>
      <c r="G112" s="50">
        <f t="shared" si="8"/>
        <v>0.49007389065782353</v>
      </c>
      <c r="H112" s="50">
        <f t="shared" si="8"/>
        <v>0.48874813330143307</v>
      </c>
      <c r="I112" s="50">
        <f t="shared" si="8"/>
        <v>0.4872521502844766</v>
      </c>
      <c r="J112" s="50">
        <f t="shared" si="8"/>
        <v>0.48573677464043635</v>
      </c>
      <c r="K112" s="50">
        <f t="shared" si="8"/>
        <v>0.48421473904910178</v>
      </c>
      <c r="L112" s="50">
        <f t="shared" si="8"/>
        <v>0.48268304657374816</v>
      </c>
      <c r="M112" s="50">
        <f t="shared" si="8"/>
        <v>0.48115407566106227</v>
      </c>
      <c r="N112" s="50">
        <f t="shared" si="8"/>
        <v>0.47975576901938866</v>
      </c>
      <c r="O112" s="50">
        <f t="shared" si="8"/>
        <v>0.47852989143181068</v>
      </c>
      <c r="P112" s="50">
        <f t="shared" si="8"/>
        <v>0.47739933485810748</v>
      </c>
      <c r="Q112" s="50">
        <f t="shared" si="8"/>
        <v>0.47634847486868725</v>
      </c>
      <c r="R112" s="50">
        <f t="shared" si="8"/>
        <v>0.47538972565468618</v>
      </c>
      <c r="S112" s="50">
        <f t="shared" si="8"/>
        <v>0.47450905270707111</v>
      </c>
      <c r="T112" s="50">
        <f t="shared" si="8"/>
        <v>0.47372491994539534</v>
      </c>
      <c r="U112" s="50">
        <f t="shared" si="8"/>
        <v>0.47299613804568558</v>
      </c>
      <c r="V112" s="50">
        <f t="shared" si="8"/>
        <v>0.47226884752917481</v>
      </c>
      <c r="W112" s="50">
        <f t="shared" si="8"/>
        <v>0.47154244691945246</v>
      </c>
      <c r="X112" s="50">
        <f t="shared" si="8"/>
        <v>0.47080839502343319</v>
      </c>
      <c r="Y112" s="50">
        <f t="shared" si="8"/>
        <v>0.47007871058908113</v>
      </c>
      <c r="Z112" s="50">
        <f t="shared" si="8"/>
        <v>0.46936711952871091</v>
      </c>
      <c r="AA112" s="50">
        <f t="shared" si="8"/>
        <v>0.46864939376630793</v>
      </c>
      <c r="AB112" s="50">
        <f t="shared" si="8"/>
        <v>0.46794274560186233</v>
      </c>
      <c r="AC112" s="50">
        <f t="shared" si="8"/>
        <v>0.46726326918995836</v>
      </c>
      <c r="AD112" s="50">
        <f t="shared" si="8"/>
        <v>0.46660988045625451</v>
      </c>
      <c r="AE112" s="50">
        <f t="shared" si="8"/>
        <v>0.46599892152976197</v>
      </c>
      <c r="AF112" s="50">
        <f t="shared" si="8"/>
        <v>0.46543539652731963</v>
      </c>
      <c r="AG112" s="50">
        <f t="shared" si="8"/>
        <v>0.46491052062526789</v>
      </c>
    </row>
    <row r="113" spans="1:33" ht="14.25" x14ac:dyDescent="0.45">
      <c r="A113" s="43" t="s">
        <v>106</v>
      </c>
      <c r="B113" s="50">
        <f t="shared" ref="B113:AG113" si="9">B98/SUM(B$97:B$98)</f>
        <v>0.50586236441931787</v>
      </c>
      <c r="C113" s="50">
        <f t="shared" si="9"/>
        <v>0.50652993419151793</v>
      </c>
      <c r="D113" s="50">
        <f t="shared" si="9"/>
        <v>0.50728841718752571</v>
      </c>
      <c r="E113" s="50">
        <f t="shared" si="9"/>
        <v>0.50795407907684631</v>
      </c>
      <c r="F113" s="50">
        <f t="shared" si="9"/>
        <v>0.50883050124371498</v>
      </c>
      <c r="G113" s="50">
        <f t="shared" si="9"/>
        <v>0.50992610934217653</v>
      </c>
      <c r="H113" s="50">
        <f t="shared" si="9"/>
        <v>0.51125186669856681</v>
      </c>
      <c r="I113" s="50">
        <f t="shared" si="9"/>
        <v>0.51274784971552334</v>
      </c>
      <c r="J113" s="50">
        <f t="shared" si="9"/>
        <v>0.5142632253595637</v>
      </c>
      <c r="K113" s="50">
        <f t="shared" si="9"/>
        <v>0.51578526095089827</v>
      </c>
      <c r="L113" s="50">
        <f t="shared" si="9"/>
        <v>0.51731695342625184</v>
      </c>
      <c r="M113" s="50">
        <f t="shared" si="9"/>
        <v>0.51884592433893761</v>
      </c>
      <c r="N113" s="50">
        <f t="shared" si="9"/>
        <v>0.52024423098061146</v>
      </c>
      <c r="O113" s="50">
        <f t="shared" si="9"/>
        <v>0.52147010856818921</v>
      </c>
      <c r="P113" s="50">
        <f t="shared" si="9"/>
        <v>0.52260066514189263</v>
      </c>
      <c r="Q113" s="50">
        <f t="shared" si="9"/>
        <v>0.52365152513131286</v>
      </c>
      <c r="R113" s="50">
        <f t="shared" si="9"/>
        <v>0.52461027434531382</v>
      </c>
      <c r="S113" s="50">
        <f t="shared" si="9"/>
        <v>0.52549094729292889</v>
      </c>
      <c r="T113" s="50">
        <f t="shared" si="9"/>
        <v>0.52627508005460466</v>
      </c>
      <c r="U113" s="50">
        <f t="shared" si="9"/>
        <v>0.52700386195431448</v>
      </c>
      <c r="V113" s="50">
        <f t="shared" si="9"/>
        <v>0.52773115247082514</v>
      </c>
      <c r="W113" s="50">
        <f t="shared" si="9"/>
        <v>0.52845755308054743</v>
      </c>
      <c r="X113" s="50">
        <f t="shared" si="9"/>
        <v>0.5291916049765667</v>
      </c>
      <c r="Y113" s="50">
        <f t="shared" si="9"/>
        <v>0.52992128941091876</v>
      </c>
      <c r="Z113" s="50">
        <f t="shared" si="9"/>
        <v>0.53063288047128898</v>
      </c>
      <c r="AA113" s="50">
        <f t="shared" si="9"/>
        <v>0.53135060623369201</v>
      </c>
      <c r="AB113" s="50">
        <f t="shared" si="9"/>
        <v>0.53205725439813756</v>
      </c>
      <c r="AC113" s="50">
        <f t="shared" si="9"/>
        <v>0.53273673081004169</v>
      </c>
      <c r="AD113" s="50">
        <f t="shared" si="9"/>
        <v>0.53339011954374549</v>
      </c>
      <c r="AE113" s="50">
        <f t="shared" si="9"/>
        <v>0.53400107847023792</v>
      </c>
      <c r="AF113" s="50">
        <f t="shared" si="9"/>
        <v>0.53456460347268031</v>
      </c>
      <c r="AG113" s="50">
        <f t="shared" si="9"/>
        <v>0.53508947937473195</v>
      </c>
    </row>
    <row r="115" spans="1:33" x14ac:dyDescent="0.35">
      <c r="A115" s="49" t="s">
        <v>117</v>
      </c>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row>
    <row r="116" spans="1:33" x14ac:dyDescent="0.35">
      <c r="A116" s="47" t="s">
        <v>92</v>
      </c>
    </row>
    <row r="117" spans="1:33" ht="14.25" x14ac:dyDescent="0.45">
      <c r="A117" s="43" t="s">
        <v>116</v>
      </c>
      <c r="B117" s="50">
        <f>'AEO 2020 Table 21'!C62</f>
        <v>0.815604</v>
      </c>
      <c r="C117" s="50">
        <f>'AEO 2020 Table 21'!D62</f>
        <v>0.81950800000000001</v>
      </c>
      <c r="D117" s="50">
        <f>'AEO 2020 Table 21'!E62</f>
        <v>0.82336200000000004</v>
      </c>
      <c r="E117" s="50">
        <f>'AEO 2020 Table 21'!F62</f>
        <v>0.82717200000000002</v>
      </c>
      <c r="F117" s="50">
        <f>'AEO 2020 Table 21'!G62</f>
        <v>0.83110499999999998</v>
      </c>
      <c r="G117" s="50">
        <f>'AEO 2020 Table 21'!H62</f>
        <v>0.83503899999999998</v>
      </c>
      <c r="H117" s="50">
        <f>'AEO 2020 Table 21'!I62</f>
        <v>0.83898700000000004</v>
      </c>
      <c r="I117" s="50">
        <f>'AEO 2020 Table 21'!J62</f>
        <v>0.84297999999999995</v>
      </c>
      <c r="J117" s="50">
        <f>'AEO 2020 Table 21'!K62</f>
        <v>0.84667599999999998</v>
      </c>
      <c r="K117" s="50">
        <f>'AEO 2020 Table 21'!L62</f>
        <v>0.85008099999999998</v>
      </c>
      <c r="L117" s="50">
        <f>'AEO 2020 Table 21'!M62</f>
        <v>0.85316499999999995</v>
      </c>
      <c r="M117" s="50">
        <f>'AEO 2020 Table 21'!N62</f>
        <v>0.85592900000000005</v>
      </c>
      <c r="N117" s="50">
        <f>'AEO 2020 Table 21'!O62</f>
        <v>0.85838800000000004</v>
      </c>
      <c r="O117" s="50">
        <f>'AEO 2020 Table 21'!P62</f>
        <v>0.86055300000000001</v>
      </c>
      <c r="P117" s="50">
        <f>'AEO 2020 Table 21'!Q62</f>
        <v>0.86244799999999999</v>
      </c>
      <c r="Q117" s="50">
        <f>'AEO 2020 Table 21'!R62</f>
        <v>0.86406400000000005</v>
      </c>
      <c r="R117" s="50">
        <f>'AEO 2020 Table 21'!S62</f>
        <v>0.86541100000000004</v>
      </c>
      <c r="S117" s="50">
        <f>'AEO 2020 Table 21'!T62</f>
        <v>0.86649500000000002</v>
      </c>
      <c r="T117" s="50">
        <f>'AEO 2020 Table 21'!U62</f>
        <v>0.86735200000000001</v>
      </c>
      <c r="U117" s="50">
        <f>'AEO 2020 Table 21'!V62</f>
        <v>0.86797500000000005</v>
      </c>
      <c r="V117" s="50">
        <f>'AEO 2020 Table 21'!W62</f>
        <v>0.868371</v>
      </c>
      <c r="W117" s="50">
        <f>'AEO 2020 Table 21'!X62</f>
        <v>0.868529</v>
      </c>
      <c r="X117" s="50">
        <f>'AEO 2020 Table 21'!Y62</f>
        <v>0.86846199999999996</v>
      </c>
      <c r="Y117" s="50">
        <f>'AEO 2020 Table 21'!Z62</f>
        <v>0.86842699999999995</v>
      </c>
      <c r="Z117" s="50">
        <f>'AEO 2020 Table 21'!AA62</f>
        <v>0.86841599999999997</v>
      </c>
      <c r="AA117" s="50">
        <f>'AEO 2020 Table 21'!AB62</f>
        <v>0.86841900000000005</v>
      </c>
      <c r="AB117" s="50">
        <f>'AEO 2020 Table 21'!AC62</f>
        <v>0.86843300000000001</v>
      </c>
      <c r="AC117" s="50">
        <f>'AEO 2020 Table 21'!AD62</f>
        <v>0.86845300000000003</v>
      </c>
      <c r="AD117" s="50">
        <f>'AEO 2020 Table 21'!AE62</f>
        <v>0.86847700000000005</v>
      </c>
      <c r="AE117" s="50">
        <f>'AEO 2020 Table 21'!AF62</f>
        <v>0.86850099999999997</v>
      </c>
      <c r="AF117" s="50">
        <f>'AEO 2020 Table 21'!AG62</f>
        <v>0.86852399999999996</v>
      </c>
      <c r="AG117" s="50">
        <f>'AEO 2020 Table 21'!AH62</f>
        <v>0.86854600000000004</v>
      </c>
    </row>
    <row r="118" spans="1:33" ht="14.25" x14ac:dyDescent="0.45">
      <c r="A118" s="43" t="s">
        <v>115</v>
      </c>
      <c r="B118" s="50">
        <f>'EIA Appl Data'!$E$22/100</f>
        <v>0.98</v>
      </c>
      <c r="C118" s="50">
        <f>'EIA Appl Data'!$E$22/100</f>
        <v>0.98</v>
      </c>
      <c r="D118" s="50">
        <f>'EIA Appl Data'!$E$22/100</f>
        <v>0.98</v>
      </c>
      <c r="E118" s="50">
        <f>'EIA Appl Data'!$E$22/100</f>
        <v>0.98</v>
      </c>
      <c r="F118" s="50">
        <f>'EIA Appl Data'!$E$22/100</f>
        <v>0.98</v>
      </c>
      <c r="G118" s="50">
        <f>'EIA Appl Data'!$E$22/100</f>
        <v>0.98</v>
      </c>
      <c r="H118" s="50">
        <f>'EIA Appl Data'!$E$22/100</f>
        <v>0.98</v>
      </c>
      <c r="I118" s="50">
        <f>'EIA Appl Data'!$E$22/100</f>
        <v>0.98</v>
      </c>
      <c r="J118" s="50">
        <f>'EIA Appl Data'!$E$22/100</f>
        <v>0.98</v>
      </c>
      <c r="K118" s="50">
        <f>'EIA Appl Data'!$E$22/100</f>
        <v>0.98</v>
      </c>
      <c r="L118" s="50">
        <f>'EIA Appl Data'!$E$22/100</f>
        <v>0.98</v>
      </c>
      <c r="M118" s="50">
        <f>'EIA Appl Data'!$F$22/100</f>
        <v>0.98</v>
      </c>
      <c r="N118" s="50">
        <f>'EIA Appl Data'!$F$22/100</f>
        <v>0.98</v>
      </c>
      <c r="O118" s="50">
        <f>'EIA Appl Data'!$F$22/100</f>
        <v>0.98</v>
      </c>
      <c r="P118" s="50">
        <f>'EIA Appl Data'!$F$22/100</f>
        <v>0.98</v>
      </c>
      <c r="Q118" s="50">
        <f>'EIA Appl Data'!$F$22/100</f>
        <v>0.98</v>
      </c>
      <c r="R118" s="50">
        <f>'EIA Appl Data'!$F$22/100</f>
        <v>0.98</v>
      </c>
      <c r="S118" s="50">
        <f>'EIA Appl Data'!$F$22/100</f>
        <v>0.98</v>
      </c>
      <c r="T118" s="50">
        <f>'EIA Appl Data'!$F$22/100</f>
        <v>0.98</v>
      </c>
      <c r="U118" s="50">
        <f>'EIA Appl Data'!$F$22/100</f>
        <v>0.98</v>
      </c>
      <c r="V118" s="50">
        <f>'EIA Appl Data'!$F$22/100</f>
        <v>0.98</v>
      </c>
      <c r="W118" s="50">
        <f>'EIA Appl Data'!$G$22/100</f>
        <v>0.98</v>
      </c>
      <c r="X118" s="50">
        <f>'EIA Appl Data'!$G$22/100</f>
        <v>0.98</v>
      </c>
      <c r="Y118" s="50">
        <f>'EIA Appl Data'!$G$22/100</f>
        <v>0.98</v>
      </c>
      <c r="Z118" s="50">
        <f>'EIA Appl Data'!$G$22/100</f>
        <v>0.98</v>
      </c>
      <c r="AA118" s="50">
        <f>'EIA Appl Data'!$G$22/100</f>
        <v>0.98</v>
      </c>
      <c r="AB118" s="50">
        <f>'EIA Appl Data'!$G$22/100</f>
        <v>0.98</v>
      </c>
      <c r="AC118" s="50">
        <f>'EIA Appl Data'!$G$22/100</f>
        <v>0.98</v>
      </c>
      <c r="AD118" s="50">
        <f>'EIA Appl Data'!$G$22/100</f>
        <v>0.98</v>
      </c>
      <c r="AE118" s="50">
        <f>'EIA Appl Data'!$G$22/100</f>
        <v>0.98</v>
      </c>
      <c r="AF118" s="50">
        <f>'EIA Appl Data'!$G$22/100</f>
        <v>0.98</v>
      </c>
      <c r="AG118" s="50">
        <f>'EIA Appl Data'!H22/100</f>
        <v>0.98</v>
      </c>
    </row>
    <row r="119" spans="1:33" x14ac:dyDescent="0.35">
      <c r="A119" s="43" t="s">
        <v>114</v>
      </c>
      <c r="B119" s="51">
        <f>'AEO 2020 Table 21'!C59</f>
        <v>8.0663879999999999</v>
      </c>
      <c r="C119" s="51">
        <f>'AEO 2020 Table 21'!D59</f>
        <v>8.1017299999999999</v>
      </c>
      <c r="D119" s="51">
        <f>'AEO 2020 Table 21'!E59</f>
        <v>8.1372769999999992</v>
      </c>
      <c r="E119" s="51">
        <f>'AEO 2020 Table 21'!F59</f>
        <v>8.1734840000000002</v>
      </c>
      <c r="F119" s="51">
        <f>'AEO 2020 Table 21'!G59</f>
        <v>8.2285880000000002</v>
      </c>
      <c r="G119" s="51">
        <f>'AEO 2020 Table 21'!H59</f>
        <v>8.2796719999999997</v>
      </c>
      <c r="H119" s="51">
        <f>'AEO 2020 Table 21'!I59</f>
        <v>8.3273639999999993</v>
      </c>
      <c r="I119" s="51">
        <f>'AEO 2020 Table 21'!J59</f>
        <v>8.3714399999999998</v>
      </c>
      <c r="J119" s="51">
        <f>'AEO 2020 Table 21'!K59</f>
        <v>8.4120980000000003</v>
      </c>
      <c r="K119" s="51">
        <f>'AEO 2020 Table 21'!L59</f>
        <v>8.4493960000000001</v>
      </c>
      <c r="L119" s="51">
        <f>'AEO 2020 Table 21'!M59</f>
        <v>8.4835809999999992</v>
      </c>
      <c r="M119" s="51">
        <f>'AEO 2020 Table 21'!N59</f>
        <v>8.5146010000000008</v>
      </c>
      <c r="N119" s="51">
        <f>'AEO 2020 Table 21'!O59</f>
        <v>8.5425160000000009</v>
      </c>
      <c r="O119" s="51">
        <f>'AEO 2020 Table 21'!P59</f>
        <v>8.5671610000000005</v>
      </c>
      <c r="P119" s="51">
        <f>'AEO 2020 Table 21'!Q59</f>
        <v>8.5884339999999995</v>
      </c>
      <c r="Q119" s="51">
        <f>'AEO 2020 Table 21'!R59</f>
        <v>8.6062820000000002</v>
      </c>
      <c r="R119" s="51">
        <f>'AEO 2020 Table 21'!S59</f>
        <v>8.6204750000000008</v>
      </c>
      <c r="S119" s="51">
        <f>'AEO 2020 Table 21'!T59</f>
        <v>8.6305270000000007</v>
      </c>
      <c r="T119" s="51">
        <f>'AEO 2020 Table 21'!U59</f>
        <v>8.6360290000000006</v>
      </c>
      <c r="U119" s="51">
        <f>'AEO 2020 Table 21'!V59</f>
        <v>8.6409490000000009</v>
      </c>
      <c r="V119" s="51">
        <f>'AEO 2020 Table 21'!W59</f>
        <v>8.6452139999999993</v>
      </c>
      <c r="W119" s="51">
        <f>'AEO 2020 Table 21'!X59</f>
        <v>8.6487870000000004</v>
      </c>
      <c r="X119" s="51">
        <f>'AEO 2020 Table 21'!Y59</f>
        <v>8.6516710000000003</v>
      </c>
      <c r="Y119" s="51">
        <f>'AEO 2020 Table 21'!Z59</f>
        <v>8.6538950000000003</v>
      </c>
      <c r="Z119" s="51">
        <f>'AEO 2020 Table 21'!AA59</f>
        <v>8.655519</v>
      </c>
      <c r="AA119" s="51">
        <f>'AEO 2020 Table 21'!AB59</f>
        <v>8.6566290000000006</v>
      </c>
      <c r="AB119" s="51">
        <f>'AEO 2020 Table 21'!AC59</f>
        <v>8.6573100000000007</v>
      </c>
      <c r="AC119" s="51">
        <f>'AEO 2020 Table 21'!AD59</f>
        <v>8.6576590000000007</v>
      </c>
      <c r="AD119" s="51">
        <f>'AEO 2020 Table 21'!AE59</f>
        <v>8.6577599999999997</v>
      </c>
      <c r="AE119" s="51">
        <f>'AEO 2020 Table 21'!AF59</f>
        <v>8.6576819999999994</v>
      </c>
      <c r="AF119" s="51">
        <f>'AEO 2020 Table 21'!AG59</f>
        <v>8.6574939999999998</v>
      </c>
      <c r="AG119" s="51">
        <f>'AEO 2020 Table 21'!AH59</f>
        <v>8.6572320000000005</v>
      </c>
    </row>
    <row r="121" spans="1:33" x14ac:dyDescent="0.35">
      <c r="A121" s="47" t="s">
        <v>91</v>
      </c>
    </row>
    <row r="122" spans="1:33" x14ac:dyDescent="0.35">
      <c r="A122" s="43" t="s">
        <v>113</v>
      </c>
      <c r="B122" s="51">
        <f>'AEO 2020 Table 21'!C69</f>
        <v>13.063992000000001</v>
      </c>
      <c r="C122" s="51">
        <f>'AEO 2020 Table 21'!D69</f>
        <v>13.201715</v>
      </c>
      <c r="D122" s="51">
        <f>'AEO 2020 Table 21'!E69</f>
        <v>13.337156999999999</v>
      </c>
      <c r="E122" s="51">
        <f>'AEO 2020 Table 21'!F69</f>
        <v>13.470661</v>
      </c>
      <c r="F122" s="51">
        <f>'AEO 2020 Table 21'!G69</f>
        <v>13.661602999999999</v>
      </c>
      <c r="G122" s="51">
        <f>'AEO 2020 Table 21'!H69</f>
        <v>13.839343</v>
      </c>
      <c r="H122" s="51">
        <f>'AEO 2020 Table 21'!I69</f>
        <v>14.003154</v>
      </c>
      <c r="I122" s="51">
        <f>'AEO 2020 Table 21'!J69</f>
        <v>14.152417</v>
      </c>
      <c r="J122" s="51">
        <f>'AEO 2020 Table 21'!K69</f>
        <v>14.287701</v>
      </c>
      <c r="K122" s="51">
        <f>'AEO 2020 Table 21'!L69</f>
        <v>14.409393</v>
      </c>
      <c r="L122" s="51">
        <f>'AEO 2020 Table 21'!M69</f>
        <v>14.519396</v>
      </c>
      <c r="M122" s="51">
        <f>'AEO 2020 Table 21'!N69</f>
        <v>14.617293</v>
      </c>
      <c r="N122" s="51">
        <f>'AEO 2020 Table 21'!O69</f>
        <v>14.703091000000001</v>
      </c>
      <c r="O122" s="51">
        <f>'AEO 2020 Table 21'!P69</f>
        <v>14.777593</v>
      </c>
      <c r="P122" s="51">
        <f>'AEO 2020 Table 21'!Q69</f>
        <v>14.842439000000001</v>
      </c>
      <c r="Q122" s="51">
        <f>'AEO 2020 Table 21'!R69</f>
        <v>14.897216999999999</v>
      </c>
      <c r="R122" s="51">
        <f>'AEO 2020 Table 21'!S69</f>
        <v>14.942557000000001</v>
      </c>
      <c r="S122" s="51">
        <f>'AEO 2020 Table 21'!T69</f>
        <v>14.977811000000001</v>
      </c>
      <c r="T122" s="51">
        <f>'AEO 2020 Table 21'!U69</f>
        <v>15.001628999999999</v>
      </c>
      <c r="U122" s="51">
        <f>'AEO 2020 Table 21'!V69</f>
        <v>15.025048999999999</v>
      </c>
      <c r="V122" s="51">
        <f>'AEO 2020 Table 21'!W69</f>
        <v>15.047556999999999</v>
      </c>
      <c r="W122" s="51">
        <f>'AEO 2020 Table 21'!X69</f>
        <v>15.068643</v>
      </c>
      <c r="X122" s="51">
        <f>'AEO 2020 Table 21'!Y69</f>
        <v>15.087876</v>
      </c>
      <c r="Y122" s="51">
        <f>'AEO 2020 Table 21'!Z69</f>
        <v>15.104975</v>
      </c>
      <c r="Z122" s="51">
        <f>'AEO 2020 Table 21'!AA69</f>
        <v>15.119759</v>
      </c>
      <c r="AA122" s="51">
        <f>'AEO 2020 Table 21'!AB69</f>
        <v>15.132191000000001</v>
      </c>
      <c r="AB122" s="51">
        <f>'AEO 2020 Table 21'!AC69</f>
        <v>15.142374999999999</v>
      </c>
      <c r="AC122" s="51">
        <f>'AEO 2020 Table 21'!AD69</f>
        <v>15.150517000000001</v>
      </c>
      <c r="AD122" s="51">
        <f>'AEO 2020 Table 21'!AE69</f>
        <v>15.156924999999999</v>
      </c>
      <c r="AE122" s="51">
        <f>'AEO 2020 Table 21'!AF69</f>
        <v>15.161902</v>
      </c>
      <c r="AF122" s="51">
        <f>'AEO 2020 Table 21'!AG69</f>
        <v>15.165761</v>
      </c>
      <c r="AG122" s="51">
        <f>'AEO 2020 Table 21'!AH69</f>
        <v>15.16878</v>
      </c>
    </row>
    <row r="123" spans="1:33" x14ac:dyDescent="0.35">
      <c r="A123" s="43" t="s">
        <v>112</v>
      </c>
      <c r="B123" s="51">
        <f>'AEO 2020 Table 21'!C70</f>
        <v>11.089377000000001</v>
      </c>
      <c r="C123" s="51">
        <f>'AEO 2020 Table 21'!D70</f>
        <v>11.152689000000001</v>
      </c>
      <c r="D123" s="51">
        <f>'AEO 2020 Table 21'!E70</f>
        <v>11.219194999999999</v>
      </c>
      <c r="E123" s="51">
        <f>'AEO 2020 Table 21'!F70</f>
        <v>11.291352</v>
      </c>
      <c r="F123" s="51">
        <f>'AEO 2020 Table 21'!G70</f>
        <v>11.368314</v>
      </c>
      <c r="G123" s="51">
        <f>'AEO 2020 Table 21'!H70</f>
        <v>11.450993</v>
      </c>
      <c r="H123" s="51">
        <f>'AEO 2020 Table 21'!I70</f>
        <v>11.526907</v>
      </c>
      <c r="I123" s="51">
        <f>'AEO 2020 Table 21'!J70</f>
        <v>11.593225</v>
      </c>
      <c r="J123" s="51">
        <f>'AEO 2020 Table 21'!K70</f>
        <v>11.649609</v>
      </c>
      <c r="K123" s="51">
        <f>'AEO 2020 Table 21'!L70</f>
        <v>11.69727</v>
      </c>
      <c r="L123" s="51">
        <f>'AEO 2020 Table 21'!M70</f>
        <v>11.735435000000001</v>
      </c>
      <c r="M123" s="51">
        <f>'AEO 2020 Table 21'!N70</f>
        <v>11.786841000000001</v>
      </c>
      <c r="N123" s="51">
        <f>'AEO 2020 Table 21'!O70</f>
        <v>11.823672</v>
      </c>
      <c r="O123" s="51">
        <f>'AEO 2020 Table 21'!P70</f>
        <v>11.846556</v>
      </c>
      <c r="P123" s="51">
        <f>'AEO 2020 Table 21'!Q70</f>
        <v>11.870701</v>
      </c>
      <c r="Q123" s="51">
        <f>'AEO 2020 Table 21'!R70</f>
        <v>11.895593</v>
      </c>
      <c r="R123" s="51">
        <f>'AEO 2020 Table 21'!S70</f>
        <v>11.920514000000001</v>
      </c>
      <c r="S123" s="51">
        <f>'AEO 2020 Table 21'!T70</f>
        <v>11.944622000000001</v>
      </c>
      <c r="T123" s="51">
        <f>'AEO 2020 Table 21'!U70</f>
        <v>11.96688</v>
      </c>
      <c r="U123" s="51">
        <f>'AEO 2020 Table 21'!V70</f>
        <v>11.986381</v>
      </c>
      <c r="V123" s="51">
        <f>'AEO 2020 Table 21'!W70</f>
        <v>12.002324</v>
      </c>
      <c r="W123" s="51">
        <f>'AEO 2020 Table 21'!X70</f>
        <v>12.028273</v>
      </c>
      <c r="X123" s="51">
        <f>'AEO 2020 Table 21'!Y70</f>
        <v>12.050117</v>
      </c>
      <c r="Y123" s="51">
        <f>'AEO 2020 Table 21'!Z70</f>
        <v>12.068775</v>
      </c>
      <c r="Z123" s="51">
        <f>'AEO 2020 Table 21'!AA70</f>
        <v>12.085065</v>
      </c>
      <c r="AA123" s="51">
        <f>'AEO 2020 Table 21'!AB70</f>
        <v>12.099886</v>
      </c>
      <c r="AB123" s="51">
        <f>'AEO 2020 Table 21'!AC70</f>
        <v>12.113713000000001</v>
      </c>
      <c r="AC123" s="51">
        <f>'AEO 2020 Table 21'!AD70</f>
        <v>12.126626</v>
      </c>
      <c r="AD123" s="51">
        <f>'AEO 2020 Table 21'!AE70</f>
        <v>12.138464000000001</v>
      </c>
      <c r="AE123" s="51">
        <f>'AEO 2020 Table 21'!AF70</f>
        <v>12.148823</v>
      </c>
      <c r="AF123" s="51">
        <f>'AEO 2020 Table 21'!AG70</f>
        <v>12.157327</v>
      </c>
      <c r="AG123" s="51">
        <f>'AEO 2020 Table 21'!AH70</f>
        <v>12.163838</v>
      </c>
    </row>
    <row r="124" spans="1:33" x14ac:dyDescent="0.35">
      <c r="A124" s="43" t="s">
        <v>111</v>
      </c>
      <c r="B124" s="51">
        <f>'AEO 2020 Table 21'!C66</f>
        <v>13.628468</v>
      </c>
      <c r="C124" s="51">
        <f>'AEO 2020 Table 21'!D66</f>
        <v>13.751341999999999</v>
      </c>
      <c r="D124" s="51">
        <f>'AEO 2020 Table 21'!E66</f>
        <v>13.874824</v>
      </c>
      <c r="E124" s="51">
        <f>'AEO 2020 Table 21'!F66</f>
        <v>14.000648</v>
      </c>
      <c r="F124" s="51">
        <f>'AEO 2020 Table 21'!G66</f>
        <v>14.189617</v>
      </c>
      <c r="G124" s="51">
        <f>'AEO 2020 Table 21'!H66</f>
        <v>14.363944</v>
      </c>
      <c r="H124" s="51">
        <f>'AEO 2020 Table 21'!I66</f>
        <v>14.526837</v>
      </c>
      <c r="I124" s="51">
        <f>'AEO 2020 Table 21'!J66</f>
        <v>14.677469</v>
      </c>
      <c r="J124" s="51">
        <f>'AEO 2020 Table 21'!K66</f>
        <v>14.816541000000001</v>
      </c>
      <c r="K124" s="51">
        <f>'AEO 2020 Table 21'!L66</f>
        <v>14.944065</v>
      </c>
      <c r="L124" s="51">
        <f>'AEO 2020 Table 21'!M66</f>
        <v>15.060946</v>
      </c>
      <c r="M124" s="51">
        <f>'AEO 2020 Table 21'!N66</f>
        <v>15.166916000000001</v>
      </c>
      <c r="N124" s="51">
        <f>'AEO 2020 Table 21'!O66</f>
        <v>15.262172</v>
      </c>
      <c r="O124" s="51">
        <f>'AEO 2020 Table 21'!P66</f>
        <v>15.346278</v>
      </c>
      <c r="P124" s="51">
        <f>'AEO 2020 Table 21'!Q66</f>
        <v>15.41886</v>
      </c>
      <c r="Q124" s="51">
        <f>'AEO 2020 Table 21'!R66</f>
        <v>15.479687999999999</v>
      </c>
      <c r="R124" s="51">
        <f>'AEO 2020 Table 21'!S66</f>
        <v>15.527931000000001</v>
      </c>
      <c r="S124" s="51">
        <f>'AEO 2020 Table 21'!T66</f>
        <v>15.561934000000001</v>
      </c>
      <c r="T124" s="51">
        <f>'AEO 2020 Table 21'!U66</f>
        <v>15.580244</v>
      </c>
      <c r="U124" s="51">
        <f>'AEO 2020 Table 21'!V66</f>
        <v>15.596812999999999</v>
      </c>
      <c r="V124" s="51">
        <f>'AEO 2020 Table 21'!W66</f>
        <v>15.611336</v>
      </c>
      <c r="W124" s="51">
        <f>'AEO 2020 Table 21'!X66</f>
        <v>15.623612</v>
      </c>
      <c r="X124" s="51">
        <f>'AEO 2020 Table 21'!Y66</f>
        <v>15.633625</v>
      </c>
      <c r="Y124" s="51">
        <f>'AEO 2020 Table 21'!Z66</f>
        <v>15.641453</v>
      </c>
      <c r="Z124" s="51">
        <f>'AEO 2020 Table 21'!AA66</f>
        <v>15.647259</v>
      </c>
      <c r="AA124" s="51">
        <f>'AEO 2020 Table 21'!AB66</f>
        <v>15.651289</v>
      </c>
      <c r="AB124" s="51">
        <f>'AEO 2020 Table 21'!AC66</f>
        <v>15.653836999999999</v>
      </c>
      <c r="AC124" s="51">
        <f>'AEO 2020 Table 21'!AD66</f>
        <v>15.655206</v>
      </c>
      <c r="AD124" s="51">
        <f>'AEO 2020 Table 21'!AE66</f>
        <v>15.655730999999999</v>
      </c>
      <c r="AE124" s="51">
        <f>'AEO 2020 Table 21'!AF66</f>
        <v>15.655652999999999</v>
      </c>
      <c r="AF124" s="51">
        <f>'AEO 2020 Table 21'!AG66</f>
        <v>15.655182999999999</v>
      </c>
      <c r="AG124" s="51">
        <f>'AEO 2020 Table 21'!AH66</f>
        <v>15.654491999999999</v>
      </c>
    </row>
    <row r="126" spans="1:33" x14ac:dyDescent="0.35">
      <c r="A126" s="47" t="s">
        <v>99</v>
      </c>
    </row>
    <row r="127" spans="1:33" x14ac:dyDescent="0.35">
      <c r="A127" s="43" t="s">
        <v>110</v>
      </c>
      <c r="B127" s="51">
        <f>'AEO 2020 Table 21'!C73</f>
        <v>0.90388299999999999</v>
      </c>
      <c r="C127" s="51">
        <f>'AEO 2020 Table 21'!D73</f>
        <v>0.90898599999999996</v>
      </c>
      <c r="D127" s="51">
        <f>'AEO 2020 Table 21'!E73</f>
        <v>0.91415800000000003</v>
      </c>
      <c r="E127" s="51">
        <f>'AEO 2020 Table 21'!F73</f>
        <v>0.91939599999999999</v>
      </c>
      <c r="F127" s="51">
        <f>'AEO 2020 Table 21'!G73</f>
        <v>0.92458399999999996</v>
      </c>
      <c r="G127" s="51">
        <f>'AEO 2020 Table 21'!H73</f>
        <v>0.92974699999999999</v>
      </c>
      <c r="H127" s="51">
        <f>'AEO 2020 Table 21'!I73</f>
        <v>0.93488599999999999</v>
      </c>
      <c r="I127" s="51">
        <f>'AEO 2020 Table 21'!J73</f>
        <v>0.93997699999999995</v>
      </c>
      <c r="J127" s="51">
        <f>'AEO 2020 Table 21'!K73</f>
        <v>0.94458200000000003</v>
      </c>
      <c r="K127" s="51">
        <f>'AEO 2020 Table 21'!L73</f>
        <v>0.94872599999999996</v>
      </c>
      <c r="L127" s="51">
        <f>'AEO 2020 Table 21'!M73</f>
        <v>0.95240400000000003</v>
      </c>
      <c r="M127" s="51">
        <f>'AEO 2020 Table 21'!N73</f>
        <v>0.95564400000000005</v>
      </c>
      <c r="N127" s="51">
        <f>'AEO 2020 Table 21'!O73</f>
        <v>0.95845599999999997</v>
      </c>
      <c r="O127" s="51">
        <f>'AEO 2020 Table 21'!P73</f>
        <v>0.96083700000000005</v>
      </c>
      <c r="P127" s="51">
        <f>'AEO 2020 Table 21'!Q73</f>
        <v>0.96280699999999997</v>
      </c>
      <c r="Q127" s="51">
        <f>'AEO 2020 Table 21'!R73</f>
        <v>0.96436500000000003</v>
      </c>
      <c r="R127" s="51">
        <f>'AEO 2020 Table 21'!S73</f>
        <v>0.96551299999999995</v>
      </c>
      <c r="S127" s="51">
        <f>'AEO 2020 Table 21'!T73</f>
        <v>0.96626599999999996</v>
      </c>
      <c r="T127" s="51">
        <f>'AEO 2020 Table 21'!U73</f>
        <v>0.96661799999999998</v>
      </c>
      <c r="U127" s="51">
        <f>'AEO 2020 Table 21'!V73</f>
        <v>0.96658500000000003</v>
      </c>
      <c r="V127" s="51">
        <f>'AEO 2020 Table 21'!W73</f>
        <v>0.96655999999999997</v>
      </c>
      <c r="W127" s="51">
        <f>'AEO 2020 Table 21'!X73</f>
        <v>0.96654300000000004</v>
      </c>
      <c r="X127" s="51">
        <f>'AEO 2020 Table 21'!Y73</f>
        <v>0.96653299999999998</v>
      </c>
      <c r="Y127" s="51">
        <f>'AEO 2020 Table 21'!Z73</f>
        <v>0.96653100000000003</v>
      </c>
      <c r="Z127" s="51">
        <f>'AEO 2020 Table 21'!AA73</f>
        <v>0.96653199999999995</v>
      </c>
      <c r="AA127" s="51">
        <f>'AEO 2020 Table 21'!AB73</f>
        <v>0.96653599999999995</v>
      </c>
      <c r="AB127" s="51">
        <f>'AEO 2020 Table 21'!AC73</f>
        <v>0.96654399999999996</v>
      </c>
      <c r="AC127" s="51">
        <f>'AEO 2020 Table 21'!AD73</f>
        <v>0.96655400000000002</v>
      </c>
      <c r="AD127" s="51">
        <f>'AEO 2020 Table 21'!AE73</f>
        <v>0.96656699999999995</v>
      </c>
      <c r="AE127" s="51">
        <f>'AEO 2020 Table 21'!AF73</f>
        <v>0.96657899999999997</v>
      </c>
      <c r="AF127" s="51">
        <f>'AEO 2020 Table 21'!AG73</f>
        <v>0.96659200000000001</v>
      </c>
      <c r="AG127" s="51">
        <f>'AEO 2020 Table 21'!AH73</f>
        <v>0.96660199999999996</v>
      </c>
    </row>
    <row r="128" spans="1:33" x14ac:dyDescent="0.35">
      <c r="A128" s="43" t="s">
        <v>109</v>
      </c>
      <c r="B128" s="51">
        <f>'AEO 2020 Table 21'!C74</f>
        <v>0.602607</v>
      </c>
      <c r="C128" s="51">
        <f>'AEO 2020 Table 21'!D74</f>
        <v>0.60826999999999998</v>
      </c>
      <c r="D128" s="51">
        <f>'AEO 2020 Table 21'!E74</f>
        <v>0.61333300000000002</v>
      </c>
      <c r="E128" s="51">
        <f>'AEO 2020 Table 21'!F74</f>
        <v>0.61779600000000001</v>
      </c>
      <c r="F128" s="51">
        <f>'AEO 2020 Table 21'!G74</f>
        <v>0.62166600000000005</v>
      </c>
      <c r="G128" s="51">
        <f>'AEO 2020 Table 21'!H74</f>
        <v>0.62493200000000004</v>
      </c>
      <c r="H128" s="51">
        <f>'AEO 2020 Table 21'!I74</f>
        <v>0.62762499999999999</v>
      </c>
      <c r="I128" s="51">
        <f>'AEO 2020 Table 21'!J74</f>
        <v>0.62975899999999996</v>
      </c>
      <c r="J128" s="51">
        <f>'AEO 2020 Table 21'!K74</f>
        <v>0.63136000000000003</v>
      </c>
      <c r="K128" s="51">
        <f>'AEO 2020 Table 21'!L74</f>
        <v>0.632386</v>
      </c>
      <c r="L128" s="51">
        <f>'AEO 2020 Table 21'!M74</f>
        <v>0.63287099999999996</v>
      </c>
      <c r="M128" s="51">
        <f>'AEO 2020 Table 21'!N74</f>
        <v>0.63289700000000004</v>
      </c>
      <c r="N128" s="51">
        <f>'AEO 2020 Table 21'!O74</f>
        <v>0.63292599999999999</v>
      </c>
      <c r="O128" s="51">
        <f>'AEO 2020 Table 21'!P74</f>
        <v>0.63295800000000002</v>
      </c>
      <c r="P128" s="51">
        <f>'AEO 2020 Table 21'!Q74</f>
        <v>0.63300199999999995</v>
      </c>
      <c r="Q128" s="51">
        <f>'AEO 2020 Table 21'!R74</f>
        <v>0.63305100000000003</v>
      </c>
      <c r="R128" s="51">
        <f>'AEO 2020 Table 21'!S74</f>
        <v>0.63310100000000002</v>
      </c>
      <c r="S128" s="51">
        <f>'AEO 2020 Table 21'!T74</f>
        <v>0.63315100000000002</v>
      </c>
      <c r="T128" s="51">
        <f>'AEO 2020 Table 21'!U74</f>
        <v>0.63320399999999999</v>
      </c>
      <c r="U128" s="51">
        <f>'AEO 2020 Table 21'!V74</f>
        <v>0.63325699999999996</v>
      </c>
      <c r="V128" s="51">
        <f>'AEO 2020 Table 21'!W74</f>
        <v>0.63330900000000001</v>
      </c>
      <c r="W128" s="51">
        <f>'AEO 2020 Table 21'!X74</f>
        <v>0.63335900000000001</v>
      </c>
      <c r="X128" s="51">
        <f>'AEO 2020 Table 21'!Y74</f>
        <v>0.63340700000000005</v>
      </c>
      <c r="Y128" s="51">
        <f>'AEO 2020 Table 21'!Z74</f>
        <v>0.63345300000000004</v>
      </c>
      <c r="Z128" s="51">
        <f>'AEO 2020 Table 21'!AA74</f>
        <v>0.63349599999999995</v>
      </c>
      <c r="AA128" s="51">
        <f>'AEO 2020 Table 21'!AB74</f>
        <v>0.63353400000000004</v>
      </c>
      <c r="AB128" s="51">
        <f>'AEO 2020 Table 21'!AC74</f>
        <v>0.63357200000000002</v>
      </c>
      <c r="AC128" s="51">
        <f>'AEO 2020 Table 21'!AD74</f>
        <v>0.633606</v>
      </c>
      <c r="AD128" s="51">
        <f>'AEO 2020 Table 21'!AE74</f>
        <v>0.63363999999999998</v>
      </c>
      <c r="AE128" s="51">
        <f>'AEO 2020 Table 21'!AF74</f>
        <v>0.63367300000000004</v>
      </c>
      <c r="AF128" s="51">
        <f>'AEO 2020 Table 21'!AG74</f>
        <v>0.63370499999999996</v>
      </c>
      <c r="AG128" s="51">
        <f>'AEO 2020 Table 21'!AH74</f>
        <v>0.63373699999999999</v>
      </c>
    </row>
    <row r="130" spans="1:33" x14ac:dyDescent="0.35">
      <c r="A130" s="49" t="s">
        <v>108</v>
      </c>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row>
    <row r="131" spans="1:33" x14ac:dyDescent="0.35">
      <c r="A131" s="47" t="s">
        <v>92</v>
      </c>
    </row>
    <row r="132" spans="1:33" ht="14.25" x14ac:dyDescent="0.45">
      <c r="A132" s="43" t="s">
        <v>104</v>
      </c>
      <c r="B132" s="50">
        <f>'EIA Appl Data'!$H$5/100</f>
        <v>0.8</v>
      </c>
      <c r="C132" s="50">
        <f>'EIA Appl Data'!$H$5/100</f>
        <v>0.8</v>
      </c>
      <c r="D132" s="50">
        <f>'EIA Appl Data'!$H$5/100</f>
        <v>0.8</v>
      </c>
      <c r="E132" s="50">
        <f>'EIA Appl Data'!$H$5/100</f>
        <v>0.8</v>
      </c>
      <c r="F132" s="50">
        <f>'EIA Appl Data'!$H$5/100</f>
        <v>0.8</v>
      </c>
      <c r="G132" s="50">
        <f>'EIA Appl Data'!$H$5/100</f>
        <v>0.8</v>
      </c>
      <c r="H132" s="50">
        <f>'EIA Appl Data'!$H$5/100</f>
        <v>0.8</v>
      </c>
      <c r="I132" s="50">
        <f>'EIA Appl Data'!$H$5/100</f>
        <v>0.8</v>
      </c>
      <c r="J132" s="50">
        <f>'EIA Appl Data'!$H$5/100</f>
        <v>0.8</v>
      </c>
      <c r="K132" s="50">
        <f>'EIA Appl Data'!$H$5/100</f>
        <v>0.8</v>
      </c>
      <c r="L132" s="50">
        <f>'EIA Appl Data'!$H$5/100</f>
        <v>0.8</v>
      </c>
      <c r="M132" s="50">
        <f>'EIA Appl Data'!$J$5/100</f>
        <v>0.8</v>
      </c>
      <c r="N132" s="50">
        <f>'EIA Appl Data'!$J$5/100</f>
        <v>0.8</v>
      </c>
      <c r="O132" s="50">
        <f>'EIA Appl Data'!$J$5/100</f>
        <v>0.8</v>
      </c>
      <c r="P132" s="50">
        <f>'EIA Appl Data'!$J$5/100</f>
        <v>0.8</v>
      </c>
      <c r="Q132" s="50">
        <f>'EIA Appl Data'!$J$5/100</f>
        <v>0.8</v>
      </c>
      <c r="R132" s="50">
        <f>'EIA Appl Data'!$J$5/100</f>
        <v>0.8</v>
      </c>
      <c r="S132" s="50">
        <f>'EIA Appl Data'!$J$5/100</f>
        <v>0.8</v>
      </c>
      <c r="T132" s="50">
        <f>'EIA Appl Data'!$J$5/100</f>
        <v>0.8</v>
      </c>
      <c r="U132" s="50">
        <f>'EIA Appl Data'!$J$5/100</f>
        <v>0.8</v>
      </c>
      <c r="V132" s="50">
        <f>'EIA Appl Data'!$J$5/100</f>
        <v>0.8</v>
      </c>
      <c r="W132" s="50">
        <f>'EIA Appl Data'!$L$5/100</f>
        <v>0.8</v>
      </c>
      <c r="X132" s="50">
        <f>'EIA Appl Data'!$L$5/100</f>
        <v>0.8</v>
      </c>
      <c r="Y132" s="50">
        <f>'EIA Appl Data'!$L$5/100</f>
        <v>0.8</v>
      </c>
      <c r="Z132" s="50">
        <f>'EIA Appl Data'!$L$5/100</f>
        <v>0.8</v>
      </c>
      <c r="AA132" s="50">
        <f>'EIA Appl Data'!$L$5/100</f>
        <v>0.8</v>
      </c>
      <c r="AB132" s="50">
        <f>'EIA Appl Data'!$L$5/100</f>
        <v>0.8</v>
      </c>
      <c r="AC132" s="50">
        <f>'EIA Appl Data'!$L$5/100</f>
        <v>0.8</v>
      </c>
      <c r="AD132" s="50">
        <f>'EIA Appl Data'!$L$5/100</f>
        <v>0.8</v>
      </c>
      <c r="AE132" s="50">
        <f>'EIA Appl Data'!$L$5/100</f>
        <v>0.8</v>
      </c>
      <c r="AF132" s="50">
        <f>'EIA Appl Data'!$L$5/100</f>
        <v>0.8</v>
      </c>
      <c r="AG132" s="50">
        <f>'EIA Appl Data'!N5/100</f>
        <v>0.8</v>
      </c>
    </row>
    <row r="133" spans="1:33" ht="14.25" x14ac:dyDescent="0.45">
      <c r="A133" s="43" t="s">
        <v>103</v>
      </c>
      <c r="B133" s="50">
        <f>'EIA Appl Data'!$E$22/100</f>
        <v>0.98</v>
      </c>
      <c r="C133" s="50">
        <f>'EIA Appl Data'!$E$22/100</f>
        <v>0.98</v>
      </c>
      <c r="D133" s="50">
        <f>'EIA Appl Data'!$E$22/100</f>
        <v>0.98</v>
      </c>
      <c r="E133" s="50">
        <f>'EIA Appl Data'!$E$22/100</f>
        <v>0.98</v>
      </c>
      <c r="F133" s="50">
        <f>'EIA Appl Data'!$E$22/100</f>
        <v>0.98</v>
      </c>
      <c r="G133" s="50">
        <f>'EIA Appl Data'!$E$22/100</f>
        <v>0.98</v>
      </c>
      <c r="H133" s="50">
        <f>'EIA Appl Data'!$E$22/100</f>
        <v>0.98</v>
      </c>
      <c r="I133" s="50">
        <f>'EIA Appl Data'!$E$22/100</f>
        <v>0.98</v>
      </c>
      <c r="J133" s="50">
        <f>'EIA Appl Data'!$E$22/100</f>
        <v>0.98</v>
      </c>
      <c r="K133" s="50">
        <f>'EIA Appl Data'!$E$22/100</f>
        <v>0.98</v>
      </c>
      <c r="L133" s="50">
        <f>'EIA Appl Data'!$E$22/100</f>
        <v>0.98</v>
      </c>
      <c r="M133" s="50">
        <f>'EIA Appl Data'!$F$22/100</f>
        <v>0.98</v>
      </c>
      <c r="N133" s="50">
        <f>'EIA Appl Data'!$F$22/100</f>
        <v>0.98</v>
      </c>
      <c r="O133" s="50">
        <f>'EIA Appl Data'!$F$22/100</f>
        <v>0.98</v>
      </c>
      <c r="P133" s="50">
        <f>'EIA Appl Data'!$F$22/100</f>
        <v>0.98</v>
      </c>
      <c r="Q133" s="50">
        <f>'EIA Appl Data'!$F$22/100</f>
        <v>0.98</v>
      </c>
      <c r="R133" s="50">
        <f>'EIA Appl Data'!$F$22/100</f>
        <v>0.98</v>
      </c>
      <c r="S133" s="50">
        <f>'EIA Appl Data'!$F$22/100</f>
        <v>0.98</v>
      </c>
      <c r="T133" s="50">
        <f>'EIA Appl Data'!$F$22/100</f>
        <v>0.98</v>
      </c>
      <c r="U133" s="50">
        <f>'EIA Appl Data'!$F$22/100</f>
        <v>0.98</v>
      </c>
      <c r="V133" s="50">
        <f>'EIA Appl Data'!$F$22/100</f>
        <v>0.98</v>
      </c>
      <c r="W133" s="50">
        <f>'EIA Appl Data'!$G$22/100</f>
        <v>0.98</v>
      </c>
      <c r="X133" s="50">
        <f>'EIA Appl Data'!$G$22/100</f>
        <v>0.98</v>
      </c>
      <c r="Y133" s="50">
        <f>'EIA Appl Data'!$G$22/100</f>
        <v>0.98</v>
      </c>
      <c r="Z133" s="50">
        <f>'EIA Appl Data'!$G$22/100</f>
        <v>0.98</v>
      </c>
      <c r="AA133" s="50">
        <f>'EIA Appl Data'!$G$22/100</f>
        <v>0.98</v>
      </c>
      <c r="AB133" s="50">
        <f>'EIA Appl Data'!$G$22/100</f>
        <v>0.98</v>
      </c>
      <c r="AC133" s="50">
        <f>'EIA Appl Data'!$G$22/100</f>
        <v>0.98</v>
      </c>
      <c r="AD133" s="50">
        <f>'EIA Appl Data'!$G$22/100</f>
        <v>0.98</v>
      </c>
      <c r="AE133" s="50">
        <f>'EIA Appl Data'!$G$22/100</f>
        <v>0.98</v>
      </c>
      <c r="AF133" s="50">
        <f>'EIA Appl Data'!$G$22/100</f>
        <v>0.98</v>
      </c>
      <c r="AG133" s="50">
        <f>'EIA Appl Data'!H22/100</f>
        <v>0.98</v>
      </c>
    </row>
    <row r="134" spans="1:33" x14ac:dyDescent="0.35">
      <c r="A134" s="43" t="s">
        <v>100</v>
      </c>
      <c r="B134" s="51">
        <f>'EIA Appl Data'!$H$57</f>
        <v>8.6</v>
      </c>
      <c r="C134" s="51">
        <f>'EIA Appl Data'!$H$57</f>
        <v>8.6</v>
      </c>
      <c r="D134" s="51">
        <f>'EIA Appl Data'!$H$57</f>
        <v>8.6</v>
      </c>
      <c r="E134" s="51">
        <f>'EIA Appl Data'!$H$57</f>
        <v>8.6</v>
      </c>
      <c r="F134" s="51">
        <f>'EIA Appl Data'!$H$57</f>
        <v>8.6</v>
      </c>
      <c r="G134" s="51">
        <f>'EIA Appl Data'!$H$57</f>
        <v>8.6</v>
      </c>
      <c r="H134" s="51">
        <f>'EIA Appl Data'!$H$57</f>
        <v>8.6</v>
      </c>
      <c r="I134" s="51">
        <f>'EIA Appl Data'!$H$57</f>
        <v>8.6</v>
      </c>
      <c r="J134" s="51">
        <f>'EIA Appl Data'!$H$57</f>
        <v>8.6</v>
      </c>
      <c r="K134" s="51">
        <f>'EIA Appl Data'!$H$57</f>
        <v>8.6</v>
      </c>
      <c r="L134" s="51">
        <f>'EIA Appl Data'!$H$57</f>
        <v>8.6</v>
      </c>
      <c r="M134" s="51">
        <f>'EIA Appl Data'!$J$57</f>
        <v>8.8000000000000007</v>
      </c>
      <c r="N134" s="51">
        <f>'EIA Appl Data'!$J$57</f>
        <v>8.8000000000000007</v>
      </c>
      <c r="O134" s="51">
        <f>'EIA Appl Data'!$J$57</f>
        <v>8.8000000000000007</v>
      </c>
      <c r="P134" s="51">
        <f>'EIA Appl Data'!$J$57</f>
        <v>8.8000000000000007</v>
      </c>
      <c r="Q134" s="51">
        <f>'EIA Appl Data'!$J$57</f>
        <v>8.8000000000000007</v>
      </c>
      <c r="R134" s="51">
        <f>'EIA Appl Data'!$J$57</f>
        <v>8.8000000000000007</v>
      </c>
      <c r="S134" s="51">
        <f>'EIA Appl Data'!$J$57</f>
        <v>8.8000000000000007</v>
      </c>
      <c r="T134" s="51">
        <f>'EIA Appl Data'!$J$57</f>
        <v>8.8000000000000007</v>
      </c>
      <c r="U134" s="51">
        <f>'EIA Appl Data'!$J$57</f>
        <v>8.8000000000000007</v>
      </c>
      <c r="V134" s="51">
        <f>'EIA Appl Data'!$J$57</f>
        <v>8.8000000000000007</v>
      </c>
      <c r="W134" s="51">
        <f>'EIA Appl Data'!$L$57</f>
        <v>8.8000000000000007</v>
      </c>
      <c r="X134" s="51">
        <f>'EIA Appl Data'!$L$57</f>
        <v>8.8000000000000007</v>
      </c>
      <c r="Y134" s="51">
        <f>'EIA Appl Data'!$L$57</f>
        <v>8.8000000000000007</v>
      </c>
      <c r="Z134" s="51">
        <f>'EIA Appl Data'!$L$57</f>
        <v>8.8000000000000007</v>
      </c>
      <c r="AA134" s="51">
        <f>'EIA Appl Data'!$L$57</f>
        <v>8.8000000000000007</v>
      </c>
      <c r="AB134" s="51">
        <f>'EIA Appl Data'!$L$57</f>
        <v>8.8000000000000007</v>
      </c>
      <c r="AC134" s="51">
        <f>'EIA Appl Data'!$L$57</f>
        <v>8.8000000000000007</v>
      </c>
      <c r="AD134" s="51">
        <f>'EIA Appl Data'!$L$57</f>
        <v>8.8000000000000007</v>
      </c>
      <c r="AE134" s="51">
        <f>'EIA Appl Data'!$L$57</f>
        <v>8.8000000000000007</v>
      </c>
      <c r="AF134" s="51">
        <f>'EIA Appl Data'!$L$57</f>
        <v>8.8000000000000007</v>
      </c>
      <c r="AG134" s="51">
        <f>'EIA Appl Data'!N57</f>
        <v>8.8000000000000007</v>
      </c>
    </row>
    <row r="136" spans="1:33" x14ac:dyDescent="0.35">
      <c r="A136" s="47" t="s">
        <v>91</v>
      </c>
    </row>
    <row r="137" spans="1:33" x14ac:dyDescent="0.35">
      <c r="A137" s="43" t="s">
        <v>102</v>
      </c>
      <c r="B137" s="51">
        <f>'EIA Appl Data'!$H$41</f>
        <v>13.9</v>
      </c>
      <c r="C137" s="51">
        <f>'EIA Appl Data'!$H$41</f>
        <v>13.9</v>
      </c>
      <c r="D137" s="51">
        <f>'EIA Appl Data'!$H$41</f>
        <v>13.9</v>
      </c>
      <c r="E137" s="51">
        <f>'EIA Appl Data'!$H$41</f>
        <v>13.9</v>
      </c>
      <c r="F137" s="51">
        <f>'EIA Appl Data'!$H$41</f>
        <v>13.9</v>
      </c>
      <c r="G137" s="51">
        <f>'EIA Appl Data'!$H$41</f>
        <v>13.9</v>
      </c>
      <c r="H137" s="51">
        <f>'EIA Appl Data'!$H$41</f>
        <v>13.9</v>
      </c>
      <c r="I137" s="51">
        <f>'EIA Appl Data'!$H$41</f>
        <v>13.9</v>
      </c>
      <c r="J137" s="51">
        <f>'EIA Appl Data'!$H$41</f>
        <v>13.9</v>
      </c>
      <c r="K137" s="51">
        <f>'EIA Appl Data'!$H$41</f>
        <v>13.9</v>
      </c>
      <c r="L137" s="51">
        <f>'EIA Appl Data'!$H$41</f>
        <v>13.9</v>
      </c>
      <c r="M137" s="51">
        <f>'EIA Appl Data'!$J$41</f>
        <v>14.4</v>
      </c>
      <c r="N137" s="51">
        <f>'EIA Appl Data'!$J$41</f>
        <v>14.4</v>
      </c>
      <c r="O137" s="51">
        <f>'EIA Appl Data'!$J$41</f>
        <v>14.4</v>
      </c>
      <c r="P137" s="51">
        <f>'EIA Appl Data'!$J$41</f>
        <v>14.4</v>
      </c>
      <c r="Q137" s="51">
        <f>'EIA Appl Data'!$J$41</f>
        <v>14.4</v>
      </c>
      <c r="R137" s="51">
        <f>'EIA Appl Data'!$J$41</f>
        <v>14.4</v>
      </c>
      <c r="S137" s="51">
        <f>'EIA Appl Data'!$J$41</f>
        <v>14.4</v>
      </c>
      <c r="T137" s="51">
        <f>'EIA Appl Data'!$J$41</f>
        <v>14.4</v>
      </c>
      <c r="U137" s="51">
        <f>'EIA Appl Data'!$J$41</f>
        <v>14.4</v>
      </c>
      <c r="V137" s="51">
        <f>'EIA Appl Data'!$J$41</f>
        <v>14.4</v>
      </c>
      <c r="W137" s="51">
        <f>'EIA Appl Data'!$L$41</f>
        <v>14.4</v>
      </c>
      <c r="X137" s="51">
        <f>'EIA Appl Data'!$L$41</f>
        <v>14.4</v>
      </c>
      <c r="Y137" s="51">
        <f>'EIA Appl Data'!$L$41</f>
        <v>14.4</v>
      </c>
      <c r="Z137" s="51">
        <f>'EIA Appl Data'!$L$41</f>
        <v>14.4</v>
      </c>
      <c r="AA137" s="51">
        <f>'EIA Appl Data'!$L$41</f>
        <v>14.4</v>
      </c>
      <c r="AB137" s="51">
        <f>'EIA Appl Data'!$L$41</f>
        <v>14.4</v>
      </c>
      <c r="AC137" s="51">
        <f>'EIA Appl Data'!$L$41</f>
        <v>14.4</v>
      </c>
      <c r="AD137" s="51">
        <f>'EIA Appl Data'!$L$41</f>
        <v>14.4</v>
      </c>
      <c r="AE137" s="51">
        <f>'EIA Appl Data'!$L$41</f>
        <v>14.4</v>
      </c>
      <c r="AF137" s="51">
        <f>'EIA Appl Data'!$L$41</f>
        <v>14.4</v>
      </c>
      <c r="AG137" s="51">
        <f>'EIA Appl Data'!N41</f>
        <v>14.4</v>
      </c>
    </row>
    <row r="138" spans="1:33" x14ac:dyDescent="0.35">
      <c r="A138" s="43" t="s">
        <v>101</v>
      </c>
      <c r="B138" s="51">
        <f>'EIA Appl Data'!$H$73</f>
        <v>12</v>
      </c>
      <c r="C138" s="51">
        <f>'EIA Appl Data'!$H$73</f>
        <v>12</v>
      </c>
      <c r="D138" s="51">
        <f>'EIA Appl Data'!$H$73</f>
        <v>12</v>
      </c>
      <c r="E138" s="51">
        <f>'EIA Appl Data'!$H$73</f>
        <v>12</v>
      </c>
      <c r="F138" s="51">
        <f>'EIA Appl Data'!$H$73</f>
        <v>12</v>
      </c>
      <c r="G138" s="51">
        <f>'EIA Appl Data'!$H$73</f>
        <v>12</v>
      </c>
      <c r="H138" s="51">
        <f>'EIA Appl Data'!$H$73</f>
        <v>12</v>
      </c>
      <c r="I138" s="51">
        <f>'EIA Appl Data'!$H$73</f>
        <v>12</v>
      </c>
      <c r="J138" s="51">
        <f>'EIA Appl Data'!$H$73</f>
        <v>12</v>
      </c>
      <c r="K138" s="51">
        <f>'EIA Appl Data'!$H$73</f>
        <v>12</v>
      </c>
      <c r="L138" s="51">
        <f>'EIA Appl Data'!$H$73</f>
        <v>12</v>
      </c>
      <c r="M138" s="51">
        <f>'EIA Appl Data'!$J$73</f>
        <v>12.3</v>
      </c>
      <c r="N138" s="51">
        <f>'EIA Appl Data'!$J$73</f>
        <v>12.3</v>
      </c>
      <c r="O138" s="51">
        <f>'EIA Appl Data'!$J$73</f>
        <v>12.3</v>
      </c>
      <c r="P138" s="51">
        <f>'EIA Appl Data'!$J$73</f>
        <v>12.3</v>
      </c>
      <c r="Q138" s="51">
        <f>'EIA Appl Data'!$J$73</f>
        <v>12.3</v>
      </c>
      <c r="R138" s="51">
        <f>'EIA Appl Data'!$J$73</f>
        <v>12.3</v>
      </c>
      <c r="S138" s="51">
        <f>'EIA Appl Data'!$J$73</f>
        <v>12.3</v>
      </c>
      <c r="T138" s="51">
        <f>'EIA Appl Data'!$J$73</f>
        <v>12.3</v>
      </c>
      <c r="U138" s="51">
        <f>'EIA Appl Data'!$J$73</f>
        <v>12.3</v>
      </c>
      <c r="V138" s="51">
        <f>'EIA Appl Data'!$J$73</f>
        <v>12.3</v>
      </c>
      <c r="W138" s="51">
        <f>'EIA Appl Data'!$L$73</f>
        <v>12.5</v>
      </c>
      <c r="X138" s="51">
        <f>'EIA Appl Data'!$L$73</f>
        <v>12.5</v>
      </c>
      <c r="Y138" s="51">
        <f>'EIA Appl Data'!$L$73</f>
        <v>12.5</v>
      </c>
      <c r="Z138" s="51">
        <f>'EIA Appl Data'!$L$73</f>
        <v>12.5</v>
      </c>
      <c r="AA138" s="51">
        <f>'EIA Appl Data'!$L$73</f>
        <v>12.5</v>
      </c>
      <c r="AB138" s="51">
        <f>'EIA Appl Data'!$L$73</f>
        <v>12.5</v>
      </c>
      <c r="AC138" s="51">
        <f>'EIA Appl Data'!$L$73</f>
        <v>12.5</v>
      </c>
      <c r="AD138" s="51">
        <f>'EIA Appl Data'!$L$73</f>
        <v>12.5</v>
      </c>
      <c r="AE138" s="51">
        <f>'EIA Appl Data'!$L$73</f>
        <v>12.5</v>
      </c>
      <c r="AF138" s="51">
        <f>'EIA Appl Data'!$L$73</f>
        <v>12.5</v>
      </c>
      <c r="AG138" s="51">
        <f>'EIA Appl Data'!N73</f>
        <v>12.5</v>
      </c>
    </row>
    <row r="139" spans="1:33" x14ac:dyDescent="0.35">
      <c r="A139" s="43" t="s">
        <v>100</v>
      </c>
      <c r="B139" s="51">
        <f>'EIA Appl Data'!$H$56</f>
        <v>15.3</v>
      </c>
      <c r="C139" s="51">
        <f>'EIA Appl Data'!$H$56</f>
        <v>15.3</v>
      </c>
      <c r="D139" s="51">
        <f>'EIA Appl Data'!$H$56</f>
        <v>15.3</v>
      </c>
      <c r="E139" s="51">
        <f>'EIA Appl Data'!$H$56</f>
        <v>15.3</v>
      </c>
      <c r="F139" s="51">
        <f>'EIA Appl Data'!$H$56</f>
        <v>15.3</v>
      </c>
      <c r="G139" s="51">
        <f>'EIA Appl Data'!$H$56</f>
        <v>15.3</v>
      </c>
      <c r="H139" s="51">
        <f>'EIA Appl Data'!$H$56</f>
        <v>15.3</v>
      </c>
      <c r="I139" s="51">
        <f>'EIA Appl Data'!$H$56</f>
        <v>15.3</v>
      </c>
      <c r="J139" s="51">
        <f>'EIA Appl Data'!$H$56</f>
        <v>15.3</v>
      </c>
      <c r="K139" s="51">
        <f>'EIA Appl Data'!$H$56</f>
        <v>15.3</v>
      </c>
      <c r="L139" s="51">
        <f>'EIA Appl Data'!$H$56</f>
        <v>15.3</v>
      </c>
      <c r="M139" s="51">
        <f>'EIA Appl Data'!$J$56</f>
        <v>15.8</v>
      </c>
      <c r="N139" s="51">
        <f>'EIA Appl Data'!$J$56</f>
        <v>15.8</v>
      </c>
      <c r="O139" s="51">
        <f>'EIA Appl Data'!$J$56</f>
        <v>15.8</v>
      </c>
      <c r="P139" s="51">
        <f>'EIA Appl Data'!$J$56</f>
        <v>15.8</v>
      </c>
      <c r="Q139" s="51">
        <f>'EIA Appl Data'!$J$56</f>
        <v>15.8</v>
      </c>
      <c r="R139" s="51">
        <f>'EIA Appl Data'!$J$56</f>
        <v>15.8</v>
      </c>
      <c r="S139" s="51">
        <f>'EIA Appl Data'!$J$56</f>
        <v>15.8</v>
      </c>
      <c r="T139" s="51">
        <f>'EIA Appl Data'!$J$56</f>
        <v>15.8</v>
      </c>
      <c r="U139" s="51">
        <f>'EIA Appl Data'!$J$56</f>
        <v>15.8</v>
      </c>
      <c r="V139" s="51">
        <f>'EIA Appl Data'!$J$56</f>
        <v>15.8</v>
      </c>
      <c r="W139" s="51">
        <f>'EIA Appl Data'!$L$56</f>
        <v>15.8</v>
      </c>
      <c r="X139" s="51">
        <f>'EIA Appl Data'!$L$56</f>
        <v>15.8</v>
      </c>
      <c r="Y139" s="51">
        <f>'EIA Appl Data'!$L$56</f>
        <v>15.8</v>
      </c>
      <c r="Z139" s="51">
        <f>'EIA Appl Data'!$L$56</f>
        <v>15.8</v>
      </c>
      <c r="AA139" s="51">
        <f>'EIA Appl Data'!$L$56</f>
        <v>15.8</v>
      </c>
      <c r="AB139" s="51">
        <f>'EIA Appl Data'!$L$56</f>
        <v>15.8</v>
      </c>
      <c r="AC139" s="51">
        <f>'EIA Appl Data'!$L$56</f>
        <v>15.8</v>
      </c>
      <c r="AD139" s="51">
        <f>'EIA Appl Data'!$L$56</f>
        <v>15.8</v>
      </c>
      <c r="AE139" s="51">
        <f>'EIA Appl Data'!$L$56</f>
        <v>15.8</v>
      </c>
      <c r="AF139" s="51">
        <f>'EIA Appl Data'!$L$56</f>
        <v>15.8</v>
      </c>
      <c r="AG139" s="51">
        <f>'EIA Appl Data'!N56</f>
        <v>15.8</v>
      </c>
    </row>
    <row r="141" spans="1:33" x14ac:dyDescent="0.35">
      <c r="A141" s="47" t="s">
        <v>99</v>
      </c>
    </row>
    <row r="142" spans="1:33" x14ac:dyDescent="0.35">
      <c r="A142" s="43" t="s">
        <v>107</v>
      </c>
      <c r="B142" s="51">
        <f>'EIA Appl Data'!$G$110</f>
        <v>0.93</v>
      </c>
      <c r="C142" s="51">
        <f>'EIA Appl Data'!$G$110</f>
        <v>0.93</v>
      </c>
      <c r="D142" s="51">
        <f>'EIA Appl Data'!$G$110</f>
        <v>0.93</v>
      </c>
      <c r="E142" s="51">
        <f>'EIA Appl Data'!$G$110</f>
        <v>0.93</v>
      </c>
      <c r="F142" s="51">
        <f>'EIA Appl Data'!$G$110</f>
        <v>0.93</v>
      </c>
      <c r="G142" s="51">
        <f>'EIA Appl Data'!$G$110</f>
        <v>0.93</v>
      </c>
      <c r="H142" s="51">
        <f>'EIA Appl Data'!$G$110</f>
        <v>0.93</v>
      </c>
      <c r="I142" s="51">
        <f>'EIA Appl Data'!$G$110</f>
        <v>0.93</v>
      </c>
      <c r="J142" s="51">
        <f>'EIA Appl Data'!$G$110</f>
        <v>0.93</v>
      </c>
      <c r="K142" s="51">
        <f>'EIA Appl Data'!$G$110</f>
        <v>0.93</v>
      </c>
      <c r="L142" s="51">
        <f>'EIA Appl Data'!$G$110</f>
        <v>0.93</v>
      </c>
      <c r="M142" s="51">
        <f>'EIA Appl Data'!$I$110</f>
        <v>0.93</v>
      </c>
      <c r="N142" s="51">
        <f>'EIA Appl Data'!$I$110</f>
        <v>0.93</v>
      </c>
      <c r="O142" s="51">
        <f>'EIA Appl Data'!$I$110</f>
        <v>0.93</v>
      </c>
      <c r="P142" s="51">
        <f>'EIA Appl Data'!$I$110</f>
        <v>0.93</v>
      </c>
      <c r="Q142" s="51">
        <f>'EIA Appl Data'!$I$110</f>
        <v>0.93</v>
      </c>
      <c r="R142" s="51">
        <f>'EIA Appl Data'!$I$110</f>
        <v>0.93</v>
      </c>
      <c r="S142" s="51">
        <f>'EIA Appl Data'!$I$110</f>
        <v>0.93</v>
      </c>
      <c r="T142" s="51">
        <f>'EIA Appl Data'!$I$110</f>
        <v>0.93</v>
      </c>
      <c r="U142" s="51">
        <f>'EIA Appl Data'!$I$110</f>
        <v>0.93</v>
      </c>
      <c r="V142" s="51">
        <f>'EIA Appl Data'!$I$110</f>
        <v>0.93</v>
      </c>
      <c r="W142" s="51">
        <f>'EIA Appl Data'!$K$110</f>
        <v>0.93</v>
      </c>
      <c r="X142" s="51">
        <f>'EIA Appl Data'!$K$110</f>
        <v>0.93</v>
      </c>
      <c r="Y142" s="51">
        <f>'EIA Appl Data'!$K$110</f>
        <v>0.93</v>
      </c>
      <c r="Z142" s="51">
        <f>'EIA Appl Data'!$K$110</f>
        <v>0.93</v>
      </c>
      <c r="AA142" s="51">
        <f>'EIA Appl Data'!$K$110</f>
        <v>0.93</v>
      </c>
      <c r="AB142" s="51">
        <f>'EIA Appl Data'!$K$110</f>
        <v>0.93</v>
      </c>
      <c r="AC142" s="51">
        <f>'EIA Appl Data'!$K$110</f>
        <v>0.93</v>
      </c>
      <c r="AD142" s="51">
        <f>'EIA Appl Data'!$K$110</f>
        <v>0.93</v>
      </c>
      <c r="AE142" s="51">
        <f>'EIA Appl Data'!$K$110</f>
        <v>0.93</v>
      </c>
      <c r="AF142" s="51">
        <f>'EIA Appl Data'!$K$110</f>
        <v>0.93</v>
      </c>
      <c r="AG142" s="51">
        <f>'EIA Appl Data'!M110</f>
        <v>0.93</v>
      </c>
    </row>
    <row r="143" spans="1:33" x14ac:dyDescent="0.35">
      <c r="A143" s="43" t="s">
        <v>106</v>
      </c>
      <c r="B143" s="51">
        <f>'EIA Appl Data'!$H$92</f>
        <v>0.63</v>
      </c>
      <c r="C143" s="51">
        <f>'EIA Appl Data'!$H$92</f>
        <v>0.63</v>
      </c>
      <c r="D143" s="51">
        <f>'EIA Appl Data'!$H$92</f>
        <v>0.63</v>
      </c>
      <c r="E143" s="51">
        <f>'EIA Appl Data'!$H$92</f>
        <v>0.63</v>
      </c>
      <c r="F143" s="51">
        <f>'EIA Appl Data'!$H$92</f>
        <v>0.63</v>
      </c>
      <c r="G143" s="51">
        <f>'EIA Appl Data'!$H$92</f>
        <v>0.63</v>
      </c>
      <c r="H143" s="51">
        <f>'EIA Appl Data'!$H$92</f>
        <v>0.63</v>
      </c>
      <c r="I143" s="51">
        <f>'EIA Appl Data'!$H$92</f>
        <v>0.63</v>
      </c>
      <c r="J143" s="51">
        <f>'EIA Appl Data'!$H$92</f>
        <v>0.63</v>
      </c>
      <c r="K143" s="51">
        <f>'EIA Appl Data'!$H$92</f>
        <v>0.63</v>
      </c>
      <c r="L143" s="51">
        <f>'EIA Appl Data'!$H$92</f>
        <v>0.63</v>
      </c>
      <c r="M143" s="51">
        <f>'EIA Appl Data'!$J$92</f>
        <v>0.63</v>
      </c>
      <c r="N143" s="51">
        <f>'EIA Appl Data'!$J$92</f>
        <v>0.63</v>
      </c>
      <c r="O143" s="51">
        <f>'EIA Appl Data'!$J$92</f>
        <v>0.63</v>
      </c>
      <c r="P143" s="51">
        <f>'EIA Appl Data'!$J$92</f>
        <v>0.63</v>
      </c>
      <c r="Q143" s="51">
        <f>'EIA Appl Data'!$J$92</f>
        <v>0.63</v>
      </c>
      <c r="R143" s="51">
        <f>'EIA Appl Data'!$J$92</f>
        <v>0.63</v>
      </c>
      <c r="S143" s="51">
        <f>'EIA Appl Data'!$J$92</f>
        <v>0.63</v>
      </c>
      <c r="T143" s="51">
        <f>'EIA Appl Data'!$J$92</f>
        <v>0.63</v>
      </c>
      <c r="U143" s="51">
        <f>'EIA Appl Data'!$J$92</f>
        <v>0.63</v>
      </c>
      <c r="V143" s="51">
        <f>'EIA Appl Data'!$J$92</f>
        <v>0.63</v>
      </c>
      <c r="W143" s="51">
        <f>'EIA Appl Data'!$L$92</f>
        <v>0.63</v>
      </c>
      <c r="X143" s="51">
        <f>'EIA Appl Data'!$L$92</f>
        <v>0.63</v>
      </c>
      <c r="Y143" s="51">
        <f>'EIA Appl Data'!$L$92</f>
        <v>0.63</v>
      </c>
      <c r="Z143" s="51">
        <f>'EIA Appl Data'!$L$92</f>
        <v>0.63</v>
      </c>
      <c r="AA143" s="51">
        <f>'EIA Appl Data'!$L$92</f>
        <v>0.63</v>
      </c>
      <c r="AB143" s="51">
        <f>'EIA Appl Data'!$L$92</f>
        <v>0.63</v>
      </c>
      <c r="AC143" s="51">
        <f>'EIA Appl Data'!$L$92</f>
        <v>0.63</v>
      </c>
      <c r="AD143" s="51">
        <f>'EIA Appl Data'!$L$92</f>
        <v>0.63</v>
      </c>
      <c r="AE143" s="51">
        <f>'EIA Appl Data'!$L$92</f>
        <v>0.63</v>
      </c>
      <c r="AF143" s="51">
        <f>'EIA Appl Data'!$L$92</f>
        <v>0.63</v>
      </c>
      <c r="AG143" s="51">
        <f>'EIA Appl Data'!N92</f>
        <v>0.63</v>
      </c>
    </row>
    <row r="145" spans="1:33" x14ac:dyDescent="0.35">
      <c r="A145" s="49" t="s">
        <v>105</v>
      </c>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row>
    <row r="146" spans="1:33" x14ac:dyDescent="0.35">
      <c r="A146" s="47" t="s">
        <v>92</v>
      </c>
    </row>
    <row r="147" spans="1:33" ht="14.25" x14ac:dyDescent="0.45">
      <c r="A147" s="43" t="s">
        <v>104</v>
      </c>
      <c r="B147" s="50">
        <f>'EIA Appl Data'!$I$5/100</f>
        <v>0.99</v>
      </c>
      <c r="C147" s="50">
        <f>'EIA Appl Data'!$I$5/100</f>
        <v>0.99</v>
      </c>
      <c r="D147" s="50">
        <f>'EIA Appl Data'!$I$5/100</f>
        <v>0.99</v>
      </c>
      <c r="E147" s="50">
        <f>'EIA Appl Data'!$I$5/100</f>
        <v>0.99</v>
      </c>
      <c r="F147" s="50">
        <f>'EIA Appl Data'!$I$5/100</f>
        <v>0.99</v>
      </c>
      <c r="G147" s="50">
        <f>'EIA Appl Data'!$I$5/100</f>
        <v>0.99</v>
      </c>
      <c r="H147" s="50">
        <f>'EIA Appl Data'!$I$5/100</f>
        <v>0.99</v>
      </c>
      <c r="I147" s="50">
        <f>'EIA Appl Data'!$I$5/100</f>
        <v>0.99</v>
      </c>
      <c r="J147" s="50">
        <f>'EIA Appl Data'!$I$5/100</f>
        <v>0.99</v>
      </c>
      <c r="K147" s="50">
        <f>'EIA Appl Data'!$I$5/100</f>
        <v>0.99</v>
      </c>
      <c r="L147" s="50">
        <f>'EIA Appl Data'!$I$5/100</f>
        <v>0.99</v>
      </c>
      <c r="M147" s="50">
        <f>'EIA Appl Data'!$K$5/100</f>
        <v>0.99</v>
      </c>
      <c r="N147" s="50">
        <f>'EIA Appl Data'!$K$5/100</f>
        <v>0.99</v>
      </c>
      <c r="O147" s="50">
        <f>'EIA Appl Data'!$K$5/100</f>
        <v>0.99</v>
      </c>
      <c r="P147" s="50">
        <f>'EIA Appl Data'!$K$5/100</f>
        <v>0.99</v>
      </c>
      <c r="Q147" s="50">
        <f>'EIA Appl Data'!$K$5/100</f>
        <v>0.99</v>
      </c>
      <c r="R147" s="50">
        <f>'EIA Appl Data'!$K$5/100</f>
        <v>0.99</v>
      </c>
      <c r="S147" s="50">
        <f>'EIA Appl Data'!$K$5/100</f>
        <v>0.99</v>
      </c>
      <c r="T147" s="50">
        <f>'EIA Appl Data'!$K$5/100</f>
        <v>0.99</v>
      </c>
      <c r="U147" s="50">
        <f>'EIA Appl Data'!$K$5/100</f>
        <v>0.99</v>
      </c>
      <c r="V147" s="50">
        <f>'EIA Appl Data'!$K$5/100</f>
        <v>0.99</v>
      </c>
      <c r="W147" s="50">
        <f>'EIA Appl Data'!$M$5/100</f>
        <v>0.99</v>
      </c>
      <c r="X147" s="50">
        <f>'EIA Appl Data'!$M$5/100</f>
        <v>0.99</v>
      </c>
      <c r="Y147" s="50">
        <f>'EIA Appl Data'!$M$5/100</f>
        <v>0.99</v>
      </c>
      <c r="Z147" s="50">
        <f>'EIA Appl Data'!$M$5/100</f>
        <v>0.99</v>
      </c>
      <c r="AA147" s="50">
        <f>'EIA Appl Data'!$M$5/100</f>
        <v>0.99</v>
      </c>
      <c r="AB147" s="50">
        <f>'EIA Appl Data'!$M$5/100</f>
        <v>0.99</v>
      </c>
      <c r="AC147" s="50">
        <f>'EIA Appl Data'!$M$5/100</f>
        <v>0.99</v>
      </c>
      <c r="AD147" s="50">
        <f>'EIA Appl Data'!$M$5/100</f>
        <v>0.99</v>
      </c>
      <c r="AE147" s="50">
        <f>'EIA Appl Data'!$M$5/100</f>
        <v>0.99</v>
      </c>
      <c r="AF147" s="50">
        <f>'EIA Appl Data'!$M$5/100</f>
        <v>0.99</v>
      </c>
      <c r="AG147" s="50">
        <f>'EIA Appl Data'!O5/100</f>
        <v>0.99</v>
      </c>
    </row>
    <row r="148" spans="1:33" ht="14.25" x14ac:dyDescent="0.45">
      <c r="A148" s="43" t="s">
        <v>103</v>
      </c>
      <c r="B148" s="50">
        <f>'EIA Appl Data'!$E$22/100</f>
        <v>0.98</v>
      </c>
      <c r="C148" s="50">
        <f>'EIA Appl Data'!$E$22/100</f>
        <v>0.98</v>
      </c>
      <c r="D148" s="50">
        <f>'EIA Appl Data'!$E$22/100</f>
        <v>0.98</v>
      </c>
      <c r="E148" s="50">
        <f>'EIA Appl Data'!$E$22/100</f>
        <v>0.98</v>
      </c>
      <c r="F148" s="50">
        <f>'EIA Appl Data'!$E$22/100</f>
        <v>0.98</v>
      </c>
      <c r="G148" s="50">
        <f>'EIA Appl Data'!$E$22/100</f>
        <v>0.98</v>
      </c>
      <c r="H148" s="50">
        <f>'EIA Appl Data'!$E$22/100</f>
        <v>0.98</v>
      </c>
      <c r="I148" s="50">
        <f>'EIA Appl Data'!$E$22/100</f>
        <v>0.98</v>
      </c>
      <c r="J148" s="50">
        <f>'EIA Appl Data'!$E$22/100</f>
        <v>0.98</v>
      </c>
      <c r="K148" s="50">
        <f>'EIA Appl Data'!$E$22/100</f>
        <v>0.98</v>
      </c>
      <c r="L148" s="50">
        <f>'EIA Appl Data'!$E$22/100</f>
        <v>0.98</v>
      </c>
      <c r="M148" s="50">
        <f>'EIA Appl Data'!$F$22/100</f>
        <v>0.98</v>
      </c>
      <c r="N148" s="50">
        <f>'EIA Appl Data'!$F$22/100</f>
        <v>0.98</v>
      </c>
      <c r="O148" s="50">
        <f>'EIA Appl Data'!$F$22/100</f>
        <v>0.98</v>
      </c>
      <c r="P148" s="50">
        <f>'EIA Appl Data'!$F$22/100</f>
        <v>0.98</v>
      </c>
      <c r="Q148" s="50">
        <f>'EIA Appl Data'!$F$22/100</f>
        <v>0.98</v>
      </c>
      <c r="R148" s="50">
        <f>'EIA Appl Data'!$F$22/100</f>
        <v>0.98</v>
      </c>
      <c r="S148" s="50">
        <f>'EIA Appl Data'!$F$22/100</f>
        <v>0.98</v>
      </c>
      <c r="T148" s="50">
        <f>'EIA Appl Data'!$F$22/100</f>
        <v>0.98</v>
      </c>
      <c r="U148" s="50">
        <f>'EIA Appl Data'!$F$22/100</f>
        <v>0.98</v>
      </c>
      <c r="V148" s="50">
        <f>'EIA Appl Data'!$F$22/100</f>
        <v>0.98</v>
      </c>
      <c r="W148" s="50">
        <f>'EIA Appl Data'!$G$22/100</f>
        <v>0.98</v>
      </c>
      <c r="X148" s="50">
        <f>'EIA Appl Data'!$G$22/100</f>
        <v>0.98</v>
      </c>
      <c r="Y148" s="50">
        <f>'EIA Appl Data'!$G$22/100</f>
        <v>0.98</v>
      </c>
      <c r="Z148" s="50">
        <f>'EIA Appl Data'!$G$22/100</f>
        <v>0.98</v>
      </c>
      <c r="AA148" s="50">
        <f>'EIA Appl Data'!$G$22/100</f>
        <v>0.98</v>
      </c>
      <c r="AB148" s="50">
        <f>'EIA Appl Data'!$G$22/100</f>
        <v>0.98</v>
      </c>
      <c r="AC148" s="50">
        <f>'EIA Appl Data'!$G$22/100</f>
        <v>0.98</v>
      </c>
      <c r="AD148" s="50">
        <f>'EIA Appl Data'!$G$22/100</f>
        <v>0.98</v>
      </c>
      <c r="AE148" s="50">
        <f>'EIA Appl Data'!$G$22/100</f>
        <v>0.98</v>
      </c>
      <c r="AF148" s="50">
        <f>'EIA Appl Data'!$G$22/100</f>
        <v>0.98</v>
      </c>
      <c r="AG148" s="50">
        <f>'EIA Appl Data'!H22/100</f>
        <v>0.98</v>
      </c>
    </row>
    <row r="149" spans="1:33" x14ac:dyDescent="0.35">
      <c r="A149" s="43" t="s">
        <v>100</v>
      </c>
      <c r="B149" s="43">
        <f>'EIA Appl Data'!$I$57</f>
        <v>9</v>
      </c>
      <c r="C149" s="43">
        <f>'EIA Appl Data'!$I$57</f>
        <v>9</v>
      </c>
      <c r="D149" s="43">
        <f>'EIA Appl Data'!$I$57</f>
        <v>9</v>
      </c>
      <c r="E149" s="43">
        <f>'EIA Appl Data'!$I$57</f>
        <v>9</v>
      </c>
      <c r="F149" s="43">
        <f>'EIA Appl Data'!$I$57</f>
        <v>9</v>
      </c>
      <c r="G149" s="43">
        <f>'EIA Appl Data'!$I$57</f>
        <v>9</v>
      </c>
      <c r="H149" s="43">
        <f>'EIA Appl Data'!$I$57</f>
        <v>9</v>
      </c>
      <c r="I149" s="43">
        <f>'EIA Appl Data'!$I$57</f>
        <v>9</v>
      </c>
      <c r="J149" s="43">
        <f>'EIA Appl Data'!$I$57</f>
        <v>9</v>
      </c>
      <c r="K149" s="43">
        <f>'EIA Appl Data'!$I$57</f>
        <v>9</v>
      </c>
      <c r="L149" s="43">
        <f>'EIA Appl Data'!$I$57</f>
        <v>9</v>
      </c>
      <c r="M149" s="43">
        <f>'EIA Appl Data'!$K$57</f>
        <v>9</v>
      </c>
      <c r="N149" s="43">
        <f>'EIA Appl Data'!$K$57</f>
        <v>9</v>
      </c>
      <c r="O149" s="43">
        <f>'EIA Appl Data'!$K$57</f>
        <v>9</v>
      </c>
      <c r="P149" s="43">
        <f>'EIA Appl Data'!$K$57</f>
        <v>9</v>
      </c>
      <c r="Q149" s="43">
        <f>'EIA Appl Data'!$K$57</f>
        <v>9</v>
      </c>
      <c r="R149" s="43">
        <f>'EIA Appl Data'!$K$57</f>
        <v>9</v>
      </c>
      <c r="S149" s="43">
        <f>'EIA Appl Data'!$K$57</f>
        <v>9</v>
      </c>
      <c r="T149" s="43">
        <f>'EIA Appl Data'!$K$57</f>
        <v>9</v>
      </c>
      <c r="U149" s="43">
        <f>'EIA Appl Data'!$K$57</f>
        <v>9</v>
      </c>
      <c r="V149" s="43">
        <f>'EIA Appl Data'!$K$57</f>
        <v>9</v>
      </c>
      <c r="W149" s="43">
        <f>'EIA Appl Data'!$M$57</f>
        <v>9</v>
      </c>
      <c r="X149" s="43">
        <f>'EIA Appl Data'!$M$57</f>
        <v>9</v>
      </c>
      <c r="Y149" s="43">
        <f>'EIA Appl Data'!$M$57</f>
        <v>9</v>
      </c>
      <c r="Z149" s="43">
        <f>'EIA Appl Data'!$M$57</f>
        <v>9</v>
      </c>
      <c r="AA149" s="43">
        <f>'EIA Appl Data'!$M$57</f>
        <v>9</v>
      </c>
      <c r="AB149" s="43">
        <f>'EIA Appl Data'!$M$57</f>
        <v>9</v>
      </c>
      <c r="AC149" s="43">
        <f>'EIA Appl Data'!$M$57</f>
        <v>9</v>
      </c>
      <c r="AD149" s="43">
        <f>'EIA Appl Data'!$M$57</f>
        <v>9</v>
      </c>
      <c r="AE149" s="43">
        <f>'EIA Appl Data'!$M$57</f>
        <v>9</v>
      </c>
      <c r="AF149" s="43">
        <f>'EIA Appl Data'!$M$57</f>
        <v>9</v>
      </c>
      <c r="AG149" s="43">
        <f>'EIA Appl Data'!O57</f>
        <v>9</v>
      </c>
    </row>
    <row r="151" spans="1:33" x14ac:dyDescent="0.35">
      <c r="A151" s="47" t="s">
        <v>91</v>
      </c>
    </row>
    <row r="152" spans="1:33" x14ac:dyDescent="0.35">
      <c r="A152" s="43" t="s">
        <v>102</v>
      </c>
      <c r="B152" s="43">
        <f>'EIA Appl Data'!$I$41</f>
        <v>16.5</v>
      </c>
      <c r="C152" s="43">
        <f>'EIA Appl Data'!$I$41</f>
        <v>16.5</v>
      </c>
      <c r="D152" s="43">
        <f>'EIA Appl Data'!$I$41</f>
        <v>16.5</v>
      </c>
      <c r="E152" s="43">
        <f>'EIA Appl Data'!$I$41</f>
        <v>16.5</v>
      </c>
      <c r="F152" s="43">
        <f>'EIA Appl Data'!$I$41</f>
        <v>16.5</v>
      </c>
      <c r="G152" s="43">
        <f>'EIA Appl Data'!$I$41</f>
        <v>16.5</v>
      </c>
      <c r="H152" s="43">
        <f>'EIA Appl Data'!$I$41</f>
        <v>16.5</v>
      </c>
      <c r="I152" s="43">
        <f>'EIA Appl Data'!$I$41</f>
        <v>16.5</v>
      </c>
      <c r="J152" s="43">
        <f>'EIA Appl Data'!$I$41</f>
        <v>16.5</v>
      </c>
      <c r="K152" s="43">
        <f>'EIA Appl Data'!$I$41</f>
        <v>16.5</v>
      </c>
      <c r="L152" s="43">
        <f>'EIA Appl Data'!$I$41</f>
        <v>16.5</v>
      </c>
      <c r="M152" s="43">
        <f>'EIA Appl Data'!$K$41</f>
        <v>16.5</v>
      </c>
      <c r="N152" s="43">
        <f>'EIA Appl Data'!$K$41</f>
        <v>16.5</v>
      </c>
      <c r="O152" s="43">
        <f>'EIA Appl Data'!$K$41</f>
        <v>16.5</v>
      </c>
      <c r="P152" s="43">
        <f>'EIA Appl Data'!$K$41</f>
        <v>16.5</v>
      </c>
      <c r="Q152" s="43">
        <f>'EIA Appl Data'!$K$41</f>
        <v>16.5</v>
      </c>
      <c r="R152" s="43">
        <f>'EIA Appl Data'!$K$41</f>
        <v>16.5</v>
      </c>
      <c r="S152" s="43">
        <f>'EIA Appl Data'!$K$41</f>
        <v>16.5</v>
      </c>
      <c r="T152" s="43">
        <f>'EIA Appl Data'!$K$41</f>
        <v>16.5</v>
      </c>
      <c r="U152" s="43">
        <f>'EIA Appl Data'!$K$41</f>
        <v>16.5</v>
      </c>
      <c r="V152" s="43">
        <f>'EIA Appl Data'!$K$41</f>
        <v>16.5</v>
      </c>
      <c r="W152" s="43">
        <f>'EIA Appl Data'!$M$41</f>
        <v>16.5</v>
      </c>
      <c r="X152" s="43">
        <f>'EIA Appl Data'!$M$41</f>
        <v>16.5</v>
      </c>
      <c r="Y152" s="43">
        <f>'EIA Appl Data'!$M$41</f>
        <v>16.5</v>
      </c>
      <c r="Z152" s="43">
        <f>'EIA Appl Data'!$M$41</f>
        <v>16.5</v>
      </c>
      <c r="AA152" s="43">
        <f>'EIA Appl Data'!$M$41</f>
        <v>16.5</v>
      </c>
      <c r="AB152" s="43">
        <f>'EIA Appl Data'!$M$41</f>
        <v>16.5</v>
      </c>
      <c r="AC152" s="43">
        <f>'EIA Appl Data'!$M$41</f>
        <v>16.5</v>
      </c>
      <c r="AD152" s="43">
        <f>'EIA Appl Data'!$M$41</f>
        <v>16.5</v>
      </c>
      <c r="AE152" s="43">
        <f>'EIA Appl Data'!$M$41</f>
        <v>16.5</v>
      </c>
      <c r="AF152" s="43">
        <f>'EIA Appl Data'!$M$41</f>
        <v>16.5</v>
      </c>
      <c r="AG152" s="43">
        <f>'EIA Appl Data'!O41</f>
        <v>16.5</v>
      </c>
    </row>
    <row r="153" spans="1:33" x14ac:dyDescent="0.35">
      <c r="A153" s="43" t="s">
        <v>101</v>
      </c>
      <c r="B153" s="43">
        <f>'EIA Appl Data'!$I$73</f>
        <v>12.5</v>
      </c>
      <c r="C153" s="43">
        <f>'EIA Appl Data'!$I$73</f>
        <v>12.5</v>
      </c>
      <c r="D153" s="43">
        <f>'EIA Appl Data'!$I$73</f>
        <v>12.5</v>
      </c>
      <c r="E153" s="43">
        <f>'EIA Appl Data'!$I$73</f>
        <v>12.5</v>
      </c>
      <c r="F153" s="43">
        <f>'EIA Appl Data'!$I$73</f>
        <v>12.5</v>
      </c>
      <c r="G153" s="43">
        <f>'EIA Appl Data'!$I$73</f>
        <v>12.5</v>
      </c>
      <c r="H153" s="43">
        <f>'EIA Appl Data'!$I$73</f>
        <v>12.5</v>
      </c>
      <c r="I153" s="43">
        <f>'EIA Appl Data'!$I$73</f>
        <v>12.5</v>
      </c>
      <c r="J153" s="43">
        <f>'EIA Appl Data'!$I$73</f>
        <v>12.5</v>
      </c>
      <c r="K153" s="43">
        <f>'EIA Appl Data'!$I$73</f>
        <v>12.5</v>
      </c>
      <c r="L153" s="43">
        <f>'EIA Appl Data'!$I$73</f>
        <v>12.5</v>
      </c>
      <c r="M153" s="43">
        <f>'EIA Appl Data'!$K$73</f>
        <v>13</v>
      </c>
      <c r="N153" s="43">
        <f>'EIA Appl Data'!$K$73</f>
        <v>13</v>
      </c>
      <c r="O153" s="43">
        <f>'EIA Appl Data'!$K$73</f>
        <v>13</v>
      </c>
      <c r="P153" s="43">
        <f>'EIA Appl Data'!$K$73</f>
        <v>13</v>
      </c>
      <c r="Q153" s="43">
        <f>'EIA Appl Data'!$K$73</f>
        <v>13</v>
      </c>
      <c r="R153" s="43">
        <f>'EIA Appl Data'!$K$73</f>
        <v>13</v>
      </c>
      <c r="S153" s="43">
        <f>'EIA Appl Data'!$K$73</f>
        <v>13</v>
      </c>
      <c r="T153" s="43">
        <f>'EIA Appl Data'!$K$73</f>
        <v>13</v>
      </c>
      <c r="U153" s="43">
        <f>'EIA Appl Data'!$K$73</f>
        <v>13</v>
      </c>
      <c r="V153" s="43">
        <f>'EIA Appl Data'!$K$73</f>
        <v>13</v>
      </c>
      <c r="W153" s="43">
        <f>'EIA Appl Data'!$M$73</f>
        <v>13.5</v>
      </c>
      <c r="X153" s="43">
        <f>'EIA Appl Data'!$M$73</f>
        <v>13.5</v>
      </c>
      <c r="Y153" s="43">
        <f>'EIA Appl Data'!$M$73</f>
        <v>13.5</v>
      </c>
      <c r="Z153" s="43">
        <f>'EIA Appl Data'!$M$73</f>
        <v>13.5</v>
      </c>
      <c r="AA153" s="43">
        <f>'EIA Appl Data'!$M$73</f>
        <v>13.5</v>
      </c>
      <c r="AB153" s="43">
        <f>'EIA Appl Data'!$M$73</f>
        <v>13.5</v>
      </c>
      <c r="AC153" s="43">
        <f>'EIA Appl Data'!$M$73</f>
        <v>13.5</v>
      </c>
      <c r="AD153" s="43">
        <f>'EIA Appl Data'!$M$73</f>
        <v>13.5</v>
      </c>
      <c r="AE153" s="43">
        <f>'EIA Appl Data'!$M$73</f>
        <v>13.5</v>
      </c>
      <c r="AF153" s="43">
        <f>'EIA Appl Data'!$M$73</f>
        <v>13.5</v>
      </c>
      <c r="AG153" s="43">
        <f>'EIA Appl Data'!O73</f>
        <v>13.5</v>
      </c>
    </row>
    <row r="154" spans="1:33" x14ac:dyDescent="0.35">
      <c r="A154" s="43" t="s">
        <v>100</v>
      </c>
      <c r="B154" s="43">
        <f>'EIA Appl Data'!$I$56</f>
        <v>19</v>
      </c>
      <c r="C154" s="43">
        <f>'EIA Appl Data'!$I$56</f>
        <v>19</v>
      </c>
      <c r="D154" s="43">
        <f>'EIA Appl Data'!$I$56</f>
        <v>19</v>
      </c>
      <c r="E154" s="43">
        <f>'EIA Appl Data'!$I$56</f>
        <v>19</v>
      </c>
      <c r="F154" s="43">
        <f>'EIA Appl Data'!$I$56</f>
        <v>19</v>
      </c>
      <c r="G154" s="43">
        <f>'EIA Appl Data'!$I$56</f>
        <v>19</v>
      </c>
      <c r="H154" s="43">
        <f>'EIA Appl Data'!$I$56</f>
        <v>19</v>
      </c>
      <c r="I154" s="43">
        <f>'EIA Appl Data'!$I$56</f>
        <v>19</v>
      </c>
      <c r="J154" s="43">
        <f>'EIA Appl Data'!$I$56</f>
        <v>19</v>
      </c>
      <c r="K154" s="43">
        <f>'EIA Appl Data'!$I$56</f>
        <v>19</v>
      </c>
      <c r="L154" s="43">
        <f>'EIA Appl Data'!$I$56</f>
        <v>19</v>
      </c>
      <c r="M154" s="43">
        <f>'EIA Appl Data'!$K$56</f>
        <v>19</v>
      </c>
      <c r="N154" s="43">
        <f>'EIA Appl Data'!$K$56</f>
        <v>19</v>
      </c>
      <c r="O154" s="43">
        <f>'EIA Appl Data'!$K$56</f>
        <v>19</v>
      </c>
      <c r="P154" s="43">
        <f>'EIA Appl Data'!$K$56</f>
        <v>19</v>
      </c>
      <c r="Q154" s="43">
        <f>'EIA Appl Data'!$K$56</f>
        <v>19</v>
      </c>
      <c r="R154" s="43">
        <f>'EIA Appl Data'!$K$56</f>
        <v>19</v>
      </c>
      <c r="S154" s="43">
        <f>'EIA Appl Data'!$K$56</f>
        <v>19</v>
      </c>
      <c r="T154" s="43">
        <f>'EIA Appl Data'!$K$56</f>
        <v>19</v>
      </c>
      <c r="U154" s="43">
        <f>'EIA Appl Data'!$K$56</f>
        <v>19</v>
      </c>
      <c r="V154" s="43">
        <f>'EIA Appl Data'!$K$56</f>
        <v>19</v>
      </c>
      <c r="W154" s="43">
        <f>'EIA Appl Data'!$M$56</f>
        <v>19</v>
      </c>
      <c r="X154" s="43">
        <f>'EIA Appl Data'!$M$56</f>
        <v>19</v>
      </c>
      <c r="Y154" s="43">
        <f>'EIA Appl Data'!$M$56</f>
        <v>19</v>
      </c>
      <c r="Z154" s="43">
        <f>'EIA Appl Data'!$M$56</f>
        <v>19</v>
      </c>
      <c r="AA154" s="43">
        <f>'EIA Appl Data'!$M$56</f>
        <v>19</v>
      </c>
      <c r="AB154" s="43">
        <f>'EIA Appl Data'!$M$56</f>
        <v>19</v>
      </c>
      <c r="AC154" s="43">
        <f>'EIA Appl Data'!$M$56</f>
        <v>19</v>
      </c>
      <c r="AD154" s="43">
        <f>'EIA Appl Data'!$M$56</f>
        <v>19</v>
      </c>
      <c r="AE154" s="43">
        <f>'EIA Appl Data'!$M$56</f>
        <v>19</v>
      </c>
      <c r="AF154" s="43">
        <f>'EIA Appl Data'!$M$56</f>
        <v>19</v>
      </c>
      <c r="AG154" s="43">
        <f>'EIA Appl Data'!O56</f>
        <v>19</v>
      </c>
    </row>
    <row r="156" spans="1:33" x14ac:dyDescent="0.35">
      <c r="A156" s="47" t="s">
        <v>99</v>
      </c>
    </row>
    <row r="157" spans="1:33" x14ac:dyDescent="0.35">
      <c r="A157" s="43" t="s">
        <v>98</v>
      </c>
      <c r="B157" s="43">
        <f>'EIA Appl Data'!$H$110</f>
        <v>0.95</v>
      </c>
      <c r="C157" s="43">
        <f>'EIA Appl Data'!$H$110</f>
        <v>0.95</v>
      </c>
      <c r="D157" s="43">
        <f>'EIA Appl Data'!$H$110</f>
        <v>0.95</v>
      </c>
      <c r="E157" s="43">
        <f>'EIA Appl Data'!$H$110</f>
        <v>0.95</v>
      </c>
      <c r="F157" s="43">
        <f>'EIA Appl Data'!$H$110</f>
        <v>0.95</v>
      </c>
      <c r="G157" s="43">
        <f>'EIA Appl Data'!$H$110</f>
        <v>0.95</v>
      </c>
      <c r="H157" s="43">
        <f>'EIA Appl Data'!$H$110</f>
        <v>0.95</v>
      </c>
      <c r="I157" s="43">
        <f>'EIA Appl Data'!$H$110</f>
        <v>0.95</v>
      </c>
      <c r="J157" s="43">
        <f>'EIA Appl Data'!$H$110</f>
        <v>0.95</v>
      </c>
      <c r="K157" s="43">
        <f>'EIA Appl Data'!$H$110</f>
        <v>0.95</v>
      </c>
      <c r="L157" s="43">
        <f>'EIA Appl Data'!$H$110</f>
        <v>0.95</v>
      </c>
      <c r="M157" s="43">
        <f>'EIA Appl Data'!$J$110</f>
        <v>0.95</v>
      </c>
      <c r="N157" s="43">
        <f>'EIA Appl Data'!$J$110</f>
        <v>0.95</v>
      </c>
      <c r="O157" s="43">
        <f>'EIA Appl Data'!$J$110</f>
        <v>0.95</v>
      </c>
      <c r="P157" s="43">
        <f>'EIA Appl Data'!$J$110</f>
        <v>0.95</v>
      </c>
      <c r="Q157" s="43">
        <f>'EIA Appl Data'!$J$110</f>
        <v>0.95</v>
      </c>
      <c r="R157" s="43">
        <f>'EIA Appl Data'!$J$110</f>
        <v>0.95</v>
      </c>
      <c r="S157" s="43">
        <f>'EIA Appl Data'!$J$110</f>
        <v>0.95</v>
      </c>
      <c r="T157" s="43">
        <f>'EIA Appl Data'!$J$110</f>
        <v>0.95</v>
      </c>
      <c r="U157" s="43">
        <f>'EIA Appl Data'!$J$110</f>
        <v>0.95</v>
      </c>
      <c r="V157" s="43">
        <f>'EIA Appl Data'!$J$110</f>
        <v>0.95</v>
      </c>
      <c r="W157" s="43">
        <f>'EIA Appl Data'!$L$110</f>
        <v>0.95</v>
      </c>
      <c r="X157" s="43">
        <f>'EIA Appl Data'!$L$110</f>
        <v>0.95</v>
      </c>
      <c r="Y157" s="43">
        <f>'EIA Appl Data'!$L$110</f>
        <v>0.95</v>
      </c>
      <c r="Z157" s="43">
        <f>'EIA Appl Data'!$L$110</f>
        <v>0.95</v>
      </c>
      <c r="AA157" s="43">
        <f>'EIA Appl Data'!$L$110</f>
        <v>0.95</v>
      </c>
      <c r="AB157" s="43">
        <f>'EIA Appl Data'!$L$110</f>
        <v>0.95</v>
      </c>
      <c r="AC157" s="43">
        <f>'EIA Appl Data'!$L$110</f>
        <v>0.95</v>
      </c>
      <c r="AD157" s="43">
        <f>'EIA Appl Data'!$L$110</f>
        <v>0.95</v>
      </c>
      <c r="AE157" s="43">
        <f>'EIA Appl Data'!$L$110</f>
        <v>0.95</v>
      </c>
      <c r="AF157" s="43">
        <f>'EIA Appl Data'!$L$110</f>
        <v>0.95</v>
      </c>
      <c r="AG157" s="43">
        <f>'EIA Appl Data'!N110</f>
        <v>0.95</v>
      </c>
    </row>
    <row r="158" spans="1:33" x14ac:dyDescent="0.35">
      <c r="A158" s="43" t="s">
        <v>97</v>
      </c>
      <c r="B158" s="43">
        <f>'EIA Appl Data'!$I$92</f>
        <v>0.81</v>
      </c>
      <c r="C158" s="43">
        <f>'EIA Appl Data'!$I$92</f>
        <v>0.81</v>
      </c>
      <c r="D158" s="43">
        <f>'EIA Appl Data'!$I$92</f>
        <v>0.81</v>
      </c>
      <c r="E158" s="43">
        <f>'EIA Appl Data'!$I$92</f>
        <v>0.81</v>
      </c>
      <c r="F158" s="43">
        <f>'EIA Appl Data'!$I$92</f>
        <v>0.81</v>
      </c>
      <c r="G158" s="43">
        <f>'EIA Appl Data'!$I$92</f>
        <v>0.81</v>
      </c>
      <c r="H158" s="43">
        <f>'EIA Appl Data'!$I$92</f>
        <v>0.81</v>
      </c>
      <c r="I158" s="43">
        <f>'EIA Appl Data'!$I$92</f>
        <v>0.81</v>
      </c>
      <c r="J158" s="43">
        <f>'EIA Appl Data'!$I$92</f>
        <v>0.81</v>
      </c>
      <c r="K158" s="43">
        <f>'EIA Appl Data'!$I$92</f>
        <v>0.81</v>
      </c>
      <c r="L158" s="43">
        <f>'EIA Appl Data'!$I$92</f>
        <v>0.81</v>
      </c>
      <c r="M158" s="43">
        <f>'EIA Appl Data'!$K$92</f>
        <v>0.81</v>
      </c>
      <c r="N158" s="43">
        <f>'EIA Appl Data'!$K$92</f>
        <v>0.81</v>
      </c>
      <c r="O158" s="43">
        <f>'EIA Appl Data'!$K$92</f>
        <v>0.81</v>
      </c>
      <c r="P158" s="43">
        <f>'EIA Appl Data'!$K$92</f>
        <v>0.81</v>
      </c>
      <c r="Q158" s="43">
        <f>'EIA Appl Data'!$K$92</f>
        <v>0.81</v>
      </c>
      <c r="R158" s="43">
        <f>'EIA Appl Data'!$K$92</f>
        <v>0.81</v>
      </c>
      <c r="S158" s="43">
        <f>'EIA Appl Data'!$K$92</f>
        <v>0.81</v>
      </c>
      <c r="T158" s="43">
        <f>'EIA Appl Data'!$K$92</f>
        <v>0.81</v>
      </c>
      <c r="U158" s="43">
        <f>'EIA Appl Data'!$K$92</f>
        <v>0.81</v>
      </c>
      <c r="V158" s="43">
        <f>'EIA Appl Data'!$K$92</f>
        <v>0.81</v>
      </c>
      <c r="W158" s="43">
        <f>'EIA Appl Data'!$M$92</f>
        <v>0.81</v>
      </c>
      <c r="X158" s="43">
        <f>'EIA Appl Data'!$M$92</f>
        <v>0.81</v>
      </c>
      <c r="Y158" s="43">
        <f>'EIA Appl Data'!$M$92</f>
        <v>0.81</v>
      </c>
      <c r="Z158" s="43">
        <f>'EIA Appl Data'!$M$92</f>
        <v>0.81</v>
      </c>
      <c r="AA158" s="43">
        <f>'EIA Appl Data'!$M$92</f>
        <v>0.81</v>
      </c>
      <c r="AB158" s="43">
        <f>'EIA Appl Data'!$M$92</f>
        <v>0.81</v>
      </c>
      <c r="AC158" s="43">
        <f>'EIA Appl Data'!$M$92</f>
        <v>0.81</v>
      </c>
      <c r="AD158" s="43">
        <f>'EIA Appl Data'!$M$92</f>
        <v>0.81</v>
      </c>
      <c r="AE158" s="43">
        <f>'EIA Appl Data'!$M$92</f>
        <v>0.81</v>
      </c>
      <c r="AF158" s="43">
        <f>'EIA Appl Data'!$M$92</f>
        <v>0.81</v>
      </c>
      <c r="AG158" s="43">
        <f>'EIA Appl Data'!O92</f>
        <v>0.81</v>
      </c>
    </row>
    <row r="159" spans="1:33" x14ac:dyDescent="0.35">
      <c r="A159" s="43" t="s">
        <v>96</v>
      </c>
      <c r="B159" s="43">
        <f>'EIA Appl Data'!$H$129</f>
        <v>3.55</v>
      </c>
      <c r="C159" s="43">
        <f>'EIA Appl Data'!$H$129</f>
        <v>3.55</v>
      </c>
      <c r="D159" s="43">
        <f>'EIA Appl Data'!$H$129</f>
        <v>3.55</v>
      </c>
      <c r="E159" s="43">
        <f>'EIA Appl Data'!$H$129</f>
        <v>3.55</v>
      </c>
      <c r="F159" s="43">
        <f>'EIA Appl Data'!$H$129</f>
        <v>3.55</v>
      </c>
      <c r="G159" s="43">
        <f>'EIA Appl Data'!$H$129</f>
        <v>3.55</v>
      </c>
      <c r="H159" s="43">
        <f>'EIA Appl Data'!$H$129</f>
        <v>3.55</v>
      </c>
      <c r="I159" s="43">
        <f>'EIA Appl Data'!$H$129</f>
        <v>3.55</v>
      </c>
      <c r="J159" s="43">
        <f>'EIA Appl Data'!$H$129</f>
        <v>3.55</v>
      </c>
      <c r="K159" s="43">
        <f>'EIA Appl Data'!$H$129</f>
        <v>3.55</v>
      </c>
      <c r="L159" s="43">
        <f>'EIA Appl Data'!$H$129</f>
        <v>3.55</v>
      </c>
      <c r="M159" s="43">
        <f>'EIA Appl Data'!$J$129</f>
        <v>3.55</v>
      </c>
      <c r="N159" s="43">
        <f>'EIA Appl Data'!$J$129</f>
        <v>3.55</v>
      </c>
      <c r="O159" s="43">
        <f>'EIA Appl Data'!$J$129</f>
        <v>3.55</v>
      </c>
      <c r="P159" s="43">
        <f>'EIA Appl Data'!$J$129</f>
        <v>3.55</v>
      </c>
      <c r="Q159" s="43">
        <f>'EIA Appl Data'!$J$129</f>
        <v>3.55</v>
      </c>
      <c r="R159" s="43">
        <f>'EIA Appl Data'!$J$129</f>
        <v>3.55</v>
      </c>
      <c r="S159" s="43">
        <f>'EIA Appl Data'!$J$129</f>
        <v>3.55</v>
      </c>
      <c r="T159" s="43">
        <f>'EIA Appl Data'!$J$129</f>
        <v>3.55</v>
      </c>
      <c r="U159" s="43">
        <f>'EIA Appl Data'!$J$129</f>
        <v>3.55</v>
      </c>
      <c r="V159" s="43">
        <f>'EIA Appl Data'!$J$129</f>
        <v>3.55</v>
      </c>
      <c r="W159" s="43">
        <f>'EIA Appl Data'!$L$129</f>
        <v>3.55</v>
      </c>
      <c r="X159" s="43">
        <f>'EIA Appl Data'!$L$129</f>
        <v>3.55</v>
      </c>
      <c r="Y159" s="43">
        <f>'EIA Appl Data'!$L$129</f>
        <v>3.55</v>
      </c>
      <c r="Z159" s="43">
        <f>'EIA Appl Data'!$L$129</f>
        <v>3.55</v>
      </c>
      <c r="AA159" s="43">
        <f>'EIA Appl Data'!$L$129</f>
        <v>3.55</v>
      </c>
      <c r="AB159" s="43">
        <f>'EIA Appl Data'!$L$129</f>
        <v>3.55</v>
      </c>
      <c r="AC159" s="43">
        <f>'EIA Appl Data'!$L$129</f>
        <v>3.55</v>
      </c>
      <c r="AD159" s="43">
        <f>'EIA Appl Data'!$L$129</f>
        <v>3.55</v>
      </c>
      <c r="AE159" s="43">
        <f>'EIA Appl Data'!$L$129</f>
        <v>3.55</v>
      </c>
      <c r="AF159" s="43">
        <f>'EIA Appl Data'!$L$129</f>
        <v>3.55</v>
      </c>
      <c r="AG159" s="43">
        <f>'EIA Appl Data'!N129</f>
        <v>3.55</v>
      </c>
    </row>
    <row r="160" spans="1:33" ht="12" customHeight="1" x14ac:dyDescent="0.35"/>
    <row r="161" spans="1:33" x14ac:dyDescent="0.35">
      <c r="A161" s="49" t="s">
        <v>95</v>
      </c>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row>
    <row r="163" spans="1:33" x14ac:dyDescent="0.35">
      <c r="A163" s="47" t="s">
        <v>94</v>
      </c>
    </row>
    <row r="164" spans="1:33" x14ac:dyDescent="0.35">
      <c r="A164" s="43" t="s">
        <v>92</v>
      </c>
      <c r="B164" s="46">
        <f>(B147-B117)*B$102+(B148-B118)*B$103+(B149-B119)/B119*B$104</f>
        <v>0.11639638873377044</v>
      </c>
      <c r="C164" s="46">
        <f t="shared" ref="C164:AG164" si="10">(C147-C117)*C$102+(C148-C118)*C$103+(C149-C119)/C119*C$104</f>
        <v>0.11380569862138527</v>
      </c>
      <c r="D164" s="46">
        <f t="shared" si="10"/>
        <v>0.11122484311148249</v>
      </c>
      <c r="E164" s="46">
        <f t="shared" si="10"/>
        <v>0.10864654200066935</v>
      </c>
      <c r="F164" s="46">
        <f t="shared" si="10"/>
        <v>0.10566594862718659</v>
      </c>
      <c r="G164" s="46">
        <f t="shared" si="10"/>
        <v>0.10273417602662337</v>
      </c>
      <c r="H164" s="46">
        <f t="shared" si="10"/>
        <v>9.9835612376279498E-2</v>
      </c>
      <c r="I164" s="46">
        <f t="shared" si="10"/>
        <v>9.6951660100530357E-2</v>
      </c>
      <c r="J164" s="46">
        <f t="shared" si="10"/>
        <v>9.4280692080845052E-2</v>
      </c>
      <c r="K164" s="46">
        <f t="shared" si="10"/>
        <v>9.1819559030242609E-2</v>
      </c>
      <c r="L164" s="46">
        <f t="shared" si="10"/>
        <v>8.9585025780371974E-2</v>
      </c>
      <c r="M164" s="46">
        <f t="shared" si="10"/>
        <v>8.7579129615930063E-2</v>
      </c>
      <c r="N164" s="46">
        <f t="shared" si="10"/>
        <v>8.5794134514993126E-2</v>
      </c>
      <c r="O164" s="46">
        <f t="shared" si="10"/>
        <v>8.4223381159801547E-2</v>
      </c>
      <c r="P164" s="46">
        <f t="shared" si="10"/>
        <v>8.2861491078748059E-2</v>
      </c>
      <c r="Q164" s="46">
        <f t="shared" si="10"/>
        <v>8.171602354577609E-2</v>
      </c>
      <c r="R164" s="46">
        <f t="shared" si="10"/>
        <v>8.0786585781309803E-2</v>
      </c>
      <c r="S164" s="46">
        <f t="shared" si="10"/>
        <v>8.007659539883237E-2</v>
      </c>
      <c r="T164" s="46">
        <f t="shared" si="10"/>
        <v>7.9570883886553645E-2</v>
      </c>
      <c r="U164" s="46">
        <f t="shared" si="10"/>
        <v>7.9212480866936635E-2</v>
      </c>
      <c r="V164" s="46">
        <f t="shared" si="10"/>
        <v>7.8997018570362953E-2</v>
      </c>
      <c r="W164" s="46">
        <f t="shared" si="10"/>
        <v>7.8933308297090513E-2</v>
      </c>
      <c r="X164" s="46">
        <f t="shared" si="10"/>
        <v>7.9013015837004735E-2</v>
      </c>
      <c r="Y164" s="46">
        <f t="shared" si="10"/>
        <v>7.9079867454790134E-2</v>
      </c>
      <c r="Z164" s="46">
        <f t="shared" si="10"/>
        <v>7.9139161078127629E-2</v>
      </c>
      <c r="AA164" s="46">
        <f t="shared" si="10"/>
        <v>7.9196364737810027E-2</v>
      </c>
      <c r="AB164" s="46">
        <f t="shared" si="10"/>
        <v>7.9251994077253113E-2</v>
      </c>
      <c r="AC164" s="46">
        <f t="shared" si="10"/>
        <v>7.9306791775895141E-2</v>
      </c>
      <c r="AD164" s="46">
        <f t="shared" si="10"/>
        <v>7.93598315029313E-2</v>
      </c>
      <c r="AE164" s="46">
        <f t="shared" si="10"/>
        <v>7.9412624623136502E-2</v>
      </c>
      <c r="AF164" s="46">
        <f t="shared" si="10"/>
        <v>7.9465496144652203E-2</v>
      </c>
      <c r="AG164" s="46">
        <f t="shared" si="10"/>
        <v>7.9518110390470853E-2</v>
      </c>
    </row>
    <row r="166" spans="1:33" ht="14.25" x14ac:dyDescent="0.45">
      <c r="A166" s="43" t="s">
        <v>91</v>
      </c>
      <c r="B166" s="44">
        <f t="shared" ref="B166:AG166" si="11">(B152-B122)/B122*B$107+(B153-B123)/B123*B$108+(B154-B124)/B124*B$109</f>
        <v>0.21537730754062021</v>
      </c>
      <c r="C166" s="44">
        <f t="shared" si="11"/>
        <v>0.20610954980077911</v>
      </c>
      <c r="D166" s="44">
        <f t="shared" si="11"/>
        <v>0.19689701652658945</v>
      </c>
      <c r="E166" s="44">
        <f t="shared" si="11"/>
        <v>0.18760226772803068</v>
      </c>
      <c r="F166" s="44">
        <f t="shared" si="11"/>
        <v>0.1751470901880969</v>
      </c>
      <c r="G166" s="44">
        <f t="shared" si="11"/>
        <v>0.16334593378922008</v>
      </c>
      <c r="H166" s="44">
        <f t="shared" si="11"/>
        <v>0.15266795714506809</v>
      </c>
      <c r="I166" s="44">
        <f t="shared" si="11"/>
        <v>0.14319226798450629</v>
      </c>
      <c r="J166" s="44">
        <f t="shared" si="11"/>
        <v>0.1348478792368201</v>
      </c>
      <c r="K166" s="44">
        <f t="shared" si="11"/>
        <v>0.12753744463178057</v>
      </c>
      <c r="L166" s="44">
        <f t="shared" si="11"/>
        <v>0.12116992269887564</v>
      </c>
      <c r="M166" s="44">
        <f t="shared" si="11"/>
        <v>0.13117362195039131</v>
      </c>
      <c r="N166" s="44">
        <f t="shared" si="11"/>
        <v>0.12582679549198109</v>
      </c>
      <c r="O166" s="44">
        <f t="shared" si="11"/>
        <v>0.12152263582191489</v>
      </c>
      <c r="P166" s="44">
        <f t="shared" si="11"/>
        <v>0.11765649825338999</v>
      </c>
      <c r="Q166" s="44">
        <f t="shared" si="11"/>
        <v>0.11426545074648491</v>
      </c>
      <c r="R166" s="44">
        <f t="shared" si="11"/>
        <v>0.1113560865919723</v>
      </c>
      <c r="S166" s="44">
        <f t="shared" si="11"/>
        <v>0.10899337931290248</v>
      </c>
      <c r="T166" s="44">
        <f t="shared" si="11"/>
        <v>0.10727759859827882</v>
      </c>
      <c r="U166" s="44">
        <f t="shared" si="11"/>
        <v>0.10568371091434335</v>
      </c>
      <c r="V166" s="44">
        <f t="shared" si="11"/>
        <v>0.10425593340953883</v>
      </c>
      <c r="W166" s="44">
        <f t="shared" si="11"/>
        <v>0.11680164095186765</v>
      </c>
      <c r="X166" s="44">
        <f t="shared" si="11"/>
        <v>0.11519914487020658</v>
      </c>
      <c r="Y166" s="44">
        <f t="shared" si="11"/>
        <v>0.11381125764769964</v>
      </c>
      <c r="Z166" s="44">
        <f t="shared" si="11"/>
        <v>0.112616376025613</v>
      </c>
      <c r="AA166" s="44">
        <f t="shared" si="11"/>
        <v>0.11158533152592914</v>
      </c>
      <c r="AB166" s="44">
        <f t="shared" si="11"/>
        <v>0.11069663441491243</v>
      </c>
      <c r="AC166" s="44">
        <f t="shared" si="11"/>
        <v>0.10993665679999044</v>
      </c>
      <c r="AD166" s="44">
        <f t="shared" si="11"/>
        <v>0.10929452098992225</v>
      </c>
      <c r="AE166" s="44">
        <f t="shared" si="11"/>
        <v>0.1087663216504372</v>
      </c>
      <c r="AF166" s="44">
        <f t="shared" si="11"/>
        <v>0.10834694628710997</v>
      </c>
      <c r="AG166" s="44">
        <f t="shared" si="11"/>
        <v>0.10802562989413977</v>
      </c>
    </row>
    <row r="168" spans="1:33" ht="14.25" x14ac:dyDescent="0.45">
      <c r="A168" s="43" t="s">
        <v>90</v>
      </c>
      <c r="B168" s="44">
        <f t="shared" ref="B168:AG168" si="12">(B$157-B127)/B127*B$112+(B$158-B128)/B128*B$113</f>
        <v>0.19930879071465313</v>
      </c>
      <c r="C168" s="44">
        <f t="shared" si="12"/>
        <v>0.19025403525583651</v>
      </c>
      <c r="D168" s="44">
        <f t="shared" si="12"/>
        <v>0.18198156822217654</v>
      </c>
      <c r="E168" s="44">
        <f t="shared" si="12"/>
        <v>0.17440958324084327</v>
      </c>
      <c r="F168" s="44">
        <f t="shared" si="12"/>
        <v>0.16765225088058203</v>
      </c>
      <c r="G168" s="44">
        <f t="shared" si="12"/>
        <v>0.16168548703108779</v>
      </c>
      <c r="H168" s="44">
        <f t="shared" si="12"/>
        <v>0.1564607786604115</v>
      </c>
      <c r="I168" s="44">
        <f t="shared" si="12"/>
        <v>0.15194725313676274</v>
      </c>
      <c r="J168" s="44">
        <f t="shared" si="12"/>
        <v>0.1482942051056233</v>
      </c>
      <c r="K168" s="44">
        <f t="shared" si="12"/>
        <v>0.14551536456280381</v>
      </c>
      <c r="L168" s="44">
        <f t="shared" si="12"/>
        <v>0.14356918001550473</v>
      </c>
      <c r="M168" s="44">
        <f t="shared" si="12"/>
        <v>0.14234651064361525</v>
      </c>
      <c r="N168" s="44">
        <f t="shared" si="12"/>
        <v>0.14131631306705747</v>
      </c>
      <c r="O168" s="44">
        <f t="shared" si="12"/>
        <v>0.14046099538580284</v>
      </c>
      <c r="P168" s="44">
        <f t="shared" si="12"/>
        <v>0.1397776932496553</v>
      </c>
      <c r="Q168" s="44">
        <f t="shared" si="12"/>
        <v>0.1392743059481707</v>
      </c>
      <c r="R168" s="44">
        <f t="shared" si="12"/>
        <v>0.13894674086449973</v>
      </c>
      <c r="S168" s="44">
        <f t="shared" si="12"/>
        <v>0.1387900339689439</v>
      </c>
      <c r="T168" s="44">
        <f t="shared" si="12"/>
        <v>0.13879629490606904</v>
      </c>
      <c r="U168" s="44">
        <f t="shared" si="12"/>
        <v>0.13897175474099394</v>
      </c>
      <c r="V168" s="44">
        <f t="shared" si="12"/>
        <v>0.1391438023809273</v>
      </c>
      <c r="W168" s="44">
        <f t="shared" si="12"/>
        <v>0.13931370459283263</v>
      </c>
      <c r="X168" s="44">
        <f t="shared" si="12"/>
        <v>0.13948449299811849</v>
      </c>
      <c r="Y168" s="44">
        <f t="shared" si="12"/>
        <v>0.13965215527545022</v>
      </c>
      <c r="Z168" s="44">
        <f t="shared" si="12"/>
        <v>0.13981611680714179</v>
      </c>
      <c r="AA168" s="44">
        <f t="shared" si="12"/>
        <v>0.13998570800897761</v>
      </c>
      <c r="AB168" s="44">
        <f t="shared" si="12"/>
        <v>0.140150022154374</v>
      </c>
      <c r="AC168" s="44">
        <f t="shared" si="12"/>
        <v>0.14030956393588159</v>
      </c>
      <c r="AD168" s="44">
        <f t="shared" si="12"/>
        <v>0.14045989889633559</v>
      </c>
      <c r="AE168" s="44">
        <f t="shared" si="12"/>
        <v>0.14059918230981214</v>
      </c>
      <c r="AF168" s="44">
        <f t="shared" si="12"/>
        <v>0.14072499803616279</v>
      </c>
      <c r="AG168" s="44">
        <f t="shared" si="12"/>
        <v>0.14084076417981733</v>
      </c>
    </row>
    <row r="170" spans="1:33" ht="14.25" x14ac:dyDescent="0.45">
      <c r="A170" s="43" t="s">
        <v>89</v>
      </c>
      <c r="B170" s="44">
        <f t="shared" ref="B170:AG170" si="13">(B$159-B127)/B127*B$112+(B$158-B128)/B128*B$113</f>
        <v>1.620685066747916</v>
      </c>
      <c r="C170" s="44">
        <f t="shared" si="13"/>
        <v>1.6017413090994967</v>
      </c>
      <c r="D170" s="44">
        <f t="shared" si="13"/>
        <v>1.5833258821289991</v>
      </c>
      <c r="E170" s="44">
        <f t="shared" si="13"/>
        <v>1.5658876779902218</v>
      </c>
      <c r="F170" s="44">
        <f t="shared" si="13"/>
        <v>1.5488579571942767</v>
      </c>
      <c r="G170" s="44">
        <f t="shared" si="13"/>
        <v>1.5321573634774126</v>
      </c>
      <c r="H170" s="44">
        <f t="shared" si="13"/>
        <v>1.5157122238459484</v>
      </c>
      <c r="I170" s="44">
        <f t="shared" si="13"/>
        <v>1.4996989435926347</v>
      </c>
      <c r="J170" s="44">
        <f t="shared" si="13"/>
        <v>1.4853042413598971</v>
      </c>
      <c r="K170" s="44">
        <f t="shared" si="13"/>
        <v>1.4725142256962236</v>
      </c>
      <c r="L170" s="44">
        <f t="shared" si="13"/>
        <v>1.4612620089953758</v>
      </c>
      <c r="M170" s="44">
        <f t="shared" si="13"/>
        <v>1.4514120169605718</v>
      </c>
      <c r="N170" s="44">
        <f t="shared" si="13"/>
        <v>1.4427479901084768</v>
      </c>
      <c r="O170" s="44">
        <f t="shared" si="13"/>
        <v>1.4353504695866377</v>
      </c>
      <c r="P170" s="44">
        <f t="shared" si="13"/>
        <v>1.428964696076888</v>
      </c>
      <c r="Q170" s="44">
        <f t="shared" si="13"/>
        <v>1.4235453388647394</v>
      </c>
      <c r="R170" s="44">
        <f t="shared" si="13"/>
        <v>1.4191089828044674</v>
      </c>
      <c r="S170" s="44">
        <f t="shared" si="13"/>
        <v>1.4155849714275577</v>
      </c>
      <c r="T170" s="44">
        <f t="shared" si="13"/>
        <v>1.4130171265665883</v>
      </c>
      <c r="U170" s="44">
        <f t="shared" si="13"/>
        <v>1.4112757517187893</v>
      </c>
      <c r="V170" s="44">
        <f t="shared" si="13"/>
        <v>1.4095243308280536</v>
      </c>
      <c r="W170" s="44">
        <f t="shared" si="13"/>
        <v>1.4077625599366468</v>
      </c>
      <c r="X170" s="44">
        <f t="shared" si="13"/>
        <v>1.405971852520169</v>
      </c>
      <c r="Y170" s="44">
        <f t="shared" si="13"/>
        <v>1.4041792604915384</v>
      </c>
      <c r="Z170" s="44">
        <f t="shared" si="13"/>
        <v>1.4024277124652766</v>
      </c>
      <c r="AA170" s="44">
        <f t="shared" si="13"/>
        <v>1.4006613825750576</v>
      </c>
      <c r="AB170" s="44">
        <f t="shared" si="13"/>
        <v>1.39891438111252</v>
      </c>
      <c r="AC170" s="44">
        <f t="shared" si="13"/>
        <v>1.3972331294002962</v>
      </c>
      <c r="AD170" s="44">
        <f t="shared" si="13"/>
        <v>1.3956089875640241</v>
      </c>
      <c r="AE170" s="44">
        <f t="shared" si="13"/>
        <v>1.3940892705254482</v>
      </c>
      <c r="AF170" s="44">
        <f t="shared" si="13"/>
        <v>1.3926824226486478</v>
      </c>
      <c r="AG170" s="44">
        <f t="shared" si="13"/>
        <v>1.3913734070107824</v>
      </c>
    </row>
    <row r="172" spans="1:33" x14ac:dyDescent="0.35">
      <c r="A172" s="47" t="s">
        <v>93</v>
      </c>
    </row>
    <row r="173" spans="1:33" x14ac:dyDescent="0.35">
      <c r="A173" s="43" t="s">
        <v>92</v>
      </c>
      <c r="B173" s="46">
        <f t="shared" ref="B173:AG173" si="14">(B147-B132)*B$102+(B148-B133)*B$103+(B149-B134)/B134*B$104</f>
        <v>0.11724306658722423</v>
      </c>
      <c r="C173" s="46">
        <f t="shared" si="14"/>
        <v>0.11749422892374875</v>
      </c>
      <c r="D173" s="46">
        <f t="shared" si="14"/>
        <v>0.11773991039119777</v>
      </c>
      <c r="E173" s="46">
        <f t="shared" si="14"/>
        <v>0.11798683558333942</v>
      </c>
      <c r="F173" s="46">
        <f t="shared" si="14"/>
        <v>0.11823012487441514</v>
      </c>
      <c r="G173" s="46">
        <f t="shared" si="14"/>
        <v>0.11846508207695107</v>
      </c>
      <c r="H173" s="46">
        <f t="shared" si="14"/>
        <v>0.1186941849980629</v>
      </c>
      <c r="I173" s="46">
        <f t="shared" si="14"/>
        <v>0.11891413425806195</v>
      </c>
      <c r="J173" s="46">
        <f t="shared" si="14"/>
        <v>0.11912231347942603</v>
      </c>
      <c r="K173" s="46">
        <f t="shared" si="14"/>
        <v>0.1193180853361596</v>
      </c>
      <c r="L173" s="46">
        <f t="shared" si="14"/>
        <v>0.1195038083961511</v>
      </c>
      <c r="M173" s="46">
        <f t="shared" si="14"/>
        <v>0.11660351446362478</v>
      </c>
      <c r="N173" s="46">
        <f t="shared" si="14"/>
        <v>0.11675328800724546</v>
      </c>
      <c r="O173" s="46">
        <f t="shared" si="14"/>
        <v>0.11689146307317286</v>
      </c>
      <c r="P173" s="46">
        <f t="shared" si="14"/>
        <v>0.1170268172812378</v>
      </c>
      <c r="Q173" s="46">
        <f t="shared" si="14"/>
        <v>0.11715963190342729</v>
      </c>
      <c r="R173" s="46">
        <f t="shared" si="14"/>
        <v>0.11729126330077025</v>
      </c>
      <c r="S173" s="46">
        <f t="shared" si="14"/>
        <v>0.11741955052896991</v>
      </c>
      <c r="T173" s="46">
        <f t="shared" si="14"/>
        <v>0.1175423320025487</v>
      </c>
      <c r="U173" s="46">
        <f t="shared" si="14"/>
        <v>0.11766379838000741</v>
      </c>
      <c r="V173" s="46">
        <f t="shared" si="14"/>
        <v>0.1177809600423565</v>
      </c>
      <c r="W173" s="46">
        <f t="shared" si="14"/>
        <v>0.11789485595914752</v>
      </c>
      <c r="X173" s="46">
        <f t="shared" si="14"/>
        <v>0.11800386355121939</v>
      </c>
      <c r="Y173" s="46">
        <f t="shared" si="14"/>
        <v>0.11810673258453872</v>
      </c>
      <c r="Z173" s="46">
        <f t="shared" si="14"/>
        <v>0.11820524387395358</v>
      </c>
      <c r="AA173" s="46">
        <f t="shared" si="14"/>
        <v>0.11830036778706421</v>
      </c>
      <c r="AB173" s="46">
        <f t="shared" si="14"/>
        <v>0.11839213488321226</v>
      </c>
      <c r="AC173" s="46">
        <f t="shared" si="14"/>
        <v>0.11847948510615924</v>
      </c>
      <c r="AD173" s="46">
        <f t="shared" si="14"/>
        <v>0.11856123620403551</v>
      </c>
      <c r="AE173" s="46">
        <f t="shared" si="14"/>
        <v>0.11863794581105701</v>
      </c>
      <c r="AF173" s="46">
        <f t="shared" si="14"/>
        <v>0.11871097491573733</v>
      </c>
      <c r="AG173" s="46">
        <f t="shared" si="14"/>
        <v>0.11878082699193321</v>
      </c>
    </row>
    <row r="175" spans="1:33" ht="14.25" x14ac:dyDescent="0.45">
      <c r="A175" s="43" t="s">
        <v>91</v>
      </c>
      <c r="B175" s="44">
        <f t="shared" ref="B175:AG175" si="15">(B152-B137)/B137*B$107+(B153-B138)/B138*B$108+(B154-B139)/B139*B$109</f>
        <v>0.12802984411812432</v>
      </c>
      <c r="C175" s="44">
        <f t="shared" si="15"/>
        <v>0.12893930374815207</v>
      </c>
      <c r="D175" s="44">
        <f t="shared" si="15"/>
        <v>0.12984208328131572</v>
      </c>
      <c r="E175" s="44">
        <f t="shared" si="15"/>
        <v>0.13072696040997314</v>
      </c>
      <c r="F175" s="44">
        <f t="shared" si="15"/>
        <v>0.13158136078682492</v>
      </c>
      <c r="G175" s="44">
        <f t="shared" si="15"/>
        <v>0.13241037866642882</v>
      </c>
      <c r="H175" s="44">
        <f t="shared" si="15"/>
        <v>0.1332209648688033</v>
      </c>
      <c r="I175" s="44">
        <f t="shared" si="15"/>
        <v>0.13400345644929015</v>
      </c>
      <c r="J175" s="44">
        <f t="shared" si="15"/>
        <v>0.13475558641489163</v>
      </c>
      <c r="K175" s="44">
        <f t="shared" si="15"/>
        <v>0.13548521785127457</v>
      </c>
      <c r="L175" s="44">
        <f t="shared" si="15"/>
        <v>0.13619448242902271</v>
      </c>
      <c r="M175" s="44">
        <f t="shared" si="15"/>
        <v>0.11744946943993706</v>
      </c>
      <c r="N175" s="44">
        <f t="shared" si="15"/>
        <v>0.11788105357121895</v>
      </c>
      <c r="O175" s="44">
        <f t="shared" si="15"/>
        <v>0.11829694338422604</v>
      </c>
      <c r="P175" s="44">
        <f t="shared" si="15"/>
        <v>0.11870153991212871</v>
      </c>
      <c r="Q175" s="44">
        <f t="shared" si="15"/>
        <v>0.11909762005991861</v>
      </c>
      <c r="R175" s="44">
        <f t="shared" si="15"/>
        <v>0.11948689915692964</v>
      </c>
      <c r="S175" s="44">
        <f t="shared" si="15"/>
        <v>0.11986566147277561</v>
      </c>
      <c r="T175" s="44">
        <f t="shared" si="15"/>
        <v>0.12023454292869384</v>
      </c>
      <c r="U175" s="44">
        <f t="shared" si="15"/>
        <v>0.12059330225084536</v>
      </c>
      <c r="V175" s="44">
        <f t="shared" si="15"/>
        <v>0.1209411772870904</v>
      </c>
      <c r="W175" s="44">
        <f t="shared" si="15"/>
        <v>0.12917136165168733</v>
      </c>
      <c r="X175" s="44">
        <f t="shared" si="15"/>
        <v>0.12942322753240096</v>
      </c>
      <c r="Y175" s="44">
        <f t="shared" si="15"/>
        <v>0.12966952745792695</v>
      </c>
      <c r="Z175" s="44">
        <f t="shared" si="15"/>
        <v>0.12991215074106088</v>
      </c>
      <c r="AA175" s="44">
        <f t="shared" si="15"/>
        <v>0.13015249296163597</v>
      </c>
      <c r="AB175" s="44">
        <f t="shared" si="15"/>
        <v>0.13039058468970199</v>
      </c>
      <c r="AC175" s="44">
        <f t="shared" si="15"/>
        <v>0.13062579789486983</v>
      </c>
      <c r="AD175" s="44">
        <f t="shared" si="15"/>
        <v>0.13085764924313834</v>
      </c>
      <c r="AE175" s="44">
        <f t="shared" si="15"/>
        <v>0.13108509742623697</v>
      </c>
      <c r="AF175" s="44">
        <f t="shared" si="15"/>
        <v>0.13130822463418937</v>
      </c>
      <c r="AG175" s="44">
        <f t="shared" si="15"/>
        <v>0.13152684863191832</v>
      </c>
    </row>
    <row r="177" spans="1:33" x14ac:dyDescent="0.35">
      <c r="A177" s="43" t="s">
        <v>90</v>
      </c>
      <c r="B177" s="45">
        <f t="shared" ref="B177:AG177" si="16">(B$157-B142)/B142*B$112+(B$158-B143)/B143*B$113</f>
        <v>0.1551587199387445</v>
      </c>
      <c r="C177" s="45">
        <f t="shared" si="16"/>
        <v>0.15533509782018598</v>
      </c>
      <c r="D177" s="45">
        <f t="shared" si="16"/>
        <v>0.15553549578533704</v>
      </c>
      <c r="E177" s="45">
        <f t="shared" si="16"/>
        <v>0.15571136958712375</v>
      </c>
      <c r="F177" s="45">
        <f t="shared" si="16"/>
        <v>0.15594292813197999</v>
      </c>
      <c r="G177" s="45">
        <f t="shared" si="16"/>
        <v>0.15623239755277168</v>
      </c>
      <c r="H177" s="45">
        <f t="shared" si="16"/>
        <v>0.15658267445799307</v>
      </c>
      <c r="I177" s="45">
        <f t="shared" si="16"/>
        <v>0.1569779264993395</v>
      </c>
      <c r="J177" s="45">
        <f t="shared" si="16"/>
        <v>0.15737830224553756</v>
      </c>
      <c r="K177" s="45">
        <f t="shared" si="16"/>
        <v>0.1577804376091467</v>
      </c>
      <c r="L177" s="45">
        <f t="shared" si="16"/>
        <v>0.15818512440755042</v>
      </c>
      <c r="M177" s="45">
        <f t="shared" si="16"/>
        <v>0.1585890921448499</v>
      </c>
      <c r="N177" s="45">
        <f t="shared" si="16"/>
        <v>0.15895853721761163</v>
      </c>
      <c r="O177" s="45">
        <f t="shared" si="16"/>
        <v>0.15928242499804693</v>
      </c>
      <c r="P177" s="45">
        <f t="shared" si="16"/>
        <v>0.15958112811736641</v>
      </c>
      <c r="Q177" s="45">
        <f t="shared" si="16"/>
        <v>0.15985877468907192</v>
      </c>
      <c r="R177" s="45">
        <f t="shared" si="16"/>
        <v>0.16011208477326264</v>
      </c>
      <c r="S177" s="45">
        <f t="shared" si="16"/>
        <v>0.16034476641226386</v>
      </c>
      <c r="T177" s="45">
        <f t="shared" si="16"/>
        <v>0.16055194127402767</v>
      </c>
      <c r="U177" s="45">
        <f t="shared" si="16"/>
        <v>0.16074449194491872</v>
      </c>
      <c r="V177" s="45">
        <f t="shared" si="16"/>
        <v>0.1609366485790813</v>
      </c>
      <c r="W177" s="45">
        <f t="shared" si="16"/>
        <v>0.16112857009194187</v>
      </c>
      <c r="X177" s="45">
        <f t="shared" si="16"/>
        <v>0.16132251314281024</v>
      </c>
      <c r="Y177" s="45">
        <f t="shared" si="16"/>
        <v>0.16151530227139482</v>
      </c>
      <c r="Z177" s="45">
        <f t="shared" si="16"/>
        <v>0.16170331096937282</v>
      </c>
      <c r="AA177" s="45">
        <f t="shared" si="16"/>
        <v>0.16189294051028422</v>
      </c>
      <c r="AB177" s="45">
        <f t="shared" si="16"/>
        <v>0.16207964325112081</v>
      </c>
      <c r="AC177" s="45">
        <f t="shared" si="16"/>
        <v>0.16225916697285281</v>
      </c>
      <c r="AD177" s="45">
        <f t="shared" si="16"/>
        <v>0.16243179809757946</v>
      </c>
      <c r="AE177" s="45">
        <f t="shared" si="16"/>
        <v>0.16259321888921799</v>
      </c>
      <c r="AF177" s="45">
        <f t="shared" si="16"/>
        <v>0.16274210721551613</v>
      </c>
      <c r="AG177" s="45">
        <f t="shared" si="16"/>
        <v>0.16288078410515192</v>
      </c>
    </row>
    <row r="179" spans="1:33" ht="14.25" x14ac:dyDescent="0.45">
      <c r="A179" s="43" t="s">
        <v>89</v>
      </c>
      <c r="B179" s="44">
        <f t="shared" ref="B179:AG179" si="17">(B$159-B142)/B142*B$112+(B$158-B143)/B143*B$113</f>
        <v>1.5366187764008663</v>
      </c>
      <c r="C179" s="44">
        <f t="shared" si="17"/>
        <v>1.5349288301879851</v>
      </c>
      <c r="D179" s="44">
        <f t="shared" si="17"/>
        <v>1.5330087380567703</v>
      </c>
      <c r="E179" s="44">
        <f t="shared" si="17"/>
        <v>1.5313236216303485</v>
      </c>
      <c r="F179" s="44">
        <f t="shared" si="17"/>
        <v>1.5291049676656798</v>
      </c>
      <c r="G179" s="44">
        <f t="shared" si="17"/>
        <v>1.5263314467036757</v>
      </c>
      <c r="H179" s="44">
        <f t="shared" si="17"/>
        <v>1.522975305193182</v>
      </c>
      <c r="I179" s="44">
        <f t="shared" si="17"/>
        <v>1.5191882391226073</v>
      </c>
      <c r="J179" s="44">
        <f t="shared" si="17"/>
        <v>1.5153520808101981</v>
      </c>
      <c r="K179" s="44">
        <f t="shared" si="17"/>
        <v>1.5114990629077105</v>
      </c>
      <c r="L179" s="44">
        <f t="shared" si="17"/>
        <v>1.5076215986997492</v>
      </c>
      <c r="M179" s="44">
        <f t="shared" si="17"/>
        <v>1.5037510241005074</v>
      </c>
      <c r="N179" s="44">
        <f t="shared" si="17"/>
        <v>1.5002112247986978</v>
      </c>
      <c r="O179" s="44">
        <f t="shared" si="17"/>
        <v>1.4971079279256894</v>
      </c>
      <c r="P179" s="44">
        <f t="shared" si="17"/>
        <v>1.4942459352475592</v>
      </c>
      <c r="Q179" s="44">
        <f t="shared" si="17"/>
        <v>1.4915856936767995</v>
      </c>
      <c r="R179" s="44">
        <f t="shared" si="17"/>
        <v>1.4891586296143204</v>
      </c>
      <c r="S179" s="44">
        <f t="shared" si="17"/>
        <v>1.4869292148406346</v>
      </c>
      <c r="T179" s="44">
        <f t="shared" si="17"/>
        <v>1.4849441905837346</v>
      </c>
      <c r="U179" s="44">
        <f t="shared" si="17"/>
        <v>1.4830992864812438</v>
      </c>
      <c r="V179" s="44">
        <f t="shared" si="17"/>
        <v>1.4812581578004298</v>
      </c>
      <c r="W179" s="44">
        <f t="shared" si="17"/>
        <v>1.4794192819097656</v>
      </c>
      <c r="X179" s="44">
        <f t="shared" si="17"/>
        <v>1.4775610368642362</v>
      </c>
      <c r="Y179" s="44">
        <f t="shared" si="17"/>
        <v>1.4757138480043095</v>
      </c>
      <c r="Z179" s="44">
        <f t="shared" si="17"/>
        <v>1.473912462339962</v>
      </c>
      <c r="AA179" s="44">
        <f t="shared" si="17"/>
        <v>1.4720955467386718</v>
      </c>
      <c r="AB179" s="44">
        <f t="shared" si="17"/>
        <v>1.4703066739660047</v>
      </c>
      <c r="AC179" s="44">
        <f t="shared" si="17"/>
        <v>1.4685865862135963</v>
      </c>
      <c r="AD179" s="44">
        <f t="shared" si="17"/>
        <v>1.4669325391580756</v>
      </c>
      <c r="AE179" s="44">
        <f t="shared" si="17"/>
        <v>1.4653859027358642</v>
      </c>
      <c r="AF179" s="44">
        <f t="shared" si="17"/>
        <v>1.4639593448187751</v>
      </c>
      <c r="AG179" s="44">
        <f t="shared" si="17"/>
        <v>1.4626306267134275</v>
      </c>
    </row>
    <row r="181" spans="1:33" x14ac:dyDescent="0.35">
      <c r="A181" s="49" t="s">
        <v>356</v>
      </c>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row>
    <row r="183" spans="1:33" x14ac:dyDescent="0.35">
      <c r="A183" s="47" t="s">
        <v>94</v>
      </c>
    </row>
    <row r="184" spans="1:33" x14ac:dyDescent="0.35">
      <c r="A184" s="43" t="s">
        <v>92</v>
      </c>
      <c r="B184" s="46">
        <f>(B149-B119)/B119</f>
        <v>0.11574102311964167</v>
      </c>
      <c r="C184" s="46">
        <f t="shared" ref="C184:AG184" si="18">(C149-C119)/C119</f>
        <v>0.11087385039985288</v>
      </c>
      <c r="D184" s="46">
        <f t="shared" si="18"/>
        <v>0.10602109280536977</v>
      </c>
      <c r="E184" s="46">
        <f t="shared" si="18"/>
        <v>0.10112162695858948</v>
      </c>
      <c r="F184" s="46">
        <f t="shared" si="18"/>
        <v>9.3747797313463707E-2</v>
      </c>
      <c r="G184" s="46">
        <f t="shared" si="18"/>
        <v>8.6999581625938849E-2</v>
      </c>
      <c r="H184" s="46">
        <f t="shared" si="18"/>
        <v>8.0774180160732831E-2</v>
      </c>
      <c r="I184" s="46">
        <f t="shared" si="18"/>
        <v>7.5083856540810207E-2</v>
      </c>
      <c r="J184" s="46">
        <f t="shared" si="18"/>
        <v>6.9887678436461348E-2</v>
      </c>
      <c r="K184" s="46">
        <f t="shared" si="18"/>
        <v>6.5164894626787512E-2</v>
      </c>
      <c r="L184" s="46">
        <f t="shared" si="18"/>
        <v>6.0872761160646771E-2</v>
      </c>
      <c r="M184" s="46">
        <f t="shared" si="18"/>
        <v>5.7007838652686042E-2</v>
      </c>
      <c r="N184" s="46">
        <f t="shared" si="18"/>
        <v>5.3553777364888644E-2</v>
      </c>
      <c r="O184" s="46">
        <f t="shared" si="18"/>
        <v>5.0523037911858956E-2</v>
      </c>
      <c r="P184" s="46">
        <f t="shared" si="18"/>
        <v>4.7920959746561548E-2</v>
      </c>
      <c r="Q184" s="46">
        <f t="shared" si="18"/>
        <v>4.5747745658345822E-2</v>
      </c>
      <c r="R184" s="46">
        <f t="shared" si="18"/>
        <v>4.4025996247306465E-2</v>
      </c>
      <c r="S184" s="46">
        <f t="shared" si="18"/>
        <v>4.2810016120684087E-2</v>
      </c>
      <c r="T184" s="46">
        <f t="shared" si="18"/>
        <v>4.2145643559094038E-2</v>
      </c>
      <c r="U184" s="46">
        <f t="shared" si="18"/>
        <v>4.1552264687593814E-2</v>
      </c>
      <c r="V184" s="46">
        <f t="shared" si="18"/>
        <v>4.1038428892564226E-2</v>
      </c>
      <c r="W184" s="46">
        <f t="shared" si="18"/>
        <v>4.0608353518244759E-2</v>
      </c>
      <c r="X184" s="46">
        <f t="shared" si="18"/>
        <v>4.026147087655086E-2</v>
      </c>
      <c r="Y184" s="46">
        <f t="shared" si="18"/>
        <v>3.9994129810911695E-2</v>
      </c>
      <c r="Z184" s="46">
        <f t="shared" si="18"/>
        <v>3.9798999921321881E-2</v>
      </c>
      <c r="AA184" s="46">
        <f t="shared" si="18"/>
        <v>3.9665671244545585E-2</v>
      </c>
      <c r="AB184" s="46">
        <f t="shared" si="18"/>
        <v>3.9583889221940678E-2</v>
      </c>
      <c r="AC184" s="46">
        <f t="shared" si="18"/>
        <v>3.9541982422731055E-2</v>
      </c>
      <c r="AD184" s="46">
        <f t="shared" si="18"/>
        <v>3.9529855297444183E-2</v>
      </c>
      <c r="AE184" s="46">
        <f t="shared" si="18"/>
        <v>3.9539220775260696E-2</v>
      </c>
      <c r="AF184" s="46">
        <f t="shared" si="18"/>
        <v>3.95617946717607E-2</v>
      </c>
      <c r="AG184" s="46">
        <f t="shared" si="18"/>
        <v>3.9593255673406873E-2</v>
      </c>
    </row>
    <row r="186" spans="1:33" ht="14.25" x14ac:dyDescent="0.45">
      <c r="A186" s="43" t="s">
        <v>91</v>
      </c>
      <c r="B186" s="44">
        <f>(B152-B122)/B122*B$107+(B153-B123)/B123*B$108+(B154-B124)/B124*B$109</f>
        <v>0.21537730754062021</v>
      </c>
      <c r="C186" s="44">
        <f t="shared" ref="C186:AG186" si="19">(C152-C122)/C122*C$107+(C153-C123)/C123*C$108+(C154-C124)/C124*C$109</f>
        <v>0.20610954980077911</v>
      </c>
      <c r="D186" s="44">
        <f t="shared" si="19"/>
        <v>0.19689701652658945</v>
      </c>
      <c r="E186" s="44">
        <f t="shared" si="19"/>
        <v>0.18760226772803068</v>
      </c>
      <c r="F186" s="44">
        <f t="shared" si="19"/>
        <v>0.1751470901880969</v>
      </c>
      <c r="G186" s="44">
        <f t="shared" si="19"/>
        <v>0.16334593378922008</v>
      </c>
      <c r="H186" s="44">
        <f t="shared" si="19"/>
        <v>0.15266795714506809</v>
      </c>
      <c r="I186" s="44">
        <f t="shared" si="19"/>
        <v>0.14319226798450629</v>
      </c>
      <c r="J186" s="44">
        <f t="shared" si="19"/>
        <v>0.1348478792368201</v>
      </c>
      <c r="K186" s="44">
        <f t="shared" si="19"/>
        <v>0.12753744463178057</v>
      </c>
      <c r="L186" s="44">
        <f t="shared" si="19"/>
        <v>0.12116992269887564</v>
      </c>
      <c r="M186" s="44">
        <f t="shared" si="19"/>
        <v>0.13117362195039131</v>
      </c>
      <c r="N186" s="44">
        <f t="shared" si="19"/>
        <v>0.12582679549198109</v>
      </c>
      <c r="O186" s="44">
        <f t="shared" si="19"/>
        <v>0.12152263582191489</v>
      </c>
      <c r="P186" s="44">
        <f t="shared" si="19"/>
        <v>0.11765649825338999</v>
      </c>
      <c r="Q186" s="44">
        <f t="shared" si="19"/>
        <v>0.11426545074648491</v>
      </c>
      <c r="R186" s="44">
        <f t="shared" si="19"/>
        <v>0.1113560865919723</v>
      </c>
      <c r="S186" s="44">
        <f t="shared" si="19"/>
        <v>0.10899337931290248</v>
      </c>
      <c r="T186" s="44">
        <f t="shared" si="19"/>
        <v>0.10727759859827882</v>
      </c>
      <c r="U186" s="44">
        <f t="shared" si="19"/>
        <v>0.10568371091434335</v>
      </c>
      <c r="V186" s="44">
        <f t="shared" si="19"/>
        <v>0.10425593340953883</v>
      </c>
      <c r="W186" s="44">
        <f t="shared" si="19"/>
        <v>0.11680164095186765</v>
      </c>
      <c r="X186" s="44">
        <f t="shared" si="19"/>
        <v>0.11519914487020658</v>
      </c>
      <c r="Y186" s="44">
        <f t="shared" si="19"/>
        <v>0.11381125764769964</v>
      </c>
      <c r="Z186" s="44">
        <f t="shared" si="19"/>
        <v>0.112616376025613</v>
      </c>
      <c r="AA186" s="44">
        <f t="shared" si="19"/>
        <v>0.11158533152592914</v>
      </c>
      <c r="AB186" s="44">
        <f t="shared" si="19"/>
        <v>0.11069663441491243</v>
      </c>
      <c r="AC186" s="44">
        <f t="shared" si="19"/>
        <v>0.10993665679999044</v>
      </c>
      <c r="AD186" s="44">
        <f t="shared" si="19"/>
        <v>0.10929452098992225</v>
      </c>
      <c r="AE186" s="44">
        <f t="shared" si="19"/>
        <v>0.1087663216504372</v>
      </c>
      <c r="AF186" s="44">
        <f t="shared" si="19"/>
        <v>0.10834694628710997</v>
      </c>
      <c r="AG186" s="44">
        <f t="shared" si="19"/>
        <v>0.10802562989413977</v>
      </c>
    </row>
    <row r="188" spans="1:33" ht="14.25" x14ac:dyDescent="0.45">
      <c r="A188" s="43" t="s">
        <v>90</v>
      </c>
      <c r="B188" s="44">
        <f>(B$157-B127)/B127</f>
        <v>5.10209839105282E-2</v>
      </c>
      <c r="C188" s="44">
        <f t="shared" ref="C188:AG188" si="20">(C$157-C127)/C127</f>
        <v>4.512060691803834E-2</v>
      </c>
      <c r="D188" s="44">
        <f t="shared" si="20"/>
        <v>3.9207664320609709E-2</v>
      </c>
      <c r="E188" s="44">
        <f t="shared" si="20"/>
        <v>3.3287071077098405E-2</v>
      </c>
      <c r="F188" s="44">
        <f t="shared" si="20"/>
        <v>2.7489119431008967E-2</v>
      </c>
      <c r="G188" s="44">
        <f t="shared" si="20"/>
        <v>2.1783345361695135E-2</v>
      </c>
      <c r="H188" s="44">
        <f t="shared" si="20"/>
        <v>1.6166677006608249E-2</v>
      </c>
      <c r="I188" s="44">
        <f t="shared" si="20"/>
        <v>1.0663026861295548E-2</v>
      </c>
      <c r="J188" s="44">
        <f t="shared" si="20"/>
        <v>5.7358704696891562E-3</v>
      </c>
      <c r="K188" s="44">
        <f t="shared" si="20"/>
        <v>1.3428534687570462E-3</v>
      </c>
      <c r="L188" s="44">
        <f t="shared" si="20"/>
        <v>-2.5241389158383132E-3</v>
      </c>
      <c r="M188" s="44">
        <f t="shared" si="20"/>
        <v>-5.9059649827761102E-3</v>
      </c>
      <c r="N188" s="44">
        <f t="shared" si="20"/>
        <v>-8.8225228909830176E-3</v>
      </c>
      <c r="O188" s="44">
        <f t="shared" si="20"/>
        <v>-1.1278708043091695E-2</v>
      </c>
      <c r="P188" s="44">
        <f t="shared" si="20"/>
        <v>-1.3301731291941182E-2</v>
      </c>
      <c r="Q188" s="44">
        <f t="shared" si="20"/>
        <v>-1.4895812270250447E-2</v>
      </c>
      <c r="R188" s="44">
        <f t="shared" si="20"/>
        <v>-1.6067106294788365E-2</v>
      </c>
      <c r="S188" s="44">
        <f t="shared" si="20"/>
        <v>-1.6833873902217404E-2</v>
      </c>
      <c r="T188" s="44">
        <f t="shared" si="20"/>
        <v>-1.7191900006000325E-2</v>
      </c>
      <c r="U188" s="44">
        <f t="shared" si="20"/>
        <v>-1.715834613613916E-2</v>
      </c>
      <c r="V188" s="44">
        <f t="shared" si="20"/>
        <v>-1.7132925012415184E-2</v>
      </c>
      <c r="W188" s="44">
        <f t="shared" si="20"/>
        <v>-1.711563789712417E-2</v>
      </c>
      <c r="X188" s="44">
        <f t="shared" si="20"/>
        <v>-1.7105468721709472E-2</v>
      </c>
      <c r="Y188" s="44">
        <f t="shared" si="20"/>
        <v>-1.7103434861375447E-2</v>
      </c>
      <c r="Z188" s="44">
        <f t="shared" si="20"/>
        <v>-1.7104451792594545E-2</v>
      </c>
      <c r="AA188" s="44">
        <f t="shared" si="20"/>
        <v>-1.7108519496428477E-2</v>
      </c>
      <c r="AB188" s="44">
        <f t="shared" si="20"/>
        <v>-1.7116654803092258E-2</v>
      </c>
      <c r="AC188" s="44">
        <f t="shared" si="20"/>
        <v>-1.712682374704369E-2</v>
      </c>
      <c r="AD188" s="44">
        <f t="shared" si="20"/>
        <v>-1.7140043059612007E-2</v>
      </c>
      <c r="AE188" s="44">
        <f t="shared" si="20"/>
        <v>-1.7152245186373809E-2</v>
      </c>
      <c r="AF188" s="44">
        <f t="shared" si="20"/>
        <v>-1.7165463815136117E-2</v>
      </c>
      <c r="AG188" s="44">
        <f t="shared" si="20"/>
        <v>-1.7175631749158399E-2</v>
      </c>
    </row>
    <row r="190" spans="1:33" ht="14.25" x14ac:dyDescent="0.45">
      <c r="A190" s="43" t="s">
        <v>89</v>
      </c>
      <c r="B190" s="44">
        <f>(B$159-B127)/B127</f>
        <v>2.927499466191974</v>
      </c>
      <c r="C190" s="44">
        <f t="shared" ref="C190:AG190" si="21">(C$159-C148)/C148*C$112</f>
        <v>1.2941000705385701</v>
      </c>
      <c r="D190" s="44">
        <f t="shared" si="21"/>
        <v>1.2921109875796519</v>
      </c>
      <c r="E190" s="44">
        <f t="shared" si="21"/>
        <v>1.2903653232372496</v>
      </c>
      <c r="F190" s="44">
        <f t="shared" si="21"/>
        <v>1.2880669508200535</v>
      </c>
      <c r="G190" s="44">
        <f t="shared" si="21"/>
        <v>1.2851937744802104</v>
      </c>
      <c r="H190" s="44">
        <f t="shared" si="21"/>
        <v>1.2817170434537579</v>
      </c>
      <c r="I190" s="44">
        <f t="shared" si="21"/>
        <v>1.2777939043174538</v>
      </c>
      <c r="J190" s="44">
        <f t="shared" si="21"/>
        <v>1.273819909006042</v>
      </c>
      <c r="K190" s="44">
        <f t="shared" si="21"/>
        <v>1.2698284483226443</v>
      </c>
      <c r="L190" s="44">
        <f t="shared" si="21"/>
        <v>1.2658116629536047</v>
      </c>
      <c r="M190" s="44">
        <f t="shared" si="21"/>
        <v>1.261802014743806</v>
      </c>
      <c r="N190" s="44">
        <f t="shared" si="21"/>
        <v>1.2581350269181926</v>
      </c>
      <c r="O190" s="44">
        <f t="shared" si="21"/>
        <v>1.2549202254895442</v>
      </c>
      <c r="P190" s="44">
        <f t="shared" si="21"/>
        <v>1.2519553985564653</v>
      </c>
      <c r="Q190" s="44">
        <f t="shared" si="21"/>
        <v>1.2491995718495164</v>
      </c>
      <c r="R190" s="44">
        <f t="shared" si="21"/>
        <v>1.2466853009515748</v>
      </c>
      <c r="S190" s="44">
        <f t="shared" si="21"/>
        <v>1.2443757810787475</v>
      </c>
      <c r="T190" s="44">
        <f t="shared" si="21"/>
        <v>1.2423194329180265</v>
      </c>
      <c r="U190" s="44">
        <f t="shared" si="21"/>
        <v>1.2404082395687874</v>
      </c>
      <c r="V190" s="44">
        <f t="shared" si="21"/>
        <v>1.2385009572958972</v>
      </c>
      <c r="W190" s="44">
        <f t="shared" si="21"/>
        <v>1.2365960087581558</v>
      </c>
      <c r="X190" s="44">
        <f t="shared" si="21"/>
        <v>1.2346709951124726</v>
      </c>
      <c r="Y190" s="44">
        <f t="shared" si="21"/>
        <v>1.2327574349121819</v>
      </c>
      <c r="Z190" s="44">
        <f t="shared" si="21"/>
        <v>1.2308913236620274</v>
      </c>
      <c r="AA190" s="44">
        <f t="shared" si="21"/>
        <v>1.2290091244687871</v>
      </c>
      <c r="AB190" s="44">
        <f t="shared" si="21"/>
        <v>1.2271559757110062</v>
      </c>
      <c r="AC190" s="44">
        <f t="shared" si="21"/>
        <v>1.2253740834879518</v>
      </c>
      <c r="AD190" s="44">
        <f t="shared" si="21"/>
        <v>1.2236606048699734</v>
      </c>
      <c r="AE190" s="44">
        <f t="shared" si="21"/>
        <v>1.2220583962566205</v>
      </c>
      <c r="AF190" s="44">
        <f t="shared" si="21"/>
        <v>1.2205805806889911</v>
      </c>
      <c r="AG190" s="44">
        <f t="shared" si="21"/>
        <v>1.2192041204152433</v>
      </c>
    </row>
    <row r="192" spans="1:33" x14ac:dyDescent="0.35">
      <c r="A192" s="47" t="s">
        <v>93</v>
      </c>
    </row>
    <row r="193" spans="1:33" x14ac:dyDescent="0.35">
      <c r="A193" s="43" t="s">
        <v>92</v>
      </c>
      <c r="B193" s="46">
        <f>(B149-B134)/B134</f>
        <v>4.6511627906976785E-2</v>
      </c>
      <c r="C193" s="46">
        <f t="shared" ref="C193:AG193" si="22">(C149-C134)/C134</f>
        <v>4.6511627906976785E-2</v>
      </c>
      <c r="D193" s="46">
        <f t="shared" si="22"/>
        <v>4.6511627906976785E-2</v>
      </c>
      <c r="E193" s="46">
        <f t="shared" si="22"/>
        <v>4.6511627906976785E-2</v>
      </c>
      <c r="F193" s="46">
        <f t="shared" si="22"/>
        <v>4.6511627906976785E-2</v>
      </c>
      <c r="G193" s="46">
        <f t="shared" si="22"/>
        <v>4.6511627906976785E-2</v>
      </c>
      <c r="H193" s="46">
        <f t="shared" si="22"/>
        <v>4.6511627906976785E-2</v>
      </c>
      <c r="I193" s="46">
        <f t="shared" si="22"/>
        <v>4.6511627906976785E-2</v>
      </c>
      <c r="J193" s="46">
        <f t="shared" si="22"/>
        <v>4.6511627906976785E-2</v>
      </c>
      <c r="K193" s="46">
        <f t="shared" si="22"/>
        <v>4.6511627906976785E-2</v>
      </c>
      <c r="L193" s="46">
        <f>(L149-L134)/L134</f>
        <v>4.6511627906976785E-2</v>
      </c>
      <c r="M193" s="46">
        <f t="shared" si="22"/>
        <v>2.2727272727272645E-2</v>
      </c>
      <c r="N193" s="46">
        <f t="shared" si="22"/>
        <v>2.2727272727272645E-2</v>
      </c>
      <c r="O193" s="46">
        <f t="shared" si="22"/>
        <v>2.2727272727272645E-2</v>
      </c>
      <c r="P193" s="46">
        <f t="shared" si="22"/>
        <v>2.2727272727272645E-2</v>
      </c>
      <c r="Q193" s="46">
        <f t="shared" si="22"/>
        <v>2.2727272727272645E-2</v>
      </c>
      <c r="R193" s="46">
        <f t="shared" si="22"/>
        <v>2.2727272727272645E-2</v>
      </c>
      <c r="S193" s="46">
        <f t="shared" si="22"/>
        <v>2.2727272727272645E-2</v>
      </c>
      <c r="T193" s="46">
        <f t="shared" si="22"/>
        <v>2.2727272727272645E-2</v>
      </c>
      <c r="U193" s="46">
        <f t="shared" si="22"/>
        <v>2.2727272727272645E-2</v>
      </c>
      <c r="V193" s="46">
        <f t="shared" si="22"/>
        <v>2.2727272727272645E-2</v>
      </c>
      <c r="W193" s="46">
        <f t="shared" si="22"/>
        <v>2.2727272727272645E-2</v>
      </c>
      <c r="X193" s="46">
        <f t="shared" si="22"/>
        <v>2.2727272727272645E-2</v>
      </c>
      <c r="Y193" s="46">
        <f t="shared" si="22"/>
        <v>2.2727272727272645E-2</v>
      </c>
      <c r="Z193" s="46">
        <f t="shared" si="22"/>
        <v>2.2727272727272645E-2</v>
      </c>
      <c r="AA193" s="46">
        <f t="shared" si="22"/>
        <v>2.2727272727272645E-2</v>
      </c>
      <c r="AB193" s="46">
        <f t="shared" si="22"/>
        <v>2.2727272727272645E-2</v>
      </c>
      <c r="AC193" s="46">
        <f t="shared" si="22"/>
        <v>2.2727272727272645E-2</v>
      </c>
      <c r="AD193" s="46">
        <f t="shared" si="22"/>
        <v>2.2727272727272645E-2</v>
      </c>
      <c r="AE193" s="46">
        <f t="shared" si="22"/>
        <v>2.2727272727272645E-2</v>
      </c>
      <c r="AF193" s="46">
        <f t="shared" si="22"/>
        <v>2.2727272727272645E-2</v>
      </c>
      <c r="AG193" s="46">
        <f t="shared" si="22"/>
        <v>2.2727272727272645E-2</v>
      </c>
    </row>
    <row r="195" spans="1:33" ht="14.25" x14ac:dyDescent="0.45">
      <c r="A195" s="43" t="s">
        <v>91</v>
      </c>
      <c r="B195" s="44">
        <f>(B152-B137)/B137*B$107+(B153-B138)/B138*B$108+(B154-B139)/B139*B$109</f>
        <v>0.12802984411812432</v>
      </c>
      <c r="C195" s="44">
        <f t="shared" ref="C195:AG195" si="23">(C152-C137)/C137*C$107+(C153-C138)/C138*C$108+(C154-C139)/C139*C$109</f>
        <v>0.12893930374815207</v>
      </c>
      <c r="D195" s="44">
        <f t="shared" si="23"/>
        <v>0.12984208328131572</v>
      </c>
      <c r="E195" s="44">
        <f t="shared" si="23"/>
        <v>0.13072696040997314</v>
      </c>
      <c r="F195" s="44">
        <f t="shared" si="23"/>
        <v>0.13158136078682492</v>
      </c>
      <c r="G195" s="44">
        <f t="shared" si="23"/>
        <v>0.13241037866642882</v>
      </c>
      <c r="H195" s="44">
        <f t="shared" si="23"/>
        <v>0.1332209648688033</v>
      </c>
      <c r="I195" s="44">
        <f t="shared" si="23"/>
        <v>0.13400345644929015</v>
      </c>
      <c r="J195" s="44">
        <f t="shared" si="23"/>
        <v>0.13475558641489163</v>
      </c>
      <c r="K195" s="44">
        <f t="shared" si="23"/>
        <v>0.13548521785127457</v>
      </c>
      <c r="L195" s="44">
        <f t="shared" si="23"/>
        <v>0.13619448242902271</v>
      </c>
      <c r="M195" s="44">
        <f t="shared" si="23"/>
        <v>0.11744946943993706</v>
      </c>
      <c r="N195" s="44">
        <f t="shared" si="23"/>
        <v>0.11788105357121895</v>
      </c>
      <c r="O195" s="44">
        <f t="shared" si="23"/>
        <v>0.11829694338422604</v>
      </c>
      <c r="P195" s="44">
        <f t="shared" si="23"/>
        <v>0.11870153991212871</v>
      </c>
      <c r="Q195" s="44">
        <f t="shared" si="23"/>
        <v>0.11909762005991861</v>
      </c>
      <c r="R195" s="44">
        <f t="shared" si="23"/>
        <v>0.11948689915692964</v>
      </c>
      <c r="S195" s="44">
        <f t="shared" si="23"/>
        <v>0.11986566147277561</v>
      </c>
      <c r="T195" s="44">
        <f t="shared" si="23"/>
        <v>0.12023454292869384</v>
      </c>
      <c r="U195" s="44">
        <f t="shared" si="23"/>
        <v>0.12059330225084536</v>
      </c>
      <c r="V195" s="44">
        <f t="shared" si="23"/>
        <v>0.1209411772870904</v>
      </c>
      <c r="W195" s="44">
        <f t="shared" si="23"/>
        <v>0.12917136165168733</v>
      </c>
      <c r="X195" s="44">
        <f t="shared" si="23"/>
        <v>0.12942322753240096</v>
      </c>
      <c r="Y195" s="44">
        <f t="shared" si="23"/>
        <v>0.12966952745792695</v>
      </c>
      <c r="Z195" s="44">
        <f t="shared" si="23"/>
        <v>0.12991215074106088</v>
      </c>
      <c r="AA195" s="44">
        <f t="shared" si="23"/>
        <v>0.13015249296163597</v>
      </c>
      <c r="AB195" s="44">
        <f t="shared" si="23"/>
        <v>0.13039058468970199</v>
      </c>
      <c r="AC195" s="44">
        <f t="shared" si="23"/>
        <v>0.13062579789486983</v>
      </c>
      <c r="AD195" s="44">
        <f t="shared" si="23"/>
        <v>0.13085764924313834</v>
      </c>
      <c r="AE195" s="44">
        <f t="shared" si="23"/>
        <v>0.13108509742623697</v>
      </c>
      <c r="AF195" s="44">
        <f t="shared" si="23"/>
        <v>0.13130822463418937</v>
      </c>
      <c r="AG195" s="44">
        <f t="shared" si="23"/>
        <v>0.13152684863191832</v>
      </c>
    </row>
    <row r="197" spans="1:33" x14ac:dyDescent="0.35">
      <c r="A197" s="43" t="s">
        <v>90</v>
      </c>
      <c r="B197" s="45">
        <f>(B$157-B142)/B142</f>
        <v>2.1505376344085919E-2</v>
      </c>
      <c r="C197" s="45">
        <f t="shared" ref="C197:AG197" si="24">(C$157-C142)/C142</f>
        <v>2.1505376344085919E-2</v>
      </c>
      <c r="D197" s="45">
        <f t="shared" si="24"/>
        <v>2.1505376344085919E-2</v>
      </c>
      <c r="E197" s="45">
        <f t="shared" si="24"/>
        <v>2.1505376344085919E-2</v>
      </c>
      <c r="F197" s="45">
        <f t="shared" si="24"/>
        <v>2.1505376344085919E-2</v>
      </c>
      <c r="G197" s="45">
        <f t="shared" si="24"/>
        <v>2.1505376344085919E-2</v>
      </c>
      <c r="H197" s="45">
        <f t="shared" si="24"/>
        <v>2.1505376344085919E-2</v>
      </c>
      <c r="I197" s="45">
        <f t="shared" si="24"/>
        <v>2.1505376344085919E-2</v>
      </c>
      <c r="J197" s="45">
        <f t="shared" si="24"/>
        <v>2.1505376344085919E-2</v>
      </c>
      <c r="K197" s="45">
        <f t="shared" si="24"/>
        <v>2.1505376344085919E-2</v>
      </c>
      <c r="L197" s="45">
        <f t="shared" si="24"/>
        <v>2.1505376344085919E-2</v>
      </c>
      <c r="M197" s="45">
        <f t="shared" si="24"/>
        <v>2.1505376344085919E-2</v>
      </c>
      <c r="N197" s="45">
        <f t="shared" si="24"/>
        <v>2.1505376344085919E-2</v>
      </c>
      <c r="O197" s="45">
        <f t="shared" si="24"/>
        <v>2.1505376344085919E-2</v>
      </c>
      <c r="P197" s="45">
        <f t="shared" si="24"/>
        <v>2.1505376344085919E-2</v>
      </c>
      <c r="Q197" s="45">
        <f t="shared" si="24"/>
        <v>2.1505376344085919E-2</v>
      </c>
      <c r="R197" s="45">
        <f t="shared" si="24"/>
        <v>2.1505376344085919E-2</v>
      </c>
      <c r="S197" s="45">
        <f t="shared" si="24"/>
        <v>2.1505376344085919E-2</v>
      </c>
      <c r="T197" s="45">
        <f t="shared" si="24"/>
        <v>2.1505376344085919E-2</v>
      </c>
      <c r="U197" s="45">
        <f t="shared" si="24"/>
        <v>2.1505376344085919E-2</v>
      </c>
      <c r="V197" s="45">
        <f t="shared" si="24"/>
        <v>2.1505376344085919E-2</v>
      </c>
      <c r="W197" s="45">
        <f t="shared" si="24"/>
        <v>2.1505376344085919E-2</v>
      </c>
      <c r="X197" s="45">
        <f t="shared" si="24"/>
        <v>2.1505376344085919E-2</v>
      </c>
      <c r="Y197" s="45">
        <f t="shared" si="24"/>
        <v>2.1505376344085919E-2</v>
      </c>
      <c r="Z197" s="45">
        <f t="shared" si="24"/>
        <v>2.1505376344085919E-2</v>
      </c>
      <c r="AA197" s="45">
        <f t="shared" si="24"/>
        <v>2.1505376344085919E-2</v>
      </c>
      <c r="AB197" s="45">
        <f t="shared" si="24"/>
        <v>2.1505376344085919E-2</v>
      </c>
      <c r="AC197" s="45">
        <f t="shared" si="24"/>
        <v>2.1505376344085919E-2</v>
      </c>
      <c r="AD197" s="45">
        <f t="shared" si="24"/>
        <v>2.1505376344085919E-2</v>
      </c>
      <c r="AE197" s="45">
        <f t="shared" si="24"/>
        <v>2.1505376344085919E-2</v>
      </c>
      <c r="AF197" s="45">
        <f t="shared" si="24"/>
        <v>2.1505376344085919E-2</v>
      </c>
      <c r="AG197" s="45">
        <f t="shared" si="24"/>
        <v>2.1505376344085919E-2</v>
      </c>
    </row>
    <row r="199" spans="1:33" ht="14.25" x14ac:dyDescent="0.45">
      <c r="A199" s="43" t="s">
        <v>89</v>
      </c>
      <c r="B199" s="44">
        <f>(B$159-B142)/B142</f>
        <v>2.8172043010752681</v>
      </c>
      <c r="C199" s="44">
        <f t="shared" ref="C199:AG199" si="25">(C$159-C142)/C142</f>
        <v>2.8172043010752681</v>
      </c>
      <c r="D199" s="44">
        <f t="shared" si="25"/>
        <v>2.8172043010752681</v>
      </c>
      <c r="E199" s="44">
        <f t="shared" si="25"/>
        <v>2.8172043010752681</v>
      </c>
      <c r="F199" s="44">
        <f t="shared" si="25"/>
        <v>2.8172043010752681</v>
      </c>
      <c r="G199" s="44">
        <f t="shared" si="25"/>
        <v>2.8172043010752681</v>
      </c>
      <c r="H199" s="44">
        <f t="shared" si="25"/>
        <v>2.8172043010752681</v>
      </c>
      <c r="I199" s="44">
        <f t="shared" si="25"/>
        <v>2.8172043010752681</v>
      </c>
      <c r="J199" s="44">
        <f t="shared" si="25"/>
        <v>2.8172043010752681</v>
      </c>
      <c r="K199" s="44">
        <f t="shared" si="25"/>
        <v>2.8172043010752681</v>
      </c>
      <c r="L199" s="44">
        <f t="shared" si="25"/>
        <v>2.8172043010752681</v>
      </c>
      <c r="M199" s="44">
        <f t="shared" si="25"/>
        <v>2.8172043010752681</v>
      </c>
      <c r="N199" s="44">
        <f t="shared" si="25"/>
        <v>2.8172043010752681</v>
      </c>
      <c r="O199" s="44">
        <f t="shared" si="25"/>
        <v>2.8172043010752681</v>
      </c>
      <c r="P199" s="44">
        <f t="shared" si="25"/>
        <v>2.8172043010752681</v>
      </c>
      <c r="Q199" s="44">
        <f t="shared" si="25"/>
        <v>2.8172043010752681</v>
      </c>
      <c r="R199" s="44">
        <f t="shared" si="25"/>
        <v>2.8172043010752681</v>
      </c>
      <c r="S199" s="44">
        <f t="shared" si="25"/>
        <v>2.8172043010752681</v>
      </c>
      <c r="T199" s="44">
        <f t="shared" si="25"/>
        <v>2.8172043010752681</v>
      </c>
      <c r="U199" s="44">
        <f t="shared" si="25"/>
        <v>2.8172043010752681</v>
      </c>
      <c r="V199" s="44">
        <f t="shared" si="25"/>
        <v>2.8172043010752681</v>
      </c>
      <c r="W199" s="44">
        <f t="shared" si="25"/>
        <v>2.8172043010752681</v>
      </c>
      <c r="X199" s="44">
        <f t="shared" si="25"/>
        <v>2.8172043010752681</v>
      </c>
      <c r="Y199" s="44">
        <f t="shared" si="25"/>
        <v>2.8172043010752681</v>
      </c>
      <c r="Z199" s="44">
        <f t="shared" si="25"/>
        <v>2.8172043010752681</v>
      </c>
      <c r="AA199" s="44">
        <f t="shared" si="25"/>
        <v>2.8172043010752681</v>
      </c>
      <c r="AB199" s="44">
        <f t="shared" si="25"/>
        <v>2.8172043010752681</v>
      </c>
      <c r="AC199" s="44">
        <f t="shared" si="25"/>
        <v>2.8172043010752681</v>
      </c>
      <c r="AD199" s="44">
        <f t="shared" si="25"/>
        <v>2.8172043010752681</v>
      </c>
      <c r="AE199" s="44">
        <f t="shared" si="25"/>
        <v>2.8172043010752681</v>
      </c>
      <c r="AF199" s="44">
        <f t="shared" si="25"/>
        <v>2.8172043010752681</v>
      </c>
      <c r="AG199" s="44">
        <f t="shared" si="25"/>
        <v>2.8172043010752681</v>
      </c>
    </row>
    <row r="201" spans="1:33" x14ac:dyDescent="0.35">
      <c r="A201" s="49" t="s">
        <v>1712</v>
      </c>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row>
    <row r="202" spans="1:33" x14ac:dyDescent="0.35">
      <c r="B202" s="43">
        <v>2019</v>
      </c>
      <c r="C202" s="43">
        <v>2020</v>
      </c>
      <c r="D202" s="43">
        <v>2021</v>
      </c>
      <c r="E202" s="43">
        <v>2022</v>
      </c>
      <c r="F202" s="43">
        <v>2023</v>
      </c>
      <c r="G202" s="43">
        <v>2024</v>
      </c>
      <c r="H202" s="43">
        <v>2025</v>
      </c>
      <c r="I202" s="43">
        <v>2026</v>
      </c>
      <c r="J202" s="43">
        <v>2027</v>
      </c>
      <c r="K202" s="43">
        <v>2028</v>
      </c>
      <c r="L202" s="43">
        <v>2029</v>
      </c>
      <c r="M202" s="43">
        <v>2030</v>
      </c>
      <c r="N202" s="43">
        <v>2031</v>
      </c>
      <c r="O202" s="43">
        <v>2032</v>
      </c>
      <c r="P202" s="43">
        <v>2033</v>
      </c>
      <c r="Q202" s="43">
        <v>2034</v>
      </c>
      <c r="R202" s="43">
        <v>2035</v>
      </c>
      <c r="S202" s="43">
        <v>2036</v>
      </c>
      <c r="T202" s="43">
        <v>2037</v>
      </c>
      <c r="U202" s="43">
        <v>2038</v>
      </c>
      <c r="V202" s="43">
        <v>2039</v>
      </c>
      <c r="W202" s="43">
        <v>2040</v>
      </c>
      <c r="X202" s="43">
        <v>2041</v>
      </c>
      <c r="Y202" s="43">
        <v>2042</v>
      </c>
      <c r="Z202" s="43">
        <v>2043</v>
      </c>
      <c r="AA202" s="43">
        <v>2044</v>
      </c>
      <c r="AB202" s="43">
        <v>2045</v>
      </c>
      <c r="AC202" s="43">
        <v>2046</v>
      </c>
      <c r="AD202" s="43">
        <v>2047</v>
      </c>
      <c r="AE202" s="43">
        <v>2048</v>
      </c>
      <c r="AF202" s="43">
        <v>2049</v>
      </c>
      <c r="AG202" s="43">
        <v>2050</v>
      </c>
    </row>
    <row r="203" spans="1:33" x14ac:dyDescent="0.35">
      <c r="A203" s="47" t="s">
        <v>1711</v>
      </c>
      <c r="B203" s="63">
        <f>'Bldg Electrification'!A14</f>
        <v>0</v>
      </c>
      <c r="C203" s="63">
        <f>'Bldg Electrification'!B14</f>
        <v>0</v>
      </c>
      <c r="D203" s="63">
        <f>($M$203-$C$203)/COUNT($D$202:$M$202)+C203</f>
        <v>0.1</v>
      </c>
      <c r="E203" s="63">
        <f t="shared" ref="E203:L203" si="26">($M$203-$C$203)/COUNT($D$202:$M$202)+D203</f>
        <v>0.2</v>
      </c>
      <c r="F203" s="63">
        <f t="shared" si="26"/>
        <v>0.30000000000000004</v>
      </c>
      <c r="G203" s="63">
        <f t="shared" si="26"/>
        <v>0.4</v>
      </c>
      <c r="H203" s="63">
        <f t="shared" si="26"/>
        <v>0.5</v>
      </c>
      <c r="I203" s="63">
        <f t="shared" si="26"/>
        <v>0.6</v>
      </c>
      <c r="J203" s="63">
        <f t="shared" si="26"/>
        <v>0.7</v>
      </c>
      <c r="K203" s="63">
        <f t="shared" si="26"/>
        <v>0.79999999999999993</v>
      </c>
      <c r="L203" s="63">
        <f t="shared" si="26"/>
        <v>0.89999999999999991</v>
      </c>
      <c r="M203" s="63">
        <f>'Bldg Electrification'!C14</f>
        <v>1</v>
      </c>
      <c r="N203" s="63">
        <f>M203</f>
        <v>1</v>
      </c>
      <c r="O203" s="63">
        <f t="shared" ref="O203:AG203" si="27">N203</f>
        <v>1</v>
      </c>
      <c r="P203" s="63">
        <f t="shared" si="27"/>
        <v>1</v>
      </c>
      <c r="Q203" s="63">
        <f t="shared" si="27"/>
        <v>1</v>
      </c>
      <c r="R203" s="63">
        <f t="shared" si="27"/>
        <v>1</v>
      </c>
      <c r="S203" s="63">
        <f t="shared" si="27"/>
        <v>1</v>
      </c>
      <c r="T203" s="63">
        <f t="shared" si="27"/>
        <v>1</v>
      </c>
      <c r="U203" s="63">
        <f t="shared" si="27"/>
        <v>1</v>
      </c>
      <c r="V203" s="63">
        <f t="shared" si="27"/>
        <v>1</v>
      </c>
      <c r="W203" s="63">
        <f t="shared" si="27"/>
        <v>1</v>
      </c>
      <c r="X203" s="63">
        <f t="shared" si="27"/>
        <v>1</v>
      </c>
      <c r="Y203" s="63">
        <f t="shared" si="27"/>
        <v>1</v>
      </c>
      <c r="Z203" s="63">
        <f t="shared" si="27"/>
        <v>1</v>
      </c>
      <c r="AA203" s="63">
        <f t="shared" si="27"/>
        <v>1</v>
      </c>
      <c r="AB203" s="63">
        <f t="shared" si="27"/>
        <v>1</v>
      </c>
      <c r="AC203" s="63">
        <f t="shared" si="27"/>
        <v>1</v>
      </c>
      <c r="AD203" s="63">
        <f t="shared" si="27"/>
        <v>1</v>
      </c>
      <c r="AE203" s="63">
        <f t="shared" si="27"/>
        <v>1</v>
      </c>
      <c r="AF203" s="63">
        <f t="shared" si="27"/>
        <v>1</v>
      </c>
      <c r="AG203" s="63">
        <f t="shared" si="27"/>
        <v>1</v>
      </c>
    </row>
    <row r="205" spans="1:33" x14ac:dyDescent="0.35">
      <c r="A205" s="47" t="s">
        <v>92</v>
      </c>
      <c r="B205" s="199">
        <f t="shared" ref="B205:M205" si="28">B173*(1-B203)+B193*B203</f>
        <v>0.11724306658722423</v>
      </c>
      <c r="C205" s="199">
        <f t="shared" si="28"/>
        <v>0.11749422892374875</v>
      </c>
      <c r="D205" s="199">
        <f t="shared" si="28"/>
        <v>0.11061708214277567</v>
      </c>
      <c r="E205" s="199">
        <f t="shared" si="28"/>
        <v>0.1036917940480669</v>
      </c>
      <c r="F205" s="199">
        <f t="shared" si="28"/>
        <v>9.6714575784183632E-2</v>
      </c>
      <c r="G205" s="199">
        <f t="shared" si="28"/>
        <v>8.9683700408961356E-2</v>
      </c>
      <c r="H205" s="199">
        <f t="shared" si="28"/>
        <v>8.2602906452519845E-2</v>
      </c>
      <c r="I205" s="199">
        <f t="shared" si="28"/>
        <v>7.5472630447410857E-2</v>
      </c>
      <c r="J205" s="199">
        <f t="shared" si="28"/>
        <v>6.8294833578711564E-2</v>
      </c>
      <c r="K205" s="199">
        <f t="shared" si="28"/>
        <v>6.1072919392813355E-2</v>
      </c>
      <c r="L205" s="199">
        <f t="shared" si="28"/>
        <v>5.3810845955894221E-2</v>
      </c>
      <c r="M205" s="199">
        <f t="shared" si="28"/>
        <v>2.2727272727272645E-2</v>
      </c>
      <c r="N205" s="199">
        <f>M205</f>
        <v>2.2727272727272645E-2</v>
      </c>
      <c r="O205" s="199">
        <f t="shared" ref="O205:AG205" si="29">N205</f>
        <v>2.2727272727272645E-2</v>
      </c>
      <c r="P205" s="199">
        <f t="shared" si="29"/>
        <v>2.2727272727272645E-2</v>
      </c>
      <c r="Q205" s="199">
        <f t="shared" si="29"/>
        <v>2.2727272727272645E-2</v>
      </c>
      <c r="R205" s="199">
        <f t="shared" si="29"/>
        <v>2.2727272727272645E-2</v>
      </c>
      <c r="S205" s="199">
        <f t="shared" si="29"/>
        <v>2.2727272727272645E-2</v>
      </c>
      <c r="T205" s="199">
        <f t="shared" si="29"/>
        <v>2.2727272727272645E-2</v>
      </c>
      <c r="U205" s="199">
        <f t="shared" si="29"/>
        <v>2.2727272727272645E-2</v>
      </c>
      <c r="V205" s="199">
        <f t="shared" si="29"/>
        <v>2.2727272727272645E-2</v>
      </c>
      <c r="W205" s="199">
        <f t="shared" si="29"/>
        <v>2.2727272727272645E-2</v>
      </c>
      <c r="X205" s="199">
        <f t="shared" si="29"/>
        <v>2.2727272727272645E-2</v>
      </c>
      <c r="Y205" s="199">
        <f t="shared" si="29"/>
        <v>2.2727272727272645E-2</v>
      </c>
      <c r="Z205" s="199">
        <f t="shared" si="29"/>
        <v>2.2727272727272645E-2</v>
      </c>
      <c r="AA205" s="199">
        <f t="shared" si="29"/>
        <v>2.2727272727272645E-2</v>
      </c>
      <c r="AB205" s="199">
        <f t="shared" si="29"/>
        <v>2.2727272727272645E-2</v>
      </c>
      <c r="AC205" s="199">
        <f t="shared" si="29"/>
        <v>2.2727272727272645E-2</v>
      </c>
      <c r="AD205" s="199">
        <f t="shared" si="29"/>
        <v>2.2727272727272645E-2</v>
      </c>
      <c r="AE205" s="199">
        <f t="shared" si="29"/>
        <v>2.2727272727272645E-2</v>
      </c>
      <c r="AF205" s="199">
        <f t="shared" si="29"/>
        <v>2.2727272727272645E-2</v>
      </c>
      <c r="AG205" s="199">
        <f t="shared" si="29"/>
        <v>2.2727272727272645E-2</v>
      </c>
    </row>
    <row r="206" spans="1:33" x14ac:dyDescent="0.35">
      <c r="A206" s="47" t="s">
        <v>91</v>
      </c>
      <c r="B206" s="46">
        <f t="shared" ref="B206:AG206" si="30">B195</f>
        <v>0.12802984411812432</v>
      </c>
      <c r="C206" s="46">
        <f t="shared" si="30"/>
        <v>0.12893930374815207</v>
      </c>
      <c r="D206" s="46">
        <f t="shared" si="30"/>
        <v>0.12984208328131572</v>
      </c>
      <c r="E206" s="46">
        <f t="shared" si="30"/>
        <v>0.13072696040997314</v>
      </c>
      <c r="F206" s="46">
        <f t="shared" si="30"/>
        <v>0.13158136078682492</v>
      </c>
      <c r="G206" s="46">
        <f t="shared" si="30"/>
        <v>0.13241037866642882</v>
      </c>
      <c r="H206" s="46">
        <f t="shared" si="30"/>
        <v>0.1332209648688033</v>
      </c>
      <c r="I206" s="46">
        <f t="shared" si="30"/>
        <v>0.13400345644929015</v>
      </c>
      <c r="J206" s="46">
        <f t="shared" si="30"/>
        <v>0.13475558641489163</v>
      </c>
      <c r="K206" s="46">
        <f t="shared" si="30"/>
        <v>0.13548521785127457</v>
      </c>
      <c r="L206" s="46">
        <f t="shared" si="30"/>
        <v>0.13619448242902271</v>
      </c>
      <c r="M206" s="46">
        <f t="shared" si="30"/>
        <v>0.11744946943993706</v>
      </c>
      <c r="N206" s="46">
        <f t="shared" si="30"/>
        <v>0.11788105357121895</v>
      </c>
      <c r="O206" s="46">
        <f t="shared" si="30"/>
        <v>0.11829694338422604</v>
      </c>
      <c r="P206" s="46">
        <f t="shared" si="30"/>
        <v>0.11870153991212871</v>
      </c>
      <c r="Q206" s="46">
        <f t="shared" si="30"/>
        <v>0.11909762005991861</v>
      </c>
      <c r="R206" s="46">
        <f t="shared" si="30"/>
        <v>0.11948689915692964</v>
      </c>
      <c r="S206" s="46">
        <f t="shared" si="30"/>
        <v>0.11986566147277561</v>
      </c>
      <c r="T206" s="46">
        <f t="shared" si="30"/>
        <v>0.12023454292869384</v>
      </c>
      <c r="U206" s="46">
        <f t="shared" si="30"/>
        <v>0.12059330225084536</v>
      </c>
      <c r="V206" s="46">
        <f t="shared" si="30"/>
        <v>0.1209411772870904</v>
      </c>
      <c r="W206" s="46">
        <f t="shared" si="30"/>
        <v>0.12917136165168733</v>
      </c>
      <c r="X206" s="46">
        <f t="shared" si="30"/>
        <v>0.12942322753240096</v>
      </c>
      <c r="Y206" s="46">
        <f t="shared" si="30"/>
        <v>0.12966952745792695</v>
      </c>
      <c r="Z206" s="46">
        <f t="shared" si="30"/>
        <v>0.12991215074106088</v>
      </c>
      <c r="AA206" s="46">
        <f t="shared" si="30"/>
        <v>0.13015249296163597</v>
      </c>
      <c r="AB206" s="46">
        <f t="shared" si="30"/>
        <v>0.13039058468970199</v>
      </c>
      <c r="AC206" s="46">
        <f t="shared" si="30"/>
        <v>0.13062579789486983</v>
      </c>
      <c r="AD206" s="46">
        <f t="shared" si="30"/>
        <v>0.13085764924313834</v>
      </c>
      <c r="AE206" s="46">
        <f t="shared" si="30"/>
        <v>0.13108509742623697</v>
      </c>
      <c r="AF206" s="46">
        <f t="shared" si="30"/>
        <v>0.13130822463418937</v>
      </c>
      <c r="AG206" s="46">
        <f t="shared" si="30"/>
        <v>0.13152684863191832</v>
      </c>
    </row>
    <row r="207" spans="1:33" x14ac:dyDescent="0.35">
      <c r="A207" s="47" t="s">
        <v>1713</v>
      </c>
      <c r="B207" s="199">
        <f t="shared" ref="B207:AG207" si="31">B177*(1-B203)+B197*B203</f>
        <v>0.1551587199387445</v>
      </c>
      <c r="C207" s="199">
        <f t="shared" si="31"/>
        <v>0.15533509782018598</v>
      </c>
      <c r="D207" s="199">
        <f t="shared" si="31"/>
        <v>0.14213248384121194</v>
      </c>
      <c r="E207" s="199">
        <f t="shared" si="31"/>
        <v>0.12887017093851619</v>
      </c>
      <c r="F207" s="199">
        <f t="shared" si="31"/>
        <v>0.11561166259561177</v>
      </c>
      <c r="G207" s="199">
        <f t="shared" si="31"/>
        <v>0.10234158906929738</v>
      </c>
      <c r="H207" s="199">
        <f t="shared" si="31"/>
        <v>8.9044025401039492E-2</v>
      </c>
      <c r="I207" s="199">
        <f t="shared" si="31"/>
        <v>7.5694396406187359E-2</v>
      </c>
      <c r="J207" s="199">
        <f t="shared" si="31"/>
        <v>6.2267254114521421E-2</v>
      </c>
      <c r="K207" s="199">
        <f t="shared" si="31"/>
        <v>4.8760388597098088E-2</v>
      </c>
      <c r="L207" s="199">
        <f t="shared" si="31"/>
        <v>3.517335115043238E-2</v>
      </c>
      <c r="M207" s="199">
        <f t="shared" si="31"/>
        <v>2.1505376344085919E-2</v>
      </c>
      <c r="N207" s="199">
        <f t="shared" si="31"/>
        <v>2.1505376344085919E-2</v>
      </c>
      <c r="O207" s="199">
        <f t="shared" si="31"/>
        <v>2.1505376344085919E-2</v>
      </c>
      <c r="P207" s="199">
        <f t="shared" si="31"/>
        <v>2.1505376344085919E-2</v>
      </c>
      <c r="Q207" s="199">
        <f t="shared" si="31"/>
        <v>2.1505376344085919E-2</v>
      </c>
      <c r="R207" s="199">
        <f t="shared" si="31"/>
        <v>2.1505376344085919E-2</v>
      </c>
      <c r="S207" s="199">
        <f t="shared" si="31"/>
        <v>2.1505376344085919E-2</v>
      </c>
      <c r="T207" s="199">
        <f t="shared" si="31"/>
        <v>2.1505376344085919E-2</v>
      </c>
      <c r="U207" s="199">
        <f t="shared" si="31"/>
        <v>2.1505376344085919E-2</v>
      </c>
      <c r="V207" s="199">
        <f t="shared" si="31"/>
        <v>2.1505376344085919E-2</v>
      </c>
      <c r="W207" s="199">
        <f t="shared" si="31"/>
        <v>2.1505376344085919E-2</v>
      </c>
      <c r="X207" s="199">
        <f t="shared" si="31"/>
        <v>2.1505376344085919E-2</v>
      </c>
      <c r="Y207" s="199">
        <f t="shared" si="31"/>
        <v>2.1505376344085919E-2</v>
      </c>
      <c r="Z207" s="199">
        <f t="shared" si="31"/>
        <v>2.1505376344085919E-2</v>
      </c>
      <c r="AA207" s="199">
        <f t="shared" si="31"/>
        <v>2.1505376344085919E-2</v>
      </c>
      <c r="AB207" s="199">
        <f t="shared" si="31"/>
        <v>2.1505376344085919E-2</v>
      </c>
      <c r="AC207" s="199">
        <f t="shared" si="31"/>
        <v>2.1505376344085919E-2</v>
      </c>
      <c r="AD207" s="199">
        <f t="shared" si="31"/>
        <v>2.1505376344085919E-2</v>
      </c>
      <c r="AE207" s="199">
        <f t="shared" si="31"/>
        <v>2.1505376344085919E-2</v>
      </c>
      <c r="AF207" s="199">
        <f t="shared" si="31"/>
        <v>2.1505376344085919E-2</v>
      </c>
      <c r="AG207" s="199">
        <f t="shared" si="31"/>
        <v>2.1505376344085919E-2</v>
      </c>
    </row>
    <row r="208" spans="1:33" x14ac:dyDescent="0.35">
      <c r="A208" s="43" t="s">
        <v>1714</v>
      </c>
    </row>
    <row r="209" spans="1:34" x14ac:dyDescent="0.35">
      <c r="A209" s="43" t="s">
        <v>1715</v>
      </c>
    </row>
    <row r="211" spans="1:34" customFormat="1" ht="14.25" x14ac:dyDescent="0.45">
      <c r="A211" s="20" t="s">
        <v>2536</v>
      </c>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row>
    <row r="212" spans="1:34" x14ac:dyDescent="0.35">
      <c r="A212" s="49" t="s">
        <v>2362</v>
      </c>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row>
    <row r="213" spans="1:34" customFormat="1" ht="15" customHeight="1" x14ac:dyDescent="0.45">
      <c r="A213" s="57" t="s">
        <v>184</v>
      </c>
    </row>
    <row r="214" spans="1:34" customFormat="1" ht="15" customHeight="1" x14ac:dyDescent="0.45">
      <c r="A214" s="55" t="s">
        <v>716</v>
      </c>
      <c r="B214" s="56">
        <f>'AEO 2020 Table 5'!C31*'AEO 2020 Table 22'!C48</f>
        <v>0.198649239822</v>
      </c>
      <c r="C214" s="56">
        <f>'AEO 2020 Table 5'!D31*'AEO 2020 Table 22'!D48</f>
        <v>0.19377357628799999</v>
      </c>
      <c r="D214" s="56">
        <f>'AEO 2020 Table 5'!E31*'AEO 2020 Table 22'!E48</f>
        <v>0.18972203264999998</v>
      </c>
      <c r="E214" s="56">
        <f>'AEO 2020 Table 5'!F31*'AEO 2020 Table 22'!F48</f>
        <v>0.187891201146</v>
      </c>
      <c r="F214" s="56">
        <f>'AEO 2020 Table 5'!G31*'AEO 2020 Table 22'!G48</f>
        <v>0.18580546155999997</v>
      </c>
      <c r="G214" s="56">
        <f>'AEO 2020 Table 5'!H31*'AEO 2020 Table 22'!H48</f>
        <v>0.183490658172</v>
      </c>
      <c r="H214" s="56">
        <f>'AEO 2020 Table 5'!I31*'AEO 2020 Table 22'!I48</f>
        <v>0.18094794344199999</v>
      </c>
      <c r="I214" s="56">
        <f>'AEO 2020 Table 5'!J31*'AEO 2020 Table 22'!J48</f>
        <v>0.178407488935</v>
      </c>
      <c r="J214" s="56">
        <f>'AEO 2020 Table 5'!K31*'AEO 2020 Table 22'!K48</f>
        <v>0.1761127821</v>
      </c>
      <c r="K214" s="56">
        <f>'AEO 2020 Table 5'!L31*'AEO 2020 Table 22'!L48</f>
        <v>0.174224543929</v>
      </c>
      <c r="L214" s="56">
        <f>'AEO 2020 Table 5'!M31*'AEO 2020 Table 22'!M48</f>
        <v>0.17261463265199997</v>
      </c>
      <c r="M214" s="56">
        <f>'AEO 2020 Table 5'!N31*'AEO 2020 Table 22'!N48</f>
        <v>0.17101433246700001</v>
      </c>
      <c r="N214" s="56">
        <f>'AEO 2020 Table 5'!O31*'AEO 2020 Table 22'!O48</f>
        <v>0.16954326603200001</v>
      </c>
      <c r="O214" s="56">
        <f>'AEO 2020 Table 5'!P31*'AEO 2020 Table 22'!P48</f>
        <v>0.16820009807200001</v>
      </c>
      <c r="P214" s="56">
        <f>'AEO 2020 Table 5'!Q31*'AEO 2020 Table 22'!Q48</f>
        <v>0.16670491842400001</v>
      </c>
      <c r="Q214" s="56">
        <f>'AEO 2020 Table 5'!R31*'AEO 2020 Table 22'!R48</f>
        <v>0.16513829019000001</v>
      </c>
      <c r="R214" s="56">
        <f>'AEO 2020 Table 5'!S31*'AEO 2020 Table 22'!S48</f>
        <v>0.16372674219399999</v>
      </c>
      <c r="S214" s="56">
        <f>'AEO 2020 Table 5'!T31*'AEO 2020 Table 22'!T48</f>
        <v>0.162398038494</v>
      </c>
      <c r="T214" s="56">
        <f>'AEO 2020 Table 5'!U31*'AEO 2020 Table 22'!U48</f>
        <v>0.16108509497499998</v>
      </c>
      <c r="U214" s="56">
        <f>'AEO 2020 Table 5'!V31*'AEO 2020 Table 22'!V48</f>
        <v>0.15966567612800001</v>
      </c>
      <c r="V214" s="56">
        <f>'AEO 2020 Table 5'!W31*'AEO 2020 Table 22'!W48</f>
        <v>0.158294593989</v>
      </c>
      <c r="W214" s="56">
        <f>'AEO 2020 Table 5'!X31*'AEO 2020 Table 22'!X48</f>
        <v>0.15708563399100001</v>
      </c>
      <c r="X214" s="56">
        <f>'AEO 2020 Table 5'!Y31*'AEO 2020 Table 22'!Y48</f>
        <v>0.15601508584400001</v>
      </c>
      <c r="Y214" s="56">
        <f>'AEO 2020 Table 5'!Z31*'AEO 2020 Table 22'!Z48</f>
        <v>0.154922412747</v>
      </c>
      <c r="Z214" s="56">
        <f>'AEO 2020 Table 5'!AA31*'AEO 2020 Table 22'!AA48</f>
        <v>0.15403150512700001</v>
      </c>
      <c r="AA214" s="56">
        <f>'AEO 2020 Table 5'!AB31*'AEO 2020 Table 22'!AB48</f>
        <v>0.153217335339</v>
      </c>
      <c r="AB214" s="56">
        <f>'AEO 2020 Table 5'!AC31*'AEO 2020 Table 22'!AC48</f>
        <v>0.15248051941599999</v>
      </c>
      <c r="AC214" s="56">
        <f>'AEO 2020 Table 5'!AD31*'AEO 2020 Table 22'!AD48</f>
        <v>0.15179440551599999</v>
      </c>
      <c r="AD214" s="56">
        <f>'AEO 2020 Table 5'!AE31*'AEO 2020 Table 22'!AE48</f>
        <v>0.151115671057</v>
      </c>
      <c r="AE214" s="56">
        <f>'AEO 2020 Table 5'!AF31*'AEO 2020 Table 22'!AF48</f>
        <v>0.150502305438</v>
      </c>
      <c r="AF214" s="56">
        <f>'AEO 2020 Table 5'!AG31*'AEO 2020 Table 22'!AG48</f>
        <v>0.15000586395600002</v>
      </c>
      <c r="AG214" s="56">
        <f>'AEO 2020 Table 5'!AH31*'AEO 2020 Table 22'!AH48</f>
        <v>0.14954105092100001</v>
      </c>
      <c r="AH214" s="56"/>
    </row>
    <row r="215" spans="1:34" customFormat="1" ht="15" customHeight="1" x14ac:dyDescent="0.45">
      <c r="A215" s="55" t="s">
        <v>228</v>
      </c>
      <c r="B215" s="56">
        <f>'AEO 2020 Table 5'!C44*'AEO 2020 Table 22'!C49</f>
        <v>1.4809813100160001</v>
      </c>
      <c r="C215" s="56">
        <f>'AEO 2020 Table 5'!D44*'AEO 2020 Table 22'!D49</f>
        <v>1.465619798036</v>
      </c>
      <c r="D215" s="56">
        <f>'AEO 2020 Table 5'!E44*'AEO 2020 Table 22'!E49</f>
        <v>1.4524515872699999</v>
      </c>
      <c r="E215" s="56">
        <f>'AEO 2020 Table 5'!F44*'AEO 2020 Table 22'!F49</f>
        <v>1.4545990176049999</v>
      </c>
      <c r="F215" s="56">
        <f>'AEO 2020 Table 5'!G44*'AEO 2020 Table 22'!G49</f>
        <v>1.4543877523289999</v>
      </c>
      <c r="G215" s="56">
        <f>'AEO 2020 Table 5'!H44*'AEO 2020 Table 22'!H49</f>
        <v>1.452387071747</v>
      </c>
      <c r="H215" s="56">
        <f>'AEO 2020 Table 5'!I44*'AEO 2020 Table 22'!I49</f>
        <v>1.446307561277</v>
      </c>
      <c r="I215" s="56">
        <f>'AEO 2020 Table 5'!J44*'AEO 2020 Table 22'!J49</f>
        <v>1.4396879985119999</v>
      </c>
      <c r="J215" s="56">
        <f>'AEO 2020 Table 5'!K44*'AEO 2020 Table 22'!K49</f>
        <v>1.434429664554</v>
      </c>
      <c r="K215" s="56">
        <f>'AEO 2020 Table 5'!L44*'AEO 2020 Table 22'!L49</f>
        <v>1.431433270448</v>
      </c>
      <c r="L215" s="56">
        <f>'AEO 2020 Table 5'!M44*'AEO 2020 Table 22'!M49</f>
        <v>1.4308950264739999</v>
      </c>
      <c r="M215" s="56">
        <f>'AEO 2020 Table 5'!N44*'AEO 2020 Table 22'!N49</f>
        <v>1.4306398907639999</v>
      </c>
      <c r="N215" s="56">
        <f>'AEO 2020 Table 5'!O44*'AEO 2020 Table 22'!O49</f>
        <v>1.4326586679360001</v>
      </c>
      <c r="O215" s="56">
        <f>'AEO 2020 Table 5'!P44*'AEO 2020 Table 22'!P49</f>
        <v>1.4350346833679999</v>
      </c>
      <c r="P215" s="56">
        <f>'AEO 2020 Table 5'!Q44*'AEO 2020 Table 22'!Q49</f>
        <v>1.4356722395360002</v>
      </c>
      <c r="Q215" s="56">
        <f>'AEO 2020 Table 5'!R44*'AEO 2020 Table 22'!R49</f>
        <v>1.4354845099980003</v>
      </c>
      <c r="R215" s="56">
        <f>'AEO 2020 Table 5'!S44*'AEO 2020 Table 22'!S49</f>
        <v>1.4364016080839999</v>
      </c>
      <c r="S215" s="56">
        <f>'AEO 2020 Table 5'!T44*'AEO 2020 Table 22'!T49</f>
        <v>1.4388260716200001</v>
      </c>
      <c r="T215" s="56">
        <f>'AEO 2020 Table 5'!U44*'AEO 2020 Table 22'!U49</f>
        <v>1.440122900684</v>
      </c>
      <c r="U215" s="56">
        <f>'AEO 2020 Table 5'!V44*'AEO 2020 Table 22'!V49</f>
        <v>1.441021963167</v>
      </c>
      <c r="V215" s="56">
        <f>'AEO 2020 Table 5'!W44*'AEO 2020 Table 22'!W49</f>
        <v>1.4419727305999999</v>
      </c>
      <c r="W215" s="56">
        <f>'AEO 2020 Table 5'!X44*'AEO 2020 Table 22'!X49</f>
        <v>1.4438087287470001</v>
      </c>
      <c r="X215" s="56">
        <f>'AEO 2020 Table 5'!Y44*'AEO 2020 Table 22'!Y49</f>
        <v>1.4454290712539999</v>
      </c>
      <c r="Y215" s="56">
        <f>'AEO 2020 Table 5'!Z44*'AEO 2020 Table 22'!Z49</f>
        <v>1.4469108759999998</v>
      </c>
      <c r="Z215" s="56">
        <f>'AEO 2020 Table 5'!AA44*'AEO 2020 Table 22'!AA49</f>
        <v>1.4486659170439999</v>
      </c>
      <c r="AA215" s="56">
        <f>'AEO 2020 Table 5'!AB44*'AEO 2020 Table 22'!AB49</f>
        <v>1.4506604264359999</v>
      </c>
      <c r="AB215" s="56">
        <f>'AEO 2020 Table 5'!AC44*'AEO 2020 Table 22'!AC49</f>
        <v>1.4523189095360001</v>
      </c>
      <c r="AC215" s="56">
        <f>'AEO 2020 Table 5'!AD44*'AEO 2020 Table 22'!AD49</f>
        <v>1.45371690999</v>
      </c>
      <c r="AD215" s="56">
        <f>'AEO 2020 Table 5'!AE44*'AEO 2020 Table 22'!AE49</f>
        <v>1.4548636147559999</v>
      </c>
      <c r="AE215" s="56">
        <f>'AEO 2020 Table 5'!AF44*'AEO 2020 Table 22'!AF49</f>
        <v>1.456494004928</v>
      </c>
      <c r="AF215" s="56">
        <f>'AEO 2020 Table 5'!AG44*'AEO 2020 Table 22'!AG49</f>
        <v>1.4581384096150001</v>
      </c>
      <c r="AG215" s="56">
        <f>'AEO 2020 Table 5'!AH44*'AEO 2020 Table 22'!AH49</f>
        <v>1.459717543944</v>
      </c>
      <c r="AH215" s="56"/>
    </row>
    <row r="216" spans="1:34" customFormat="1" ht="15" customHeight="1" x14ac:dyDescent="0.45">
      <c r="A216" s="55" t="s">
        <v>243</v>
      </c>
      <c r="B216" s="56">
        <f>'AEO 2020 Table 5'!C52*'AEO 2020 Table 22'!C50</f>
        <v>0.18328795343500001</v>
      </c>
      <c r="C216" s="56">
        <f>'AEO 2020 Table 5'!D52*'AEO 2020 Table 22'!D50</f>
        <v>0.17891197303200002</v>
      </c>
      <c r="D216" s="56">
        <f>'AEO 2020 Table 5'!E52*'AEO 2020 Table 22'!E50</f>
        <v>0.17617246329799999</v>
      </c>
      <c r="E216" s="56">
        <f>'AEO 2020 Table 5'!F52*'AEO 2020 Table 22'!F50</f>
        <v>0.17555580158200002</v>
      </c>
      <c r="F216" s="56">
        <f>'AEO 2020 Table 5'!G52*'AEO 2020 Table 22'!G50</f>
        <v>0.17499055068400002</v>
      </c>
      <c r="G216" s="56">
        <f>'AEO 2020 Table 5'!H52*'AEO 2020 Table 22'!H50</f>
        <v>0.17420477694199998</v>
      </c>
      <c r="H216" s="56">
        <f>'AEO 2020 Table 5'!I52*'AEO 2020 Table 22'!I50</f>
        <v>0.17351834926499998</v>
      </c>
      <c r="I216" s="56">
        <f>'AEO 2020 Table 5'!J52*'AEO 2020 Table 22'!J50</f>
        <v>0.17201284446500001</v>
      </c>
      <c r="J216" s="56">
        <f>'AEO 2020 Table 5'!K52*'AEO 2020 Table 22'!K50</f>
        <v>0.17034556779099999</v>
      </c>
      <c r="K216" s="56">
        <f>'AEO 2020 Table 5'!L52*'AEO 2020 Table 22'!L50</f>
        <v>0.16833627647999999</v>
      </c>
      <c r="L216" s="56">
        <f>'AEO 2020 Table 5'!M52*'AEO 2020 Table 22'!M50</f>
        <v>0.16642804417199999</v>
      </c>
      <c r="M216" s="56">
        <f>'AEO 2020 Table 5'!N52*'AEO 2020 Table 22'!N50</f>
        <v>0.164679947672</v>
      </c>
      <c r="N216" s="56">
        <f>'AEO 2020 Table 5'!O52*'AEO 2020 Table 22'!O50</f>
        <v>0.162911505988</v>
      </c>
      <c r="O216" s="56">
        <f>'AEO 2020 Table 5'!P52*'AEO 2020 Table 22'!P50</f>
        <v>0.16118592474600002</v>
      </c>
      <c r="P216" s="56">
        <f>'AEO 2020 Table 5'!Q52*'AEO 2020 Table 22'!Q50</f>
        <v>0.15937014174399999</v>
      </c>
      <c r="Q216" s="56">
        <f>'AEO 2020 Table 5'!R52*'AEO 2020 Table 22'!R50</f>
        <v>0.15761533390499999</v>
      </c>
      <c r="R216" s="56">
        <f>'AEO 2020 Table 5'!S52*'AEO 2020 Table 22'!S50</f>
        <v>0.15589171969999999</v>
      </c>
      <c r="S216" s="56">
        <f>'AEO 2020 Table 5'!T52*'AEO 2020 Table 22'!T50</f>
        <v>0.15421360275000001</v>
      </c>
      <c r="T216" s="56">
        <f>'AEO 2020 Table 5'!U52*'AEO 2020 Table 22'!U50</f>
        <v>0.152614304349</v>
      </c>
      <c r="U216" s="56">
        <f>'AEO 2020 Table 5'!V52*'AEO 2020 Table 22'!V50</f>
        <v>0.151047404222</v>
      </c>
      <c r="V216" s="56">
        <f>'AEO 2020 Table 5'!W52*'AEO 2020 Table 22'!W50</f>
        <v>0.149464402016</v>
      </c>
      <c r="W216" s="56">
        <f>'AEO 2020 Table 5'!X52*'AEO 2020 Table 22'!X50</f>
        <v>0.14810301065600001</v>
      </c>
      <c r="X216" s="56">
        <f>'AEO 2020 Table 5'!Y52*'AEO 2020 Table 22'!Y50</f>
        <v>0.14672637075400002</v>
      </c>
      <c r="Y216" s="56">
        <f>'AEO 2020 Table 5'!Z52*'AEO 2020 Table 22'!Z50</f>
        <v>0.14519201751999999</v>
      </c>
      <c r="Z216" s="56">
        <f>'AEO 2020 Table 5'!AA52*'AEO 2020 Table 22'!AA50</f>
        <v>0.14368777392999998</v>
      </c>
      <c r="AA216" s="56">
        <f>'AEO 2020 Table 5'!AB52*'AEO 2020 Table 22'!AB50</f>
        <v>0.14228976191199999</v>
      </c>
      <c r="AB216" s="56">
        <f>'AEO 2020 Table 5'!AC52*'AEO 2020 Table 22'!AC50</f>
        <v>0.14083378051500001</v>
      </c>
      <c r="AC216" s="56">
        <f>'AEO 2020 Table 5'!AD52*'AEO 2020 Table 22'!AD50</f>
        <v>0.13954328380799999</v>
      </c>
      <c r="AD216" s="56">
        <f>'AEO 2020 Table 5'!AE52*'AEO 2020 Table 22'!AE50</f>
        <v>0.13826035260799999</v>
      </c>
      <c r="AE216" s="56">
        <f>'AEO 2020 Table 5'!AF52*'AEO 2020 Table 22'!AF50</f>
        <v>0.13693760090099999</v>
      </c>
      <c r="AF216" s="56">
        <f>'AEO 2020 Table 5'!AG52*'AEO 2020 Table 22'!AG50</f>
        <v>0.13567376729</v>
      </c>
      <c r="AG216" s="56">
        <f>'AEO 2020 Table 5'!AH52*'AEO 2020 Table 22'!AH50</f>
        <v>0.13450546543</v>
      </c>
      <c r="AH216" s="56"/>
    </row>
    <row r="217" spans="1:34" customFormat="1" ht="15" customHeight="1" x14ac:dyDescent="0.45"/>
    <row r="218" spans="1:34" customFormat="1" ht="15" customHeight="1" x14ac:dyDescent="0.45">
      <c r="A218" s="57" t="s">
        <v>180</v>
      </c>
    </row>
    <row r="219" spans="1:34" customFormat="1" ht="15" customHeight="1" x14ac:dyDescent="0.45">
      <c r="A219" s="55" t="s">
        <v>716</v>
      </c>
      <c r="B219" s="56">
        <f>'AEO 2020 Table 5'!C32*'AEO 2020 Table 22'!C53</f>
        <v>1.8436723513950002</v>
      </c>
      <c r="C219" s="56">
        <f>'AEO 2020 Table 5'!D32*'AEO 2020 Table 22'!D53</f>
        <v>1.69911754442</v>
      </c>
      <c r="D219" s="56">
        <f>'AEO 2020 Table 5'!E32*'AEO 2020 Table 22'!E53</f>
        <v>1.9019488773719999</v>
      </c>
      <c r="E219" s="56">
        <f>'AEO 2020 Table 5'!F32*'AEO 2020 Table 22'!F53</f>
        <v>1.9248151063679999</v>
      </c>
      <c r="F219" s="56">
        <f>'AEO 2020 Table 5'!G32*'AEO 2020 Table 22'!G53</f>
        <v>1.9444426996740001</v>
      </c>
      <c r="G219" s="56">
        <f>'AEO 2020 Table 5'!H32*'AEO 2020 Table 22'!H53</f>
        <v>1.96131350338</v>
      </c>
      <c r="H219" s="56">
        <f>'AEO 2020 Table 5'!I32*'AEO 2020 Table 22'!I53</f>
        <v>1.9729124917329997</v>
      </c>
      <c r="I219" s="56">
        <f>'AEO 2020 Table 5'!J32*'AEO 2020 Table 22'!J53</f>
        <v>1.9839254381759996</v>
      </c>
      <c r="J219" s="56">
        <f>'AEO 2020 Table 5'!K32*'AEO 2020 Table 22'!K53</f>
        <v>1.99808858186</v>
      </c>
      <c r="K219" s="56">
        <f>'AEO 2020 Table 5'!L32*'AEO 2020 Table 22'!L53</f>
        <v>2.0169559574399996</v>
      </c>
      <c r="L219" s="56">
        <f>'AEO 2020 Table 5'!M32*'AEO 2020 Table 22'!M53</f>
        <v>2.039721593856</v>
      </c>
      <c r="M219" s="56">
        <f>'AEO 2020 Table 5'!N32*'AEO 2020 Table 22'!N53</f>
        <v>2.0630337171999997</v>
      </c>
      <c r="N219" s="56">
        <f>'AEO 2020 Table 5'!O32*'AEO 2020 Table 22'!O53</f>
        <v>2.0881504395400001</v>
      </c>
      <c r="O219" s="56">
        <f>'AEO 2020 Table 5'!P32*'AEO 2020 Table 22'!P53</f>
        <v>2.1153664578239999</v>
      </c>
      <c r="P219" s="56">
        <f>'AEO 2020 Table 5'!Q32*'AEO 2020 Table 22'!Q53</f>
        <v>2.1400489785499999</v>
      </c>
      <c r="Q219" s="56">
        <f>'AEO 2020 Table 5'!R32*'AEO 2020 Table 22'!R53</f>
        <v>2.1640413124799998</v>
      </c>
      <c r="R219" s="56">
        <f>'AEO 2020 Table 5'!S32*'AEO 2020 Table 22'!S53</f>
        <v>2.1901161008399996</v>
      </c>
      <c r="S219" s="56">
        <f>'AEO 2020 Table 5'!T32*'AEO 2020 Table 22'!T53</f>
        <v>2.2161172858439997</v>
      </c>
      <c r="T219" s="56">
        <f>'AEO 2020 Table 5'!U32*'AEO 2020 Table 22'!U53</f>
        <v>2.2436859163580003</v>
      </c>
      <c r="U219" s="56">
        <f>'AEO 2020 Table 5'!V32*'AEO 2020 Table 22'!V53</f>
        <v>2.2696375811820002</v>
      </c>
      <c r="V219" s="56">
        <f>'AEO 2020 Table 5'!W32*'AEO 2020 Table 22'!W53</f>
        <v>2.2968965530299998</v>
      </c>
      <c r="W219" s="56">
        <f>'AEO 2020 Table 5'!X32*'AEO 2020 Table 22'!X53</f>
        <v>2.3274524043000002</v>
      </c>
      <c r="X219" s="56">
        <f>'AEO 2020 Table 5'!Y32*'AEO 2020 Table 22'!Y53</f>
        <v>2.3588809664349997</v>
      </c>
      <c r="Y219" s="56">
        <f>'AEO 2020 Table 5'!Z32*'AEO 2020 Table 22'!Z53</f>
        <v>2.3908695114420002</v>
      </c>
      <c r="Z219" s="56">
        <f>'AEO 2020 Table 5'!AA32*'AEO 2020 Table 22'!AA53</f>
        <v>2.4233750316299996</v>
      </c>
      <c r="AA219" s="56">
        <f>'AEO 2020 Table 5'!AB32*'AEO 2020 Table 22'!AB53</f>
        <v>2.4550100350650004</v>
      </c>
      <c r="AB219" s="56">
        <f>'AEO 2020 Table 5'!AC32*'AEO 2020 Table 22'!AC53</f>
        <v>2.4891277577399995</v>
      </c>
      <c r="AC219" s="56">
        <f>'AEO 2020 Table 5'!AD32*'AEO 2020 Table 22'!AD53</f>
        <v>2.5247104363500004</v>
      </c>
      <c r="AD219" s="56">
        <f>'AEO 2020 Table 5'!AE32*'AEO 2020 Table 22'!AE53</f>
        <v>2.5601614105199997</v>
      </c>
      <c r="AE219" s="56">
        <f>'AEO 2020 Table 5'!AF32*'AEO 2020 Table 22'!AF53</f>
        <v>2.5971172839790002</v>
      </c>
      <c r="AF219" s="56">
        <f>'AEO 2020 Table 5'!AG32*'AEO 2020 Table 22'!AG53</f>
        <v>2.6370352764270004</v>
      </c>
      <c r="AG219" s="56">
        <f>'AEO 2020 Table 5'!AH32*'AEO 2020 Table 22'!AH53</f>
        <v>2.6768840112960004</v>
      </c>
      <c r="AH219" s="34"/>
    </row>
    <row r="220" spans="1:34" customFormat="1" ht="15" customHeight="1" x14ac:dyDescent="0.45">
      <c r="A220" s="55" t="s">
        <v>228</v>
      </c>
      <c r="B220" s="56">
        <f>'AEO 2020 Table 5'!C45*'AEO 2020 Table 22'!C54</f>
        <v>2.053220192E-2</v>
      </c>
      <c r="C220" s="56">
        <f>'AEO 2020 Table 5'!D45*'AEO 2020 Table 22'!D54</f>
        <v>1.7769609450000001E-2</v>
      </c>
      <c r="D220" s="56">
        <f>'AEO 2020 Table 5'!E45*'AEO 2020 Table 22'!E54</f>
        <v>2.0684485564999997E-2</v>
      </c>
      <c r="E220" s="56">
        <f>'AEO 2020 Table 5'!F45*'AEO 2020 Table 22'!F54</f>
        <v>2.0729071444000002E-2</v>
      </c>
      <c r="F220" s="56">
        <f>'AEO 2020 Table 5'!G45*'AEO 2020 Table 22'!G54</f>
        <v>2.074503191E-2</v>
      </c>
      <c r="G220" s="56">
        <f>'AEO 2020 Table 5'!H45*'AEO 2020 Table 22'!H54</f>
        <v>2.0733769319999998E-2</v>
      </c>
      <c r="H220" s="56">
        <f>'AEO 2020 Table 5'!I45*'AEO 2020 Table 22'!I54</f>
        <v>2.0664435625000002E-2</v>
      </c>
      <c r="I220" s="56">
        <f>'AEO 2020 Table 5'!J45*'AEO 2020 Table 22'!J54</f>
        <v>2.062531632E-2</v>
      </c>
      <c r="J220" s="56">
        <f>'AEO 2020 Table 5'!K45*'AEO 2020 Table 22'!K54</f>
        <v>2.0610501792E-2</v>
      </c>
      <c r="K220" s="56">
        <f>'AEO 2020 Table 5'!L45*'AEO 2020 Table 22'!L54</f>
        <v>2.0623663436999999E-2</v>
      </c>
      <c r="L220" s="56">
        <f>'AEO 2020 Table 5'!M45*'AEO 2020 Table 22'!M54</f>
        <v>2.0677653439999999E-2</v>
      </c>
      <c r="M220" s="56">
        <f>'AEO 2020 Table 5'!N45*'AEO 2020 Table 22'!N54</f>
        <v>2.0742088441000003E-2</v>
      </c>
      <c r="N220" s="56">
        <f>'AEO 2020 Table 5'!O45*'AEO 2020 Table 22'!O54</f>
        <v>2.0823618334999999E-2</v>
      </c>
      <c r="O220" s="56">
        <f>'AEO 2020 Table 5'!P45*'AEO 2020 Table 22'!P54</f>
        <v>2.0919343715999999E-2</v>
      </c>
      <c r="P220" s="56">
        <f>'AEO 2020 Table 5'!Q45*'AEO 2020 Table 22'!Q54</f>
        <v>2.0988434990999998E-2</v>
      </c>
      <c r="Q220" s="56">
        <f>'AEO 2020 Table 5'!R45*'AEO 2020 Table 22'!R54</f>
        <v>2.1054177828000002E-2</v>
      </c>
      <c r="R220" s="56">
        <f>'AEO 2020 Table 5'!S45*'AEO 2020 Table 22'!S54</f>
        <v>2.1130816842000001E-2</v>
      </c>
      <c r="S220" s="56">
        <f>'AEO 2020 Table 5'!T45*'AEO 2020 Table 22'!T54</f>
        <v>2.1238577246999998E-2</v>
      </c>
      <c r="T220" s="56">
        <f>'AEO 2020 Table 5'!U45*'AEO 2020 Table 22'!U54</f>
        <v>2.133209963E-2</v>
      </c>
      <c r="U220" s="56">
        <f>'AEO 2020 Table 5'!V45*'AEO 2020 Table 22'!V54</f>
        <v>2.1426069483E-2</v>
      </c>
      <c r="V220" s="56">
        <f>'AEO 2020 Table 5'!W45*'AEO 2020 Table 22'!W54</f>
        <v>2.1516702953E-2</v>
      </c>
      <c r="W220" s="56">
        <f>'AEO 2020 Table 5'!X45*'AEO 2020 Table 22'!X54</f>
        <v>2.1628817352999999E-2</v>
      </c>
      <c r="X220" s="56">
        <f>'AEO 2020 Table 5'!Y45*'AEO 2020 Table 22'!Y54</f>
        <v>2.1741973554E-2</v>
      </c>
      <c r="Y220" s="56">
        <f>'AEO 2020 Table 5'!Z45*'AEO 2020 Table 22'!Z54</f>
        <v>2.1863411807000001E-2</v>
      </c>
      <c r="Z220" s="56">
        <f>'AEO 2020 Table 5'!AA45*'AEO 2020 Table 22'!AA54</f>
        <v>2.1986594176000001E-2</v>
      </c>
      <c r="AA220" s="56">
        <f>'AEO 2020 Table 5'!AB45*'AEO 2020 Table 22'!AB54</f>
        <v>2.2120366195000001E-2</v>
      </c>
      <c r="AB220" s="56">
        <f>'AEO 2020 Table 5'!AC45*'AEO 2020 Table 22'!AC54</f>
        <v>2.2259873108000001E-2</v>
      </c>
      <c r="AC220" s="56">
        <f>'AEO 2020 Table 5'!AD45*'AEO 2020 Table 22'!AD54</f>
        <v>2.2397433471999999E-2</v>
      </c>
      <c r="AD220" s="56">
        <f>'AEO 2020 Table 5'!AE45*'AEO 2020 Table 22'!AE54</f>
        <v>2.2527335842E-2</v>
      </c>
      <c r="AE220" s="56">
        <f>'AEO 2020 Table 5'!AF45*'AEO 2020 Table 22'!AF54</f>
        <v>2.2680923720000003E-2</v>
      </c>
      <c r="AF220" s="56">
        <f>'AEO 2020 Table 5'!AG45*'AEO 2020 Table 22'!AG54</f>
        <v>2.2838356477999998E-2</v>
      </c>
      <c r="AG220" s="56">
        <f>'AEO 2020 Table 5'!AH45*'AEO 2020 Table 22'!AH54</f>
        <v>2.2992563067E-2</v>
      </c>
      <c r="AH220" s="34"/>
    </row>
    <row r="221" spans="1:34" customFormat="1" ht="15" customHeight="1" x14ac:dyDescent="0.45"/>
    <row r="222" spans="1:34" customFormat="1" ht="15" customHeight="1" x14ac:dyDescent="0.45">
      <c r="A222" s="57" t="s">
        <v>441</v>
      </c>
    </row>
    <row r="223" spans="1:34" customFormat="1" ht="15" customHeight="1" x14ac:dyDescent="0.45">
      <c r="A223" s="55" t="s">
        <v>716</v>
      </c>
      <c r="B223" s="56">
        <f>'AEO 2020 Table 5'!C33*'AEO 2020 Table 22'!C57</f>
        <v>2.8682694381000001E-2</v>
      </c>
      <c r="C223" s="56">
        <f>'AEO 2020 Table 5'!D33*'AEO 2020 Table 22'!D57</f>
        <v>2.8807740839999998E-2</v>
      </c>
      <c r="D223" s="56">
        <f>'AEO 2020 Table 5'!E33*'AEO 2020 Table 22'!E57</f>
        <v>2.8858927825000002E-2</v>
      </c>
      <c r="E223" s="56">
        <f>'AEO 2020 Table 5'!F33*'AEO 2020 Table 22'!F57</f>
        <v>2.8829522798999998E-2</v>
      </c>
      <c r="F223" s="56">
        <f>'AEO 2020 Table 5'!G33*'AEO 2020 Table 22'!G57</f>
        <v>2.8764963039999997E-2</v>
      </c>
      <c r="G223" s="56">
        <f>'AEO 2020 Table 5'!H33*'AEO 2020 Table 22'!H57</f>
        <v>2.8659098798999996E-2</v>
      </c>
      <c r="H223" s="56">
        <f>'AEO 2020 Table 5'!I33*'AEO 2020 Table 22'!I57</f>
        <v>2.8512406370000003E-2</v>
      </c>
      <c r="I223" s="56">
        <f>'AEO 2020 Table 5'!J33*'AEO 2020 Table 22'!J57</f>
        <v>2.8355838965999997E-2</v>
      </c>
      <c r="J223" s="56">
        <f>'AEO 2020 Table 5'!K33*'AEO 2020 Table 22'!K57</f>
        <v>2.8229772194999999E-2</v>
      </c>
      <c r="K223" s="56">
        <f>'AEO 2020 Table 5'!L33*'AEO 2020 Table 22'!L57</f>
        <v>2.8161552255E-2</v>
      </c>
      <c r="L223" s="56">
        <f>'AEO 2020 Table 5'!M33*'AEO 2020 Table 22'!M57</f>
        <v>2.8131640257000001E-2</v>
      </c>
      <c r="M223" s="56">
        <f>'AEO 2020 Table 5'!N33*'AEO 2020 Table 22'!N57</f>
        <v>2.8098990942E-2</v>
      </c>
      <c r="N223" s="56">
        <f>'AEO 2020 Table 5'!O33*'AEO 2020 Table 22'!O57</f>
        <v>2.8073421468000001E-2</v>
      </c>
      <c r="O223" s="56">
        <f>'AEO 2020 Table 5'!P33*'AEO 2020 Table 22'!P57</f>
        <v>2.8059444473999998E-2</v>
      </c>
      <c r="P223" s="56">
        <f>'AEO 2020 Table 5'!Q33*'AEO 2020 Table 22'!Q57</f>
        <v>2.8011616744E-2</v>
      </c>
      <c r="Q223" s="56">
        <f>'AEO 2020 Table 5'!R33*'AEO 2020 Table 22'!R57</f>
        <v>2.7947545439999999E-2</v>
      </c>
      <c r="R223" s="56">
        <f>'AEO 2020 Table 5'!S33*'AEO 2020 Table 22'!S57</f>
        <v>2.7899083259999999E-2</v>
      </c>
      <c r="S223" s="56">
        <f>'AEO 2020 Table 5'!T33*'AEO 2020 Table 22'!T57</f>
        <v>2.7851494067999995E-2</v>
      </c>
      <c r="T223" s="56">
        <f>'AEO 2020 Table 5'!U33*'AEO 2020 Table 22'!U57</f>
        <v>2.7802227719999999E-2</v>
      </c>
      <c r="U223" s="56">
        <f>'AEO 2020 Table 5'!V33*'AEO 2020 Table 22'!V57</f>
        <v>2.7724798092E-2</v>
      </c>
      <c r="V223" s="56">
        <f>'AEO 2020 Table 5'!W33*'AEO 2020 Table 22'!W57</f>
        <v>2.7651738195000001E-2</v>
      </c>
      <c r="W223" s="56">
        <f>'AEO 2020 Table 5'!X33*'AEO 2020 Table 22'!X57</f>
        <v>2.7600121768000002E-2</v>
      </c>
      <c r="X223" s="56">
        <f>'AEO 2020 Table 5'!Y33*'AEO 2020 Table 22'!Y57</f>
        <v>2.7549355001999998E-2</v>
      </c>
      <c r="Y223" s="56">
        <f>'AEO 2020 Table 5'!Z33*'AEO 2020 Table 22'!Z57</f>
        <v>2.7494034977999997E-2</v>
      </c>
      <c r="Z223" s="56">
        <f>'AEO 2020 Table 5'!AA33*'AEO 2020 Table 22'!AA57</f>
        <v>2.7439942527000001E-2</v>
      </c>
      <c r="AA223" s="56">
        <f>'AEO 2020 Table 5'!AB33*'AEO 2020 Table 22'!AB57</f>
        <v>2.7375465584999998E-2</v>
      </c>
      <c r="AB223" s="56">
        <f>'AEO 2020 Table 5'!AC33*'AEO 2020 Table 22'!AC57</f>
        <v>2.7312393743999998E-2</v>
      </c>
      <c r="AC223" s="56">
        <f>'AEO 2020 Table 5'!AD33*'AEO 2020 Table 22'!AD57</f>
        <v>2.7257595871E-2</v>
      </c>
      <c r="AD223" s="56">
        <f>'AEO 2020 Table 5'!AE33*'AEO 2020 Table 22'!AE57</f>
        <v>2.7195619640000002E-2</v>
      </c>
      <c r="AE223" s="56">
        <f>'AEO 2020 Table 5'!AF33*'AEO 2020 Table 22'!AF57</f>
        <v>2.7137169964999999E-2</v>
      </c>
      <c r="AF223" s="56">
        <f>'AEO 2020 Table 5'!AG33*'AEO 2020 Table 22'!AG57</f>
        <v>2.7092665823999999E-2</v>
      </c>
      <c r="AG223" s="56">
        <f>'AEO 2020 Table 5'!AH33*'AEO 2020 Table 22'!AH57</f>
        <v>2.7045224820000002E-2</v>
      </c>
      <c r="AH223" s="34"/>
    </row>
    <row r="224" spans="1:34" customFormat="1" ht="15" customHeight="1" x14ac:dyDescent="0.45">
      <c r="A224" s="55" t="s">
        <v>228</v>
      </c>
      <c r="B224" s="56">
        <f>'AEO 2020 Table 5'!C46*'AEO 2020 Table 22'!C58</f>
        <v>0.53714682084599996</v>
      </c>
      <c r="C224" s="56">
        <f>'AEO 2020 Table 5'!D46*'AEO 2020 Table 22'!D58</f>
        <v>0.54985593876200001</v>
      </c>
      <c r="D224" s="56">
        <f>'AEO 2020 Table 5'!E46*'AEO 2020 Table 22'!E58</f>
        <v>0.55850436432000006</v>
      </c>
      <c r="E224" s="56">
        <f>'AEO 2020 Table 5'!F46*'AEO 2020 Table 22'!F58</f>
        <v>0.56544226396000008</v>
      </c>
      <c r="F224" s="56">
        <f>'AEO 2020 Table 5'!G46*'AEO 2020 Table 22'!G58</f>
        <v>0.57123345616199994</v>
      </c>
      <c r="G224" s="56">
        <f>'AEO 2020 Table 5'!H46*'AEO 2020 Table 22'!H58</f>
        <v>0.57631315109000003</v>
      </c>
      <c r="H224" s="56">
        <f>'AEO 2020 Table 5'!I46*'AEO 2020 Table 22'!I58</f>
        <v>0.57980422907999996</v>
      </c>
      <c r="I224" s="56">
        <f>'AEO 2020 Table 5'!J46*'AEO 2020 Table 22'!J58</f>
        <v>0.58314538118000003</v>
      </c>
      <c r="J224" s="56">
        <f>'AEO 2020 Table 5'!K46*'AEO 2020 Table 22'!K58</f>
        <v>0.58699011243599997</v>
      </c>
      <c r="K224" s="56">
        <f>'AEO 2020 Table 5'!L46*'AEO 2020 Table 22'!L58</f>
        <v>0.59177817870000005</v>
      </c>
      <c r="L224" s="56">
        <f>'AEO 2020 Table 5'!M46*'AEO 2020 Table 22'!M58</f>
        <v>0.59742620492999998</v>
      </c>
      <c r="M224" s="56">
        <f>'AEO 2020 Table 5'!N46*'AEO 2020 Table 22'!N58</f>
        <v>0.60180474890699998</v>
      </c>
      <c r="N224" s="56">
        <f>'AEO 2020 Table 5'!O46*'AEO 2020 Table 22'!O58</f>
        <v>0.60743493228000001</v>
      </c>
      <c r="O224" s="56">
        <f>'AEO 2020 Table 5'!P46*'AEO 2020 Table 22'!P58</f>
        <v>0.61366142253</v>
      </c>
      <c r="P224" s="56">
        <f>'AEO 2020 Table 5'!Q46*'AEO 2020 Table 22'!Q58</f>
        <v>0.61927854516000003</v>
      </c>
      <c r="Q224" s="56">
        <f>'AEO 2020 Table 5'!R46*'AEO 2020 Table 22'!R58</f>
        <v>0.62453182938000007</v>
      </c>
      <c r="R224" s="56">
        <f>'AEO 2020 Table 5'!S46*'AEO 2020 Table 22'!S58</f>
        <v>0.63012840604999998</v>
      </c>
      <c r="S224" s="56">
        <f>'AEO 2020 Table 5'!T46*'AEO 2020 Table 22'!T58</f>
        <v>0.63630078387199995</v>
      </c>
      <c r="T224" s="56">
        <f>'AEO 2020 Table 5'!U46*'AEO 2020 Table 22'!U58</f>
        <v>0.641935800103</v>
      </c>
      <c r="U224" s="56">
        <f>'AEO 2020 Table 5'!V46*'AEO 2020 Table 22'!V58</f>
        <v>0.64727000645999999</v>
      </c>
      <c r="V224" s="56">
        <f>'AEO 2020 Table 5'!W46*'AEO 2020 Table 22'!W58</f>
        <v>0.652662418769</v>
      </c>
      <c r="W224" s="56">
        <f>'AEO 2020 Table 5'!X46*'AEO 2020 Table 22'!X58</f>
        <v>0.65839388053000003</v>
      </c>
      <c r="X224" s="56">
        <f>'AEO 2020 Table 5'!Y46*'AEO 2020 Table 22'!Y58</f>
        <v>0.66400853821200001</v>
      </c>
      <c r="Y224" s="56">
        <f>'AEO 2020 Table 5'!Z46*'AEO 2020 Table 22'!Z58</f>
        <v>0.66956920842000001</v>
      </c>
      <c r="Z224" s="56">
        <f>'AEO 2020 Table 5'!AA46*'AEO 2020 Table 22'!AA58</f>
        <v>0.67516496370000001</v>
      </c>
      <c r="AA224" s="56">
        <f>'AEO 2020 Table 5'!AB46*'AEO 2020 Table 22'!AB58</f>
        <v>0.68087508787200002</v>
      </c>
      <c r="AB224" s="56">
        <f>'AEO 2020 Table 5'!AC46*'AEO 2020 Table 22'!AC58</f>
        <v>0.6863377491460001</v>
      </c>
      <c r="AC224" s="56">
        <f>'AEO 2020 Table 5'!AD46*'AEO 2020 Table 22'!AD58</f>
        <v>0.69171796951800002</v>
      </c>
      <c r="AD224" s="56">
        <f>'AEO 2020 Table 5'!AE46*'AEO 2020 Table 22'!AE58</f>
        <v>0.69685993004700009</v>
      </c>
      <c r="AE224" s="56">
        <f>'AEO 2020 Table 5'!AF46*'AEO 2020 Table 22'!AF58</f>
        <v>0.70225483430699998</v>
      </c>
      <c r="AF224" s="56">
        <f>'AEO 2020 Table 5'!AG46*'AEO 2020 Table 22'!AG58</f>
        <v>0.70750164452800002</v>
      </c>
      <c r="AG224" s="56">
        <f>'AEO 2020 Table 5'!AH46*'AEO 2020 Table 22'!AH58</f>
        <v>0.71268845462899999</v>
      </c>
      <c r="AH224" s="34"/>
    </row>
    <row r="225" spans="1:34" customFormat="1" ht="15" customHeight="1" x14ac:dyDescent="0.45">
      <c r="A225" s="55" t="s">
        <v>243</v>
      </c>
      <c r="B225" s="56">
        <f>'AEO 2020 Table 5'!C53*'AEO 2020 Table 22'!C59</f>
        <v>5.200144714E-3</v>
      </c>
      <c r="C225" s="56">
        <f>'AEO 2020 Table 5'!D53*'AEO 2020 Table 22'!D59</f>
        <v>5.1783710879999998E-3</v>
      </c>
      <c r="D225" s="56">
        <f>'AEO 2020 Table 5'!E53*'AEO 2020 Table 22'!E59</f>
        <v>5.1983992469999997E-3</v>
      </c>
      <c r="E225" s="56">
        <f>'AEO 2020 Table 5'!F53*'AEO 2020 Table 22'!F59</f>
        <v>5.2120854499999999E-3</v>
      </c>
      <c r="F225" s="56">
        <f>'AEO 2020 Table 5'!G53*'AEO 2020 Table 22'!G59</f>
        <v>5.2251307710000005E-3</v>
      </c>
      <c r="G225" s="56">
        <f>'AEO 2020 Table 5'!H53*'AEO 2020 Table 22'!H59</f>
        <v>5.2295242999999998E-3</v>
      </c>
      <c r="H225" s="56">
        <f>'AEO 2020 Table 5'!I53*'AEO 2020 Table 22'!I59</f>
        <v>5.2383009769999996E-3</v>
      </c>
      <c r="I225" s="56">
        <f>'AEO 2020 Table 5'!J53*'AEO 2020 Table 22'!J59</f>
        <v>5.2255511330000001E-3</v>
      </c>
      <c r="J225" s="56">
        <f>'AEO 2020 Table 5'!K53*'AEO 2020 Table 22'!K59</f>
        <v>5.2107441249999997E-3</v>
      </c>
      <c r="K225" s="56">
        <f>'AEO 2020 Table 5'!L53*'AEO 2020 Table 22'!L59</f>
        <v>5.187395664E-3</v>
      </c>
      <c r="L225" s="56">
        <f>'AEO 2020 Table 5'!M53*'AEO 2020 Table 22'!M59</f>
        <v>5.16608695E-3</v>
      </c>
      <c r="M225" s="56">
        <f>'AEO 2020 Table 5'!N53*'AEO 2020 Table 22'!N59</f>
        <v>5.1476554679999991E-3</v>
      </c>
      <c r="N225" s="56">
        <f>'AEO 2020 Table 5'!O53*'AEO 2020 Table 22'!O59</f>
        <v>5.1264351250000003E-3</v>
      </c>
      <c r="O225" s="56">
        <f>'AEO 2020 Table 5'!P53*'AEO 2020 Table 22'!P59</f>
        <v>5.105717495999999E-3</v>
      </c>
      <c r="P225" s="56">
        <f>'AEO 2020 Table 5'!Q53*'AEO 2020 Table 22'!Q59</f>
        <v>5.079008736E-3</v>
      </c>
      <c r="Q225" s="56">
        <f>'AEO 2020 Table 5'!R53*'AEO 2020 Table 22'!R59</f>
        <v>5.0520280319999991E-3</v>
      </c>
      <c r="R225" s="56">
        <f>'AEO 2020 Table 5'!S53*'AEO 2020 Table 22'!S59</f>
        <v>5.0239941299999999E-3</v>
      </c>
      <c r="S225" s="56">
        <f>'AEO 2020 Table 5'!T53*'AEO 2020 Table 22'!T59</f>
        <v>4.9941115399999994E-3</v>
      </c>
      <c r="T225" s="56">
        <f>'AEO 2020 Table 5'!U53*'AEO 2020 Table 22'!U59</f>
        <v>4.9664844800000009E-3</v>
      </c>
      <c r="U225" s="56">
        <f>'AEO 2020 Table 5'!V53*'AEO 2020 Table 22'!V59</f>
        <v>4.9387095439999999E-3</v>
      </c>
      <c r="V225" s="56">
        <f>'AEO 2020 Table 5'!W53*'AEO 2020 Table 22'!W59</f>
        <v>4.9107769840000008E-3</v>
      </c>
      <c r="W225" s="56">
        <f>'AEO 2020 Table 5'!X53*'AEO 2020 Table 22'!X59</f>
        <v>4.8900656000000001E-3</v>
      </c>
      <c r="X225" s="56">
        <f>'AEO 2020 Table 5'!Y53*'AEO 2020 Table 22'!Y59</f>
        <v>4.8692228779999994E-3</v>
      </c>
      <c r="Y225" s="56">
        <f>'AEO 2020 Table 5'!Z53*'AEO 2020 Table 22'!Z59</f>
        <v>4.8384404249999999E-3</v>
      </c>
      <c r="Z225" s="56">
        <f>'AEO 2020 Table 5'!AA53*'AEO 2020 Table 22'!AA59</f>
        <v>4.808361582E-3</v>
      </c>
      <c r="AA225" s="56">
        <f>'AEO 2020 Table 5'!AB53*'AEO 2020 Table 22'!AB59</f>
        <v>4.7806429660000004E-3</v>
      </c>
      <c r="AB225" s="56">
        <f>'AEO 2020 Table 5'!AC53*'AEO 2020 Table 22'!AC59</f>
        <v>4.7503766640000005E-3</v>
      </c>
      <c r="AC225" s="56">
        <f>'AEO 2020 Table 5'!AD53*'AEO 2020 Table 22'!AD59</f>
        <v>4.7257604810000001E-3</v>
      </c>
      <c r="AD225" s="56">
        <f>'AEO 2020 Table 5'!AE53*'AEO 2020 Table 22'!AE59</f>
        <v>4.6994355800000004E-3</v>
      </c>
      <c r="AE225" s="56">
        <f>'AEO 2020 Table 5'!AF53*'AEO 2020 Table 22'!AF59</f>
        <v>4.6722268619999998E-3</v>
      </c>
      <c r="AF225" s="56">
        <f>'AEO 2020 Table 5'!AG53*'AEO 2020 Table 22'!AG59</f>
        <v>4.6457728709999998E-3</v>
      </c>
      <c r="AG225" s="56">
        <f>'AEO 2020 Table 5'!AH53*'AEO 2020 Table 22'!AH59</f>
        <v>4.6208995560000007E-3</v>
      </c>
      <c r="AH225" s="34"/>
    </row>
    <row r="226" spans="1:34" s="47" customFormat="1" x14ac:dyDescent="0.35"/>
    <row r="227" spans="1:34" x14ac:dyDescent="0.35">
      <c r="A227" s="49" t="s">
        <v>2473</v>
      </c>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row>
    <row r="228" spans="1:34" customFormat="1" ht="15" customHeight="1" x14ac:dyDescent="0.45">
      <c r="A228" s="57" t="s">
        <v>184</v>
      </c>
    </row>
    <row r="229" spans="1:34" customFormat="1" ht="15" customHeight="1" x14ac:dyDescent="0.45">
      <c r="A229" s="55" t="s">
        <v>716</v>
      </c>
      <c r="B229" s="253">
        <f>B214/SUM($B$214:$B$216)</f>
        <v>0.10663334948522388</v>
      </c>
      <c r="C229" s="253">
        <f t="shared" ref="C229:AG231" si="32">C214/SUM($B$214:$B$216)</f>
        <v>0.10401613164910606</v>
      </c>
      <c r="D229" s="253">
        <f t="shared" si="32"/>
        <v>0.1018412948911471</v>
      </c>
      <c r="E229" s="253">
        <f t="shared" si="32"/>
        <v>0.1008585189399805</v>
      </c>
      <c r="F229" s="253">
        <f t="shared" si="32"/>
        <v>9.9738910335344516E-2</v>
      </c>
      <c r="G229" s="253">
        <f t="shared" si="32"/>
        <v>9.8496342083468205E-2</v>
      </c>
      <c r="H229" s="253">
        <f t="shared" si="32"/>
        <v>9.7131432815814975E-2</v>
      </c>
      <c r="I229" s="253">
        <f t="shared" si="32"/>
        <v>9.5767736818090643E-2</v>
      </c>
      <c r="J229" s="253">
        <f t="shared" si="32"/>
        <v>9.4535956237797744E-2</v>
      </c>
      <c r="K229" s="253">
        <f t="shared" si="32"/>
        <v>9.3522364839310632E-2</v>
      </c>
      <c r="L229" s="253">
        <f t="shared" si="32"/>
        <v>9.2658177128376665E-2</v>
      </c>
      <c r="M229" s="253">
        <f t="shared" si="32"/>
        <v>9.1799148576033468E-2</v>
      </c>
      <c r="N229" s="253">
        <f t="shared" si="32"/>
        <v>9.1009491684218041E-2</v>
      </c>
      <c r="O229" s="253">
        <f t="shared" si="32"/>
        <v>9.0288489687812848E-2</v>
      </c>
      <c r="P229" s="253">
        <f t="shared" si="32"/>
        <v>8.948588901291854E-2</v>
      </c>
      <c r="Q229" s="253">
        <f t="shared" si="32"/>
        <v>8.8644935299029531E-2</v>
      </c>
      <c r="R229" s="253">
        <f t="shared" si="32"/>
        <v>8.7887227437134313E-2</v>
      </c>
      <c r="S229" s="253">
        <f t="shared" si="32"/>
        <v>8.7173989741730268E-2</v>
      </c>
      <c r="T229" s="253">
        <f t="shared" si="32"/>
        <v>8.6469211987527231E-2</v>
      </c>
      <c r="U229" s="253">
        <f t="shared" si="32"/>
        <v>8.5707279114722451E-2</v>
      </c>
      <c r="V229" s="253">
        <f t="shared" si="32"/>
        <v>8.497129300658561E-2</v>
      </c>
      <c r="W229" s="253">
        <f t="shared" si="32"/>
        <v>8.4322332788585766E-2</v>
      </c>
      <c r="X229" s="253">
        <f t="shared" si="32"/>
        <v>8.3747670963541285E-2</v>
      </c>
      <c r="Y229" s="253">
        <f t="shared" si="32"/>
        <v>8.3161132639357871E-2</v>
      </c>
      <c r="Z229" s="253">
        <f t="shared" si="32"/>
        <v>8.2682900436266471E-2</v>
      </c>
      <c r="AA229" s="253">
        <f t="shared" si="32"/>
        <v>8.224586049782065E-2</v>
      </c>
      <c r="AB229" s="253">
        <f t="shared" si="32"/>
        <v>8.1850343505689496E-2</v>
      </c>
      <c r="AC229" s="253">
        <f t="shared" si="32"/>
        <v>8.1482042960714207E-2</v>
      </c>
      <c r="AD229" s="253">
        <f t="shared" si="32"/>
        <v>8.1117703641625627E-2</v>
      </c>
      <c r="AE229" s="253">
        <f t="shared" si="32"/>
        <v>8.0788453801698454E-2</v>
      </c>
      <c r="AF229" s="253">
        <f t="shared" si="32"/>
        <v>8.0521967918860446E-2</v>
      </c>
      <c r="AG229" s="253">
        <f t="shared" si="32"/>
        <v>8.0272459937602333E-2</v>
      </c>
      <c r="AH229" s="56"/>
    </row>
    <row r="230" spans="1:34" customFormat="1" ht="15" customHeight="1" x14ac:dyDescent="0.45">
      <c r="A230" s="55" t="s">
        <v>228</v>
      </c>
      <c r="B230" s="253">
        <f t="shared" ref="B230:Q231" si="33">B215/SUM($B$214:$B$216)</f>
        <v>0.79497911873978033</v>
      </c>
      <c r="C230" s="253">
        <f t="shared" si="33"/>
        <v>0.78673317993300418</v>
      </c>
      <c r="D230" s="253">
        <f t="shared" si="33"/>
        <v>0.77966458796676164</v>
      </c>
      <c r="E230" s="253">
        <f t="shared" si="33"/>
        <v>0.78081731168023982</v>
      </c>
      <c r="F230" s="253">
        <f t="shared" si="33"/>
        <v>0.7807039061417641</v>
      </c>
      <c r="G230" s="253">
        <f t="shared" si="33"/>
        <v>0.77962995654145428</v>
      </c>
      <c r="H230" s="253">
        <f t="shared" si="33"/>
        <v>0.77636652313880206</v>
      </c>
      <c r="I230" s="253">
        <f t="shared" si="33"/>
        <v>0.77281319391190884</v>
      </c>
      <c r="J230" s="253">
        <f t="shared" si="33"/>
        <v>0.76999056160203516</v>
      </c>
      <c r="K230" s="253">
        <f t="shared" si="33"/>
        <v>0.76838212081370449</v>
      </c>
      <c r="L230" s="253">
        <f t="shared" si="33"/>
        <v>0.76809319568195322</v>
      </c>
      <c r="M230" s="253">
        <f t="shared" si="33"/>
        <v>0.76795624083956393</v>
      </c>
      <c r="N230" s="253">
        <f t="shared" si="33"/>
        <v>0.7690399045470494</v>
      </c>
      <c r="O230" s="253">
        <f t="shared" si="33"/>
        <v>0.770315330942689</v>
      </c>
      <c r="P230" s="253">
        <f t="shared" si="33"/>
        <v>0.77065756607905178</v>
      </c>
      <c r="Q230" s="253">
        <f t="shared" si="33"/>
        <v>0.77055679433961699</v>
      </c>
      <c r="R230" s="253">
        <f t="shared" si="32"/>
        <v>0.77104908537885919</v>
      </c>
      <c r="S230" s="253">
        <f t="shared" si="32"/>
        <v>0.77235051833566359</v>
      </c>
      <c r="T230" s="253">
        <f t="shared" si="32"/>
        <v>0.77304664597716877</v>
      </c>
      <c r="U230" s="253">
        <f t="shared" si="32"/>
        <v>0.7735292556465776</v>
      </c>
      <c r="V230" s="253">
        <f t="shared" si="32"/>
        <v>0.77403962012646721</v>
      </c>
      <c r="W230" s="253">
        <f t="shared" si="32"/>
        <v>0.77502516949095879</v>
      </c>
      <c r="X230" s="253">
        <f t="shared" si="32"/>
        <v>0.77589495660411112</v>
      </c>
      <c r="Y230" s="253">
        <f t="shared" si="32"/>
        <v>0.77669037773681038</v>
      </c>
      <c r="Z230" s="253">
        <f t="shared" si="32"/>
        <v>0.77763246996516966</v>
      </c>
      <c r="AA230" s="253">
        <f t="shared" si="32"/>
        <v>0.77870310691922628</v>
      </c>
      <c r="AB230" s="253">
        <f t="shared" si="32"/>
        <v>0.77959336760271103</v>
      </c>
      <c r="AC230" s="253">
        <f t="shared" si="32"/>
        <v>0.78034380325061714</v>
      </c>
      <c r="AD230" s="253">
        <f t="shared" si="32"/>
        <v>0.78095934534974021</v>
      </c>
      <c r="AE230" s="253">
        <f t="shared" si="32"/>
        <v>0.7818345259704359</v>
      </c>
      <c r="AF230" s="253">
        <f t="shared" si="32"/>
        <v>0.78271722947255429</v>
      </c>
      <c r="AG230" s="253">
        <f t="shared" si="32"/>
        <v>0.78356489635987403</v>
      </c>
      <c r="AH230" s="56"/>
    </row>
    <row r="231" spans="1:34" customFormat="1" ht="15" customHeight="1" x14ac:dyDescent="0.45">
      <c r="A231" s="55" t="s">
        <v>243</v>
      </c>
      <c r="B231" s="253">
        <f t="shared" si="33"/>
        <v>9.8387531774995859E-2</v>
      </c>
      <c r="C231" s="253">
        <f t="shared" si="32"/>
        <v>9.6038539913402471E-2</v>
      </c>
      <c r="D231" s="253">
        <f t="shared" si="32"/>
        <v>9.4567992635469E-2</v>
      </c>
      <c r="E231" s="253">
        <f t="shared" si="32"/>
        <v>9.4236973476597291E-2</v>
      </c>
      <c r="F231" s="253">
        <f t="shared" si="32"/>
        <v>9.3933551240462487E-2</v>
      </c>
      <c r="G231" s="253">
        <f t="shared" si="32"/>
        <v>9.3511754076163828E-2</v>
      </c>
      <c r="H231" s="253">
        <f t="shared" si="32"/>
        <v>9.3143285098162915E-2</v>
      </c>
      <c r="I231" s="253">
        <f t="shared" si="32"/>
        <v>9.2335141962886239E-2</v>
      </c>
      <c r="J231" s="253">
        <f t="shared" si="32"/>
        <v>9.1440160958043165E-2</v>
      </c>
      <c r="K231" s="253">
        <f t="shared" si="32"/>
        <v>9.0361589186132671E-2</v>
      </c>
      <c r="L231" s="253">
        <f t="shared" si="32"/>
        <v>8.9337265092165399E-2</v>
      </c>
      <c r="M231" s="253">
        <f t="shared" si="32"/>
        <v>8.8398900640403968E-2</v>
      </c>
      <c r="N231" s="253">
        <f t="shared" si="32"/>
        <v>8.7449615053893884E-2</v>
      </c>
      <c r="O231" s="253">
        <f t="shared" si="32"/>
        <v>8.6523336615535865E-2</v>
      </c>
      <c r="P231" s="253">
        <f t="shared" si="32"/>
        <v>8.5548638581880693E-2</v>
      </c>
      <c r="Q231" s="253">
        <f t="shared" si="32"/>
        <v>8.4606671536131259E-2</v>
      </c>
      <c r="R231" s="253">
        <f t="shared" si="32"/>
        <v>8.3681448987763335E-2</v>
      </c>
      <c r="S231" s="253">
        <f t="shared" si="32"/>
        <v>8.2780649008026355E-2</v>
      </c>
      <c r="T231" s="253">
        <f t="shared" si="32"/>
        <v>8.1922158205454926E-2</v>
      </c>
      <c r="U231" s="253">
        <f t="shared" si="32"/>
        <v>8.1081058541542045E-2</v>
      </c>
      <c r="V231" s="253">
        <f t="shared" si="32"/>
        <v>8.0231315408270901E-2</v>
      </c>
      <c r="W231" s="253">
        <f t="shared" si="32"/>
        <v>7.950053123407963E-2</v>
      </c>
      <c r="X231" s="253">
        <f t="shared" si="32"/>
        <v>7.8761561762478297E-2</v>
      </c>
      <c r="Y231" s="253">
        <f t="shared" si="32"/>
        <v>7.7937933014734215E-2</v>
      </c>
      <c r="Z231" s="253">
        <f t="shared" si="32"/>
        <v>7.7130466887065624E-2</v>
      </c>
      <c r="AA231" s="253">
        <f t="shared" si="32"/>
        <v>7.6380025031695248E-2</v>
      </c>
      <c r="AB231" s="253">
        <f t="shared" si="32"/>
        <v>7.5598465669628717E-2</v>
      </c>
      <c r="AC231" s="253">
        <f t="shared" si="32"/>
        <v>7.4905737187554639E-2</v>
      </c>
      <c r="AD231" s="253">
        <f t="shared" si="32"/>
        <v>7.421706981013261E-2</v>
      </c>
      <c r="AE231" s="253">
        <f t="shared" si="32"/>
        <v>7.3507027097756278E-2</v>
      </c>
      <c r="AF231" s="253">
        <f t="shared" si="32"/>
        <v>7.2828611155899711E-2</v>
      </c>
      <c r="AG231" s="253">
        <f t="shared" si="32"/>
        <v>7.2201475906586668E-2</v>
      </c>
      <c r="AH231" s="56"/>
    </row>
    <row r="232" spans="1:34" customFormat="1" ht="15" customHeight="1" x14ac:dyDescent="0.45"/>
    <row r="233" spans="1:34" customFormat="1" ht="15" customHeight="1" x14ac:dyDescent="0.45">
      <c r="A233" s="57" t="s">
        <v>180</v>
      </c>
    </row>
    <row r="234" spans="1:34" customFormat="1" ht="15" customHeight="1" x14ac:dyDescent="0.45">
      <c r="A234" s="55" t="s">
        <v>716</v>
      </c>
      <c r="B234" s="253">
        <f>B219/SUM($B$219:$B$220)</f>
        <v>0.98898607887021361</v>
      </c>
      <c r="C234" s="253">
        <f t="shared" ref="C234:AG234" si="34">C219/SUM($B$219:$B$220)</f>
        <v>0.91144372617187519</v>
      </c>
      <c r="D234" s="253">
        <f t="shared" si="34"/>
        <v>1.0202468790186576</v>
      </c>
      <c r="E234" s="253">
        <f t="shared" si="34"/>
        <v>1.0325128232013057</v>
      </c>
      <c r="F234" s="253">
        <f t="shared" si="34"/>
        <v>1.0430414925316631</v>
      </c>
      <c r="G234" s="253">
        <f t="shared" si="34"/>
        <v>1.0520913597664574</v>
      </c>
      <c r="H234" s="253">
        <f t="shared" si="34"/>
        <v>1.0583133102130293</v>
      </c>
      <c r="I234" s="253">
        <f t="shared" si="34"/>
        <v>1.064220894991436</v>
      </c>
      <c r="J234" s="253">
        <f t="shared" si="34"/>
        <v>1.0718183143083317</v>
      </c>
      <c r="K234" s="253">
        <f t="shared" si="34"/>
        <v>1.0819391862622429</v>
      </c>
      <c r="L234" s="253">
        <f t="shared" si="34"/>
        <v>1.0941511703900135</v>
      </c>
      <c r="M234" s="253">
        <f t="shared" si="34"/>
        <v>1.1066563020305007</v>
      </c>
      <c r="N234" s="253">
        <f t="shared" si="34"/>
        <v>1.1201294599494303</v>
      </c>
      <c r="O234" s="253">
        <f t="shared" si="34"/>
        <v>1.1347287260201</v>
      </c>
      <c r="P234" s="253">
        <f t="shared" si="34"/>
        <v>1.147968968718847</v>
      </c>
      <c r="Q234" s="253">
        <f t="shared" si="34"/>
        <v>1.1608389801601</v>
      </c>
      <c r="R234" s="253">
        <f t="shared" si="34"/>
        <v>1.1748260655974962</v>
      </c>
      <c r="S234" s="253">
        <f t="shared" si="34"/>
        <v>1.1887736685886829</v>
      </c>
      <c r="T234" s="253">
        <f t="shared" si="34"/>
        <v>1.2035620835536485</v>
      </c>
      <c r="U234" s="253">
        <f t="shared" si="34"/>
        <v>1.2174831228397351</v>
      </c>
      <c r="V234" s="253">
        <f t="shared" si="34"/>
        <v>1.2321054301393966</v>
      </c>
      <c r="W234" s="253">
        <f t="shared" si="34"/>
        <v>1.2484962555000925</v>
      </c>
      <c r="X234" s="253">
        <f t="shared" si="34"/>
        <v>1.2653552220116333</v>
      </c>
      <c r="Y234" s="253">
        <f t="shared" si="34"/>
        <v>1.2825145755547396</v>
      </c>
      <c r="Z234" s="253">
        <f t="shared" si="34"/>
        <v>1.2999512458655145</v>
      </c>
      <c r="AA234" s="253">
        <f t="shared" si="34"/>
        <v>1.316920951994998</v>
      </c>
      <c r="AB234" s="253">
        <f t="shared" si="34"/>
        <v>1.3352224428986277</v>
      </c>
      <c r="AC234" s="253">
        <f t="shared" si="34"/>
        <v>1.3543097681316481</v>
      </c>
      <c r="AD234" s="253">
        <f t="shared" si="34"/>
        <v>1.3733264442292141</v>
      </c>
      <c r="AE234" s="253">
        <f t="shared" si="34"/>
        <v>1.3931503811428345</v>
      </c>
      <c r="AF234" s="253">
        <f t="shared" si="34"/>
        <v>1.414563263316637</v>
      </c>
      <c r="AG234" s="253">
        <f t="shared" si="34"/>
        <v>1.435938994213839</v>
      </c>
      <c r="AH234" s="34"/>
    </row>
    <row r="235" spans="1:34" customFormat="1" ht="15" customHeight="1" x14ac:dyDescent="0.45">
      <c r="A235" s="55" t="s">
        <v>228</v>
      </c>
      <c r="B235" s="253">
        <f>'AEO 2020 Table 5'!C60*'AEO 2020 Table 22'!C69</f>
        <v>0</v>
      </c>
      <c r="C235" s="253">
        <f>'AEO 2020 Table 5'!D60*'AEO 2020 Table 22'!D69</f>
        <v>0</v>
      </c>
      <c r="D235" s="253">
        <f>'AEO 2020 Table 5'!E60*'AEO 2020 Table 22'!E69</f>
        <v>0</v>
      </c>
      <c r="E235" s="253">
        <f>'AEO 2020 Table 5'!F60*'AEO 2020 Table 22'!F69</f>
        <v>0</v>
      </c>
      <c r="F235" s="253">
        <f>'AEO 2020 Table 5'!G60*'AEO 2020 Table 22'!G69</f>
        <v>0</v>
      </c>
      <c r="G235" s="253">
        <f>'AEO 2020 Table 5'!H60*'AEO 2020 Table 22'!H69</f>
        <v>0</v>
      </c>
      <c r="H235" s="253">
        <f>'AEO 2020 Table 5'!I60*'AEO 2020 Table 22'!I69</f>
        <v>0</v>
      </c>
      <c r="I235" s="253">
        <f>'AEO 2020 Table 5'!J60*'AEO 2020 Table 22'!J69</f>
        <v>0</v>
      </c>
      <c r="J235" s="253">
        <f>'AEO 2020 Table 5'!K60*'AEO 2020 Table 22'!K69</f>
        <v>0</v>
      </c>
      <c r="K235" s="253">
        <f>'AEO 2020 Table 5'!L60*'AEO 2020 Table 22'!L69</f>
        <v>0</v>
      </c>
      <c r="L235" s="253">
        <f>'AEO 2020 Table 5'!M60*'AEO 2020 Table 22'!M69</f>
        <v>0</v>
      </c>
      <c r="M235" s="253">
        <f>'AEO 2020 Table 5'!N60*'AEO 2020 Table 22'!N69</f>
        <v>0</v>
      </c>
      <c r="N235" s="253">
        <f>'AEO 2020 Table 5'!O60*'AEO 2020 Table 22'!O69</f>
        <v>0</v>
      </c>
      <c r="O235" s="253">
        <f>'AEO 2020 Table 5'!P60*'AEO 2020 Table 22'!P69</f>
        <v>0</v>
      </c>
      <c r="P235" s="253">
        <f>'AEO 2020 Table 5'!Q60*'AEO 2020 Table 22'!Q69</f>
        <v>0</v>
      </c>
      <c r="Q235" s="253">
        <f>'AEO 2020 Table 5'!R60*'AEO 2020 Table 22'!R69</f>
        <v>0</v>
      </c>
      <c r="R235" s="253">
        <f>'AEO 2020 Table 5'!S60*'AEO 2020 Table 22'!S69</f>
        <v>0</v>
      </c>
      <c r="S235" s="253">
        <f>'AEO 2020 Table 5'!T60*'AEO 2020 Table 22'!T69</f>
        <v>0</v>
      </c>
      <c r="T235" s="253">
        <f>'AEO 2020 Table 5'!U60*'AEO 2020 Table 22'!U69</f>
        <v>0</v>
      </c>
      <c r="U235" s="253">
        <f>'AEO 2020 Table 5'!V60*'AEO 2020 Table 22'!V69</f>
        <v>0</v>
      </c>
      <c r="V235" s="253">
        <f>'AEO 2020 Table 5'!W60*'AEO 2020 Table 22'!W69</f>
        <v>0</v>
      </c>
      <c r="W235" s="253">
        <f>'AEO 2020 Table 5'!X60*'AEO 2020 Table 22'!X69</f>
        <v>0</v>
      </c>
      <c r="X235" s="253">
        <f>'AEO 2020 Table 5'!Y60*'AEO 2020 Table 22'!Y69</f>
        <v>0</v>
      </c>
      <c r="Y235" s="253">
        <f>'AEO 2020 Table 5'!Z60*'AEO 2020 Table 22'!Z69</f>
        <v>0</v>
      </c>
      <c r="Z235" s="253">
        <f>'AEO 2020 Table 5'!AA60*'AEO 2020 Table 22'!AA69</f>
        <v>0</v>
      </c>
      <c r="AA235" s="253">
        <f>'AEO 2020 Table 5'!AB60*'AEO 2020 Table 22'!AB69</f>
        <v>0</v>
      </c>
      <c r="AB235" s="253">
        <f>'AEO 2020 Table 5'!AC60*'AEO 2020 Table 22'!AC69</f>
        <v>0</v>
      </c>
      <c r="AC235" s="253">
        <f>'AEO 2020 Table 5'!AD60*'AEO 2020 Table 22'!AD69</f>
        <v>0</v>
      </c>
      <c r="AD235" s="253">
        <f>'AEO 2020 Table 5'!AE60*'AEO 2020 Table 22'!AE69</f>
        <v>0</v>
      </c>
      <c r="AE235" s="253">
        <f>'AEO 2020 Table 5'!AF60*'AEO 2020 Table 22'!AF69</f>
        <v>0</v>
      </c>
      <c r="AF235" s="253">
        <f>'AEO 2020 Table 5'!AG60*'AEO 2020 Table 22'!AG69</f>
        <v>0</v>
      </c>
      <c r="AG235" s="253">
        <f>'AEO 2020 Table 5'!AH60*'AEO 2020 Table 22'!AH69</f>
        <v>0</v>
      </c>
      <c r="AH235" s="34"/>
    </row>
    <row r="236" spans="1:34" customFormat="1" ht="15" customHeight="1" x14ac:dyDescent="0.45"/>
    <row r="237" spans="1:34" customFormat="1" ht="15" customHeight="1" x14ac:dyDescent="0.45">
      <c r="A237" s="57" t="s">
        <v>441</v>
      </c>
    </row>
    <row r="238" spans="1:34" customFormat="1" ht="15" customHeight="1" x14ac:dyDescent="0.45">
      <c r="A238" s="55" t="s">
        <v>716</v>
      </c>
      <c r="B238" s="253">
        <f>B223/SUM($B$223:$B$225)</f>
        <v>5.0229780330436007E-2</v>
      </c>
      <c r="C238" s="253">
        <f t="shared" ref="C238:AG240" si="35">C223/SUM($B$223:$B$225)</f>
        <v>5.044876450546628E-2</v>
      </c>
      <c r="D238" s="253">
        <f t="shared" si="35"/>
        <v>5.0538404306322317E-2</v>
      </c>
      <c r="E238" s="253">
        <f t="shared" si="35"/>
        <v>5.0486909562593871E-2</v>
      </c>
      <c r="F238" s="253">
        <f t="shared" si="35"/>
        <v>5.0373851058755963E-2</v>
      </c>
      <c r="G238" s="253">
        <f t="shared" si="35"/>
        <v>5.0188459215868252E-2</v>
      </c>
      <c r="H238" s="253">
        <f t="shared" si="35"/>
        <v>4.9931568130709654E-2</v>
      </c>
      <c r="I238" s="253">
        <f t="shared" si="35"/>
        <v>4.9657383766947907E-2</v>
      </c>
      <c r="J238" s="253">
        <f t="shared" si="35"/>
        <v>4.9436612798565947E-2</v>
      </c>
      <c r="K238" s="253">
        <f t="shared" si="35"/>
        <v>4.9317144503334055E-2</v>
      </c>
      <c r="L238" s="253">
        <f t="shared" si="35"/>
        <v>4.9264761938822274E-2</v>
      </c>
      <c r="M238" s="253">
        <f t="shared" si="35"/>
        <v>4.9207585723136077E-2</v>
      </c>
      <c r="N238" s="253">
        <f t="shared" si="35"/>
        <v>4.9162807884446158E-2</v>
      </c>
      <c r="O238" s="253">
        <f t="shared" si="35"/>
        <v>4.9138331057793326E-2</v>
      </c>
      <c r="P238" s="253">
        <f t="shared" si="35"/>
        <v>4.9054574059943262E-2</v>
      </c>
      <c r="Q238" s="253">
        <f t="shared" si="35"/>
        <v>4.8942370949501296E-2</v>
      </c>
      <c r="R238" s="253">
        <f t="shared" si="35"/>
        <v>4.8857502888523502E-2</v>
      </c>
      <c r="S238" s="253">
        <f t="shared" si="35"/>
        <v>4.8774163623790875E-2</v>
      </c>
      <c r="T238" s="253">
        <f t="shared" si="35"/>
        <v>4.8687887285701739E-2</v>
      </c>
      <c r="U238" s="253">
        <f t="shared" si="35"/>
        <v>4.8552290777443309E-2</v>
      </c>
      <c r="V238" s="253">
        <f t="shared" si="35"/>
        <v>4.8424346640517833E-2</v>
      </c>
      <c r="W238" s="253">
        <f t="shared" si="35"/>
        <v>4.833395479116042E-2</v>
      </c>
      <c r="X238" s="253">
        <f t="shared" si="35"/>
        <v>4.8245050887280455E-2</v>
      </c>
      <c r="Y238" s="253">
        <f t="shared" si="35"/>
        <v>4.8148173215452138E-2</v>
      </c>
      <c r="Z238" s="253">
        <f t="shared" si="35"/>
        <v>4.8053445297106208E-2</v>
      </c>
      <c r="AA238" s="253">
        <f t="shared" si="35"/>
        <v>4.7940531824263721E-2</v>
      </c>
      <c r="AB238" s="253">
        <f t="shared" si="35"/>
        <v>4.7830078995935124E-2</v>
      </c>
      <c r="AC238" s="253">
        <f t="shared" si="35"/>
        <v>4.773411572669678E-2</v>
      </c>
      <c r="AD238" s="253">
        <f t="shared" si="35"/>
        <v>4.7625581555273175E-2</v>
      </c>
      <c r="AE238" s="253">
        <f t="shared" si="35"/>
        <v>4.7523223168134336E-2</v>
      </c>
      <c r="AF238" s="253">
        <f t="shared" si="35"/>
        <v>4.7445286514187848E-2</v>
      </c>
      <c r="AG238" s="253">
        <f t="shared" si="35"/>
        <v>4.7362206759618011E-2</v>
      </c>
      <c r="AH238" s="34"/>
    </row>
    <row r="239" spans="1:34" customFormat="1" ht="15" customHeight="1" x14ac:dyDescent="0.45">
      <c r="A239" s="55" t="s">
        <v>228</v>
      </c>
      <c r="B239" s="253">
        <f t="shared" ref="B239:Q240" si="36">B224/SUM($B$223:$B$225)</f>
        <v>0.94066360913984604</v>
      </c>
      <c r="C239" s="253">
        <f t="shared" si="36"/>
        <v>0.96292010264197547</v>
      </c>
      <c r="D239" s="253">
        <f t="shared" si="36"/>
        <v>0.97806542024052823</v>
      </c>
      <c r="E239" s="253">
        <f t="shared" si="36"/>
        <v>0.99021522633066528</v>
      </c>
      <c r="F239" s="253">
        <f t="shared" si="36"/>
        <v>1.0003568925316788</v>
      </c>
      <c r="G239" s="253">
        <f t="shared" si="36"/>
        <v>1.0092525686836407</v>
      </c>
      <c r="H239" s="253">
        <f t="shared" si="36"/>
        <v>1.0153662230783365</v>
      </c>
      <c r="I239" s="253">
        <f t="shared" si="36"/>
        <v>1.0212173238781534</v>
      </c>
      <c r="J239" s="253">
        <f t="shared" si="36"/>
        <v>1.0279503038364926</v>
      </c>
      <c r="K239" s="253">
        <f t="shared" si="36"/>
        <v>1.0363352733046194</v>
      </c>
      <c r="L239" s="253">
        <f t="shared" si="36"/>
        <v>1.046226224031388</v>
      </c>
      <c r="M239" s="253">
        <f t="shared" si="36"/>
        <v>1.0538940288481333</v>
      </c>
      <c r="N239" s="253">
        <f t="shared" si="36"/>
        <v>1.0637537327619051</v>
      </c>
      <c r="O239" s="253">
        <f t="shared" si="36"/>
        <v>1.07465770270743</v>
      </c>
      <c r="P239" s="253">
        <f t="shared" si="36"/>
        <v>1.0844945343539341</v>
      </c>
      <c r="Q239" s="253">
        <f t="shared" si="36"/>
        <v>1.0936942039832538</v>
      </c>
      <c r="R239" s="253">
        <f t="shared" si="35"/>
        <v>1.1034950550819134</v>
      </c>
      <c r="S239" s="253">
        <f t="shared" si="35"/>
        <v>1.11430426212492</v>
      </c>
      <c r="T239" s="253">
        <f t="shared" si="35"/>
        <v>1.1241724294484567</v>
      </c>
      <c r="U239" s="253">
        <f t="shared" si="35"/>
        <v>1.1335138117464465</v>
      </c>
      <c r="V239" s="253">
        <f t="shared" si="35"/>
        <v>1.142957125618369</v>
      </c>
      <c r="W239" s="253">
        <f t="shared" si="35"/>
        <v>1.152994190525982</v>
      </c>
      <c r="X239" s="253">
        <f t="shared" si="35"/>
        <v>1.1628267055000381</v>
      </c>
      <c r="Y239" s="253">
        <f t="shared" si="35"/>
        <v>1.1725646763938344</v>
      </c>
      <c r="Z239" s="253">
        <f t="shared" si="35"/>
        <v>1.1823640890558287</v>
      </c>
      <c r="AA239" s="253">
        <f t="shared" si="35"/>
        <v>1.1923637870970651</v>
      </c>
      <c r="AB239" s="253">
        <f t="shared" si="35"/>
        <v>1.2019301225384931</v>
      </c>
      <c r="AC239" s="253">
        <f t="shared" si="35"/>
        <v>1.2113520856157802</v>
      </c>
      <c r="AD239" s="253">
        <f t="shared" si="35"/>
        <v>1.2203568026904263</v>
      </c>
      <c r="AE239" s="253">
        <f t="shared" si="35"/>
        <v>1.2298044805230581</v>
      </c>
      <c r="AF239" s="253">
        <f t="shared" si="35"/>
        <v>1.2389928127395355</v>
      </c>
      <c r="AG239" s="253">
        <f t="shared" si="35"/>
        <v>1.2480760713946741</v>
      </c>
      <c r="AH239" s="34"/>
    </row>
    <row r="240" spans="1:34" customFormat="1" ht="15" customHeight="1" x14ac:dyDescent="0.45">
      <c r="A240" s="55" t="s">
        <v>243</v>
      </c>
      <c r="B240" s="253">
        <f t="shared" si="36"/>
        <v>9.1066105297180015E-3</v>
      </c>
      <c r="C240" s="253">
        <f t="shared" si="35"/>
        <v>9.0684800655276652E-3</v>
      </c>
      <c r="D240" s="253">
        <f t="shared" si="35"/>
        <v>9.1035538285999182E-3</v>
      </c>
      <c r="E240" s="253">
        <f t="shared" si="35"/>
        <v>9.1275214155049737E-3</v>
      </c>
      <c r="F240" s="253">
        <f t="shared" si="35"/>
        <v>9.1503666754190541E-3</v>
      </c>
      <c r="G240" s="253">
        <f t="shared" si="35"/>
        <v>9.1580607223455349E-3</v>
      </c>
      <c r="H240" s="253">
        <f t="shared" si="35"/>
        <v>9.1734306367575232E-3</v>
      </c>
      <c r="I240" s="253">
        <f t="shared" si="35"/>
        <v>9.1511028228199488E-3</v>
      </c>
      <c r="J240" s="253">
        <f t="shared" si="35"/>
        <v>9.1251724569585153E-3</v>
      </c>
      <c r="K240" s="253">
        <f t="shared" si="35"/>
        <v>9.0842841062511066E-3</v>
      </c>
      <c r="L240" s="253">
        <f t="shared" si="35"/>
        <v>9.0469678064249263E-3</v>
      </c>
      <c r="M240" s="253">
        <f t="shared" si="35"/>
        <v>9.0146901800720238E-3</v>
      </c>
      <c r="N240" s="253">
        <f t="shared" si="35"/>
        <v>8.9775286375311479E-3</v>
      </c>
      <c r="O240" s="253">
        <f t="shared" si="35"/>
        <v>8.9412474590681214E-3</v>
      </c>
      <c r="P240" s="253">
        <f t="shared" si="35"/>
        <v>8.8944744770784318E-3</v>
      </c>
      <c r="Q240" s="253">
        <f t="shared" si="35"/>
        <v>8.8472252606317959E-3</v>
      </c>
      <c r="R240" s="253">
        <f t="shared" si="35"/>
        <v>8.798131660129686E-3</v>
      </c>
      <c r="S240" s="253">
        <f t="shared" si="35"/>
        <v>8.7458005955697669E-3</v>
      </c>
      <c r="T240" s="253">
        <f t="shared" si="35"/>
        <v>8.6974194659400865E-3</v>
      </c>
      <c r="U240" s="253">
        <f t="shared" si="35"/>
        <v>8.6487793725290533E-3</v>
      </c>
      <c r="V240" s="253">
        <f t="shared" si="35"/>
        <v>8.5998632444195516E-3</v>
      </c>
      <c r="W240" s="253">
        <f t="shared" si="35"/>
        <v>8.5635930023411615E-3</v>
      </c>
      <c r="X240" s="253">
        <f t="shared" si="35"/>
        <v>8.5270927581994563E-3</v>
      </c>
      <c r="Y240" s="253">
        <f t="shared" si="35"/>
        <v>8.4731858332891472E-3</v>
      </c>
      <c r="Z240" s="253">
        <f t="shared" si="35"/>
        <v>8.4205110860560393E-3</v>
      </c>
      <c r="AA240" s="253">
        <f t="shared" si="35"/>
        <v>8.3719696214973258E-3</v>
      </c>
      <c r="AB240" s="253">
        <f t="shared" si="35"/>
        <v>8.318966591841866E-3</v>
      </c>
      <c r="AC240" s="253">
        <f t="shared" si="35"/>
        <v>8.275858177819128E-3</v>
      </c>
      <c r="AD240" s="253">
        <f t="shared" si="35"/>
        <v>8.2297574183546902E-3</v>
      </c>
      <c r="AE240" s="253">
        <f t="shared" si="35"/>
        <v>8.1821088986564101E-3</v>
      </c>
      <c r="AF240" s="253">
        <f t="shared" si="35"/>
        <v>8.1357820738768832E-3</v>
      </c>
      <c r="AG240" s="253">
        <f t="shared" si="35"/>
        <v>8.0922233645051682E-3</v>
      </c>
      <c r="AH240" s="34"/>
    </row>
    <row r="241" spans="1:33" s="47" customFormat="1" x14ac:dyDescent="0.35"/>
    <row r="242" spans="1:33" x14ac:dyDescent="0.35">
      <c r="A242" s="49" t="s">
        <v>108</v>
      </c>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row>
    <row r="243" spans="1:33" x14ac:dyDescent="0.35">
      <c r="A243" s="47" t="s">
        <v>92</v>
      </c>
    </row>
    <row r="244" spans="1:33" ht="14.25" x14ac:dyDescent="0.45">
      <c r="A244" s="43" t="s">
        <v>104</v>
      </c>
      <c r="B244" s="50">
        <f>'EIA Appl Data'!$D$148/100</f>
        <v>0.8</v>
      </c>
      <c r="C244" s="50">
        <f>'EIA Appl Data'!$D$148/100</f>
        <v>0.8</v>
      </c>
      <c r="D244" s="50">
        <f>'EIA Appl Data'!$D$148/100</f>
        <v>0.8</v>
      </c>
      <c r="E244" s="50">
        <f>'EIA Appl Data'!$D$148/100</f>
        <v>0.8</v>
      </c>
      <c r="F244" s="50">
        <f>'EIA Appl Data'!$D$148/100</f>
        <v>0.8</v>
      </c>
      <c r="G244" s="50">
        <f>'EIA Appl Data'!$D$148/100</f>
        <v>0.8</v>
      </c>
      <c r="H244" s="50">
        <f>'EIA Appl Data'!$D$148/100</f>
        <v>0.8</v>
      </c>
      <c r="I244" s="50">
        <f>'EIA Appl Data'!$D$148/100</f>
        <v>0.8</v>
      </c>
      <c r="J244" s="50">
        <f>'EIA Appl Data'!$D$148/100</f>
        <v>0.8</v>
      </c>
      <c r="K244" s="50">
        <f>'EIA Appl Data'!$D$148/100</f>
        <v>0.8</v>
      </c>
      <c r="L244" s="50">
        <f>'EIA Appl Data'!$D$148/100</f>
        <v>0.8</v>
      </c>
      <c r="M244" s="50">
        <f>'EIA Appl Data'!$D$148/100</f>
        <v>0.8</v>
      </c>
      <c r="N244" s="50">
        <f>'EIA Appl Data'!$D$148/100</f>
        <v>0.8</v>
      </c>
      <c r="O244" s="50">
        <f>'EIA Appl Data'!$D$148/100</f>
        <v>0.8</v>
      </c>
      <c r="P244" s="50">
        <f>'EIA Appl Data'!$D$148/100</f>
        <v>0.8</v>
      </c>
      <c r="Q244" s="50">
        <f>'EIA Appl Data'!$D$148/100</f>
        <v>0.8</v>
      </c>
      <c r="R244" s="50">
        <f>'EIA Appl Data'!$D$148/100</f>
        <v>0.8</v>
      </c>
      <c r="S244" s="50">
        <f>'EIA Appl Data'!$D$148/100</f>
        <v>0.8</v>
      </c>
      <c r="T244" s="50">
        <f>'EIA Appl Data'!$D$148/100</f>
        <v>0.8</v>
      </c>
      <c r="U244" s="50">
        <f>'EIA Appl Data'!$D$148/100</f>
        <v>0.8</v>
      </c>
      <c r="V244" s="50">
        <f>'EIA Appl Data'!$D$148/100</f>
        <v>0.8</v>
      </c>
      <c r="W244" s="50">
        <f>'EIA Appl Data'!$D$148/100</f>
        <v>0.8</v>
      </c>
      <c r="X244" s="50">
        <f>'EIA Appl Data'!$D$148/100</f>
        <v>0.8</v>
      </c>
      <c r="Y244" s="50">
        <f>'EIA Appl Data'!$D$148/100</f>
        <v>0.8</v>
      </c>
      <c r="Z244" s="50">
        <f>'EIA Appl Data'!$D$148/100</f>
        <v>0.8</v>
      </c>
      <c r="AA244" s="50">
        <f>'EIA Appl Data'!$D$148/100</f>
        <v>0.8</v>
      </c>
      <c r="AB244" s="50">
        <f>'EIA Appl Data'!$D$148/100</f>
        <v>0.8</v>
      </c>
      <c r="AC244" s="50">
        <f>'EIA Appl Data'!$D$148/100</f>
        <v>0.8</v>
      </c>
      <c r="AD244" s="50">
        <f>'EIA Appl Data'!$D$148/100</f>
        <v>0.8</v>
      </c>
      <c r="AE244" s="50">
        <f>'EIA Appl Data'!$D$148/100</f>
        <v>0.8</v>
      </c>
      <c r="AF244" s="50">
        <f>'EIA Appl Data'!$D$148/100</f>
        <v>0.8</v>
      </c>
      <c r="AG244" s="50">
        <f>'EIA Appl Data'!$D$148/100</f>
        <v>0.8</v>
      </c>
    </row>
    <row r="245" spans="1:33" ht="14.25" x14ac:dyDescent="0.45">
      <c r="A245" s="43" t="s">
        <v>2500</v>
      </c>
      <c r="B245" s="50">
        <f>'EIA Appl Data'!$D$187/100</f>
        <v>1</v>
      </c>
      <c r="C245" s="50">
        <f>'EIA Appl Data'!$D$187/100</f>
        <v>1</v>
      </c>
      <c r="D245" s="50">
        <f>'EIA Appl Data'!$D$187/100</f>
        <v>1</v>
      </c>
      <c r="E245" s="50">
        <f>'EIA Appl Data'!$D$187/100</f>
        <v>1</v>
      </c>
      <c r="F245" s="50">
        <f>'EIA Appl Data'!$D$187/100</f>
        <v>1</v>
      </c>
      <c r="G245" s="50">
        <f>'EIA Appl Data'!$D$187/100</f>
        <v>1</v>
      </c>
      <c r="H245" s="50">
        <f>'EIA Appl Data'!$D$187/100</f>
        <v>1</v>
      </c>
      <c r="I245" s="50">
        <f>'EIA Appl Data'!$D$187/100</f>
        <v>1</v>
      </c>
      <c r="J245" s="50">
        <f>'EIA Appl Data'!$D$187/100</f>
        <v>1</v>
      </c>
      <c r="K245" s="50">
        <f>'EIA Appl Data'!$D$187/100</f>
        <v>1</v>
      </c>
      <c r="L245" s="50">
        <f>'EIA Appl Data'!$D$187/100</f>
        <v>1</v>
      </c>
      <c r="M245" s="50">
        <f>'EIA Appl Data'!$D$187/100</f>
        <v>1</v>
      </c>
      <c r="N245" s="50">
        <f>'EIA Appl Data'!$D$187/100</f>
        <v>1</v>
      </c>
      <c r="O245" s="50">
        <f>'EIA Appl Data'!$D$187/100</f>
        <v>1</v>
      </c>
      <c r="P245" s="50">
        <f>'EIA Appl Data'!$D$187/100</f>
        <v>1</v>
      </c>
      <c r="Q245" s="50">
        <f>'EIA Appl Data'!$D$187/100</f>
        <v>1</v>
      </c>
      <c r="R245" s="50">
        <f>'EIA Appl Data'!$D$187/100</f>
        <v>1</v>
      </c>
      <c r="S245" s="50">
        <f>'EIA Appl Data'!$D$187/100</f>
        <v>1</v>
      </c>
      <c r="T245" s="50">
        <f>'EIA Appl Data'!$D$187/100</f>
        <v>1</v>
      </c>
      <c r="U245" s="50">
        <f>'EIA Appl Data'!$D$187/100</f>
        <v>1</v>
      </c>
      <c r="V245" s="50">
        <f>'EIA Appl Data'!$D$187/100</f>
        <v>1</v>
      </c>
      <c r="W245" s="50">
        <f>'EIA Appl Data'!$D$187/100</f>
        <v>1</v>
      </c>
      <c r="X245" s="50">
        <f>'EIA Appl Data'!$D$187/100</f>
        <v>1</v>
      </c>
      <c r="Y245" s="50">
        <f>'EIA Appl Data'!$D$187/100</f>
        <v>1</v>
      </c>
      <c r="Z245" s="50">
        <f>'EIA Appl Data'!$D$187/100</f>
        <v>1</v>
      </c>
      <c r="AA245" s="50">
        <f>'EIA Appl Data'!$D$187/100</f>
        <v>1</v>
      </c>
      <c r="AB245" s="50">
        <f>'EIA Appl Data'!$D$187/100</f>
        <v>1</v>
      </c>
      <c r="AC245" s="50">
        <f>'EIA Appl Data'!$D$187/100</f>
        <v>1</v>
      </c>
      <c r="AD245" s="50">
        <f>'EIA Appl Data'!$D$187/100</f>
        <v>1</v>
      </c>
      <c r="AE245" s="50">
        <f>'EIA Appl Data'!$D$187/100</f>
        <v>1</v>
      </c>
      <c r="AF245" s="50">
        <f>'EIA Appl Data'!$D$187/100</f>
        <v>1</v>
      </c>
      <c r="AG245" s="50">
        <f>'EIA Appl Data'!$D$187/100</f>
        <v>1</v>
      </c>
    </row>
    <row r="246" spans="1:33" x14ac:dyDescent="0.35">
      <c r="A246" s="43" t="s">
        <v>2501</v>
      </c>
      <c r="B246" s="333">
        <f>'EIA Appl Data'!$D$227</f>
        <v>11.2</v>
      </c>
      <c r="C246" s="333">
        <f>'EIA Appl Data'!$D$227</f>
        <v>11.2</v>
      </c>
      <c r="D246" s="333">
        <f>'EIA Appl Data'!$D$227</f>
        <v>11.2</v>
      </c>
      <c r="E246" s="333">
        <f>'EIA Appl Data'!$D$227</f>
        <v>11.2</v>
      </c>
      <c r="F246" s="333">
        <f>'EIA Appl Data'!$D$227</f>
        <v>11.2</v>
      </c>
      <c r="G246" s="333">
        <f>'EIA Appl Data'!$D$227</f>
        <v>11.2</v>
      </c>
      <c r="H246" s="333">
        <f>'EIA Appl Data'!$D$227</f>
        <v>11.2</v>
      </c>
      <c r="I246" s="333">
        <f>'EIA Appl Data'!$D$227</f>
        <v>11.2</v>
      </c>
      <c r="J246" s="333">
        <f>'EIA Appl Data'!$D$227</f>
        <v>11.2</v>
      </c>
      <c r="K246" s="333">
        <f>'EIA Appl Data'!$D$227</f>
        <v>11.2</v>
      </c>
      <c r="L246" s="333">
        <f>'EIA Appl Data'!$D$227</f>
        <v>11.2</v>
      </c>
      <c r="M246" s="333">
        <f>'EIA Appl Data'!$D$227</f>
        <v>11.2</v>
      </c>
      <c r="N246" s="333">
        <f>'EIA Appl Data'!$D$227</f>
        <v>11.2</v>
      </c>
      <c r="O246" s="333">
        <f>'EIA Appl Data'!$D$227</f>
        <v>11.2</v>
      </c>
      <c r="P246" s="333">
        <f>'EIA Appl Data'!$D$227</f>
        <v>11.2</v>
      </c>
      <c r="Q246" s="333">
        <f>'EIA Appl Data'!$D$227</f>
        <v>11.2</v>
      </c>
      <c r="R246" s="333">
        <f>'EIA Appl Data'!$D$227</f>
        <v>11.2</v>
      </c>
      <c r="S246" s="333">
        <f>'EIA Appl Data'!$D$227</f>
        <v>11.2</v>
      </c>
      <c r="T246" s="333">
        <f>'EIA Appl Data'!$D$227</f>
        <v>11.2</v>
      </c>
      <c r="U246" s="333">
        <f>'EIA Appl Data'!$D$227</f>
        <v>11.2</v>
      </c>
      <c r="V246" s="333">
        <f>'EIA Appl Data'!$D$227</f>
        <v>11.2</v>
      </c>
      <c r="W246" s="333">
        <f>'EIA Appl Data'!$D$227</f>
        <v>11.2</v>
      </c>
      <c r="X246" s="333">
        <f>'EIA Appl Data'!$D$227</f>
        <v>11.2</v>
      </c>
      <c r="Y246" s="333">
        <f>'EIA Appl Data'!$D$227</f>
        <v>11.2</v>
      </c>
      <c r="Z246" s="333">
        <f>'EIA Appl Data'!$D$227</f>
        <v>11.2</v>
      </c>
      <c r="AA246" s="333">
        <f>'EIA Appl Data'!$D$227</f>
        <v>11.2</v>
      </c>
      <c r="AB246" s="333">
        <f>'EIA Appl Data'!$D$227</f>
        <v>11.2</v>
      </c>
      <c r="AC246" s="333">
        <f>'EIA Appl Data'!$D$227</f>
        <v>11.2</v>
      </c>
      <c r="AD246" s="333">
        <f>'EIA Appl Data'!$D$227</f>
        <v>11.2</v>
      </c>
      <c r="AE246" s="333">
        <f>'EIA Appl Data'!$D$227</f>
        <v>11.2</v>
      </c>
      <c r="AF246" s="333">
        <f>'EIA Appl Data'!$D$227</f>
        <v>11.2</v>
      </c>
      <c r="AG246" s="333">
        <f>'EIA Appl Data'!$D$227</f>
        <v>11.2</v>
      </c>
    </row>
    <row r="248" spans="1:33" x14ac:dyDescent="0.35">
      <c r="A248" s="47" t="s">
        <v>91</v>
      </c>
    </row>
    <row r="249" spans="1:33" x14ac:dyDescent="0.35">
      <c r="A249" s="43" t="s">
        <v>2499</v>
      </c>
      <c r="B249" s="51">
        <f>'EIA Appl Data'!$D$203</f>
        <v>11.3</v>
      </c>
      <c r="C249" s="51">
        <f>'EIA Appl Data'!$D$203</f>
        <v>11.3</v>
      </c>
      <c r="D249" s="51">
        <f>'EIA Appl Data'!$D$203</f>
        <v>11.3</v>
      </c>
      <c r="E249" s="51">
        <f>'EIA Appl Data'!$D$203</f>
        <v>11.3</v>
      </c>
      <c r="F249" s="51">
        <f>'EIA Appl Data'!$D$203</f>
        <v>11.3</v>
      </c>
      <c r="G249" s="51">
        <f>'EIA Appl Data'!$D$203</f>
        <v>11.3</v>
      </c>
      <c r="H249" s="51">
        <f>'EIA Appl Data'!$D$203</f>
        <v>11.3</v>
      </c>
      <c r="I249" s="51">
        <f>'EIA Appl Data'!$D$203</f>
        <v>11.3</v>
      </c>
      <c r="J249" s="51">
        <f>'EIA Appl Data'!$D$203</f>
        <v>11.3</v>
      </c>
      <c r="K249" s="51">
        <f>'EIA Appl Data'!$D$203</f>
        <v>11.3</v>
      </c>
      <c r="L249" s="51">
        <f>'EIA Appl Data'!$D$203</f>
        <v>11.3</v>
      </c>
      <c r="M249" s="51">
        <f>'EIA Appl Data'!$D$203</f>
        <v>11.3</v>
      </c>
      <c r="N249" s="51">
        <f>'EIA Appl Data'!$D$203</f>
        <v>11.3</v>
      </c>
      <c r="O249" s="51">
        <f>'EIA Appl Data'!$D$203</f>
        <v>11.3</v>
      </c>
      <c r="P249" s="51">
        <f>'EIA Appl Data'!$D$203</f>
        <v>11.3</v>
      </c>
      <c r="Q249" s="51">
        <f>'EIA Appl Data'!$D$203</f>
        <v>11.3</v>
      </c>
      <c r="R249" s="51">
        <f>'EIA Appl Data'!$D$203</f>
        <v>11.3</v>
      </c>
      <c r="S249" s="51">
        <f>'EIA Appl Data'!$D$203</f>
        <v>11.3</v>
      </c>
      <c r="T249" s="51">
        <f>'EIA Appl Data'!$D$203</f>
        <v>11.3</v>
      </c>
      <c r="U249" s="51">
        <f>'EIA Appl Data'!$D$203</f>
        <v>11.3</v>
      </c>
      <c r="V249" s="51">
        <f>'EIA Appl Data'!$D$203</f>
        <v>11.3</v>
      </c>
      <c r="W249" s="51">
        <f>'EIA Appl Data'!$D$203</f>
        <v>11.3</v>
      </c>
      <c r="X249" s="51">
        <f>'EIA Appl Data'!$D$203</f>
        <v>11.3</v>
      </c>
      <c r="Y249" s="51">
        <f>'EIA Appl Data'!$D$203</f>
        <v>11.3</v>
      </c>
      <c r="Z249" s="51">
        <f>'EIA Appl Data'!$D$203</f>
        <v>11.3</v>
      </c>
      <c r="AA249" s="51">
        <f>'EIA Appl Data'!$D$203</f>
        <v>11.3</v>
      </c>
      <c r="AB249" s="51">
        <f>'EIA Appl Data'!$D$203</f>
        <v>11.3</v>
      </c>
      <c r="AC249" s="51">
        <f>'EIA Appl Data'!$D$203</f>
        <v>11.3</v>
      </c>
      <c r="AD249" s="51">
        <f>'EIA Appl Data'!$D$203</f>
        <v>11.3</v>
      </c>
      <c r="AE249" s="51">
        <f>'EIA Appl Data'!$D$203</f>
        <v>11.3</v>
      </c>
      <c r="AF249" s="51">
        <f>'EIA Appl Data'!$D$203</f>
        <v>11.3</v>
      </c>
      <c r="AG249" s="51">
        <f>'EIA Appl Data'!$D$203</f>
        <v>11.3</v>
      </c>
    </row>
    <row r="251" spans="1:33" x14ac:dyDescent="0.35">
      <c r="A251" s="47" t="s">
        <v>99</v>
      </c>
    </row>
    <row r="252" spans="1:33" x14ac:dyDescent="0.35">
      <c r="A252" s="43" t="s">
        <v>107</v>
      </c>
      <c r="B252" s="124">
        <f>'EIA Appl Data'!$D$246/100</f>
        <v>0.98</v>
      </c>
      <c r="C252" s="124">
        <f>'EIA Appl Data'!$D$246/100</f>
        <v>0.98</v>
      </c>
      <c r="D252" s="124">
        <f>'EIA Appl Data'!$D$246/100</f>
        <v>0.98</v>
      </c>
      <c r="E252" s="124">
        <f>'EIA Appl Data'!$D$246/100</f>
        <v>0.98</v>
      </c>
      <c r="F252" s="124">
        <f>'EIA Appl Data'!$D$246/100</f>
        <v>0.98</v>
      </c>
      <c r="G252" s="124">
        <f>'EIA Appl Data'!$D$246/100</f>
        <v>0.98</v>
      </c>
      <c r="H252" s="124">
        <f>'EIA Appl Data'!$D$246/100</f>
        <v>0.98</v>
      </c>
      <c r="I252" s="124">
        <f>'EIA Appl Data'!$D$246/100</f>
        <v>0.98</v>
      </c>
      <c r="J252" s="124">
        <f>'EIA Appl Data'!$D$246/100</f>
        <v>0.98</v>
      </c>
      <c r="K252" s="124">
        <f>'EIA Appl Data'!$D$246/100</f>
        <v>0.98</v>
      </c>
      <c r="L252" s="124">
        <f>'EIA Appl Data'!$D$246/100</f>
        <v>0.98</v>
      </c>
      <c r="M252" s="124">
        <f>'EIA Appl Data'!$D$246/100</f>
        <v>0.98</v>
      </c>
      <c r="N252" s="124">
        <f>'EIA Appl Data'!$D$246/100</f>
        <v>0.98</v>
      </c>
      <c r="O252" s="124">
        <f>'EIA Appl Data'!$D$246/100</f>
        <v>0.98</v>
      </c>
      <c r="P252" s="124">
        <f>'EIA Appl Data'!$D$246/100</f>
        <v>0.98</v>
      </c>
      <c r="Q252" s="124">
        <f>'EIA Appl Data'!$D$246/100</f>
        <v>0.98</v>
      </c>
      <c r="R252" s="124">
        <f>'EIA Appl Data'!$D$246/100</f>
        <v>0.98</v>
      </c>
      <c r="S252" s="124">
        <f>'EIA Appl Data'!$D$246/100</f>
        <v>0.98</v>
      </c>
      <c r="T252" s="124">
        <f>'EIA Appl Data'!$D$246/100</f>
        <v>0.98</v>
      </c>
      <c r="U252" s="124">
        <f>'EIA Appl Data'!$D$246/100</f>
        <v>0.98</v>
      </c>
      <c r="V252" s="124">
        <f>'EIA Appl Data'!$D$246/100</f>
        <v>0.98</v>
      </c>
      <c r="W252" s="124">
        <f>'EIA Appl Data'!$D$246/100</f>
        <v>0.98</v>
      </c>
      <c r="X252" s="124">
        <f>'EIA Appl Data'!$D$246/100</f>
        <v>0.98</v>
      </c>
      <c r="Y252" s="124">
        <f>'EIA Appl Data'!$D$246/100</f>
        <v>0.98</v>
      </c>
      <c r="Z252" s="124">
        <f>'EIA Appl Data'!$D$246/100</f>
        <v>0.98</v>
      </c>
      <c r="AA252" s="124">
        <f>'EIA Appl Data'!$D$246/100</f>
        <v>0.98</v>
      </c>
      <c r="AB252" s="124">
        <f>'EIA Appl Data'!$D$246/100</f>
        <v>0.98</v>
      </c>
      <c r="AC252" s="124">
        <f>'EIA Appl Data'!$D$246/100</f>
        <v>0.98</v>
      </c>
      <c r="AD252" s="124">
        <f>'EIA Appl Data'!$D$246/100</f>
        <v>0.98</v>
      </c>
      <c r="AE252" s="124">
        <f>'EIA Appl Data'!$D$246/100</f>
        <v>0.98</v>
      </c>
      <c r="AF252" s="124">
        <f>'EIA Appl Data'!$D$246/100</f>
        <v>0.98</v>
      </c>
      <c r="AG252" s="124">
        <f>'EIA Appl Data'!$D$246/100</f>
        <v>0.98</v>
      </c>
    </row>
    <row r="253" spans="1:33" x14ac:dyDescent="0.35">
      <c r="A253" s="43" t="s">
        <v>106</v>
      </c>
      <c r="B253" s="124">
        <f>'EIA Appl Data'!$D$163/100</f>
        <v>0.82</v>
      </c>
      <c r="C253" s="124">
        <f>'EIA Appl Data'!$D$163/100</f>
        <v>0.82</v>
      </c>
      <c r="D253" s="124">
        <f>'EIA Appl Data'!$D$163/100</f>
        <v>0.82</v>
      </c>
      <c r="E253" s="124">
        <f>'EIA Appl Data'!$D$163/100</f>
        <v>0.82</v>
      </c>
      <c r="F253" s="124">
        <f>'EIA Appl Data'!$D$163/100</f>
        <v>0.82</v>
      </c>
      <c r="G253" s="124">
        <f>'EIA Appl Data'!$D$163/100</f>
        <v>0.82</v>
      </c>
      <c r="H253" s="124">
        <f>'EIA Appl Data'!$D$163/100</f>
        <v>0.82</v>
      </c>
      <c r="I253" s="124">
        <f>'EIA Appl Data'!$D$163/100</f>
        <v>0.82</v>
      </c>
      <c r="J253" s="124">
        <f>'EIA Appl Data'!$D$163/100</f>
        <v>0.82</v>
      </c>
      <c r="K253" s="124">
        <f>'EIA Appl Data'!$D$163/100</f>
        <v>0.82</v>
      </c>
      <c r="L253" s="124">
        <f>'EIA Appl Data'!$D$163/100</f>
        <v>0.82</v>
      </c>
      <c r="M253" s="124">
        <f>'EIA Appl Data'!$D$163/100</f>
        <v>0.82</v>
      </c>
      <c r="N253" s="124">
        <f>'EIA Appl Data'!$D$163/100</f>
        <v>0.82</v>
      </c>
      <c r="O253" s="124">
        <f>'EIA Appl Data'!$D$163/100</f>
        <v>0.82</v>
      </c>
      <c r="P253" s="124">
        <f>'EIA Appl Data'!$D$163/100</f>
        <v>0.82</v>
      </c>
      <c r="Q253" s="124">
        <f>'EIA Appl Data'!$D$163/100</f>
        <v>0.82</v>
      </c>
      <c r="R253" s="124">
        <f>'EIA Appl Data'!$D$163/100</f>
        <v>0.82</v>
      </c>
      <c r="S253" s="124">
        <f>'EIA Appl Data'!$D$163/100</f>
        <v>0.82</v>
      </c>
      <c r="T253" s="124">
        <f>'EIA Appl Data'!$D$163/100</f>
        <v>0.82</v>
      </c>
      <c r="U253" s="124">
        <f>'EIA Appl Data'!$D$163/100</f>
        <v>0.82</v>
      </c>
      <c r="V253" s="124">
        <f>'EIA Appl Data'!$D$163/100</f>
        <v>0.82</v>
      </c>
      <c r="W253" s="124">
        <f>'EIA Appl Data'!$D$163/100</f>
        <v>0.82</v>
      </c>
      <c r="X253" s="124">
        <f>'EIA Appl Data'!$D$163/100</f>
        <v>0.82</v>
      </c>
      <c r="Y253" s="124">
        <f>'EIA Appl Data'!$D$163/100</f>
        <v>0.82</v>
      </c>
      <c r="Z253" s="124">
        <f>'EIA Appl Data'!$D$163/100</f>
        <v>0.82</v>
      </c>
      <c r="AA253" s="124">
        <f>'EIA Appl Data'!$D$163/100</f>
        <v>0.82</v>
      </c>
      <c r="AB253" s="124">
        <f>'EIA Appl Data'!$D$163/100</f>
        <v>0.82</v>
      </c>
      <c r="AC253" s="124">
        <f>'EIA Appl Data'!$D$163/100</f>
        <v>0.82</v>
      </c>
      <c r="AD253" s="124">
        <f>'EIA Appl Data'!$D$163/100</f>
        <v>0.82</v>
      </c>
      <c r="AE253" s="124">
        <f>'EIA Appl Data'!$D$163/100</f>
        <v>0.82</v>
      </c>
      <c r="AF253" s="124">
        <f>'EIA Appl Data'!$D$163/100</f>
        <v>0.82</v>
      </c>
      <c r="AG253" s="124">
        <f>'EIA Appl Data'!$D$163/100</f>
        <v>0.82</v>
      </c>
    </row>
    <row r="255" spans="1:33" x14ac:dyDescent="0.35">
      <c r="A255" s="49" t="s">
        <v>105</v>
      </c>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row>
    <row r="256" spans="1:33" x14ac:dyDescent="0.35">
      <c r="A256" s="47" t="s">
        <v>92</v>
      </c>
    </row>
    <row r="257" spans="1:33" ht="14.25" x14ac:dyDescent="0.45">
      <c r="A257" s="43" t="s">
        <v>104</v>
      </c>
      <c r="B257" s="50">
        <f>'EIA Appl Data'!$E$148/100</f>
        <v>0.95</v>
      </c>
      <c r="C257" s="50">
        <f>'EIA Appl Data'!$E$148/100</f>
        <v>0.95</v>
      </c>
      <c r="D257" s="50">
        <f>'EIA Appl Data'!$E$148/100</f>
        <v>0.95</v>
      </c>
      <c r="E257" s="50">
        <f>'EIA Appl Data'!$E$148/100</f>
        <v>0.95</v>
      </c>
      <c r="F257" s="50">
        <f>'EIA Appl Data'!$E$148/100</f>
        <v>0.95</v>
      </c>
      <c r="G257" s="50">
        <f>'EIA Appl Data'!$E$148/100</f>
        <v>0.95</v>
      </c>
      <c r="H257" s="50">
        <f>'EIA Appl Data'!$E$148/100</f>
        <v>0.95</v>
      </c>
      <c r="I257" s="50">
        <f>'EIA Appl Data'!$E$148/100</f>
        <v>0.95</v>
      </c>
      <c r="J257" s="50">
        <f>'EIA Appl Data'!$E$148/100</f>
        <v>0.95</v>
      </c>
      <c r="K257" s="50">
        <f>'EIA Appl Data'!$E$148/100</f>
        <v>0.95</v>
      </c>
      <c r="L257" s="50">
        <f>'EIA Appl Data'!$E$148/100</f>
        <v>0.95</v>
      </c>
      <c r="M257" s="50">
        <f>'EIA Appl Data'!$E$148/100</f>
        <v>0.95</v>
      </c>
      <c r="N257" s="50">
        <f>'EIA Appl Data'!$E$148/100</f>
        <v>0.95</v>
      </c>
      <c r="O257" s="50">
        <f>'EIA Appl Data'!$E$148/100</f>
        <v>0.95</v>
      </c>
      <c r="P257" s="50">
        <f>'EIA Appl Data'!$E$148/100</f>
        <v>0.95</v>
      </c>
      <c r="Q257" s="50">
        <f>'EIA Appl Data'!$E$148/100</f>
        <v>0.95</v>
      </c>
      <c r="R257" s="50">
        <f>'EIA Appl Data'!$E$148/100</f>
        <v>0.95</v>
      </c>
      <c r="S257" s="50">
        <f>'EIA Appl Data'!$E$148/100</f>
        <v>0.95</v>
      </c>
      <c r="T257" s="50">
        <f>'EIA Appl Data'!$E$148/100</f>
        <v>0.95</v>
      </c>
      <c r="U257" s="50">
        <f>'EIA Appl Data'!$E$148/100</f>
        <v>0.95</v>
      </c>
      <c r="V257" s="50">
        <f>'EIA Appl Data'!$E$148/100</f>
        <v>0.95</v>
      </c>
      <c r="W257" s="50">
        <f>'EIA Appl Data'!$E$148/100</f>
        <v>0.95</v>
      </c>
      <c r="X257" s="50">
        <f>'EIA Appl Data'!$E$148/100</f>
        <v>0.95</v>
      </c>
      <c r="Y257" s="50">
        <f>'EIA Appl Data'!$E$148/100</f>
        <v>0.95</v>
      </c>
      <c r="Z257" s="50">
        <f>'EIA Appl Data'!$E$148/100</f>
        <v>0.95</v>
      </c>
      <c r="AA257" s="50">
        <f>'EIA Appl Data'!$E$148/100</f>
        <v>0.95</v>
      </c>
      <c r="AB257" s="50">
        <f>'EIA Appl Data'!$E$148/100</f>
        <v>0.95</v>
      </c>
      <c r="AC257" s="50">
        <f>'EIA Appl Data'!$E$148/100</f>
        <v>0.95</v>
      </c>
      <c r="AD257" s="50">
        <f>'EIA Appl Data'!$E$148/100</f>
        <v>0.95</v>
      </c>
      <c r="AE257" s="50">
        <f>'EIA Appl Data'!$E$148/100</f>
        <v>0.95</v>
      </c>
      <c r="AF257" s="50">
        <f>'EIA Appl Data'!$E$148/100</f>
        <v>0.95</v>
      </c>
      <c r="AG257" s="50">
        <f>'EIA Appl Data'!$E$148/100</f>
        <v>0.95</v>
      </c>
    </row>
    <row r="258" spans="1:33" ht="14.25" x14ac:dyDescent="0.45">
      <c r="A258" s="43" t="s">
        <v>2500</v>
      </c>
      <c r="B258" s="50">
        <f>'EIA Appl Data'!$E$187/100</f>
        <v>1</v>
      </c>
      <c r="C258" s="50">
        <f>'EIA Appl Data'!$E$187/100</f>
        <v>1</v>
      </c>
      <c r="D258" s="50">
        <f>'EIA Appl Data'!$E$187/100</f>
        <v>1</v>
      </c>
      <c r="E258" s="50">
        <f>'EIA Appl Data'!$E$187/100</f>
        <v>1</v>
      </c>
      <c r="F258" s="50">
        <f>'EIA Appl Data'!$E$187/100</f>
        <v>1</v>
      </c>
      <c r="G258" s="50">
        <f>'EIA Appl Data'!$E$187/100</f>
        <v>1</v>
      </c>
      <c r="H258" s="50">
        <f>'EIA Appl Data'!$E$187/100</f>
        <v>1</v>
      </c>
      <c r="I258" s="50">
        <f>'EIA Appl Data'!$E$187/100</f>
        <v>1</v>
      </c>
      <c r="J258" s="50">
        <f>'EIA Appl Data'!$E$187/100</f>
        <v>1</v>
      </c>
      <c r="K258" s="50">
        <f>'EIA Appl Data'!$E$187/100</f>
        <v>1</v>
      </c>
      <c r="L258" s="50">
        <f>'EIA Appl Data'!$E$187/100</f>
        <v>1</v>
      </c>
      <c r="M258" s="50">
        <f>'EIA Appl Data'!$E$187/100</f>
        <v>1</v>
      </c>
      <c r="N258" s="50">
        <f>'EIA Appl Data'!$E$187/100</f>
        <v>1</v>
      </c>
      <c r="O258" s="50">
        <f>'EIA Appl Data'!$E$187/100</f>
        <v>1</v>
      </c>
      <c r="P258" s="50">
        <f>'EIA Appl Data'!$E$187/100</f>
        <v>1</v>
      </c>
      <c r="Q258" s="50">
        <f>'EIA Appl Data'!$E$187/100</f>
        <v>1</v>
      </c>
      <c r="R258" s="50">
        <f>'EIA Appl Data'!$E$187/100</f>
        <v>1</v>
      </c>
      <c r="S258" s="50">
        <f>'EIA Appl Data'!$E$187/100</f>
        <v>1</v>
      </c>
      <c r="T258" s="50">
        <f>'EIA Appl Data'!$E$187/100</f>
        <v>1</v>
      </c>
      <c r="U258" s="50">
        <f>'EIA Appl Data'!$E$187/100</f>
        <v>1</v>
      </c>
      <c r="V258" s="50">
        <f>'EIA Appl Data'!$E$187/100</f>
        <v>1</v>
      </c>
      <c r="W258" s="50">
        <f>'EIA Appl Data'!$E$187/100</f>
        <v>1</v>
      </c>
      <c r="X258" s="50">
        <f>'EIA Appl Data'!$E$187/100</f>
        <v>1</v>
      </c>
      <c r="Y258" s="50">
        <f>'EIA Appl Data'!$E$187/100</f>
        <v>1</v>
      </c>
      <c r="Z258" s="50">
        <f>'EIA Appl Data'!$E$187/100</f>
        <v>1</v>
      </c>
      <c r="AA258" s="50">
        <f>'EIA Appl Data'!$E$187/100</f>
        <v>1</v>
      </c>
      <c r="AB258" s="50">
        <f>'EIA Appl Data'!$E$187/100</f>
        <v>1</v>
      </c>
      <c r="AC258" s="50">
        <f>'EIA Appl Data'!$E$187/100</f>
        <v>1</v>
      </c>
      <c r="AD258" s="50">
        <f>'EIA Appl Data'!$E$187/100</f>
        <v>1</v>
      </c>
      <c r="AE258" s="50">
        <f>'EIA Appl Data'!$E$187/100</f>
        <v>1</v>
      </c>
      <c r="AF258" s="50">
        <f>'EIA Appl Data'!$E$187/100</f>
        <v>1</v>
      </c>
      <c r="AG258" s="50">
        <f>'EIA Appl Data'!$E$187/100</f>
        <v>1</v>
      </c>
    </row>
    <row r="259" spans="1:33" x14ac:dyDescent="0.35">
      <c r="A259" s="43" t="s">
        <v>2501</v>
      </c>
      <c r="B259" s="43">
        <f>'EIA Appl Data'!$F$227</f>
        <v>13.1</v>
      </c>
      <c r="C259" s="43">
        <f>'EIA Appl Data'!$F$227</f>
        <v>13.1</v>
      </c>
      <c r="D259" s="43">
        <f>'EIA Appl Data'!$F$227</f>
        <v>13.1</v>
      </c>
      <c r="E259" s="43">
        <f>'EIA Appl Data'!$F$227</f>
        <v>13.1</v>
      </c>
      <c r="F259" s="43">
        <f>'EIA Appl Data'!$F$227</f>
        <v>13.1</v>
      </c>
      <c r="G259" s="43">
        <f>'EIA Appl Data'!$F$227</f>
        <v>13.1</v>
      </c>
      <c r="H259" s="43">
        <f>'EIA Appl Data'!$F$227</f>
        <v>13.1</v>
      </c>
      <c r="I259" s="43">
        <f>'EIA Appl Data'!$F$227</f>
        <v>13.1</v>
      </c>
      <c r="J259" s="43">
        <f>'EIA Appl Data'!$F$227</f>
        <v>13.1</v>
      </c>
      <c r="K259" s="43">
        <f>'EIA Appl Data'!$F$227</f>
        <v>13.1</v>
      </c>
      <c r="L259" s="43">
        <f>'EIA Appl Data'!$F$227</f>
        <v>13.1</v>
      </c>
      <c r="M259" s="43">
        <f>'EIA Appl Data'!$F$227</f>
        <v>13.1</v>
      </c>
      <c r="N259" s="43">
        <f>'EIA Appl Data'!$F$227</f>
        <v>13.1</v>
      </c>
      <c r="O259" s="43">
        <f>'EIA Appl Data'!$F$227</f>
        <v>13.1</v>
      </c>
      <c r="P259" s="43">
        <f>'EIA Appl Data'!$F$227</f>
        <v>13.1</v>
      </c>
      <c r="Q259" s="43">
        <f>'EIA Appl Data'!$F$227</f>
        <v>13.1</v>
      </c>
      <c r="R259" s="43">
        <f>'EIA Appl Data'!$F$227</f>
        <v>13.1</v>
      </c>
      <c r="S259" s="43">
        <f>'EIA Appl Data'!$F$227</f>
        <v>13.1</v>
      </c>
      <c r="T259" s="43">
        <f>'EIA Appl Data'!$F$227</f>
        <v>13.1</v>
      </c>
      <c r="U259" s="43">
        <f>'EIA Appl Data'!$F$227</f>
        <v>13.1</v>
      </c>
      <c r="V259" s="43">
        <f>'EIA Appl Data'!$F$227</f>
        <v>13.1</v>
      </c>
      <c r="W259" s="43">
        <f>'EIA Appl Data'!$F$227</f>
        <v>13.1</v>
      </c>
      <c r="X259" s="43">
        <f>'EIA Appl Data'!$F$227</f>
        <v>13.1</v>
      </c>
      <c r="Y259" s="43">
        <f>'EIA Appl Data'!$F$227</f>
        <v>13.1</v>
      </c>
      <c r="Z259" s="43">
        <f>'EIA Appl Data'!$F$227</f>
        <v>13.1</v>
      </c>
      <c r="AA259" s="43">
        <f>'EIA Appl Data'!$F$227</f>
        <v>13.1</v>
      </c>
      <c r="AB259" s="43">
        <f>'EIA Appl Data'!$F$227</f>
        <v>13.1</v>
      </c>
      <c r="AC259" s="43">
        <f>'EIA Appl Data'!$F$227</f>
        <v>13.1</v>
      </c>
      <c r="AD259" s="43">
        <f>'EIA Appl Data'!$F$227</f>
        <v>13.1</v>
      </c>
      <c r="AE259" s="43">
        <f>'EIA Appl Data'!$F$227</f>
        <v>13.1</v>
      </c>
      <c r="AF259" s="43">
        <f>'EIA Appl Data'!$F$227</f>
        <v>13.1</v>
      </c>
      <c r="AG259" s="43">
        <f>'EIA Appl Data'!$F$227</f>
        <v>13.1</v>
      </c>
    </row>
    <row r="261" spans="1:33" x14ac:dyDescent="0.35">
      <c r="A261" s="47" t="s">
        <v>91</v>
      </c>
    </row>
    <row r="262" spans="1:33" x14ac:dyDescent="0.35">
      <c r="A262" s="43" t="s">
        <v>2499</v>
      </c>
      <c r="B262" s="43">
        <f>'EIA Appl Data'!$F$203</f>
        <v>12.8</v>
      </c>
      <c r="C262" s="43">
        <f>'EIA Appl Data'!$F$203</f>
        <v>12.8</v>
      </c>
      <c r="D262" s="43">
        <f>'EIA Appl Data'!$F$203</f>
        <v>12.8</v>
      </c>
      <c r="E262" s="43">
        <f>'EIA Appl Data'!$F$203</f>
        <v>12.8</v>
      </c>
      <c r="F262" s="43">
        <f>'EIA Appl Data'!$F$203</f>
        <v>12.8</v>
      </c>
      <c r="G262" s="43">
        <f>'EIA Appl Data'!$F$203</f>
        <v>12.8</v>
      </c>
      <c r="H262" s="43">
        <f>'EIA Appl Data'!$F$203</f>
        <v>12.8</v>
      </c>
      <c r="I262" s="43">
        <f>'EIA Appl Data'!$F$203</f>
        <v>12.8</v>
      </c>
      <c r="J262" s="43">
        <f>'EIA Appl Data'!$F$203</f>
        <v>12.8</v>
      </c>
      <c r="K262" s="43">
        <f>'EIA Appl Data'!$F$203</f>
        <v>12.8</v>
      </c>
      <c r="L262" s="43">
        <f>'EIA Appl Data'!$F$203</f>
        <v>12.8</v>
      </c>
      <c r="M262" s="43">
        <f>'EIA Appl Data'!$F$203</f>
        <v>12.8</v>
      </c>
      <c r="N262" s="43">
        <f>'EIA Appl Data'!$F$203</f>
        <v>12.8</v>
      </c>
      <c r="O262" s="43">
        <f>'EIA Appl Data'!$F$203</f>
        <v>12.8</v>
      </c>
      <c r="P262" s="43">
        <f>'EIA Appl Data'!$F$203</f>
        <v>12.8</v>
      </c>
      <c r="Q262" s="43">
        <f>'EIA Appl Data'!$F$203</f>
        <v>12.8</v>
      </c>
      <c r="R262" s="43">
        <f>'EIA Appl Data'!$F$203</f>
        <v>12.8</v>
      </c>
      <c r="S262" s="43">
        <f>'EIA Appl Data'!$F$203</f>
        <v>12.8</v>
      </c>
      <c r="T262" s="43">
        <f>'EIA Appl Data'!$F$203</f>
        <v>12.8</v>
      </c>
      <c r="U262" s="43">
        <f>'EIA Appl Data'!$F$203</f>
        <v>12.8</v>
      </c>
      <c r="V262" s="43">
        <f>'EIA Appl Data'!$F$203</f>
        <v>12.8</v>
      </c>
      <c r="W262" s="43">
        <f>'EIA Appl Data'!$F$203</f>
        <v>12.8</v>
      </c>
      <c r="X262" s="43">
        <f>'EIA Appl Data'!$F$203</f>
        <v>12.8</v>
      </c>
      <c r="Y262" s="43">
        <f>'EIA Appl Data'!$F$203</f>
        <v>12.8</v>
      </c>
      <c r="Z262" s="43">
        <f>'EIA Appl Data'!$F$203</f>
        <v>12.8</v>
      </c>
      <c r="AA262" s="43">
        <f>'EIA Appl Data'!$F$203</f>
        <v>12.8</v>
      </c>
      <c r="AB262" s="43">
        <f>'EIA Appl Data'!$F$203</f>
        <v>12.8</v>
      </c>
      <c r="AC262" s="43">
        <f>'EIA Appl Data'!$F$203</f>
        <v>12.8</v>
      </c>
      <c r="AD262" s="43">
        <f>'EIA Appl Data'!$F$203</f>
        <v>12.8</v>
      </c>
      <c r="AE262" s="43">
        <f>'EIA Appl Data'!$F$203</f>
        <v>12.8</v>
      </c>
      <c r="AF262" s="43">
        <f>'EIA Appl Data'!$F$203</f>
        <v>12.8</v>
      </c>
      <c r="AG262" s="43">
        <f>'EIA Appl Data'!$F$203</f>
        <v>12.8</v>
      </c>
    </row>
    <row r="264" spans="1:33" x14ac:dyDescent="0.35">
      <c r="A264" s="47" t="s">
        <v>99</v>
      </c>
    </row>
    <row r="265" spans="1:33" x14ac:dyDescent="0.35">
      <c r="A265" s="43" t="s">
        <v>107</v>
      </c>
      <c r="B265" s="124">
        <f>'EIA Appl Data'!$D$246/100</f>
        <v>0.98</v>
      </c>
      <c r="C265" s="124">
        <f>'EIA Appl Data'!$D$246/100</f>
        <v>0.98</v>
      </c>
      <c r="D265" s="124">
        <f>'EIA Appl Data'!$D$246/100</f>
        <v>0.98</v>
      </c>
      <c r="E265" s="124">
        <f>'EIA Appl Data'!$D$246/100</f>
        <v>0.98</v>
      </c>
      <c r="F265" s="124">
        <f>'EIA Appl Data'!$D$246/100</f>
        <v>0.98</v>
      </c>
      <c r="G265" s="124">
        <f>'EIA Appl Data'!$D$246/100</f>
        <v>0.98</v>
      </c>
      <c r="H265" s="124">
        <f>'EIA Appl Data'!$D$246/100</f>
        <v>0.98</v>
      </c>
      <c r="I265" s="124">
        <f>'EIA Appl Data'!$D$246/100</f>
        <v>0.98</v>
      </c>
      <c r="J265" s="124">
        <f>'EIA Appl Data'!$D$246/100</f>
        <v>0.98</v>
      </c>
      <c r="K265" s="124">
        <f>'EIA Appl Data'!$D$246/100</f>
        <v>0.98</v>
      </c>
      <c r="L265" s="124">
        <f>'EIA Appl Data'!$D$246/100</f>
        <v>0.98</v>
      </c>
      <c r="M265" s="124">
        <f>'EIA Appl Data'!$D$246/100</f>
        <v>0.98</v>
      </c>
      <c r="N265" s="124">
        <f>'EIA Appl Data'!$D$246/100</f>
        <v>0.98</v>
      </c>
      <c r="O265" s="124">
        <f>'EIA Appl Data'!$D$246/100</f>
        <v>0.98</v>
      </c>
      <c r="P265" s="124">
        <f>'EIA Appl Data'!$D$246/100</f>
        <v>0.98</v>
      </c>
      <c r="Q265" s="124">
        <f>'EIA Appl Data'!$D$246/100</f>
        <v>0.98</v>
      </c>
      <c r="R265" s="124">
        <f>'EIA Appl Data'!$D$246/100</f>
        <v>0.98</v>
      </c>
      <c r="S265" s="124">
        <f>'EIA Appl Data'!$D$246/100</f>
        <v>0.98</v>
      </c>
      <c r="T265" s="124">
        <f>'EIA Appl Data'!$D$246/100</f>
        <v>0.98</v>
      </c>
      <c r="U265" s="124">
        <f>'EIA Appl Data'!$D$246/100</f>
        <v>0.98</v>
      </c>
      <c r="V265" s="124">
        <f>'EIA Appl Data'!$D$246/100</f>
        <v>0.98</v>
      </c>
      <c r="W265" s="124">
        <f>'EIA Appl Data'!$D$246/100</f>
        <v>0.98</v>
      </c>
      <c r="X265" s="124">
        <f>'EIA Appl Data'!$D$246/100</f>
        <v>0.98</v>
      </c>
      <c r="Y265" s="124">
        <f>'EIA Appl Data'!$D$246/100</f>
        <v>0.98</v>
      </c>
      <c r="Z265" s="124">
        <f>'EIA Appl Data'!$D$246/100</f>
        <v>0.98</v>
      </c>
      <c r="AA265" s="124">
        <f>'EIA Appl Data'!$D$246/100</f>
        <v>0.98</v>
      </c>
      <c r="AB265" s="124">
        <f>'EIA Appl Data'!$D$246/100</f>
        <v>0.98</v>
      </c>
      <c r="AC265" s="124">
        <f>'EIA Appl Data'!$D$246/100</f>
        <v>0.98</v>
      </c>
      <c r="AD265" s="124">
        <f>'EIA Appl Data'!$D$246/100</f>
        <v>0.98</v>
      </c>
      <c r="AE265" s="124">
        <f>'EIA Appl Data'!$D$246/100</f>
        <v>0.98</v>
      </c>
      <c r="AF265" s="124">
        <f>'EIA Appl Data'!$D$246/100</f>
        <v>0.98</v>
      </c>
      <c r="AG265" s="124">
        <f>'EIA Appl Data'!$D$246/100</f>
        <v>0.98</v>
      </c>
    </row>
    <row r="266" spans="1:33" x14ac:dyDescent="0.35">
      <c r="A266" s="43" t="s">
        <v>106</v>
      </c>
      <c r="B266" s="124">
        <f>'EIA Appl Data'!$F$163/100</f>
        <v>0.99</v>
      </c>
      <c r="C266" s="124">
        <f>'EIA Appl Data'!$F$163/100</f>
        <v>0.99</v>
      </c>
      <c r="D266" s="124">
        <f>'EIA Appl Data'!$F$163/100</f>
        <v>0.99</v>
      </c>
      <c r="E266" s="124">
        <f>'EIA Appl Data'!$F$163/100</f>
        <v>0.99</v>
      </c>
      <c r="F266" s="124">
        <f>'EIA Appl Data'!$F$163/100</f>
        <v>0.99</v>
      </c>
      <c r="G266" s="124">
        <f>'EIA Appl Data'!$F$163/100</f>
        <v>0.99</v>
      </c>
      <c r="H266" s="124">
        <f>'EIA Appl Data'!$F$163/100</f>
        <v>0.99</v>
      </c>
      <c r="I266" s="124">
        <f>'EIA Appl Data'!$F$163/100</f>
        <v>0.99</v>
      </c>
      <c r="J266" s="124">
        <f>'EIA Appl Data'!$F$163/100</f>
        <v>0.99</v>
      </c>
      <c r="K266" s="124">
        <f>'EIA Appl Data'!$F$163/100</f>
        <v>0.99</v>
      </c>
      <c r="L266" s="124">
        <f>'EIA Appl Data'!$F$163/100</f>
        <v>0.99</v>
      </c>
      <c r="M266" s="124">
        <f>'EIA Appl Data'!$F$163/100</f>
        <v>0.99</v>
      </c>
      <c r="N266" s="124">
        <f>'EIA Appl Data'!$F$163/100</f>
        <v>0.99</v>
      </c>
      <c r="O266" s="124">
        <f>'EIA Appl Data'!$F$163/100</f>
        <v>0.99</v>
      </c>
      <c r="P266" s="124">
        <f>'EIA Appl Data'!$F$163/100</f>
        <v>0.99</v>
      </c>
      <c r="Q266" s="124">
        <f>'EIA Appl Data'!$F$163/100</f>
        <v>0.99</v>
      </c>
      <c r="R266" s="124">
        <f>'EIA Appl Data'!$F$163/100</f>
        <v>0.99</v>
      </c>
      <c r="S266" s="124">
        <f>'EIA Appl Data'!$F$163/100</f>
        <v>0.99</v>
      </c>
      <c r="T266" s="124">
        <f>'EIA Appl Data'!$F$163/100</f>
        <v>0.99</v>
      </c>
      <c r="U266" s="124">
        <f>'EIA Appl Data'!$F$163/100</f>
        <v>0.99</v>
      </c>
      <c r="V266" s="124">
        <f>'EIA Appl Data'!$F$163/100</f>
        <v>0.99</v>
      </c>
      <c r="W266" s="124">
        <f>'EIA Appl Data'!$F$163/100</f>
        <v>0.99</v>
      </c>
      <c r="X266" s="124">
        <f>'EIA Appl Data'!$F$163/100</f>
        <v>0.99</v>
      </c>
      <c r="Y266" s="124">
        <f>'EIA Appl Data'!$F$163/100</f>
        <v>0.99</v>
      </c>
      <c r="Z266" s="124">
        <f>'EIA Appl Data'!$F$163/100</f>
        <v>0.99</v>
      </c>
      <c r="AA266" s="124">
        <f>'EIA Appl Data'!$F$163/100</f>
        <v>0.99</v>
      </c>
      <c r="AB266" s="124">
        <f>'EIA Appl Data'!$F$163/100</f>
        <v>0.99</v>
      </c>
      <c r="AC266" s="124">
        <f>'EIA Appl Data'!$F$163/100</f>
        <v>0.99</v>
      </c>
      <c r="AD266" s="124">
        <f>'EIA Appl Data'!$F$163/100</f>
        <v>0.99</v>
      </c>
      <c r="AE266" s="124">
        <f>'EIA Appl Data'!$F$163/100</f>
        <v>0.99</v>
      </c>
      <c r="AF266" s="124">
        <f>'EIA Appl Data'!$F$163/100</f>
        <v>0.99</v>
      </c>
      <c r="AG266" s="124">
        <f>'EIA Appl Data'!$F$163/100</f>
        <v>0.99</v>
      </c>
    </row>
    <row r="268" spans="1:33" x14ac:dyDescent="0.35">
      <c r="A268" s="49" t="s">
        <v>95</v>
      </c>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row>
    <row r="270" spans="1:33" x14ac:dyDescent="0.35">
      <c r="A270" s="47" t="s">
        <v>93</v>
      </c>
    </row>
    <row r="271" spans="1:33" x14ac:dyDescent="0.35">
      <c r="A271" s="43" t="s">
        <v>92</v>
      </c>
      <c r="B271" s="46">
        <f>(B257-B244)*B230+(B258-B245)*B229</f>
        <v>0.11924686781096698</v>
      </c>
      <c r="C271" s="46">
        <f t="shared" ref="C271:AG271" si="37">(C257-C244)*C230+(C258-C245)*C229</f>
        <v>0.11800997698995055</v>
      </c>
      <c r="D271" s="46">
        <f t="shared" si="37"/>
        <v>0.11694968819501418</v>
      </c>
      <c r="E271" s="46">
        <f t="shared" si="37"/>
        <v>0.1171225967520359</v>
      </c>
      <c r="F271" s="46">
        <f t="shared" si="37"/>
        <v>0.11710558592126455</v>
      </c>
      <c r="G271" s="46">
        <f t="shared" si="37"/>
        <v>0.11694449348121808</v>
      </c>
      <c r="H271" s="46">
        <f t="shared" si="37"/>
        <v>0.11645497847082024</v>
      </c>
      <c r="I271" s="46">
        <f t="shared" si="37"/>
        <v>0.11592197908678625</v>
      </c>
      <c r="J271" s="46">
        <f t="shared" si="37"/>
        <v>0.11549858424030521</v>
      </c>
      <c r="K271" s="46">
        <f t="shared" si="37"/>
        <v>0.1152573181220556</v>
      </c>
      <c r="L271" s="46">
        <f t="shared" si="37"/>
        <v>0.11521397935229291</v>
      </c>
      <c r="M271" s="46">
        <f t="shared" si="37"/>
        <v>0.11519343612593452</v>
      </c>
      <c r="N271" s="46">
        <f t="shared" si="37"/>
        <v>0.11535598568205734</v>
      </c>
      <c r="O271" s="46">
        <f t="shared" si="37"/>
        <v>0.11554729964140328</v>
      </c>
      <c r="P271" s="46">
        <f t="shared" si="37"/>
        <v>0.11559863491185769</v>
      </c>
      <c r="Q271" s="46">
        <f t="shared" si="37"/>
        <v>0.11558351915094248</v>
      </c>
      <c r="R271" s="46">
        <f t="shared" si="37"/>
        <v>0.11565736280682881</v>
      </c>
      <c r="S271" s="46">
        <f t="shared" si="37"/>
        <v>0.11585257775034948</v>
      </c>
      <c r="T271" s="46">
        <f t="shared" si="37"/>
        <v>0.11595699689657525</v>
      </c>
      <c r="U271" s="46">
        <f t="shared" si="37"/>
        <v>0.11602938834698658</v>
      </c>
      <c r="V271" s="46">
        <f t="shared" si="37"/>
        <v>0.11610594301897001</v>
      </c>
      <c r="W271" s="46">
        <f t="shared" si="37"/>
        <v>0.11625377542364375</v>
      </c>
      <c r="X271" s="46">
        <f t="shared" si="37"/>
        <v>0.1163842434906166</v>
      </c>
      <c r="Y271" s="46">
        <f t="shared" si="37"/>
        <v>0.11650355666052149</v>
      </c>
      <c r="Z271" s="46">
        <f t="shared" si="37"/>
        <v>0.11664487049477539</v>
      </c>
      <c r="AA271" s="46">
        <f t="shared" si="37"/>
        <v>0.11680546603788387</v>
      </c>
      <c r="AB271" s="46">
        <f t="shared" si="37"/>
        <v>0.11693900514040659</v>
      </c>
      <c r="AC271" s="46">
        <f t="shared" si="37"/>
        <v>0.1170515704875925</v>
      </c>
      <c r="AD271" s="46">
        <f t="shared" si="37"/>
        <v>0.11714390180246097</v>
      </c>
      <c r="AE271" s="46">
        <f t="shared" si="37"/>
        <v>0.11727517889556531</v>
      </c>
      <c r="AF271" s="46">
        <f t="shared" si="37"/>
        <v>0.11740758442088307</v>
      </c>
      <c r="AG271" s="46">
        <f t="shared" si="37"/>
        <v>0.11753473445398104</v>
      </c>
    </row>
    <row r="273" spans="1:33" ht="14.25" x14ac:dyDescent="0.45">
      <c r="A273" s="43" t="s">
        <v>91</v>
      </c>
      <c r="B273" s="44">
        <f>(B262-B249)/B249</f>
        <v>0.13274336283185839</v>
      </c>
      <c r="C273" s="44">
        <f t="shared" ref="C273:AG273" si="38">(C262-C249)/C249</f>
        <v>0.13274336283185839</v>
      </c>
      <c r="D273" s="44">
        <f t="shared" si="38"/>
        <v>0.13274336283185839</v>
      </c>
      <c r="E273" s="44">
        <f t="shared" si="38"/>
        <v>0.13274336283185839</v>
      </c>
      <c r="F273" s="44">
        <f t="shared" si="38"/>
        <v>0.13274336283185839</v>
      </c>
      <c r="G273" s="44">
        <f t="shared" si="38"/>
        <v>0.13274336283185839</v>
      </c>
      <c r="H273" s="44">
        <f t="shared" si="38"/>
        <v>0.13274336283185839</v>
      </c>
      <c r="I273" s="44">
        <f t="shared" si="38"/>
        <v>0.13274336283185839</v>
      </c>
      <c r="J273" s="44">
        <f t="shared" si="38"/>
        <v>0.13274336283185839</v>
      </c>
      <c r="K273" s="44">
        <f t="shared" si="38"/>
        <v>0.13274336283185839</v>
      </c>
      <c r="L273" s="44">
        <f t="shared" si="38"/>
        <v>0.13274336283185839</v>
      </c>
      <c r="M273" s="44">
        <f t="shared" si="38"/>
        <v>0.13274336283185839</v>
      </c>
      <c r="N273" s="44">
        <f t="shared" si="38"/>
        <v>0.13274336283185839</v>
      </c>
      <c r="O273" s="44">
        <f t="shared" si="38"/>
        <v>0.13274336283185839</v>
      </c>
      <c r="P273" s="44">
        <f t="shared" si="38"/>
        <v>0.13274336283185839</v>
      </c>
      <c r="Q273" s="44">
        <f t="shared" si="38"/>
        <v>0.13274336283185839</v>
      </c>
      <c r="R273" s="44">
        <f t="shared" si="38"/>
        <v>0.13274336283185839</v>
      </c>
      <c r="S273" s="44">
        <f t="shared" si="38"/>
        <v>0.13274336283185839</v>
      </c>
      <c r="T273" s="44">
        <f t="shared" si="38"/>
        <v>0.13274336283185839</v>
      </c>
      <c r="U273" s="44">
        <f t="shared" si="38"/>
        <v>0.13274336283185839</v>
      </c>
      <c r="V273" s="44">
        <f t="shared" si="38"/>
        <v>0.13274336283185839</v>
      </c>
      <c r="W273" s="44">
        <f t="shared" si="38"/>
        <v>0.13274336283185839</v>
      </c>
      <c r="X273" s="44">
        <f t="shared" si="38"/>
        <v>0.13274336283185839</v>
      </c>
      <c r="Y273" s="44">
        <f t="shared" si="38"/>
        <v>0.13274336283185839</v>
      </c>
      <c r="Z273" s="44">
        <f t="shared" si="38"/>
        <v>0.13274336283185839</v>
      </c>
      <c r="AA273" s="44">
        <f t="shared" si="38"/>
        <v>0.13274336283185839</v>
      </c>
      <c r="AB273" s="44">
        <f t="shared" si="38"/>
        <v>0.13274336283185839</v>
      </c>
      <c r="AC273" s="44">
        <f t="shared" si="38"/>
        <v>0.13274336283185839</v>
      </c>
      <c r="AD273" s="44">
        <f t="shared" si="38"/>
        <v>0.13274336283185839</v>
      </c>
      <c r="AE273" s="44">
        <f t="shared" si="38"/>
        <v>0.13274336283185839</v>
      </c>
      <c r="AF273" s="44">
        <f t="shared" si="38"/>
        <v>0.13274336283185839</v>
      </c>
      <c r="AG273" s="44">
        <f t="shared" si="38"/>
        <v>0.13274336283185839</v>
      </c>
    </row>
    <row r="275" spans="1:33" x14ac:dyDescent="0.35">
      <c r="A275" s="43" t="s">
        <v>90</v>
      </c>
      <c r="B275" s="45">
        <f>(B265-B252)*B238+((B266-B253)*B239)</f>
        <v>0.15991281355377387</v>
      </c>
      <c r="C275" s="45">
        <f t="shared" ref="C275:AG275" si="39">(C265-C252)*C238+((C266-C253)*C239)</f>
        <v>0.16369641744913588</v>
      </c>
      <c r="D275" s="45">
        <f t="shared" si="39"/>
        <v>0.16627112144088985</v>
      </c>
      <c r="E275" s="45">
        <f t="shared" si="39"/>
        <v>0.16833658847621313</v>
      </c>
      <c r="F275" s="45">
        <f t="shared" si="39"/>
        <v>0.17006067173038544</v>
      </c>
      <c r="G275" s="45">
        <f t="shared" si="39"/>
        <v>0.17157293667621895</v>
      </c>
      <c r="H275" s="45">
        <f t="shared" si="39"/>
        <v>0.17261225792331725</v>
      </c>
      <c r="I275" s="45">
        <f t="shared" si="39"/>
        <v>0.17360694505928612</v>
      </c>
      <c r="J275" s="45">
        <f t="shared" si="39"/>
        <v>0.17475155165220377</v>
      </c>
      <c r="K275" s="45">
        <f t="shared" si="39"/>
        <v>0.17617699646178533</v>
      </c>
      <c r="L275" s="45">
        <f t="shared" si="39"/>
        <v>0.17785845808533601</v>
      </c>
      <c r="M275" s="45">
        <f t="shared" si="39"/>
        <v>0.1791619849041827</v>
      </c>
      <c r="N275" s="45">
        <f t="shared" si="39"/>
        <v>0.18083813456952391</v>
      </c>
      <c r="O275" s="45">
        <f t="shared" si="39"/>
        <v>0.18269180946026314</v>
      </c>
      <c r="P275" s="45">
        <f t="shared" si="39"/>
        <v>0.18436407084016884</v>
      </c>
      <c r="Q275" s="45">
        <f t="shared" si="39"/>
        <v>0.1859280146771532</v>
      </c>
      <c r="R275" s="45">
        <f t="shared" si="39"/>
        <v>0.18759415936392532</v>
      </c>
      <c r="S275" s="45">
        <f t="shared" si="39"/>
        <v>0.18943172456123644</v>
      </c>
      <c r="T275" s="45">
        <f t="shared" si="39"/>
        <v>0.19110931300623768</v>
      </c>
      <c r="U275" s="45">
        <f t="shared" si="39"/>
        <v>0.19269734799689595</v>
      </c>
      <c r="V275" s="45">
        <f t="shared" si="39"/>
        <v>0.19430271135512278</v>
      </c>
      <c r="W275" s="45">
        <f t="shared" si="39"/>
        <v>0.19600901238941698</v>
      </c>
      <c r="X275" s="45">
        <f t="shared" si="39"/>
        <v>0.19768053993500653</v>
      </c>
      <c r="Y275" s="45">
        <f t="shared" si="39"/>
        <v>0.1993359949869519</v>
      </c>
      <c r="Z275" s="45">
        <f t="shared" si="39"/>
        <v>0.20100189513949093</v>
      </c>
      <c r="AA275" s="45">
        <f t="shared" si="39"/>
        <v>0.20270184380650111</v>
      </c>
      <c r="AB275" s="45">
        <f t="shared" si="39"/>
        <v>0.20432812083154386</v>
      </c>
      <c r="AC275" s="45">
        <f t="shared" si="39"/>
        <v>0.20592985455468268</v>
      </c>
      <c r="AD275" s="45">
        <f t="shared" si="39"/>
        <v>0.20746065645737252</v>
      </c>
      <c r="AE275" s="45">
        <f t="shared" si="39"/>
        <v>0.20906676168891994</v>
      </c>
      <c r="AF275" s="45">
        <f t="shared" si="39"/>
        <v>0.21062877816572109</v>
      </c>
      <c r="AG275" s="45">
        <f t="shared" si="39"/>
        <v>0.21217293213709465</v>
      </c>
    </row>
    <row r="277" spans="1:33" x14ac:dyDescent="0.35">
      <c r="A277" s="49" t="s">
        <v>356</v>
      </c>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row>
    <row r="279" spans="1:33" x14ac:dyDescent="0.35">
      <c r="A279" s="47" t="s">
        <v>93</v>
      </c>
    </row>
    <row r="280" spans="1:33" x14ac:dyDescent="0.35">
      <c r="A280" s="43" t="s">
        <v>92</v>
      </c>
      <c r="B280" s="46">
        <f>(B259-B249)/B249</f>
        <v>0.15929203539822998</v>
      </c>
      <c r="C280" s="46">
        <f t="shared" ref="C280:AG280" si="40">(C259-C249)/C249</f>
        <v>0.15929203539822998</v>
      </c>
      <c r="D280" s="46">
        <f t="shared" si="40"/>
        <v>0.15929203539822998</v>
      </c>
      <c r="E280" s="46">
        <f t="shared" si="40"/>
        <v>0.15929203539822998</v>
      </c>
      <c r="F280" s="46">
        <f t="shared" si="40"/>
        <v>0.15929203539822998</v>
      </c>
      <c r="G280" s="46">
        <f t="shared" si="40"/>
        <v>0.15929203539822998</v>
      </c>
      <c r="H280" s="46">
        <f t="shared" si="40"/>
        <v>0.15929203539822998</v>
      </c>
      <c r="I280" s="46">
        <f t="shared" si="40"/>
        <v>0.15929203539822998</v>
      </c>
      <c r="J280" s="46">
        <f t="shared" si="40"/>
        <v>0.15929203539822998</v>
      </c>
      <c r="K280" s="46">
        <f t="shared" si="40"/>
        <v>0.15929203539822998</v>
      </c>
      <c r="L280" s="46">
        <f t="shared" si="40"/>
        <v>0.15929203539822998</v>
      </c>
      <c r="M280" s="46">
        <f t="shared" si="40"/>
        <v>0.15929203539822998</v>
      </c>
      <c r="N280" s="46">
        <f t="shared" si="40"/>
        <v>0.15929203539822998</v>
      </c>
      <c r="O280" s="46">
        <f t="shared" si="40"/>
        <v>0.15929203539822998</v>
      </c>
      <c r="P280" s="46">
        <f t="shared" si="40"/>
        <v>0.15929203539822998</v>
      </c>
      <c r="Q280" s="46">
        <f t="shared" si="40"/>
        <v>0.15929203539822998</v>
      </c>
      <c r="R280" s="46">
        <f t="shared" si="40"/>
        <v>0.15929203539822998</v>
      </c>
      <c r="S280" s="46">
        <f t="shared" si="40"/>
        <v>0.15929203539822998</v>
      </c>
      <c r="T280" s="46">
        <f t="shared" si="40"/>
        <v>0.15929203539822998</v>
      </c>
      <c r="U280" s="46">
        <f t="shared" si="40"/>
        <v>0.15929203539822998</v>
      </c>
      <c r="V280" s="46">
        <f t="shared" si="40"/>
        <v>0.15929203539822998</v>
      </c>
      <c r="W280" s="46">
        <f t="shared" si="40"/>
        <v>0.15929203539822998</v>
      </c>
      <c r="X280" s="46">
        <f t="shared" si="40"/>
        <v>0.15929203539822998</v>
      </c>
      <c r="Y280" s="46">
        <f t="shared" si="40"/>
        <v>0.15929203539822998</v>
      </c>
      <c r="Z280" s="46">
        <f t="shared" si="40"/>
        <v>0.15929203539822998</v>
      </c>
      <c r="AA280" s="46">
        <f t="shared" si="40"/>
        <v>0.15929203539822998</v>
      </c>
      <c r="AB280" s="46">
        <f t="shared" si="40"/>
        <v>0.15929203539822998</v>
      </c>
      <c r="AC280" s="46">
        <f t="shared" si="40"/>
        <v>0.15929203539822998</v>
      </c>
      <c r="AD280" s="46">
        <f t="shared" si="40"/>
        <v>0.15929203539822998</v>
      </c>
      <c r="AE280" s="46">
        <f t="shared" si="40"/>
        <v>0.15929203539822998</v>
      </c>
      <c r="AF280" s="46">
        <f t="shared" si="40"/>
        <v>0.15929203539822998</v>
      </c>
      <c r="AG280" s="46">
        <f t="shared" si="40"/>
        <v>0.15929203539822998</v>
      </c>
    </row>
    <row r="282" spans="1:33" ht="14.25" x14ac:dyDescent="0.45">
      <c r="A282" s="43" t="s">
        <v>91</v>
      </c>
      <c r="B282" s="44">
        <f>B273</f>
        <v>0.13274336283185839</v>
      </c>
      <c r="C282" s="44">
        <f t="shared" ref="C282:AG282" si="41">C273</f>
        <v>0.13274336283185839</v>
      </c>
      <c r="D282" s="44">
        <f t="shared" si="41"/>
        <v>0.13274336283185839</v>
      </c>
      <c r="E282" s="44">
        <f t="shared" si="41"/>
        <v>0.13274336283185839</v>
      </c>
      <c r="F282" s="44">
        <f t="shared" si="41"/>
        <v>0.13274336283185839</v>
      </c>
      <c r="G282" s="44">
        <f t="shared" si="41"/>
        <v>0.13274336283185839</v>
      </c>
      <c r="H282" s="44">
        <f t="shared" si="41"/>
        <v>0.13274336283185839</v>
      </c>
      <c r="I282" s="44">
        <f t="shared" si="41"/>
        <v>0.13274336283185839</v>
      </c>
      <c r="J282" s="44">
        <f t="shared" si="41"/>
        <v>0.13274336283185839</v>
      </c>
      <c r="K282" s="44">
        <f t="shared" si="41"/>
        <v>0.13274336283185839</v>
      </c>
      <c r="L282" s="44">
        <f t="shared" si="41"/>
        <v>0.13274336283185839</v>
      </c>
      <c r="M282" s="44">
        <f t="shared" si="41"/>
        <v>0.13274336283185839</v>
      </c>
      <c r="N282" s="44">
        <f t="shared" si="41"/>
        <v>0.13274336283185839</v>
      </c>
      <c r="O282" s="44">
        <f t="shared" si="41"/>
        <v>0.13274336283185839</v>
      </c>
      <c r="P282" s="44">
        <f t="shared" si="41"/>
        <v>0.13274336283185839</v>
      </c>
      <c r="Q282" s="44">
        <f t="shared" si="41"/>
        <v>0.13274336283185839</v>
      </c>
      <c r="R282" s="44">
        <f t="shared" si="41"/>
        <v>0.13274336283185839</v>
      </c>
      <c r="S282" s="44">
        <f t="shared" si="41"/>
        <v>0.13274336283185839</v>
      </c>
      <c r="T282" s="44">
        <f t="shared" si="41"/>
        <v>0.13274336283185839</v>
      </c>
      <c r="U282" s="44">
        <f t="shared" si="41"/>
        <v>0.13274336283185839</v>
      </c>
      <c r="V282" s="44">
        <f t="shared" si="41"/>
        <v>0.13274336283185839</v>
      </c>
      <c r="W282" s="44">
        <f t="shared" si="41"/>
        <v>0.13274336283185839</v>
      </c>
      <c r="X282" s="44">
        <f t="shared" si="41"/>
        <v>0.13274336283185839</v>
      </c>
      <c r="Y282" s="44">
        <f t="shared" si="41"/>
        <v>0.13274336283185839</v>
      </c>
      <c r="Z282" s="44">
        <f t="shared" si="41"/>
        <v>0.13274336283185839</v>
      </c>
      <c r="AA282" s="44">
        <f t="shared" si="41"/>
        <v>0.13274336283185839</v>
      </c>
      <c r="AB282" s="44">
        <f t="shared" si="41"/>
        <v>0.13274336283185839</v>
      </c>
      <c r="AC282" s="44">
        <f t="shared" si="41"/>
        <v>0.13274336283185839</v>
      </c>
      <c r="AD282" s="44">
        <f t="shared" si="41"/>
        <v>0.13274336283185839</v>
      </c>
      <c r="AE282" s="44">
        <f t="shared" si="41"/>
        <v>0.13274336283185839</v>
      </c>
      <c r="AF282" s="44">
        <f t="shared" si="41"/>
        <v>0.13274336283185839</v>
      </c>
      <c r="AG282" s="44">
        <f t="shared" si="41"/>
        <v>0.13274336283185839</v>
      </c>
    </row>
    <row r="284" spans="1:33" x14ac:dyDescent="0.35">
      <c r="A284" s="43" t="s">
        <v>90</v>
      </c>
      <c r="B284" s="45">
        <f>(B265-B252)</f>
        <v>0</v>
      </c>
      <c r="C284" s="45">
        <f t="shared" ref="C284:AG284" si="42">(C265-C252)</f>
        <v>0</v>
      </c>
      <c r="D284" s="45">
        <f t="shared" si="42"/>
        <v>0</v>
      </c>
      <c r="E284" s="45">
        <f t="shared" si="42"/>
        <v>0</v>
      </c>
      <c r="F284" s="45">
        <f t="shared" si="42"/>
        <v>0</v>
      </c>
      <c r="G284" s="45">
        <f t="shared" si="42"/>
        <v>0</v>
      </c>
      <c r="H284" s="45">
        <f t="shared" si="42"/>
        <v>0</v>
      </c>
      <c r="I284" s="45">
        <f t="shared" si="42"/>
        <v>0</v>
      </c>
      <c r="J284" s="45">
        <f t="shared" si="42"/>
        <v>0</v>
      </c>
      <c r="K284" s="45">
        <f t="shared" si="42"/>
        <v>0</v>
      </c>
      <c r="L284" s="45">
        <f t="shared" si="42"/>
        <v>0</v>
      </c>
      <c r="M284" s="45">
        <f t="shared" si="42"/>
        <v>0</v>
      </c>
      <c r="N284" s="45">
        <f t="shared" si="42"/>
        <v>0</v>
      </c>
      <c r="O284" s="45">
        <f t="shared" si="42"/>
        <v>0</v>
      </c>
      <c r="P284" s="45">
        <f t="shared" si="42"/>
        <v>0</v>
      </c>
      <c r="Q284" s="45">
        <f t="shared" si="42"/>
        <v>0</v>
      </c>
      <c r="R284" s="45">
        <f t="shared" si="42"/>
        <v>0</v>
      </c>
      <c r="S284" s="45">
        <f t="shared" si="42"/>
        <v>0</v>
      </c>
      <c r="T284" s="45">
        <f t="shared" si="42"/>
        <v>0</v>
      </c>
      <c r="U284" s="45">
        <f t="shared" si="42"/>
        <v>0</v>
      </c>
      <c r="V284" s="45">
        <f t="shared" si="42"/>
        <v>0</v>
      </c>
      <c r="W284" s="45">
        <f t="shared" si="42"/>
        <v>0</v>
      </c>
      <c r="X284" s="45">
        <f t="shared" si="42"/>
        <v>0</v>
      </c>
      <c r="Y284" s="45">
        <f t="shared" si="42"/>
        <v>0</v>
      </c>
      <c r="Z284" s="45">
        <f t="shared" si="42"/>
        <v>0</v>
      </c>
      <c r="AA284" s="45">
        <f t="shared" si="42"/>
        <v>0</v>
      </c>
      <c r="AB284" s="45">
        <f t="shared" si="42"/>
        <v>0</v>
      </c>
      <c r="AC284" s="45">
        <f t="shared" si="42"/>
        <v>0</v>
      </c>
      <c r="AD284" s="45">
        <f t="shared" si="42"/>
        <v>0</v>
      </c>
      <c r="AE284" s="45">
        <f t="shared" si="42"/>
        <v>0</v>
      </c>
      <c r="AF284" s="45">
        <f t="shared" si="42"/>
        <v>0</v>
      </c>
      <c r="AG284" s="45">
        <f t="shared" si="42"/>
        <v>0</v>
      </c>
    </row>
    <row r="286" spans="1:33" x14ac:dyDescent="0.35">
      <c r="A286" s="49" t="s">
        <v>1712</v>
      </c>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row>
    <row r="287" spans="1:33" x14ac:dyDescent="0.35">
      <c r="B287" s="43">
        <v>2019</v>
      </c>
      <c r="C287" s="43">
        <v>2020</v>
      </c>
      <c r="D287" s="43">
        <v>2021</v>
      </c>
      <c r="E287" s="43">
        <v>2022</v>
      </c>
      <c r="F287" s="43">
        <v>2023</v>
      </c>
      <c r="G287" s="43">
        <v>2024</v>
      </c>
      <c r="H287" s="43">
        <v>2025</v>
      </c>
      <c r="I287" s="43">
        <v>2026</v>
      </c>
      <c r="J287" s="43">
        <v>2027</v>
      </c>
      <c r="K287" s="43">
        <v>2028</v>
      </c>
      <c r="L287" s="43">
        <v>2029</v>
      </c>
      <c r="M287" s="43">
        <v>2030</v>
      </c>
      <c r="N287" s="43">
        <v>2031</v>
      </c>
      <c r="O287" s="43">
        <v>2032</v>
      </c>
      <c r="P287" s="43">
        <v>2033</v>
      </c>
      <c r="Q287" s="43">
        <v>2034</v>
      </c>
      <c r="R287" s="43">
        <v>2035</v>
      </c>
      <c r="S287" s="43">
        <v>2036</v>
      </c>
      <c r="T287" s="43">
        <v>2037</v>
      </c>
      <c r="U287" s="43">
        <v>2038</v>
      </c>
      <c r="V287" s="43">
        <v>2039</v>
      </c>
      <c r="W287" s="43">
        <v>2040</v>
      </c>
      <c r="X287" s="43">
        <v>2041</v>
      </c>
      <c r="Y287" s="43">
        <v>2042</v>
      </c>
      <c r="Z287" s="43">
        <v>2043</v>
      </c>
      <c r="AA287" s="43">
        <v>2044</v>
      </c>
      <c r="AB287" s="43">
        <v>2045</v>
      </c>
      <c r="AC287" s="43">
        <v>2046</v>
      </c>
      <c r="AD287" s="43">
        <v>2047</v>
      </c>
      <c r="AE287" s="43">
        <v>2048</v>
      </c>
      <c r="AF287" s="43">
        <v>2049</v>
      </c>
      <c r="AG287" s="43">
        <v>2050</v>
      </c>
    </row>
    <row r="288" spans="1:33" x14ac:dyDescent="0.35">
      <c r="A288" s="47" t="s">
        <v>1711</v>
      </c>
      <c r="B288" s="63">
        <f>'Bldg Electrification'!A121</f>
        <v>0</v>
      </c>
      <c r="C288" s="63">
        <f>'Bldg Electrification'!B121</f>
        <v>0</v>
      </c>
      <c r="D288" s="63">
        <f>($M$203-$C$203)/COUNT($D$202:$M$202)+C288</f>
        <v>0.1</v>
      </c>
      <c r="E288" s="63">
        <f t="shared" ref="E288:L288" si="43">($M$203-$C$203)/COUNT($D$202:$M$202)+D288</f>
        <v>0.2</v>
      </c>
      <c r="F288" s="63">
        <f t="shared" si="43"/>
        <v>0.30000000000000004</v>
      </c>
      <c r="G288" s="63">
        <f t="shared" si="43"/>
        <v>0.4</v>
      </c>
      <c r="H288" s="63">
        <f t="shared" si="43"/>
        <v>0.5</v>
      </c>
      <c r="I288" s="63">
        <f t="shared" si="43"/>
        <v>0.6</v>
      </c>
      <c r="J288" s="63">
        <f t="shared" si="43"/>
        <v>0.7</v>
      </c>
      <c r="K288" s="63">
        <f t="shared" si="43"/>
        <v>0.79999999999999993</v>
      </c>
      <c r="L288" s="63">
        <f t="shared" si="43"/>
        <v>0.89999999999999991</v>
      </c>
      <c r="M288" s="63">
        <v>1</v>
      </c>
      <c r="N288" s="63">
        <f>M288</f>
        <v>1</v>
      </c>
      <c r="O288" s="63">
        <f t="shared" ref="O288:AG288" si="44">N288</f>
        <v>1</v>
      </c>
      <c r="P288" s="63">
        <f t="shared" si="44"/>
        <v>1</v>
      </c>
      <c r="Q288" s="63">
        <f t="shared" si="44"/>
        <v>1</v>
      </c>
      <c r="R288" s="63">
        <f t="shared" si="44"/>
        <v>1</v>
      </c>
      <c r="S288" s="63">
        <f t="shared" si="44"/>
        <v>1</v>
      </c>
      <c r="T288" s="63">
        <f t="shared" si="44"/>
        <v>1</v>
      </c>
      <c r="U288" s="63">
        <f t="shared" si="44"/>
        <v>1</v>
      </c>
      <c r="V288" s="63">
        <f t="shared" si="44"/>
        <v>1</v>
      </c>
      <c r="W288" s="63">
        <f t="shared" si="44"/>
        <v>1</v>
      </c>
      <c r="X288" s="63">
        <f t="shared" si="44"/>
        <v>1</v>
      </c>
      <c r="Y288" s="63">
        <f t="shared" si="44"/>
        <v>1</v>
      </c>
      <c r="Z288" s="63">
        <f t="shared" si="44"/>
        <v>1</v>
      </c>
      <c r="AA288" s="63">
        <f t="shared" si="44"/>
        <v>1</v>
      </c>
      <c r="AB288" s="63">
        <f t="shared" si="44"/>
        <v>1</v>
      </c>
      <c r="AC288" s="63">
        <f t="shared" si="44"/>
        <v>1</v>
      </c>
      <c r="AD288" s="63">
        <f t="shared" si="44"/>
        <v>1</v>
      </c>
      <c r="AE288" s="63">
        <f t="shared" si="44"/>
        <v>1</v>
      </c>
      <c r="AF288" s="63">
        <f t="shared" si="44"/>
        <v>1</v>
      </c>
      <c r="AG288" s="63">
        <f t="shared" si="44"/>
        <v>1</v>
      </c>
    </row>
    <row r="290" spans="1:33" x14ac:dyDescent="0.35">
      <c r="A290" s="47" t="s">
        <v>92</v>
      </c>
      <c r="B290" s="199">
        <f t="shared" ref="B290:L290" si="45">B271*(1-B288)+B280*B288</f>
        <v>0.11924686781096698</v>
      </c>
      <c r="C290" s="199">
        <f t="shared" si="45"/>
        <v>0.11800997698995055</v>
      </c>
      <c r="D290" s="199">
        <f t="shared" si="45"/>
        <v>0.12118392291533576</v>
      </c>
      <c r="E290" s="199">
        <f t="shared" si="45"/>
        <v>0.12555648448127471</v>
      </c>
      <c r="F290" s="199">
        <f t="shared" si="45"/>
        <v>0.12976152076435418</v>
      </c>
      <c r="G290" s="199">
        <f t="shared" si="45"/>
        <v>0.13388351024802284</v>
      </c>
      <c r="H290" s="199">
        <f t="shared" si="45"/>
        <v>0.1378735069345251</v>
      </c>
      <c r="I290" s="199">
        <f t="shared" si="45"/>
        <v>0.14194401287365249</v>
      </c>
      <c r="J290" s="199">
        <f t="shared" si="45"/>
        <v>0.14615400005085255</v>
      </c>
      <c r="K290" s="199">
        <f t="shared" si="45"/>
        <v>0.15048509194299509</v>
      </c>
      <c r="L290" s="199">
        <f t="shared" si="45"/>
        <v>0.15488422979363625</v>
      </c>
      <c r="M290" s="199">
        <f t="shared" ref="M290:AG290" si="46">M271*(1-M288)+M280*M288</f>
        <v>0.15929203539822998</v>
      </c>
      <c r="N290" s="199">
        <f t="shared" si="46"/>
        <v>0.15929203539822998</v>
      </c>
      <c r="O290" s="199">
        <f t="shared" si="46"/>
        <v>0.15929203539822998</v>
      </c>
      <c r="P290" s="199">
        <f t="shared" si="46"/>
        <v>0.15929203539822998</v>
      </c>
      <c r="Q290" s="199">
        <f t="shared" si="46"/>
        <v>0.15929203539822998</v>
      </c>
      <c r="R290" s="199">
        <f t="shared" si="46"/>
        <v>0.15929203539822998</v>
      </c>
      <c r="S290" s="199">
        <f t="shared" si="46"/>
        <v>0.15929203539822998</v>
      </c>
      <c r="T290" s="199">
        <f t="shared" si="46"/>
        <v>0.15929203539822998</v>
      </c>
      <c r="U290" s="199">
        <f t="shared" si="46"/>
        <v>0.15929203539822998</v>
      </c>
      <c r="V290" s="199">
        <f t="shared" si="46"/>
        <v>0.15929203539822998</v>
      </c>
      <c r="W290" s="199">
        <f t="shared" si="46"/>
        <v>0.15929203539822998</v>
      </c>
      <c r="X290" s="199">
        <f t="shared" si="46"/>
        <v>0.15929203539822998</v>
      </c>
      <c r="Y290" s="199">
        <f t="shared" si="46"/>
        <v>0.15929203539822998</v>
      </c>
      <c r="Z290" s="199">
        <f t="shared" si="46"/>
        <v>0.15929203539822998</v>
      </c>
      <c r="AA290" s="199">
        <f t="shared" si="46"/>
        <v>0.15929203539822998</v>
      </c>
      <c r="AB290" s="199">
        <f t="shared" si="46"/>
        <v>0.15929203539822998</v>
      </c>
      <c r="AC290" s="199">
        <f t="shared" si="46"/>
        <v>0.15929203539822998</v>
      </c>
      <c r="AD290" s="199">
        <f t="shared" si="46"/>
        <v>0.15929203539822998</v>
      </c>
      <c r="AE290" s="199">
        <f t="shared" si="46"/>
        <v>0.15929203539822998</v>
      </c>
      <c r="AF290" s="199">
        <f t="shared" si="46"/>
        <v>0.15929203539822998</v>
      </c>
      <c r="AG290" s="199">
        <f t="shared" si="46"/>
        <v>0.15929203539822998</v>
      </c>
    </row>
    <row r="291" spans="1:33" x14ac:dyDescent="0.35">
      <c r="A291" s="47" t="s">
        <v>91</v>
      </c>
      <c r="B291" s="46">
        <f t="shared" ref="B291:L291" si="47">B282</f>
        <v>0.13274336283185839</v>
      </c>
      <c r="C291" s="46">
        <f t="shared" si="47"/>
        <v>0.13274336283185839</v>
      </c>
      <c r="D291" s="46">
        <f t="shared" si="47"/>
        <v>0.13274336283185839</v>
      </c>
      <c r="E291" s="46">
        <f t="shared" si="47"/>
        <v>0.13274336283185839</v>
      </c>
      <c r="F291" s="46">
        <f t="shared" si="47"/>
        <v>0.13274336283185839</v>
      </c>
      <c r="G291" s="46">
        <f t="shared" si="47"/>
        <v>0.13274336283185839</v>
      </c>
      <c r="H291" s="46">
        <f t="shared" si="47"/>
        <v>0.13274336283185839</v>
      </c>
      <c r="I291" s="46">
        <f t="shared" si="47"/>
        <v>0.13274336283185839</v>
      </c>
      <c r="J291" s="46">
        <f t="shared" si="47"/>
        <v>0.13274336283185839</v>
      </c>
      <c r="K291" s="46">
        <f t="shared" si="47"/>
        <v>0.13274336283185839</v>
      </c>
      <c r="L291" s="46">
        <f t="shared" si="47"/>
        <v>0.13274336283185839</v>
      </c>
      <c r="M291" s="46">
        <f t="shared" ref="M291:AG291" si="48">M282</f>
        <v>0.13274336283185839</v>
      </c>
      <c r="N291" s="46">
        <f t="shared" si="48"/>
        <v>0.13274336283185839</v>
      </c>
      <c r="O291" s="46">
        <f t="shared" si="48"/>
        <v>0.13274336283185839</v>
      </c>
      <c r="P291" s="46">
        <f t="shared" si="48"/>
        <v>0.13274336283185839</v>
      </c>
      <c r="Q291" s="46">
        <f t="shared" si="48"/>
        <v>0.13274336283185839</v>
      </c>
      <c r="R291" s="46">
        <f t="shared" si="48"/>
        <v>0.13274336283185839</v>
      </c>
      <c r="S291" s="46">
        <f t="shared" si="48"/>
        <v>0.13274336283185839</v>
      </c>
      <c r="T291" s="46">
        <f t="shared" si="48"/>
        <v>0.13274336283185839</v>
      </c>
      <c r="U291" s="46">
        <f t="shared" si="48"/>
        <v>0.13274336283185839</v>
      </c>
      <c r="V291" s="46">
        <f t="shared" si="48"/>
        <v>0.13274336283185839</v>
      </c>
      <c r="W291" s="46">
        <f t="shared" si="48"/>
        <v>0.13274336283185839</v>
      </c>
      <c r="X291" s="46">
        <f t="shared" si="48"/>
        <v>0.13274336283185839</v>
      </c>
      <c r="Y291" s="46">
        <f t="shared" si="48"/>
        <v>0.13274336283185839</v>
      </c>
      <c r="Z291" s="46">
        <f t="shared" si="48"/>
        <v>0.13274336283185839</v>
      </c>
      <c r="AA291" s="46">
        <f t="shared" si="48"/>
        <v>0.13274336283185839</v>
      </c>
      <c r="AB291" s="46">
        <f t="shared" si="48"/>
        <v>0.13274336283185839</v>
      </c>
      <c r="AC291" s="46">
        <f t="shared" si="48"/>
        <v>0.13274336283185839</v>
      </c>
      <c r="AD291" s="46">
        <f t="shared" si="48"/>
        <v>0.13274336283185839</v>
      </c>
      <c r="AE291" s="46">
        <f t="shared" si="48"/>
        <v>0.13274336283185839</v>
      </c>
      <c r="AF291" s="46">
        <f t="shared" si="48"/>
        <v>0.13274336283185839</v>
      </c>
      <c r="AG291" s="46">
        <f t="shared" si="48"/>
        <v>0.13274336283185839</v>
      </c>
    </row>
    <row r="292" spans="1:33" x14ac:dyDescent="0.35">
      <c r="A292" s="47" t="s">
        <v>1713</v>
      </c>
      <c r="B292" s="334">
        <f>B207</f>
        <v>0.1551587199387445</v>
      </c>
      <c r="C292" s="334">
        <f t="shared" ref="C292:AG292" si="49">C207</f>
        <v>0.15533509782018598</v>
      </c>
      <c r="D292" s="334">
        <f t="shared" si="49"/>
        <v>0.14213248384121194</v>
      </c>
      <c r="E292" s="334">
        <f t="shared" si="49"/>
        <v>0.12887017093851619</v>
      </c>
      <c r="F292" s="334">
        <f t="shared" si="49"/>
        <v>0.11561166259561177</v>
      </c>
      <c r="G292" s="334">
        <f t="shared" si="49"/>
        <v>0.10234158906929738</v>
      </c>
      <c r="H292" s="334">
        <f t="shared" si="49"/>
        <v>8.9044025401039492E-2</v>
      </c>
      <c r="I292" s="334">
        <f t="shared" si="49"/>
        <v>7.5694396406187359E-2</v>
      </c>
      <c r="J292" s="334">
        <f t="shared" si="49"/>
        <v>6.2267254114521421E-2</v>
      </c>
      <c r="K292" s="334">
        <f t="shared" si="49"/>
        <v>4.8760388597098088E-2</v>
      </c>
      <c r="L292" s="334">
        <f t="shared" si="49"/>
        <v>3.517335115043238E-2</v>
      </c>
      <c r="M292" s="334">
        <f t="shared" si="49"/>
        <v>2.1505376344085919E-2</v>
      </c>
      <c r="N292" s="334">
        <f t="shared" si="49"/>
        <v>2.1505376344085919E-2</v>
      </c>
      <c r="O292" s="334">
        <f t="shared" si="49"/>
        <v>2.1505376344085919E-2</v>
      </c>
      <c r="P292" s="334">
        <f t="shared" si="49"/>
        <v>2.1505376344085919E-2</v>
      </c>
      <c r="Q292" s="334">
        <f t="shared" si="49"/>
        <v>2.1505376344085919E-2</v>
      </c>
      <c r="R292" s="334">
        <f t="shared" si="49"/>
        <v>2.1505376344085919E-2</v>
      </c>
      <c r="S292" s="334">
        <f t="shared" si="49"/>
        <v>2.1505376344085919E-2</v>
      </c>
      <c r="T292" s="334">
        <f t="shared" si="49"/>
        <v>2.1505376344085919E-2</v>
      </c>
      <c r="U292" s="334">
        <f t="shared" si="49"/>
        <v>2.1505376344085919E-2</v>
      </c>
      <c r="V292" s="334">
        <f t="shared" si="49"/>
        <v>2.1505376344085919E-2</v>
      </c>
      <c r="W292" s="334">
        <f t="shared" si="49"/>
        <v>2.1505376344085919E-2</v>
      </c>
      <c r="X292" s="334">
        <f t="shared" si="49"/>
        <v>2.1505376344085919E-2</v>
      </c>
      <c r="Y292" s="334">
        <f t="shared" si="49"/>
        <v>2.1505376344085919E-2</v>
      </c>
      <c r="Z292" s="334">
        <f t="shared" si="49"/>
        <v>2.1505376344085919E-2</v>
      </c>
      <c r="AA292" s="334">
        <f t="shared" si="49"/>
        <v>2.1505376344085919E-2</v>
      </c>
      <c r="AB292" s="334">
        <f t="shared" si="49"/>
        <v>2.1505376344085919E-2</v>
      </c>
      <c r="AC292" s="334">
        <f t="shared" si="49"/>
        <v>2.1505376344085919E-2</v>
      </c>
      <c r="AD292" s="334">
        <f t="shared" si="49"/>
        <v>2.1505376344085919E-2</v>
      </c>
      <c r="AE292" s="334">
        <f t="shared" si="49"/>
        <v>2.1505376344085919E-2</v>
      </c>
      <c r="AF292" s="334">
        <f t="shared" si="49"/>
        <v>2.1505376344085919E-2</v>
      </c>
      <c r="AG292" s="334">
        <f t="shared" si="49"/>
        <v>2.1505376344085919E-2</v>
      </c>
    </row>
    <row r="293" spans="1:33" x14ac:dyDescent="0.35">
      <c r="A293" s="43" t="s">
        <v>2502</v>
      </c>
    </row>
    <row r="295" spans="1:33" s="337" customFormat="1" x14ac:dyDescent="0.35">
      <c r="A295" s="337" t="s">
        <v>1717</v>
      </c>
    </row>
    <row r="299" spans="1:33" x14ac:dyDescent="0.35">
      <c r="H299" s="43">
        <v>2020</v>
      </c>
      <c r="I299" s="43">
        <v>2030</v>
      </c>
      <c r="J299" s="43">
        <v>2040</v>
      </c>
    </row>
    <row r="300" spans="1:33" ht="34.9" x14ac:dyDescent="0.35">
      <c r="G300" s="338" t="s">
        <v>2537</v>
      </c>
      <c r="H300" s="124">
        <f>1-7/8</f>
        <v>0.125</v>
      </c>
      <c r="I300" s="124">
        <f>1-5/6</f>
        <v>0.16666666666666663</v>
      </c>
      <c r="J300" s="124">
        <f>1-4/5</f>
        <v>0.19999999999999996</v>
      </c>
    </row>
    <row r="302" spans="1:33" x14ac:dyDescent="0.35">
      <c r="G302" s="43" t="s">
        <v>2538</v>
      </c>
    </row>
    <row r="303" spans="1:33" x14ac:dyDescent="0.35">
      <c r="G303" s="43" t="s">
        <v>2539</v>
      </c>
    </row>
    <row r="331" spans="1:33" customFormat="1" ht="14.25" x14ac:dyDescent="0.45">
      <c r="A331" s="20" t="s">
        <v>2521</v>
      </c>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row>
    <row r="359" spans="1:33" x14ac:dyDescent="0.35">
      <c r="A359" s="43" t="s">
        <v>2541</v>
      </c>
    </row>
    <row r="360" spans="1:33" x14ac:dyDescent="0.35">
      <c r="A360" s="43" t="s">
        <v>2542</v>
      </c>
    </row>
    <row r="361" spans="1:33" x14ac:dyDescent="0.35">
      <c r="A361" s="43" t="s">
        <v>2543</v>
      </c>
    </row>
    <row r="363" spans="1:33" customFormat="1" ht="14.25" x14ac:dyDescent="0.45">
      <c r="A363" s="20" t="s">
        <v>1747</v>
      </c>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row>
    <row r="365" spans="1:33" s="143" customFormat="1" ht="14.25" x14ac:dyDescent="0.45">
      <c r="A365" s="201" t="s">
        <v>1718</v>
      </c>
      <c r="B365" s="202"/>
      <c r="C365" s="202"/>
      <c r="D365" s="202"/>
      <c r="E365" s="202"/>
      <c r="F365" s="202"/>
      <c r="G365" s="202"/>
    </row>
    <row r="366" spans="1:33" s="143" customFormat="1" ht="14.25" x14ac:dyDescent="0.45">
      <c r="A366" s="203"/>
      <c r="B366" s="362" t="s">
        <v>1719</v>
      </c>
      <c r="C366" s="363"/>
      <c r="D366" s="363"/>
      <c r="E366" s="364"/>
      <c r="F366" s="202"/>
      <c r="G366" s="202"/>
    </row>
    <row r="367" spans="1:33" s="143" customFormat="1" ht="14.25" x14ac:dyDescent="0.45">
      <c r="A367" s="204"/>
      <c r="B367" s="362" t="s">
        <v>1720</v>
      </c>
      <c r="C367" s="364"/>
      <c r="D367" s="362" t="s">
        <v>1721</v>
      </c>
      <c r="E367" s="364"/>
      <c r="F367" s="202"/>
      <c r="G367" s="202"/>
    </row>
    <row r="368" spans="1:33" s="143" customFormat="1" ht="14.25" x14ac:dyDescent="0.45">
      <c r="A368" s="205" t="s">
        <v>1722</v>
      </c>
      <c r="B368" s="206" t="s">
        <v>1723</v>
      </c>
      <c r="C368" s="206" t="s">
        <v>1724</v>
      </c>
      <c r="D368" s="206" t="s">
        <v>1723</v>
      </c>
      <c r="E368" s="206" t="s">
        <v>1724</v>
      </c>
      <c r="F368" s="202"/>
      <c r="G368" s="207" t="s">
        <v>1725</v>
      </c>
    </row>
    <row r="369" spans="1:7" ht="14.25" x14ac:dyDescent="0.45">
      <c r="A369" s="208" t="s">
        <v>1726</v>
      </c>
      <c r="B369" s="209">
        <v>95</v>
      </c>
      <c r="C369" s="210">
        <v>95</v>
      </c>
      <c r="D369" s="209">
        <v>50</v>
      </c>
      <c r="E369" s="210">
        <v>50</v>
      </c>
      <c r="F369" s="207" t="s">
        <v>1713</v>
      </c>
      <c r="G369" s="202">
        <f>(C369-E369)/C369</f>
        <v>0.47368421052631576</v>
      </c>
    </row>
    <row r="370" spans="1:7" ht="14.25" x14ac:dyDescent="0.45">
      <c r="A370" s="211" t="s">
        <v>1727</v>
      </c>
      <c r="B370" s="212">
        <v>100</v>
      </c>
      <c r="C370" s="213">
        <v>100</v>
      </c>
      <c r="D370" s="212">
        <v>70</v>
      </c>
      <c r="E370" s="213">
        <v>70</v>
      </c>
      <c r="F370" s="207" t="s">
        <v>1713</v>
      </c>
      <c r="G370" s="202">
        <f t="shared" ref="G370:G386" si="50">(C370-E370)/C370</f>
        <v>0.3</v>
      </c>
    </row>
    <row r="371" spans="1:7" ht="14.25" x14ac:dyDescent="0.45">
      <c r="A371" s="211" t="s">
        <v>1728</v>
      </c>
      <c r="B371" s="212">
        <v>95</v>
      </c>
      <c r="C371" s="213">
        <v>95</v>
      </c>
      <c r="D371" s="212">
        <v>50</v>
      </c>
      <c r="E371" s="213">
        <v>50</v>
      </c>
      <c r="F371" s="207" t="s">
        <v>1713</v>
      </c>
      <c r="G371" s="202">
        <f t="shared" si="50"/>
        <v>0.47368421052631576</v>
      </c>
    </row>
    <row r="372" spans="1:7" ht="14.25" x14ac:dyDescent="0.45">
      <c r="A372" s="211" t="s">
        <v>1729</v>
      </c>
      <c r="B372" s="212">
        <v>105</v>
      </c>
      <c r="C372" s="213">
        <v>105</v>
      </c>
      <c r="D372" s="212">
        <v>110</v>
      </c>
      <c r="E372" s="213">
        <v>110</v>
      </c>
      <c r="F372" s="214" t="s">
        <v>1730</v>
      </c>
      <c r="G372" s="202">
        <f t="shared" si="50"/>
        <v>-4.7619047619047616E-2</v>
      </c>
    </row>
    <row r="373" spans="1:7" ht="14.25" x14ac:dyDescent="0.45">
      <c r="A373" s="211" t="s">
        <v>1731</v>
      </c>
      <c r="B373" s="212">
        <v>80</v>
      </c>
      <c r="C373" s="213">
        <v>80</v>
      </c>
      <c r="D373" s="212">
        <v>35</v>
      </c>
      <c r="E373" s="213">
        <v>35</v>
      </c>
      <c r="F373" s="207" t="s">
        <v>1713</v>
      </c>
      <c r="G373" s="202">
        <f t="shared" si="50"/>
        <v>0.5625</v>
      </c>
    </row>
    <row r="374" spans="1:7" ht="14.25" x14ac:dyDescent="0.45">
      <c r="A374" s="211" t="s">
        <v>1732</v>
      </c>
      <c r="B374" s="212">
        <v>70</v>
      </c>
      <c r="C374" s="213">
        <v>70</v>
      </c>
      <c r="D374" s="212">
        <v>50</v>
      </c>
      <c r="E374" s="213">
        <v>50</v>
      </c>
      <c r="F374" s="207" t="s">
        <v>1713</v>
      </c>
      <c r="G374" s="202">
        <f t="shared" si="50"/>
        <v>0.2857142857142857</v>
      </c>
    </row>
    <row r="375" spans="1:7" ht="14.25" x14ac:dyDescent="0.45">
      <c r="A375" s="211" t="s">
        <v>1733</v>
      </c>
      <c r="B375" s="212">
        <v>90</v>
      </c>
      <c r="C375" s="213">
        <v>90</v>
      </c>
      <c r="D375" s="212">
        <v>80</v>
      </c>
      <c r="E375" s="213">
        <v>80</v>
      </c>
      <c r="F375" s="207" t="s">
        <v>1734</v>
      </c>
      <c r="G375" s="202">
        <f t="shared" si="50"/>
        <v>0.1111111111111111</v>
      </c>
    </row>
    <row r="376" spans="1:7" ht="14.25" x14ac:dyDescent="0.45">
      <c r="A376" s="211" t="s">
        <v>1735</v>
      </c>
      <c r="B376" s="212">
        <v>100</v>
      </c>
      <c r="C376" s="213">
        <v>100</v>
      </c>
      <c r="D376" s="212">
        <v>90</v>
      </c>
      <c r="E376" s="213">
        <v>90</v>
      </c>
      <c r="F376" s="207" t="s">
        <v>1713</v>
      </c>
      <c r="G376" s="202">
        <f t="shared" si="50"/>
        <v>0.1</v>
      </c>
    </row>
    <row r="377" spans="1:7" ht="14.25" x14ac:dyDescent="0.45">
      <c r="A377" s="211" t="s">
        <v>1736</v>
      </c>
      <c r="B377" s="212">
        <v>80</v>
      </c>
      <c r="C377" s="213">
        <v>80</v>
      </c>
      <c r="D377" s="212">
        <v>40</v>
      </c>
      <c r="E377" s="213">
        <v>40</v>
      </c>
      <c r="F377" s="207" t="s">
        <v>1713</v>
      </c>
      <c r="G377" s="202">
        <f t="shared" si="50"/>
        <v>0.5</v>
      </c>
    </row>
    <row r="378" spans="1:7" ht="14.25" x14ac:dyDescent="0.45">
      <c r="A378" s="211" t="s">
        <v>1737</v>
      </c>
      <c r="B378" s="212">
        <v>80</v>
      </c>
      <c r="C378" s="213">
        <v>80</v>
      </c>
      <c r="D378" s="212">
        <v>50</v>
      </c>
      <c r="E378" s="213">
        <v>50</v>
      </c>
      <c r="F378" s="207" t="s">
        <v>1713</v>
      </c>
      <c r="G378" s="202">
        <f t="shared" si="50"/>
        <v>0.375</v>
      </c>
    </row>
    <row r="379" spans="1:7" ht="14.25" x14ac:dyDescent="0.45">
      <c r="A379" s="211" t="s">
        <v>1738</v>
      </c>
      <c r="B379" s="212">
        <v>90</v>
      </c>
      <c r="C379" s="213">
        <v>90</v>
      </c>
      <c r="D379" s="212">
        <v>80</v>
      </c>
      <c r="E379" s="213">
        <v>80</v>
      </c>
      <c r="F379" s="207" t="s">
        <v>1734</v>
      </c>
      <c r="G379" s="202">
        <f t="shared" si="50"/>
        <v>0.1111111111111111</v>
      </c>
    </row>
    <row r="380" spans="1:7" ht="14.25" x14ac:dyDescent="0.45">
      <c r="A380" s="211" t="s">
        <v>1739</v>
      </c>
      <c r="B380" s="212">
        <v>95</v>
      </c>
      <c r="C380" s="213">
        <v>95</v>
      </c>
      <c r="D380" s="212">
        <v>90</v>
      </c>
      <c r="E380" s="213">
        <v>90</v>
      </c>
      <c r="F380" s="214" t="s">
        <v>1730</v>
      </c>
      <c r="G380" s="202">
        <f t="shared" si="50"/>
        <v>5.2631578947368418E-2</v>
      </c>
    </row>
    <row r="381" spans="1:7" ht="14.25" x14ac:dyDescent="0.45">
      <c r="A381" s="211" t="s">
        <v>1740</v>
      </c>
      <c r="B381" s="212">
        <v>95</v>
      </c>
      <c r="C381" s="213">
        <v>95</v>
      </c>
      <c r="D381" s="212">
        <v>90</v>
      </c>
      <c r="E381" s="213">
        <v>90</v>
      </c>
      <c r="F381" s="214" t="s">
        <v>1730</v>
      </c>
      <c r="G381" s="202">
        <f t="shared" si="50"/>
        <v>5.2631578947368418E-2</v>
      </c>
    </row>
    <row r="382" spans="1:7" ht="14.25" x14ac:dyDescent="0.45">
      <c r="A382" s="211" t="s">
        <v>1741</v>
      </c>
      <c r="B382" s="212">
        <v>80</v>
      </c>
      <c r="C382" s="213">
        <v>50</v>
      </c>
      <c r="D382" s="212">
        <v>30</v>
      </c>
      <c r="E382" s="213">
        <v>30</v>
      </c>
      <c r="F382" s="207" t="s">
        <v>1717</v>
      </c>
      <c r="G382" s="202">
        <f>(C382-E382)/C382</f>
        <v>0.4</v>
      </c>
    </row>
    <row r="383" spans="1:7" ht="14.25" x14ac:dyDescent="0.45">
      <c r="A383" s="211" t="s">
        <v>1742</v>
      </c>
      <c r="B383" s="212">
        <v>90</v>
      </c>
      <c r="C383" s="213">
        <v>90</v>
      </c>
      <c r="D383" s="212">
        <v>70</v>
      </c>
      <c r="E383" s="213">
        <v>70</v>
      </c>
      <c r="F383" s="207" t="s">
        <v>92</v>
      </c>
      <c r="G383" s="202">
        <f t="shared" si="50"/>
        <v>0.22222222222222221</v>
      </c>
    </row>
    <row r="384" spans="1:7" ht="14.25" x14ac:dyDescent="0.45">
      <c r="A384" s="211" t="s">
        <v>1743</v>
      </c>
      <c r="B384" s="212">
        <v>95</v>
      </c>
      <c r="C384" s="213">
        <v>90</v>
      </c>
      <c r="D384" s="212">
        <v>80</v>
      </c>
      <c r="E384" s="213">
        <v>80</v>
      </c>
      <c r="F384" s="214" t="s">
        <v>1730</v>
      </c>
      <c r="G384" s="202">
        <f t="shared" si="50"/>
        <v>0.1111111111111111</v>
      </c>
    </row>
    <row r="385" spans="1:7" ht="14.25" x14ac:dyDescent="0.45">
      <c r="A385" s="211" t="s">
        <v>1744</v>
      </c>
      <c r="B385" s="212">
        <v>80</v>
      </c>
      <c r="C385" s="213">
        <v>65</v>
      </c>
      <c r="D385" s="212">
        <v>60</v>
      </c>
      <c r="E385" s="213">
        <v>30</v>
      </c>
      <c r="F385" s="207" t="s">
        <v>1745</v>
      </c>
      <c r="G385" s="202">
        <f t="shared" si="50"/>
        <v>0.53846153846153844</v>
      </c>
    </row>
    <row r="386" spans="1:7" ht="14.25" x14ac:dyDescent="0.45">
      <c r="A386" s="215" t="s">
        <v>1746</v>
      </c>
      <c r="B386" s="216">
        <v>90</v>
      </c>
      <c r="C386" s="217">
        <v>90</v>
      </c>
      <c r="D386" s="216">
        <v>70</v>
      </c>
      <c r="E386" s="217">
        <v>70</v>
      </c>
      <c r="F386" s="207" t="s">
        <v>1745</v>
      </c>
      <c r="G386" s="202">
        <f t="shared" si="50"/>
        <v>0.22222222222222221</v>
      </c>
    </row>
    <row r="388" spans="1:7" x14ac:dyDescent="0.35">
      <c r="A388" s="47" t="s">
        <v>2540</v>
      </c>
      <c r="B388" s="339">
        <f>AVERAGE(G375,G379)</f>
        <v>0.1111111111111111</v>
      </c>
    </row>
  </sheetData>
  <mergeCells count="5">
    <mergeCell ref="B366:E366"/>
    <mergeCell ref="B367:C367"/>
    <mergeCell ref="D367:E367"/>
    <mergeCell ref="A81:J81"/>
    <mergeCell ref="A80:J80"/>
  </mergeCells>
  <hyperlinks>
    <hyperlink ref="A13" r:id="rId1"/>
    <hyperlink ref="A34" r:id="rId2"/>
    <hyperlink ref="A20" r:id="rId3"/>
  </hyperlinks>
  <pageMargins left="0.7" right="0.7" top="0.75" bottom="0.75" header="0.3" footer="0.3"/>
  <pageSetup orientation="portrait" horizontalDpi="1200" verticalDpi="1200" r:id="rId4"/>
  <drawing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O29"/>
  <sheetViews>
    <sheetView topLeftCell="A13" workbookViewId="0">
      <selection activeCell="L37" sqref="L37"/>
    </sheetView>
  </sheetViews>
  <sheetFormatPr defaultRowHeight="14.25" x14ac:dyDescent="0.45"/>
  <cols>
    <col min="1" max="1" width="20.265625" customWidth="1"/>
  </cols>
  <sheetData>
    <row r="1" spans="1:15" x14ac:dyDescent="0.45">
      <c r="A1" s="20" t="s">
        <v>22</v>
      </c>
    </row>
    <row r="2" spans="1:15" s="27" customFormat="1" x14ac:dyDescent="0.45">
      <c r="A2" t="s">
        <v>915</v>
      </c>
    </row>
    <row r="3" spans="1:15" s="27" customFormat="1" x14ac:dyDescent="0.45">
      <c r="A3" s="19">
        <v>2009</v>
      </c>
    </row>
    <row r="4" spans="1:15" s="27" customFormat="1" x14ac:dyDescent="0.45">
      <c r="A4" t="s">
        <v>916</v>
      </c>
    </row>
    <row r="5" spans="1:15" s="27" customFormat="1" x14ac:dyDescent="0.45">
      <c r="A5" s="125" t="s">
        <v>917</v>
      </c>
    </row>
    <row r="6" spans="1:15" s="27" customFormat="1" x14ac:dyDescent="0.45">
      <c r="A6" t="s">
        <v>918</v>
      </c>
    </row>
    <row r="7" spans="1:15" s="27" customFormat="1" x14ac:dyDescent="0.45">
      <c r="A7" s="143"/>
    </row>
    <row r="8" spans="1:15" s="27" customFormat="1" x14ac:dyDescent="0.45">
      <c r="A8" t="s">
        <v>919</v>
      </c>
      <c r="O8" s="35"/>
    </row>
    <row r="9" spans="1:15" s="27" customFormat="1" x14ac:dyDescent="0.45">
      <c r="A9" s="19">
        <v>2010</v>
      </c>
      <c r="O9" s="157"/>
    </row>
    <row r="10" spans="1:15" s="27" customFormat="1" x14ac:dyDescent="0.45">
      <c r="A10" t="s">
        <v>920</v>
      </c>
      <c r="O10" s="158"/>
    </row>
    <row r="11" spans="1:15" s="27" customFormat="1" x14ac:dyDescent="0.45">
      <c r="A11" s="125" t="s">
        <v>921</v>
      </c>
      <c r="O11" s="161"/>
    </row>
    <row r="12" spans="1:15" s="27" customFormat="1" x14ac:dyDescent="0.45">
      <c r="A12" s="7" t="s">
        <v>922</v>
      </c>
      <c r="O12" s="160"/>
    </row>
    <row r="13" spans="1:15" s="27" customFormat="1" x14ac:dyDescent="0.45">
      <c r="A13" s="165" t="s">
        <v>923</v>
      </c>
    </row>
    <row r="14" spans="1:15" s="27" customFormat="1" x14ac:dyDescent="0.45">
      <c r="A14" s="7" t="s">
        <v>924</v>
      </c>
      <c r="O14" s="162"/>
    </row>
    <row r="15" spans="1:15" s="27" customFormat="1" x14ac:dyDescent="0.45">
      <c r="A15" s="165" t="s">
        <v>925</v>
      </c>
    </row>
    <row r="16" spans="1:15" s="27" customFormat="1" x14ac:dyDescent="0.45">
      <c r="A16" s="143"/>
    </row>
    <row r="17" spans="1:10" x14ac:dyDescent="0.45">
      <c r="A17" s="20" t="s">
        <v>50</v>
      </c>
    </row>
    <row r="18" spans="1:10" x14ac:dyDescent="0.45">
      <c r="A18" s="11" t="s">
        <v>926</v>
      </c>
    </row>
    <row r="19" spans="1:10" x14ac:dyDescent="0.45">
      <c r="A19" s="11" t="s">
        <v>927</v>
      </c>
    </row>
    <row r="21" spans="1:10" x14ac:dyDescent="0.45">
      <c r="A21" s="20" t="s">
        <v>23</v>
      </c>
    </row>
    <row r="22" spans="1:10" x14ac:dyDescent="0.45">
      <c r="A22" s="41">
        <v>1</v>
      </c>
    </row>
    <row r="23" spans="1:10" x14ac:dyDescent="0.45">
      <c r="A23" s="11"/>
    </row>
    <row r="24" spans="1:10" x14ac:dyDescent="0.45">
      <c r="A24" s="136" t="s">
        <v>24</v>
      </c>
      <c r="B24" s="22"/>
      <c r="C24" s="22"/>
      <c r="D24" s="22"/>
      <c r="E24" s="22"/>
      <c r="F24" s="22"/>
    </row>
    <row r="25" spans="1:10" x14ac:dyDescent="0.45">
      <c r="A25">
        <v>2019</v>
      </c>
      <c r="B25">
        <v>2020</v>
      </c>
      <c r="C25">
        <v>2030</v>
      </c>
      <c r="D25">
        <v>2050</v>
      </c>
    </row>
    <row r="26" spans="1:10" x14ac:dyDescent="0.45">
      <c r="A26">
        <v>0</v>
      </c>
      <c r="B26">
        <v>0</v>
      </c>
      <c r="C26" s="11">
        <v>1</v>
      </c>
      <c r="D26" s="11">
        <v>1</v>
      </c>
    </row>
    <row r="28" spans="1:10" x14ac:dyDescent="0.45">
      <c r="A28" s="352" t="s">
        <v>26</v>
      </c>
      <c r="B28" s="352"/>
      <c r="C28" s="352"/>
      <c r="D28" s="352"/>
      <c r="E28" s="352"/>
      <c r="F28" s="352"/>
      <c r="G28" s="352"/>
      <c r="H28" s="352"/>
      <c r="I28" s="352"/>
      <c r="J28" s="352"/>
    </row>
    <row r="29" spans="1:10" ht="36" customHeight="1" x14ac:dyDescent="0.45">
      <c r="A29" s="343" t="s">
        <v>914</v>
      </c>
      <c r="B29" s="343"/>
      <c r="C29" s="343"/>
      <c r="D29" s="343"/>
      <c r="E29" s="343"/>
      <c r="F29" s="343"/>
      <c r="G29" s="343"/>
      <c r="H29" s="343"/>
      <c r="I29" s="343"/>
      <c r="J29" s="343"/>
    </row>
  </sheetData>
  <mergeCells count="2">
    <mergeCell ref="A28:J28"/>
    <mergeCell ref="A29:J29"/>
  </mergeCells>
  <hyperlinks>
    <hyperlink ref="A5" r:id="rId1"/>
    <hyperlink ref="A11" r:id="rId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5" sqref="M35"/>
    </sheetView>
  </sheetViews>
  <sheetFormatPr defaultRowHeight="14.25" x14ac:dyDescent="0.4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59"/>
  <sheetViews>
    <sheetView workbookViewId="0">
      <selection sqref="A1:XFD1048576"/>
    </sheetView>
  </sheetViews>
  <sheetFormatPr defaultRowHeight="14.25" x14ac:dyDescent="0.45"/>
  <cols>
    <col min="1" max="1" width="18.3984375" bestFit="1" customWidth="1"/>
    <col min="2" max="2" width="42.73046875" customWidth="1"/>
  </cols>
  <sheetData>
    <row r="1" spans="1:35" ht="15" customHeight="1" thickBot="1" x14ac:dyDescent="0.5">
      <c r="B1" s="101" t="s">
        <v>298</v>
      </c>
      <c r="C1" s="102">
        <v>2019</v>
      </c>
      <c r="D1" s="102">
        <v>2020</v>
      </c>
      <c r="E1" s="102">
        <v>2021</v>
      </c>
      <c r="F1" s="102">
        <v>2022</v>
      </c>
      <c r="G1" s="102">
        <v>2023</v>
      </c>
      <c r="H1" s="102">
        <v>2024</v>
      </c>
      <c r="I1" s="102">
        <v>2025</v>
      </c>
      <c r="J1" s="102">
        <v>2026</v>
      </c>
      <c r="K1" s="102">
        <v>2027</v>
      </c>
      <c r="L1" s="102">
        <v>2028</v>
      </c>
      <c r="M1" s="102">
        <v>2029</v>
      </c>
      <c r="N1" s="102">
        <v>2030</v>
      </c>
      <c r="O1" s="102">
        <v>2031</v>
      </c>
      <c r="P1" s="102">
        <v>2032</v>
      </c>
      <c r="Q1" s="102">
        <v>2033</v>
      </c>
      <c r="R1" s="102">
        <v>2034</v>
      </c>
      <c r="S1" s="102">
        <v>2035</v>
      </c>
      <c r="T1" s="102">
        <v>2036</v>
      </c>
      <c r="U1" s="102">
        <v>2037</v>
      </c>
      <c r="V1" s="102">
        <v>2038</v>
      </c>
      <c r="W1" s="102">
        <v>2039</v>
      </c>
      <c r="X1" s="102">
        <v>2040</v>
      </c>
      <c r="Y1" s="102">
        <v>2041</v>
      </c>
      <c r="Z1" s="102">
        <v>2042</v>
      </c>
      <c r="AA1" s="102">
        <v>2043</v>
      </c>
      <c r="AB1" s="102">
        <v>2044</v>
      </c>
      <c r="AC1" s="102">
        <v>2045</v>
      </c>
      <c r="AD1" s="102">
        <v>2046</v>
      </c>
      <c r="AE1" s="102">
        <v>2047</v>
      </c>
      <c r="AF1" s="102">
        <v>2048</v>
      </c>
      <c r="AG1" s="102">
        <v>2049</v>
      </c>
      <c r="AH1" s="102">
        <v>2050</v>
      </c>
    </row>
    <row r="2" spans="1:35" ht="15" customHeight="1" thickTop="1" x14ac:dyDescent="0.45">
      <c r="C2" s="103"/>
      <c r="D2" s="103"/>
      <c r="E2" s="103"/>
      <c r="F2" s="103"/>
      <c r="G2" s="103"/>
    </row>
    <row r="3" spans="1:35" ht="15" customHeight="1" x14ac:dyDescent="0.45">
      <c r="C3" s="103" t="s">
        <v>297</v>
      </c>
      <c r="D3" s="103" t="s">
        <v>296</v>
      </c>
      <c r="E3" s="103"/>
      <c r="F3" s="103"/>
      <c r="G3" s="103"/>
    </row>
    <row r="4" spans="1:35" ht="15" customHeight="1" x14ac:dyDescent="0.45">
      <c r="C4" s="103" t="s">
        <v>295</v>
      </c>
      <c r="D4" s="103" t="s">
        <v>294</v>
      </c>
      <c r="E4" s="103"/>
      <c r="F4" s="103"/>
      <c r="G4" s="103" t="s">
        <v>293</v>
      </c>
    </row>
    <row r="5" spans="1:35" ht="15" customHeight="1" x14ac:dyDescent="0.45">
      <c r="C5" s="103" t="s">
        <v>292</v>
      </c>
      <c r="D5" s="103" t="s">
        <v>291</v>
      </c>
      <c r="E5" s="103"/>
      <c r="F5" s="103"/>
      <c r="G5" s="103"/>
    </row>
    <row r="6" spans="1:35" ht="15" customHeight="1" x14ac:dyDescent="0.45">
      <c r="C6" s="103" t="s">
        <v>290</v>
      </c>
      <c r="D6" s="103"/>
      <c r="E6" s="103" t="s">
        <v>289</v>
      </c>
      <c r="F6" s="103"/>
      <c r="G6" s="103"/>
    </row>
    <row r="10" spans="1:35" ht="15" customHeight="1" x14ac:dyDescent="0.5">
      <c r="A10" s="104" t="s">
        <v>358</v>
      </c>
      <c r="B10" s="105" t="s">
        <v>359</v>
      </c>
    </row>
    <row r="11" spans="1:35" ht="15" customHeight="1" x14ac:dyDescent="0.45">
      <c r="B11" s="101" t="s">
        <v>360</v>
      </c>
    </row>
    <row r="12" spans="1:35" ht="15" customHeight="1" x14ac:dyDescent="0.45">
      <c r="B12" s="101" t="s">
        <v>285</v>
      </c>
      <c r="C12" s="19" t="s">
        <v>285</v>
      </c>
      <c r="D12" s="19" t="s">
        <v>285</v>
      </c>
      <c r="E12" s="19" t="s">
        <v>285</v>
      </c>
      <c r="F12" s="19" t="s">
        <v>285</v>
      </c>
      <c r="G12" s="19" t="s">
        <v>285</v>
      </c>
      <c r="H12" s="19" t="s">
        <v>285</v>
      </c>
      <c r="I12" s="19" t="s">
        <v>285</v>
      </c>
      <c r="J12" s="19" t="s">
        <v>285</v>
      </c>
      <c r="K12" s="19" t="s">
        <v>285</v>
      </c>
      <c r="L12" s="19" t="s">
        <v>285</v>
      </c>
      <c r="M12" s="19" t="s">
        <v>285</v>
      </c>
      <c r="N12" s="19" t="s">
        <v>285</v>
      </c>
      <c r="O12" s="19" t="s">
        <v>285</v>
      </c>
      <c r="P12" s="19" t="s">
        <v>285</v>
      </c>
      <c r="Q12" s="19" t="s">
        <v>285</v>
      </c>
      <c r="R12" s="19" t="s">
        <v>285</v>
      </c>
      <c r="S12" s="19" t="s">
        <v>285</v>
      </c>
      <c r="T12" s="19" t="s">
        <v>285</v>
      </c>
      <c r="U12" s="19" t="s">
        <v>285</v>
      </c>
      <c r="V12" s="19" t="s">
        <v>285</v>
      </c>
      <c r="W12" s="19" t="s">
        <v>285</v>
      </c>
      <c r="X12" s="19" t="s">
        <v>285</v>
      </c>
      <c r="Y12" s="19" t="s">
        <v>285</v>
      </c>
      <c r="Z12" s="19" t="s">
        <v>285</v>
      </c>
      <c r="AA12" s="19" t="s">
        <v>285</v>
      </c>
      <c r="AB12" s="19" t="s">
        <v>285</v>
      </c>
      <c r="AC12" s="19" t="s">
        <v>285</v>
      </c>
      <c r="AD12" s="19" t="s">
        <v>285</v>
      </c>
      <c r="AE12" s="19" t="s">
        <v>285</v>
      </c>
      <c r="AF12" s="19" t="s">
        <v>285</v>
      </c>
      <c r="AG12" s="19" t="s">
        <v>285</v>
      </c>
      <c r="AH12" s="19" t="s">
        <v>285</v>
      </c>
      <c r="AI12" s="19" t="s">
        <v>284</v>
      </c>
    </row>
    <row r="13" spans="1:35" ht="15" customHeight="1" thickBot="1" x14ac:dyDescent="0.5">
      <c r="B13" s="102" t="s">
        <v>361</v>
      </c>
      <c r="C13" s="102">
        <v>2019</v>
      </c>
      <c r="D13" s="102">
        <v>2020</v>
      </c>
      <c r="E13" s="102">
        <v>2021</v>
      </c>
      <c r="F13" s="102">
        <v>2022</v>
      </c>
      <c r="G13" s="102">
        <v>2023</v>
      </c>
      <c r="H13" s="102">
        <v>2024</v>
      </c>
      <c r="I13" s="102">
        <v>2025</v>
      </c>
      <c r="J13" s="102">
        <v>2026</v>
      </c>
      <c r="K13" s="102">
        <v>2027</v>
      </c>
      <c r="L13" s="102">
        <v>2028</v>
      </c>
      <c r="M13" s="102">
        <v>2029</v>
      </c>
      <c r="N13" s="102">
        <v>2030</v>
      </c>
      <c r="O13" s="102">
        <v>2031</v>
      </c>
      <c r="P13" s="102">
        <v>2032</v>
      </c>
      <c r="Q13" s="102">
        <v>2033</v>
      </c>
      <c r="R13" s="102">
        <v>2034</v>
      </c>
      <c r="S13" s="102">
        <v>2035</v>
      </c>
      <c r="T13" s="102">
        <v>2036</v>
      </c>
      <c r="U13" s="102">
        <v>2037</v>
      </c>
      <c r="V13" s="102">
        <v>2038</v>
      </c>
      <c r="W13" s="102">
        <v>2039</v>
      </c>
      <c r="X13" s="102">
        <v>2040</v>
      </c>
      <c r="Y13" s="102">
        <v>2041</v>
      </c>
      <c r="Z13" s="102">
        <v>2042</v>
      </c>
      <c r="AA13" s="102">
        <v>2043</v>
      </c>
      <c r="AB13" s="102">
        <v>2044</v>
      </c>
      <c r="AC13" s="102">
        <v>2045</v>
      </c>
      <c r="AD13" s="102">
        <v>2046</v>
      </c>
      <c r="AE13" s="102">
        <v>2047</v>
      </c>
      <c r="AF13" s="102">
        <v>2048</v>
      </c>
      <c r="AG13" s="102">
        <v>2049</v>
      </c>
      <c r="AH13" s="102">
        <v>2050</v>
      </c>
      <c r="AI13" s="102">
        <v>2050</v>
      </c>
    </row>
    <row r="14" spans="1:35" ht="15" customHeight="1" thickTop="1" x14ac:dyDescent="0.45"/>
    <row r="15" spans="1:35" ht="15" customHeight="1" x14ac:dyDescent="0.45">
      <c r="B15" s="106" t="s">
        <v>362</v>
      </c>
    </row>
    <row r="16" spans="1:35" ht="15" customHeight="1" x14ac:dyDescent="0.45">
      <c r="B16" s="106" t="s">
        <v>363</v>
      </c>
    </row>
    <row r="17" spans="1:35" ht="15" customHeight="1" x14ac:dyDescent="0.45">
      <c r="A17" s="104" t="s">
        <v>364</v>
      </c>
      <c r="B17" s="107" t="s">
        <v>365</v>
      </c>
      <c r="C17" s="108">
        <v>83.258246999999997</v>
      </c>
      <c r="D17" s="108">
        <v>83.912719999999993</v>
      </c>
      <c r="E17" s="108">
        <v>84.601241999999999</v>
      </c>
      <c r="F17" s="108">
        <v>85.306702000000001</v>
      </c>
      <c r="G17" s="108">
        <v>86.002067999999994</v>
      </c>
      <c r="H17" s="108">
        <v>86.689278000000002</v>
      </c>
      <c r="I17" s="108">
        <v>87.380538999999999</v>
      </c>
      <c r="J17" s="108">
        <v>88.052750000000003</v>
      </c>
      <c r="K17" s="108">
        <v>88.699996999999996</v>
      </c>
      <c r="L17" s="108">
        <v>89.336258000000001</v>
      </c>
      <c r="M17" s="108">
        <v>89.965835999999996</v>
      </c>
      <c r="N17" s="108">
        <v>90.606200999999999</v>
      </c>
      <c r="O17" s="108">
        <v>91.267821999999995</v>
      </c>
      <c r="P17" s="108">
        <v>91.907379000000006</v>
      </c>
      <c r="Q17" s="108">
        <v>92.550880000000006</v>
      </c>
      <c r="R17" s="108">
        <v>93.203498999999994</v>
      </c>
      <c r="S17" s="108">
        <v>93.871727000000007</v>
      </c>
      <c r="T17" s="108">
        <v>94.531143</v>
      </c>
      <c r="U17" s="108">
        <v>95.178925000000007</v>
      </c>
      <c r="V17" s="108">
        <v>95.816588999999993</v>
      </c>
      <c r="W17" s="108">
        <v>96.436301999999998</v>
      </c>
      <c r="X17" s="108">
        <v>97.055526999999998</v>
      </c>
      <c r="Y17" s="108">
        <v>97.674025999999998</v>
      </c>
      <c r="Z17" s="108">
        <v>98.285645000000002</v>
      </c>
      <c r="AA17" s="108">
        <v>98.902289999999994</v>
      </c>
      <c r="AB17" s="108">
        <v>99.534981000000002</v>
      </c>
      <c r="AC17" s="108">
        <v>100.184258</v>
      </c>
      <c r="AD17" s="108">
        <v>100.845367</v>
      </c>
      <c r="AE17" s="108">
        <v>101.50953699999999</v>
      </c>
      <c r="AF17" s="108">
        <v>102.168739</v>
      </c>
      <c r="AG17" s="108">
        <v>102.824989</v>
      </c>
      <c r="AH17" s="108">
        <v>103.476883</v>
      </c>
      <c r="AI17" s="109">
        <v>7.038E-3</v>
      </c>
    </row>
    <row r="18" spans="1:35" ht="15" customHeight="1" x14ac:dyDescent="0.45">
      <c r="A18" s="104" t="s">
        <v>366</v>
      </c>
      <c r="B18" s="107" t="s">
        <v>367</v>
      </c>
      <c r="C18" s="108">
        <v>31.398492999999998</v>
      </c>
      <c r="D18" s="108">
        <v>31.611248</v>
      </c>
      <c r="E18" s="108">
        <v>31.837154000000002</v>
      </c>
      <c r="F18" s="108">
        <v>32.069595</v>
      </c>
      <c r="G18" s="108">
        <v>32.297522999999998</v>
      </c>
      <c r="H18" s="108">
        <v>32.522053</v>
      </c>
      <c r="I18" s="108">
        <v>32.747836999999997</v>
      </c>
      <c r="J18" s="108">
        <v>32.965831999999999</v>
      </c>
      <c r="K18" s="108">
        <v>33.173115000000003</v>
      </c>
      <c r="L18" s="108">
        <v>33.375602999999998</v>
      </c>
      <c r="M18" s="108">
        <v>33.575169000000002</v>
      </c>
      <c r="N18" s="108">
        <v>33.778312999999997</v>
      </c>
      <c r="O18" s="108">
        <v>33.990009000000001</v>
      </c>
      <c r="P18" s="108">
        <v>34.192988999999997</v>
      </c>
      <c r="Q18" s="108">
        <v>34.381999999999998</v>
      </c>
      <c r="R18" s="108">
        <v>34.564419000000001</v>
      </c>
      <c r="S18" s="108">
        <v>34.740966999999998</v>
      </c>
      <c r="T18" s="108">
        <v>34.912537</v>
      </c>
      <c r="U18" s="108">
        <v>35.082169</v>
      </c>
      <c r="V18" s="108">
        <v>35.252743000000002</v>
      </c>
      <c r="W18" s="108">
        <v>35.423073000000002</v>
      </c>
      <c r="X18" s="108">
        <v>35.593879999999999</v>
      </c>
      <c r="Y18" s="108">
        <v>35.763817000000003</v>
      </c>
      <c r="Z18" s="108">
        <v>35.932476000000001</v>
      </c>
      <c r="AA18" s="108">
        <v>36.101669000000001</v>
      </c>
      <c r="AB18" s="108">
        <v>36.272334999999998</v>
      </c>
      <c r="AC18" s="108">
        <v>36.444175999999999</v>
      </c>
      <c r="AD18" s="108">
        <v>36.616486000000002</v>
      </c>
      <c r="AE18" s="108">
        <v>36.792113999999998</v>
      </c>
      <c r="AF18" s="108">
        <v>36.969349000000001</v>
      </c>
      <c r="AG18" s="108">
        <v>37.146191000000002</v>
      </c>
      <c r="AH18" s="108">
        <v>37.322144000000002</v>
      </c>
      <c r="AI18" s="109">
        <v>5.5909999999999996E-3</v>
      </c>
    </row>
    <row r="19" spans="1:35" ht="15" customHeight="1" x14ac:dyDescent="0.45">
      <c r="A19" s="104" t="s">
        <v>368</v>
      </c>
      <c r="B19" s="107" t="s">
        <v>369</v>
      </c>
      <c r="C19" s="108">
        <v>6.2615299999999996</v>
      </c>
      <c r="D19" s="108">
        <v>6.154318</v>
      </c>
      <c r="E19" s="108">
        <v>6.0527009999999999</v>
      </c>
      <c r="F19" s="108">
        <v>5.9498300000000004</v>
      </c>
      <c r="G19" s="108">
        <v>5.8506229999999997</v>
      </c>
      <c r="H19" s="108">
        <v>5.755592</v>
      </c>
      <c r="I19" s="108">
        <v>5.6642849999999996</v>
      </c>
      <c r="J19" s="108">
        <v>5.5779620000000003</v>
      </c>
      <c r="K19" s="108">
        <v>5.4949469999999998</v>
      </c>
      <c r="L19" s="108">
        <v>5.4196559999999998</v>
      </c>
      <c r="M19" s="108">
        <v>5.3490840000000004</v>
      </c>
      <c r="N19" s="108">
        <v>5.2847059999999999</v>
      </c>
      <c r="O19" s="108">
        <v>5.2288319999999997</v>
      </c>
      <c r="P19" s="108">
        <v>5.1797829999999996</v>
      </c>
      <c r="Q19" s="108">
        <v>5.1336300000000001</v>
      </c>
      <c r="R19" s="108">
        <v>5.0880619999999999</v>
      </c>
      <c r="S19" s="108">
        <v>5.0412939999999997</v>
      </c>
      <c r="T19" s="108">
        <v>4.988785</v>
      </c>
      <c r="U19" s="108">
        <v>4.9316300000000002</v>
      </c>
      <c r="V19" s="108">
        <v>4.8688979999999997</v>
      </c>
      <c r="W19" s="108">
        <v>4.8041910000000003</v>
      </c>
      <c r="X19" s="108">
        <v>4.740024</v>
      </c>
      <c r="Y19" s="108">
        <v>4.6793170000000002</v>
      </c>
      <c r="Z19" s="108">
        <v>4.6250549999999997</v>
      </c>
      <c r="AA19" s="108">
        <v>4.5755100000000004</v>
      </c>
      <c r="AB19" s="108">
        <v>4.5311589999999997</v>
      </c>
      <c r="AC19" s="108">
        <v>4.4913040000000004</v>
      </c>
      <c r="AD19" s="108">
        <v>4.4564199999999996</v>
      </c>
      <c r="AE19" s="108">
        <v>4.4244060000000003</v>
      </c>
      <c r="AF19" s="108">
        <v>4.3926550000000004</v>
      </c>
      <c r="AG19" s="108">
        <v>4.3598049999999997</v>
      </c>
      <c r="AH19" s="108">
        <v>4.3249040000000001</v>
      </c>
      <c r="AI19" s="109">
        <v>-1.1866E-2</v>
      </c>
    </row>
    <row r="20" spans="1:35" ht="15" customHeight="1" x14ac:dyDescent="0.45">
      <c r="A20" s="104" t="s">
        <v>370</v>
      </c>
      <c r="B20" s="106" t="s">
        <v>226</v>
      </c>
      <c r="C20" s="110">
        <v>120.918266</v>
      </c>
      <c r="D20" s="110">
        <v>121.678291</v>
      </c>
      <c r="E20" s="110">
        <v>122.49110400000001</v>
      </c>
      <c r="F20" s="110">
        <v>123.326126</v>
      </c>
      <c r="G20" s="110">
        <v>124.150215</v>
      </c>
      <c r="H20" s="110">
        <v>124.966927</v>
      </c>
      <c r="I20" s="110">
        <v>125.79265599999999</v>
      </c>
      <c r="J20" s="110">
        <v>126.59654999999999</v>
      </c>
      <c r="K20" s="110">
        <v>127.36805699999999</v>
      </c>
      <c r="L20" s="110">
        <v>128.131516</v>
      </c>
      <c r="M20" s="110">
        <v>128.89009100000001</v>
      </c>
      <c r="N20" s="110">
        <v>129.66922</v>
      </c>
      <c r="O20" s="110">
        <v>130.48666399999999</v>
      </c>
      <c r="P20" s="110">
        <v>131.28015099999999</v>
      </c>
      <c r="Q20" s="110">
        <v>132.06651299999999</v>
      </c>
      <c r="R20" s="110">
        <v>132.85597200000001</v>
      </c>
      <c r="S20" s="110">
        <v>133.65399199999999</v>
      </c>
      <c r="T20" s="110">
        <v>134.43246500000001</v>
      </c>
      <c r="U20" s="110">
        <v>135.19271900000001</v>
      </c>
      <c r="V20" s="110">
        <v>135.938232</v>
      </c>
      <c r="W20" s="110">
        <v>136.66355899999999</v>
      </c>
      <c r="X20" s="110">
        <v>137.38943499999999</v>
      </c>
      <c r="Y20" s="110">
        <v>138.11715699999999</v>
      </c>
      <c r="Z20" s="110">
        <v>138.84318500000001</v>
      </c>
      <c r="AA20" s="110">
        <v>139.57948300000001</v>
      </c>
      <c r="AB20" s="110">
        <v>140.33847</v>
      </c>
      <c r="AC20" s="110">
        <v>141.11973599999999</v>
      </c>
      <c r="AD20" s="110">
        <v>141.918274</v>
      </c>
      <c r="AE20" s="110">
        <v>142.72605899999999</v>
      </c>
      <c r="AF20" s="110">
        <v>143.53074599999999</v>
      </c>
      <c r="AG20" s="110">
        <v>144.33097799999999</v>
      </c>
      <c r="AH20" s="110">
        <v>145.123932</v>
      </c>
      <c r="AI20" s="111">
        <v>5.9040000000000004E-3</v>
      </c>
    </row>
    <row r="22" spans="1:35" ht="15" customHeight="1" x14ac:dyDescent="0.45">
      <c r="A22" s="104" t="s">
        <v>371</v>
      </c>
      <c r="B22" s="106" t="s">
        <v>372</v>
      </c>
      <c r="C22" s="112">
        <v>1786.4722899999999</v>
      </c>
      <c r="D22" s="112">
        <v>1793.6450199999999</v>
      </c>
      <c r="E22" s="112">
        <v>1800.7163089999999</v>
      </c>
      <c r="F22" s="112">
        <v>1807.728394</v>
      </c>
      <c r="G22" s="112">
        <v>1814.6717530000001</v>
      </c>
      <c r="H22" s="112">
        <v>1821.544678</v>
      </c>
      <c r="I22" s="112">
        <v>1828.3442379999999</v>
      </c>
      <c r="J22" s="112">
        <v>1835.0820309999999</v>
      </c>
      <c r="K22" s="112">
        <v>1841.7692870000001</v>
      </c>
      <c r="L22" s="112">
        <v>1848.378052</v>
      </c>
      <c r="M22" s="112">
        <v>1854.926514</v>
      </c>
      <c r="N22" s="112">
        <v>1861.4023440000001</v>
      </c>
      <c r="O22" s="112">
        <v>1867.786987</v>
      </c>
      <c r="P22" s="112">
        <v>1874.1099850000001</v>
      </c>
      <c r="Q22" s="112">
        <v>1880.4951169999999</v>
      </c>
      <c r="R22" s="112">
        <v>1886.91626</v>
      </c>
      <c r="S22" s="112">
        <v>1893.3969729999999</v>
      </c>
      <c r="T22" s="112">
        <v>1899.889404</v>
      </c>
      <c r="U22" s="112">
        <v>1906.35376</v>
      </c>
      <c r="V22" s="112">
        <v>1912.782837</v>
      </c>
      <c r="W22" s="112">
        <v>1919.1412350000001</v>
      </c>
      <c r="X22" s="112">
        <v>1925.4639890000001</v>
      </c>
      <c r="Y22" s="112">
        <v>1931.748047</v>
      </c>
      <c r="Z22" s="112">
        <v>1937.963379</v>
      </c>
      <c r="AA22" s="112">
        <v>1944.1405030000001</v>
      </c>
      <c r="AB22" s="112">
        <v>1950.30603</v>
      </c>
      <c r="AC22" s="112">
        <v>1956.469116</v>
      </c>
      <c r="AD22" s="112">
        <v>1962.6176760000001</v>
      </c>
      <c r="AE22" s="112">
        <v>1968.715942</v>
      </c>
      <c r="AF22" s="112">
        <v>1974.7667240000001</v>
      </c>
      <c r="AG22" s="112">
        <v>1980.795288</v>
      </c>
      <c r="AH22" s="112">
        <v>1986.8093260000001</v>
      </c>
      <c r="AI22" s="111">
        <v>3.4350000000000001E-3</v>
      </c>
    </row>
    <row r="24" spans="1:35" ht="15" customHeight="1" x14ac:dyDescent="0.45">
      <c r="B24" s="106" t="s">
        <v>373</v>
      </c>
    </row>
    <row r="25" spans="1:35" ht="15" customHeight="1" x14ac:dyDescent="0.45">
      <c r="B25" s="106" t="s">
        <v>374</v>
      </c>
    </row>
    <row r="26" spans="1:35" ht="15" customHeight="1" x14ac:dyDescent="0.45">
      <c r="A26" s="104" t="s">
        <v>375</v>
      </c>
      <c r="B26" s="107" t="s">
        <v>376</v>
      </c>
      <c r="C26" s="113">
        <v>95.697143999999994</v>
      </c>
      <c r="D26" s="113">
        <v>92.980331000000007</v>
      </c>
      <c r="E26" s="113">
        <v>92.121559000000005</v>
      </c>
      <c r="F26" s="113">
        <v>91.208443000000003</v>
      </c>
      <c r="G26" s="113">
        <v>90.232085999999995</v>
      </c>
      <c r="H26" s="113">
        <v>89.298751999999993</v>
      </c>
      <c r="I26" s="113">
        <v>88.320342999999994</v>
      </c>
      <c r="J26" s="113">
        <v>87.413794999999993</v>
      </c>
      <c r="K26" s="113">
        <v>86.582808999999997</v>
      </c>
      <c r="L26" s="113">
        <v>85.874001000000007</v>
      </c>
      <c r="M26" s="113">
        <v>85.295563000000001</v>
      </c>
      <c r="N26" s="113">
        <v>84.643210999999994</v>
      </c>
      <c r="O26" s="113">
        <v>84.080100999999999</v>
      </c>
      <c r="P26" s="113">
        <v>83.601478999999998</v>
      </c>
      <c r="Q26" s="113">
        <v>83.151786999999999</v>
      </c>
      <c r="R26" s="113">
        <v>82.737899999999996</v>
      </c>
      <c r="S26" s="113">
        <v>82.385352999999995</v>
      </c>
      <c r="T26" s="113">
        <v>82.091408000000001</v>
      </c>
      <c r="U26" s="113">
        <v>81.815314999999998</v>
      </c>
      <c r="V26" s="113">
        <v>81.544349999999994</v>
      </c>
      <c r="W26" s="113">
        <v>81.290474000000003</v>
      </c>
      <c r="X26" s="113">
        <v>81.050612999999998</v>
      </c>
      <c r="Y26" s="113">
        <v>80.829880000000003</v>
      </c>
      <c r="Z26" s="113">
        <v>80.628517000000002</v>
      </c>
      <c r="AA26" s="113">
        <v>80.437545999999998</v>
      </c>
      <c r="AB26" s="113">
        <v>80.245536999999999</v>
      </c>
      <c r="AC26" s="113">
        <v>80.072402999999994</v>
      </c>
      <c r="AD26" s="113">
        <v>79.915999999999997</v>
      </c>
      <c r="AE26" s="113">
        <v>79.759551999999999</v>
      </c>
      <c r="AF26" s="113">
        <v>79.616118999999998</v>
      </c>
      <c r="AG26" s="113">
        <v>79.498489000000006</v>
      </c>
      <c r="AH26" s="113">
        <v>79.387016000000003</v>
      </c>
      <c r="AI26" s="109">
        <v>-6.0089999999999996E-3</v>
      </c>
    </row>
    <row r="27" spans="1:35" ht="15" customHeight="1" x14ac:dyDescent="0.45">
      <c r="A27" s="104" t="s">
        <v>377</v>
      </c>
      <c r="B27" s="107" t="s">
        <v>378</v>
      </c>
      <c r="C27" s="113">
        <v>173.42773399999999</v>
      </c>
      <c r="D27" s="113">
        <v>167.86871300000001</v>
      </c>
      <c r="E27" s="113">
        <v>166.86203</v>
      </c>
      <c r="F27" s="113">
        <v>163.85972599999999</v>
      </c>
      <c r="G27" s="113">
        <v>160.82557700000001</v>
      </c>
      <c r="H27" s="113">
        <v>158.501282</v>
      </c>
      <c r="I27" s="113">
        <v>155.320618</v>
      </c>
      <c r="J27" s="113">
        <v>152.74231</v>
      </c>
      <c r="K27" s="113">
        <v>151.28805500000001</v>
      </c>
      <c r="L27" s="113">
        <v>150.10295099999999</v>
      </c>
      <c r="M27" s="113">
        <v>149.23703</v>
      </c>
      <c r="N27" s="113">
        <v>148.32543899999999</v>
      </c>
      <c r="O27" s="113">
        <v>147.505188</v>
      </c>
      <c r="P27" s="113">
        <v>146.745285</v>
      </c>
      <c r="Q27" s="113">
        <v>146.022369</v>
      </c>
      <c r="R27" s="113">
        <v>145.263214</v>
      </c>
      <c r="S27" s="113">
        <v>144.790558</v>
      </c>
      <c r="T27" s="113">
        <v>144.455322</v>
      </c>
      <c r="U27" s="113">
        <v>144.12377900000001</v>
      </c>
      <c r="V27" s="113">
        <v>143.74891700000001</v>
      </c>
      <c r="W27" s="113">
        <v>143.38677999999999</v>
      </c>
      <c r="X27" s="113">
        <v>143.04949999999999</v>
      </c>
      <c r="Y27" s="113">
        <v>142.858215</v>
      </c>
      <c r="Z27" s="113">
        <v>142.75308200000001</v>
      </c>
      <c r="AA27" s="113">
        <v>142.59695400000001</v>
      </c>
      <c r="AB27" s="113">
        <v>142.53301999999999</v>
      </c>
      <c r="AC27" s="113">
        <v>142.523392</v>
      </c>
      <c r="AD27" s="113">
        <v>142.598175</v>
      </c>
      <c r="AE27" s="113">
        <v>142.59866299999999</v>
      </c>
      <c r="AF27" s="113">
        <v>142.555939</v>
      </c>
      <c r="AG27" s="113">
        <v>142.52969400000001</v>
      </c>
      <c r="AH27" s="113">
        <v>142.59376499999999</v>
      </c>
      <c r="AI27" s="109">
        <v>-6.2950000000000002E-3</v>
      </c>
    </row>
    <row r="28" spans="1:35" ht="15" customHeight="1" x14ac:dyDescent="0.45">
      <c r="B28" s="106" t="s">
        <v>379</v>
      </c>
    </row>
    <row r="29" spans="1:35" ht="15" customHeight="1" x14ac:dyDescent="0.45">
      <c r="A29" s="104" t="s">
        <v>380</v>
      </c>
      <c r="B29" s="107" t="s">
        <v>376</v>
      </c>
      <c r="C29" s="113">
        <v>53.567661000000001</v>
      </c>
      <c r="D29" s="113">
        <v>51.838760000000001</v>
      </c>
      <c r="E29" s="113">
        <v>51.158287000000001</v>
      </c>
      <c r="F29" s="113">
        <v>50.454726999999998</v>
      </c>
      <c r="G29" s="113">
        <v>49.723640000000003</v>
      </c>
      <c r="H29" s="113">
        <v>49.02364</v>
      </c>
      <c r="I29" s="113">
        <v>48.306190000000001</v>
      </c>
      <c r="J29" s="113">
        <v>47.634819</v>
      </c>
      <c r="K29" s="113">
        <v>47.010669999999998</v>
      </c>
      <c r="L29" s="113">
        <v>46.459114</v>
      </c>
      <c r="M29" s="113">
        <v>45.983257000000002</v>
      </c>
      <c r="N29" s="113">
        <v>45.472819999999999</v>
      </c>
      <c r="O29" s="113">
        <v>45.015892000000001</v>
      </c>
      <c r="P29" s="113">
        <v>44.608631000000003</v>
      </c>
      <c r="Q29" s="113">
        <v>44.218029000000001</v>
      </c>
      <c r="R29" s="113">
        <v>43.848208999999997</v>
      </c>
      <c r="S29" s="113">
        <v>43.511929000000002</v>
      </c>
      <c r="T29" s="113">
        <v>43.208519000000003</v>
      </c>
      <c r="U29" s="113">
        <v>42.917171000000003</v>
      </c>
      <c r="V29" s="113">
        <v>42.631264000000002</v>
      </c>
      <c r="W29" s="113">
        <v>42.357734999999998</v>
      </c>
      <c r="X29" s="113">
        <v>42.094070000000002</v>
      </c>
      <c r="Y29" s="113">
        <v>41.842869</v>
      </c>
      <c r="Z29" s="113">
        <v>41.604767000000002</v>
      </c>
      <c r="AA29" s="113">
        <v>41.374347999999998</v>
      </c>
      <c r="AB29" s="113">
        <v>41.145099999999999</v>
      </c>
      <c r="AC29" s="113">
        <v>40.926997999999998</v>
      </c>
      <c r="AD29" s="113">
        <v>40.719090000000001</v>
      </c>
      <c r="AE29" s="113">
        <v>40.513489</v>
      </c>
      <c r="AF29" s="113">
        <v>40.316718999999999</v>
      </c>
      <c r="AG29" s="113">
        <v>40.134632000000003</v>
      </c>
      <c r="AH29" s="113">
        <v>39.957039000000002</v>
      </c>
      <c r="AI29" s="109">
        <v>-9.4120000000000002E-3</v>
      </c>
    </row>
    <row r="30" spans="1:35" ht="15" customHeight="1" x14ac:dyDescent="0.45">
      <c r="A30" s="104" t="s">
        <v>381</v>
      </c>
      <c r="B30" s="107" t="s">
        <v>378</v>
      </c>
      <c r="C30" s="113">
        <v>97.078322999999997</v>
      </c>
      <c r="D30" s="113">
        <v>93.590828000000002</v>
      </c>
      <c r="E30" s="113">
        <v>92.664246000000006</v>
      </c>
      <c r="F30" s="113">
        <v>90.643996999999999</v>
      </c>
      <c r="G30" s="113">
        <v>88.625159999999994</v>
      </c>
      <c r="H30" s="113">
        <v>87.014763000000002</v>
      </c>
      <c r="I30" s="113">
        <v>84.951522999999995</v>
      </c>
      <c r="J30" s="113">
        <v>83.234595999999996</v>
      </c>
      <c r="K30" s="113">
        <v>82.142784000000006</v>
      </c>
      <c r="L30" s="113">
        <v>81.207932</v>
      </c>
      <c r="M30" s="113">
        <v>80.454414</v>
      </c>
      <c r="N30" s="113">
        <v>79.684775999999999</v>
      </c>
      <c r="O30" s="113">
        <v>78.973243999999994</v>
      </c>
      <c r="P30" s="113">
        <v>78.301315000000002</v>
      </c>
      <c r="Q30" s="113">
        <v>77.651024000000007</v>
      </c>
      <c r="R30" s="113">
        <v>76.984451000000007</v>
      </c>
      <c r="S30" s="113">
        <v>76.471312999999995</v>
      </c>
      <c r="T30" s="113">
        <v>76.033539000000005</v>
      </c>
      <c r="U30" s="113">
        <v>75.601799</v>
      </c>
      <c r="V30" s="113">
        <v>75.151718000000002</v>
      </c>
      <c r="W30" s="113">
        <v>74.714034999999996</v>
      </c>
      <c r="X30" s="113">
        <v>74.293526</v>
      </c>
      <c r="Y30" s="113">
        <v>73.952820000000003</v>
      </c>
      <c r="Z30" s="113">
        <v>73.661392000000006</v>
      </c>
      <c r="AA30" s="113">
        <v>73.347037999999998</v>
      </c>
      <c r="AB30" s="113">
        <v>73.082390000000004</v>
      </c>
      <c r="AC30" s="113">
        <v>72.847244000000003</v>
      </c>
      <c r="AD30" s="113">
        <v>72.657127000000003</v>
      </c>
      <c r="AE30" s="113">
        <v>72.432320000000004</v>
      </c>
      <c r="AF30" s="113">
        <v>72.188750999999996</v>
      </c>
      <c r="AG30" s="113">
        <v>71.955794999999995</v>
      </c>
      <c r="AH30" s="113">
        <v>71.770225999999994</v>
      </c>
      <c r="AI30" s="109">
        <v>-9.6959999999999998E-3</v>
      </c>
    </row>
    <row r="32" spans="1:35" ht="15" customHeight="1" x14ac:dyDescent="0.45">
      <c r="B32" s="106" t="s">
        <v>382</v>
      </c>
    </row>
    <row r="33" spans="1:35" ht="15" customHeight="1" x14ac:dyDescent="0.45">
      <c r="B33" s="106" t="s">
        <v>383</v>
      </c>
    </row>
    <row r="34" spans="1:35" ht="15" customHeight="1" x14ac:dyDescent="0.45">
      <c r="A34" s="104" t="s">
        <v>384</v>
      </c>
      <c r="B34" s="107" t="s">
        <v>385</v>
      </c>
      <c r="C34" s="114">
        <v>0.71245800000000004</v>
      </c>
      <c r="D34" s="114">
        <v>0.69934700000000005</v>
      </c>
      <c r="E34" s="114">
        <v>0.67821299999999995</v>
      </c>
      <c r="F34" s="114">
        <v>0.67223299999999997</v>
      </c>
      <c r="G34" s="114">
        <v>0.66493199999999997</v>
      </c>
      <c r="H34" s="114">
        <v>0.65703699999999998</v>
      </c>
      <c r="I34" s="114">
        <v>0.64855200000000002</v>
      </c>
      <c r="J34" s="114">
        <v>0.63985199999999998</v>
      </c>
      <c r="K34" s="114">
        <v>0.63198699999999997</v>
      </c>
      <c r="L34" s="114">
        <v>0.62503799999999998</v>
      </c>
      <c r="M34" s="114">
        <v>0.61892199999999997</v>
      </c>
      <c r="N34" s="114">
        <v>0.61324900000000004</v>
      </c>
      <c r="O34" s="114">
        <v>0.60793699999999995</v>
      </c>
      <c r="P34" s="114">
        <v>0.60282999999999998</v>
      </c>
      <c r="Q34" s="114">
        <v>0.59757199999999999</v>
      </c>
      <c r="R34" s="114">
        <v>0.59213300000000002</v>
      </c>
      <c r="S34" s="114">
        <v>0.58752899999999997</v>
      </c>
      <c r="T34" s="114">
        <v>0.58305099999999999</v>
      </c>
      <c r="U34" s="114">
        <v>0.57860999999999996</v>
      </c>
      <c r="V34" s="114">
        <v>0.57405200000000001</v>
      </c>
      <c r="W34" s="114">
        <v>0.56929700000000005</v>
      </c>
      <c r="X34" s="114">
        <v>0.56488000000000005</v>
      </c>
      <c r="Y34" s="114">
        <v>0.56057999999999997</v>
      </c>
      <c r="Z34" s="114">
        <v>0.55634499999999998</v>
      </c>
      <c r="AA34" s="114">
        <v>0.55226699999999995</v>
      </c>
      <c r="AB34" s="114">
        <v>0.54790700000000003</v>
      </c>
      <c r="AC34" s="114">
        <v>0.54388000000000003</v>
      </c>
      <c r="AD34" s="114">
        <v>0.53988100000000006</v>
      </c>
      <c r="AE34" s="114">
        <v>0.53615999999999997</v>
      </c>
      <c r="AF34" s="114">
        <v>0.53233799999999998</v>
      </c>
      <c r="AG34" s="114">
        <v>0.52907899999999997</v>
      </c>
      <c r="AH34" s="114">
        <v>0.525729</v>
      </c>
      <c r="AI34" s="115">
        <v>-9.7560000000000008E-3</v>
      </c>
    </row>
    <row r="35" spans="1:35" ht="15" customHeight="1" x14ac:dyDescent="0.45">
      <c r="A35" s="116" t="s">
        <v>386</v>
      </c>
      <c r="B35" s="107" t="s">
        <v>387</v>
      </c>
      <c r="C35" s="114">
        <v>0.772702</v>
      </c>
      <c r="D35" s="114">
        <v>0.69437400000000005</v>
      </c>
      <c r="E35" s="114">
        <v>0.80934700000000004</v>
      </c>
      <c r="F35" s="114">
        <v>0.82285699999999995</v>
      </c>
      <c r="G35" s="114">
        <v>0.83160900000000004</v>
      </c>
      <c r="H35" s="114">
        <v>0.83966300000000005</v>
      </c>
      <c r="I35" s="114">
        <v>0.84638199999999997</v>
      </c>
      <c r="J35" s="114">
        <v>0.85308600000000001</v>
      </c>
      <c r="K35" s="114">
        <v>0.86099800000000004</v>
      </c>
      <c r="L35" s="114">
        <v>0.87073</v>
      </c>
      <c r="M35" s="114">
        <v>0.88250099999999998</v>
      </c>
      <c r="N35" s="114">
        <v>0.89538499999999999</v>
      </c>
      <c r="O35" s="114">
        <v>0.90917300000000001</v>
      </c>
      <c r="P35" s="114">
        <v>0.92387200000000003</v>
      </c>
      <c r="Q35" s="114">
        <v>0.93836399999999998</v>
      </c>
      <c r="R35" s="114">
        <v>0.95314200000000004</v>
      </c>
      <c r="S35" s="114">
        <v>0.969503</v>
      </c>
      <c r="T35" s="114">
        <v>0.98705200000000004</v>
      </c>
      <c r="U35" s="114">
        <v>1.005425</v>
      </c>
      <c r="V35" s="114">
        <v>1.02356</v>
      </c>
      <c r="W35" s="114">
        <v>1.041668</v>
      </c>
      <c r="X35" s="114">
        <v>1.0603990000000001</v>
      </c>
      <c r="Y35" s="114">
        <v>1.079688</v>
      </c>
      <c r="Z35" s="114">
        <v>1.099475</v>
      </c>
      <c r="AA35" s="114">
        <v>1.1189979999999999</v>
      </c>
      <c r="AB35" s="114">
        <v>1.1385540000000001</v>
      </c>
      <c r="AC35" s="114">
        <v>1.1590640000000001</v>
      </c>
      <c r="AD35" s="114">
        <v>1.1806950000000001</v>
      </c>
      <c r="AE35" s="114">
        <v>1.2020740000000001</v>
      </c>
      <c r="AF35" s="114">
        <v>1.2239</v>
      </c>
      <c r="AG35" s="114">
        <v>1.2465090000000001</v>
      </c>
      <c r="AH35" s="114">
        <v>1.2693460000000001</v>
      </c>
      <c r="AI35" s="115">
        <v>1.6140999999999999E-2</v>
      </c>
    </row>
    <row r="36" spans="1:35" ht="15" customHeight="1" x14ac:dyDescent="0.45">
      <c r="A36" s="117" t="s">
        <v>388</v>
      </c>
      <c r="B36" s="107" t="s">
        <v>389</v>
      </c>
      <c r="C36" s="114">
        <v>0.592256</v>
      </c>
      <c r="D36" s="114">
        <v>0.59603499999999998</v>
      </c>
      <c r="E36" s="114">
        <v>0.59704100000000004</v>
      </c>
      <c r="F36" s="114">
        <v>0.59716100000000005</v>
      </c>
      <c r="G36" s="114">
        <v>0.59637799999999996</v>
      </c>
      <c r="H36" s="114">
        <v>0.59452400000000005</v>
      </c>
      <c r="I36" s="114">
        <v>0.59156299999999995</v>
      </c>
      <c r="J36" s="114">
        <v>0.58801199999999998</v>
      </c>
      <c r="K36" s="114">
        <v>0.58509699999999998</v>
      </c>
      <c r="L36" s="114">
        <v>0.58326599999999995</v>
      </c>
      <c r="M36" s="114">
        <v>0.58231500000000003</v>
      </c>
      <c r="N36" s="114">
        <v>0.58167000000000002</v>
      </c>
      <c r="O36" s="114">
        <v>0.58168399999999998</v>
      </c>
      <c r="P36" s="114">
        <v>0.58210700000000004</v>
      </c>
      <c r="Q36" s="114">
        <v>0.58243</v>
      </c>
      <c r="R36" s="114">
        <v>0.58288399999999996</v>
      </c>
      <c r="S36" s="114">
        <v>0.58415300000000003</v>
      </c>
      <c r="T36" s="114">
        <v>0.58579400000000004</v>
      </c>
      <c r="U36" s="114">
        <v>0.58764000000000005</v>
      </c>
      <c r="V36" s="114">
        <v>0.58924500000000002</v>
      </c>
      <c r="W36" s="114">
        <v>0.59065599999999996</v>
      </c>
      <c r="X36" s="114">
        <v>0.59222200000000003</v>
      </c>
      <c r="Y36" s="114">
        <v>0.59375999999999995</v>
      </c>
      <c r="Z36" s="114">
        <v>0.595499</v>
      </c>
      <c r="AA36" s="114">
        <v>0.597217</v>
      </c>
      <c r="AB36" s="114">
        <v>0.59896000000000005</v>
      </c>
      <c r="AC36" s="114">
        <v>0.600935</v>
      </c>
      <c r="AD36" s="114">
        <v>0.60329999999999995</v>
      </c>
      <c r="AE36" s="114">
        <v>0.60577199999999998</v>
      </c>
      <c r="AF36" s="114">
        <v>0.60846100000000003</v>
      </c>
      <c r="AG36" s="114">
        <v>0.61155199999999998</v>
      </c>
      <c r="AH36" s="114">
        <v>0.614815</v>
      </c>
      <c r="AI36" s="115">
        <v>1.207E-3</v>
      </c>
    </row>
    <row r="37" spans="1:35" ht="15" customHeight="1" x14ac:dyDescent="0.45">
      <c r="A37" s="117" t="s">
        <v>390</v>
      </c>
      <c r="B37" s="107" t="s">
        <v>391</v>
      </c>
      <c r="C37" s="114">
        <v>0.29492000000000002</v>
      </c>
      <c r="D37" s="114">
        <v>0.29289100000000001</v>
      </c>
      <c r="E37" s="114">
        <v>0.29088000000000003</v>
      </c>
      <c r="F37" s="114">
        <v>0.288794</v>
      </c>
      <c r="G37" s="114">
        <v>0.28657199999999999</v>
      </c>
      <c r="H37" s="114">
        <v>0.28452499999999997</v>
      </c>
      <c r="I37" s="114">
        <v>0.28270600000000001</v>
      </c>
      <c r="J37" s="114">
        <v>0.28104699999999999</v>
      </c>
      <c r="K37" s="114">
        <v>0.27953499999999998</v>
      </c>
      <c r="L37" s="114">
        <v>0.27823300000000001</v>
      </c>
      <c r="M37" s="114">
        <v>0.27716099999999999</v>
      </c>
      <c r="N37" s="114">
        <v>0.27640799999999999</v>
      </c>
      <c r="O37" s="114">
        <v>0.27607399999999999</v>
      </c>
      <c r="P37" s="114">
        <v>0.27601799999999999</v>
      </c>
      <c r="Q37" s="114">
        <v>0.27630900000000003</v>
      </c>
      <c r="R37" s="114">
        <v>0.276972</v>
      </c>
      <c r="S37" s="114">
        <v>0.27801300000000001</v>
      </c>
      <c r="T37" s="114">
        <v>0.27934999999999999</v>
      </c>
      <c r="U37" s="114">
        <v>0.28095900000000001</v>
      </c>
      <c r="V37" s="114">
        <v>0.28283999999999998</v>
      </c>
      <c r="W37" s="114">
        <v>0.28494900000000001</v>
      </c>
      <c r="X37" s="114">
        <v>0.28733700000000001</v>
      </c>
      <c r="Y37" s="114">
        <v>0.29000399999999998</v>
      </c>
      <c r="Z37" s="114">
        <v>0.29292099999999999</v>
      </c>
      <c r="AA37" s="114">
        <v>0.29583500000000001</v>
      </c>
      <c r="AB37" s="114">
        <v>0.29876599999999998</v>
      </c>
      <c r="AC37" s="114">
        <v>0.301707</v>
      </c>
      <c r="AD37" s="114">
        <v>0.30463800000000002</v>
      </c>
      <c r="AE37" s="114">
        <v>0.30753000000000003</v>
      </c>
      <c r="AF37" s="114">
        <v>0.31035000000000001</v>
      </c>
      <c r="AG37" s="114">
        <v>0.31309599999999999</v>
      </c>
      <c r="AH37" s="114">
        <v>0.31575999999999999</v>
      </c>
      <c r="AI37" s="115">
        <v>2.2049999999999999E-3</v>
      </c>
    </row>
    <row r="38" spans="1:35" ht="15" customHeight="1" x14ac:dyDescent="0.45">
      <c r="A38" s="117" t="s">
        <v>392</v>
      </c>
      <c r="B38" s="107" t="s">
        <v>393</v>
      </c>
      <c r="C38" s="114">
        <v>5.3922999999999999E-2</v>
      </c>
      <c r="D38" s="114">
        <v>5.4093000000000002E-2</v>
      </c>
      <c r="E38" s="114">
        <v>5.4278E-2</v>
      </c>
      <c r="F38" s="114">
        <v>5.4465E-2</v>
      </c>
      <c r="G38" s="114">
        <v>5.4642999999999997E-2</v>
      </c>
      <c r="H38" s="114">
        <v>5.4814000000000002E-2</v>
      </c>
      <c r="I38" s="114">
        <v>5.4982000000000003E-2</v>
      </c>
      <c r="J38" s="114">
        <v>5.5135999999999998E-2</v>
      </c>
      <c r="K38" s="114">
        <v>5.5271000000000001E-2</v>
      </c>
      <c r="L38" s="114">
        <v>5.5393999999999999E-2</v>
      </c>
      <c r="M38" s="114">
        <v>5.5493000000000001E-2</v>
      </c>
      <c r="N38" s="114">
        <v>5.5576E-2</v>
      </c>
      <c r="O38" s="114">
        <v>5.5645E-2</v>
      </c>
      <c r="P38" s="114">
        <v>5.5674000000000001E-2</v>
      </c>
      <c r="Q38" s="114">
        <v>5.5718999999999998E-2</v>
      </c>
      <c r="R38" s="114">
        <v>5.5799000000000001E-2</v>
      </c>
      <c r="S38" s="114">
        <v>5.5916E-2</v>
      </c>
      <c r="T38" s="114">
        <v>5.6064999999999997E-2</v>
      </c>
      <c r="U38" s="114">
        <v>5.6251000000000002E-2</v>
      </c>
      <c r="V38" s="114">
        <v>5.6424000000000002E-2</v>
      </c>
      <c r="W38" s="114">
        <v>5.6583000000000001E-2</v>
      </c>
      <c r="X38" s="114">
        <v>5.6736000000000002E-2</v>
      </c>
      <c r="Y38" s="114">
        <v>5.6882000000000002E-2</v>
      </c>
      <c r="Z38" s="114">
        <v>5.7022000000000003E-2</v>
      </c>
      <c r="AA38" s="114">
        <v>5.7158E-2</v>
      </c>
      <c r="AB38" s="114">
        <v>5.7296E-2</v>
      </c>
      <c r="AC38" s="114">
        <v>5.7437000000000002E-2</v>
      </c>
      <c r="AD38" s="114">
        <v>5.7579999999999999E-2</v>
      </c>
      <c r="AE38" s="114">
        <v>5.7724999999999999E-2</v>
      </c>
      <c r="AF38" s="114">
        <v>5.7868999999999997E-2</v>
      </c>
      <c r="AG38" s="114">
        <v>5.8014000000000003E-2</v>
      </c>
      <c r="AH38" s="114">
        <v>5.8161999999999998E-2</v>
      </c>
      <c r="AI38" s="115">
        <v>2.4450000000000001E-3</v>
      </c>
    </row>
    <row r="39" spans="1:35" ht="15" customHeight="1" x14ac:dyDescent="0.45">
      <c r="A39" s="117" t="s">
        <v>394</v>
      </c>
      <c r="B39" s="107" t="s">
        <v>395</v>
      </c>
      <c r="C39" s="114">
        <v>0.20835000000000001</v>
      </c>
      <c r="D39" s="114">
        <v>0.21265100000000001</v>
      </c>
      <c r="E39" s="114">
        <v>0.216005</v>
      </c>
      <c r="F39" s="114">
        <v>0.21882499999999999</v>
      </c>
      <c r="G39" s="114">
        <v>0.221357</v>
      </c>
      <c r="H39" s="114">
        <v>0.22359499999999999</v>
      </c>
      <c r="I39" s="114">
        <v>0.22556399999999999</v>
      </c>
      <c r="J39" s="114">
        <v>0.22728200000000001</v>
      </c>
      <c r="K39" s="114">
        <v>0.229048</v>
      </c>
      <c r="L39" s="114">
        <v>0.231239</v>
      </c>
      <c r="M39" s="114">
        <v>0.23377800000000001</v>
      </c>
      <c r="N39" s="114">
        <v>0.236429</v>
      </c>
      <c r="O39" s="114">
        <v>0.23925099999999999</v>
      </c>
      <c r="P39" s="114">
        <v>0.24210899999999999</v>
      </c>
      <c r="Q39" s="114">
        <v>0.24488299999999999</v>
      </c>
      <c r="R39" s="114">
        <v>0.247781</v>
      </c>
      <c r="S39" s="114">
        <v>0.25100699999999998</v>
      </c>
      <c r="T39" s="114">
        <v>0.25440600000000002</v>
      </c>
      <c r="U39" s="114">
        <v>0.25775799999999999</v>
      </c>
      <c r="V39" s="114">
        <v>0.26089699999999999</v>
      </c>
      <c r="W39" s="114">
        <v>0.26400499999999999</v>
      </c>
      <c r="X39" s="114">
        <v>0.26719700000000002</v>
      </c>
      <c r="Y39" s="114">
        <v>0.27036199999999999</v>
      </c>
      <c r="Z39" s="114">
        <v>0.27355200000000002</v>
      </c>
      <c r="AA39" s="114">
        <v>0.27668599999999999</v>
      </c>
      <c r="AB39" s="114">
        <v>0.27978700000000001</v>
      </c>
      <c r="AC39" s="114">
        <v>0.28293800000000002</v>
      </c>
      <c r="AD39" s="114">
        <v>0.28620099999999998</v>
      </c>
      <c r="AE39" s="114">
        <v>0.28944199999999998</v>
      </c>
      <c r="AF39" s="114">
        <v>0.292717</v>
      </c>
      <c r="AG39" s="114">
        <v>0.296124</v>
      </c>
      <c r="AH39" s="114">
        <v>0.29957400000000001</v>
      </c>
      <c r="AI39" s="115">
        <v>1.1783E-2</v>
      </c>
    </row>
    <row r="40" spans="1:35" ht="15" customHeight="1" x14ac:dyDescent="0.45">
      <c r="A40" s="117" t="s">
        <v>396</v>
      </c>
      <c r="B40" s="107" t="s">
        <v>186</v>
      </c>
      <c r="C40" s="114">
        <v>6.8360000000000004E-2</v>
      </c>
      <c r="D40" s="114">
        <v>6.8026000000000003E-2</v>
      </c>
      <c r="E40" s="114">
        <v>6.7716999999999999E-2</v>
      </c>
      <c r="F40" s="114">
        <v>6.7414000000000002E-2</v>
      </c>
      <c r="G40" s="114">
        <v>6.7088999999999996E-2</v>
      </c>
      <c r="H40" s="114">
        <v>6.6740999999999995E-2</v>
      </c>
      <c r="I40" s="114">
        <v>6.6377000000000005E-2</v>
      </c>
      <c r="J40" s="114">
        <v>6.5984000000000001E-2</v>
      </c>
      <c r="K40" s="114">
        <v>6.5562999999999996E-2</v>
      </c>
      <c r="L40" s="114">
        <v>6.5169000000000005E-2</v>
      </c>
      <c r="M40" s="114">
        <v>6.4802999999999999E-2</v>
      </c>
      <c r="N40" s="114">
        <v>6.4477000000000007E-2</v>
      </c>
      <c r="O40" s="114">
        <v>6.4197000000000004E-2</v>
      </c>
      <c r="P40" s="114">
        <v>6.3935000000000006E-2</v>
      </c>
      <c r="Q40" s="114">
        <v>6.3707E-2</v>
      </c>
      <c r="R40" s="114">
        <v>6.3516000000000003E-2</v>
      </c>
      <c r="S40" s="114">
        <v>6.3362000000000002E-2</v>
      </c>
      <c r="T40" s="114">
        <v>6.3237000000000002E-2</v>
      </c>
      <c r="U40" s="114">
        <v>6.3135999999999998E-2</v>
      </c>
      <c r="V40" s="114">
        <v>6.3062000000000007E-2</v>
      </c>
      <c r="W40" s="114">
        <v>6.3010999999999998E-2</v>
      </c>
      <c r="X40" s="114">
        <v>6.2993999999999994E-2</v>
      </c>
      <c r="Y40" s="114">
        <v>6.3019000000000006E-2</v>
      </c>
      <c r="Z40" s="114">
        <v>6.3083E-2</v>
      </c>
      <c r="AA40" s="114">
        <v>6.3197000000000003E-2</v>
      </c>
      <c r="AB40" s="114">
        <v>6.3370999999999997E-2</v>
      </c>
      <c r="AC40" s="114">
        <v>6.3605999999999996E-2</v>
      </c>
      <c r="AD40" s="114">
        <v>6.3898999999999997E-2</v>
      </c>
      <c r="AE40" s="114">
        <v>6.4237000000000002E-2</v>
      </c>
      <c r="AF40" s="114">
        <v>6.4572000000000004E-2</v>
      </c>
      <c r="AG40" s="114">
        <v>6.4903000000000002E-2</v>
      </c>
      <c r="AH40" s="114">
        <v>6.5230999999999997E-2</v>
      </c>
      <c r="AI40" s="115">
        <v>-1.5100000000000001E-3</v>
      </c>
    </row>
    <row r="41" spans="1:35" ht="15" customHeight="1" x14ac:dyDescent="0.45">
      <c r="A41" s="104" t="s">
        <v>397</v>
      </c>
      <c r="B41" s="107" t="s">
        <v>398</v>
      </c>
      <c r="C41" s="114">
        <v>0.25604500000000002</v>
      </c>
      <c r="D41" s="114">
        <v>0.23879600000000001</v>
      </c>
      <c r="E41" s="114">
        <v>0.230631</v>
      </c>
      <c r="F41" s="114">
        <v>0.22553400000000001</v>
      </c>
      <c r="G41" s="114">
        <v>0.221581</v>
      </c>
      <c r="H41" s="114">
        <v>0.21904199999999999</v>
      </c>
      <c r="I41" s="114">
        <v>0.21710199999999999</v>
      </c>
      <c r="J41" s="114">
        <v>0.21512899999999999</v>
      </c>
      <c r="K41" s="114">
        <v>0.213755</v>
      </c>
      <c r="L41" s="114">
        <v>0.21294299999999999</v>
      </c>
      <c r="M41" s="114">
        <v>0.212843</v>
      </c>
      <c r="N41" s="114">
        <v>0.20053499999999999</v>
      </c>
      <c r="O41" s="114">
        <v>0.19170400000000001</v>
      </c>
      <c r="P41" s="114">
        <v>0.186775</v>
      </c>
      <c r="Q41" s="114">
        <v>0.185498</v>
      </c>
      <c r="R41" s="114">
        <v>0.185061</v>
      </c>
      <c r="S41" s="114">
        <v>0.18565599999999999</v>
      </c>
      <c r="T41" s="114">
        <v>0.18668299999999999</v>
      </c>
      <c r="U41" s="114">
        <v>0.18784400000000001</v>
      </c>
      <c r="V41" s="114">
        <v>0.18893199999999999</v>
      </c>
      <c r="W41" s="114">
        <v>0.19007099999999999</v>
      </c>
      <c r="X41" s="114">
        <v>0.18820200000000001</v>
      </c>
      <c r="Y41" s="114">
        <v>0.18690999999999999</v>
      </c>
      <c r="Z41" s="114">
        <v>0.18611800000000001</v>
      </c>
      <c r="AA41" s="114">
        <v>0.18571799999999999</v>
      </c>
      <c r="AB41" s="114">
        <v>0.18534500000000001</v>
      </c>
      <c r="AC41" s="114">
        <v>0.185026</v>
      </c>
      <c r="AD41" s="114">
        <v>0.18479200000000001</v>
      </c>
      <c r="AE41" s="114">
        <v>0.18456900000000001</v>
      </c>
      <c r="AF41" s="114">
        <v>0.184418</v>
      </c>
      <c r="AG41" s="114">
        <v>0.184392</v>
      </c>
      <c r="AH41" s="114">
        <v>0.184448</v>
      </c>
      <c r="AI41" s="115">
        <v>-1.0524E-2</v>
      </c>
    </row>
    <row r="42" spans="1:35" ht="15" customHeight="1" x14ac:dyDescent="0.45">
      <c r="A42" s="117" t="s">
        <v>399</v>
      </c>
      <c r="B42" s="107" t="s">
        <v>400</v>
      </c>
      <c r="C42" s="114">
        <v>3.5947E-2</v>
      </c>
      <c r="D42" s="114">
        <v>3.6193000000000003E-2</v>
      </c>
      <c r="E42" s="114">
        <v>3.6456000000000002E-2</v>
      </c>
      <c r="F42" s="114">
        <v>3.6725000000000001E-2</v>
      </c>
      <c r="G42" s="114">
        <v>3.6989000000000001E-2</v>
      </c>
      <c r="H42" s="114">
        <v>3.7248000000000003E-2</v>
      </c>
      <c r="I42" s="114">
        <v>3.7506999999999999E-2</v>
      </c>
      <c r="J42" s="114">
        <v>3.7755999999999998E-2</v>
      </c>
      <c r="K42" s="114">
        <v>3.7990999999999997E-2</v>
      </c>
      <c r="L42" s="114">
        <v>3.8225000000000002E-2</v>
      </c>
      <c r="M42" s="114">
        <v>3.8461000000000002E-2</v>
      </c>
      <c r="N42" s="114">
        <v>3.8720999999999998E-2</v>
      </c>
      <c r="O42" s="114">
        <v>3.8995000000000002E-2</v>
      </c>
      <c r="P42" s="114">
        <v>3.9265000000000001E-2</v>
      </c>
      <c r="Q42" s="114">
        <v>3.9536000000000002E-2</v>
      </c>
      <c r="R42" s="114">
        <v>3.9813000000000001E-2</v>
      </c>
      <c r="S42" s="114">
        <v>4.0094999999999999E-2</v>
      </c>
      <c r="T42" s="114">
        <v>4.0372999999999999E-2</v>
      </c>
      <c r="U42" s="114">
        <v>4.0646000000000002E-2</v>
      </c>
      <c r="V42" s="114">
        <v>4.0913999999999999E-2</v>
      </c>
      <c r="W42" s="114">
        <v>4.1175000000000003E-2</v>
      </c>
      <c r="X42" s="114">
        <v>4.1436000000000001E-2</v>
      </c>
      <c r="Y42" s="114">
        <v>4.1697999999999999E-2</v>
      </c>
      <c r="Z42" s="114">
        <v>4.1958000000000002E-2</v>
      </c>
      <c r="AA42" s="114">
        <v>4.2221000000000002E-2</v>
      </c>
      <c r="AB42" s="114">
        <v>4.2491000000000001E-2</v>
      </c>
      <c r="AC42" s="114">
        <v>4.2768E-2</v>
      </c>
      <c r="AD42" s="114">
        <v>4.3050999999999999E-2</v>
      </c>
      <c r="AE42" s="114">
        <v>4.3334999999999999E-2</v>
      </c>
      <c r="AF42" s="114">
        <v>4.3617999999999997E-2</v>
      </c>
      <c r="AG42" s="114">
        <v>4.3899000000000001E-2</v>
      </c>
      <c r="AH42" s="114">
        <v>4.4179000000000003E-2</v>
      </c>
      <c r="AI42" s="115">
        <v>6.6740000000000002E-3</v>
      </c>
    </row>
    <row r="43" spans="1:35" ht="15" customHeight="1" x14ac:dyDescent="0.45">
      <c r="A43" s="117" t="s">
        <v>401</v>
      </c>
      <c r="B43" s="107" t="s">
        <v>402</v>
      </c>
      <c r="C43" s="114">
        <v>2.5829999999999999E-2</v>
      </c>
      <c r="D43" s="114">
        <v>2.6223E-2</v>
      </c>
      <c r="E43" s="114">
        <v>2.6616999999999998E-2</v>
      </c>
      <c r="F43" s="114">
        <v>2.7004E-2</v>
      </c>
      <c r="G43" s="114">
        <v>2.7380000000000002E-2</v>
      </c>
      <c r="H43" s="114">
        <v>2.7743E-2</v>
      </c>
      <c r="I43" s="114">
        <v>2.8094999999999998E-2</v>
      </c>
      <c r="J43" s="114">
        <v>2.8427000000000001E-2</v>
      </c>
      <c r="K43" s="114">
        <v>2.8733999999999999E-2</v>
      </c>
      <c r="L43" s="114">
        <v>2.9076000000000001E-2</v>
      </c>
      <c r="M43" s="114">
        <v>2.9453E-2</v>
      </c>
      <c r="N43" s="114">
        <v>2.9870000000000001E-2</v>
      </c>
      <c r="O43" s="114">
        <v>3.0334E-2</v>
      </c>
      <c r="P43" s="114">
        <v>3.0831000000000001E-2</v>
      </c>
      <c r="Q43" s="114">
        <v>3.1371000000000003E-2</v>
      </c>
      <c r="R43" s="114">
        <v>3.1956999999999999E-2</v>
      </c>
      <c r="S43" s="114">
        <v>3.2543000000000002E-2</v>
      </c>
      <c r="T43" s="114">
        <v>3.3121999999999999E-2</v>
      </c>
      <c r="U43" s="114">
        <v>3.3695000000000003E-2</v>
      </c>
      <c r="V43" s="114">
        <v>3.4261E-2</v>
      </c>
      <c r="W43" s="114">
        <v>3.4819999999999997E-2</v>
      </c>
      <c r="X43" s="114">
        <v>3.5375999999999998E-2</v>
      </c>
      <c r="Y43" s="114">
        <v>3.5930999999999998E-2</v>
      </c>
      <c r="Z43" s="114">
        <v>3.6481E-2</v>
      </c>
      <c r="AA43" s="114">
        <v>3.7032000000000002E-2</v>
      </c>
      <c r="AB43" s="114">
        <v>3.7586000000000001E-2</v>
      </c>
      <c r="AC43" s="114">
        <v>3.8143000000000003E-2</v>
      </c>
      <c r="AD43" s="114">
        <v>3.8702E-2</v>
      </c>
      <c r="AE43" s="114">
        <v>3.9260000000000003E-2</v>
      </c>
      <c r="AF43" s="114">
        <v>3.9815000000000003E-2</v>
      </c>
      <c r="AG43" s="114">
        <v>4.0365999999999999E-2</v>
      </c>
      <c r="AH43" s="114">
        <v>4.0912999999999998E-2</v>
      </c>
      <c r="AI43" s="115">
        <v>1.4947E-2</v>
      </c>
    </row>
    <row r="44" spans="1:35" ht="15" customHeight="1" x14ac:dyDescent="0.45">
      <c r="A44" s="118" t="s">
        <v>403</v>
      </c>
      <c r="B44" s="107" t="s">
        <v>404</v>
      </c>
      <c r="C44" s="114">
        <v>0.20808299999999999</v>
      </c>
      <c r="D44" s="114">
        <v>0.20495099999999999</v>
      </c>
      <c r="E44" s="114">
        <v>0.20144400000000001</v>
      </c>
      <c r="F44" s="114">
        <v>0.19812399999999999</v>
      </c>
      <c r="G44" s="114">
        <v>0.19530900000000001</v>
      </c>
      <c r="H44" s="114">
        <v>0.19306400000000001</v>
      </c>
      <c r="I44" s="114">
        <v>0.19136800000000001</v>
      </c>
      <c r="J44" s="114">
        <v>0.190277</v>
      </c>
      <c r="K44" s="114">
        <v>0.19003100000000001</v>
      </c>
      <c r="L44" s="114">
        <v>0.19079599999999999</v>
      </c>
      <c r="M44" s="114">
        <v>0.192493</v>
      </c>
      <c r="N44" s="114">
        <v>0.1948</v>
      </c>
      <c r="O44" s="114">
        <v>0.19772600000000001</v>
      </c>
      <c r="P44" s="114">
        <v>0.20114699999999999</v>
      </c>
      <c r="Q44" s="114">
        <v>0.20486599999999999</v>
      </c>
      <c r="R44" s="114">
        <v>0.20885100000000001</v>
      </c>
      <c r="S44" s="114">
        <v>0.21329999999999999</v>
      </c>
      <c r="T44" s="114">
        <v>0.21798799999999999</v>
      </c>
      <c r="U44" s="114">
        <v>0.222723</v>
      </c>
      <c r="V44" s="114">
        <v>0.227242</v>
      </c>
      <c r="W44" s="114">
        <v>0.231576</v>
      </c>
      <c r="X44" s="114">
        <v>0.23571900000000001</v>
      </c>
      <c r="Y44" s="114">
        <v>0.23938100000000001</v>
      </c>
      <c r="Z44" s="114">
        <v>0.242558</v>
      </c>
      <c r="AA44" s="114">
        <v>0.24543699999999999</v>
      </c>
      <c r="AB44" s="114">
        <v>0.24821099999999999</v>
      </c>
      <c r="AC44" s="114">
        <v>0.25095699999999999</v>
      </c>
      <c r="AD44" s="114">
        <v>0.25370999999999999</v>
      </c>
      <c r="AE44" s="114">
        <v>0.25636300000000001</v>
      </c>
      <c r="AF44" s="114">
        <v>0.25897700000000001</v>
      </c>
      <c r="AG44" s="114">
        <v>0.26162000000000002</v>
      </c>
      <c r="AH44" s="114">
        <v>0.264239</v>
      </c>
      <c r="AI44" s="115">
        <v>7.737E-3</v>
      </c>
    </row>
    <row r="45" spans="1:35" ht="15" customHeight="1" x14ac:dyDescent="0.45">
      <c r="A45" s="118" t="s">
        <v>405</v>
      </c>
      <c r="B45" s="107" t="s">
        <v>406</v>
      </c>
      <c r="C45" s="114">
        <v>8.7326000000000001E-2</v>
      </c>
      <c r="D45" s="114">
        <v>8.4899000000000002E-2</v>
      </c>
      <c r="E45" s="114">
        <v>8.2296999999999995E-2</v>
      </c>
      <c r="F45" s="114">
        <v>7.9729999999999995E-2</v>
      </c>
      <c r="G45" s="114">
        <v>7.7313999999999994E-2</v>
      </c>
      <c r="H45" s="114">
        <v>7.5060000000000002E-2</v>
      </c>
      <c r="I45" s="114">
        <v>7.2930999999999996E-2</v>
      </c>
      <c r="J45" s="114">
        <v>7.0951E-2</v>
      </c>
      <c r="K45" s="114">
        <v>6.9189000000000001E-2</v>
      </c>
      <c r="L45" s="114">
        <v>6.7692000000000002E-2</v>
      </c>
      <c r="M45" s="114">
        <v>6.6407999999999995E-2</v>
      </c>
      <c r="N45" s="114">
        <v>6.5201999999999996E-2</v>
      </c>
      <c r="O45" s="114">
        <v>6.4068E-2</v>
      </c>
      <c r="P45" s="114">
        <v>6.2961000000000003E-2</v>
      </c>
      <c r="Q45" s="114">
        <v>6.1802999999999997E-2</v>
      </c>
      <c r="R45" s="114">
        <v>6.0587000000000002E-2</v>
      </c>
      <c r="S45" s="114">
        <v>5.9361999999999998E-2</v>
      </c>
      <c r="T45" s="114">
        <v>5.8061000000000001E-2</v>
      </c>
      <c r="U45" s="114">
        <v>5.6781999999999999E-2</v>
      </c>
      <c r="V45" s="114">
        <v>5.5481000000000003E-2</v>
      </c>
      <c r="W45" s="114">
        <v>5.4179999999999999E-2</v>
      </c>
      <c r="X45" s="114">
        <v>5.2900000000000003E-2</v>
      </c>
      <c r="Y45" s="114">
        <v>5.16E-2</v>
      </c>
      <c r="Z45" s="114">
        <v>5.0269000000000001E-2</v>
      </c>
      <c r="AA45" s="114">
        <v>4.8920999999999999E-2</v>
      </c>
      <c r="AB45" s="114">
        <v>4.7536000000000002E-2</v>
      </c>
      <c r="AC45" s="114">
        <v>4.6108999999999997E-2</v>
      </c>
      <c r="AD45" s="114">
        <v>4.4636000000000002E-2</v>
      </c>
      <c r="AE45" s="114">
        <v>4.3078999999999999E-2</v>
      </c>
      <c r="AF45" s="114">
        <v>4.1451000000000002E-2</v>
      </c>
      <c r="AG45" s="114">
        <v>3.9722E-2</v>
      </c>
      <c r="AH45" s="114">
        <v>3.7878000000000002E-2</v>
      </c>
      <c r="AI45" s="115">
        <v>-2.6585000000000001E-2</v>
      </c>
    </row>
    <row r="46" spans="1:35" ht="15" customHeight="1" x14ac:dyDescent="0.45">
      <c r="A46" s="116" t="s">
        <v>407</v>
      </c>
      <c r="B46" s="107" t="s">
        <v>408</v>
      </c>
      <c r="C46" s="114">
        <v>8.7068000000000006E-2</v>
      </c>
      <c r="D46" s="114">
        <v>8.2974999999999993E-2</v>
      </c>
      <c r="E46" s="114">
        <v>8.1054000000000001E-2</v>
      </c>
      <c r="F46" s="114">
        <v>8.1338999999999995E-2</v>
      </c>
      <c r="G46" s="114">
        <v>8.1551999999999999E-2</v>
      </c>
      <c r="H46" s="114">
        <v>8.1741999999999995E-2</v>
      </c>
      <c r="I46" s="114">
        <v>8.1824999999999995E-2</v>
      </c>
      <c r="J46" s="114">
        <v>8.1792000000000004E-2</v>
      </c>
      <c r="K46" s="114">
        <v>8.1794000000000006E-2</v>
      </c>
      <c r="L46" s="114">
        <v>8.1753000000000006E-2</v>
      </c>
      <c r="M46" s="114">
        <v>8.1711000000000006E-2</v>
      </c>
      <c r="N46" s="114">
        <v>8.1574999999999995E-2</v>
      </c>
      <c r="O46" s="114">
        <v>8.1370999999999999E-2</v>
      </c>
      <c r="P46" s="114">
        <v>8.1004000000000007E-2</v>
      </c>
      <c r="Q46" s="114">
        <v>8.0406000000000005E-2</v>
      </c>
      <c r="R46" s="114">
        <v>7.9596E-2</v>
      </c>
      <c r="S46" s="114">
        <v>7.8668000000000002E-2</v>
      </c>
      <c r="T46" s="114">
        <v>7.7636999999999998E-2</v>
      </c>
      <c r="U46" s="114">
        <v>7.6470999999999997E-2</v>
      </c>
      <c r="V46" s="114">
        <v>7.5204999999999994E-2</v>
      </c>
      <c r="W46" s="114">
        <v>7.3893E-2</v>
      </c>
      <c r="X46" s="114">
        <v>7.2623999999999994E-2</v>
      </c>
      <c r="Y46" s="114">
        <v>7.1430999999999994E-2</v>
      </c>
      <c r="Z46" s="114">
        <v>7.0263999999999993E-2</v>
      </c>
      <c r="AA46" s="114">
        <v>6.9203000000000001E-2</v>
      </c>
      <c r="AB46" s="114">
        <v>6.8248000000000003E-2</v>
      </c>
      <c r="AC46" s="114">
        <v>6.7405999999999994E-2</v>
      </c>
      <c r="AD46" s="114">
        <v>6.6669000000000006E-2</v>
      </c>
      <c r="AE46" s="114">
        <v>6.6037999999999999E-2</v>
      </c>
      <c r="AF46" s="114">
        <v>6.5499000000000002E-2</v>
      </c>
      <c r="AG46" s="114">
        <v>6.5074999999999994E-2</v>
      </c>
      <c r="AH46" s="114">
        <v>6.4744999999999997E-2</v>
      </c>
      <c r="AI46" s="115">
        <v>-9.5099999999999994E-3</v>
      </c>
    </row>
    <row r="47" spans="1:35" ht="15" customHeight="1" x14ac:dyDescent="0.45">
      <c r="A47" s="118" t="s">
        <v>409</v>
      </c>
      <c r="B47" s="107" t="s">
        <v>410</v>
      </c>
      <c r="C47" s="114">
        <v>1.4984409999999999</v>
      </c>
      <c r="D47" s="114">
        <v>1.531728</v>
      </c>
      <c r="E47" s="114">
        <v>1.554379</v>
      </c>
      <c r="F47" s="114">
        <v>1.5574110000000001</v>
      </c>
      <c r="G47" s="114">
        <v>1.5576110000000001</v>
      </c>
      <c r="H47" s="114">
        <v>1.559407</v>
      </c>
      <c r="I47" s="114">
        <v>1.5614399999999999</v>
      </c>
      <c r="J47" s="114">
        <v>1.5730759999999999</v>
      </c>
      <c r="K47" s="114">
        <v>1.5854999999999999</v>
      </c>
      <c r="L47" s="114">
        <v>1.600948</v>
      </c>
      <c r="M47" s="114">
        <v>1.619111</v>
      </c>
      <c r="N47" s="114">
        <v>1.6379079999999999</v>
      </c>
      <c r="O47" s="114">
        <v>1.657821</v>
      </c>
      <c r="P47" s="114">
        <v>1.6784889999999999</v>
      </c>
      <c r="Q47" s="114">
        <v>1.6981930000000001</v>
      </c>
      <c r="R47" s="114">
        <v>1.721085</v>
      </c>
      <c r="S47" s="114">
        <v>1.7438750000000001</v>
      </c>
      <c r="T47" s="114">
        <v>1.7673509999999999</v>
      </c>
      <c r="U47" s="114">
        <v>1.7910870000000001</v>
      </c>
      <c r="V47" s="114">
        <v>1.814111</v>
      </c>
      <c r="W47" s="114">
        <v>1.8377209999999999</v>
      </c>
      <c r="X47" s="114">
        <v>1.8629519999999999</v>
      </c>
      <c r="Y47" s="114">
        <v>1.8881760000000001</v>
      </c>
      <c r="Z47" s="114">
        <v>1.914072</v>
      </c>
      <c r="AA47" s="114">
        <v>1.9408030000000001</v>
      </c>
      <c r="AB47" s="114">
        <v>1.9677370000000001</v>
      </c>
      <c r="AC47" s="114">
        <v>1.995857</v>
      </c>
      <c r="AD47" s="114">
        <v>2.0253869999999998</v>
      </c>
      <c r="AE47" s="114">
        <v>2.0550419999999998</v>
      </c>
      <c r="AF47" s="114">
        <v>2.085337</v>
      </c>
      <c r="AG47" s="114">
        <v>2.116628</v>
      </c>
      <c r="AH47" s="114">
        <v>2.1483949999999998</v>
      </c>
      <c r="AI47" s="115">
        <v>1.1690000000000001E-2</v>
      </c>
    </row>
    <row r="48" spans="1:35" ht="15" customHeight="1" x14ac:dyDescent="0.45">
      <c r="A48" s="104" t="s">
        <v>411</v>
      </c>
      <c r="B48" s="106" t="s">
        <v>412</v>
      </c>
      <c r="C48" s="119">
        <v>4.9017080000000002</v>
      </c>
      <c r="D48" s="119">
        <v>4.8231840000000004</v>
      </c>
      <c r="E48" s="119">
        <v>4.9263599999999999</v>
      </c>
      <c r="F48" s="119">
        <v>4.9276160000000004</v>
      </c>
      <c r="G48" s="119">
        <v>4.9203169999999998</v>
      </c>
      <c r="H48" s="119">
        <v>4.9142039999999998</v>
      </c>
      <c r="I48" s="119">
        <v>4.906396</v>
      </c>
      <c r="J48" s="119">
        <v>4.907807</v>
      </c>
      <c r="K48" s="119">
        <v>4.9144909999999999</v>
      </c>
      <c r="L48" s="119">
        <v>4.9305019999999997</v>
      </c>
      <c r="M48" s="119">
        <v>4.9554549999999997</v>
      </c>
      <c r="N48" s="119">
        <v>4.9718049999999998</v>
      </c>
      <c r="O48" s="119">
        <v>4.9959790000000002</v>
      </c>
      <c r="P48" s="119">
        <v>5.027018</v>
      </c>
      <c r="Q48" s="119">
        <v>5.0606580000000001</v>
      </c>
      <c r="R48" s="119">
        <v>5.0991770000000001</v>
      </c>
      <c r="S48" s="119">
        <v>5.1429840000000002</v>
      </c>
      <c r="T48" s="119">
        <v>5.1901719999999996</v>
      </c>
      <c r="U48" s="119">
        <v>5.2390270000000001</v>
      </c>
      <c r="V48" s="119">
        <v>5.286225</v>
      </c>
      <c r="W48" s="119">
        <v>5.3336040000000002</v>
      </c>
      <c r="X48" s="119">
        <v>5.380973</v>
      </c>
      <c r="Y48" s="119">
        <v>5.4294229999999999</v>
      </c>
      <c r="Z48" s="119">
        <v>5.4796170000000002</v>
      </c>
      <c r="AA48" s="119">
        <v>5.5306940000000004</v>
      </c>
      <c r="AB48" s="119">
        <v>5.581798</v>
      </c>
      <c r="AC48" s="119">
        <v>5.6358329999999999</v>
      </c>
      <c r="AD48" s="119">
        <v>5.6931399999999996</v>
      </c>
      <c r="AE48" s="119">
        <v>5.7506259999999996</v>
      </c>
      <c r="AF48" s="119">
        <v>5.8093199999999996</v>
      </c>
      <c r="AG48" s="119">
        <v>5.8709809999999996</v>
      </c>
      <c r="AH48" s="119">
        <v>5.9334150000000001</v>
      </c>
      <c r="AI48" s="120">
        <v>6.1809999999999999E-3</v>
      </c>
    </row>
    <row r="49" spans="1:35" ht="15" customHeight="1" x14ac:dyDescent="0.45">
      <c r="C49" s="121"/>
      <c r="D49" s="121"/>
      <c r="E49" s="121"/>
      <c r="F49" s="121"/>
      <c r="G49" s="121"/>
      <c r="H49" s="121"/>
      <c r="I49" s="121"/>
      <c r="J49" s="121"/>
      <c r="K49" s="121"/>
      <c r="L49" s="121"/>
      <c r="M49" s="121"/>
      <c r="N49" s="121"/>
      <c r="O49" s="121"/>
      <c r="P49" s="121"/>
      <c r="Q49" s="121"/>
      <c r="R49" s="121"/>
      <c r="S49" s="121"/>
      <c r="T49" s="121"/>
      <c r="U49" s="121"/>
      <c r="V49" s="121"/>
      <c r="W49" s="121"/>
      <c r="X49" s="121"/>
      <c r="Y49" s="121"/>
      <c r="Z49" s="121"/>
      <c r="AA49" s="121"/>
      <c r="AB49" s="121"/>
      <c r="AC49" s="121"/>
      <c r="AD49" s="121"/>
      <c r="AE49" s="121"/>
      <c r="AF49" s="121"/>
      <c r="AG49" s="121"/>
      <c r="AH49" s="121"/>
      <c r="AI49" s="121"/>
    </row>
    <row r="50" spans="1:35" ht="15" customHeight="1" x14ac:dyDescent="0.45">
      <c r="B50" s="106" t="s">
        <v>413</v>
      </c>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c r="AA50" s="121"/>
      <c r="AB50" s="121"/>
      <c r="AC50" s="121"/>
      <c r="AD50" s="121"/>
      <c r="AE50" s="121"/>
      <c r="AF50" s="121"/>
      <c r="AG50" s="121"/>
      <c r="AH50" s="121"/>
      <c r="AI50" s="121"/>
    </row>
    <row r="51" spans="1:35" ht="15" customHeight="1" x14ac:dyDescent="0.45">
      <c r="A51" s="104" t="s">
        <v>414</v>
      </c>
      <c r="B51" s="107" t="s">
        <v>385</v>
      </c>
      <c r="C51" s="114">
        <v>3.7959489999999998</v>
      </c>
      <c r="D51" s="114">
        <v>3.6940870000000001</v>
      </c>
      <c r="E51" s="114">
        <v>3.6075400000000002</v>
      </c>
      <c r="F51" s="114">
        <v>3.5934979999999999</v>
      </c>
      <c r="G51" s="114">
        <v>3.5758390000000002</v>
      </c>
      <c r="H51" s="114">
        <v>3.55768</v>
      </c>
      <c r="I51" s="114">
        <v>3.5350820000000001</v>
      </c>
      <c r="J51" s="114">
        <v>3.5081929999999999</v>
      </c>
      <c r="K51" s="114">
        <v>3.4808750000000002</v>
      </c>
      <c r="L51" s="114">
        <v>3.454825</v>
      </c>
      <c r="M51" s="114">
        <v>3.431918</v>
      </c>
      <c r="N51" s="114">
        <v>3.4095819999999999</v>
      </c>
      <c r="O51" s="114">
        <v>3.39093</v>
      </c>
      <c r="P51" s="114">
        <v>3.37276</v>
      </c>
      <c r="Q51" s="114">
        <v>3.353904</v>
      </c>
      <c r="R51" s="114">
        <v>3.334873</v>
      </c>
      <c r="S51" s="114">
        <v>3.31813</v>
      </c>
      <c r="T51" s="114">
        <v>3.3033190000000001</v>
      </c>
      <c r="U51" s="114">
        <v>3.2878430000000001</v>
      </c>
      <c r="V51" s="114">
        <v>3.2729910000000002</v>
      </c>
      <c r="W51" s="114">
        <v>3.2580480000000001</v>
      </c>
      <c r="X51" s="114">
        <v>3.2444820000000001</v>
      </c>
      <c r="Y51" s="114">
        <v>3.231506</v>
      </c>
      <c r="Z51" s="114">
        <v>3.2180170000000001</v>
      </c>
      <c r="AA51" s="114">
        <v>3.2049310000000002</v>
      </c>
      <c r="AB51" s="114">
        <v>3.1922600000000001</v>
      </c>
      <c r="AC51" s="114">
        <v>3.1795040000000001</v>
      </c>
      <c r="AD51" s="114">
        <v>3.166553</v>
      </c>
      <c r="AE51" s="114">
        <v>3.153451</v>
      </c>
      <c r="AF51" s="114">
        <v>3.1400939999999999</v>
      </c>
      <c r="AG51" s="114">
        <v>3.1268060000000002</v>
      </c>
      <c r="AH51" s="114">
        <v>3.1131660000000001</v>
      </c>
      <c r="AI51" s="115">
        <v>-6.3759999999999997E-3</v>
      </c>
    </row>
    <row r="52" spans="1:35" ht="15" customHeight="1" x14ac:dyDescent="0.45">
      <c r="A52" s="104" t="s">
        <v>415</v>
      </c>
      <c r="B52" s="107" t="s">
        <v>387</v>
      </c>
      <c r="C52" s="114">
        <v>6.0571E-2</v>
      </c>
      <c r="D52" s="114">
        <v>5.2993999999999999E-2</v>
      </c>
      <c r="E52" s="114">
        <v>5.9462000000000001E-2</v>
      </c>
      <c r="F52" s="114">
        <v>5.9247000000000001E-2</v>
      </c>
      <c r="G52" s="114">
        <v>5.8909999999999997E-2</v>
      </c>
      <c r="H52" s="114">
        <v>5.8560000000000001E-2</v>
      </c>
      <c r="I52" s="114">
        <v>5.8153999999999997E-2</v>
      </c>
      <c r="J52" s="114">
        <v>5.7736999999999997E-2</v>
      </c>
      <c r="K52" s="114">
        <v>5.7354000000000002E-2</v>
      </c>
      <c r="L52" s="114">
        <v>5.6975999999999999E-2</v>
      </c>
      <c r="M52" s="114">
        <v>5.6651E-2</v>
      </c>
      <c r="N52" s="114">
        <v>5.6307999999999997E-2</v>
      </c>
      <c r="O52" s="114">
        <v>5.5961999999999998E-2</v>
      </c>
      <c r="P52" s="114">
        <v>5.5627000000000003E-2</v>
      </c>
      <c r="Q52" s="114">
        <v>5.5288999999999998E-2</v>
      </c>
      <c r="R52" s="114">
        <v>5.4960000000000002E-2</v>
      </c>
      <c r="S52" s="114">
        <v>5.4711000000000003E-2</v>
      </c>
      <c r="T52" s="114">
        <v>5.4593999999999997E-2</v>
      </c>
      <c r="U52" s="114">
        <v>5.4584000000000001E-2</v>
      </c>
      <c r="V52" s="114">
        <v>5.4607999999999997E-2</v>
      </c>
      <c r="W52" s="114">
        <v>5.4625E-2</v>
      </c>
      <c r="X52" s="114">
        <v>5.466E-2</v>
      </c>
      <c r="Y52" s="114">
        <v>5.4705999999999998E-2</v>
      </c>
      <c r="Z52" s="114">
        <v>5.4729E-2</v>
      </c>
      <c r="AA52" s="114">
        <v>5.4754999999999998E-2</v>
      </c>
      <c r="AB52" s="114">
        <v>5.4764E-2</v>
      </c>
      <c r="AC52" s="114">
        <v>5.4790999999999999E-2</v>
      </c>
      <c r="AD52" s="114">
        <v>5.4816999999999998E-2</v>
      </c>
      <c r="AE52" s="114">
        <v>5.4829999999999997E-2</v>
      </c>
      <c r="AF52" s="114">
        <v>5.4861E-2</v>
      </c>
      <c r="AG52" s="114">
        <v>5.4894999999999999E-2</v>
      </c>
      <c r="AH52" s="114">
        <v>5.4914999999999999E-2</v>
      </c>
      <c r="AI52" s="115">
        <v>-3.1570000000000001E-3</v>
      </c>
    </row>
    <row r="53" spans="1:35" ht="15" customHeight="1" x14ac:dyDescent="0.45">
      <c r="A53" s="117" t="s">
        <v>416</v>
      </c>
      <c r="B53" s="107" t="s">
        <v>389</v>
      </c>
      <c r="C53" s="114">
        <v>0.99819400000000003</v>
      </c>
      <c r="D53" s="114">
        <v>1.000704</v>
      </c>
      <c r="E53" s="114">
        <v>1.0022470000000001</v>
      </c>
      <c r="F53" s="114">
        <v>1.005484</v>
      </c>
      <c r="G53" s="114">
        <v>1.0094510000000001</v>
      </c>
      <c r="H53" s="114">
        <v>1.0143850000000001</v>
      </c>
      <c r="I53" s="114">
        <v>1.0194669999999999</v>
      </c>
      <c r="J53" s="114">
        <v>1.0243040000000001</v>
      </c>
      <c r="K53" s="114">
        <v>1.02928</v>
      </c>
      <c r="L53" s="114">
        <v>1.0354620000000001</v>
      </c>
      <c r="M53" s="114">
        <v>1.0431839999999999</v>
      </c>
      <c r="N53" s="114">
        <v>1.049998</v>
      </c>
      <c r="O53" s="114">
        <v>1.0576989999999999</v>
      </c>
      <c r="P53" s="114">
        <v>1.0656110000000001</v>
      </c>
      <c r="Q53" s="114">
        <v>1.0729770000000001</v>
      </c>
      <c r="R53" s="114">
        <v>1.07995</v>
      </c>
      <c r="S53" s="114">
        <v>1.0871040000000001</v>
      </c>
      <c r="T53" s="114">
        <v>1.0942529999999999</v>
      </c>
      <c r="U53" s="114">
        <v>1.1005259999999999</v>
      </c>
      <c r="V53" s="114">
        <v>1.106147</v>
      </c>
      <c r="W53" s="114">
        <v>1.111402</v>
      </c>
      <c r="X53" s="114">
        <v>1.116676</v>
      </c>
      <c r="Y53" s="114">
        <v>1.1218649999999999</v>
      </c>
      <c r="Z53" s="114">
        <v>1.1270640000000001</v>
      </c>
      <c r="AA53" s="114">
        <v>1.1324639999999999</v>
      </c>
      <c r="AB53" s="114">
        <v>1.138388</v>
      </c>
      <c r="AC53" s="114">
        <v>1.1446080000000001</v>
      </c>
      <c r="AD53" s="114">
        <v>1.151105</v>
      </c>
      <c r="AE53" s="114">
        <v>1.157691</v>
      </c>
      <c r="AF53" s="114">
        <v>1.164493</v>
      </c>
      <c r="AG53" s="114">
        <v>1.1712370000000001</v>
      </c>
      <c r="AH53" s="114">
        <v>1.1779390000000001</v>
      </c>
      <c r="AI53" s="115">
        <v>5.3550000000000004E-3</v>
      </c>
    </row>
    <row r="54" spans="1:35" ht="15" customHeight="1" x14ac:dyDescent="0.45">
      <c r="A54" s="117" t="s">
        <v>417</v>
      </c>
      <c r="B54" s="107" t="s">
        <v>393</v>
      </c>
      <c r="C54" s="114">
        <v>0.102219</v>
      </c>
      <c r="D54" s="114">
        <v>0.10213999999999999</v>
      </c>
      <c r="E54" s="114">
        <v>0.102093</v>
      </c>
      <c r="F54" s="114">
        <v>0.10206899999999999</v>
      </c>
      <c r="G54" s="114">
        <v>0.10204000000000001</v>
      </c>
      <c r="H54" s="114">
        <v>0.102017</v>
      </c>
      <c r="I54" s="114">
        <v>0.10201300000000001</v>
      </c>
      <c r="J54" s="114">
        <v>0.101996</v>
      </c>
      <c r="K54" s="114">
        <v>0.10195799999999999</v>
      </c>
      <c r="L54" s="114">
        <v>0.10194</v>
      </c>
      <c r="M54" s="114">
        <v>0.10199900000000001</v>
      </c>
      <c r="N54" s="114">
        <v>0.102145</v>
      </c>
      <c r="O54" s="114">
        <v>0.102404</v>
      </c>
      <c r="P54" s="114">
        <v>0.102747</v>
      </c>
      <c r="Q54" s="114">
        <v>0.103195</v>
      </c>
      <c r="R54" s="114">
        <v>0.10370500000000001</v>
      </c>
      <c r="S54" s="114">
        <v>0.104282</v>
      </c>
      <c r="T54" s="114">
        <v>0.10489900000000001</v>
      </c>
      <c r="U54" s="114">
        <v>0.10555200000000001</v>
      </c>
      <c r="V54" s="114">
        <v>0.10621999999999999</v>
      </c>
      <c r="W54" s="114">
        <v>0.106902</v>
      </c>
      <c r="X54" s="114">
        <v>0.107608</v>
      </c>
      <c r="Y54" s="114">
        <v>0.10834100000000001</v>
      </c>
      <c r="Z54" s="114">
        <v>0.109097</v>
      </c>
      <c r="AA54" s="114">
        <v>0.10988199999999999</v>
      </c>
      <c r="AB54" s="114">
        <v>0.11070099999999999</v>
      </c>
      <c r="AC54" s="114">
        <v>0.11155</v>
      </c>
      <c r="AD54" s="114">
        <v>0.112418</v>
      </c>
      <c r="AE54" s="114">
        <v>0.11329400000000001</v>
      </c>
      <c r="AF54" s="114">
        <v>0.114162</v>
      </c>
      <c r="AG54" s="114">
        <v>0.11501400000000001</v>
      </c>
      <c r="AH54" s="114">
        <v>0.115843</v>
      </c>
      <c r="AI54" s="115">
        <v>4.0439999999999999E-3</v>
      </c>
    </row>
    <row r="55" spans="1:35" ht="15" customHeight="1" x14ac:dyDescent="0.45">
      <c r="A55" s="117" t="s">
        <v>418</v>
      </c>
      <c r="B55" s="107" t="s">
        <v>395</v>
      </c>
      <c r="C55" s="114">
        <v>3.8254999999999997E-2</v>
      </c>
      <c r="D55" s="114">
        <v>3.8837000000000003E-2</v>
      </c>
      <c r="E55" s="114">
        <v>3.9348000000000001E-2</v>
      </c>
      <c r="F55" s="114">
        <v>3.9896000000000001E-2</v>
      </c>
      <c r="G55" s="114">
        <v>4.0455999999999999E-2</v>
      </c>
      <c r="H55" s="114">
        <v>4.1035000000000002E-2</v>
      </c>
      <c r="I55" s="114">
        <v>4.1600999999999999E-2</v>
      </c>
      <c r="J55" s="114">
        <v>4.2140999999999998E-2</v>
      </c>
      <c r="K55" s="114">
        <v>4.2692000000000001E-2</v>
      </c>
      <c r="L55" s="114">
        <v>4.3250999999999998E-2</v>
      </c>
      <c r="M55" s="114">
        <v>4.3839999999999997E-2</v>
      </c>
      <c r="N55" s="114">
        <v>4.4351000000000002E-2</v>
      </c>
      <c r="O55" s="114">
        <v>4.4922999999999998E-2</v>
      </c>
      <c r="P55" s="114">
        <v>4.5523000000000001E-2</v>
      </c>
      <c r="Q55" s="114">
        <v>4.6109999999999998E-2</v>
      </c>
      <c r="R55" s="114">
        <v>4.6684000000000003E-2</v>
      </c>
      <c r="S55" s="114">
        <v>4.7260999999999997E-2</v>
      </c>
      <c r="T55" s="114">
        <v>4.7836999999999998E-2</v>
      </c>
      <c r="U55" s="114">
        <v>4.8417000000000002E-2</v>
      </c>
      <c r="V55" s="114">
        <v>4.9003999999999999E-2</v>
      </c>
      <c r="W55" s="114">
        <v>4.9602E-2</v>
      </c>
      <c r="X55" s="114">
        <v>5.0219E-2</v>
      </c>
      <c r="Y55" s="114">
        <v>5.0841999999999998E-2</v>
      </c>
      <c r="Z55" s="114">
        <v>5.1465999999999998E-2</v>
      </c>
      <c r="AA55" s="114">
        <v>5.2091999999999999E-2</v>
      </c>
      <c r="AB55" s="114">
        <v>5.2724E-2</v>
      </c>
      <c r="AC55" s="114">
        <v>5.3348E-2</v>
      </c>
      <c r="AD55" s="114">
        <v>5.3962999999999997E-2</v>
      </c>
      <c r="AE55" s="114">
        <v>5.4563E-2</v>
      </c>
      <c r="AF55" s="114">
        <v>5.5159E-2</v>
      </c>
      <c r="AG55" s="114">
        <v>5.5743000000000001E-2</v>
      </c>
      <c r="AH55" s="114">
        <v>5.6320000000000002E-2</v>
      </c>
      <c r="AI55" s="115">
        <v>1.2555E-2</v>
      </c>
    </row>
    <row r="56" spans="1:35" ht="15" customHeight="1" x14ac:dyDescent="0.45">
      <c r="A56" s="104" t="s">
        <v>419</v>
      </c>
      <c r="B56" s="107" t="s">
        <v>420</v>
      </c>
      <c r="C56" s="114">
        <v>0.230131</v>
      </c>
      <c r="D56" s="114">
        <v>0.23019300000000001</v>
      </c>
      <c r="E56" s="114">
        <v>0.229575</v>
      </c>
      <c r="F56" s="114">
        <v>0.229018</v>
      </c>
      <c r="G56" s="114">
        <v>0.228383</v>
      </c>
      <c r="H56" s="114">
        <v>0.227713</v>
      </c>
      <c r="I56" s="114">
        <v>0.226824</v>
      </c>
      <c r="J56" s="114">
        <v>0.22565099999999999</v>
      </c>
      <c r="K56" s="114">
        <v>0.224382</v>
      </c>
      <c r="L56" s="114">
        <v>0.223194</v>
      </c>
      <c r="M56" s="114">
        <v>0.222165</v>
      </c>
      <c r="N56" s="114">
        <v>0.220607</v>
      </c>
      <c r="O56" s="114">
        <v>0.21934899999999999</v>
      </c>
      <c r="P56" s="114">
        <v>0.218337</v>
      </c>
      <c r="Q56" s="114">
        <v>0.217336</v>
      </c>
      <c r="R56" s="114">
        <v>0.21632799999999999</v>
      </c>
      <c r="S56" s="114">
        <v>0.215415</v>
      </c>
      <c r="T56" s="114">
        <v>0.214613</v>
      </c>
      <c r="U56" s="114">
        <v>0.21377399999999999</v>
      </c>
      <c r="V56" s="114">
        <v>0.212921</v>
      </c>
      <c r="W56" s="114">
        <v>0.21208199999999999</v>
      </c>
      <c r="X56" s="114">
        <v>0.211281</v>
      </c>
      <c r="Y56" s="114">
        <v>0.210481</v>
      </c>
      <c r="Z56" s="114">
        <v>0.20968100000000001</v>
      </c>
      <c r="AA56" s="114">
        <v>0.20888300000000001</v>
      </c>
      <c r="AB56" s="114">
        <v>0.208097</v>
      </c>
      <c r="AC56" s="114">
        <v>0.207287</v>
      </c>
      <c r="AD56" s="114">
        <v>0.20646600000000001</v>
      </c>
      <c r="AE56" s="114">
        <v>0.205618</v>
      </c>
      <c r="AF56" s="114">
        <v>0.204794</v>
      </c>
      <c r="AG56" s="114">
        <v>0.20396600000000001</v>
      </c>
      <c r="AH56" s="114">
        <v>0.20314299999999999</v>
      </c>
      <c r="AI56" s="115">
        <v>-4.0159999999999996E-3</v>
      </c>
    </row>
    <row r="57" spans="1:35" ht="15" customHeight="1" x14ac:dyDescent="0.45">
      <c r="A57" s="104" t="s">
        <v>421</v>
      </c>
      <c r="B57" s="106" t="s">
        <v>412</v>
      </c>
      <c r="C57" s="119">
        <v>5.2253179999999997</v>
      </c>
      <c r="D57" s="119">
        <v>5.1189559999999998</v>
      </c>
      <c r="E57" s="119">
        <v>5.0402670000000001</v>
      </c>
      <c r="F57" s="119">
        <v>5.0292120000000002</v>
      </c>
      <c r="G57" s="119">
        <v>5.0150779999999999</v>
      </c>
      <c r="H57" s="119">
        <v>5.0013889999999996</v>
      </c>
      <c r="I57" s="119">
        <v>4.983142</v>
      </c>
      <c r="J57" s="119">
        <v>4.9600229999999996</v>
      </c>
      <c r="K57" s="119">
        <v>4.9365420000000002</v>
      </c>
      <c r="L57" s="119">
        <v>4.915648</v>
      </c>
      <c r="M57" s="119">
        <v>4.899756</v>
      </c>
      <c r="N57" s="119">
        <v>4.8829919999999998</v>
      </c>
      <c r="O57" s="119">
        <v>4.8712669999999996</v>
      </c>
      <c r="P57" s="119">
        <v>4.8606040000000004</v>
      </c>
      <c r="Q57" s="119">
        <v>4.8488119999999997</v>
      </c>
      <c r="R57" s="119">
        <v>4.8365</v>
      </c>
      <c r="S57" s="119">
        <v>4.8269019999999996</v>
      </c>
      <c r="T57" s="119">
        <v>4.8195160000000001</v>
      </c>
      <c r="U57" s="119">
        <v>4.8106949999999999</v>
      </c>
      <c r="V57" s="119">
        <v>4.8018910000000004</v>
      </c>
      <c r="W57" s="119">
        <v>4.7926599999999997</v>
      </c>
      <c r="X57" s="119">
        <v>4.7849279999999998</v>
      </c>
      <c r="Y57" s="119">
        <v>4.7777399999999997</v>
      </c>
      <c r="Z57" s="119">
        <v>4.770054</v>
      </c>
      <c r="AA57" s="119">
        <v>4.7630059999999999</v>
      </c>
      <c r="AB57" s="119">
        <v>4.7569340000000002</v>
      </c>
      <c r="AC57" s="119">
        <v>4.7510899999999996</v>
      </c>
      <c r="AD57" s="119">
        <v>4.745323</v>
      </c>
      <c r="AE57" s="119">
        <v>4.7394470000000002</v>
      </c>
      <c r="AF57" s="119">
        <v>4.733562</v>
      </c>
      <c r="AG57" s="119">
        <v>4.7276629999999997</v>
      </c>
      <c r="AH57" s="119">
        <v>4.7213250000000002</v>
      </c>
      <c r="AI57" s="120">
        <v>-3.2659999999999998E-3</v>
      </c>
    </row>
    <row r="58" spans="1:35" ht="15" customHeight="1" x14ac:dyDescent="0.45">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row>
    <row r="59" spans="1:35" ht="15" customHeight="1" x14ac:dyDescent="0.45">
      <c r="B59" s="106" t="s">
        <v>422</v>
      </c>
      <c r="C59" s="121"/>
      <c r="D59" s="121"/>
      <c r="E59" s="121"/>
      <c r="F59" s="121"/>
      <c r="G59" s="121"/>
      <c r="H59" s="121"/>
      <c r="I59" s="121"/>
      <c r="J59" s="121"/>
      <c r="K59" s="121"/>
      <c r="L59" s="121"/>
      <c r="M59" s="121"/>
      <c r="N59" s="121"/>
      <c r="O59" s="121"/>
      <c r="P59" s="121"/>
      <c r="Q59" s="121"/>
      <c r="R59" s="121"/>
      <c r="S59" s="121"/>
      <c r="T59" s="121"/>
      <c r="U59" s="121"/>
      <c r="V59" s="121"/>
      <c r="W59" s="121"/>
      <c r="X59" s="121"/>
      <c r="Y59" s="121"/>
      <c r="Z59" s="121"/>
      <c r="AA59" s="121"/>
      <c r="AB59" s="121"/>
      <c r="AC59" s="121"/>
      <c r="AD59" s="121"/>
      <c r="AE59" s="121"/>
      <c r="AF59" s="121"/>
      <c r="AG59" s="121"/>
      <c r="AH59" s="121"/>
      <c r="AI59" s="121"/>
    </row>
    <row r="60" spans="1:35" ht="15" customHeight="1" x14ac:dyDescent="0.45">
      <c r="A60" s="104" t="s">
        <v>423</v>
      </c>
      <c r="B60" s="107" t="s">
        <v>385</v>
      </c>
      <c r="C60" s="114">
        <v>0.39630500000000002</v>
      </c>
      <c r="D60" s="114">
        <v>0.37365399999999999</v>
      </c>
      <c r="E60" s="114">
        <v>0.35734199999999999</v>
      </c>
      <c r="F60" s="114">
        <v>0.348408</v>
      </c>
      <c r="G60" s="114">
        <v>0.33939200000000003</v>
      </c>
      <c r="H60" s="114">
        <v>0.33038899999999999</v>
      </c>
      <c r="I60" s="114">
        <v>0.32172800000000001</v>
      </c>
      <c r="J60" s="114">
        <v>0.31355899999999998</v>
      </c>
      <c r="K60" s="114">
        <v>0.30630200000000002</v>
      </c>
      <c r="L60" s="114">
        <v>0.29918099999999997</v>
      </c>
      <c r="M60" s="114">
        <v>0.292431</v>
      </c>
      <c r="N60" s="114">
        <v>0.28610200000000002</v>
      </c>
      <c r="O60" s="114">
        <v>0.27993299999999999</v>
      </c>
      <c r="P60" s="114">
        <v>0.27397300000000002</v>
      </c>
      <c r="Q60" s="114">
        <v>0.26814900000000003</v>
      </c>
      <c r="R60" s="114">
        <v>0.26252199999999998</v>
      </c>
      <c r="S60" s="114">
        <v>0.25709300000000002</v>
      </c>
      <c r="T60" s="114">
        <v>0.25184200000000001</v>
      </c>
      <c r="U60" s="114">
        <v>0.246837</v>
      </c>
      <c r="V60" s="114">
        <v>0.24202799999999999</v>
      </c>
      <c r="W60" s="114">
        <v>0.23729</v>
      </c>
      <c r="X60" s="114">
        <v>0.23288600000000001</v>
      </c>
      <c r="Y60" s="114">
        <v>0.22851099999999999</v>
      </c>
      <c r="Z60" s="114">
        <v>0.22400700000000001</v>
      </c>
      <c r="AA60" s="114">
        <v>0.219531</v>
      </c>
      <c r="AB60" s="114">
        <v>0.215146</v>
      </c>
      <c r="AC60" s="114">
        <v>0.21073700000000001</v>
      </c>
      <c r="AD60" s="114">
        <v>0.206484</v>
      </c>
      <c r="AE60" s="114">
        <v>0.202234</v>
      </c>
      <c r="AF60" s="114">
        <v>0.197932</v>
      </c>
      <c r="AG60" s="114">
        <v>0.19373199999999999</v>
      </c>
      <c r="AH60" s="114">
        <v>0.18964500000000001</v>
      </c>
      <c r="AI60" s="115">
        <v>-2.3494999999999999E-2</v>
      </c>
    </row>
    <row r="61" spans="1:35" ht="15" customHeight="1" x14ac:dyDescent="0.45">
      <c r="A61" s="104" t="s">
        <v>424</v>
      </c>
      <c r="B61" s="107" t="s">
        <v>389</v>
      </c>
      <c r="C61" s="114">
        <v>4.9792999999999997E-2</v>
      </c>
      <c r="D61" s="114">
        <v>4.7361E-2</v>
      </c>
      <c r="E61" s="114">
        <v>4.5157999999999997E-2</v>
      </c>
      <c r="F61" s="114">
        <v>4.3024E-2</v>
      </c>
      <c r="G61" s="114">
        <v>4.1055000000000001E-2</v>
      </c>
      <c r="H61" s="114">
        <v>3.9294999999999997E-2</v>
      </c>
      <c r="I61" s="114">
        <v>3.7783999999999998E-2</v>
      </c>
      <c r="J61" s="114">
        <v>3.6502E-2</v>
      </c>
      <c r="K61" s="114">
        <v>3.5485999999999997E-2</v>
      </c>
      <c r="L61" s="114">
        <v>3.4648999999999999E-2</v>
      </c>
      <c r="M61" s="114">
        <v>3.3993000000000002E-2</v>
      </c>
      <c r="N61" s="114">
        <v>3.3533E-2</v>
      </c>
      <c r="O61" s="114">
        <v>3.3020000000000001E-2</v>
      </c>
      <c r="P61" s="114">
        <v>3.2479000000000001E-2</v>
      </c>
      <c r="Q61" s="114">
        <v>3.1905999999999997E-2</v>
      </c>
      <c r="R61" s="114">
        <v>3.1322999999999997E-2</v>
      </c>
      <c r="S61" s="114">
        <v>3.0728999999999999E-2</v>
      </c>
      <c r="T61" s="114">
        <v>3.0126E-2</v>
      </c>
      <c r="U61" s="114">
        <v>2.9527999999999999E-2</v>
      </c>
      <c r="V61" s="114">
        <v>2.8937000000000001E-2</v>
      </c>
      <c r="W61" s="114">
        <v>2.8351000000000001E-2</v>
      </c>
      <c r="X61" s="114">
        <v>2.7793000000000002E-2</v>
      </c>
      <c r="Y61" s="114">
        <v>2.7248000000000001E-2</v>
      </c>
      <c r="Z61" s="114">
        <v>2.6707000000000002E-2</v>
      </c>
      <c r="AA61" s="114">
        <v>2.6189E-2</v>
      </c>
      <c r="AB61" s="114">
        <v>2.5701000000000002E-2</v>
      </c>
      <c r="AC61" s="114">
        <v>2.5228E-2</v>
      </c>
      <c r="AD61" s="114">
        <v>2.4791000000000001E-2</v>
      </c>
      <c r="AE61" s="114">
        <v>2.4369999999999999E-2</v>
      </c>
      <c r="AF61" s="114">
        <v>2.3959000000000001E-2</v>
      </c>
      <c r="AG61" s="114">
        <v>2.3560999999999999E-2</v>
      </c>
      <c r="AH61" s="114">
        <v>2.3179999999999999E-2</v>
      </c>
      <c r="AI61" s="115">
        <v>-2.4362999999999999E-2</v>
      </c>
    </row>
    <row r="62" spans="1:35" ht="15" customHeight="1" x14ac:dyDescent="0.45">
      <c r="A62" s="104" t="s">
        <v>425</v>
      </c>
      <c r="B62" s="107" t="s">
        <v>426</v>
      </c>
      <c r="C62" s="114">
        <v>7.639E-3</v>
      </c>
      <c r="D62" s="114">
        <v>7.5909999999999997E-3</v>
      </c>
      <c r="E62" s="114">
        <v>7.5560000000000002E-3</v>
      </c>
      <c r="F62" s="114">
        <v>7.4999999999999997E-3</v>
      </c>
      <c r="G62" s="114">
        <v>7.4390000000000003E-3</v>
      </c>
      <c r="H62" s="114">
        <v>7.3740000000000003E-3</v>
      </c>
      <c r="I62" s="114">
        <v>7.3119999999999999E-3</v>
      </c>
      <c r="J62" s="114">
        <v>7.2550000000000002E-3</v>
      </c>
      <c r="K62" s="114">
        <v>7.2090000000000001E-3</v>
      </c>
      <c r="L62" s="114">
        <v>7.162E-3</v>
      </c>
      <c r="M62" s="114">
        <v>7.1159999999999999E-3</v>
      </c>
      <c r="N62" s="114">
        <v>7.0730000000000003E-3</v>
      </c>
      <c r="O62" s="114">
        <v>7.0299999999999998E-3</v>
      </c>
      <c r="P62" s="114">
        <v>6.9870000000000002E-3</v>
      </c>
      <c r="Q62" s="114">
        <v>6.9430000000000004E-3</v>
      </c>
      <c r="R62" s="114">
        <v>6.8999999999999999E-3</v>
      </c>
      <c r="S62" s="114">
        <v>6.8580000000000004E-3</v>
      </c>
      <c r="T62" s="114">
        <v>6.8170000000000001E-3</v>
      </c>
      <c r="U62" s="114">
        <v>6.7780000000000002E-3</v>
      </c>
      <c r="V62" s="114">
        <v>6.7400000000000003E-3</v>
      </c>
      <c r="W62" s="114">
        <v>6.7019999999999996E-3</v>
      </c>
      <c r="X62" s="114">
        <v>6.6670000000000002E-3</v>
      </c>
      <c r="Y62" s="114">
        <v>6.633E-3</v>
      </c>
      <c r="Z62" s="114">
        <v>6.594E-3</v>
      </c>
      <c r="AA62" s="114">
        <v>6.5570000000000003E-3</v>
      </c>
      <c r="AB62" s="114">
        <v>6.5209999999999999E-3</v>
      </c>
      <c r="AC62" s="114">
        <v>6.4840000000000002E-3</v>
      </c>
      <c r="AD62" s="114">
        <v>6.45E-3</v>
      </c>
      <c r="AE62" s="114">
        <v>6.4159999999999998E-3</v>
      </c>
      <c r="AF62" s="114">
        <v>6.3810000000000004E-3</v>
      </c>
      <c r="AG62" s="114">
        <v>6.3470000000000002E-3</v>
      </c>
      <c r="AH62" s="114">
        <v>6.3150000000000003E-3</v>
      </c>
      <c r="AI62" s="115">
        <v>-6.1199999999999996E-3</v>
      </c>
    </row>
    <row r="63" spans="1:35" ht="15" customHeight="1" x14ac:dyDescent="0.45">
      <c r="A63" s="104" t="s">
        <v>427</v>
      </c>
      <c r="B63" s="106" t="s">
        <v>412</v>
      </c>
      <c r="C63" s="119">
        <v>0.453737</v>
      </c>
      <c r="D63" s="119">
        <v>0.42860700000000002</v>
      </c>
      <c r="E63" s="119">
        <v>0.41005599999999998</v>
      </c>
      <c r="F63" s="119">
        <v>0.39893200000000001</v>
      </c>
      <c r="G63" s="119">
        <v>0.38788600000000001</v>
      </c>
      <c r="H63" s="119">
        <v>0.377058</v>
      </c>
      <c r="I63" s="119">
        <v>0.36682399999999998</v>
      </c>
      <c r="J63" s="119">
        <v>0.35731600000000002</v>
      </c>
      <c r="K63" s="119">
        <v>0.348997</v>
      </c>
      <c r="L63" s="119">
        <v>0.34099099999999999</v>
      </c>
      <c r="M63" s="119">
        <v>0.33354099999999998</v>
      </c>
      <c r="N63" s="119">
        <v>0.32670900000000003</v>
      </c>
      <c r="O63" s="119">
        <v>0.31998199999999999</v>
      </c>
      <c r="P63" s="119">
        <v>0.31344</v>
      </c>
      <c r="Q63" s="119">
        <v>0.30699700000000002</v>
      </c>
      <c r="R63" s="119">
        <v>0.30074499999999998</v>
      </c>
      <c r="S63" s="119">
        <v>0.29468</v>
      </c>
      <c r="T63" s="119">
        <v>0.28878599999999999</v>
      </c>
      <c r="U63" s="119">
        <v>0.28314299999999998</v>
      </c>
      <c r="V63" s="119">
        <v>0.27770499999999998</v>
      </c>
      <c r="W63" s="119">
        <v>0.272343</v>
      </c>
      <c r="X63" s="119">
        <v>0.26734599999999997</v>
      </c>
      <c r="Y63" s="119">
        <v>0.26239200000000001</v>
      </c>
      <c r="Z63" s="119">
        <v>0.25730799999999998</v>
      </c>
      <c r="AA63" s="119">
        <v>0.25227699999999997</v>
      </c>
      <c r="AB63" s="119">
        <v>0.247368</v>
      </c>
      <c r="AC63" s="119">
        <v>0.24245</v>
      </c>
      <c r="AD63" s="119">
        <v>0.23772499999999999</v>
      </c>
      <c r="AE63" s="119">
        <v>0.23303399999999999</v>
      </c>
      <c r="AF63" s="119">
        <v>0.22831899999999999</v>
      </c>
      <c r="AG63" s="119">
        <v>0.223718</v>
      </c>
      <c r="AH63" s="119">
        <v>0.21925</v>
      </c>
      <c r="AI63" s="120">
        <v>-2.3188E-2</v>
      </c>
    </row>
    <row r="64" spans="1:35" ht="15" customHeight="1" x14ac:dyDescent="0.45">
      <c r="C64" s="121"/>
      <c r="D64" s="121"/>
      <c r="E64" s="121"/>
      <c r="F64" s="121"/>
      <c r="G64" s="121"/>
      <c r="H64" s="121"/>
      <c r="I64" s="121"/>
      <c r="J64" s="121"/>
      <c r="K64" s="121"/>
      <c r="L64" s="121"/>
      <c r="M64" s="121"/>
      <c r="N64" s="121"/>
      <c r="O64" s="121"/>
      <c r="P64" s="121"/>
      <c r="Q64" s="121"/>
      <c r="R64" s="121"/>
      <c r="S64" s="121"/>
      <c r="T64" s="121"/>
      <c r="U64" s="121"/>
      <c r="V64" s="121"/>
      <c r="W64" s="121"/>
      <c r="X64" s="121"/>
      <c r="Y64" s="121"/>
      <c r="Z64" s="121"/>
      <c r="AA64" s="121"/>
      <c r="AB64" s="121"/>
      <c r="AC64" s="121"/>
      <c r="AD64" s="121"/>
      <c r="AE64" s="121"/>
      <c r="AF64" s="121"/>
      <c r="AG64" s="121"/>
      <c r="AH64" s="121"/>
      <c r="AI64" s="121"/>
    </row>
    <row r="65" spans="1:35" ht="15" customHeight="1" x14ac:dyDescent="0.45">
      <c r="B65" s="106" t="s">
        <v>428</v>
      </c>
      <c r="C65" s="121"/>
      <c r="D65" s="121"/>
      <c r="E65" s="121"/>
      <c r="F65" s="121"/>
      <c r="G65" s="121"/>
      <c r="H65" s="121"/>
      <c r="I65" s="121"/>
      <c r="J65" s="121"/>
      <c r="K65" s="121"/>
      <c r="L65" s="121"/>
      <c r="M65" s="121"/>
      <c r="N65" s="121"/>
      <c r="O65" s="121"/>
      <c r="P65" s="121"/>
      <c r="Q65" s="121"/>
      <c r="R65" s="121"/>
      <c r="S65" s="121"/>
      <c r="T65" s="121"/>
      <c r="U65" s="121"/>
      <c r="V65" s="121"/>
      <c r="W65" s="121"/>
      <c r="X65" s="121"/>
      <c r="Y65" s="121"/>
      <c r="Z65" s="121"/>
      <c r="AA65" s="121"/>
      <c r="AB65" s="121"/>
      <c r="AC65" s="121"/>
      <c r="AD65" s="121"/>
      <c r="AE65" s="121"/>
      <c r="AF65" s="121"/>
      <c r="AG65" s="121"/>
      <c r="AH65" s="121"/>
      <c r="AI65" s="121"/>
    </row>
    <row r="66" spans="1:35" ht="15" customHeight="1" x14ac:dyDescent="0.45">
      <c r="A66" s="104" t="s">
        <v>429</v>
      </c>
      <c r="B66" s="107" t="s">
        <v>385</v>
      </c>
      <c r="C66" s="114">
        <v>0.31240000000000001</v>
      </c>
      <c r="D66" s="114">
        <v>0.297348</v>
      </c>
      <c r="E66" s="114">
        <v>0.28806999999999999</v>
      </c>
      <c r="F66" s="114">
        <v>0.28329500000000002</v>
      </c>
      <c r="G66" s="114">
        <v>0.27804499999999999</v>
      </c>
      <c r="H66" s="114">
        <v>0.27272299999999999</v>
      </c>
      <c r="I66" s="114">
        <v>0.26722800000000002</v>
      </c>
      <c r="J66" s="114">
        <v>0.26155600000000001</v>
      </c>
      <c r="K66" s="114">
        <v>0.25622299999999998</v>
      </c>
      <c r="L66" s="114">
        <v>0.25131799999999999</v>
      </c>
      <c r="M66" s="114">
        <v>0.24693699999999999</v>
      </c>
      <c r="N66" s="114">
        <v>0.24301400000000001</v>
      </c>
      <c r="O66" s="114">
        <v>0.23950299999999999</v>
      </c>
      <c r="P66" s="114">
        <v>0.23625599999999999</v>
      </c>
      <c r="Q66" s="114">
        <v>0.23310900000000001</v>
      </c>
      <c r="R66" s="114">
        <v>0.23000499999999999</v>
      </c>
      <c r="S66" s="114">
        <v>0.227025</v>
      </c>
      <c r="T66" s="114">
        <v>0.22408700000000001</v>
      </c>
      <c r="U66" s="114">
        <v>0.22117200000000001</v>
      </c>
      <c r="V66" s="114">
        <v>0.21834799999999999</v>
      </c>
      <c r="W66" s="114">
        <v>0.215563</v>
      </c>
      <c r="X66" s="114">
        <v>0.21290600000000001</v>
      </c>
      <c r="Y66" s="114">
        <v>0.210395</v>
      </c>
      <c r="Z66" s="114">
        <v>0.20783499999999999</v>
      </c>
      <c r="AA66" s="114">
        <v>0.20531099999999999</v>
      </c>
      <c r="AB66" s="114">
        <v>0.20280300000000001</v>
      </c>
      <c r="AC66" s="114">
        <v>0.20036699999999999</v>
      </c>
      <c r="AD66" s="114">
        <v>0.19797200000000001</v>
      </c>
      <c r="AE66" s="114">
        <v>0.19562599999999999</v>
      </c>
      <c r="AF66" s="114">
        <v>0.193273</v>
      </c>
      <c r="AG66" s="114">
        <v>0.190998</v>
      </c>
      <c r="AH66" s="114">
        <v>0.188774</v>
      </c>
      <c r="AI66" s="115">
        <v>-1.6118E-2</v>
      </c>
    </row>
    <row r="67" spans="1:35" ht="15" customHeight="1" x14ac:dyDescent="0.45">
      <c r="A67" s="104" t="s">
        <v>430</v>
      </c>
      <c r="B67" s="107" t="s">
        <v>389</v>
      </c>
      <c r="C67" s="114">
        <v>6.4907000000000006E-2</v>
      </c>
      <c r="D67" s="114">
        <v>6.1996999999999997E-2</v>
      </c>
      <c r="E67" s="114">
        <v>5.9512000000000002E-2</v>
      </c>
      <c r="F67" s="114">
        <v>5.7116E-2</v>
      </c>
      <c r="G67" s="114">
        <v>5.4857999999999997E-2</v>
      </c>
      <c r="H67" s="114">
        <v>5.2810000000000003E-2</v>
      </c>
      <c r="I67" s="114">
        <v>5.0929000000000002E-2</v>
      </c>
      <c r="J67" s="114">
        <v>4.9193000000000001E-2</v>
      </c>
      <c r="K67" s="114">
        <v>4.7643999999999999E-2</v>
      </c>
      <c r="L67" s="114">
        <v>4.6325999999999999E-2</v>
      </c>
      <c r="M67" s="114">
        <v>4.5241999999999997E-2</v>
      </c>
      <c r="N67" s="114">
        <v>4.4375999999999999E-2</v>
      </c>
      <c r="O67" s="114">
        <v>4.3494999999999999E-2</v>
      </c>
      <c r="P67" s="114">
        <v>4.2594E-2</v>
      </c>
      <c r="Q67" s="114">
        <v>4.1651000000000001E-2</v>
      </c>
      <c r="R67" s="114">
        <v>4.0675000000000003E-2</v>
      </c>
      <c r="S67" s="114">
        <v>3.9683000000000003E-2</v>
      </c>
      <c r="T67" s="114">
        <v>3.8676000000000002E-2</v>
      </c>
      <c r="U67" s="114">
        <v>3.7665999999999998E-2</v>
      </c>
      <c r="V67" s="114">
        <v>3.6667999999999999E-2</v>
      </c>
      <c r="W67" s="114">
        <v>3.5697E-2</v>
      </c>
      <c r="X67" s="114">
        <v>3.4771000000000003E-2</v>
      </c>
      <c r="Y67" s="114">
        <v>3.3898999999999999E-2</v>
      </c>
      <c r="Z67" s="114">
        <v>3.3078000000000003E-2</v>
      </c>
      <c r="AA67" s="114">
        <v>3.2310999999999999E-2</v>
      </c>
      <c r="AB67" s="114">
        <v>3.1602999999999999E-2</v>
      </c>
      <c r="AC67" s="114">
        <v>3.0949999999999998E-2</v>
      </c>
      <c r="AD67" s="114">
        <v>3.0346999999999999E-2</v>
      </c>
      <c r="AE67" s="114">
        <v>2.9777999999999999E-2</v>
      </c>
      <c r="AF67" s="114">
        <v>2.9234E-2</v>
      </c>
      <c r="AG67" s="114">
        <v>2.8712999999999999E-2</v>
      </c>
      <c r="AH67" s="114">
        <v>2.8213999999999999E-2</v>
      </c>
      <c r="AI67" s="115">
        <v>-2.6516999999999999E-2</v>
      </c>
    </row>
    <row r="68" spans="1:35" ht="15" customHeight="1" x14ac:dyDescent="0.45">
      <c r="A68" s="104" t="s">
        <v>431</v>
      </c>
      <c r="B68" s="107" t="s">
        <v>393</v>
      </c>
      <c r="C68" s="114">
        <v>1.6829E-2</v>
      </c>
      <c r="D68" s="114">
        <v>1.6608999999999999E-2</v>
      </c>
      <c r="E68" s="114">
        <v>1.6388E-2</v>
      </c>
      <c r="F68" s="114">
        <v>1.6164000000000001E-2</v>
      </c>
      <c r="G68" s="114">
        <v>1.5934E-2</v>
      </c>
      <c r="H68" s="114">
        <v>1.5701E-2</v>
      </c>
      <c r="I68" s="114">
        <v>1.5462999999999999E-2</v>
      </c>
      <c r="J68" s="114">
        <v>1.5214999999999999E-2</v>
      </c>
      <c r="K68" s="114">
        <v>1.4951000000000001E-2</v>
      </c>
      <c r="L68" s="114">
        <v>1.4678999999999999E-2</v>
      </c>
      <c r="M68" s="114">
        <v>1.44E-2</v>
      </c>
      <c r="N68" s="114">
        <v>1.4116E-2</v>
      </c>
      <c r="O68" s="114">
        <v>1.3828E-2</v>
      </c>
      <c r="P68" s="114">
        <v>1.3538E-2</v>
      </c>
      <c r="Q68" s="114">
        <v>1.3289E-2</v>
      </c>
      <c r="R68" s="114">
        <v>1.3079E-2</v>
      </c>
      <c r="S68" s="114">
        <v>1.2911000000000001E-2</v>
      </c>
      <c r="T68" s="114">
        <v>1.2782E-2</v>
      </c>
      <c r="U68" s="114">
        <v>1.2695E-2</v>
      </c>
      <c r="V68" s="114">
        <v>1.2600999999999999E-2</v>
      </c>
      <c r="W68" s="114">
        <v>1.2501999999999999E-2</v>
      </c>
      <c r="X68" s="114">
        <v>1.2397999999999999E-2</v>
      </c>
      <c r="Y68" s="114">
        <v>1.2290000000000001E-2</v>
      </c>
      <c r="Z68" s="114">
        <v>1.2179000000000001E-2</v>
      </c>
      <c r="AA68" s="114">
        <v>1.2064999999999999E-2</v>
      </c>
      <c r="AB68" s="114">
        <v>1.1953E-2</v>
      </c>
      <c r="AC68" s="114">
        <v>1.1842999999999999E-2</v>
      </c>
      <c r="AD68" s="114">
        <v>1.1738E-2</v>
      </c>
      <c r="AE68" s="114">
        <v>1.1639E-2</v>
      </c>
      <c r="AF68" s="114">
        <v>1.1545E-2</v>
      </c>
      <c r="AG68" s="114">
        <v>1.1454000000000001E-2</v>
      </c>
      <c r="AH68" s="114">
        <v>1.1365999999999999E-2</v>
      </c>
      <c r="AI68" s="115">
        <v>-1.2579999999999999E-2</v>
      </c>
    </row>
    <row r="69" spans="1:35" ht="15" customHeight="1" x14ac:dyDescent="0.45">
      <c r="A69" s="104" t="s">
        <v>432</v>
      </c>
      <c r="B69" s="107" t="s">
        <v>433</v>
      </c>
      <c r="C69" s="114">
        <v>6.7835999999999994E-2</v>
      </c>
      <c r="D69" s="114">
        <v>6.9144999999999998E-2</v>
      </c>
      <c r="E69" s="114">
        <v>7.0644999999999999E-2</v>
      </c>
      <c r="F69" s="114">
        <v>7.2034000000000001E-2</v>
      </c>
      <c r="G69" s="114">
        <v>7.3318999999999995E-2</v>
      </c>
      <c r="H69" s="114">
        <v>7.4573E-2</v>
      </c>
      <c r="I69" s="114">
        <v>7.5785000000000005E-2</v>
      </c>
      <c r="J69" s="114">
        <v>7.6942999999999998E-2</v>
      </c>
      <c r="K69" s="114">
        <v>7.8118000000000007E-2</v>
      </c>
      <c r="L69" s="114">
        <v>7.9376000000000002E-2</v>
      </c>
      <c r="M69" s="114">
        <v>8.0732999999999999E-2</v>
      </c>
      <c r="N69" s="114">
        <v>8.2151000000000002E-2</v>
      </c>
      <c r="O69" s="114">
        <v>8.3686999999999998E-2</v>
      </c>
      <c r="P69" s="114">
        <v>8.5272000000000001E-2</v>
      </c>
      <c r="Q69" s="114">
        <v>8.6857000000000004E-2</v>
      </c>
      <c r="R69" s="114">
        <v>8.8431999999999997E-2</v>
      </c>
      <c r="S69" s="114">
        <v>9.0010000000000007E-2</v>
      </c>
      <c r="T69" s="114">
        <v>9.1566999999999996E-2</v>
      </c>
      <c r="U69" s="114">
        <v>9.3100000000000002E-2</v>
      </c>
      <c r="V69" s="114">
        <v>9.4614000000000004E-2</v>
      </c>
      <c r="W69" s="114">
        <v>9.6116999999999994E-2</v>
      </c>
      <c r="X69" s="114">
        <v>9.7638000000000003E-2</v>
      </c>
      <c r="Y69" s="114">
        <v>9.9182999999999993E-2</v>
      </c>
      <c r="Z69" s="114">
        <v>0.10072399999999999</v>
      </c>
      <c r="AA69" s="114">
        <v>0.10228</v>
      </c>
      <c r="AB69" s="114">
        <v>0.103867</v>
      </c>
      <c r="AC69" s="114">
        <v>0.105489</v>
      </c>
      <c r="AD69" s="114">
        <v>0.107143</v>
      </c>
      <c r="AE69" s="114">
        <v>0.108802</v>
      </c>
      <c r="AF69" s="114">
        <v>0.11045099999999999</v>
      </c>
      <c r="AG69" s="114">
        <v>0.112106</v>
      </c>
      <c r="AH69" s="114">
        <v>0.113775</v>
      </c>
      <c r="AI69" s="115">
        <v>1.6822E-2</v>
      </c>
    </row>
    <row r="70" spans="1:35" ht="15" customHeight="1" x14ac:dyDescent="0.45">
      <c r="A70" s="104" t="s">
        <v>434</v>
      </c>
      <c r="B70" s="106" t="s">
        <v>412</v>
      </c>
      <c r="C70" s="119">
        <v>0.46197100000000002</v>
      </c>
      <c r="D70" s="119">
        <v>0.44509799999999999</v>
      </c>
      <c r="E70" s="119">
        <v>0.43461499999999997</v>
      </c>
      <c r="F70" s="119">
        <v>0.42860900000000002</v>
      </c>
      <c r="G70" s="119">
        <v>0.42215599999999998</v>
      </c>
      <c r="H70" s="119">
        <v>0.41580600000000001</v>
      </c>
      <c r="I70" s="119">
        <v>0.40940700000000002</v>
      </c>
      <c r="J70" s="119">
        <v>0.40290599999999999</v>
      </c>
      <c r="K70" s="119">
        <v>0.39693600000000001</v>
      </c>
      <c r="L70" s="119">
        <v>0.39169900000000002</v>
      </c>
      <c r="M70" s="119">
        <v>0.38731199999999999</v>
      </c>
      <c r="N70" s="119">
        <v>0.38365700000000003</v>
      </c>
      <c r="O70" s="119">
        <v>0.38051299999999999</v>
      </c>
      <c r="P70" s="119">
        <v>0.37766</v>
      </c>
      <c r="Q70" s="119">
        <v>0.37490499999999999</v>
      </c>
      <c r="R70" s="119">
        <v>0.37219200000000002</v>
      </c>
      <c r="S70" s="119">
        <v>0.36962899999999999</v>
      </c>
      <c r="T70" s="119">
        <v>0.36711300000000002</v>
      </c>
      <c r="U70" s="119">
        <v>0.36463200000000001</v>
      </c>
      <c r="V70" s="119">
        <v>0.36223100000000003</v>
      </c>
      <c r="W70" s="119">
        <v>0.359879</v>
      </c>
      <c r="X70" s="119">
        <v>0.357713</v>
      </c>
      <c r="Y70" s="119">
        <v>0.355767</v>
      </c>
      <c r="Z70" s="119">
        <v>0.35381600000000002</v>
      </c>
      <c r="AA70" s="119">
        <v>0.35196699999999997</v>
      </c>
      <c r="AB70" s="119">
        <v>0.35022599999999998</v>
      </c>
      <c r="AC70" s="119">
        <v>0.34865000000000002</v>
      </c>
      <c r="AD70" s="119">
        <v>0.34720000000000001</v>
      </c>
      <c r="AE70" s="119">
        <v>0.34584599999999999</v>
      </c>
      <c r="AF70" s="119">
        <v>0.34450199999999997</v>
      </c>
      <c r="AG70" s="119">
        <v>0.34327099999999999</v>
      </c>
      <c r="AH70" s="119">
        <v>0.34212900000000002</v>
      </c>
      <c r="AI70" s="120">
        <v>-9.6410000000000003E-3</v>
      </c>
    </row>
    <row r="71" spans="1:35" ht="15" customHeight="1" x14ac:dyDescent="0.45">
      <c r="C71" s="121"/>
      <c r="D71" s="121"/>
      <c r="E71" s="121"/>
      <c r="F71" s="121"/>
      <c r="G71" s="121"/>
      <c r="H71" s="121"/>
      <c r="I71" s="121"/>
      <c r="J71" s="121"/>
      <c r="K71" s="121"/>
      <c r="L71" s="121"/>
      <c r="M71" s="121"/>
      <c r="N71" s="121"/>
      <c r="O71" s="121"/>
      <c r="P71" s="121"/>
      <c r="Q71" s="121"/>
      <c r="R71" s="121"/>
      <c r="S71" s="121"/>
      <c r="T71" s="121"/>
      <c r="U71" s="121"/>
      <c r="V71" s="121"/>
      <c r="W71" s="121"/>
      <c r="X71" s="121"/>
      <c r="Y71" s="121"/>
      <c r="Z71" s="121"/>
      <c r="AA71" s="121"/>
      <c r="AB71" s="121"/>
      <c r="AC71" s="121"/>
      <c r="AD71" s="121"/>
      <c r="AE71" s="121"/>
      <c r="AF71" s="121"/>
      <c r="AG71" s="121"/>
      <c r="AH71" s="121"/>
      <c r="AI71" s="121"/>
    </row>
    <row r="72" spans="1:35" ht="15" customHeight="1" x14ac:dyDescent="0.45">
      <c r="A72" s="104" t="s">
        <v>435</v>
      </c>
      <c r="B72" s="107" t="s">
        <v>436</v>
      </c>
      <c r="C72" s="114">
        <v>0.52879799999999999</v>
      </c>
      <c r="D72" s="114">
        <v>0.49784699999999998</v>
      </c>
      <c r="E72" s="114">
        <v>0.472773</v>
      </c>
      <c r="F72" s="114">
        <v>0.46401700000000001</v>
      </c>
      <c r="G72" s="114">
        <v>0.45689400000000002</v>
      </c>
      <c r="H72" s="114">
        <v>0.45093299999999997</v>
      </c>
      <c r="I72" s="114">
        <v>0.44428400000000001</v>
      </c>
      <c r="J72" s="114">
        <v>0.43823299999999998</v>
      </c>
      <c r="K72" s="114">
        <v>0.430919</v>
      </c>
      <c r="L72" s="114">
        <v>0.42432399999999998</v>
      </c>
      <c r="M72" s="114">
        <v>0.41768899999999998</v>
      </c>
      <c r="N72" s="114">
        <v>0.41045799999999999</v>
      </c>
      <c r="O72" s="114">
        <v>0.40359200000000001</v>
      </c>
      <c r="P72" s="114">
        <v>0.39649400000000001</v>
      </c>
      <c r="Q72" s="114">
        <v>0.39019500000000001</v>
      </c>
      <c r="R72" s="114">
        <v>0.383606</v>
      </c>
      <c r="S72" s="114">
        <v>0.376938</v>
      </c>
      <c r="T72" s="114">
        <v>0.37016700000000002</v>
      </c>
      <c r="U72" s="114">
        <v>0.36333599999999999</v>
      </c>
      <c r="V72" s="114">
        <v>0.35694300000000001</v>
      </c>
      <c r="W72" s="114">
        <v>0.35095799999999999</v>
      </c>
      <c r="X72" s="114">
        <v>0.34453899999999998</v>
      </c>
      <c r="Y72" s="114">
        <v>0.338671</v>
      </c>
      <c r="Z72" s="114">
        <v>0.33392500000000003</v>
      </c>
      <c r="AA72" s="114">
        <v>0.329488</v>
      </c>
      <c r="AB72" s="114">
        <v>0.32521299999999997</v>
      </c>
      <c r="AC72" s="114">
        <v>0.32177600000000001</v>
      </c>
      <c r="AD72" s="114">
        <v>0.31815399999999999</v>
      </c>
      <c r="AE72" s="114">
        <v>0.31483</v>
      </c>
      <c r="AF72" s="114">
        <v>0.31170700000000001</v>
      </c>
      <c r="AG72" s="114">
        <v>0.30854199999999998</v>
      </c>
      <c r="AH72" s="114">
        <v>0.30494900000000003</v>
      </c>
      <c r="AI72" s="115">
        <v>-1.7600000000000001E-2</v>
      </c>
    </row>
    <row r="74" spans="1:35" ht="15" customHeight="1" x14ac:dyDescent="0.45">
      <c r="B74" s="106" t="s">
        <v>437</v>
      </c>
    </row>
    <row r="75" spans="1:35" ht="15" customHeight="1" x14ac:dyDescent="0.45">
      <c r="A75" s="104" t="s">
        <v>438</v>
      </c>
      <c r="B75" s="107" t="s">
        <v>184</v>
      </c>
      <c r="C75" s="108">
        <v>5.7459110000000004</v>
      </c>
      <c r="D75" s="108">
        <v>5.5622819999999997</v>
      </c>
      <c r="E75" s="108">
        <v>5.4039380000000001</v>
      </c>
      <c r="F75" s="108">
        <v>5.3614499999999996</v>
      </c>
      <c r="G75" s="108">
        <v>5.3151020000000004</v>
      </c>
      <c r="H75" s="108">
        <v>5.2687629999999999</v>
      </c>
      <c r="I75" s="108">
        <v>5.2168739999999998</v>
      </c>
      <c r="J75" s="108">
        <v>5.1613930000000003</v>
      </c>
      <c r="K75" s="108">
        <v>5.1063049999999999</v>
      </c>
      <c r="L75" s="108">
        <v>5.0546870000000004</v>
      </c>
      <c r="M75" s="108">
        <v>5.0078969999999998</v>
      </c>
      <c r="N75" s="108">
        <v>4.9624069999999998</v>
      </c>
      <c r="O75" s="108">
        <v>4.9218950000000001</v>
      </c>
      <c r="P75" s="108">
        <v>4.8823129999999999</v>
      </c>
      <c r="Q75" s="108">
        <v>4.8429279999999997</v>
      </c>
      <c r="R75" s="108">
        <v>4.8031410000000001</v>
      </c>
      <c r="S75" s="108">
        <v>4.7667159999999997</v>
      </c>
      <c r="T75" s="108">
        <v>4.7324669999999998</v>
      </c>
      <c r="U75" s="108">
        <v>4.6977979999999997</v>
      </c>
      <c r="V75" s="108">
        <v>4.6643619999999997</v>
      </c>
      <c r="W75" s="108">
        <v>4.6311549999999997</v>
      </c>
      <c r="X75" s="108">
        <v>4.5996930000000003</v>
      </c>
      <c r="Y75" s="108">
        <v>4.5696630000000003</v>
      </c>
      <c r="Z75" s="108">
        <v>4.5401290000000003</v>
      </c>
      <c r="AA75" s="108">
        <v>4.5115280000000002</v>
      </c>
      <c r="AB75" s="108">
        <v>4.4833290000000003</v>
      </c>
      <c r="AC75" s="108">
        <v>4.456264</v>
      </c>
      <c r="AD75" s="108">
        <v>4.4290440000000002</v>
      </c>
      <c r="AE75" s="108">
        <v>4.4023009999999996</v>
      </c>
      <c r="AF75" s="108">
        <v>4.3753419999999998</v>
      </c>
      <c r="AG75" s="108">
        <v>4.3491559999999998</v>
      </c>
      <c r="AH75" s="108">
        <v>4.3222630000000004</v>
      </c>
      <c r="AI75" s="109">
        <v>-9.1420000000000008E-3</v>
      </c>
    </row>
    <row r="76" spans="1:35" ht="15" customHeight="1" x14ac:dyDescent="0.45">
      <c r="A76" s="104" t="s">
        <v>439</v>
      </c>
      <c r="B76" s="107" t="s">
        <v>180</v>
      </c>
      <c r="C76" s="108">
        <v>0.83327300000000004</v>
      </c>
      <c r="D76" s="108">
        <v>0.74736899999999995</v>
      </c>
      <c r="E76" s="108">
        <v>0.86880900000000005</v>
      </c>
      <c r="F76" s="108">
        <v>0.882104</v>
      </c>
      <c r="G76" s="108">
        <v>0.89051899999999995</v>
      </c>
      <c r="H76" s="108">
        <v>0.89822199999999996</v>
      </c>
      <c r="I76" s="108">
        <v>0.90453600000000001</v>
      </c>
      <c r="J76" s="108">
        <v>0.91082300000000005</v>
      </c>
      <c r="K76" s="108">
        <v>0.91835199999999995</v>
      </c>
      <c r="L76" s="108">
        <v>0.92770600000000003</v>
      </c>
      <c r="M76" s="108">
        <v>0.93915199999999999</v>
      </c>
      <c r="N76" s="108">
        <v>0.95169300000000001</v>
      </c>
      <c r="O76" s="108">
        <v>0.96513400000000005</v>
      </c>
      <c r="P76" s="108">
        <v>0.97949900000000001</v>
      </c>
      <c r="Q76" s="108">
        <v>0.99365300000000001</v>
      </c>
      <c r="R76" s="108">
        <v>1.0081020000000001</v>
      </c>
      <c r="S76" s="108">
        <v>1.024214</v>
      </c>
      <c r="T76" s="108">
        <v>1.041647</v>
      </c>
      <c r="U76" s="108">
        <v>1.060009</v>
      </c>
      <c r="V76" s="108">
        <v>1.078168</v>
      </c>
      <c r="W76" s="108">
        <v>1.096293</v>
      </c>
      <c r="X76" s="108">
        <v>1.115059</v>
      </c>
      <c r="Y76" s="108">
        <v>1.1343939999999999</v>
      </c>
      <c r="Z76" s="108">
        <v>1.154204</v>
      </c>
      <c r="AA76" s="108">
        <v>1.1737519999999999</v>
      </c>
      <c r="AB76" s="108">
        <v>1.1933180000000001</v>
      </c>
      <c r="AC76" s="108">
        <v>1.2138549999999999</v>
      </c>
      <c r="AD76" s="108">
        <v>1.2355119999999999</v>
      </c>
      <c r="AE76" s="108">
        <v>1.256904</v>
      </c>
      <c r="AF76" s="108">
        <v>1.278761</v>
      </c>
      <c r="AG76" s="108">
        <v>1.301404</v>
      </c>
      <c r="AH76" s="108">
        <v>1.3242609999999999</v>
      </c>
      <c r="AI76" s="109">
        <v>1.5056E-2</v>
      </c>
    </row>
    <row r="77" spans="1:35" ht="15" customHeight="1" x14ac:dyDescent="0.45">
      <c r="A77" s="104" t="s">
        <v>440</v>
      </c>
      <c r="B77" s="107" t="s">
        <v>441</v>
      </c>
      <c r="C77" s="108">
        <v>1.7051499999999999</v>
      </c>
      <c r="D77" s="108">
        <v>1.7060979999999999</v>
      </c>
      <c r="E77" s="108">
        <v>1.703959</v>
      </c>
      <c r="F77" s="108">
        <v>1.702785</v>
      </c>
      <c r="G77" s="108">
        <v>1.7017409999999999</v>
      </c>
      <c r="H77" s="108">
        <v>1.701012</v>
      </c>
      <c r="I77" s="108">
        <v>1.6997439999999999</v>
      </c>
      <c r="J77" s="108">
        <v>1.69801</v>
      </c>
      <c r="K77" s="108">
        <v>1.6975070000000001</v>
      </c>
      <c r="L77" s="108">
        <v>1.699702</v>
      </c>
      <c r="M77" s="108">
        <v>1.704734</v>
      </c>
      <c r="N77" s="108">
        <v>1.7095769999999999</v>
      </c>
      <c r="O77" s="108">
        <v>1.7158979999999999</v>
      </c>
      <c r="P77" s="108">
        <v>1.722791</v>
      </c>
      <c r="Q77" s="108">
        <v>1.7289639999999999</v>
      </c>
      <c r="R77" s="108">
        <v>1.7348330000000001</v>
      </c>
      <c r="S77" s="108">
        <v>1.7416689999999999</v>
      </c>
      <c r="T77" s="108">
        <v>1.7488490000000001</v>
      </c>
      <c r="U77" s="108">
        <v>1.7553609999999999</v>
      </c>
      <c r="V77" s="108">
        <v>1.7609969999999999</v>
      </c>
      <c r="W77" s="108">
        <v>1.7661070000000001</v>
      </c>
      <c r="X77" s="108">
        <v>1.771461</v>
      </c>
      <c r="Y77" s="108">
        <v>1.776772</v>
      </c>
      <c r="Z77" s="108">
        <v>1.7823469999999999</v>
      </c>
      <c r="AA77" s="108">
        <v>1.788181</v>
      </c>
      <c r="AB77" s="108">
        <v>1.7946530000000001</v>
      </c>
      <c r="AC77" s="108">
        <v>1.801722</v>
      </c>
      <c r="AD77" s="108">
        <v>1.809542</v>
      </c>
      <c r="AE77" s="108">
        <v>1.8176110000000001</v>
      </c>
      <c r="AF77" s="108">
        <v>1.826146</v>
      </c>
      <c r="AG77" s="108">
        <v>1.8350630000000001</v>
      </c>
      <c r="AH77" s="108">
        <v>1.8441479999999999</v>
      </c>
      <c r="AI77" s="109">
        <v>2.5309999999999998E-3</v>
      </c>
    </row>
    <row r="78" spans="1:35" ht="15" customHeight="1" x14ac:dyDescent="0.45">
      <c r="A78" s="104" t="s">
        <v>442</v>
      </c>
      <c r="B78" s="107" t="s">
        <v>443</v>
      </c>
      <c r="C78" s="108">
        <v>0.29492000000000002</v>
      </c>
      <c r="D78" s="108">
        <v>0.29289100000000001</v>
      </c>
      <c r="E78" s="108">
        <v>0.29088000000000003</v>
      </c>
      <c r="F78" s="108">
        <v>0.288794</v>
      </c>
      <c r="G78" s="108">
        <v>0.28657199999999999</v>
      </c>
      <c r="H78" s="108">
        <v>0.28452499999999997</v>
      </c>
      <c r="I78" s="108">
        <v>0.28270600000000001</v>
      </c>
      <c r="J78" s="108">
        <v>0.28104699999999999</v>
      </c>
      <c r="K78" s="108">
        <v>0.27953499999999998</v>
      </c>
      <c r="L78" s="108">
        <v>0.27823300000000001</v>
      </c>
      <c r="M78" s="108">
        <v>0.27716099999999999</v>
      </c>
      <c r="N78" s="108">
        <v>0.27640799999999999</v>
      </c>
      <c r="O78" s="108">
        <v>0.27607399999999999</v>
      </c>
      <c r="P78" s="108">
        <v>0.27601799999999999</v>
      </c>
      <c r="Q78" s="108">
        <v>0.27630900000000003</v>
      </c>
      <c r="R78" s="108">
        <v>0.276972</v>
      </c>
      <c r="S78" s="108">
        <v>0.27801300000000001</v>
      </c>
      <c r="T78" s="108">
        <v>0.27934999999999999</v>
      </c>
      <c r="U78" s="108">
        <v>0.28095900000000001</v>
      </c>
      <c r="V78" s="108">
        <v>0.28283999999999998</v>
      </c>
      <c r="W78" s="108">
        <v>0.28494900000000001</v>
      </c>
      <c r="X78" s="108">
        <v>0.28733700000000001</v>
      </c>
      <c r="Y78" s="108">
        <v>0.29000399999999998</v>
      </c>
      <c r="Z78" s="108">
        <v>0.29292099999999999</v>
      </c>
      <c r="AA78" s="108">
        <v>0.29583500000000001</v>
      </c>
      <c r="AB78" s="108">
        <v>0.29876599999999998</v>
      </c>
      <c r="AC78" s="108">
        <v>0.301707</v>
      </c>
      <c r="AD78" s="108">
        <v>0.30463800000000002</v>
      </c>
      <c r="AE78" s="108">
        <v>0.30753000000000003</v>
      </c>
      <c r="AF78" s="108">
        <v>0.31035000000000001</v>
      </c>
      <c r="AG78" s="108">
        <v>0.31309599999999999</v>
      </c>
      <c r="AH78" s="108">
        <v>0.31575999999999999</v>
      </c>
      <c r="AI78" s="109">
        <v>2.2049999999999999E-3</v>
      </c>
    </row>
    <row r="79" spans="1:35" ht="15" customHeight="1" x14ac:dyDescent="0.45">
      <c r="A79" s="104" t="s">
        <v>444</v>
      </c>
      <c r="B79" s="107" t="s">
        <v>445</v>
      </c>
      <c r="C79" s="108">
        <v>0.17297000000000001</v>
      </c>
      <c r="D79" s="108">
        <v>0.172843</v>
      </c>
      <c r="E79" s="108">
        <v>0.17276</v>
      </c>
      <c r="F79" s="108">
        <v>0.17269799999999999</v>
      </c>
      <c r="G79" s="108">
        <v>0.17261799999999999</v>
      </c>
      <c r="H79" s="108">
        <v>0.17253199999999999</v>
      </c>
      <c r="I79" s="108">
        <v>0.172459</v>
      </c>
      <c r="J79" s="108">
        <v>0.172347</v>
      </c>
      <c r="K79" s="108">
        <v>0.17218</v>
      </c>
      <c r="L79" s="108">
        <v>0.172014</v>
      </c>
      <c r="M79" s="108">
        <v>0.17189299999999999</v>
      </c>
      <c r="N79" s="108">
        <v>0.17183699999999999</v>
      </c>
      <c r="O79" s="108">
        <v>0.171877</v>
      </c>
      <c r="P79" s="108">
        <v>0.171959</v>
      </c>
      <c r="Q79" s="108">
        <v>0.17220299999999999</v>
      </c>
      <c r="R79" s="108">
        <v>0.17258299999999999</v>
      </c>
      <c r="S79" s="108">
        <v>0.17310800000000001</v>
      </c>
      <c r="T79" s="108">
        <v>0.17374700000000001</v>
      </c>
      <c r="U79" s="108">
        <v>0.17449700000000001</v>
      </c>
      <c r="V79" s="108">
        <v>0.17524500000000001</v>
      </c>
      <c r="W79" s="108">
        <v>0.175987</v>
      </c>
      <c r="X79" s="108">
        <v>0.17674200000000001</v>
      </c>
      <c r="Y79" s="108">
        <v>0.17751400000000001</v>
      </c>
      <c r="Z79" s="108">
        <v>0.17829700000000001</v>
      </c>
      <c r="AA79" s="108">
        <v>0.17910499999999999</v>
      </c>
      <c r="AB79" s="108">
        <v>0.17995</v>
      </c>
      <c r="AC79" s="108">
        <v>0.18082999999999999</v>
      </c>
      <c r="AD79" s="108">
        <v>0.18173700000000001</v>
      </c>
      <c r="AE79" s="108">
        <v>0.18265799999999999</v>
      </c>
      <c r="AF79" s="108">
        <v>0.18357499999999999</v>
      </c>
      <c r="AG79" s="108">
        <v>0.18448300000000001</v>
      </c>
      <c r="AH79" s="108">
        <v>0.18537100000000001</v>
      </c>
      <c r="AI79" s="109">
        <v>2.2360000000000001E-3</v>
      </c>
    </row>
    <row r="80" spans="1:35" ht="15" customHeight="1" x14ac:dyDescent="0.45">
      <c r="A80" s="104" t="s">
        <v>446</v>
      </c>
      <c r="B80" s="107" t="s">
        <v>447</v>
      </c>
      <c r="C80" s="108">
        <v>0.24660399999999999</v>
      </c>
      <c r="D80" s="108">
        <v>0.25148799999999999</v>
      </c>
      <c r="E80" s="108">
        <v>0.25535400000000003</v>
      </c>
      <c r="F80" s="108">
        <v>0.25872000000000001</v>
      </c>
      <c r="G80" s="108">
        <v>0.26181300000000002</v>
      </c>
      <c r="H80" s="108">
        <v>0.264629</v>
      </c>
      <c r="I80" s="108">
        <v>0.26716499999999999</v>
      </c>
      <c r="J80" s="108">
        <v>0.26942300000000002</v>
      </c>
      <c r="K80" s="108">
        <v>0.27174100000000001</v>
      </c>
      <c r="L80" s="108">
        <v>0.27449000000000001</v>
      </c>
      <c r="M80" s="108">
        <v>0.27761799999999998</v>
      </c>
      <c r="N80" s="108">
        <v>0.28077999999999997</v>
      </c>
      <c r="O80" s="108">
        <v>0.28417300000000001</v>
      </c>
      <c r="P80" s="108">
        <v>0.28763100000000003</v>
      </c>
      <c r="Q80" s="108">
        <v>0.290993</v>
      </c>
      <c r="R80" s="108">
        <v>0.29446499999999998</v>
      </c>
      <c r="S80" s="108">
        <v>0.298267</v>
      </c>
      <c r="T80" s="108">
        <v>0.30224299999999998</v>
      </c>
      <c r="U80" s="108">
        <v>0.30617499999999997</v>
      </c>
      <c r="V80" s="108">
        <v>0.30990200000000001</v>
      </c>
      <c r="W80" s="108">
        <v>0.31360700000000002</v>
      </c>
      <c r="X80" s="108">
        <v>0.317417</v>
      </c>
      <c r="Y80" s="108">
        <v>0.32120399999999999</v>
      </c>
      <c r="Z80" s="108">
        <v>0.32501799999999997</v>
      </c>
      <c r="AA80" s="108">
        <v>0.32877800000000001</v>
      </c>
      <c r="AB80" s="108">
        <v>0.332511</v>
      </c>
      <c r="AC80" s="108">
        <v>0.33628599999999997</v>
      </c>
      <c r="AD80" s="108">
        <v>0.34016400000000002</v>
      </c>
      <c r="AE80" s="108">
        <v>0.34400500000000001</v>
      </c>
      <c r="AF80" s="108">
        <v>0.34787600000000002</v>
      </c>
      <c r="AG80" s="108">
        <v>0.35186699999999999</v>
      </c>
      <c r="AH80" s="108">
        <v>0.35589300000000001</v>
      </c>
      <c r="AI80" s="109">
        <v>1.1904E-2</v>
      </c>
    </row>
    <row r="81" spans="1:35" ht="15" customHeight="1" x14ac:dyDescent="0.45">
      <c r="A81" s="104" t="s">
        <v>448</v>
      </c>
      <c r="B81" s="107" t="s">
        <v>449</v>
      </c>
      <c r="C81" s="108">
        <v>6.8360000000000004E-2</v>
      </c>
      <c r="D81" s="108">
        <v>6.8026000000000003E-2</v>
      </c>
      <c r="E81" s="108">
        <v>6.7716999999999999E-2</v>
      </c>
      <c r="F81" s="108">
        <v>6.7414000000000002E-2</v>
      </c>
      <c r="G81" s="108">
        <v>6.7088999999999996E-2</v>
      </c>
      <c r="H81" s="108">
        <v>6.6740999999999995E-2</v>
      </c>
      <c r="I81" s="108">
        <v>6.6377000000000005E-2</v>
      </c>
      <c r="J81" s="108">
        <v>6.5984000000000001E-2</v>
      </c>
      <c r="K81" s="108">
        <v>6.5562999999999996E-2</v>
      </c>
      <c r="L81" s="108">
        <v>6.5169000000000005E-2</v>
      </c>
      <c r="M81" s="108">
        <v>6.4802999999999999E-2</v>
      </c>
      <c r="N81" s="108">
        <v>6.4477000000000007E-2</v>
      </c>
      <c r="O81" s="108">
        <v>6.4197000000000004E-2</v>
      </c>
      <c r="P81" s="108">
        <v>6.3935000000000006E-2</v>
      </c>
      <c r="Q81" s="108">
        <v>6.3707E-2</v>
      </c>
      <c r="R81" s="108">
        <v>6.3516000000000003E-2</v>
      </c>
      <c r="S81" s="108">
        <v>6.3362000000000002E-2</v>
      </c>
      <c r="T81" s="108">
        <v>6.3237000000000002E-2</v>
      </c>
      <c r="U81" s="108">
        <v>6.3135999999999998E-2</v>
      </c>
      <c r="V81" s="108">
        <v>6.3062000000000007E-2</v>
      </c>
      <c r="W81" s="108">
        <v>6.3010999999999998E-2</v>
      </c>
      <c r="X81" s="108">
        <v>6.2993999999999994E-2</v>
      </c>
      <c r="Y81" s="108">
        <v>6.3019000000000006E-2</v>
      </c>
      <c r="Z81" s="108">
        <v>6.3083E-2</v>
      </c>
      <c r="AA81" s="108">
        <v>6.3197000000000003E-2</v>
      </c>
      <c r="AB81" s="108">
        <v>6.3370999999999997E-2</v>
      </c>
      <c r="AC81" s="108">
        <v>6.3605999999999996E-2</v>
      </c>
      <c r="AD81" s="108">
        <v>6.3898999999999997E-2</v>
      </c>
      <c r="AE81" s="108">
        <v>6.4237000000000002E-2</v>
      </c>
      <c r="AF81" s="108">
        <v>6.4572000000000004E-2</v>
      </c>
      <c r="AG81" s="108">
        <v>6.4903000000000002E-2</v>
      </c>
      <c r="AH81" s="108">
        <v>6.5230999999999997E-2</v>
      </c>
      <c r="AI81" s="109">
        <v>-1.5100000000000001E-3</v>
      </c>
    </row>
    <row r="82" spans="1:35" ht="15" customHeight="1" x14ac:dyDescent="0.45">
      <c r="A82" s="104" t="s">
        <v>450</v>
      </c>
      <c r="B82" s="107" t="s">
        <v>451</v>
      </c>
      <c r="C82" s="108">
        <v>0.25604500000000002</v>
      </c>
      <c r="D82" s="108">
        <v>0.23879600000000001</v>
      </c>
      <c r="E82" s="108">
        <v>0.230631</v>
      </c>
      <c r="F82" s="108">
        <v>0.22553400000000001</v>
      </c>
      <c r="G82" s="108">
        <v>0.221581</v>
      </c>
      <c r="H82" s="108">
        <v>0.21904199999999999</v>
      </c>
      <c r="I82" s="108">
        <v>0.21710199999999999</v>
      </c>
      <c r="J82" s="108">
        <v>0.21512899999999999</v>
      </c>
      <c r="K82" s="108">
        <v>0.213755</v>
      </c>
      <c r="L82" s="108">
        <v>0.21294299999999999</v>
      </c>
      <c r="M82" s="108">
        <v>0.212843</v>
      </c>
      <c r="N82" s="108">
        <v>0.20053499999999999</v>
      </c>
      <c r="O82" s="108">
        <v>0.19170400000000001</v>
      </c>
      <c r="P82" s="108">
        <v>0.186775</v>
      </c>
      <c r="Q82" s="108">
        <v>0.185498</v>
      </c>
      <c r="R82" s="108">
        <v>0.185061</v>
      </c>
      <c r="S82" s="108">
        <v>0.18565599999999999</v>
      </c>
      <c r="T82" s="108">
        <v>0.18668299999999999</v>
      </c>
      <c r="U82" s="108">
        <v>0.18784400000000001</v>
      </c>
      <c r="V82" s="108">
        <v>0.18893199999999999</v>
      </c>
      <c r="W82" s="108">
        <v>0.19007099999999999</v>
      </c>
      <c r="X82" s="108">
        <v>0.18820200000000001</v>
      </c>
      <c r="Y82" s="108">
        <v>0.18690999999999999</v>
      </c>
      <c r="Z82" s="108">
        <v>0.18611800000000001</v>
      </c>
      <c r="AA82" s="108">
        <v>0.18571799999999999</v>
      </c>
      <c r="AB82" s="108">
        <v>0.18534500000000001</v>
      </c>
      <c r="AC82" s="108">
        <v>0.185026</v>
      </c>
      <c r="AD82" s="108">
        <v>0.18479200000000001</v>
      </c>
      <c r="AE82" s="108">
        <v>0.18456900000000001</v>
      </c>
      <c r="AF82" s="108">
        <v>0.184418</v>
      </c>
      <c r="AG82" s="108">
        <v>0.184392</v>
      </c>
      <c r="AH82" s="108">
        <v>0.184448</v>
      </c>
      <c r="AI82" s="109">
        <v>-1.0524E-2</v>
      </c>
    </row>
    <row r="83" spans="1:35" ht="15" customHeight="1" x14ac:dyDescent="0.45">
      <c r="A83" s="104" t="s">
        <v>452</v>
      </c>
      <c r="B83" s="107" t="s">
        <v>453</v>
      </c>
      <c r="C83" s="108">
        <v>3.5947E-2</v>
      </c>
      <c r="D83" s="108">
        <v>3.6193000000000003E-2</v>
      </c>
      <c r="E83" s="108">
        <v>3.6456000000000002E-2</v>
      </c>
      <c r="F83" s="108">
        <v>3.6725000000000001E-2</v>
      </c>
      <c r="G83" s="108">
        <v>3.6989000000000001E-2</v>
      </c>
      <c r="H83" s="108">
        <v>3.7248000000000003E-2</v>
      </c>
      <c r="I83" s="108">
        <v>3.7506999999999999E-2</v>
      </c>
      <c r="J83" s="108">
        <v>3.7755999999999998E-2</v>
      </c>
      <c r="K83" s="108">
        <v>3.7990999999999997E-2</v>
      </c>
      <c r="L83" s="108">
        <v>3.8225000000000002E-2</v>
      </c>
      <c r="M83" s="108">
        <v>3.8461000000000002E-2</v>
      </c>
      <c r="N83" s="108">
        <v>3.8720999999999998E-2</v>
      </c>
      <c r="O83" s="108">
        <v>3.8995000000000002E-2</v>
      </c>
      <c r="P83" s="108">
        <v>3.9265000000000001E-2</v>
      </c>
      <c r="Q83" s="108">
        <v>3.9536000000000002E-2</v>
      </c>
      <c r="R83" s="108">
        <v>3.9813000000000001E-2</v>
      </c>
      <c r="S83" s="108">
        <v>4.0094999999999999E-2</v>
      </c>
      <c r="T83" s="108">
        <v>4.0372999999999999E-2</v>
      </c>
      <c r="U83" s="108">
        <v>4.0646000000000002E-2</v>
      </c>
      <c r="V83" s="108">
        <v>4.0913999999999999E-2</v>
      </c>
      <c r="W83" s="108">
        <v>4.1175000000000003E-2</v>
      </c>
      <c r="X83" s="108">
        <v>4.1436000000000001E-2</v>
      </c>
      <c r="Y83" s="108">
        <v>4.1697999999999999E-2</v>
      </c>
      <c r="Z83" s="108">
        <v>4.1958000000000002E-2</v>
      </c>
      <c r="AA83" s="108">
        <v>4.2221000000000002E-2</v>
      </c>
      <c r="AB83" s="108">
        <v>4.2491000000000001E-2</v>
      </c>
      <c r="AC83" s="108">
        <v>4.2768E-2</v>
      </c>
      <c r="AD83" s="108">
        <v>4.3050999999999999E-2</v>
      </c>
      <c r="AE83" s="108">
        <v>4.3334999999999999E-2</v>
      </c>
      <c r="AF83" s="108">
        <v>4.3617999999999997E-2</v>
      </c>
      <c r="AG83" s="108">
        <v>4.3899000000000001E-2</v>
      </c>
      <c r="AH83" s="108">
        <v>4.4179000000000003E-2</v>
      </c>
      <c r="AI83" s="109">
        <v>6.6740000000000002E-3</v>
      </c>
    </row>
    <row r="84" spans="1:35" ht="15" customHeight="1" x14ac:dyDescent="0.45">
      <c r="A84" s="104" t="s">
        <v>454</v>
      </c>
      <c r="B84" s="107" t="s">
        <v>455</v>
      </c>
      <c r="C84" s="108">
        <v>2.5829999999999999E-2</v>
      </c>
      <c r="D84" s="108">
        <v>2.6223E-2</v>
      </c>
      <c r="E84" s="108">
        <v>2.6616999999999998E-2</v>
      </c>
      <c r="F84" s="108">
        <v>2.7004E-2</v>
      </c>
      <c r="G84" s="108">
        <v>2.7380000000000002E-2</v>
      </c>
      <c r="H84" s="108">
        <v>2.7743E-2</v>
      </c>
      <c r="I84" s="108">
        <v>2.8094999999999998E-2</v>
      </c>
      <c r="J84" s="108">
        <v>2.8427000000000001E-2</v>
      </c>
      <c r="K84" s="108">
        <v>2.8733999999999999E-2</v>
      </c>
      <c r="L84" s="108">
        <v>2.9076000000000001E-2</v>
      </c>
      <c r="M84" s="108">
        <v>2.9453E-2</v>
      </c>
      <c r="N84" s="108">
        <v>2.9870000000000001E-2</v>
      </c>
      <c r="O84" s="108">
        <v>3.0334E-2</v>
      </c>
      <c r="P84" s="108">
        <v>3.0831000000000001E-2</v>
      </c>
      <c r="Q84" s="108">
        <v>3.1371000000000003E-2</v>
      </c>
      <c r="R84" s="108">
        <v>3.1956999999999999E-2</v>
      </c>
      <c r="S84" s="108">
        <v>3.2543000000000002E-2</v>
      </c>
      <c r="T84" s="108">
        <v>3.3121999999999999E-2</v>
      </c>
      <c r="U84" s="108">
        <v>3.3695000000000003E-2</v>
      </c>
      <c r="V84" s="108">
        <v>3.4261E-2</v>
      </c>
      <c r="W84" s="108">
        <v>3.4819999999999997E-2</v>
      </c>
      <c r="X84" s="108">
        <v>3.5375999999999998E-2</v>
      </c>
      <c r="Y84" s="108">
        <v>3.5930999999999998E-2</v>
      </c>
      <c r="Z84" s="108">
        <v>3.6481E-2</v>
      </c>
      <c r="AA84" s="108">
        <v>3.7032000000000002E-2</v>
      </c>
      <c r="AB84" s="108">
        <v>3.7586000000000001E-2</v>
      </c>
      <c r="AC84" s="108">
        <v>3.8143000000000003E-2</v>
      </c>
      <c r="AD84" s="108">
        <v>3.8702E-2</v>
      </c>
      <c r="AE84" s="108">
        <v>3.9260000000000003E-2</v>
      </c>
      <c r="AF84" s="108">
        <v>3.9815000000000003E-2</v>
      </c>
      <c r="AG84" s="108">
        <v>4.0365999999999999E-2</v>
      </c>
      <c r="AH84" s="108">
        <v>4.0912999999999998E-2</v>
      </c>
      <c r="AI84" s="109">
        <v>1.4947E-2</v>
      </c>
    </row>
    <row r="85" spans="1:35" ht="15" customHeight="1" x14ac:dyDescent="0.45">
      <c r="A85" s="104" t="s">
        <v>456</v>
      </c>
      <c r="B85" s="107" t="s">
        <v>457</v>
      </c>
      <c r="C85" s="108">
        <v>0.20808299999999999</v>
      </c>
      <c r="D85" s="108">
        <v>0.20495099999999999</v>
      </c>
      <c r="E85" s="108">
        <v>0.20144400000000001</v>
      </c>
      <c r="F85" s="108">
        <v>0.19812399999999999</v>
      </c>
      <c r="G85" s="108">
        <v>0.19530900000000001</v>
      </c>
      <c r="H85" s="108">
        <v>0.19306400000000001</v>
      </c>
      <c r="I85" s="108">
        <v>0.19136800000000001</v>
      </c>
      <c r="J85" s="108">
        <v>0.190277</v>
      </c>
      <c r="K85" s="108">
        <v>0.19003100000000001</v>
      </c>
      <c r="L85" s="108">
        <v>0.19079599999999999</v>
      </c>
      <c r="M85" s="108">
        <v>0.192493</v>
      </c>
      <c r="N85" s="108">
        <v>0.1948</v>
      </c>
      <c r="O85" s="108">
        <v>0.19772600000000001</v>
      </c>
      <c r="P85" s="108">
        <v>0.20114699999999999</v>
      </c>
      <c r="Q85" s="108">
        <v>0.20486599999999999</v>
      </c>
      <c r="R85" s="108">
        <v>0.20885100000000001</v>
      </c>
      <c r="S85" s="108">
        <v>0.21329999999999999</v>
      </c>
      <c r="T85" s="108">
        <v>0.21798799999999999</v>
      </c>
      <c r="U85" s="108">
        <v>0.222723</v>
      </c>
      <c r="V85" s="108">
        <v>0.227242</v>
      </c>
      <c r="W85" s="108">
        <v>0.231576</v>
      </c>
      <c r="X85" s="108">
        <v>0.23571900000000001</v>
      </c>
      <c r="Y85" s="108">
        <v>0.23938100000000001</v>
      </c>
      <c r="Z85" s="108">
        <v>0.242558</v>
      </c>
      <c r="AA85" s="108">
        <v>0.24543699999999999</v>
      </c>
      <c r="AB85" s="108">
        <v>0.24821099999999999</v>
      </c>
      <c r="AC85" s="108">
        <v>0.25095699999999999</v>
      </c>
      <c r="AD85" s="108">
        <v>0.25370999999999999</v>
      </c>
      <c r="AE85" s="108">
        <v>0.25636300000000001</v>
      </c>
      <c r="AF85" s="108">
        <v>0.25897700000000001</v>
      </c>
      <c r="AG85" s="108">
        <v>0.26162000000000002</v>
      </c>
      <c r="AH85" s="108">
        <v>0.264239</v>
      </c>
      <c r="AI85" s="109">
        <v>7.737E-3</v>
      </c>
    </row>
    <row r="86" spans="1:35" ht="15" customHeight="1" x14ac:dyDescent="0.45">
      <c r="A86" s="104" t="s">
        <v>458</v>
      </c>
      <c r="B86" s="107" t="s">
        <v>459</v>
      </c>
      <c r="C86" s="108">
        <v>8.7326000000000001E-2</v>
      </c>
      <c r="D86" s="108">
        <v>8.4899000000000002E-2</v>
      </c>
      <c r="E86" s="108">
        <v>8.2296999999999995E-2</v>
      </c>
      <c r="F86" s="108">
        <v>7.9729999999999995E-2</v>
      </c>
      <c r="G86" s="108">
        <v>7.7313999999999994E-2</v>
      </c>
      <c r="H86" s="108">
        <v>7.5060000000000002E-2</v>
      </c>
      <c r="I86" s="108">
        <v>7.2930999999999996E-2</v>
      </c>
      <c r="J86" s="108">
        <v>7.0951E-2</v>
      </c>
      <c r="K86" s="108">
        <v>6.9189000000000001E-2</v>
      </c>
      <c r="L86" s="108">
        <v>6.7692000000000002E-2</v>
      </c>
      <c r="M86" s="108">
        <v>6.6407999999999995E-2</v>
      </c>
      <c r="N86" s="108">
        <v>6.5201999999999996E-2</v>
      </c>
      <c r="O86" s="108">
        <v>6.4068E-2</v>
      </c>
      <c r="P86" s="108">
        <v>6.2961000000000003E-2</v>
      </c>
      <c r="Q86" s="108">
        <v>6.1802999999999997E-2</v>
      </c>
      <c r="R86" s="108">
        <v>6.0587000000000002E-2</v>
      </c>
      <c r="S86" s="108">
        <v>5.9361999999999998E-2</v>
      </c>
      <c r="T86" s="108">
        <v>5.8061000000000001E-2</v>
      </c>
      <c r="U86" s="108">
        <v>5.6781999999999999E-2</v>
      </c>
      <c r="V86" s="108">
        <v>5.5481000000000003E-2</v>
      </c>
      <c r="W86" s="108">
        <v>5.4179999999999999E-2</v>
      </c>
      <c r="X86" s="108">
        <v>5.2900000000000003E-2</v>
      </c>
      <c r="Y86" s="108">
        <v>5.16E-2</v>
      </c>
      <c r="Z86" s="108">
        <v>5.0269000000000001E-2</v>
      </c>
      <c r="AA86" s="108">
        <v>4.8920999999999999E-2</v>
      </c>
      <c r="AB86" s="108">
        <v>4.7536000000000002E-2</v>
      </c>
      <c r="AC86" s="108">
        <v>4.6108999999999997E-2</v>
      </c>
      <c r="AD86" s="108">
        <v>4.4636000000000002E-2</v>
      </c>
      <c r="AE86" s="108">
        <v>4.3078999999999999E-2</v>
      </c>
      <c r="AF86" s="108">
        <v>4.1451000000000002E-2</v>
      </c>
      <c r="AG86" s="108">
        <v>3.9722E-2</v>
      </c>
      <c r="AH86" s="108">
        <v>3.7878000000000002E-2</v>
      </c>
      <c r="AI86" s="109">
        <v>-2.6585000000000001E-2</v>
      </c>
    </row>
    <row r="87" spans="1:35" ht="15" customHeight="1" x14ac:dyDescent="0.45">
      <c r="A87" s="104" t="s">
        <v>460</v>
      </c>
      <c r="B87" s="107" t="s">
        <v>461</v>
      </c>
      <c r="C87" s="108">
        <v>8.7068000000000006E-2</v>
      </c>
      <c r="D87" s="108">
        <v>8.2974999999999993E-2</v>
      </c>
      <c r="E87" s="108">
        <v>8.1054000000000001E-2</v>
      </c>
      <c r="F87" s="108">
        <v>8.1338999999999995E-2</v>
      </c>
      <c r="G87" s="108">
        <v>8.1551999999999999E-2</v>
      </c>
      <c r="H87" s="108">
        <v>8.1741999999999995E-2</v>
      </c>
      <c r="I87" s="108">
        <v>8.1824999999999995E-2</v>
      </c>
      <c r="J87" s="108">
        <v>8.1792000000000004E-2</v>
      </c>
      <c r="K87" s="108">
        <v>8.1794000000000006E-2</v>
      </c>
      <c r="L87" s="108">
        <v>8.1753000000000006E-2</v>
      </c>
      <c r="M87" s="108">
        <v>8.1711000000000006E-2</v>
      </c>
      <c r="N87" s="108">
        <v>8.1574999999999995E-2</v>
      </c>
      <c r="O87" s="108">
        <v>8.1370999999999999E-2</v>
      </c>
      <c r="P87" s="108">
        <v>8.1004000000000007E-2</v>
      </c>
      <c r="Q87" s="108">
        <v>8.0406000000000005E-2</v>
      </c>
      <c r="R87" s="108">
        <v>7.9596E-2</v>
      </c>
      <c r="S87" s="108">
        <v>7.8668000000000002E-2</v>
      </c>
      <c r="T87" s="108">
        <v>7.7636999999999998E-2</v>
      </c>
      <c r="U87" s="108">
        <v>7.6470999999999997E-2</v>
      </c>
      <c r="V87" s="108">
        <v>7.5204999999999994E-2</v>
      </c>
      <c r="W87" s="108">
        <v>7.3893E-2</v>
      </c>
      <c r="X87" s="108">
        <v>7.2623999999999994E-2</v>
      </c>
      <c r="Y87" s="108">
        <v>7.1430999999999994E-2</v>
      </c>
      <c r="Z87" s="108">
        <v>7.0263999999999993E-2</v>
      </c>
      <c r="AA87" s="108">
        <v>6.9203000000000001E-2</v>
      </c>
      <c r="AB87" s="108">
        <v>6.8248000000000003E-2</v>
      </c>
      <c r="AC87" s="108">
        <v>6.7405999999999994E-2</v>
      </c>
      <c r="AD87" s="108">
        <v>6.6669000000000006E-2</v>
      </c>
      <c r="AE87" s="108">
        <v>6.6037999999999999E-2</v>
      </c>
      <c r="AF87" s="108">
        <v>6.5499000000000002E-2</v>
      </c>
      <c r="AG87" s="108">
        <v>6.5074999999999994E-2</v>
      </c>
      <c r="AH87" s="108">
        <v>6.4744999999999997E-2</v>
      </c>
      <c r="AI87" s="109">
        <v>-9.5099999999999994E-3</v>
      </c>
    </row>
    <row r="88" spans="1:35" ht="15" customHeight="1" x14ac:dyDescent="0.45">
      <c r="A88" s="104" t="s">
        <v>462</v>
      </c>
      <c r="B88" s="107" t="s">
        <v>463</v>
      </c>
      <c r="C88" s="108">
        <v>1.804046</v>
      </c>
      <c r="D88" s="108">
        <v>1.838657</v>
      </c>
      <c r="E88" s="108">
        <v>1.862155</v>
      </c>
      <c r="F88" s="108">
        <v>1.865963</v>
      </c>
      <c r="G88" s="108">
        <v>1.866752</v>
      </c>
      <c r="H88" s="108">
        <v>1.8690659999999999</v>
      </c>
      <c r="I88" s="108">
        <v>1.871362</v>
      </c>
      <c r="J88" s="108">
        <v>1.8829260000000001</v>
      </c>
      <c r="K88" s="108">
        <v>1.8952089999999999</v>
      </c>
      <c r="L88" s="108">
        <v>1.9106810000000001</v>
      </c>
      <c r="M88" s="108">
        <v>1.9291240000000001</v>
      </c>
      <c r="N88" s="108">
        <v>1.9477390000000001</v>
      </c>
      <c r="O88" s="108">
        <v>1.9678869999999999</v>
      </c>
      <c r="P88" s="108">
        <v>1.9890859999999999</v>
      </c>
      <c r="Q88" s="108">
        <v>2.0093290000000001</v>
      </c>
      <c r="R88" s="108">
        <v>2.0327449999999998</v>
      </c>
      <c r="S88" s="108">
        <v>2.0561590000000001</v>
      </c>
      <c r="T88" s="108">
        <v>2.0803479999999999</v>
      </c>
      <c r="U88" s="108">
        <v>2.1047389999999999</v>
      </c>
      <c r="V88" s="108">
        <v>2.1283859999999999</v>
      </c>
      <c r="W88" s="108">
        <v>2.152622</v>
      </c>
      <c r="X88" s="108">
        <v>2.1785389999999998</v>
      </c>
      <c r="Y88" s="108">
        <v>2.204472</v>
      </c>
      <c r="Z88" s="108">
        <v>2.2310720000000002</v>
      </c>
      <c r="AA88" s="108">
        <v>2.2585220000000001</v>
      </c>
      <c r="AB88" s="108">
        <v>2.286222</v>
      </c>
      <c r="AC88" s="108">
        <v>2.3151169999999999</v>
      </c>
      <c r="AD88" s="108">
        <v>2.3454459999999999</v>
      </c>
      <c r="AE88" s="108">
        <v>2.3758780000000002</v>
      </c>
      <c r="AF88" s="108">
        <v>2.406962</v>
      </c>
      <c r="AG88" s="108">
        <v>2.439047</v>
      </c>
      <c r="AH88" s="108">
        <v>2.4716269999999998</v>
      </c>
      <c r="AI88" s="109">
        <v>1.0208E-2</v>
      </c>
    </row>
    <row r="89" spans="1:35" ht="15" customHeight="1" x14ac:dyDescent="0.45">
      <c r="A89" s="104" t="s">
        <v>464</v>
      </c>
      <c r="B89" s="106" t="s">
        <v>465</v>
      </c>
      <c r="C89" s="110">
        <v>11.571531999999999</v>
      </c>
      <c r="D89" s="110">
        <v>11.313691</v>
      </c>
      <c r="E89" s="110">
        <v>11.28407</v>
      </c>
      <c r="F89" s="110">
        <v>11.248384</v>
      </c>
      <c r="G89" s="110">
        <v>11.202330999999999</v>
      </c>
      <c r="H89" s="110">
        <v>11.159390999999999</v>
      </c>
      <c r="I89" s="110">
        <v>11.110049999999999</v>
      </c>
      <c r="J89" s="110">
        <v>11.066285000000001</v>
      </c>
      <c r="K89" s="110">
        <v>11.027884</v>
      </c>
      <c r="L89" s="110">
        <v>11.003166</v>
      </c>
      <c r="M89" s="110">
        <v>10.993751</v>
      </c>
      <c r="N89" s="110">
        <v>10.975622</v>
      </c>
      <c r="O89" s="110">
        <v>10.971332</v>
      </c>
      <c r="P89" s="110">
        <v>10.975213999999999</v>
      </c>
      <c r="Q89" s="110">
        <v>10.981566000000001</v>
      </c>
      <c r="R89" s="110">
        <v>10.992221000000001</v>
      </c>
      <c r="S89" s="110">
        <v>11.011132999999999</v>
      </c>
      <c r="T89" s="110">
        <v>11.035752</v>
      </c>
      <c r="U89" s="110">
        <v>11.060834</v>
      </c>
      <c r="V89" s="110">
        <v>11.084994999999999</v>
      </c>
      <c r="W89" s="110">
        <v>11.109444</v>
      </c>
      <c r="X89" s="110">
        <v>11.135498999999999</v>
      </c>
      <c r="Y89" s="110">
        <v>11.163992</v>
      </c>
      <c r="Z89" s="110">
        <v>11.194718999999999</v>
      </c>
      <c r="AA89" s="110">
        <v>11.227430999999999</v>
      </c>
      <c r="AB89" s="110">
        <v>11.261538</v>
      </c>
      <c r="AC89" s="110">
        <v>11.299797</v>
      </c>
      <c r="AD89" s="110">
        <v>11.341540999999999</v>
      </c>
      <c r="AE89" s="110">
        <v>11.383767000000001</v>
      </c>
      <c r="AF89" s="110">
        <v>11.427363</v>
      </c>
      <c r="AG89" s="110">
        <v>11.474093</v>
      </c>
      <c r="AH89" s="110">
        <v>11.520958</v>
      </c>
      <c r="AI89" s="111">
        <v>-1.4100000000000001E-4</v>
      </c>
    </row>
    <row r="91" spans="1:35" ht="15" customHeight="1" x14ac:dyDescent="0.45">
      <c r="A91" s="104" t="s">
        <v>466</v>
      </c>
      <c r="B91" s="106" t="s">
        <v>467</v>
      </c>
      <c r="C91" s="110">
        <v>9.3990480000000005</v>
      </c>
      <c r="D91" s="110">
        <v>9.1122899999999998</v>
      </c>
      <c r="E91" s="110">
        <v>9.1550440000000002</v>
      </c>
      <c r="F91" s="110">
        <v>8.9598010000000006</v>
      </c>
      <c r="G91" s="110">
        <v>8.7641969999999993</v>
      </c>
      <c r="H91" s="110">
        <v>8.6480259999999998</v>
      </c>
      <c r="I91" s="110">
        <v>8.4281439999999996</v>
      </c>
      <c r="J91" s="110">
        <v>8.270365</v>
      </c>
      <c r="K91" s="110">
        <v>8.2413810000000005</v>
      </c>
      <c r="L91" s="110">
        <v>8.2297530000000005</v>
      </c>
      <c r="M91" s="110">
        <v>8.2414210000000008</v>
      </c>
      <c r="N91" s="110">
        <v>8.2576260000000001</v>
      </c>
      <c r="O91" s="110">
        <v>8.2761289999999992</v>
      </c>
      <c r="P91" s="110">
        <v>8.2895289999999999</v>
      </c>
      <c r="Q91" s="110">
        <v>8.3031000000000006</v>
      </c>
      <c r="R91" s="110">
        <v>8.3068609999999996</v>
      </c>
      <c r="S91" s="110">
        <v>8.3407060000000008</v>
      </c>
      <c r="T91" s="110">
        <v>8.3837349999999997</v>
      </c>
      <c r="U91" s="110">
        <v>8.4236500000000003</v>
      </c>
      <c r="V91" s="110">
        <v>8.4559789999999992</v>
      </c>
      <c r="W91" s="110">
        <v>8.4863020000000002</v>
      </c>
      <c r="X91" s="110">
        <v>8.5179910000000003</v>
      </c>
      <c r="Y91" s="110">
        <v>8.5671759999999999</v>
      </c>
      <c r="Z91" s="110">
        <v>8.6255729999999993</v>
      </c>
      <c r="AA91" s="110">
        <v>8.6761789999999994</v>
      </c>
      <c r="AB91" s="110">
        <v>8.7413310000000006</v>
      </c>
      <c r="AC91" s="110">
        <v>8.8130670000000002</v>
      </c>
      <c r="AD91" s="110">
        <v>8.8957460000000008</v>
      </c>
      <c r="AE91" s="110">
        <v>8.9687780000000004</v>
      </c>
      <c r="AF91" s="110">
        <v>9.0337980000000009</v>
      </c>
      <c r="AG91" s="110">
        <v>9.0973570000000006</v>
      </c>
      <c r="AH91" s="110">
        <v>9.1728120000000004</v>
      </c>
      <c r="AI91" s="111">
        <v>-7.8600000000000002E-4</v>
      </c>
    </row>
    <row r="93" spans="1:35" ht="15" customHeight="1" x14ac:dyDescent="0.45">
      <c r="B93" s="106" t="s">
        <v>468</v>
      </c>
    </row>
    <row r="94" spans="1:35" ht="15" customHeight="1" x14ac:dyDescent="0.45">
      <c r="A94" s="104" t="s">
        <v>469</v>
      </c>
      <c r="B94" s="107" t="s">
        <v>184</v>
      </c>
      <c r="C94" s="108">
        <v>7.1120530000000004</v>
      </c>
      <c r="D94" s="108">
        <v>6.8835360000000003</v>
      </c>
      <c r="E94" s="108">
        <v>6.6643160000000004</v>
      </c>
      <c r="F94" s="108">
        <v>6.5837599999999998</v>
      </c>
      <c r="G94" s="108">
        <v>6.4994959999999997</v>
      </c>
      <c r="H94" s="108">
        <v>6.4250179999999997</v>
      </c>
      <c r="I94" s="108">
        <v>6.3309480000000002</v>
      </c>
      <c r="J94" s="108">
        <v>6.239636</v>
      </c>
      <c r="K94" s="108">
        <v>6.1661190000000001</v>
      </c>
      <c r="L94" s="108">
        <v>6.0979700000000001</v>
      </c>
      <c r="M94" s="108">
        <v>6.0372269999999997</v>
      </c>
      <c r="N94" s="108">
        <v>5.9809469999999996</v>
      </c>
      <c r="O94" s="108">
        <v>5.9289779999999999</v>
      </c>
      <c r="P94" s="108">
        <v>5.8763779999999999</v>
      </c>
      <c r="Q94" s="108">
        <v>5.8233740000000003</v>
      </c>
      <c r="R94" s="108">
        <v>5.7677610000000001</v>
      </c>
      <c r="S94" s="108">
        <v>5.7195499999999999</v>
      </c>
      <c r="T94" s="108">
        <v>5.6742749999999997</v>
      </c>
      <c r="U94" s="108">
        <v>5.628126</v>
      </c>
      <c r="V94" s="108">
        <v>5.58263</v>
      </c>
      <c r="W94" s="108">
        <v>5.5369650000000004</v>
      </c>
      <c r="X94" s="108">
        <v>5.4938880000000001</v>
      </c>
      <c r="Y94" s="108">
        <v>5.4542109999999999</v>
      </c>
      <c r="Z94" s="108">
        <v>5.415883</v>
      </c>
      <c r="AA94" s="108">
        <v>5.3778860000000002</v>
      </c>
      <c r="AB94" s="108">
        <v>5.3413750000000002</v>
      </c>
      <c r="AC94" s="108">
        <v>5.3067599999999997</v>
      </c>
      <c r="AD94" s="108">
        <v>5.2726280000000001</v>
      </c>
      <c r="AE94" s="108">
        <v>5.2385060000000001</v>
      </c>
      <c r="AF94" s="108">
        <v>5.2031559999999999</v>
      </c>
      <c r="AG94" s="108">
        <v>5.1689879999999997</v>
      </c>
      <c r="AH94" s="108">
        <v>5.1350179999999996</v>
      </c>
      <c r="AI94" s="109">
        <v>-1.0451999999999999E-2</v>
      </c>
    </row>
    <row r="95" spans="1:35" ht="15" customHeight="1" x14ac:dyDescent="0.45">
      <c r="A95" s="104" t="s">
        <v>470</v>
      </c>
      <c r="B95" s="107" t="s">
        <v>180</v>
      </c>
      <c r="C95" s="108">
        <v>2.3149320000000002</v>
      </c>
      <c r="D95" s="108">
        <v>2.0592290000000002</v>
      </c>
      <c r="E95" s="108">
        <v>2.372884</v>
      </c>
      <c r="F95" s="108">
        <v>2.3782920000000001</v>
      </c>
      <c r="G95" s="108">
        <v>2.3718029999999999</v>
      </c>
      <c r="H95" s="108">
        <v>2.3758629999999998</v>
      </c>
      <c r="I95" s="108">
        <v>2.3584399999999999</v>
      </c>
      <c r="J95" s="108">
        <v>2.3483960000000002</v>
      </c>
      <c r="K95" s="108">
        <v>2.3622070000000002</v>
      </c>
      <c r="L95" s="108">
        <v>2.3810850000000001</v>
      </c>
      <c r="M95" s="108">
        <v>2.4068399999999999</v>
      </c>
      <c r="N95" s="108">
        <v>2.438828</v>
      </c>
      <c r="O95" s="108">
        <v>2.471231</v>
      </c>
      <c r="P95" s="108">
        <v>2.5029599999999999</v>
      </c>
      <c r="Q95" s="108">
        <v>2.5332409999999999</v>
      </c>
      <c r="R95" s="108">
        <v>2.5608270000000002</v>
      </c>
      <c r="S95" s="108">
        <v>2.5965189999999998</v>
      </c>
      <c r="T95" s="108">
        <v>2.6360420000000002</v>
      </c>
      <c r="U95" s="108">
        <v>2.6765979999999998</v>
      </c>
      <c r="V95" s="108">
        <v>2.7154799999999999</v>
      </c>
      <c r="W95" s="108">
        <v>2.753692</v>
      </c>
      <c r="X95" s="108">
        <v>2.7936529999999999</v>
      </c>
      <c r="Y95" s="108">
        <v>2.8380510000000001</v>
      </c>
      <c r="Z95" s="108">
        <v>2.8849089999999999</v>
      </c>
      <c r="AA95" s="108">
        <v>2.92916</v>
      </c>
      <c r="AB95" s="108">
        <v>2.9763419999999998</v>
      </c>
      <c r="AC95" s="108">
        <v>3.0263469999999999</v>
      </c>
      <c r="AD95" s="108">
        <v>3.0803919999999998</v>
      </c>
      <c r="AE95" s="108">
        <v>3.1316809999999999</v>
      </c>
      <c r="AF95" s="108">
        <v>3.1819890000000002</v>
      </c>
      <c r="AG95" s="108">
        <v>3.232926</v>
      </c>
      <c r="AH95" s="108">
        <v>3.2866170000000001</v>
      </c>
      <c r="AI95" s="109">
        <v>1.137E-2</v>
      </c>
    </row>
    <row r="96" spans="1:35" ht="15" customHeight="1" x14ac:dyDescent="0.45">
      <c r="A96" s="104" t="s">
        <v>471</v>
      </c>
      <c r="B96" s="107" t="s">
        <v>441</v>
      </c>
      <c r="C96" s="108">
        <v>2.8408030000000002</v>
      </c>
      <c r="D96" s="108">
        <v>2.8321679999999998</v>
      </c>
      <c r="E96" s="108">
        <v>2.8134869999999998</v>
      </c>
      <c r="F96" s="108">
        <v>2.7885930000000001</v>
      </c>
      <c r="G96" s="108">
        <v>2.7640259999999999</v>
      </c>
      <c r="H96" s="108">
        <v>2.7472560000000001</v>
      </c>
      <c r="I96" s="108">
        <v>2.7159230000000001</v>
      </c>
      <c r="J96" s="108">
        <v>2.688895</v>
      </c>
      <c r="K96" s="108">
        <v>2.6786880000000002</v>
      </c>
      <c r="L96" s="108">
        <v>2.6732619999999998</v>
      </c>
      <c r="M96" s="108">
        <v>2.6731829999999999</v>
      </c>
      <c r="N96" s="108">
        <v>2.6756669999999998</v>
      </c>
      <c r="O96" s="108">
        <v>2.6794910000000001</v>
      </c>
      <c r="P96" s="108">
        <v>2.6826829999999999</v>
      </c>
      <c r="Q96" s="108">
        <v>2.6845659999999998</v>
      </c>
      <c r="R96" s="108">
        <v>2.6843859999999999</v>
      </c>
      <c r="S96" s="108">
        <v>2.6890269999999998</v>
      </c>
      <c r="T96" s="108">
        <v>2.6950880000000002</v>
      </c>
      <c r="U96" s="108">
        <v>2.7002069999999998</v>
      </c>
      <c r="V96" s="108">
        <v>2.7035680000000002</v>
      </c>
      <c r="W96" s="108">
        <v>2.7059009999999999</v>
      </c>
      <c r="X96" s="108">
        <v>2.708939</v>
      </c>
      <c r="Y96" s="108">
        <v>2.7136749999999998</v>
      </c>
      <c r="Z96" s="108">
        <v>2.7197330000000002</v>
      </c>
      <c r="AA96" s="108">
        <v>2.7250549999999998</v>
      </c>
      <c r="AB96" s="108">
        <v>2.73265</v>
      </c>
      <c r="AC96" s="108">
        <v>2.7414369999999999</v>
      </c>
      <c r="AD96" s="108">
        <v>2.752221</v>
      </c>
      <c r="AE96" s="108">
        <v>2.762384</v>
      </c>
      <c r="AF96" s="108">
        <v>2.772335</v>
      </c>
      <c r="AG96" s="108">
        <v>2.7826909999999998</v>
      </c>
      <c r="AH96" s="108">
        <v>2.7946260000000001</v>
      </c>
      <c r="AI96" s="109">
        <v>-5.2899999999999996E-4</v>
      </c>
    </row>
    <row r="97" spans="1:35" ht="15" customHeight="1" x14ac:dyDescent="0.45">
      <c r="A97" s="104" t="s">
        <v>472</v>
      </c>
      <c r="B97" s="107" t="s">
        <v>443</v>
      </c>
      <c r="C97" s="108">
        <v>0.86043099999999995</v>
      </c>
      <c r="D97" s="108">
        <v>0.84623999999999999</v>
      </c>
      <c r="E97" s="108">
        <v>0.83144499999999999</v>
      </c>
      <c r="F97" s="108">
        <v>0.81390300000000004</v>
      </c>
      <c r="G97" s="108">
        <v>0.79702300000000004</v>
      </c>
      <c r="H97" s="108">
        <v>0.78523299999999996</v>
      </c>
      <c r="I97" s="108">
        <v>0.76833499999999999</v>
      </c>
      <c r="J97" s="108">
        <v>0.75465300000000002</v>
      </c>
      <c r="K97" s="108">
        <v>0.74830200000000002</v>
      </c>
      <c r="L97" s="108">
        <v>0.742645</v>
      </c>
      <c r="M97" s="108">
        <v>0.73810699999999996</v>
      </c>
      <c r="N97" s="108">
        <v>0.73549200000000003</v>
      </c>
      <c r="O97" s="108">
        <v>0.733406</v>
      </c>
      <c r="P97" s="108">
        <v>0.73117100000000002</v>
      </c>
      <c r="Q97" s="108">
        <v>0.729653</v>
      </c>
      <c r="R97" s="108">
        <v>0.72817600000000005</v>
      </c>
      <c r="S97" s="108">
        <v>0.72888399999999998</v>
      </c>
      <c r="T97" s="108">
        <v>0.73058800000000002</v>
      </c>
      <c r="U97" s="108">
        <v>0.73270199999999996</v>
      </c>
      <c r="V97" s="108">
        <v>0.73527799999999999</v>
      </c>
      <c r="W97" s="108">
        <v>0.73833300000000002</v>
      </c>
      <c r="X97" s="108">
        <v>0.74218700000000004</v>
      </c>
      <c r="Y97" s="108">
        <v>0.74760700000000002</v>
      </c>
      <c r="Z97" s="108">
        <v>0.75401499999999999</v>
      </c>
      <c r="AA97" s="108">
        <v>0.75992099999999996</v>
      </c>
      <c r="AB97" s="108">
        <v>0.76664699999999997</v>
      </c>
      <c r="AC97" s="108">
        <v>0.77350300000000005</v>
      </c>
      <c r="AD97" s="108">
        <v>0.78064699999999998</v>
      </c>
      <c r="AE97" s="108">
        <v>0.78715900000000005</v>
      </c>
      <c r="AF97" s="108">
        <v>0.79296100000000003</v>
      </c>
      <c r="AG97" s="108">
        <v>0.79825400000000002</v>
      </c>
      <c r="AH97" s="108">
        <v>0.80391199999999996</v>
      </c>
      <c r="AI97" s="109">
        <v>-2.189E-3</v>
      </c>
    </row>
    <row r="98" spans="1:35" ht="15" customHeight="1" x14ac:dyDescent="0.45">
      <c r="A98" s="104" t="s">
        <v>473</v>
      </c>
      <c r="B98" s="107" t="s">
        <v>445</v>
      </c>
      <c r="C98" s="108">
        <v>0.27636699999999997</v>
      </c>
      <c r="D98" s="108">
        <v>0.27503899999999998</v>
      </c>
      <c r="E98" s="108">
        <v>0.27362799999999998</v>
      </c>
      <c r="F98" s="108">
        <v>0.27173199999999997</v>
      </c>
      <c r="G98" s="108">
        <v>0.26995000000000002</v>
      </c>
      <c r="H98" s="108">
        <v>0.26899299999999998</v>
      </c>
      <c r="I98" s="108">
        <v>0.26690700000000001</v>
      </c>
      <c r="J98" s="108">
        <v>0.26525900000000002</v>
      </c>
      <c r="K98" s="108">
        <v>0.26486599999999999</v>
      </c>
      <c r="L98" s="108">
        <v>0.26447599999999999</v>
      </c>
      <c r="M98" s="108">
        <v>0.26418399999999997</v>
      </c>
      <c r="N98" s="108">
        <v>0.26414399999999999</v>
      </c>
      <c r="O98" s="108">
        <v>0.26405699999999999</v>
      </c>
      <c r="P98" s="108">
        <v>0.263766</v>
      </c>
      <c r="Q98" s="108">
        <v>0.263623</v>
      </c>
      <c r="R98" s="108">
        <v>0.26348199999999999</v>
      </c>
      <c r="S98" s="108">
        <v>0.26379000000000002</v>
      </c>
      <c r="T98" s="108">
        <v>0.26430999999999999</v>
      </c>
      <c r="U98" s="108">
        <v>0.26494000000000001</v>
      </c>
      <c r="V98" s="108">
        <v>0.26550200000000002</v>
      </c>
      <c r="W98" s="108">
        <v>0.266015</v>
      </c>
      <c r="X98" s="108">
        <v>0.26655400000000001</v>
      </c>
      <c r="Y98" s="108">
        <v>0.26726899999999998</v>
      </c>
      <c r="Z98" s="108">
        <v>0.26805600000000002</v>
      </c>
      <c r="AA98" s="108">
        <v>0.26877099999999998</v>
      </c>
      <c r="AB98" s="108">
        <v>0.269679</v>
      </c>
      <c r="AC98" s="108">
        <v>0.270648</v>
      </c>
      <c r="AD98" s="108">
        <v>0.27170899999999998</v>
      </c>
      <c r="AE98" s="108">
        <v>0.27268700000000001</v>
      </c>
      <c r="AF98" s="108">
        <v>0.27356399999999997</v>
      </c>
      <c r="AG98" s="108">
        <v>0.27437800000000001</v>
      </c>
      <c r="AH98" s="108">
        <v>0.27528799999999998</v>
      </c>
      <c r="AI98" s="109">
        <v>-1.26E-4</v>
      </c>
    </row>
    <row r="99" spans="1:35" ht="15" customHeight="1" x14ac:dyDescent="0.45">
      <c r="A99" s="104" t="s">
        <v>474</v>
      </c>
      <c r="B99" s="107" t="s">
        <v>447</v>
      </c>
      <c r="C99" s="108">
        <v>0.64611600000000002</v>
      </c>
      <c r="D99" s="108">
        <v>0.65324400000000005</v>
      </c>
      <c r="E99" s="108">
        <v>0.65677399999999997</v>
      </c>
      <c r="F99" s="108">
        <v>0.65660600000000002</v>
      </c>
      <c r="G99" s="108">
        <v>0.65609899999999999</v>
      </c>
      <c r="H99" s="108">
        <v>0.65811200000000003</v>
      </c>
      <c r="I99" s="108">
        <v>0.654636</v>
      </c>
      <c r="J99" s="108">
        <v>0.65242599999999995</v>
      </c>
      <c r="K99" s="108">
        <v>0.65584500000000001</v>
      </c>
      <c r="L99" s="108">
        <v>0.66046300000000002</v>
      </c>
      <c r="M99" s="108">
        <v>0.66641399999999995</v>
      </c>
      <c r="N99" s="108">
        <v>0.67346399999999995</v>
      </c>
      <c r="O99" s="108">
        <v>0.68050600000000006</v>
      </c>
      <c r="P99" s="108">
        <v>0.68686800000000003</v>
      </c>
      <c r="Q99" s="108">
        <v>0.69277699999999998</v>
      </c>
      <c r="R99" s="108">
        <v>0.69811500000000004</v>
      </c>
      <c r="S99" s="108">
        <v>0.705341</v>
      </c>
      <c r="T99" s="108">
        <v>0.71318700000000002</v>
      </c>
      <c r="U99" s="108">
        <v>0.72061500000000001</v>
      </c>
      <c r="V99" s="108">
        <v>0.72723899999999997</v>
      </c>
      <c r="W99" s="108">
        <v>0.73366500000000001</v>
      </c>
      <c r="X99" s="108">
        <v>0.74038599999999999</v>
      </c>
      <c r="Y99" s="108">
        <v>0.74781299999999995</v>
      </c>
      <c r="Z99" s="108">
        <v>0.75562099999999999</v>
      </c>
      <c r="AA99" s="108">
        <v>0.76282499999999998</v>
      </c>
      <c r="AB99" s="108">
        <v>0.77066900000000005</v>
      </c>
      <c r="AC99" s="108">
        <v>0.77873099999999995</v>
      </c>
      <c r="AD99" s="108">
        <v>0.78736399999999995</v>
      </c>
      <c r="AE99" s="108">
        <v>0.79542299999999999</v>
      </c>
      <c r="AF99" s="108">
        <v>0.80306699999999998</v>
      </c>
      <c r="AG99" s="108">
        <v>0.810724</v>
      </c>
      <c r="AH99" s="108">
        <v>0.819021</v>
      </c>
      <c r="AI99" s="109">
        <v>7.6790000000000001E-3</v>
      </c>
    </row>
    <row r="100" spans="1:35" ht="15" customHeight="1" x14ac:dyDescent="0.45">
      <c r="A100" s="104" t="s">
        <v>475</v>
      </c>
      <c r="B100" s="107" t="s">
        <v>449</v>
      </c>
      <c r="C100" s="108">
        <v>0.19944100000000001</v>
      </c>
      <c r="D100" s="108">
        <v>0.196546</v>
      </c>
      <c r="E100" s="108">
        <v>0.19356100000000001</v>
      </c>
      <c r="F100" s="108">
        <v>0.18999099999999999</v>
      </c>
      <c r="G100" s="108">
        <v>0.18659100000000001</v>
      </c>
      <c r="H100" s="108">
        <v>0.18419199999999999</v>
      </c>
      <c r="I100" s="108">
        <v>0.180398</v>
      </c>
      <c r="J100" s="108">
        <v>0.177175</v>
      </c>
      <c r="K100" s="108">
        <v>0.175509</v>
      </c>
      <c r="L100" s="108">
        <v>0.17394699999999999</v>
      </c>
      <c r="M100" s="108">
        <v>0.17257600000000001</v>
      </c>
      <c r="N100" s="108">
        <v>0.171565</v>
      </c>
      <c r="O100" s="108">
        <v>0.170542</v>
      </c>
      <c r="P100" s="108">
        <v>0.16936399999999999</v>
      </c>
      <c r="Q100" s="108">
        <v>0.16823199999999999</v>
      </c>
      <c r="R100" s="108">
        <v>0.166987</v>
      </c>
      <c r="S100" s="108">
        <v>0.16612099999999999</v>
      </c>
      <c r="T100" s="108">
        <v>0.165384</v>
      </c>
      <c r="U100" s="108">
        <v>0.16464999999999999</v>
      </c>
      <c r="V100" s="108">
        <v>0.163937</v>
      </c>
      <c r="W100" s="108">
        <v>0.163268</v>
      </c>
      <c r="X100" s="108">
        <v>0.16271099999999999</v>
      </c>
      <c r="Y100" s="108">
        <v>0.16245799999999999</v>
      </c>
      <c r="Z100" s="108">
        <v>0.162383</v>
      </c>
      <c r="AA100" s="108">
        <v>0.16233600000000001</v>
      </c>
      <c r="AB100" s="108">
        <v>0.16261300000000001</v>
      </c>
      <c r="AC100" s="108">
        <v>0.16307099999999999</v>
      </c>
      <c r="AD100" s="108">
        <v>0.163744</v>
      </c>
      <c r="AE100" s="108">
        <v>0.16442200000000001</v>
      </c>
      <c r="AF100" s="108">
        <v>0.16498399999999999</v>
      </c>
      <c r="AG100" s="108">
        <v>0.16547400000000001</v>
      </c>
      <c r="AH100" s="108">
        <v>0.166075</v>
      </c>
      <c r="AI100" s="109">
        <v>-5.888E-3</v>
      </c>
    </row>
    <row r="101" spans="1:35" ht="15" customHeight="1" x14ac:dyDescent="0.45">
      <c r="A101" s="104" t="s">
        <v>476</v>
      </c>
      <c r="B101" s="107" t="s">
        <v>451</v>
      </c>
      <c r="C101" s="108">
        <v>0.74701200000000001</v>
      </c>
      <c r="D101" s="108">
        <v>0.68994500000000003</v>
      </c>
      <c r="E101" s="108">
        <v>0.65923200000000004</v>
      </c>
      <c r="F101" s="108">
        <v>0.63561900000000005</v>
      </c>
      <c r="G101" s="108">
        <v>0.61626499999999995</v>
      </c>
      <c r="H101" s="108">
        <v>0.60451299999999997</v>
      </c>
      <c r="I101" s="108">
        <v>0.59003799999999995</v>
      </c>
      <c r="J101" s="108">
        <v>0.57765299999999997</v>
      </c>
      <c r="K101" s="108">
        <v>0.57221100000000003</v>
      </c>
      <c r="L101" s="108">
        <v>0.56837700000000002</v>
      </c>
      <c r="M101" s="108">
        <v>0.56682299999999997</v>
      </c>
      <c r="N101" s="108">
        <v>0.53360300000000005</v>
      </c>
      <c r="O101" s="108">
        <v>0.50927199999999995</v>
      </c>
      <c r="P101" s="108">
        <v>0.49476500000000001</v>
      </c>
      <c r="Q101" s="108">
        <v>0.489846</v>
      </c>
      <c r="R101" s="108">
        <v>0.48653600000000002</v>
      </c>
      <c r="S101" s="108">
        <v>0.48674699999999999</v>
      </c>
      <c r="T101" s="108">
        <v>0.488234</v>
      </c>
      <c r="U101" s="108">
        <v>0.48987199999999997</v>
      </c>
      <c r="V101" s="108">
        <v>0.49115300000000001</v>
      </c>
      <c r="W101" s="108">
        <v>0.49249199999999999</v>
      </c>
      <c r="X101" s="108">
        <v>0.486122</v>
      </c>
      <c r="Y101" s="108">
        <v>0.48183999999999999</v>
      </c>
      <c r="Z101" s="108">
        <v>0.47909000000000002</v>
      </c>
      <c r="AA101" s="108">
        <v>0.47705900000000001</v>
      </c>
      <c r="AB101" s="108">
        <v>0.475603</v>
      </c>
      <c r="AC101" s="108">
        <v>0.47436200000000001</v>
      </c>
      <c r="AD101" s="108">
        <v>0.47353699999999999</v>
      </c>
      <c r="AE101" s="108">
        <v>0.47242499999999998</v>
      </c>
      <c r="AF101" s="108">
        <v>0.47119899999999998</v>
      </c>
      <c r="AG101" s="108">
        <v>0.47011700000000001</v>
      </c>
      <c r="AH101" s="108">
        <v>0.46959800000000002</v>
      </c>
      <c r="AI101" s="109">
        <v>-1.4862999999999999E-2</v>
      </c>
    </row>
    <row r="102" spans="1:35" ht="15" customHeight="1" x14ac:dyDescent="0.45">
      <c r="A102" s="104" t="s">
        <v>477</v>
      </c>
      <c r="B102" s="107" t="s">
        <v>453</v>
      </c>
      <c r="C102" s="108">
        <v>0.104876</v>
      </c>
      <c r="D102" s="108">
        <v>0.104573</v>
      </c>
      <c r="E102" s="108">
        <v>0.104204</v>
      </c>
      <c r="F102" s="108">
        <v>0.10349999999999999</v>
      </c>
      <c r="G102" s="108">
        <v>0.10287399999999999</v>
      </c>
      <c r="H102" s="108">
        <v>0.102798</v>
      </c>
      <c r="I102" s="108">
        <v>0.101937</v>
      </c>
      <c r="J102" s="108">
        <v>0.10138</v>
      </c>
      <c r="K102" s="108">
        <v>0.101699</v>
      </c>
      <c r="L102" s="108">
        <v>0.10202899999999999</v>
      </c>
      <c r="M102" s="108">
        <v>0.102426</v>
      </c>
      <c r="N102" s="108">
        <v>0.103032</v>
      </c>
      <c r="O102" s="108">
        <v>0.103593</v>
      </c>
      <c r="P102" s="108">
        <v>0.10401199999999999</v>
      </c>
      <c r="Q102" s="108">
        <v>0.104405</v>
      </c>
      <c r="R102" s="108">
        <v>0.104671</v>
      </c>
      <c r="S102" s="108">
        <v>0.10512100000000001</v>
      </c>
      <c r="T102" s="108">
        <v>0.105589</v>
      </c>
      <c r="U102" s="108">
        <v>0.106</v>
      </c>
      <c r="V102" s="108">
        <v>0.106361</v>
      </c>
      <c r="W102" s="108">
        <v>0.10668800000000001</v>
      </c>
      <c r="X102" s="108">
        <v>0.107029</v>
      </c>
      <c r="Y102" s="108">
        <v>0.10749400000000001</v>
      </c>
      <c r="Z102" s="108">
        <v>0.108006</v>
      </c>
      <c r="AA102" s="108">
        <v>0.108455</v>
      </c>
      <c r="AB102" s="108">
        <v>0.10903500000000001</v>
      </c>
      <c r="AC102" s="108">
        <v>0.10964699999999999</v>
      </c>
      <c r="AD102" s="108">
        <v>0.110319</v>
      </c>
      <c r="AE102" s="108">
        <v>0.11092100000000001</v>
      </c>
      <c r="AF102" s="108">
        <v>0.111446</v>
      </c>
      <c r="AG102" s="108">
        <v>0.11192299999999999</v>
      </c>
      <c r="AH102" s="108">
        <v>0.11247699999999999</v>
      </c>
      <c r="AI102" s="109">
        <v>2.2599999999999999E-3</v>
      </c>
    </row>
    <row r="103" spans="1:35" ht="15" customHeight="1" x14ac:dyDescent="0.45">
      <c r="A103" s="104" t="s">
        <v>478</v>
      </c>
      <c r="B103" s="107" t="s">
        <v>455</v>
      </c>
      <c r="C103" s="108">
        <v>7.5358999999999995E-2</v>
      </c>
      <c r="D103" s="108">
        <v>7.5764999999999999E-2</v>
      </c>
      <c r="E103" s="108">
        <v>7.6079999999999995E-2</v>
      </c>
      <c r="F103" s="108">
        <v>7.6105000000000006E-2</v>
      </c>
      <c r="G103" s="108">
        <v>7.6150999999999996E-2</v>
      </c>
      <c r="H103" s="108">
        <v>7.6563999999999993E-2</v>
      </c>
      <c r="I103" s="108">
        <v>7.6355000000000006E-2</v>
      </c>
      <c r="J103" s="108">
        <v>7.6328999999999994E-2</v>
      </c>
      <c r="K103" s="108">
        <v>7.6920000000000002E-2</v>
      </c>
      <c r="L103" s="108">
        <v>7.7607999999999996E-2</v>
      </c>
      <c r="M103" s="108">
        <v>7.8436000000000006E-2</v>
      </c>
      <c r="N103" s="108">
        <v>7.9480999999999996E-2</v>
      </c>
      <c r="O103" s="108">
        <v>8.0584000000000003E-2</v>
      </c>
      <c r="P103" s="108">
        <v>8.1671999999999995E-2</v>
      </c>
      <c r="Q103" s="108">
        <v>8.2840999999999998E-2</v>
      </c>
      <c r="R103" s="108">
        <v>8.4015999999999993E-2</v>
      </c>
      <c r="S103" s="108">
        <v>8.5319999999999993E-2</v>
      </c>
      <c r="T103" s="108">
        <v>8.6624999999999994E-2</v>
      </c>
      <c r="U103" s="108">
        <v>8.7871000000000005E-2</v>
      </c>
      <c r="V103" s="108">
        <v>8.9066000000000006E-2</v>
      </c>
      <c r="W103" s="108">
        <v>9.0221999999999997E-2</v>
      </c>
      <c r="X103" s="108">
        <v>9.1377E-2</v>
      </c>
      <c r="Y103" s="108">
        <v>9.2626E-2</v>
      </c>
      <c r="Z103" s="108">
        <v>9.3907000000000004E-2</v>
      </c>
      <c r="AA103" s="108">
        <v>9.5125000000000001E-2</v>
      </c>
      <c r="AB103" s="108">
        <v>9.6447000000000005E-2</v>
      </c>
      <c r="AC103" s="108">
        <v>9.7789000000000001E-2</v>
      </c>
      <c r="AD103" s="108">
        <v>9.9173999999999998E-2</v>
      </c>
      <c r="AE103" s="108">
        <v>0.10049</v>
      </c>
      <c r="AF103" s="108">
        <v>0.101729</v>
      </c>
      <c r="AG103" s="108">
        <v>0.10291500000000001</v>
      </c>
      <c r="AH103" s="108">
        <v>0.10416400000000001</v>
      </c>
      <c r="AI103" s="109">
        <v>1.0496999999999999E-2</v>
      </c>
    </row>
    <row r="104" spans="1:35" ht="15" customHeight="1" x14ac:dyDescent="0.45">
      <c r="A104" s="104" t="s">
        <v>479</v>
      </c>
      <c r="B104" s="107" t="s">
        <v>457</v>
      </c>
      <c r="C104" s="108">
        <v>0.60708300000000004</v>
      </c>
      <c r="D104" s="108">
        <v>0.59215899999999999</v>
      </c>
      <c r="E104" s="108">
        <v>0.57580399999999998</v>
      </c>
      <c r="F104" s="108">
        <v>0.55837000000000003</v>
      </c>
      <c r="G104" s="108">
        <v>0.54319899999999999</v>
      </c>
      <c r="H104" s="108">
        <v>0.53281900000000004</v>
      </c>
      <c r="I104" s="108">
        <v>0.52009899999999998</v>
      </c>
      <c r="J104" s="108">
        <v>0.51092199999999999</v>
      </c>
      <c r="K104" s="108">
        <v>0.50870400000000005</v>
      </c>
      <c r="L104" s="108">
        <v>0.50926199999999999</v>
      </c>
      <c r="M104" s="108">
        <v>0.512629</v>
      </c>
      <c r="N104" s="108">
        <v>0.51834100000000005</v>
      </c>
      <c r="O104" s="108">
        <v>0.52527100000000004</v>
      </c>
      <c r="P104" s="108">
        <v>0.53283700000000001</v>
      </c>
      <c r="Q104" s="108">
        <v>0.54099200000000003</v>
      </c>
      <c r="R104" s="108">
        <v>0.54908100000000004</v>
      </c>
      <c r="S104" s="108">
        <v>0.55922300000000003</v>
      </c>
      <c r="T104" s="108">
        <v>0.57010700000000003</v>
      </c>
      <c r="U104" s="108">
        <v>0.58083099999999999</v>
      </c>
      <c r="V104" s="108">
        <v>0.59074400000000005</v>
      </c>
      <c r="W104" s="108">
        <v>0.60003600000000001</v>
      </c>
      <c r="X104" s="108">
        <v>0.60885800000000001</v>
      </c>
      <c r="Y104" s="108">
        <v>0.61710500000000001</v>
      </c>
      <c r="Z104" s="108">
        <v>0.62437399999999998</v>
      </c>
      <c r="AA104" s="108">
        <v>0.630463</v>
      </c>
      <c r="AB104" s="108">
        <v>0.63692099999999996</v>
      </c>
      <c r="AC104" s="108">
        <v>0.64339199999999996</v>
      </c>
      <c r="AD104" s="108">
        <v>0.65014099999999997</v>
      </c>
      <c r="AE104" s="108">
        <v>0.656192</v>
      </c>
      <c r="AF104" s="108">
        <v>0.66169900000000004</v>
      </c>
      <c r="AG104" s="108">
        <v>0.66701200000000005</v>
      </c>
      <c r="AH104" s="108">
        <v>0.67274100000000003</v>
      </c>
      <c r="AI104" s="109">
        <v>3.3180000000000002E-3</v>
      </c>
    </row>
    <row r="105" spans="1:35" ht="15" customHeight="1" x14ac:dyDescent="0.45">
      <c r="A105" s="104" t="s">
        <v>480</v>
      </c>
      <c r="B105" s="107" t="s">
        <v>459</v>
      </c>
      <c r="C105" s="108">
        <v>0.25477300000000003</v>
      </c>
      <c r="D105" s="108">
        <v>0.24529599999999999</v>
      </c>
      <c r="E105" s="108">
        <v>0.235236</v>
      </c>
      <c r="F105" s="108">
        <v>0.22470100000000001</v>
      </c>
      <c r="G105" s="108">
        <v>0.21502599999999999</v>
      </c>
      <c r="H105" s="108">
        <v>0.207152</v>
      </c>
      <c r="I105" s="108">
        <v>0.198211</v>
      </c>
      <c r="J105" s="108">
        <v>0.19051399999999999</v>
      </c>
      <c r="K105" s="108">
        <v>0.18521499999999999</v>
      </c>
      <c r="L105" s="108">
        <v>0.18068000000000001</v>
      </c>
      <c r="M105" s="108">
        <v>0.17685100000000001</v>
      </c>
      <c r="N105" s="108">
        <v>0.17349500000000001</v>
      </c>
      <c r="O105" s="108">
        <v>0.17019999999999999</v>
      </c>
      <c r="P105" s="108">
        <v>0.16678299999999999</v>
      </c>
      <c r="Q105" s="108">
        <v>0.16320399999999999</v>
      </c>
      <c r="R105" s="108">
        <v>0.15928700000000001</v>
      </c>
      <c r="S105" s="108">
        <v>0.15563299999999999</v>
      </c>
      <c r="T105" s="108">
        <v>0.15184700000000001</v>
      </c>
      <c r="U105" s="108">
        <v>0.14807899999999999</v>
      </c>
      <c r="V105" s="108">
        <v>0.144229</v>
      </c>
      <c r="W105" s="108">
        <v>0.14038600000000001</v>
      </c>
      <c r="X105" s="108">
        <v>0.13664100000000001</v>
      </c>
      <c r="Y105" s="108">
        <v>0.133019</v>
      </c>
      <c r="Z105" s="108">
        <v>0.12939899999999999</v>
      </c>
      <c r="AA105" s="108">
        <v>0.125666</v>
      </c>
      <c r="AB105" s="108">
        <v>0.12198100000000001</v>
      </c>
      <c r="AC105" s="108">
        <v>0.118213</v>
      </c>
      <c r="AD105" s="108">
        <v>0.11438</v>
      </c>
      <c r="AE105" s="108">
        <v>0.110267</v>
      </c>
      <c r="AF105" s="108">
        <v>0.10591</v>
      </c>
      <c r="AG105" s="108">
        <v>0.101274</v>
      </c>
      <c r="AH105" s="108">
        <v>9.6435999999999994E-2</v>
      </c>
      <c r="AI105" s="109">
        <v>-3.0852999999999998E-2</v>
      </c>
    </row>
    <row r="106" spans="1:35" ht="15" customHeight="1" x14ac:dyDescent="0.45">
      <c r="A106" s="104" t="s">
        <v>481</v>
      </c>
      <c r="B106" s="107" t="s">
        <v>461</v>
      </c>
      <c r="C106" s="108">
        <v>0.25402000000000002</v>
      </c>
      <c r="D106" s="108">
        <v>0.23973700000000001</v>
      </c>
      <c r="E106" s="108">
        <v>0.231683</v>
      </c>
      <c r="F106" s="108">
        <v>0.229236</v>
      </c>
      <c r="G106" s="108">
        <v>0.22681599999999999</v>
      </c>
      <c r="H106" s="108">
        <v>0.22559000000000001</v>
      </c>
      <c r="I106" s="108">
        <v>0.222383</v>
      </c>
      <c r="J106" s="108">
        <v>0.21962300000000001</v>
      </c>
      <c r="K106" s="108">
        <v>0.21895899999999999</v>
      </c>
      <c r="L106" s="108">
        <v>0.21821099999999999</v>
      </c>
      <c r="M106" s="108">
        <v>0.21760499999999999</v>
      </c>
      <c r="N106" s="108">
        <v>0.217061</v>
      </c>
      <c r="O106" s="108">
        <v>0.216167</v>
      </c>
      <c r="P106" s="108">
        <v>0.21457799999999999</v>
      </c>
      <c r="Q106" s="108">
        <v>0.21232999999999999</v>
      </c>
      <c r="R106" s="108">
        <v>0.209262</v>
      </c>
      <c r="S106" s="108">
        <v>0.20624999999999999</v>
      </c>
      <c r="T106" s="108">
        <v>0.203044</v>
      </c>
      <c r="U106" s="108">
        <v>0.19942599999999999</v>
      </c>
      <c r="V106" s="108">
        <v>0.19550400000000001</v>
      </c>
      <c r="W106" s="108">
        <v>0.19146299999999999</v>
      </c>
      <c r="X106" s="108">
        <v>0.187587</v>
      </c>
      <c r="Y106" s="108">
        <v>0.184143</v>
      </c>
      <c r="Z106" s="108">
        <v>0.180867</v>
      </c>
      <c r="AA106" s="108">
        <v>0.177763</v>
      </c>
      <c r="AB106" s="108">
        <v>0.175127</v>
      </c>
      <c r="AC106" s="108">
        <v>0.17281199999999999</v>
      </c>
      <c r="AD106" s="108">
        <v>0.17084099999999999</v>
      </c>
      <c r="AE106" s="108">
        <v>0.16903099999999999</v>
      </c>
      <c r="AF106" s="108">
        <v>0.167353</v>
      </c>
      <c r="AG106" s="108">
        <v>0.165912</v>
      </c>
      <c r="AH106" s="108">
        <v>0.16483800000000001</v>
      </c>
      <c r="AI106" s="109">
        <v>-1.3853000000000001E-2</v>
      </c>
    </row>
    <row r="107" spans="1:35" ht="15" customHeight="1" x14ac:dyDescent="0.45">
      <c r="A107" s="104" t="s">
        <v>482</v>
      </c>
      <c r="B107" s="107" t="s">
        <v>463</v>
      </c>
      <c r="C107" s="108">
        <v>4.6773129999999998</v>
      </c>
      <c r="D107" s="108">
        <v>4.7325020000000002</v>
      </c>
      <c r="E107" s="108">
        <v>4.7507799999999998</v>
      </c>
      <c r="F107" s="108">
        <v>4.6977770000000003</v>
      </c>
      <c r="G107" s="108">
        <v>4.6412089999999999</v>
      </c>
      <c r="H107" s="108">
        <v>4.6133129999999998</v>
      </c>
      <c r="I107" s="108">
        <v>4.5535839999999999</v>
      </c>
      <c r="J107" s="108">
        <v>4.5337860000000001</v>
      </c>
      <c r="K107" s="108">
        <v>4.5540209999999997</v>
      </c>
      <c r="L107" s="108">
        <v>4.5829050000000002</v>
      </c>
      <c r="M107" s="108">
        <v>4.6218680000000001</v>
      </c>
      <c r="N107" s="108">
        <v>4.668126</v>
      </c>
      <c r="O107" s="108">
        <v>4.7141640000000002</v>
      </c>
      <c r="P107" s="108">
        <v>4.756907</v>
      </c>
      <c r="Q107" s="108">
        <v>4.7955810000000003</v>
      </c>
      <c r="R107" s="108">
        <v>4.8364940000000001</v>
      </c>
      <c r="S107" s="108">
        <v>4.8843129999999997</v>
      </c>
      <c r="T107" s="108">
        <v>4.9351669999999999</v>
      </c>
      <c r="U107" s="108">
        <v>4.9845660000000001</v>
      </c>
      <c r="V107" s="108">
        <v>5.0302850000000001</v>
      </c>
      <c r="W107" s="108">
        <v>5.0766210000000003</v>
      </c>
      <c r="X107" s="108">
        <v>5.127561</v>
      </c>
      <c r="Y107" s="108">
        <v>5.1838559999999996</v>
      </c>
      <c r="Z107" s="108">
        <v>5.2440509999999998</v>
      </c>
      <c r="AA107" s="108">
        <v>5.3031230000000003</v>
      </c>
      <c r="AB107" s="108">
        <v>5.3677809999999999</v>
      </c>
      <c r="AC107" s="108">
        <v>5.4361509999999997</v>
      </c>
      <c r="AD107" s="108">
        <v>5.5101889999999996</v>
      </c>
      <c r="AE107" s="108">
        <v>5.5809579999999999</v>
      </c>
      <c r="AF107" s="108">
        <v>5.6497700000000002</v>
      </c>
      <c r="AG107" s="108">
        <v>5.7188600000000003</v>
      </c>
      <c r="AH107" s="108">
        <v>5.7929550000000001</v>
      </c>
      <c r="AI107" s="109">
        <v>6.9249999999999997E-3</v>
      </c>
    </row>
    <row r="108" spans="1:35" ht="15" customHeight="1" x14ac:dyDescent="0.45">
      <c r="A108" s="104" t="s">
        <v>483</v>
      </c>
      <c r="B108" s="106" t="s">
        <v>484</v>
      </c>
      <c r="C108" s="110">
        <v>20.970580999999999</v>
      </c>
      <c r="D108" s="110">
        <v>20.425982000000001</v>
      </c>
      <c r="E108" s="110">
        <v>20.439114</v>
      </c>
      <c r="F108" s="110">
        <v>20.208185</v>
      </c>
      <c r="G108" s="110">
        <v>19.966528</v>
      </c>
      <c r="H108" s="110">
        <v>19.807418999999999</v>
      </c>
      <c r="I108" s="110">
        <v>19.538193</v>
      </c>
      <c r="J108" s="110">
        <v>19.336651</v>
      </c>
      <c r="K108" s="110">
        <v>19.269264</v>
      </c>
      <c r="L108" s="110">
        <v>19.232918000000002</v>
      </c>
      <c r="M108" s="110">
        <v>19.235171999999999</v>
      </c>
      <c r="N108" s="110">
        <v>19.233248</v>
      </c>
      <c r="O108" s="110">
        <v>19.247458999999999</v>
      </c>
      <c r="P108" s="110">
        <v>19.264744</v>
      </c>
      <c r="Q108" s="110">
        <v>19.284666000000001</v>
      </c>
      <c r="R108" s="110">
        <v>19.299081999999999</v>
      </c>
      <c r="S108" s="110">
        <v>19.351838999999998</v>
      </c>
      <c r="T108" s="110">
        <v>19.419487</v>
      </c>
      <c r="U108" s="110">
        <v>19.484483999999998</v>
      </c>
      <c r="V108" s="110">
        <v>19.540973999999999</v>
      </c>
      <c r="W108" s="110">
        <v>19.595745000000001</v>
      </c>
      <c r="X108" s="110">
        <v>19.653490000000001</v>
      </c>
      <c r="Y108" s="110">
        <v>19.731166999999999</v>
      </c>
      <c r="Z108" s="110">
        <v>19.820292999999999</v>
      </c>
      <c r="AA108" s="110">
        <v>19.90361</v>
      </c>
      <c r="AB108" s="110">
        <v>20.002869</v>
      </c>
      <c r="AC108" s="110">
        <v>20.112864999999999</v>
      </c>
      <c r="AD108" s="110">
        <v>20.237287999999999</v>
      </c>
      <c r="AE108" s="110">
        <v>20.352544999999999</v>
      </c>
      <c r="AF108" s="110">
        <v>20.461162999999999</v>
      </c>
      <c r="AG108" s="110">
        <v>20.571449000000001</v>
      </c>
      <c r="AH108" s="110">
        <v>20.693769</v>
      </c>
      <c r="AI108" s="111">
        <v>-4.2900000000000002E-4</v>
      </c>
    </row>
    <row r="110" spans="1:35" ht="15" customHeight="1" x14ac:dyDescent="0.45">
      <c r="B110" s="106" t="s">
        <v>485</v>
      </c>
    </row>
    <row r="111" spans="1:35" ht="15" customHeight="1" x14ac:dyDescent="0.45">
      <c r="A111" s="104" t="s">
        <v>486</v>
      </c>
      <c r="B111" s="107" t="s">
        <v>487</v>
      </c>
      <c r="C111" s="108">
        <v>1.4064E-2</v>
      </c>
      <c r="D111" s="108">
        <v>1.4703000000000001E-2</v>
      </c>
      <c r="E111" s="108">
        <v>1.7204000000000001E-2</v>
      </c>
      <c r="F111" s="108">
        <v>1.8806E-2</v>
      </c>
      <c r="G111" s="108">
        <v>1.9990000000000001E-2</v>
      </c>
      <c r="H111" s="108">
        <v>2.1201000000000001E-2</v>
      </c>
      <c r="I111" s="108">
        <v>2.2631999999999999E-2</v>
      </c>
      <c r="J111" s="108">
        <v>2.3424E-2</v>
      </c>
      <c r="K111" s="108">
        <v>2.4705000000000001E-2</v>
      </c>
      <c r="L111" s="108">
        <v>2.5956E-2</v>
      </c>
      <c r="M111" s="108">
        <v>2.7163E-2</v>
      </c>
      <c r="N111" s="108">
        <v>2.8354000000000001E-2</v>
      </c>
      <c r="O111" s="108">
        <v>2.9655999999999998E-2</v>
      </c>
      <c r="P111" s="108">
        <v>3.0838000000000001E-2</v>
      </c>
      <c r="Q111" s="108">
        <v>3.2063000000000001E-2</v>
      </c>
      <c r="R111" s="108">
        <v>3.3312000000000001E-2</v>
      </c>
      <c r="S111" s="108">
        <v>3.4514000000000003E-2</v>
      </c>
      <c r="T111" s="108">
        <v>3.5840999999999998E-2</v>
      </c>
      <c r="U111" s="108">
        <v>3.7116000000000003E-2</v>
      </c>
      <c r="V111" s="108">
        <v>3.8365999999999997E-2</v>
      </c>
      <c r="W111" s="108">
        <v>3.9602999999999999E-2</v>
      </c>
      <c r="X111" s="108">
        <v>4.0862999999999997E-2</v>
      </c>
      <c r="Y111" s="108">
        <v>4.2175999999999998E-2</v>
      </c>
      <c r="Z111" s="108">
        <v>4.3559E-2</v>
      </c>
      <c r="AA111" s="108">
        <v>4.4944999999999999E-2</v>
      </c>
      <c r="AB111" s="108">
        <v>4.6316000000000003E-2</v>
      </c>
      <c r="AC111" s="108">
        <v>4.7794000000000003E-2</v>
      </c>
      <c r="AD111" s="108">
        <v>4.9313000000000003E-2</v>
      </c>
      <c r="AE111" s="108">
        <v>5.0859000000000001E-2</v>
      </c>
      <c r="AF111" s="108">
        <v>5.2401999999999997E-2</v>
      </c>
      <c r="AG111" s="108">
        <v>5.3949999999999998E-2</v>
      </c>
      <c r="AH111" s="108">
        <v>5.5420999999999998E-2</v>
      </c>
      <c r="AI111" s="109">
        <v>4.5229999999999999E-2</v>
      </c>
    </row>
    <row r="112" spans="1:35" ht="15" customHeight="1" x14ac:dyDescent="0.45">
      <c r="A112" s="104" t="s">
        <v>488</v>
      </c>
      <c r="B112" s="107" t="s">
        <v>489</v>
      </c>
      <c r="C112" s="108">
        <v>3.7303999999999997E-2</v>
      </c>
      <c r="D112" s="108">
        <v>4.2368000000000003E-2</v>
      </c>
      <c r="E112" s="108">
        <v>4.5870000000000001E-2</v>
      </c>
      <c r="F112" s="108">
        <v>4.5147E-2</v>
      </c>
      <c r="G112" s="108">
        <v>4.4463000000000003E-2</v>
      </c>
      <c r="H112" s="108">
        <v>4.4046000000000002E-2</v>
      </c>
      <c r="I112" s="108">
        <v>4.4075000000000003E-2</v>
      </c>
      <c r="J112" s="108">
        <v>4.3435000000000001E-2</v>
      </c>
      <c r="K112" s="108">
        <v>4.3250999999999998E-2</v>
      </c>
      <c r="L112" s="108">
        <v>4.3401000000000002E-2</v>
      </c>
      <c r="M112" s="108">
        <v>4.3540000000000002E-2</v>
      </c>
      <c r="N112" s="108">
        <v>4.3784000000000003E-2</v>
      </c>
      <c r="O112" s="108">
        <v>4.4245E-2</v>
      </c>
      <c r="P112" s="108">
        <v>4.4499999999999998E-2</v>
      </c>
      <c r="Q112" s="108">
        <v>4.4692999999999997E-2</v>
      </c>
      <c r="R112" s="108">
        <v>4.4850000000000001E-2</v>
      </c>
      <c r="S112" s="108">
        <v>4.4964999999999998E-2</v>
      </c>
      <c r="T112" s="108">
        <v>4.5222999999999999E-2</v>
      </c>
      <c r="U112" s="108">
        <v>4.5379000000000003E-2</v>
      </c>
      <c r="V112" s="108">
        <v>4.5491999999999998E-2</v>
      </c>
      <c r="W112" s="108">
        <v>4.5668E-2</v>
      </c>
      <c r="X112" s="108">
        <v>4.5698999999999997E-2</v>
      </c>
      <c r="Y112" s="108">
        <v>4.5921999999999998E-2</v>
      </c>
      <c r="Z112" s="108">
        <v>4.6156000000000003E-2</v>
      </c>
      <c r="AA112" s="108">
        <v>4.6639E-2</v>
      </c>
      <c r="AB112" s="108">
        <v>4.6783999999999999E-2</v>
      </c>
      <c r="AC112" s="108">
        <v>4.7016000000000002E-2</v>
      </c>
      <c r="AD112" s="108">
        <v>4.7273999999999997E-2</v>
      </c>
      <c r="AE112" s="108">
        <v>4.7342000000000002E-2</v>
      </c>
      <c r="AF112" s="108">
        <v>4.7516999999999997E-2</v>
      </c>
      <c r="AG112" s="108">
        <v>4.7683999999999997E-2</v>
      </c>
      <c r="AH112" s="108">
        <v>4.7870999999999997E-2</v>
      </c>
      <c r="AI112" s="109">
        <v>8.0780000000000001E-3</v>
      </c>
    </row>
    <row r="113" spans="1:35" ht="15" customHeight="1" x14ac:dyDescent="0.45">
      <c r="A113" s="104" t="s">
        <v>490</v>
      </c>
      <c r="B113" s="107" t="s">
        <v>491</v>
      </c>
      <c r="C113" s="108">
        <v>0.18854299999999999</v>
      </c>
      <c r="D113" s="108">
        <v>0.213615</v>
      </c>
      <c r="E113" s="108">
        <v>0.238959</v>
      </c>
      <c r="F113" s="108">
        <v>0.25972099999999998</v>
      </c>
      <c r="G113" s="108">
        <v>0.27943800000000002</v>
      </c>
      <c r="H113" s="108">
        <v>0.300012</v>
      </c>
      <c r="I113" s="108">
        <v>0.32311699999999999</v>
      </c>
      <c r="J113" s="108">
        <v>0.34193800000000002</v>
      </c>
      <c r="K113" s="108">
        <v>0.36343999999999999</v>
      </c>
      <c r="L113" s="108">
        <v>0.38782499999999998</v>
      </c>
      <c r="M113" s="108">
        <v>0.41225899999999999</v>
      </c>
      <c r="N113" s="108">
        <v>0.43747399999999997</v>
      </c>
      <c r="O113" s="108">
        <v>0.46601700000000001</v>
      </c>
      <c r="P113" s="108">
        <v>0.49221700000000002</v>
      </c>
      <c r="Q113" s="108">
        <v>0.51836899999999997</v>
      </c>
      <c r="R113" s="108">
        <v>0.54472600000000004</v>
      </c>
      <c r="S113" s="108">
        <v>0.57098800000000005</v>
      </c>
      <c r="T113" s="108">
        <v>0.59930000000000005</v>
      </c>
      <c r="U113" s="108">
        <v>0.62685900000000006</v>
      </c>
      <c r="V113" s="108">
        <v>0.65447500000000003</v>
      </c>
      <c r="W113" s="108">
        <v>0.68260299999999996</v>
      </c>
      <c r="X113" s="108">
        <v>0.70930499999999996</v>
      </c>
      <c r="Y113" s="108">
        <v>0.73832399999999998</v>
      </c>
      <c r="Z113" s="108">
        <v>0.76780400000000004</v>
      </c>
      <c r="AA113" s="108">
        <v>0.80222599999999999</v>
      </c>
      <c r="AB113" s="108">
        <v>0.83155699999999999</v>
      </c>
      <c r="AC113" s="108">
        <v>0.86238400000000004</v>
      </c>
      <c r="AD113" s="108">
        <v>0.89521200000000001</v>
      </c>
      <c r="AE113" s="108">
        <v>0.92421399999999998</v>
      </c>
      <c r="AF113" s="108">
        <v>0.95548699999999998</v>
      </c>
      <c r="AG113" s="108">
        <v>0.98738199999999998</v>
      </c>
      <c r="AH113" s="108">
        <v>1.021665</v>
      </c>
      <c r="AI113" s="109">
        <v>5.6024999999999998E-2</v>
      </c>
    </row>
    <row r="114" spans="1:35" ht="15" customHeight="1" x14ac:dyDescent="0.45">
      <c r="A114" s="104" t="s">
        <v>492</v>
      </c>
      <c r="B114" s="107" t="s">
        <v>493</v>
      </c>
      <c r="C114" s="108">
        <v>1.75E-4</v>
      </c>
      <c r="D114" s="108">
        <v>1.73E-4</v>
      </c>
      <c r="E114" s="108">
        <v>1.73E-4</v>
      </c>
      <c r="F114" s="108">
        <v>1.7100000000000001E-4</v>
      </c>
      <c r="G114" s="108">
        <v>1.6799999999999999E-4</v>
      </c>
      <c r="H114" s="108">
        <v>1.66E-4</v>
      </c>
      <c r="I114" s="108">
        <v>1.66E-4</v>
      </c>
      <c r="J114" s="108">
        <v>1.6200000000000001E-4</v>
      </c>
      <c r="K114" s="108">
        <v>1.6100000000000001E-4</v>
      </c>
      <c r="L114" s="108">
        <v>1.6100000000000001E-4</v>
      </c>
      <c r="M114" s="108">
        <v>1.6000000000000001E-4</v>
      </c>
      <c r="N114" s="108">
        <v>1.6000000000000001E-4</v>
      </c>
      <c r="O114" s="108">
        <v>1.6000000000000001E-4</v>
      </c>
      <c r="P114" s="108">
        <v>1.6000000000000001E-4</v>
      </c>
      <c r="Q114" s="108">
        <v>1.6000000000000001E-4</v>
      </c>
      <c r="R114" s="108">
        <v>1.6000000000000001E-4</v>
      </c>
      <c r="S114" s="108">
        <v>1.5899999999999999E-4</v>
      </c>
      <c r="T114" s="108">
        <v>1.5899999999999999E-4</v>
      </c>
      <c r="U114" s="108">
        <v>1.5899999999999999E-4</v>
      </c>
      <c r="V114" s="108">
        <v>1.5899999999999999E-4</v>
      </c>
      <c r="W114" s="108">
        <v>1.6000000000000001E-4</v>
      </c>
      <c r="X114" s="108">
        <v>1.6000000000000001E-4</v>
      </c>
      <c r="Y114" s="108">
        <v>1.6200000000000001E-4</v>
      </c>
      <c r="Z114" s="108">
        <v>1.64E-4</v>
      </c>
      <c r="AA114" s="108">
        <v>1.6699999999999999E-4</v>
      </c>
      <c r="AB114" s="108">
        <v>1.6899999999999999E-4</v>
      </c>
      <c r="AC114" s="108">
        <v>1.7100000000000001E-4</v>
      </c>
      <c r="AD114" s="108">
        <v>1.73E-4</v>
      </c>
      <c r="AE114" s="108">
        <v>1.75E-4</v>
      </c>
      <c r="AF114" s="108">
        <v>1.7699999999999999E-4</v>
      </c>
      <c r="AG114" s="108">
        <v>1.7899999999999999E-4</v>
      </c>
      <c r="AH114" s="108">
        <v>1.8200000000000001E-4</v>
      </c>
      <c r="AI114" s="109">
        <v>1.2440000000000001E-3</v>
      </c>
    </row>
    <row r="115" spans="1:35" ht="15" customHeight="1" x14ac:dyDescent="0.45">
      <c r="A115" s="104" t="s">
        <v>494</v>
      </c>
      <c r="B115" s="106" t="s">
        <v>495</v>
      </c>
      <c r="C115" s="110">
        <v>0.24008599999999999</v>
      </c>
      <c r="D115" s="110">
        <v>0.27085900000000002</v>
      </c>
      <c r="E115" s="110">
        <v>0.30220599999999997</v>
      </c>
      <c r="F115" s="110">
        <v>0.32384499999999999</v>
      </c>
      <c r="G115" s="110">
        <v>0.34405999999999998</v>
      </c>
      <c r="H115" s="110">
        <v>0.365425</v>
      </c>
      <c r="I115" s="110">
        <v>0.38999</v>
      </c>
      <c r="J115" s="110">
        <v>0.40895900000000002</v>
      </c>
      <c r="K115" s="110">
        <v>0.43155700000000002</v>
      </c>
      <c r="L115" s="110">
        <v>0.45734200000000003</v>
      </c>
      <c r="M115" s="110">
        <v>0.48312300000000002</v>
      </c>
      <c r="N115" s="110">
        <v>0.50977099999999997</v>
      </c>
      <c r="O115" s="110">
        <v>0.54007700000000003</v>
      </c>
      <c r="P115" s="110">
        <v>0.56771400000000005</v>
      </c>
      <c r="Q115" s="110">
        <v>0.59528499999999995</v>
      </c>
      <c r="R115" s="110">
        <v>0.62304800000000005</v>
      </c>
      <c r="S115" s="110">
        <v>0.65062600000000004</v>
      </c>
      <c r="T115" s="110">
        <v>0.68052299999999999</v>
      </c>
      <c r="U115" s="110">
        <v>0.70951200000000003</v>
      </c>
      <c r="V115" s="110">
        <v>0.73849200000000004</v>
      </c>
      <c r="W115" s="110">
        <v>0.76803299999999997</v>
      </c>
      <c r="X115" s="110">
        <v>0.79602799999999996</v>
      </c>
      <c r="Y115" s="110">
        <v>0.82658399999999999</v>
      </c>
      <c r="Z115" s="110">
        <v>0.857684</v>
      </c>
      <c r="AA115" s="110">
        <v>0.89397700000000002</v>
      </c>
      <c r="AB115" s="110">
        <v>0.92482500000000001</v>
      </c>
      <c r="AC115" s="110">
        <v>0.95736500000000002</v>
      </c>
      <c r="AD115" s="110">
        <v>0.99197199999999996</v>
      </c>
      <c r="AE115" s="110">
        <v>1.022589</v>
      </c>
      <c r="AF115" s="110">
        <v>1.0555840000000001</v>
      </c>
      <c r="AG115" s="110">
        <v>1.0891949999999999</v>
      </c>
      <c r="AH115" s="110">
        <v>1.125138</v>
      </c>
      <c r="AI115" s="111">
        <v>5.1090000000000003E-2</v>
      </c>
    </row>
    <row r="117" spans="1:35" ht="15" customHeight="1" x14ac:dyDescent="0.45">
      <c r="B117" s="106" t="s">
        <v>496</v>
      </c>
    </row>
    <row r="118" spans="1:35" ht="15" customHeight="1" x14ac:dyDescent="0.45">
      <c r="A118" s="104" t="s">
        <v>497</v>
      </c>
      <c r="B118" s="107" t="s">
        <v>498</v>
      </c>
      <c r="C118" s="122">
        <v>6396</v>
      </c>
      <c r="D118" s="122">
        <v>6230</v>
      </c>
      <c r="E118" s="122">
        <v>6120</v>
      </c>
      <c r="F118" s="122">
        <v>6103</v>
      </c>
      <c r="G118" s="122">
        <v>6087</v>
      </c>
      <c r="H118" s="122">
        <v>6070</v>
      </c>
      <c r="I118" s="122">
        <v>6053</v>
      </c>
      <c r="J118" s="122">
        <v>6036</v>
      </c>
      <c r="K118" s="122">
        <v>6020</v>
      </c>
      <c r="L118" s="122">
        <v>6003</v>
      </c>
      <c r="M118" s="122">
        <v>5986</v>
      </c>
      <c r="N118" s="122">
        <v>5969</v>
      </c>
      <c r="O118" s="122">
        <v>5952</v>
      </c>
      <c r="P118" s="122">
        <v>5935</v>
      </c>
      <c r="Q118" s="122">
        <v>5918</v>
      </c>
      <c r="R118" s="122">
        <v>5901</v>
      </c>
      <c r="S118" s="122">
        <v>5884</v>
      </c>
      <c r="T118" s="122">
        <v>5867</v>
      </c>
      <c r="U118" s="122">
        <v>5850</v>
      </c>
      <c r="V118" s="122">
        <v>5833</v>
      </c>
      <c r="W118" s="122">
        <v>5816</v>
      </c>
      <c r="X118" s="122">
        <v>5799</v>
      </c>
      <c r="Y118" s="122">
        <v>5781</v>
      </c>
      <c r="Z118" s="122">
        <v>5764</v>
      </c>
      <c r="AA118" s="122">
        <v>5747</v>
      </c>
      <c r="AB118" s="122">
        <v>5730</v>
      </c>
      <c r="AC118" s="122">
        <v>5713</v>
      </c>
      <c r="AD118" s="122">
        <v>5696</v>
      </c>
      <c r="AE118" s="122">
        <v>5679</v>
      </c>
      <c r="AF118" s="122">
        <v>5662</v>
      </c>
      <c r="AG118" s="122">
        <v>5645</v>
      </c>
      <c r="AH118" s="122">
        <v>5628</v>
      </c>
      <c r="AI118" s="109">
        <v>-4.1180000000000001E-3</v>
      </c>
    </row>
    <row r="119" spans="1:35" ht="15" customHeight="1" x14ac:dyDescent="0.45">
      <c r="A119" s="104" t="s">
        <v>499</v>
      </c>
      <c r="B119" s="107" t="s">
        <v>500</v>
      </c>
      <c r="C119" s="122">
        <v>5657</v>
      </c>
      <c r="D119" s="122">
        <v>5603</v>
      </c>
      <c r="E119" s="122">
        <v>5518</v>
      </c>
      <c r="F119" s="122">
        <v>5503</v>
      </c>
      <c r="G119" s="122">
        <v>5489</v>
      </c>
      <c r="H119" s="122">
        <v>5475</v>
      </c>
      <c r="I119" s="122">
        <v>5460</v>
      </c>
      <c r="J119" s="122">
        <v>5446</v>
      </c>
      <c r="K119" s="122">
        <v>5432</v>
      </c>
      <c r="L119" s="122">
        <v>5417</v>
      </c>
      <c r="M119" s="122">
        <v>5403</v>
      </c>
      <c r="N119" s="122">
        <v>5389</v>
      </c>
      <c r="O119" s="122">
        <v>5375</v>
      </c>
      <c r="P119" s="122">
        <v>5360</v>
      </c>
      <c r="Q119" s="122">
        <v>5346</v>
      </c>
      <c r="R119" s="122">
        <v>5332</v>
      </c>
      <c r="S119" s="122">
        <v>5317</v>
      </c>
      <c r="T119" s="122">
        <v>5303</v>
      </c>
      <c r="U119" s="122">
        <v>5289</v>
      </c>
      <c r="V119" s="122">
        <v>5275</v>
      </c>
      <c r="W119" s="122">
        <v>5260</v>
      </c>
      <c r="X119" s="122">
        <v>5246</v>
      </c>
      <c r="Y119" s="122">
        <v>5232</v>
      </c>
      <c r="Z119" s="122">
        <v>5218</v>
      </c>
      <c r="AA119" s="122">
        <v>5203</v>
      </c>
      <c r="AB119" s="122">
        <v>5189</v>
      </c>
      <c r="AC119" s="122">
        <v>5175</v>
      </c>
      <c r="AD119" s="122">
        <v>5161</v>
      </c>
      <c r="AE119" s="122">
        <v>5147</v>
      </c>
      <c r="AF119" s="122">
        <v>5132</v>
      </c>
      <c r="AG119" s="122">
        <v>5118</v>
      </c>
      <c r="AH119" s="122">
        <v>5104</v>
      </c>
      <c r="AI119" s="109">
        <v>-3.313E-3</v>
      </c>
    </row>
    <row r="120" spans="1:35" ht="15" customHeight="1" x14ac:dyDescent="0.45">
      <c r="A120" s="104" t="s">
        <v>501</v>
      </c>
      <c r="B120" s="107" t="s">
        <v>502</v>
      </c>
      <c r="C120" s="122">
        <v>6389</v>
      </c>
      <c r="D120" s="122">
        <v>6159</v>
      </c>
      <c r="E120" s="122">
        <v>6088</v>
      </c>
      <c r="F120" s="122">
        <v>6078</v>
      </c>
      <c r="G120" s="122">
        <v>6068</v>
      </c>
      <c r="H120" s="122">
        <v>6059</v>
      </c>
      <c r="I120" s="122">
        <v>6049</v>
      </c>
      <c r="J120" s="122">
        <v>6039</v>
      </c>
      <c r="K120" s="122">
        <v>6029</v>
      </c>
      <c r="L120" s="122">
        <v>6019</v>
      </c>
      <c r="M120" s="122">
        <v>6009</v>
      </c>
      <c r="N120" s="122">
        <v>5999</v>
      </c>
      <c r="O120" s="122">
        <v>5990</v>
      </c>
      <c r="P120" s="122">
        <v>5980</v>
      </c>
      <c r="Q120" s="122">
        <v>5970</v>
      </c>
      <c r="R120" s="122">
        <v>5960</v>
      </c>
      <c r="S120" s="122">
        <v>5950</v>
      </c>
      <c r="T120" s="122">
        <v>5940</v>
      </c>
      <c r="U120" s="122">
        <v>5930</v>
      </c>
      <c r="V120" s="122">
        <v>5920</v>
      </c>
      <c r="W120" s="122">
        <v>5910</v>
      </c>
      <c r="X120" s="122">
        <v>5900</v>
      </c>
      <c r="Y120" s="122">
        <v>5890</v>
      </c>
      <c r="Z120" s="122">
        <v>5880</v>
      </c>
      <c r="AA120" s="122">
        <v>5870</v>
      </c>
      <c r="AB120" s="122">
        <v>5860</v>
      </c>
      <c r="AC120" s="122">
        <v>5850</v>
      </c>
      <c r="AD120" s="122">
        <v>5840</v>
      </c>
      <c r="AE120" s="122">
        <v>5830</v>
      </c>
      <c r="AF120" s="122">
        <v>5820</v>
      </c>
      <c r="AG120" s="122">
        <v>5810</v>
      </c>
      <c r="AH120" s="122">
        <v>5800</v>
      </c>
      <c r="AI120" s="109">
        <v>-3.1150000000000001E-3</v>
      </c>
    </row>
    <row r="121" spans="1:35" ht="15" customHeight="1" x14ac:dyDescent="0.45">
      <c r="A121" s="104" t="s">
        <v>503</v>
      </c>
      <c r="B121" s="107" t="s">
        <v>504</v>
      </c>
      <c r="C121" s="122">
        <v>6946</v>
      </c>
      <c r="D121" s="122">
        <v>6447</v>
      </c>
      <c r="E121" s="122">
        <v>6360</v>
      </c>
      <c r="F121" s="122">
        <v>6351</v>
      </c>
      <c r="G121" s="122">
        <v>6342</v>
      </c>
      <c r="H121" s="122">
        <v>6332</v>
      </c>
      <c r="I121" s="122">
        <v>6323</v>
      </c>
      <c r="J121" s="122">
        <v>6313</v>
      </c>
      <c r="K121" s="122">
        <v>6304</v>
      </c>
      <c r="L121" s="122">
        <v>6294</v>
      </c>
      <c r="M121" s="122">
        <v>6284</v>
      </c>
      <c r="N121" s="122">
        <v>6274</v>
      </c>
      <c r="O121" s="122">
        <v>6264</v>
      </c>
      <c r="P121" s="122">
        <v>6254</v>
      </c>
      <c r="Q121" s="122">
        <v>6244</v>
      </c>
      <c r="R121" s="122">
        <v>6234</v>
      </c>
      <c r="S121" s="122">
        <v>6224</v>
      </c>
      <c r="T121" s="122">
        <v>6214</v>
      </c>
      <c r="U121" s="122">
        <v>6203</v>
      </c>
      <c r="V121" s="122">
        <v>6193</v>
      </c>
      <c r="W121" s="122">
        <v>6183</v>
      </c>
      <c r="X121" s="122">
        <v>6172</v>
      </c>
      <c r="Y121" s="122">
        <v>6162</v>
      </c>
      <c r="Z121" s="122">
        <v>6152</v>
      </c>
      <c r="AA121" s="122">
        <v>6141</v>
      </c>
      <c r="AB121" s="122">
        <v>6131</v>
      </c>
      <c r="AC121" s="122">
        <v>6120</v>
      </c>
      <c r="AD121" s="122">
        <v>6110</v>
      </c>
      <c r="AE121" s="122">
        <v>6099</v>
      </c>
      <c r="AF121" s="122">
        <v>6089</v>
      </c>
      <c r="AG121" s="122">
        <v>6078</v>
      </c>
      <c r="AH121" s="122">
        <v>6068</v>
      </c>
      <c r="AI121" s="109">
        <v>-4.3499999999999997E-3</v>
      </c>
    </row>
    <row r="122" spans="1:35" ht="15" customHeight="1" x14ac:dyDescent="0.45">
      <c r="A122" s="104" t="s">
        <v>505</v>
      </c>
      <c r="B122" s="107" t="s">
        <v>506</v>
      </c>
      <c r="C122" s="122">
        <v>2436</v>
      </c>
      <c r="D122" s="122">
        <v>2550</v>
      </c>
      <c r="E122" s="122">
        <v>2538</v>
      </c>
      <c r="F122" s="122">
        <v>2530</v>
      </c>
      <c r="G122" s="122">
        <v>2522</v>
      </c>
      <c r="H122" s="122">
        <v>2514</v>
      </c>
      <c r="I122" s="122">
        <v>2506</v>
      </c>
      <c r="J122" s="122">
        <v>2498</v>
      </c>
      <c r="K122" s="122">
        <v>2491</v>
      </c>
      <c r="L122" s="122">
        <v>2483</v>
      </c>
      <c r="M122" s="122">
        <v>2475</v>
      </c>
      <c r="N122" s="122">
        <v>2468</v>
      </c>
      <c r="O122" s="122">
        <v>2460</v>
      </c>
      <c r="P122" s="122">
        <v>2452</v>
      </c>
      <c r="Q122" s="122">
        <v>2445</v>
      </c>
      <c r="R122" s="122">
        <v>2437</v>
      </c>
      <c r="S122" s="122">
        <v>2430</v>
      </c>
      <c r="T122" s="122">
        <v>2422</v>
      </c>
      <c r="U122" s="122">
        <v>2414</v>
      </c>
      <c r="V122" s="122">
        <v>2407</v>
      </c>
      <c r="W122" s="122">
        <v>2399</v>
      </c>
      <c r="X122" s="122">
        <v>2392</v>
      </c>
      <c r="Y122" s="122">
        <v>2384</v>
      </c>
      <c r="Z122" s="122">
        <v>2376</v>
      </c>
      <c r="AA122" s="122">
        <v>2369</v>
      </c>
      <c r="AB122" s="122">
        <v>2361</v>
      </c>
      <c r="AC122" s="122">
        <v>2354</v>
      </c>
      <c r="AD122" s="122">
        <v>2346</v>
      </c>
      <c r="AE122" s="122">
        <v>2339</v>
      </c>
      <c r="AF122" s="122">
        <v>2331</v>
      </c>
      <c r="AG122" s="122">
        <v>2324</v>
      </c>
      <c r="AH122" s="122">
        <v>2316</v>
      </c>
      <c r="AI122" s="109">
        <v>-1.6280000000000001E-3</v>
      </c>
    </row>
    <row r="123" spans="1:35" ht="15" customHeight="1" x14ac:dyDescent="0.45">
      <c r="A123" s="104" t="s">
        <v>507</v>
      </c>
      <c r="B123" s="107" t="s">
        <v>508</v>
      </c>
      <c r="C123" s="122">
        <v>3226</v>
      </c>
      <c r="D123" s="122">
        <v>3351</v>
      </c>
      <c r="E123" s="122">
        <v>3326</v>
      </c>
      <c r="F123" s="122">
        <v>3321</v>
      </c>
      <c r="G123" s="122">
        <v>3316</v>
      </c>
      <c r="H123" s="122">
        <v>3311</v>
      </c>
      <c r="I123" s="122">
        <v>3306</v>
      </c>
      <c r="J123" s="122">
        <v>3301</v>
      </c>
      <c r="K123" s="122">
        <v>3295</v>
      </c>
      <c r="L123" s="122">
        <v>3290</v>
      </c>
      <c r="M123" s="122">
        <v>3285</v>
      </c>
      <c r="N123" s="122">
        <v>3280</v>
      </c>
      <c r="O123" s="122">
        <v>3275</v>
      </c>
      <c r="P123" s="122">
        <v>3269</v>
      </c>
      <c r="Q123" s="122">
        <v>3264</v>
      </c>
      <c r="R123" s="122">
        <v>3259</v>
      </c>
      <c r="S123" s="122">
        <v>3253</v>
      </c>
      <c r="T123" s="122">
        <v>3248</v>
      </c>
      <c r="U123" s="122">
        <v>3243</v>
      </c>
      <c r="V123" s="122">
        <v>3237</v>
      </c>
      <c r="W123" s="122">
        <v>3232</v>
      </c>
      <c r="X123" s="122">
        <v>3226</v>
      </c>
      <c r="Y123" s="122">
        <v>3221</v>
      </c>
      <c r="Z123" s="122">
        <v>3215</v>
      </c>
      <c r="AA123" s="122">
        <v>3210</v>
      </c>
      <c r="AB123" s="122">
        <v>3204</v>
      </c>
      <c r="AC123" s="122">
        <v>3199</v>
      </c>
      <c r="AD123" s="122">
        <v>3193</v>
      </c>
      <c r="AE123" s="122">
        <v>3188</v>
      </c>
      <c r="AF123" s="122">
        <v>3182</v>
      </c>
      <c r="AG123" s="122">
        <v>3177</v>
      </c>
      <c r="AH123" s="122">
        <v>3171</v>
      </c>
      <c r="AI123" s="109">
        <v>-5.5500000000000005E-4</v>
      </c>
    </row>
    <row r="124" spans="1:35" ht="15" customHeight="1" x14ac:dyDescent="0.45">
      <c r="A124" s="104" t="s">
        <v>509</v>
      </c>
      <c r="B124" s="107" t="s">
        <v>510</v>
      </c>
      <c r="C124" s="122">
        <v>2090</v>
      </c>
      <c r="D124" s="122">
        <v>2035</v>
      </c>
      <c r="E124" s="122">
        <v>1980</v>
      </c>
      <c r="F124" s="122">
        <v>1972</v>
      </c>
      <c r="G124" s="122">
        <v>1964</v>
      </c>
      <c r="H124" s="122">
        <v>1956</v>
      </c>
      <c r="I124" s="122">
        <v>1948</v>
      </c>
      <c r="J124" s="122">
        <v>1940</v>
      </c>
      <c r="K124" s="122">
        <v>1933</v>
      </c>
      <c r="L124" s="122">
        <v>1925</v>
      </c>
      <c r="M124" s="122">
        <v>1917</v>
      </c>
      <c r="N124" s="122">
        <v>1909</v>
      </c>
      <c r="O124" s="122">
        <v>1901</v>
      </c>
      <c r="P124" s="122">
        <v>1894</v>
      </c>
      <c r="Q124" s="122">
        <v>1886</v>
      </c>
      <c r="R124" s="122">
        <v>1878</v>
      </c>
      <c r="S124" s="122">
        <v>1871</v>
      </c>
      <c r="T124" s="122">
        <v>1863</v>
      </c>
      <c r="U124" s="122">
        <v>1855</v>
      </c>
      <c r="V124" s="122">
        <v>1848</v>
      </c>
      <c r="W124" s="122">
        <v>1840</v>
      </c>
      <c r="X124" s="122">
        <v>1832</v>
      </c>
      <c r="Y124" s="122">
        <v>1825</v>
      </c>
      <c r="Z124" s="122">
        <v>1817</v>
      </c>
      <c r="AA124" s="122">
        <v>1810</v>
      </c>
      <c r="AB124" s="122">
        <v>1802</v>
      </c>
      <c r="AC124" s="122">
        <v>1795</v>
      </c>
      <c r="AD124" s="122">
        <v>1787</v>
      </c>
      <c r="AE124" s="122">
        <v>1780</v>
      </c>
      <c r="AF124" s="122">
        <v>1772</v>
      </c>
      <c r="AG124" s="122">
        <v>1765</v>
      </c>
      <c r="AH124" s="122">
        <v>1757</v>
      </c>
      <c r="AI124" s="109">
        <v>-5.5830000000000003E-3</v>
      </c>
    </row>
    <row r="125" spans="1:35" ht="15" customHeight="1" x14ac:dyDescent="0.45">
      <c r="A125" s="104" t="s">
        <v>511</v>
      </c>
      <c r="B125" s="107" t="s">
        <v>512</v>
      </c>
      <c r="C125" s="122">
        <v>5154</v>
      </c>
      <c r="D125" s="122">
        <v>4855</v>
      </c>
      <c r="E125" s="122">
        <v>4737</v>
      </c>
      <c r="F125" s="122">
        <v>4721</v>
      </c>
      <c r="G125" s="122">
        <v>4706</v>
      </c>
      <c r="H125" s="122">
        <v>4690</v>
      </c>
      <c r="I125" s="122">
        <v>4675</v>
      </c>
      <c r="J125" s="122">
        <v>4659</v>
      </c>
      <c r="K125" s="122">
        <v>4644</v>
      </c>
      <c r="L125" s="122">
        <v>4628</v>
      </c>
      <c r="M125" s="122">
        <v>4612</v>
      </c>
      <c r="N125" s="122">
        <v>4597</v>
      </c>
      <c r="O125" s="122">
        <v>4581</v>
      </c>
      <c r="P125" s="122">
        <v>4565</v>
      </c>
      <c r="Q125" s="122">
        <v>4549</v>
      </c>
      <c r="R125" s="122">
        <v>4533</v>
      </c>
      <c r="S125" s="122">
        <v>4516</v>
      </c>
      <c r="T125" s="122">
        <v>4500</v>
      </c>
      <c r="U125" s="122">
        <v>4484</v>
      </c>
      <c r="V125" s="122">
        <v>4468</v>
      </c>
      <c r="W125" s="122">
        <v>4452</v>
      </c>
      <c r="X125" s="122">
        <v>4436</v>
      </c>
      <c r="Y125" s="122">
        <v>4420</v>
      </c>
      <c r="Z125" s="122">
        <v>4404</v>
      </c>
      <c r="AA125" s="122">
        <v>4388</v>
      </c>
      <c r="AB125" s="122">
        <v>4372</v>
      </c>
      <c r="AC125" s="122">
        <v>4355</v>
      </c>
      <c r="AD125" s="122">
        <v>4339</v>
      </c>
      <c r="AE125" s="122">
        <v>4324</v>
      </c>
      <c r="AF125" s="122">
        <v>4308</v>
      </c>
      <c r="AG125" s="122">
        <v>4292</v>
      </c>
      <c r="AH125" s="122">
        <v>4276</v>
      </c>
      <c r="AI125" s="109">
        <v>-6.0060000000000001E-3</v>
      </c>
    </row>
    <row r="126" spans="1:35" ht="15" customHeight="1" x14ac:dyDescent="0.45">
      <c r="A126" s="104" t="s">
        <v>513</v>
      </c>
      <c r="B126" s="107" t="s">
        <v>514</v>
      </c>
      <c r="C126" s="122">
        <v>3565</v>
      </c>
      <c r="D126" s="122">
        <v>3341</v>
      </c>
      <c r="E126" s="122">
        <v>3224</v>
      </c>
      <c r="F126" s="122">
        <v>3213</v>
      </c>
      <c r="G126" s="122">
        <v>3201</v>
      </c>
      <c r="H126" s="122">
        <v>3189</v>
      </c>
      <c r="I126" s="122">
        <v>3177</v>
      </c>
      <c r="J126" s="122">
        <v>3165</v>
      </c>
      <c r="K126" s="122">
        <v>3153</v>
      </c>
      <c r="L126" s="122">
        <v>3141</v>
      </c>
      <c r="M126" s="122">
        <v>3129</v>
      </c>
      <c r="N126" s="122">
        <v>3117</v>
      </c>
      <c r="O126" s="122">
        <v>3105</v>
      </c>
      <c r="P126" s="122">
        <v>3093</v>
      </c>
      <c r="Q126" s="122">
        <v>3081</v>
      </c>
      <c r="R126" s="122">
        <v>3068</v>
      </c>
      <c r="S126" s="122">
        <v>3056</v>
      </c>
      <c r="T126" s="122">
        <v>3044</v>
      </c>
      <c r="U126" s="122">
        <v>3031</v>
      </c>
      <c r="V126" s="122">
        <v>3019</v>
      </c>
      <c r="W126" s="122">
        <v>3007</v>
      </c>
      <c r="X126" s="122">
        <v>2994</v>
      </c>
      <c r="Y126" s="122">
        <v>2982</v>
      </c>
      <c r="Z126" s="122">
        <v>2969</v>
      </c>
      <c r="AA126" s="122">
        <v>2957</v>
      </c>
      <c r="AB126" s="122">
        <v>2945</v>
      </c>
      <c r="AC126" s="122">
        <v>2932</v>
      </c>
      <c r="AD126" s="122">
        <v>2920</v>
      </c>
      <c r="AE126" s="122">
        <v>2907</v>
      </c>
      <c r="AF126" s="122">
        <v>2895</v>
      </c>
      <c r="AG126" s="122">
        <v>2882</v>
      </c>
      <c r="AH126" s="122">
        <v>2870</v>
      </c>
      <c r="AI126" s="109">
        <v>-6.9709999999999998E-3</v>
      </c>
    </row>
    <row r="127" spans="1:35" ht="15" customHeight="1" x14ac:dyDescent="0.45">
      <c r="A127" s="104" t="s">
        <v>515</v>
      </c>
      <c r="B127" s="106" t="s">
        <v>516</v>
      </c>
      <c r="C127" s="112">
        <v>4268.2338870000003</v>
      </c>
      <c r="D127" s="112">
        <v>4147.2778319999998</v>
      </c>
      <c r="E127" s="112">
        <v>4071.8686520000001</v>
      </c>
      <c r="F127" s="112">
        <v>4056.20874</v>
      </c>
      <c r="G127" s="112">
        <v>4040.7045899999998</v>
      </c>
      <c r="H127" s="112">
        <v>4025.211914</v>
      </c>
      <c r="I127" s="112">
        <v>4009.6479490000002</v>
      </c>
      <c r="J127" s="112">
        <v>3994.1108399999998</v>
      </c>
      <c r="K127" s="112">
        <v>3979.0825199999999</v>
      </c>
      <c r="L127" s="112">
        <v>3963.513672</v>
      </c>
      <c r="M127" s="112">
        <v>3948.0942380000001</v>
      </c>
      <c r="N127" s="112">
        <v>3932.982422</v>
      </c>
      <c r="O127" s="112">
        <v>3917.7321780000002</v>
      </c>
      <c r="P127" s="112">
        <v>3902.321289</v>
      </c>
      <c r="Q127" s="112">
        <v>3887.1816410000001</v>
      </c>
      <c r="R127" s="112">
        <v>3871.6860350000002</v>
      </c>
      <c r="S127" s="112">
        <v>3856.4580080000001</v>
      </c>
      <c r="T127" s="112">
        <v>3841.1408689999998</v>
      </c>
      <c r="U127" s="112">
        <v>3825.5895999999998</v>
      </c>
      <c r="V127" s="112">
        <v>3810.553711</v>
      </c>
      <c r="W127" s="112">
        <v>3795.1042480000001</v>
      </c>
      <c r="X127" s="112">
        <v>3779.6782229999999</v>
      </c>
      <c r="Y127" s="112">
        <v>3764.4091800000001</v>
      </c>
      <c r="Z127" s="112">
        <v>3748.8051759999998</v>
      </c>
      <c r="AA127" s="112">
        <v>3733.5898440000001</v>
      </c>
      <c r="AB127" s="112">
        <v>3718.1291500000002</v>
      </c>
      <c r="AC127" s="112">
        <v>3702.7531739999999</v>
      </c>
      <c r="AD127" s="112">
        <v>3687.3203119999998</v>
      </c>
      <c r="AE127" s="112">
        <v>3672.2294919999999</v>
      </c>
      <c r="AF127" s="112">
        <v>3656.8779300000001</v>
      </c>
      <c r="AG127" s="112">
        <v>3641.9853520000001</v>
      </c>
      <c r="AH127" s="112">
        <v>3627.0097660000001</v>
      </c>
      <c r="AI127" s="111">
        <v>-5.2379999999999996E-3</v>
      </c>
    </row>
    <row r="129" spans="1:35" ht="15" customHeight="1" x14ac:dyDescent="0.45">
      <c r="B129" s="106" t="s">
        <v>517</v>
      </c>
    </row>
    <row r="130" spans="1:35" ht="15" customHeight="1" x14ac:dyDescent="0.45">
      <c r="A130" s="104" t="s">
        <v>518</v>
      </c>
      <c r="B130" s="107" t="s">
        <v>498</v>
      </c>
      <c r="C130" s="122">
        <v>536</v>
      </c>
      <c r="D130" s="122">
        <v>501</v>
      </c>
      <c r="E130" s="122">
        <v>578</v>
      </c>
      <c r="F130" s="122">
        <v>584</v>
      </c>
      <c r="G130" s="122">
        <v>590</v>
      </c>
      <c r="H130" s="122">
        <v>596</v>
      </c>
      <c r="I130" s="122">
        <v>602</v>
      </c>
      <c r="J130" s="122">
        <v>609</v>
      </c>
      <c r="K130" s="122">
        <v>615</v>
      </c>
      <c r="L130" s="122">
        <v>621</v>
      </c>
      <c r="M130" s="122">
        <v>627</v>
      </c>
      <c r="N130" s="122">
        <v>633</v>
      </c>
      <c r="O130" s="122">
        <v>639</v>
      </c>
      <c r="P130" s="122">
        <v>646</v>
      </c>
      <c r="Q130" s="122">
        <v>652</v>
      </c>
      <c r="R130" s="122">
        <v>658</v>
      </c>
      <c r="S130" s="122">
        <v>664</v>
      </c>
      <c r="T130" s="122">
        <v>671</v>
      </c>
      <c r="U130" s="122">
        <v>677</v>
      </c>
      <c r="V130" s="122">
        <v>683</v>
      </c>
      <c r="W130" s="122">
        <v>689</v>
      </c>
      <c r="X130" s="122">
        <v>696</v>
      </c>
      <c r="Y130" s="122">
        <v>702</v>
      </c>
      <c r="Z130" s="122">
        <v>708</v>
      </c>
      <c r="AA130" s="122">
        <v>714</v>
      </c>
      <c r="AB130" s="122">
        <v>721</v>
      </c>
      <c r="AC130" s="122">
        <v>727</v>
      </c>
      <c r="AD130" s="122">
        <v>733</v>
      </c>
      <c r="AE130" s="122">
        <v>739</v>
      </c>
      <c r="AF130" s="122">
        <v>746</v>
      </c>
      <c r="AG130" s="122">
        <v>752</v>
      </c>
      <c r="AH130" s="122">
        <v>758</v>
      </c>
      <c r="AI130" s="109">
        <v>1.1242E-2</v>
      </c>
    </row>
    <row r="131" spans="1:35" ht="15" customHeight="1" x14ac:dyDescent="0.45">
      <c r="A131" s="104" t="s">
        <v>519</v>
      </c>
      <c r="B131" s="107" t="s">
        <v>500</v>
      </c>
      <c r="C131" s="122">
        <v>786</v>
      </c>
      <c r="D131" s="122">
        <v>700</v>
      </c>
      <c r="E131" s="122">
        <v>820</v>
      </c>
      <c r="F131" s="122">
        <v>828</v>
      </c>
      <c r="G131" s="122">
        <v>837</v>
      </c>
      <c r="H131" s="122">
        <v>845</v>
      </c>
      <c r="I131" s="122">
        <v>853</v>
      </c>
      <c r="J131" s="122">
        <v>862</v>
      </c>
      <c r="K131" s="122">
        <v>870</v>
      </c>
      <c r="L131" s="122">
        <v>878</v>
      </c>
      <c r="M131" s="122">
        <v>886</v>
      </c>
      <c r="N131" s="122">
        <v>895</v>
      </c>
      <c r="O131" s="122">
        <v>903</v>
      </c>
      <c r="P131" s="122">
        <v>911</v>
      </c>
      <c r="Q131" s="122">
        <v>919</v>
      </c>
      <c r="R131" s="122">
        <v>928</v>
      </c>
      <c r="S131" s="122">
        <v>936</v>
      </c>
      <c r="T131" s="122">
        <v>944</v>
      </c>
      <c r="U131" s="122">
        <v>952</v>
      </c>
      <c r="V131" s="122">
        <v>961</v>
      </c>
      <c r="W131" s="122">
        <v>969</v>
      </c>
      <c r="X131" s="122">
        <v>977</v>
      </c>
      <c r="Y131" s="122">
        <v>985</v>
      </c>
      <c r="Z131" s="122">
        <v>994</v>
      </c>
      <c r="AA131" s="122">
        <v>1002</v>
      </c>
      <c r="AB131" s="122">
        <v>1010</v>
      </c>
      <c r="AC131" s="122">
        <v>1019</v>
      </c>
      <c r="AD131" s="122">
        <v>1027</v>
      </c>
      <c r="AE131" s="122">
        <v>1035</v>
      </c>
      <c r="AF131" s="122">
        <v>1043</v>
      </c>
      <c r="AG131" s="122">
        <v>1052</v>
      </c>
      <c r="AH131" s="122">
        <v>1060</v>
      </c>
      <c r="AI131" s="109">
        <v>9.6939999999999995E-3</v>
      </c>
    </row>
    <row r="132" spans="1:35" ht="15" customHeight="1" x14ac:dyDescent="0.45">
      <c r="A132" s="104" t="s">
        <v>520</v>
      </c>
      <c r="B132" s="107" t="s">
        <v>502</v>
      </c>
      <c r="C132" s="122">
        <v>830</v>
      </c>
      <c r="D132" s="122">
        <v>761</v>
      </c>
      <c r="E132" s="122">
        <v>855</v>
      </c>
      <c r="F132" s="122">
        <v>862</v>
      </c>
      <c r="G132" s="122">
        <v>868</v>
      </c>
      <c r="H132" s="122">
        <v>875</v>
      </c>
      <c r="I132" s="122">
        <v>881</v>
      </c>
      <c r="J132" s="122">
        <v>888</v>
      </c>
      <c r="K132" s="122">
        <v>894</v>
      </c>
      <c r="L132" s="122">
        <v>901</v>
      </c>
      <c r="M132" s="122">
        <v>907</v>
      </c>
      <c r="N132" s="122">
        <v>914</v>
      </c>
      <c r="O132" s="122">
        <v>920</v>
      </c>
      <c r="P132" s="122">
        <v>927</v>
      </c>
      <c r="Q132" s="122">
        <v>933</v>
      </c>
      <c r="R132" s="122">
        <v>940</v>
      </c>
      <c r="S132" s="122">
        <v>947</v>
      </c>
      <c r="T132" s="122">
        <v>953</v>
      </c>
      <c r="U132" s="122">
        <v>960</v>
      </c>
      <c r="V132" s="122">
        <v>966</v>
      </c>
      <c r="W132" s="122">
        <v>973</v>
      </c>
      <c r="X132" s="122">
        <v>979</v>
      </c>
      <c r="Y132" s="122">
        <v>986</v>
      </c>
      <c r="Z132" s="122">
        <v>993</v>
      </c>
      <c r="AA132" s="122">
        <v>999</v>
      </c>
      <c r="AB132" s="122">
        <v>1006</v>
      </c>
      <c r="AC132" s="122">
        <v>1012</v>
      </c>
      <c r="AD132" s="122">
        <v>1019</v>
      </c>
      <c r="AE132" s="122">
        <v>1026</v>
      </c>
      <c r="AF132" s="122">
        <v>1032</v>
      </c>
      <c r="AG132" s="122">
        <v>1039</v>
      </c>
      <c r="AH132" s="122">
        <v>1046</v>
      </c>
      <c r="AI132" s="109">
        <v>7.489E-3</v>
      </c>
    </row>
    <row r="133" spans="1:35" ht="15" customHeight="1" x14ac:dyDescent="0.45">
      <c r="A133" s="104" t="s">
        <v>521</v>
      </c>
      <c r="B133" s="107" t="s">
        <v>504</v>
      </c>
      <c r="C133" s="122">
        <v>961</v>
      </c>
      <c r="D133" s="122">
        <v>938</v>
      </c>
      <c r="E133" s="122">
        <v>1041</v>
      </c>
      <c r="F133" s="122">
        <v>1048</v>
      </c>
      <c r="G133" s="122">
        <v>1054</v>
      </c>
      <c r="H133" s="122">
        <v>1060</v>
      </c>
      <c r="I133" s="122">
        <v>1066</v>
      </c>
      <c r="J133" s="122">
        <v>1072</v>
      </c>
      <c r="K133" s="122">
        <v>1079</v>
      </c>
      <c r="L133" s="122">
        <v>1085</v>
      </c>
      <c r="M133" s="122">
        <v>1091</v>
      </c>
      <c r="N133" s="122">
        <v>1097</v>
      </c>
      <c r="O133" s="122">
        <v>1104</v>
      </c>
      <c r="P133" s="122">
        <v>1110</v>
      </c>
      <c r="Q133" s="122">
        <v>1116</v>
      </c>
      <c r="R133" s="122">
        <v>1123</v>
      </c>
      <c r="S133" s="122">
        <v>1129</v>
      </c>
      <c r="T133" s="122">
        <v>1136</v>
      </c>
      <c r="U133" s="122">
        <v>1142</v>
      </c>
      <c r="V133" s="122">
        <v>1148</v>
      </c>
      <c r="W133" s="122">
        <v>1155</v>
      </c>
      <c r="X133" s="122">
        <v>1161</v>
      </c>
      <c r="Y133" s="122">
        <v>1168</v>
      </c>
      <c r="Z133" s="122">
        <v>1174</v>
      </c>
      <c r="AA133" s="122">
        <v>1180</v>
      </c>
      <c r="AB133" s="122">
        <v>1187</v>
      </c>
      <c r="AC133" s="122">
        <v>1193</v>
      </c>
      <c r="AD133" s="122">
        <v>1200</v>
      </c>
      <c r="AE133" s="122">
        <v>1206</v>
      </c>
      <c r="AF133" s="122">
        <v>1213</v>
      </c>
      <c r="AG133" s="122">
        <v>1219</v>
      </c>
      <c r="AH133" s="122">
        <v>1225</v>
      </c>
      <c r="AI133" s="109">
        <v>7.8600000000000007E-3</v>
      </c>
    </row>
    <row r="134" spans="1:35" ht="15" customHeight="1" x14ac:dyDescent="0.45">
      <c r="A134" s="104" t="s">
        <v>522</v>
      </c>
      <c r="B134" s="107" t="s">
        <v>506</v>
      </c>
      <c r="C134" s="122">
        <v>2439</v>
      </c>
      <c r="D134" s="122">
        <v>2155</v>
      </c>
      <c r="E134" s="122">
        <v>2313</v>
      </c>
      <c r="F134" s="122">
        <v>2326</v>
      </c>
      <c r="G134" s="122">
        <v>2339</v>
      </c>
      <c r="H134" s="122">
        <v>2352</v>
      </c>
      <c r="I134" s="122">
        <v>2365</v>
      </c>
      <c r="J134" s="122">
        <v>2377</v>
      </c>
      <c r="K134" s="122">
        <v>2390</v>
      </c>
      <c r="L134" s="122">
        <v>2402</v>
      </c>
      <c r="M134" s="122">
        <v>2415</v>
      </c>
      <c r="N134" s="122">
        <v>2428</v>
      </c>
      <c r="O134" s="122">
        <v>2440</v>
      </c>
      <c r="P134" s="122">
        <v>2453</v>
      </c>
      <c r="Q134" s="122">
        <v>2466</v>
      </c>
      <c r="R134" s="122">
        <v>2479</v>
      </c>
      <c r="S134" s="122">
        <v>2491</v>
      </c>
      <c r="T134" s="122">
        <v>2504</v>
      </c>
      <c r="U134" s="122">
        <v>2517</v>
      </c>
      <c r="V134" s="122">
        <v>2530</v>
      </c>
      <c r="W134" s="122">
        <v>2542</v>
      </c>
      <c r="X134" s="122">
        <v>2555</v>
      </c>
      <c r="Y134" s="122">
        <v>2568</v>
      </c>
      <c r="Z134" s="122">
        <v>2581</v>
      </c>
      <c r="AA134" s="122">
        <v>2594</v>
      </c>
      <c r="AB134" s="122">
        <v>2606</v>
      </c>
      <c r="AC134" s="122">
        <v>2619</v>
      </c>
      <c r="AD134" s="122">
        <v>2632</v>
      </c>
      <c r="AE134" s="122">
        <v>2645</v>
      </c>
      <c r="AF134" s="122">
        <v>2658</v>
      </c>
      <c r="AG134" s="122">
        <v>2671</v>
      </c>
      <c r="AH134" s="122">
        <v>2683</v>
      </c>
      <c r="AI134" s="109">
        <v>3.0799999999999998E-3</v>
      </c>
    </row>
    <row r="135" spans="1:35" ht="15" customHeight="1" x14ac:dyDescent="0.45">
      <c r="A135" s="104" t="s">
        <v>523</v>
      </c>
      <c r="B135" s="107" t="s">
        <v>508</v>
      </c>
      <c r="C135" s="122">
        <v>1850</v>
      </c>
      <c r="D135" s="122">
        <v>1650</v>
      </c>
      <c r="E135" s="122">
        <v>1791</v>
      </c>
      <c r="F135" s="122">
        <v>1801</v>
      </c>
      <c r="G135" s="122">
        <v>1811</v>
      </c>
      <c r="H135" s="122">
        <v>1821</v>
      </c>
      <c r="I135" s="122">
        <v>1831</v>
      </c>
      <c r="J135" s="122">
        <v>1842</v>
      </c>
      <c r="K135" s="122">
        <v>1852</v>
      </c>
      <c r="L135" s="122">
        <v>1862</v>
      </c>
      <c r="M135" s="122">
        <v>1872</v>
      </c>
      <c r="N135" s="122">
        <v>1882</v>
      </c>
      <c r="O135" s="122">
        <v>1892</v>
      </c>
      <c r="P135" s="122">
        <v>1902</v>
      </c>
      <c r="Q135" s="122">
        <v>1913</v>
      </c>
      <c r="R135" s="122">
        <v>1923</v>
      </c>
      <c r="S135" s="122">
        <v>1933</v>
      </c>
      <c r="T135" s="122">
        <v>1943</v>
      </c>
      <c r="U135" s="122">
        <v>1954</v>
      </c>
      <c r="V135" s="122">
        <v>1964</v>
      </c>
      <c r="W135" s="122">
        <v>1974</v>
      </c>
      <c r="X135" s="122">
        <v>1984</v>
      </c>
      <c r="Y135" s="122">
        <v>1995</v>
      </c>
      <c r="Z135" s="122">
        <v>2005</v>
      </c>
      <c r="AA135" s="122">
        <v>2015</v>
      </c>
      <c r="AB135" s="122">
        <v>2025</v>
      </c>
      <c r="AC135" s="122">
        <v>2036</v>
      </c>
      <c r="AD135" s="122">
        <v>2046</v>
      </c>
      <c r="AE135" s="122">
        <v>2056</v>
      </c>
      <c r="AF135" s="122">
        <v>2066</v>
      </c>
      <c r="AG135" s="122">
        <v>2077</v>
      </c>
      <c r="AH135" s="122">
        <v>2087</v>
      </c>
      <c r="AI135" s="109">
        <v>3.8960000000000002E-3</v>
      </c>
    </row>
    <row r="136" spans="1:35" ht="15" customHeight="1" x14ac:dyDescent="0.45">
      <c r="A136" s="104" t="s">
        <v>524</v>
      </c>
      <c r="B136" s="107" t="s">
        <v>510</v>
      </c>
      <c r="C136" s="122">
        <v>2787</v>
      </c>
      <c r="D136" s="122">
        <v>2635</v>
      </c>
      <c r="E136" s="122">
        <v>2868</v>
      </c>
      <c r="F136" s="122">
        <v>2883</v>
      </c>
      <c r="G136" s="122">
        <v>2899</v>
      </c>
      <c r="H136" s="122">
        <v>2915</v>
      </c>
      <c r="I136" s="122">
        <v>2930</v>
      </c>
      <c r="J136" s="122">
        <v>2946</v>
      </c>
      <c r="K136" s="122">
        <v>2962</v>
      </c>
      <c r="L136" s="122">
        <v>2977</v>
      </c>
      <c r="M136" s="122">
        <v>2993</v>
      </c>
      <c r="N136" s="122">
        <v>3009</v>
      </c>
      <c r="O136" s="122">
        <v>3024</v>
      </c>
      <c r="P136" s="122">
        <v>3040</v>
      </c>
      <c r="Q136" s="122">
        <v>3056</v>
      </c>
      <c r="R136" s="122">
        <v>3071</v>
      </c>
      <c r="S136" s="122">
        <v>3087</v>
      </c>
      <c r="T136" s="122">
        <v>3103</v>
      </c>
      <c r="U136" s="122">
        <v>3118</v>
      </c>
      <c r="V136" s="122">
        <v>3134</v>
      </c>
      <c r="W136" s="122">
        <v>3149</v>
      </c>
      <c r="X136" s="122">
        <v>3165</v>
      </c>
      <c r="Y136" s="122">
        <v>3181</v>
      </c>
      <c r="Z136" s="122">
        <v>3196</v>
      </c>
      <c r="AA136" s="122">
        <v>3212</v>
      </c>
      <c r="AB136" s="122">
        <v>3227</v>
      </c>
      <c r="AC136" s="122">
        <v>3243</v>
      </c>
      <c r="AD136" s="122">
        <v>3259</v>
      </c>
      <c r="AE136" s="122">
        <v>3274</v>
      </c>
      <c r="AF136" s="122">
        <v>3290</v>
      </c>
      <c r="AG136" s="122">
        <v>3305</v>
      </c>
      <c r="AH136" s="122">
        <v>3321</v>
      </c>
      <c r="AI136" s="109">
        <v>5.6709999999999998E-3</v>
      </c>
    </row>
    <row r="137" spans="1:35" ht="15" customHeight="1" x14ac:dyDescent="0.45">
      <c r="A137" s="104" t="s">
        <v>525</v>
      </c>
      <c r="B137" s="107" t="s">
        <v>512</v>
      </c>
      <c r="C137" s="122">
        <v>1416</v>
      </c>
      <c r="D137" s="122">
        <v>1450</v>
      </c>
      <c r="E137" s="122">
        <v>1565</v>
      </c>
      <c r="F137" s="122">
        <v>1574</v>
      </c>
      <c r="G137" s="122">
        <v>1584</v>
      </c>
      <c r="H137" s="122">
        <v>1593</v>
      </c>
      <c r="I137" s="122">
        <v>1602</v>
      </c>
      <c r="J137" s="122">
        <v>1611</v>
      </c>
      <c r="K137" s="122">
        <v>1621</v>
      </c>
      <c r="L137" s="122">
        <v>1630</v>
      </c>
      <c r="M137" s="122">
        <v>1639</v>
      </c>
      <c r="N137" s="122">
        <v>1649</v>
      </c>
      <c r="O137" s="122">
        <v>1658</v>
      </c>
      <c r="P137" s="122">
        <v>1668</v>
      </c>
      <c r="Q137" s="122">
        <v>1678</v>
      </c>
      <c r="R137" s="122">
        <v>1687</v>
      </c>
      <c r="S137" s="122">
        <v>1697</v>
      </c>
      <c r="T137" s="122">
        <v>1707</v>
      </c>
      <c r="U137" s="122">
        <v>1716</v>
      </c>
      <c r="V137" s="122">
        <v>1726</v>
      </c>
      <c r="W137" s="122">
        <v>1736</v>
      </c>
      <c r="X137" s="122">
        <v>1745</v>
      </c>
      <c r="Y137" s="122">
        <v>1755</v>
      </c>
      <c r="Z137" s="122">
        <v>1765</v>
      </c>
      <c r="AA137" s="122">
        <v>1775</v>
      </c>
      <c r="AB137" s="122">
        <v>1785</v>
      </c>
      <c r="AC137" s="122">
        <v>1794</v>
      </c>
      <c r="AD137" s="122">
        <v>1804</v>
      </c>
      <c r="AE137" s="122">
        <v>1814</v>
      </c>
      <c r="AF137" s="122">
        <v>1824</v>
      </c>
      <c r="AG137" s="122">
        <v>1833</v>
      </c>
      <c r="AH137" s="122">
        <v>1843</v>
      </c>
      <c r="AI137" s="109">
        <v>8.5380000000000005E-3</v>
      </c>
    </row>
    <row r="138" spans="1:35" ht="15" customHeight="1" x14ac:dyDescent="0.45">
      <c r="A138" s="104" t="s">
        <v>526</v>
      </c>
      <c r="B138" s="107" t="s">
        <v>514</v>
      </c>
      <c r="C138" s="122">
        <v>832</v>
      </c>
      <c r="D138" s="122">
        <v>844</v>
      </c>
      <c r="E138" s="122">
        <v>979</v>
      </c>
      <c r="F138" s="122">
        <v>986</v>
      </c>
      <c r="G138" s="122">
        <v>993</v>
      </c>
      <c r="H138" s="122">
        <v>1001</v>
      </c>
      <c r="I138" s="122">
        <v>1008</v>
      </c>
      <c r="J138" s="122">
        <v>1015</v>
      </c>
      <c r="K138" s="122">
        <v>1023</v>
      </c>
      <c r="L138" s="122">
        <v>1030</v>
      </c>
      <c r="M138" s="122">
        <v>1038</v>
      </c>
      <c r="N138" s="122">
        <v>1045</v>
      </c>
      <c r="O138" s="122">
        <v>1053</v>
      </c>
      <c r="P138" s="122">
        <v>1060</v>
      </c>
      <c r="Q138" s="122">
        <v>1068</v>
      </c>
      <c r="R138" s="122">
        <v>1075</v>
      </c>
      <c r="S138" s="122">
        <v>1083</v>
      </c>
      <c r="T138" s="122">
        <v>1090</v>
      </c>
      <c r="U138" s="122">
        <v>1098</v>
      </c>
      <c r="V138" s="122">
        <v>1106</v>
      </c>
      <c r="W138" s="122">
        <v>1113</v>
      </c>
      <c r="X138" s="122">
        <v>1121</v>
      </c>
      <c r="Y138" s="122">
        <v>1129</v>
      </c>
      <c r="Z138" s="122">
        <v>1136</v>
      </c>
      <c r="AA138" s="122">
        <v>1144</v>
      </c>
      <c r="AB138" s="122">
        <v>1151</v>
      </c>
      <c r="AC138" s="122">
        <v>1159</v>
      </c>
      <c r="AD138" s="122">
        <v>1167</v>
      </c>
      <c r="AE138" s="122">
        <v>1174</v>
      </c>
      <c r="AF138" s="122">
        <v>1182</v>
      </c>
      <c r="AG138" s="122">
        <v>1190</v>
      </c>
      <c r="AH138" s="122">
        <v>1197</v>
      </c>
      <c r="AI138" s="109">
        <v>1.1802999999999999E-2</v>
      </c>
    </row>
    <row r="139" spans="1:35" ht="15" customHeight="1" x14ac:dyDescent="0.45">
      <c r="A139" s="104" t="s">
        <v>527</v>
      </c>
      <c r="B139" s="106" t="s">
        <v>516</v>
      </c>
      <c r="C139" s="112">
        <v>1487.7982179999999</v>
      </c>
      <c r="D139" s="112">
        <v>1383.6948239999999</v>
      </c>
      <c r="E139" s="112">
        <v>1524.3991699999999</v>
      </c>
      <c r="F139" s="112">
        <v>1536.3847659999999</v>
      </c>
      <c r="G139" s="112">
        <v>1548.4986570000001</v>
      </c>
      <c r="H139" s="112">
        <v>1560.7282709999999</v>
      </c>
      <c r="I139" s="112">
        <v>1572.5379640000001</v>
      </c>
      <c r="J139" s="112">
        <v>1584.6403809999999</v>
      </c>
      <c r="K139" s="112">
        <v>1596.9025879999999</v>
      </c>
      <c r="L139" s="112">
        <v>1608.6674800000001</v>
      </c>
      <c r="M139" s="112">
        <v>1620.806885</v>
      </c>
      <c r="N139" s="112">
        <v>1633.1281739999999</v>
      </c>
      <c r="O139" s="112">
        <v>1645.0283199999999</v>
      </c>
      <c r="P139" s="112">
        <v>1657.3134769999999</v>
      </c>
      <c r="Q139" s="112">
        <v>1669.665405</v>
      </c>
      <c r="R139" s="112">
        <v>1681.9101559999999</v>
      </c>
      <c r="S139" s="112">
        <v>1694.1701660000001</v>
      </c>
      <c r="T139" s="112">
        <v>1706.4693600000001</v>
      </c>
      <c r="U139" s="112">
        <v>1718.81897</v>
      </c>
      <c r="V139" s="112">
        <v>1731.3321530000001</v>
      </c>
      <c r="W139" s="112">
        <v>1743.4293210000001</v>
      </c>
      <c r="X139" s="112">
        <v>1755.825073</v>
      </c>
      <c r="Y139" s="112">
        <v>1768.5289310000001</v>
      </c>
      <c r="Z139" s="112">
        <v>1780.939087</v>
      </c>
      <c r="AA139" s="112">
        <v>1793.4376219999999</v>
      </c>
      <c r="AB139" s="112">
        <v>1805.6611330000001</v>
      </c>
      <c r="AC139" s="112">
        <v>1818.2692870000001</v>
      </c>
      <c r="AD139" s="112">
        <v>1830.994263</v>
      </c>
      <c r="AE139" s="112">
        <v>1843.3507079999999</v>
      </c>
      <c r="AF139" s="112">
        <v>1855.9666749999999</v>
      </c>
      <c r="AG139" s="112">
        <v>1868.435547</v>
      </c>
      <c r="AH139" s="112">
        <v>1880.51001</v>
      </c>
      <c r="AI139" s="111">
        <v>7.5849999999999997E-3</v>
      </c>
    </row>
    <row r="140" spans="1:35" ht="15" customHeight="1" thickBot="1" x14ac:dyDescent="0.5"/>
    <row r="141" spans="1:35" ht="15" customHeight="1" x14ac:dyDescent="0.45">
      <c r="B141" s="365" t="s">
        <v>528</v>
      </c>
      <c r="C141" s="365"/>
      <c r="D141" s="365"/>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row>
    <row r="142" spans="1:35" ht="15" customHeight="1" x14ac:dyDescent="0.45">
      <c r="B142" s="123" t="s">
        <v>529</v>
      </c>
    </row>
    <row r="143" spans="1:35" ht="15" customHeight="1" x14ac:dyDescent="0.45">
      <c r="B143" s="123" t="s">
        <v>530</v>
      </c>
    </row>
    <row r="144" spans="1:35" ht="15" customHeight="1" x14ac:dyDescent="0.45">
      <c r="B144" s="123" t="s">
        <v>531</v>
      </c>
    </row>
    <row r="145" spans="2:2" ht="15" customHeight="1" x14ac:dyDescent="0.45">
      <c r="B145" s="123" t="s">
        <v>532</v>
      </c>
    </row>
    <row r="146" spans="2:2" ht="15" customHeight="1" x14ac:dyDescent="0.45">
      <c r="B146" s="123" t="s">
        <v>533</v>
      </c>
    </row>
    <row r="147" spans="2:2" ht="15" customHeight="1" x14ac:dyDescent="0.45">
      <c r="B147" s="123" t="s">
        <v>534</v>
      </c>
    </row>
    <row r="148" spans="2:2" ht="15" customHeight="1" x14ac:dyDescent="0.45">
      <c r="B148" s="123" t="s">
        <v>535</v>
      </c>
    </row>
    <row r="149" spans="2:2" ht="15" customHeight="1" x14ac:dyDescent="0.45">
      <c r="B149" s="123" t="s">
        <v>536</v>
      </c>
    </row>
    <row r="150" spans="2:2" ht="15" customHeight="1" x14ac:dyDescent="0.45">
      <c r="B150" s="123" t="s">
        <v>537</v>
      </c>
    </row>
    <row r="151" spans="2:2" ht="15" customHeight="1" x14ac:dyDescent="0.45">
      <c r="B151" s="123" t="s">
        <v>538</v>
      </c>
    </row>
    <row r="152" spans="2:2" ht="15" customHeight="1" x14ac:dyDescent="0.45">
      <c r="B152" s="123" t="s">
        <v>539</v>
      </c>
    </row>
    <row r="153" spans="2:2" ht="15" customHeight="1" x14ac:dyDescent="0.45">
      <c r="B153" s="123" t="s">
        <v>540</v>
      </c>
    </row>
    <row r="154" spans="2:2" ht="15" customHeight="1" x14ac:dyDescent="0.45">
      <c r="B154" s="123" t="s">
        <v>541</v>
      </c>
    </row>
    <row r="155" spans="2:2" ht="15" customHeight="1" x14ac:dyDescent="0.45">
      <c r="B155" s="123" t="s">
        <v>123</v>
      </c>
    </row>
    <row r="156" spans="2:2" ht="15" customHeight="1" x14ac:dyDescent="0.45">
      <c r="B156" s="123" t="s">
        <v>122</v>
      </c>
    </row>
    <row r="157" spans="2:2" ht="15" customHeight="1" x14ac:dyDescent="0.45">
      <c r="B157" s="123" t="s">
        <v>121</v>
      </c>
    </row>
    <row r="158" spans="2:2" ht="15" customHeight="1" x14ac:dyDescent="0.45">
      <c r="B158" s="123" t="s">
        <v>542</v>
      </c>
    </row>
    <row r="159" spans="2:2" ht="15" customHeight="1" x14ac:dyDescent="0.45">
      <c r="B159" s="123" t="s">
        <v>543</v>
      </c>
    </row>
  </sheetData>
  <mergeCells count="1">
    <mergeCell ref="B141:AI141"/>
  </mergeCells>
  <conditionalFormatting sqref="A1:A1048576">
    <cfRule type="duplicateValues" dxfId="0" priority="1"/>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34"/>
  <sheetViews>
    <sheetView topLeftCell="B28" workbookViewId="0">
      <selection sqref="A1:XFD1048576"/>
    </sheetView>
  </sheetViews>
  <sheetFormatPr defaultRowHeight="14.25" x14ac:dyDescent="0.45"/>
  <cols>
    <col min="1" max="1" width="19.46484375" hidden="1" customWidth="1"/>
    <col min="2" max="2" width="42.6640625" customWidth="1"/>
  </cols>
  <sheetData>
    <row r="1" spans="1:35" ht="15" customHeight="1" thickBot="1" x14ac:dyDescent="0.5">
      <c r="B1" s="66" t="s">
        <v>298</v>
      </c>
      <c r="C1" s="64">
        <v>2019</v>
      </c>
      <c r="D1" s="64">
        <v>2020</v>
      </c>
      <c r="E1" s="64">
        <v>2021</v>
      </c>
      <c r="F1" s="64">
        <v>2022</v>
      </c>
      <c r="G1" s="64">
        <v>2023</v>
      </c>
      <c r="H1" s="64">
        <v>2024</v>
      </c>
      <c r="I1" s="64">
        <v>2025</v>
      </c>
      <c r="J1" s="64">
        <v>2026</v>
      </c>
      <c r="K1" s="64">
        <v>2027</v>
      </c>
      <c r="L1" s="64">
        <v>2028</v>
      </c>
      <c r="M1" s="64">
        <v>2029</v>
      </c>
      <c r="N1" s="64">
        <v>2030</v>
      </c>
      <c r="O1" s="64">
        <v>2031</v>
      </c>
      <c r="P1" s="64">
        <v>2032</v>
      </c>
      <c r="Q1" s="64">
        <v>2033</v>
      </c>
      <c r="R1" s="64">
        <v>2034</v>
      </c>
      <c r="S1" s="64">
        <v>2035</v>
      </c>
      <c r="T1" s="64">
        <v>2036</v>
      </c>
      <c r="U1" s="64">
        <v>2037</v>
      </c>
      <c r="V1" s="64">
        <v>2038</v>
      </c>
      <c r="W1" s="64">
        <v>2039</v>
      </c>
      <c r="X1" s="64">
        <v>2040</v>
      </c>
      <c r="Y1" s="64">
        <v>2041</v>
      </c>
      <c r="Z1" s="64">
        <v>2042</v>
      </c>
      <c r="AA1" s="64">
        <v>2043</v>
      </c>
      <c r="AB1" s="64">
        <v>2044</v>
      </c>
      <c r="AC1" s="64">
        <v>2045</v>
      </c>
      <c r="AD1" s="64">
        <v>2046</v>
      </c>
      <c r="AE1" s="64">
        <v>2047</v>
      </c>
      <c r="AF1" s="64">
        <v>2048</v>
      </c>
      <c r="AG1" s="64">
        <v>2049</v>
      </c>
      <c r="AH1" s="64">
        <v>2050</v>
      </c>
    </row>
    <row r="2" spans="1:35" ht="15" customHeight="1" thickTop="1" x14ac:dyDescent="0.45">
      <c r="C2" s="103"/>
      <c r="D2" s="103"/>
      <c r="E2" s="103"/>
      <c r="F2" s="103"/>
      <c r="G2" s="103"/>
    </row>
    <row r="3" spans="1:35" ht="15" customHeight="1" x14ac:dyDescent="0.45">
      <c r="C3" s="103" t="s">
        <v>297</v>
      </c>
      <c r="D3" s="103" t="s">
        <v>296</v>
      </c>
      <c r="E3" s="103"/>
      <c r="F3" s="103"/>
      <c r="G3" s="103"/>
    </row>
    <row r="4" spans="1:35" ht="15" customHeight="1" x14ac:dyDescent="0.45">
      <c r="C4" s="103" t="s">
        <v>295</v>
      </c>
      <c r="D4" s="103" t="s">
        <v>294</v>
      </c>
      <c r="E4" s="103"/>
      <c r="F4" s="103"/>
      <c r="G4" s="103" t="s">
        <v>293</v>
      </c>
    </row>
    <row r="5" spans="1:35" ht="15" customHeight="1" x14ac:dyDescent="0.45">
      <c r="C5" s="103" t="s">
        <v>292</v>
      </c>
      <c r="D5" s="103" t="s">
        <v>291</v>
      </c>
      <c r="E5" s="103"/>
      <c r="F5" s="103"/>
      <c r="G5" s="103"/>
    </row>
    <row r="6" spans="1:35" ht="15" customHeight="1" x14ac:dyDescent="0.45">
      <c r="C6" s="103" t="s">
        <v>290</v>
      </c>
      <c r="D6" s="103"/>
      <c r="E6" s="103" t="s">
        <v>289</v>
      </c>
      <c r="F6" s="103"/>
      <c r="G6" s="103"/>
    </row>
    <row r="10" spans="1:35" ht="15" customHeight="1" x14ac:dyDescent="0.5">
      <c r="A10" s="104" t="s">
        <v>2363</v>
      </c>
      <c r="B10" s="67" t="s">
        <v>2364</v>
      </c>
    </row>
    <row r="11" spans="1:35" ht="15" customHeight="1" x14ac:dyDescent="0.45">
      <c r="B11" s="66" t="s">
        <v>360</v>
      </c>
    </row>
    <row r="12" spans="1:35" ht="15" customHeight="1" x14ac:dyDescent="0.45">
      <c r="B12" s="66" t="s">
        <v>285</v>
      </c>
      <c r="C12" s="155" t="s">
        <v>285</v>
      </c>
      <c r="D12" s="155" t="s">
        <v>285</v>
      </c>
      <c r="E12" s="155" t="s">
        <v>285</v>
      </c>
      <c r="F12" s="155" t="s">
        <v>285</v>
      </c>
      <c r="G12" s="155" t="s">
        <v>285</v>
      </c>
      <c r="H12" s="155" t="s">
        <v>285</v>
      </c>
      <c r="I12" s="155" t="s">
        <v>285</v>
      </c>
      <c r="J12" s="155" t="s">
        <v>285</v>
      </c>
      <c r="K12" s="155" t="s">
        <v>285</v>
      </c>
      <c r="L12" s="155" t="s">
        <v>285</v>
      </c>
      <c r="M12" s="155" t="s">
        <v>285</v>
      </c>
      <c r="N12" s="155" t="s">
        <v>285</v>
      </c>
      <c r="O12" s="155" t="s">
        <v>285</v>
      </c>
      <c r="P12" s="155" t="s">
        <v>285</v>
      </c>
      <c r="Q12" s="155" t="s">
        <v>285</v>
      </c>
      <c r="R12" s="155" t="s">
        <v>285</v>
      </c>
      <c r="S12" s="155" t="s">
        <v>285</v>
      </c>
      <c r="T12" s="155" t="s">
        <v>285</v>
      </c>
      <c r="U12" s="155" t="s">
        <v>285</v>
      </c>
      <c r="V12" s="155" t="s">
        <v>285</v>
      </c>
      <c r="W12" s="155" t="s">
        <v>285</v>
      </c>
      <c r="X12" s="155" t="s">
        <v>285</v>
      </c>
      <c r="Y12" s="155" t="s">
        <v>285</v>
      </c>
      <c r="Z12" s="155" t="s">
        <v>285</v>
      </c>
      <c r="AA12" s="155" t="s">
        <v>285</v>
      </c>
      <c r="AB12" s="155" t="s">
        <v>285</v>
      </c>
      <c r="AC12" s="155" t="s">
        <v>285</v>
      </c>
      <c r="AD12" s="155" t="s">
        <v>285</v>
      </c>
      <c r="AE12" s="155" t="s">
        <v>285</v>
      </c>
      <c r="AF12" s="155" t="s">
        <v>285</v>
      </c>
      <c r="AG12" s="155" t="s">
        <v>285</v>
      </c>
      <c r="AH12" s="155" t="s">
        <v>285</v>
      </c>
      <c r="AI12" s="155" t="s">
        <v>284</v>
      </c>
    </row>
    <row r="13" spans="1:35" ht="15" customHeight="1" thickBot="1" x14ac:dyDescent="0.5">
      <c r="B13" s="64" t="s">
        <v>361</v>
      </c>
      <c r="C13" s="64">
        <v>2019</v>
      </c>
      <c r="D13" s="64">
        <v>2020</v>
      </c>
      <c r="E13" s="64">
        <v>2021</v>
      </c>
      <c r="F13" s="64">
        <v>2022</v>
      </c>
      <c r="G13" s="64">
        <v>2023</v>
      </c>
      <c r="H13" s="64">
        <v>2024</v>
      </c>
      <c r="I13" s="64">
        <v>2025</v>
      </c>
      <c r="J13" s="64">
        <v>2026</v>
      </c>
      <c r="K13" s="64">
        <v>2027</v>
      </c>
      <c r="L13" s="64">
        <v>2028</v>
      </c>
      <c r="M13" s="64">
        <v>2029</v>
      </c>
      <c r="N13" s="64">
        <v>2030</v>
      </c>
      <c r="O13" s="64">
        <v>2031</v>
      </c>
      <c r="P13" s="64">
        <v>2032</v>
      </c>
      <c r="Q13" s="64">
        <v>2033</v>
      </c>
      <c r="R13" s="64">
        <v>2034</v>
      </c>
      <c r="S13" s="64">
        <v>2035</v>
      </c>
      <c r="T13" s="64">
        <v>2036</v>
      </c>
      <c r="U13" s="64">
        <v>2037</v>
      </c>
      <c r="V13" s="64">
        <v>2038</v>
      </c>
      <c r="W13" s="64">
        <v>2039</v>
      </c>
      <c r="X13" s="64">
        <v>2040</v>
      </c>
      <c r="Y13" s="64">
        <v>2041</v>
      </c>
      <c r="Z13" s="64">
        <v>2042</v>
      </c>
      <c r="AA13" s="64">
        <v>2043</v>
      </c>
      <c r="AB13" s="64">
        <v>2044</v>
      </c>
      <c r="AC13" s="64">
        <v>2045</v>
      </c>
      <c r="AD13" s="64">
        <v>2046</v>
      </c>
      <c r="AE13" s="64">
        <v>2047</v>
      </c>
      <c r="AF13" s="64">
        <v>2048</v>
      </c>
      <c r="AG13" s="64">
        <v>2049</v>
      </c>
      <c r="AH13" s="64">
        <v>2050</v>
      </c>
      <c r="AI13" s="64">
        <v>2050</v>
      </c>
    </row>
    <row r="14" spans="1:35" ht="15" customHeight="1" thickTop="1" x14ac:dyDescent="0.45"/>
    <row r="15" spans="1:35" ht="15" customHeight="1" x14ac:dyDescent="0.45">
      <c r="B15" s="57" t="s">
        <v>362</v>
      </c>
    </row>
    <row r="17" spans="1:35" ht="15" customHeight="1" x14ac:dyDescent="0.45">
      <c r="B17" s="57" t="s">
        <v>2365</v>
      </c>
    </row>
    <row r="18" spans="1:35" ht="15" customHeight="1" x14ac:dyDescent="0.45">
      <c r="A18" s="104" t="s">
        <v>2366</v>
      </c>
      <c r="B18" s="55" t="s">
        <v>2367</v>
      </c>
      <c r="C18" s="33">
        <v>90.656058999999999</v>
      </c>
      <c r="D18" s="33">
        <v>91.743567999999996</v>
      </c>
      <c r="E18" s="33">
        <v>92.824112</v>
      </c>
      <c r="F18" s="33">
        <v>93.860680000000002</v>
      </c>
      <c r="G18" s="33">
        <v>94.862717000000004</v>
      </c>
      <c r="H18" s="33">
        <v>95.831749000000002</v>
      </c>
      <c r="I18" s="33">
        <v>96.790985000000006</v>
      </c>
      <c r="J18" s="33">
        <v>97.752585999999994</v>
      </c>
      <c r="K18" s="33">
        <v>98.731453000000002</v>
      </c>
      <c r="L18" s="33">
        <v>99.727103999999997</v>
      </c>
      <c r="M18" s="33">
        <v>100.73825100000001</v>
      </c>
      <c r="N18" s="33">
        <v>101.76512099999999</v>
      </c>
      <c r="O18" s="33">
        <v>102.80326100000001</v>
      </c>
      <c r="P18" s="33">
        <v>103.854294</v>
      </c>
      <c r="Q18" s="33">
        <v>104.90913399999999</v>
      </c>
      <c r="R18" s="33">
        <v>105.960487</v>
      </c>
      <c r="S18" s="33">
        <v>107.00170900000001</v>
      </c>
      <c r="T18" s="33">
        <v>108.022598</v>
      </c>
      <c r="U18" s="33">
        <v>109.027557</v>
      </c>
      <c r="V18" s="33">
        <v>110.01928700000001</v>
      </c>
      <c r="W18" s="33">
        <v>111.00709500000001</v>
      </c>
      <c r="X18" s="33">
        <v>111.99689499999999</v>
      </c>
      <c r="Y18" s="33">
        <v>112.99878699999999</v>
      </c>
      <c r="Z18" s="33">
        <v>114.006691</v>
      </c>
      <c r="AA18" s="33">
        <v>115.01989</v>
      </c>
      <c r="AB18" s="33">
        <v>116.03816999999999</v>
      </c>
      <c r="AC18" s="33">
        <v>117.059319</v>
      </c>
      <c r="AD18" s="33">
        <v>118.086502</v>
      </c>
      <c r="AE18" s="33">
        <v>119.118904</v>
      </c>
      <c r="AF18" s="33">
        <v>120.157837</v>
      </c>
      <c r="AG18" s="33">
        <v>121.201363</v>
      </c>
      <c r="AH18" s="33">
        <v>122.248108</v>
      </c>
      <c r="AI18" s="34">
        <v>9.691E-3</v>
      </c>
    </row>
    <row r="19" spans="1:35" ht="15" customHeight="1" x14ac:dyDescent="0.45">
      <c r="A19" s="104" t="s">
        <v>2368</v>
      </c>
      <c r="B19" s="55" t="s">
        <v>2369</v>
      </c>
      <c r="C19" s="33">
        <v>2.1681460000000001</v>
      </c>
      <c r="D19" s="33">
        <v>2.1709529999999999</v>
      </c>
      <c r="E19" s="33">
        <v>2.1368140000000002</v>
      </c>
      <c r="F19" s="33">
        <v>2.1121180000000002</v>
      </c>
      <c r="G19" s="33">
        <v>2.0888360000000001</v>
      </c>
      <c r="H19" s="33">
        <v>2.0887250000000002</v>
      </c>
      <c r="I19" s="33">
        <v>2.1008249999999999</v>
      </c>
      <c r="J19" s="33">
        <v>2.1279690000000002</v>
      </c>
      <c r="K19" s="33">
        <v>2.1547900000000002</v>
      </c>
      <c r="L19" s="33">
        <v>2.180558</v>
      </c>
      <c r="M19" s="33">
        <v>2.206734</v>
      </c>
      <c r="N19" s="33">
        <v>2.2286030000000001</v>
      </c>
      <c r="O19" s="33">
        <v>2.2523230000000001</v>
      </c>
      <c r="P19" s="33">
        <v>2.2670379999999999</v>
      </c>
      <c r="Q19" s="33">
        <v>2.2745510000000002</v>
      </c>
      <c r="R19" s="33">
        <v>2.2754080000000001</v>
      </c>
      <c r="S19" s="33">
        <v>2.2659850000000001</v>
      </c>
      <c r="T19" s="33">
        <v>2.2608259999999998</v>
      </c>
      <c r="U19" s="33">
        <v>2.2582900000000001</v>
      </c>
      <c r="V19" s="33">
        <v>2.2649699999999999</v>
      </c>
      <c r="W19" s="33">
        <v>2.2775530000000002</v>
      </c>
      <c r="X19" s="33">
        <v>2.300271</v>
      </c>
      <c r="Y19" s="33">
        <v>2.3169209999999998</v>
      </c>
      <c r="Z19" s="33">
        <v>2.332964</v>
      </c>
      <c r="AA19" s="33">
        <v>2.348773</v>
      </c>
      <c r="AB19" s="33">
        <v>2.362463</v>
      </c>
      <c r="AC19" s="33">
        <v>2.3793190000000002</v>
      </c>
      <c r="AD19" s="33">
        <v>2.3954610000000001</v>
      </c>
      <c r="AE19" s="33">
        <v>2.4129450000000001</v>
      </c>
      <c r="AF19" s="33">
        <v>2.4285519999999998</v>
      </c>
      <c r="AG19" s="33">
        <v>2.4428510000000001</v>
      </c>
      <c r="AH19" s="33">
        <v>2.4484059999999999</v>
      </c>
      <c r="AI19" s="34">
        <v>3.9290000000000002E-3</v>
      </c>
    </row>
    <row r="20" spans="1:35" ht="15" customHeight="1" x14ac:dyDescent="0.45">
      <c r="A20" s="104" t="s">
        <v>2370</v>
      </c>
      <c r="B20" s="57" t="s">
        <v>226</v>
      </c>
      <c r="C20" s="61">
        <v>92.824202999999997</v>
      </c>
      <c r="D20" s="61">
        <v>93.914519999999996</v>
      </c>
      <c r="E20" s="61">
        <v>94.960921999999997</v>
      </c>
      <c r="F20" s="61">
        <v>95.972801000000004</v>
      </c>
      <c r="G20" s="61">
        <v>96.951553000000004</v>
      </c>
      <c r="H20" s="61">
        <v>97.920471000000006</v>
      </c>
      <c r="I20" s="61">
        <v>98.891807999999997</v>
      </c>
      <c r="J20" s="61">
        <v>99.880554000000004</v>
      </c>
      <c r="K20" s="61">
        <v>100.886246</v>
      </c>
      <c r="L20" s="61">
        <v>101.907661</v>
      </c>
      <c r="M20" s="61">
        <v>102.94498400000001</v>
      </c>
      <c r="N20" s="61">
        <v>103.99372099999999</v>
      </c>
      <c r="O20" s="61">
        <v>105.05558000000001</v>
      </c>
      <c r="P20" s="61">
        <v>106.12133</v>
      </c>
      <c r="Q20" s="61">
        <v>107.183685</v>
      </c>
      <c r="R20" s="61">
        <v>108.235893</v>
      </c>
      <c r="S20" s="61">
        <v>109.26769299999999</v>
      </c>
      <c r="T20" s="61">
        <v>110.283424</v>
      </c>
      <c r="U20" s="61">
        <v>111.28585099999999</v>
      </c>
      <c r="V20" s="61">
        <v>112.284256</v>
      </c>
      <c r="W20" s="61">
        <v>113.284645</v>
      </c>
      <c r="X20" s="61">
        <v>114.29716500000001</v>
      </c>
      <c r="Y20" s="61">
        <v>115.315704</v>
      </c>
      <c r="Z20" s="61">
        <v>116.339653</v>
      </c>
      <c r="AA20" s="61">
        <v>117.36866000000001</v>
      </c>
      <c r="AB20" s="61">
        <v>118.40063499999999</v>
      </c>
      <c r="AC20" s="61">
        <v>119.438637</v>
      </c>
      <c r="AD20" s="61">
        <v>120.481964</v>
      </c>
      <c r="AE20" s="61">
        <v>121.531853</v>
      </c>
      <c r="AF20" s="61">
        <v>122.586388</v>
      </c>
      <c r="AG20" s="61">
        <v>123.644211</v>
      </c>
      <c r="AH20" s="61">
        <v>124.69651</v>
      </c>
      <c r="AI20" s="60">
        <v>9.5670000000000009E-3</v>
      </c>
    </row>
    <row r="22" spans="1:35" ht="15" customHeight="1" x14ac:dyDescent="0.45">
      <c r="B22" s="57" t="s">
        <v>2371</v>
      </c>
    </row>
    <row r="23" spans="1:35" ht="15" customHeight="1" x14ac:dyDescent="0.45">
      <c r="B23" s="57" t="s">
        <v>379</v>
      </c>
    </row>
    <row r="24" spans="1:35" ht="15" customHeight="1" x14ac:dyDescent="0.45">
      <c r="A24" s="104" t="s">
        <v>2372</v>
      </c>
      <c r="B24" s="55" t="s">
        <v>2373</v>
      </c>
      <c r="C24" s="33">
        <v>100.19055899999999</v>
      </c>
      <c r="D24" s="33">
        <v>98.276848000000001</v>
      </c>
      <c r="E24" s="33">
        <v>98.652596000000003</v>
      </c>
      <c r="F24" s="33">
        <v>98.248756</v>
      </c>
      <c r="G24" s="33">
        <v>97.529030000000006</v>
      </c>
      <c r="H24" s="33">
        <v>96.797798</v>
      </c>
      <c r="I24" s="33">
        <v>95.938972000000007</v>
      </c>
      <c r="J24" s="33">
        <v>94.989090000000004</v>
      </c>
      <c r="K24" s="33">
        <v>94.129395000000002</v>
      </c>
      <c r="L24" s="33">
        <v>93.423957999999999</v>
      </c>
      <c r="M24" s="33">
        <v>92.842078999999998</v>
      </c>
      <c r="N24" s="33">
        <v>92.152762999999993</v>
      </c>
      <c r="O24" s="33">
        <v>91.598320000000001</v>
      </c>
      <c r="P24" s="33">
        <v>91.123108000000002</v>
      </c>
      <c r="Q24" s="33">
        <v>90.603415999999996</v>
      </c>
      <c r="R24" s="33">
        <v>90.092940999999996</v>
      </c>
      <c r="S24" s="33">
        <v>89.682952999999998</v>
      </c>
      <c r="T24" s="33">
        <v>89.332237000000006</v>
      </c>
      <c r="U24" s="33">
        <v>89.011893999999998</v>
      </c>
      <c r="V24" s="33">
        <v>88.684982000000005</v>
      </c>
      <c r="W24" s="33">
        <v>88.394942999999998</v>
      </c>
      <c r="X24" s="33">
        <v>88.087906000000004</v>
      </c>
      <c r="Y24" s="33">
        <v>87.811501000000007</v>
      </c>
      <c r="Z24" s="33">
        <v>87.555542000000003</v>
      </c>
      <c r="AA24" s="33">
        <v>87.347549000000001</v>
      </c>
      <c r="AB24" s="33">
        <v>87.161797000000007</v>
      </c>
      <c r="AC24" s="33">
        <v>87.003692999999998</v>
      </c>
      <c r="AD24" s="33">
        <v>86.873069999999998</v>
      </c>
      <c r="AE24" s="33">
        <v>86.767014000000003</v>
      </c>
      <c r="AF24" s="33">
        <v>86.702560000000005</v>
      </c>
      <c r="AG24" s="33">
        <v>86.686836</v>
      </c>
      <c r="AH24" s="33">
        <v>86.697745999999995</v>
      </c>
      <c r="AI24" s="34">
        <v>-4.6550000000000003E-3</v>
      </c>
    </row>
    <row r="25" spans="1:35" ht="15" customHeight="1" x14ac:dyDescent="0.45">
      <c r="A25" s="104" t="s">
        <v>2374</v>
      </c>
      <c r="B25" s="55" t="s">
        <v>768</v>
      </c>
      <c r="C25" s="33">
        <v>96.144195999999994</v>
      </c>
      <c r="D25" s="33">
        <v>93.634956000000003</v>
      </c>
      <c r="E25" s="33">
        <v>92.837395000000001</v>
      </c>
      <c r="F25" s="33">
        <v>90.615791000000002</v>
      </c>
      <c r="G25" s="33">
        <v>88.226912999999996</v>
      </c>
      <c r="H25" s="33">
        <v>86.658400999999998</v>
      </c>
      <c r="I25" s="33">
        <v>84.012092999999993</v>
      </c>
      <c r="J25" s="33">
        <v>81.716956999999994</v>
      </c>
      <c r="K25" s="33">
        <v>80.724997999999999</v>
      </c>
      <c r="L25" s="33">
        <v>79.917648</v>
      </c>
      <c r="M25" s="33">
        <v>79.299712999999997</v>
      </c>
      <c r="N25" s="33">
        <v>78.716621000000004</v>
      </c>
      <c r="O25" s="33">
        <v>78.148787999999996</v>
      </c>
      <c r="P25" s="33">
        <v>77.521996000000001</v>
      </c>
      <c r="Q25" s="33">
        <v>76.838386999999997</v>
      </c>
      <c r="R25" s="33">
        <v>76.026482000000001</v>
      </c>
      <c r="S25" s="33">
        <v>75.519501000000005</v>
      </c>
      <c r="T25" s="33">
        <v>75.077026000000004</v>
      </c>
      <c r="U25" s="33">
        <v>74.658241000000004</v>
      </c>
      <c r="V25" s="33">
        <v>74.190490999999994</v>
      </c>
      <c r="W25" s="33">
        <v>73.764983999999998</v>
      </c>
      <c r="X25" s="33">
        <v>73.292557000000002</v>
      </c>
      <c r="Y25" s="33">
        <v>73.013938999999993</v>
      </c>
      <c r="Z25" s="33">
        <v>72.829597000000007</v>
      </c>
      <c r="AA25" s="33">
        <v>72.639922999999996</v>
      </c>
      <c r="AB25" s="33">
        <v>72.585402999999999</v>
      </c>
      <c r="AC25" s="33">
        <v>72.608367999999999</v>
      </c>
      <c r="AD25" s="33">
        <v>72.720421000000002</v>
      </c>
      <c r="AE25" s="33">
        <v>72.801865000000006</v>
      </c>
      <c r="AF25" s="33">
        <v>72.849830999999995</v>
      </c>
      <c r="AG25" s="33">
        <v>72.923644999999993</v>
      </c>
      <c r="AH25" s="33">
        <v>73.117683</v>
      </c>
      <c r="AI25" s="34">
        <v>-8.7930000000000005E-3</v>
      </c>
    </row>
    <row r="26" spans="1:35" ht="15" customHeight="1" x14ac:dyDescent="0.45">
      <c r="A26" s="104" t="s">
        <v>2375</v>
      </c>
      <c r="B26" s="55" t="s">
        <v>2376</v>
      </c>
      <c r="C26" s="33">
        <v>196.33474699999999</v>
      </c>
      <c r="D26" s="33">
        <v>191.91180399999999</v>
      </c>
      <c r="E26" s="33">
        <v>191.48999000000001</v>
      </c>
      <c r="F26" s="33">
        <v>188.86454800000001</v>
      </c>
      <c r="G26" s="33">
        <v>185.75595100000001</v>
      </c>
      <c r="H26" s="33">
        <v>183.45620700000001</v>
      </c>
      <c r="I26" s="33">
        <v>179.951065</v>
      </c>
      <c r="J26" s="33">
        <v>176.70605499999999</v>
      </c>
      <c r="K26" s="33">
        <v>174.854401</v>
      </c>
      <c r="L26" s="33">
        <v>173.34161399999999</v>
      </c>
      <c r="M26" s="33">
        <v>172.141785</v>
      </c>
      <c r="N26" s="33">
        <v>170.86938499999999</v>
      </c>
      <c r="O26" s="33">
        <v>169.74710099999999</v>
      </c>
      <c r="P26" s="33">
        <v>168.64511100000001</v>
      </c>
      <c r="Q26" s="33">
        <v>167.44180299999999</v>
      </c>
      <c r="R26" s="33">
        <v>166.119415</v>
      </c>
      <c r="S26" s="33">
        <v>165.20245399999999</v>
      </c>
      <c r="T26" s="33">
        <v>164.40927099999999</v>
      </c>
      <c r="U26" s="33">
        <v>163.67013499999999</v>
      </c>
      <c r="V26" s="33">
        <v>162.875473</v>
      </c>
      <c r="W26" s="33">
        <v>162.15992700000001</v>
      </c>
      <c r="X26" s="33">
        <v>161.38046299999999</v>
      </c>
      <c r="Y26" s="33">
        <v>160.82543899999999</v>
      </c>
      <c r="Z26" s="33">
        <v>160.385132</v>
      </c>
      <c r="AA26" s="33">
        <v>159.98747299999999</v>
      </c>
      <c r="AB26" s="33">
        <v>159.74719200000001</v>
      </c>
      <c r="AC26" s="33">
        <v>159.61206100000001</v>
      </c>
      <c r="AD26" s="33">
        <v>159.593491</v>
      </c>
      <c r="AE26" s="33">
        <v>159.56887800000001</v>
      </c>
      <c r="AF26" s="33">
        <v>159.55239900000001</v>
      </c>
      <c r="AG26" s="33">
        <v>159.61047400000001</v>
      </c>
      <c r="AH26" s="33">
        <v>159.81542999999999</v>
      </c>
      <c r="AI26" s="34">
        <v>-6.6169999999999996E-3</v>
      </c>
    </row>
    <row r="28" spans="1:35" ht="15" customHeight="1" x14ac:dyDescent="0.45">
      <c r="B28" s="57" t="s">
        <v>382</v>
      </c>
    </row>
    <row r="30" spans="1:35" ht="15" customHeight="1" x14ac:dyDescent="0.45">
      <c r="B30" s="57" t="s">
        <v>383</v>
      </c>
    </row>
    <row r="31" spans="1:35" ht="15" customHeight="1" x14ac:dyDescent="0.45">
      <c r="A31" s="104" t="s">
        <v>2377</v>
      </c>
      <c r="B31" s="55" t="s">
        <v>2378</v>
      </c>
      <c r="C31" s="56">
        <v>0.123686</v>
      </c>
      <c r="D31" s="56">
        <v>0.120836</v>
      </c>
      <c r="E31" s="56">
        <v>0.11835</v>
      </c>
      <c r="F31" s="56">
        <v>0.117227</v>
      </c>
      <c r="G31" s="56">
        <v>0.11638999999999999</v>
      </c>
      <c r="H31" s="56">
        <v>0.11530799999999999</v>
      </c>
      <c r="I31" s="56">
        <v>0.11401699999999999</v>
      </c>
      <c r="J31" s="56">
        <v>0.112645</v>
      </c>
      <c r="K31" s="56">
        <v>0.111388</v>
      </c>
      <c r="L31" s="56">
        <v>0.11035300000000001</v>
      </c>
      <c r="M31" s="56">
        <v>0.10943899999999999</v>
      </c>
      <c r="N31" s="56">
        <v>0.108519</v>
      </c>
      <c r="O31" s="56">
        <v>0.107534</v>
      </c>
      <c r="P31" s="56">
        <v>0.106558</v>
      </c>
      <c r="Q31" s="56">
        <v>0.105479</v>
      </c>
      <c r="R31" s="56">
        <v>0.104334</v>
      </c>
      <c r="S31" s="56">
        <v>0.103273</v>
      </c>
      <c r="T31" s="56">
        <v>0.102198</v>
      </c>
      <c r="U31" s="56">
        <v>0.101119</v>
      </c>
      <c r="V31" s="56">
        <v>9.9973999999999993E-2</v>
      </c>
      <c r="W31" s="56">
        <v>9.8852999999999996E-2</v>
      </c>
      <c r="X31" s="56">
        <v>9.7798999999999997E-2</v>
      </c>
      <c r="Y31" s="56">
        <v>9.6794000000000005E-2</v>
      </c>
      <c r="Z31" s="56">
        <v>9.5763000000000001E-2</v>
      </c>
      <c r="AA31" s="56">
        <v>9.4837000000000005E-2</v>
      </c>
      <c r="AB31" s="56">
        <v>9.3931000000000001E-2</v>
      </c>
      <c r="AC31" s="56">
        <v>9.2995999999999995E-2</v>
      </c>
      <c r="AD31" s="56">
        <v>9.2082999999999998E-2</v>
      </c>
      <c r="AE31" s="56">
        <v>9.1183E-2</v>
      </c>
      <c r="AF31" s="56">
        <v>9.0327000000000005E-2</v>
      </c>
      <c r="AG31" s="56">
        <v>8.9492000000000002E-2</v>
      </c>
      <c r="AH31" s="56">
        <v>8.8661000000000004E-2</v>
      </c>
      <c r="AI31" s="34">
        <v>-1.0682000000000001E-2</v>
      </c>
    </row>
    <row r="32" spans="1:35" ht="15" customHeight="1" x14ac:dyDescent="0.45">
      <c r="A32" s="104" t="s">
        <v>2379</v>
      </c>
      <c r="B32" s="55" t="s">
        <v>2380</v>
      </c>
      <c r="C32" s="56">
        <v>0.52505500000000005</v>
      </c>
      <c r="D32" s="56">
        <v>0.47889500000000002</v>
      </c>
      <c r="E32" s="56">
        <v>0.531138</v>
      </c>
      <c r="F32" s="56">
        <v>0.53260200000000002</v>
      </c>
      <c r="G32" s="56">
        <v>0.532941</v>
      </c>
      <c r="H32" s="56">
        <v>0.53274500000000002</v>
      </c>
      <c r="I32" s="56">
        <v>0.53128699999999995</v>
      </c>
      <c r="J32" s="56">
        <v>0.52982399999999996</v>
      </c>
      <c r="K32" s="56">
        <v>0.52934000000000003</v>
      </c>
      <c r="L32" s="56">
        <v>0.53025599999999995</v>
      </c>
      <c r="M32" s="56">
        <v>0.53235200000000005</v>
      </c>
      <c r="N32" s="56">
        <v>0.53454999999999997</v>
      </c>
      <c r="O32" s="56">
        <v>0.53733500000000001</v>
      </c>
      <c r="P32" s="56">
        <v>0.54077600000000003</v>
      </c>
      <c r="Q32" s="56">
        <v>0.543655</v>
      </c>
      <c r="R32" s="56">
        <v>0.54645299999999997</v>
      </c>
      <c r="S32" s="56">
        <v>0.54987699999999995</v>
      </c>
      <c r="T32" s="56">
        <v>0.55339899999999997</v>
      </c>
      <c r="U32" s="56">
        <v>0.55742599999999998</v>
      </c>
      <c r="V32" s="56">
        <v>0.56111800000000001</v>
      </c>
      <c r="W32" s="56">
        <v>0.56518999999999997</v>
      </c>
      <c r="X32" s="56">
        <v>0.56983600000000001</v>
      </c>
      <c r="Y32" s="56">
        <v>0.57476499999999997</v>
      </c>
      <c r="Z32" s="56">
        <v>0.57990600000000003</v>
      </c>
      <c r="AA32" s="56">
        <v>0.58523499999999995</v>
      </c>
      <c r="AB32" s="56">
        <v>0.59037300000000004</v>
      </c>
      <c r="AC32" s="56">
        <v>0.59615399999999996</v>
      </c>
      <c r="AD32" s="56">
        <v>0.60231900000000005</v>
      </c>
      <c r="AE32" s="56">
        <v>0.60846699999999998</v>
      </c>
      <c r="AF32" s="56">
        <v>0.61499300000000001</v>
      </c>
      <c r="AG32" s="56">
        <v>0.62223300000000004</v>
      </c>
      <c r="AH32" s="56">
        <v>0.62948300000000001</v>
      </c>
      <c r="AI32" s="34">
        <v>5.8690000000000001E-3</v>
      </c>
    </row>
    <row r="33" spans="1:35" ht="15" customHeight="1" x14ac:dyDescent="0.45">
      <c r="A33" s="104" t="s">
        <v>2381</v>
      </c>
      <c r="B33" s="55" t="s">
        <v>2382</v>
      </c>
      <c r="C33" s="56">
        <v>2.5773000000000001E-2</v>
      </c>
      <c r="D33" s="56">
        <v>2.554E-2</v>
      </c>
      <c r="E33" s="56">
        <v>2.5291000000000001E-2</v>
      </c>
      <c r="F33" s="56">
        <v>2.5047E-2</v>
      </c>
      <c r="G33" s="56">
        <v>2.4781999999999998E-2</v>
      </c>
      <c r="H33" s="56">
        <v>2.4490999999999999E-2</v>
      </c>
      <c r="I33" s="56">
        <v>2.4170000000000001E-2</v>
      </c>
      <c r="J33" s="56">
        <v>2.3841999999999999E-2</v>
      </c>
      <c r="K33" s="56">
        <v>2.3545E-2</v>
      </c>
      <c r="L33" s="56">
        <v>2.3304999999999999E-2</v>
      </c>
      <c r="M33" s="56">
        <v>2.3106999999999999E-2</v>
      </c>
      <c r="N33" s="56">
        <v>2.2912999999999999E-2</v>
      </c>
      <c r="O33" s="56">
        <v>2.2731000000000001E-2</v>
      </c>
      <c r="P33" s="56">
        <v>2.2565999999999999E-2</v>
      </c>
      <c r="Q33" s="56">
        <v>2.2377999999999999E-2</v>
      </c>
      <c r="R33" s="56">
        <v>2.2182E-2</v>
      </c>
      <c r="S33" s="56">
        <v>2.2005E-2</v>
      </c>
      <c r="T33" s="56">
        <v>2.1833999999999999E-2</v>
      </c>
      <c r="U33" s="56">
        <v>2.1666999999999999E-2</v>
      </c>
      <c r="V33" s="56">
        <v>2.1482000000000001E-2</v>
      </c>
      <c r="W33" s="56">
        <v>2.1305000000000001E-2</v>
      </c>
      <c r="X33" s="56">
        <v>2.1149000000000001E-2</v>
      </c>
      <c r="Y33" s="56">
        <v>2.0997999999999999E-2</v>
      </c>
      <c r="Z33" s="56">
        <v>2.0848999999999999E-2</v>
      </c>
      <c r="AA33" s="56">
        <v>2.0702999999999999E-2</v>
      </c>
      <c r="AB33" s="56">
        <v>2.0552999999999998E-2</v>
      </c>
      <c r="AC33" s="56">
        <v>2.0407999999999999E-2</v>
      </c>
      <c r="AD33" s="56">
        <v>2.0272999999999999E-2</v>
      </c>
      <c r="AE33" s="56">
        <v>2.0135E-2</v>
      </c>
      <c r="AF33" s="56">
        <v>2.0003E-2</v>
      </c>
      <c r="AG33" s="56">
        <v>1.9883999999999999E-2</v>
      </c>
      <c r="AH33" s="56">
        <v>1.9765999999999999E-2</v>
      </c>
      <c r="AI33" s="34">
        <v>-8.5229999999999993E-3</v>
      </c>
    </row>
    <row r="34" spans="1:35" ht="15" customHeight="1" x14ac:dyDescent="0.45">
      <c r="A34" s="104" t="s">
        <v>2383</v>
      </c>
      <c r="B34" s="55" t="s">
        <v>2384</v>
      </c>
      <c r="C34" s="56">
        <v>0.51691399999999998</v>
      </c>
      <c r="D34" s="56">
        <v>0.51732400000000001</v>
      </c>
      <c r="E34" s="56">
        <v>0.51661900000000005</v>
      </c>
      <c r="F34" s="56">
        <v>0.51485000000000003</v>
      </c>
      <c r="G34" s="56">
        <v>0.51327299999999998</v>
      </c>
      <c r="H34" s="56">
        <v>0.51146499999999995</v>
      </c>
      <c r="I34" s="56">
        <v>0.50849599999999995</v>
      </c>
      <c r="J34" s="56">
        <v>0.49680000000000002</v>
      </c>
      <c r="K34" s="56">
        <v>0.48649399999999998</v>
      </c>
      <c r="L34" s="56">
        <v>0.478188</v>
      </c>
      <c r="M34" s="56">
        <v>0.47129199999999999</v>
      </c>
      <c r="N34" s="56">
        <v>0.46413399999999999</v>
      </c>
      <c r="O34" s="56">
        <v>0.45813999999999999</v>
      </c>
      <c r="P34" s="56">
        <v>0.453071</v>
      </c>
      <c r="Q34" s="56">
        <v>0.44781700000000002</v>
      </c>
      <c r="R34" s="56">
        <v>0.44284899999999999</v>
      </c>
      <c r="S34" s="56">
        <v>0.43889499999999998</v>
      </c>
      <c r="T34" s="56">
        <v>0.43529699999999999</v>
      </c>
      <c r="U34" s="56">
        <v>0.43238599999999999</v>
      </c>
      <c r="V34" s="56">
        <v>0.42922399999999999</v>
      </c>
      <c r="W34" s="56">
        <v>0.426649</v>
      </c>
      <c r="X34" s="56">
        <v>0.42386600000000002</v>
      </c>
      <c r="Y34" s="56">
        <v>0.42136800000000002</v>
      </c>
      <c r="Z34" s="56">
        <v>0.41914699999999999</v>
      </c>
      <c r="AA34" s="56">
        <v>0.417493</v>
      </c>
      <c r="AB34" s="56">
        <v>0.41598299999999999</v>
      </c>
      <c r="AC34" s="56">
        <v>0.41496899999999998</v>
      </c>
      <c r="AD34" s="56">
        <v>0.41427900000000001</v>
      </c>
      <c r="AE34" s="56">
        <v>0.41387400000000002</v>
      </c>
      <c r="AF34" s="56">
        <v>0.41392800000000002</v>
      </c>
      <c r="AG34" s="56">
        <v>0.41462500000000002</v>
      </c>
      <c r="AH34" s="56">
        <v>0.41553800000000002</v>
      </c>
      <c r="AI34" s="34">
        <v>-7.0169999999999998E-3</v>
      </c>
    </row>
    <row r="35" spans="1:35" ht="15" customHeight="1" x14ac:dyDescent="0.45">
      <c r="A35" s="104" t="s">
        <v>2385</v>
      </c>
      <c r="B35" s="55" t="s">
        <v>393</v>
      </c>
      <c r="C35" s="56">
        <v>8.5744000000000001E-2</v>
      </c>
      <c r="D35" s="56">
        <v>8.6104E-2</v>
      </c>
      <c r="E35" s="56">
        <v>8.6330000000000004E-2</v>
      </c>
      <c r="F35" s="56">
        <v>8.6344000000000004E-2</v>
      </c>
      <c r="G35" s="56">
        <v>8.6209999999999995E-2</v>
      </c>
      <c r="H35" s="56">
        <v>8.5949999999999999E-2</v>
      </c>
      <c r="I35" s="56">
        <v>8.5558999999999996E-2</v>
      </c>
      <c r="J35" s="56">
        <v>8.5136000000000003E-2</v>
      </c>
      <c r="K35" s="56">
        <v>8.4814000000000001E-2</v>
      </c>
      <c r="L35" s="56">
        <v>8.4668999999999994E-2</v>
      </c>
      <c r="M35" s="56">
        <v>8.4641999999999995E-2</v>
      </c>
      <c r="N35" s="56">
        <v>8.4621000000000002E-2</v>
      </c>
      <c r="O35" s="56">
        <v>8.4621000000000002E-2</v>
      </c>
      <c r="P35" s="56">
        <v>8.4649000000000002E-2</v>
      </c>
      <c r="Q35" s="56">
        <v>8.4596000000000005E-2</v>
      </c>
      <c r="R35" s="56">
        <v>8.4488999999999995E-2</v>
      </c>
      <c r="S35" s="56">
        <v>8.4412000000000001E-2</v>
      </c>
      <c r="T35" s="56">
        <v>8.4334999999999993E-2</v>
      </c>
      <c r="U35" s="56">
        <v>8.4242999999999998E-2</v>
      </c>
      <c r="V35" s="56">
        <v>8.4075999999999998E-2</v>
      </c>
      <c r="W35" s="56">
        <v>8.3921999999999997E-2</v>
      </c>
      <c r="X35" s="56">
        <v>8.3820000000000006E-2</v>
      </c>
      <c r="Y35" s="56">
        <v>8.3714999999999998E-2</v>
      </c>
      <c r="Z35" s="56">
        <v>8.3604999999999999E-2</v>
      </c>
      <c r="AA35" s="56">
        <v>8.3499000000000004E-2</v>
      </c>
      <c r="AB35" s="56">
        <v>8.3368999999999999E-2</v>
      </c>
      <c r="AC35" s="56">
        <v>8.3243999999999999E-2</v>
      </c>
      <c r="AD35" s="56">
        <v>8.3138000000000004E-2</v>
      </c>
      <c r="AE35" s="56">
        <v>8.301E-2</v>
      </c>
      <c r="AF35" s="56">
        <v>8.2893999999999995E-2</v>
      </c>
      <c r="AG35" s="56">
        <v>8.2807000000000006E-2</v>
      </c>
      <c r="AH35" s="56">
        <v>8.2719000000000001E-2</v>
      </c>
      <c r="AI35" s="34">
        <v>-1.158E-3</v>
      </c>
    </row>
    <row r="36" spans="1:35" ht="15" customHeight="1" x14ac:dyDescent="0.45">
      <c r="A36" s="104" t="s">
        <v>2386</v>
      </c>
      <c r="B36" s="55" t="s">
        <v>398</v>
      </c>
      <c r="C36" s="56">
        <v>0.48202800000000001</v>
      </c>
      <c r="D36" s="56">
        <v>0.46987000000000001</v>
      </c>
      <c r="E36" s="56">
        <v>0.45911099999999999</v>
      </c>
      <c r="F36" s="56">
        <v>0.44983000000000001</v>
      </c>
      <c r="G36" s="56">
        <v>0.442359</v>
      </c>
      <c r="H36" s="56">
        <v>0.43590400000000001</v>
      </c>
      <c r="I36" s="56">
        <v>0.42940800000000001</v>
      </c>
      <c r="J36" s="56">
        <v>0.42363099999999998</v>
      </c>
      <c r="K36" s="56">
        <v>0.41936000000000001</v>
      </c>
      <c r="L36" s="56">
        <v>0.41707699999999998</v>
      </c>
      <c r="M36" s="56">
        <v>0.41614200000000001</v>
      </c>
      <c r="N36" s="56">
        <v>0.408217</v>
      </c>
      <c r="O36" s="56">
        <v>0.402115</v>
      </c>
      <c r="P36" s="56">
        <v>0.39738000000000001</v>
      </c>
      <c r="Q36" s="56">
        <v>0.39287699999999998</v>
      </c>
      <c r="R36" s="56">
        <v>0.388984</v>
      </c>
      <c r="S36" s="56">
        <v>0.386237</v>
      </c>
      <c r="T36" s="56">
        <v>0.38388899999999998</v>
      </c>
      <c r="U36" s="56">
        <v>0.38237300000000002</v>
      </c>
      <c r="V36" s="56">
        <v>0.380749</v>
      </c>
      <c r="W36" s="56">
        <v>0.37991599999999998</v>
      </c>
      <c r="X36" s="56">
        <v>0.371396</v>
      </c>
      <c r="Y36" s="56">
        <v>0.36428500000000003</v>
      </c>
      <c r="Z36" s="56">
        <v>0.35835899999999998</v>
      </c>
      <c r="AA36" s="56">
        <v>0.353628</v>
      </c>
      <c r="AB36" s="56">
        <v>0.34921999999999997</v>
      </c>
      <c r="AC36" s="56">
        <v>0.34532800000000002</v>
      </c>
      <c r="AD36" s="56">
        <v>0.34196900000000002</v>
      </c>
      <c r="AE36" s="56">
        <v>0.33927299999999999</v>
      </c>
      <c r="AF36" s="56">
        <v>0.33721400000000001</v>
      </c>
      <c r="AG36" s="56">
        <v>0.33596500000000001</v>
      </c>
      <c r="AH36" s="56">
        <v>0.33500000000000002</v>
      </c>
      <c r="AI36" s="34">
        <v>-1.1669000000000001E-2</v>
      </c>
    </row>
    <row r="37" spans="1:35" ht="15" customHeight="1" x14ac:dyDescent="0.45">
      <c r="A37" s="104" t="s">
        <v>2387</v>
      </c>
      <c r="B37" s="55" t="s">
        <v>391</v>
      </c>
      <c r="C37" s="56">
        <v>0.65948899999999999</v>
      </c>
      <c r="D37" s="56">
        <v>0.66374200000000005</v>
      </c>
      <c r="E37" s="56">
        <v>0.66475499999999998</v>
      </c>
      <c r="F37" s="56">
        <v>0.66395300000000002</v>
      </c>
      <c r="G37" s="56">
        <v>0.66334400000000004</v>
      </c>
      <c r="H37" s="56">
        <v>0.66293899999999994</v>
      </c>
      <c r="I37" s="56">
        <v>0.66270399999999996</v>
      </c>
      <c r="J37" s="56">
        <v>0.66303699999999999</v>
      </c>
      <c r="K37" s="56">
        <v>0.66437599999999997</v>
      </c>
      <c r="L37" s="56">
        <v>0.66697499999999998</v>
      </c>
      <c r="M37" s="56">
        <v>0.67059100000000005</v>
      </c>
      <c r="N37" s="56">
        <v>0.67266700000000001</v>
      </c>
      <c r="O37" s="56">
        <v>0.67547699999999999</v>
      </c>
      <c r="P37" s="56">
        <v>0.67896800000000002</v>
      </c>
      <c r="Q37" s="56">
        <v>0.68249700000000002</v>
      </c>
      <c r="R37" s="56">
        <v>0.68611599999999995</v>
      </c>
      <c r="S37" s="56">
        <v>0.69007300000000005</v>
      </c>
      <c r="T37" s="56">
        <v>0.69419500000000001</v>
      </c>
      <c r="U37" s="56">
        <v>0.69843299999999997</v>
      </c>
      <c r="V37" s="56">
        <v>0.70247499999999996</v>
      </c>
      <c r="W37" s="56">
        <v>0.70678399999999997</v>
      </c>
      <c r="X37" s="56">
        <v>0.71114999999999995</v>
      </c>
      <c r="Y37" s="56">
        <v>0.71575800000000001</v>
      </c>
      <c r="Z37" s="56">
        <v>0.72049099999999999</v>
      </c>
      <c r="AA37" s="56">
        <v>0.72554200000000002</v>
      </c>
      <c r="AB37" s="56">
        <v>0.73066299999999995</v>
      </c>
      <c r="AC37" s="56">
        <v>0.73600699999999997</v>
      </c>
      <c r="AD37" s="56">
        <v>0.74162499999999998</v>
      </c>
      <c r="AE37" s="56">
        <v>0.74731499999999995</v>
      </c>
      <c r="AF37" s="56">
        <v>0.75320200000000004</v>
      </c>
      <c r="AG37" s="56">
        <v>0.759328</v>
      </c>
      <c r="AH37" s="56">
        <v>0.76549400000000001</v>
      </c>
      <c r="AI37" s="34">
        <v>4.8199999999999996E-3</v>
      </c>
    </row>
    <row r="38" spans="1:35" ht="15" customHeight="1" x14ac:dyDescent="0.45">
      <c r="A38" s="104" t="s">
        <v>2388</v>
      </c>
      <c r="B38" s="55" t="s">
        <v>2389</v>
      </c>
      <c r="C38" s="56">
        <v>0.33322000000000002</v>
      </c>
      <c r="D38" s="56">
        <v>0.32871400000000001</v>
      </c>
      <c r="E38" s="56">
        <v>0.32510899999999998</v>
      </c>
      <c r="F38" s="56">
        <v>0.32192399999999999</v>
      </c>
      <c r="G38" s="56">
        <v>0.31932300000000002</v>
      </c>
      <c r="H38" s="56">
        <v>0.31738899999999998</v>
      </c>
      <c r="I38" s="56">
        <v>0.31614100000000001</v>
      </c>
      <c r="J38" s="56">
        <v>0.31525199999999998</v>
      </c>
      <c r="K38" s="56">
        <v>0.31532500000000002</v>
      </c>
      <c r="L38" s="56">
        <v>0.31646800000000003</v>
      </c>
      <c r="M38" s="56">
        <v>0.31819799999999998</v>
      </c>
      <c r="N38" s="56">
        <v>0.31991000000000003</v>
      </c>
      <c r="O38" s="56">
        <v>0.32261699999999999</v>
      </c>
      <c r="P38" s="56">
        <v>0.32586199999999999</v>
      </c>
      <c r="Q38" s="56">
        <v>0.32902599999999999</v>
      </c>
      <c r="R38" s="56">
        <v>0.33214900000000003</v>
      </c>
      <c r="S38" s="56">
        <v>0.335783</v>
      </c>
      <c r="T38" s="56">
        <v>0.33941100000000002</v>
      </c>
      <c r="U38" s="56">
        <v>0.34301999999999999</v>
      </c>
      <c r="V38" s="56">
        <v>0.34654800000000002</v>
      </c>
      <c r="W38" s="56">
        <v>0.34958699999999998</v>
      </c>
      <c r="X38" s="56">
        <v>0.35271000000000002</v>
      </c>
      <c r="Y38" s="56">
        <v>0.35583500000000001</v>
      </c>
      <c r="Z38" s="56">
        <v>0.357879</v>
      </c>
      <c r="AA38" s="56">
        <v>0.359958</v>
      </c>
      <c r="AB38" s="56">
        <v>0.36091400000000001</v>
      </c>
      <c r="AC38" s="56">
        <v>0.361315</v>
      </c>
      <c r="AD38" s="56">
        <v>0.36115399999999998</v>
      </c>
      <c r="AE38" s="56">
        <v>0.36036800000000002</v>
      </c>
      <c r="AF38" s="56">
        <v>0.35786000000000001</v>
      </c>
      <c r="AG38" s="56">
        <v>0.35473399999999999</v>
      </c>
      <c r="AH38" s="56">
        <v>0.34977599999999998</v>
      </c>
      <c r="AI38" s="34">
        <v>1.565E-3</v>
      </c>
    </row>
    <row r="39" spans="1:35" ht="15" customHeight="1" x14ac:dyDescent="0.45">
      <c r="A39" s="104" t="s">
        <v>2390</v>
      </c>
      <c r="B39" s="55" t="s">
        <v>2391</v>
      </c>
      <c r="C39" s="56">
        <v>0.41176299999999999</v>
      </c>
      <c r="D39" s="56">
        <v>0.43509500000000001</v>
      </c>
      <c r="E39" s="56">
        <v>0.456899</v>
      </c>
      <c r="F39" s="56">
        <v>0.47742400000000002</v>
      </c>
      <c r="G39" s="56">
        <v>0.496224</v>
      </c>
      <c r="H39" s="56">
        <v>0.51385499999999995</v>
      </c>
      <c r="I39" s="56">
        <v>0.53031200000000001</v>
      </c>
      <c r="J39" s="56">
        <v>0.54601900000000003</v>
      </c>
      <c r="K39" s="56">
        <v>0.56090399999999996</v>
      </c>
      <c r="L39" s="56">
        <v>0.57530400000000004</v>
      </c>
      <c r="M39" s="56">
        <v>0.589368</v>
      </c>
      <c r="N39" s="56">
        <v>0.60284199999999999</v>
      </c>
      <c r="O39" s="56">
        <v>0.61576399999999998</v>
      </c>
      <c r="P39" s="56">
        <v>0.62863899999999995</v>
      </c>
      <c r="Q39" s="56">
        <v>0.64065099999999997</v>
      </c>
      <c r="R39" s="56">
        <v>0.65235900000000002</v>
      </c>
      <c r="S39" s="56">
        <v>0.66383400000000004</v>
      </c>
      <c r="T39" s="56">
        <v>0.67532199999999998</v>
      </c>
      <c r="U39" s="56">
        <v>0.68654000000000004</v>
      </c>
      <c r="V39" s="56">
        <v>0.69797299999999995</v>
      </c>
      <c r="W39" s="56">
        <v>0.70956799999999998</v>
      </c>
      <c r="X39" s="56">
        <v>0.72204500000000005</v>
      </c>
      <c r="Y39" s="56">
        <v>0.73497000000000001</v>
      </c>
      <c r="Z39" s="56">
        <v>0.74858899999999995</v>
      </c>
      <c r="AA39" s="56">
        <v>0.76302199999999998</v>
      </c>
      <c r="AB39" s="56">
        <v>0.77847</v>
      </c>
      <c r="AC39" s="56">
        <v>0.79505899999999996</v>
      </c>
      <c r="AD39" s="56">
        <v>0.81283799999999995</v>
      </c>
      <c r="AE39" s="56">
        <v>0.83236699999999997</v>
      </c>
      <c r="AF39" s="56">
        <v>0.85345199999999999</v>
      </c>
      <c r="AG39" s="56">
        <v>0.87614599999999998</v>
      </c>
      <c r="AH39" s="56">
        <v>0.90098500000000004</v>
      </c>
      <c r="AI39" s="34">
        <v>2.5581E-2</v>
      </c>
    </row>
    <row r="40" spans="1:35" ht="15" customHeight="1" x14ac:dyDescent="0.45">
      <c r="A40" s="104" t="s">
        <v>2392</v>
      </c>
      <c r="B40" s="55" t="s">
        <v>2393</v>
      </c>
      <c r="C40" s="56">
        <v>1.490561</v>
      </c>
      <c r="D40" s="56">
        <v>1.5284249999999999</v>
      </c>
      <c r="E40" s="56">
        <v>1.5602769999999999</v>
      </c>
      <c r="F40" s="56">
        <v>1.5936920000000001</v>
      </c>
      <c r="G40" s="56">
        <v>1.6073170000000001</v>
      </c>
      <c r="H40" s="56">
        <v>1.6218790000000001</v>
      </c>
      <c r="I40" s="56">
        <v>1.6344259999999999</v>
      </c>
      <c r="J40" s="56">
        <v>1.6472770000000001</v>
      </c>
      <c r="K40" s="56">
        <v>1.660901</v>
      </c>
      <c r="L40" s="56">
        <v>1.6766620000000001</v>
      </c>
      <c r="M40" s="56">
        <v>1.6934750000000001</v>
      </c>
      <c r="N40" s="56">
        <v>1.7103280000000001</v>
      </c>
      <c r="O40" s="56">
        <v>1.7297039999999999</v>
      </c>
      <c r="P40" s="56">
        <v>1.7504679999999999</v>
      </c>
      <c r="Q40" s="56">
        <v>1.770675</v>
      </c>
      <c r="R40" s="56">
        <v>1.7913399999999999</v>
      </c>
      <c r="S40" s="56">
        <v>1.8137970000000001</v>
      </c>
      <c r="T40" s="56">
        <v>1.83592</v>
      </c>
      <c r="U40" s="56">
        <v>1.8601430000000001</v>
      </c>
      <c r="V40" s="56">
        <v>1.884115</v>
      </c>
      <c r="W40" s="56">
        <v>1.9102129999999999</v>
      </c>
      <c r="X40" s="56">
        <v>1.9382200000000001</v>
      </c>
      <c r="Y40" s="56">
        <v>1.967441</v>
      </c>
      <c r="Z40" s="56">
        <v>1.998084</v>
      </c>
      <c r="AA40" s="56">
        <v>2.030821</v>
      </c>
      <c r="AB40" s="56">
        <v>2.0643440000000002</v>
      </c>
      <c r="AC40" s="56">
        <v>2.1002990000000001</v>
      </c>
      <c r="AD40" s="56">
        <v>2.1375470000000001</v>
      </c>
      <c r="AE40" s="56">
        <v>2.1770299999999998</v>
      </c>
      <c r="AF40" s="56">
        <v>2.2189549999999998</v>
      </c>
      <c r="AG40" s="56">
        <v>2.2636419999999999</v>
      </c>
      <c r="AH40" s="56">
        <v>2.3102279999999999</v>
      </c>
      <c r="AI40" s="34">
        <v>1.4236E-2</v>
      </c>
    </row>
    <row r="41" spans="1:35" ht="15" customHeight="1" x14ac:dyDescent="0.45">
      <c r="A41" s="104" t="s">
        <v>2394</v>
      </c>
      <c r="B41" s="57" t="s">
        <v>412</v>
      </c>
      <c r="C41" s="147">
        <v>4.6542310000000002</v>
      </c>
      <c r="D41" s="147">
        <v>4.6545430000000003</v>
      </c>
      <c r="E41" s="147">
        <v>4.7438789999999997</v>
      </c>
      <c r="F41" s="147">
        <v>4.7828920000000004</v>
      </c>
      <c r="G41" s="147">
        <v>4.802162</v>
      </c>
      <c r="H41" s="147">
        <v>4.8219240000000001</v>
      </c>
      <c r="I41" s="147">
        <v>4.8365179999999999</v>
      </c>
      <c r="J41" s="147">
        <v>4.8434629999999999</v>
      </c>
      <c r="K41" s="147">
        <v>4.856446</v>
      </c>
      <c r="L41" s="147">
        <v>4.8792600000000004</v>
      </c>
      <c r="M41" s="147">
        <v>4.9086069999999999</v>
      </c>
      <c r="N41" s="147">
        <v>4.9287010000000002</v>
      </c>
      <c r="O41" s="147">
        <v>4.9560389999999996</v>
      </c>
      <c r="P41" s="147">
        <v>4.9889380000000001</v>
      </c>
      <c r="Q41" s="147">
        <v>5.0196519999999998</v>
      </c>
      <c r="R41" s="147">
        <v>5.0512560000000004</v>
      </c>
      <c r="S41" s="147">
        <v>5.0881889999999999</v>
      </c>
      <c r="T41" s="147">
        <v>5.1257989999999998</v>
      </c>
      <c r="U41" s="147">
        <v>5.167351</v>
      </c>
      <c r="V41" s="147">
        <v>5.2077349999999996</v>
      </c>
      <c r="W41" s="147">
        <v>5.2519869999999997</v>
      </c>
      <c r="X41" s="147">
        <v>5.2919900000000002</v>
      </c>
      <c r="Y41" s="147">
        <v>5.3359310000000004</v>
      </c>
      <c r="Z41" s="147">
        <v>5.3826720000000003</v>
      </c>
      <c r="AA41" s="147">
        <v>5.4347380000000003</v>
      </c>
      <c r="AB41" s="147">
        <v>5.4878200000000001</v>
      </c>
      <c r="AC41" s="147">
        <v>5.5457789999999996</v>
      </c>
      <c r="AD41" s="147">
        <v>5.6072240000000004</v>
      </c>
      <c r="AE41" s="147">
        <v>5.6730229999999997</v>
      </c>
      <c r="AF41" s="147">
        <v>5.7428270000000001</v>
      </c>
      <c r="AG41" s="147">
        <v>5.8188570000000004</v>
      </c>
      <c r="AH41" s="147">
        <v>5.8976499999999996</v>
      </c>
      <c r="AI41" s="60">
        <v>7.6670000000000002E-3</v>
      </c>
    </row>
    <row r="43" spans="1:35" ht="15" customHeight="1" x14ac:dyDescent="0.45">
      <c r="B43" s="57" t="s">
        <v>413</v>
      </c>
    </row>
    <row r="44" spans="1:35" ht="15" customHeight="1" x14ac:dyDescent="0.45">
      <c r="A44" s="104" t="s">
        <v>2395</v>
      </c>
      <c r="B44" s="55" t="s">
        <v>2378</v>
      </c>
      <c r="C44" s="56">
        <v>1.881696</v>
      </c>
      <c r="D44" s="56">
        <v>1.860932</v>
      </c>
      <c r="E44" s="56">
        <v>1.84307</v>
      </c>
      <c r="F44" s="56">
        <v>1.8447789999999999</v>
      </c>
      <c r="G44" s="56">
        <v>1.8428469999999999</v>
      </c>
      <c r="H44" s="56">
        <v>1.8387230000000001</v>
      </c>
      <c r="I44" s="56">
        <v>1.8294189999999999</v>
      </c>
      <c r="J44" s="56">
        <v>1.819504</v>
      </c>
      <c r="K44" s="56">
        <v>1.811391</v>
      </c>
      <c r="L44" s="56">
        <v>1.8063070000000001</v>
      </c>
      <c r="M44" s="56">
        <v>1.8044210000000001</v>
      </c>
      <c r="N44" s="56">
        <v>1.802967</v>
      </c>
      <c r="O44" s="56">
        <v>1.8044560000000001</v>
      </c>
      <c r="P44" s="56">
        <v>1.8064929999999999</v>
      </c>
      <c r="Q44" s="56">
        <v>1.806386</v>
      </c>
      <c r="R44" s="56">
        <v>1.8052980000000001</v>
      </c>
      <c r="S44" s="56">
        <v>1.805677</v>
      </c>
      <c r="T44" s="56">
        <v>1.8080020000000001</v>
      </c>
      <c r="U44" s="56">
        <v>1.808986</v>
      </c>
      <c r="V44" s="56">
        <v>1.8095129999999999</v>
      </c>
      <c r="W44" s="56">
        <v>1.8101499999999999</v>
      </c>
      <c r="X44" s="56">
        <v>1.8119430000000001</v>
      </c>
      <c r="Y44" s="56">
        <v>1.8134939999999999</v>
      </c>
      <c r="Z44" s="56">
        <v>1.8149</v>
      </c>
      <c r="AA44" s="56">
        <v>1.816673</v>
      </c>
      <c r="AB44" s="56">
        <v>1.818791</v>
      </c>
      <c r="AC44" s="56">
        <v>1.8205119999999999</v>
      </c>
      <c r="AD44" s="56">
        <v>1.821915</v>
      </c>
      <c r="AE44" s="56">
        <v>1.8230139999999999</v>
      </c>
      <c r="AF44" s="56">
        <v>1.824778</v>
      </c>
      <c r="AG44" s="56">
        <v>1.826543</v>
      </c>
      <c r="AH44" s="56">
        <v>1.828244</v>
      </c>
      <c r="AI44" s="34">
        <v>-9.2900000000000003E-4</v>
      </c>
    </row>
    <row r="45" spans="1:35" ht="15" customHeight="1" x14ac:dyDescent="0.45">
      <c r="A45" s="104" t="s">
        <v>2396</v>
      </c>
      <c r="B45" s="55" t="s">
        <v>2380</v>
      </c>
      <c r="C45" s="56">
        <v>2.7448E-2</v>
      </c>
      <c r="D45" s="56">
        <v>2.3043000000000001E-2</v>
      </c>
      <c r="E45" s="56">
        <v>2.6884999999999999E-2</v>
      </c>
      <c r="F45" s="56">
        <v>2.6612E-2</v>
      </c>
      <c r="G45" s="56">
        <v>2.6318000000000001E-2</v>
      </c>
      <c r="H45" s="56">
        <v>2.6003999999999999E-2</v>
      </c>
      <c r="I45" s="56">
        <v>2.5624999999999998E-2</v>
      </c>
      <c r="J45" s="56">
        <v>2.5291000000000001E-2</v>
      </c>
      <c r="K45" s="56">
        <v>2.4996000000000001E-2</v>
      </c>
      <c r="L45" s="56">
        <v>2.4749E-2</v>
      </c>
      <c r="M45" s="56">
        <v>2.4559999999999998E-2</v>
      </c>
      <c r="N45" s="56">
        <v>2.4389000000000001E-2</v>
      </c>
      <c r="O45" s="56">
        <v>2.4244999999999999E-2</v>
      </c>
      <c r="P45" s="56">
        <v>2.4124E-2</v>
      </c>
      <c r="Q45" s="56">
        <v>2.3980999999999999E-2</v>
      </c>
      <c r="R45" s="56">
        <v>2.3841000000000001E-2</v>
      </c>
      <c r="S45" s="56">
        <v>2.3717999999999999E-2</v>
      </c>
      <c r="T45" s="56">
        <v>2.3636999999999998E-2</v>
      </c>
      <c r="U45" s="56">
        <v>2.3545E-2</v>
      </c>
      <c r="V45" s="56">
        <v>2.3456999999999999E-2</v>
      </c>
      <c r="W45" s="56">
        <v>2.3369000000000001E-2</v>
      </c>
      <c r="X45" s="56">
        <v>2.3309E-2</v>
      </c>
      <c r="Y45" s="56">
        <v>2.3252999999999999E-2</v>
      </c>
      <c r="Z45" s="56">
        <v>2.3209E-2</v>
      </c>
      <c r="AA45" s="56">
        <v>2.3168000000000001E-2</v>
      </c>
      <c r="AB45" s="56">
        <v>2.3140999999999998E-2</v>
      </c>
      <c r="AC45" s="56">
        <v>2.3122E-2</v>
      </c>
      <c r="AD45" s="56">
        <v>2.3104E-2</v>
      </c>
      <c r="AE45" s="56">
        <v>2.3078000000000001E-2</v>
      </c>
      <c r="AF45" s="56">
        <v>2.308E-2</v>
      </c>
      <c r="AG45" s="56">
        <v>2.3085999999999999E-2</v>
      </c>
      <c r="AH45" s="56">
        <v>2.3091E-2</v>
      </c>
      <c r="AI45" s="34">
        <v>-5.5599999999999998E-3</v>
      </c>
    </row>
    <row r="46" spans="1:35" ht="15" customHeight="1" x14ac:dyDescent="0.45">
      <c r="A46" s="104" t="s">
        <v>2397</v>
      </c>
      <c r="B46" s="55" t="s">
        <v>2382</v>
      </c>
      <c r="C46" s="56">
        <v>0.61037399999999997</v>
      </c>
      <c r="D46" s="56">
        <v>0.61999400000000005</v>
      </c>
      <c r="E46" s="56">
        <v>0.62538000000000005</v>
      </c>
      <c r="F46" s="56">
        <v>0.62920600000000004</v>
      </c>
      <c r="G46" s="56">
        <v>0.63208699999999995</v>
      </c>
      <c r="H46" s="56">
        <v>0.63448599999999999</v>
      </c>
      <c r="I46" s="56">
        <v>0.63541999999999998</v>
      </c>
      <c r="J46" s="56">
        <v>0.63643400000000006</v>
      </c>
      <c r="K46" s="56">
        <v>0.63813399999999998</v>
      </c>
      <c r="L46" s="56">
        <v>0.64107700000000001</v>
      </c>
      <c r="M46" s="56">
        <v>0.64514499999999997</v>
      </c>
      <c r="N46" s="56">
        <v>0.648007</v>
      </c>
      <c r="O46" s="56">
        <v>0.65237999999999996</v>
      </c>
      <c r="P46" s="56">
        <v>0.65753899999999998</v>
      </c>
      <c r="Q46" s="56">
        <v>0.66206799999999999</v>
      </c>
      <c r="R46" s="56">
        <v>0.66634000000000004</v>
      </c>
      <c r="S46" s="56">
        <v>0.671099</v>
      </c>
      <c r="T46" s="56">
        <v>0.67657599999999996</v>
      </c>
      <c r="U46" s="56">
        <v>0.68157699999999999</v>
      </c>
      <c r="V46" s="56">
        <v>0.68634499999999998</v>
      </c>
      <c r="W46" s="56">
        <v>0.69125300000000001</v>
      </c>
      <c r="X46" s="56">
        <v>0.69659000000000004</v>
      </c>
      <c r="Y46" s="56">
        <v>0.70186800000000005</v>
      </c>
      <c r="Z46" s="56">
        <v>0.70714699999999997</v>
      </c>
      <c r="AA46" s="56">
        <v>0.71251500000000001</v>
      </c>
      <c r="AB46" s="56">
        <v>0.71805300000000005</v>
      </c>
      <c r="AC46" s="56">
        <v>0.72337300000000004</v>
      </c>
      <c r="AD46" s="56">
        <v>0.72850300000000001</v>
      </c>
      <c r="AE46" s="56">
        <v>0.73343100000000006</v>
      </c>
      <c r="AF46" s="56">
        <v>0.73866900000000002</v>
      </c>
      <c r="AG46" s="56">
        <v>0.74379200000000001</v>
      </c>
      <c r="AH46" s="56">
        <v>0.74888900000000003</v>
      </c>
      <c r="AI46" s="34">
        <v>6.6189999999999999E-3</v>
      </c>
    </row>
    <row r="47" spans="1:35" ht="15" customHeight="1" x14ac:dyDescent="0.45">
      <c r="A47" s="104" t="s">
        <v>2398</v>
      </c>
      <c r="B47" s="55" t="s">
        <v>393</v>
      </c>
      <c r="C47" s="56">
        <v>0.34074900000000002</v>
      </c>
      <c r="D47" s="56">
        <v>0.35034700000000002</v>
      </c>
      <c r="E47" s="56">
        <v>0.35726999999999998</v>
      </c>
      <c r="F47" s="56">
        <v>0.36302099999999998</v>
      </c>
      <c r="G47" s="56">
        <v>0.36788300000000002</v>
      </c>
      <c r="H47" s="56">
        <v>0.372255</v>
      </c>
      <c r="I47" s="56">
        <v>0.37573000000000001</v>
      </c>
      <c r="J47" s="56">
        <v>0.37929400000000002</v>
      </c>
      <c r="K47" s="56">
        <v>0.38336700000000001</v>
      </c>
      <c r="L47" s="56">
        <v>0.38816299999999998</v>
      </c>
      <c r="M47" s="56">
        <v>0.39360499999999998</v>
      </c>
      <c r="N47" s="56">
        <v>0.397895</v>
      </c>
      <c r="O47" s="56">
        <v>0.40316299999999999</v>
      </c>
      <c r="P47" s="56">
        <v>0.40903200000000001</v>
      </c>
      <c r="Q47" s="56">
        <v>0.41464099999999998</v>
      </c>
      <c r="R47" s="56">
        <v>0.42</v>
      </c>
      <c r="S47" s="56">
        <v>0.42552400000000001</v>
      </c>
      <c r="T47" s="56">
        <v>0.43131700000000001</v>
      </c>
      <c r="U47" s="56">
        <v>0.436782</v>
      </c>
      <c r="V47" s="56">
        <v>0.44205499999999998</v>
      </c>
      <c r="W47" s="56">
        <v>0.44737300000000002</v>
      </c>
      <c r="X47" s="56">
        <v>0.45291700000000001</v>
      </c>
      <c r="Y47" s="56">
        <v>0.458482</v>
      </c>
      <c r="Z47" s="56">
        <v>0.46405600000000002</v>
      </c>
      <c r="AA47" s="56">
        <v>0.46965899999999999</v>
      </c>
      <c r="AB47" s="56">
        <v>0.475356</v>
      </c>
      <c r="AC47" s="56">
        <v>0.48096100000000003</v>
      </c>
      <c r="AD47" s="56">
        <v>0.48654799999999998</v>
      </c>
      <c r="AE47" s="56">
        <v>0.49202099999999999</v>
      </c>
      <c r="AF47" s="56">
        <v>0.49764799999999998</v>
      </c>
      <c r="AG47" s="56">
        <v>0.50321899999999997</v>
      </c>
      <c r="AH47" s="56">
        <v>0.50872899999999999</v>
      </c>
      <c r="AI47" s="34">
        <v>1.3011999999999999E-2</v>
      </c>
    </row>
    <row r="48" spans="1:35" ht="15" customHeight="1" x14ac:dyDescent="0.45">
      <c r="A48" s="104" t="s">
        <v>2399</v>
      </c>
      <c r="B48" s="55" t="s">
        <v>2400</v>
      </c>
      <c r="C48" s="56">
        <v>0.77454000000000001</v>
      </c>
      <c r="D48" s="56">
        <v>0.69996999999999998</v>
      </c>
      <c r="E48" s="56">
        <v>0.75125600000000003</v>
      </c>
      <c r="F48" s="56">
        <v>0.75924999999999998</v>
      </c>
      <c r="G48" s="56">
        <v>0.75967600000000002</v>
      </c>
      <c r="H48" s="56">
        <v>0.759606</v>
      </c>
      <c r="I48" s="56">
        <v>0.75803600000000004</v>
      </c>
      <c r="J48" s="56">
        <v>0.75646100000000005</v>
      </c>
      <c r="K48" s="56">
        <v>0.75517400000000001</v>
      </c>
      <c r="L48" s="56">
        <v>0.75469900000000001</v>
      </c>
      <c r="M48" s="56">
        <v>0.75528499999999998</v>
      </c>
      <c r="N48" s="56">
        <v>0.75626099999999996</v>
      </c>
      <c r="O48" s="56">
        <v>0.75790500000000005</v>
      </c>
      <c r="P48" s="56">
        <v>0.759405</v>
      </c>
      <c r="Q48" s="56">
        <v>0.76040099999999999</v>
      </c>
      <c r="R48" s="56">
        <v>0.76087499999999997</v>
      </c>
      <c r="S48" s="56">
        <v>0.76166199999999995</v>
      </c>
      <c r="T48" s="56">
        <v>0.76307199999999997</v>
      </c>
      <c r="U48" s="56">
        <v>0.76410400000000001</v>
      </c>
      <c r="V48" s="56">
        <v>0.76526000000000005</v>
      </c>
      <c r="W48" s="56">
        <v>0.76624000000000003</v>
      </c>
      <c r="X48" s="56">
        <v>0.76737</v>
      </c>
      <c r="Y48" s="56">
        <v>0.76866199999999996</v>
      </c>
      <c r="Z48" s="56">
        <v>0.77011600000000002</v>
      </c>
      <c r="AA48" s="56">
        <v>0.77121200000000001</v>
      </c>
      <c r="AB48" s="56">
        <v>0.77265200000000001</v>
      </c>
      <c r="AC48" s="56">
        <v>0.77366699999999999</v>
      </c>
      <c r="AD48" s="56">
        <v>0.77454599999999996</v>
      </c>
      <c r="AE48" s="56">
        <v>0.77529899999999996</v>
      </c>
      <c r="AF48" s="56">
        <v>0.77612499999999995</v>
      </c>
      <c r="AG48" s="56">
        <v>0.77689299999999994</v>
      </c>
      <c r="AH48" s="56">
        <v>0.77768499999999996</v>
      </c>
      <c r="AI48" s="34">
        <v>1.3100000000000001E-4</v>
      </c>
    </row>
    <row r="49" spans="1:35" ht="15" customHeight="1" x14ac:dyDescent="0.45">
      <c r="A49" s="104" t="s">
        <v>2401</v>
      </c>
      <c r="B49" s="57" t="s">
        <v>412</v>
      </c>
      <c r="C49" s="147">
        <v>3.6348069999999999</v>
      </c>
      <c r="D49" s="147">
        <v>3.554287</v>
      </c>
      <c r="E49" s="147">
        <v>3.6038610000000002</v>
      </c>
      <c r="F49" s="147">
        <v>3.622868</v>
      </c>
      <c r="G49" s="147">
        <v>3.6288109999999998</v>
      </c>
      <c r="H49" s="147">
        <v>3.6310730000000002</v>
      </c>
      <c r="I49" s="147">
        <v>3.624231</v>
      </c>
      <c r="J49" s="147">
        <v>3.6169850000000001</v>
      </c>
      <c r="K49" s="147">
        <v>3.6130629999999999</v>
      </c>
      <c r="L49" s="147">
        <v>3.614995</v>
      </c>
      <c r="M49" s="147">
        <v>3.6230159999999998</v>
      </c>
      <c r="N49" s="147">
        <v>3.629518</v>
      </c>
      <c r="O49" s="147">
        <v>3.64215</v>
      </c>
      <c r="P49" s="147">
        <v>3.656593</v>
      </c>
      <c r="Q49" s="147">
        <v>3.6674760000000002</v>
      </c>
      <c r="R49" s="147">
        <v>3.6763539999999999</v>
      </c>
      <c r="S49" s="147">
        <v>3.6876799999999998</v>
      </c>
      <c r="T49" s="147">
        <v>3.702604</v>
      </c>
      <c r="U49" s="147">
        <v>3.7149939999999999</v>
      </c>
      <c r="V49" s="147">
        <v>3.7266300000000001</v>
      </c>
      <c r="W49" s="147">
        <v>3.7383860000000002</v>
      </c>
      <c r="X49" s="147">
        <v>3.752129</v>
      </c>
      <c r="Y49" s="147">
        <v>3.7657590000000001</v>
      </c>
      <c r="Z49" s="147">
        <v>3.7794289999999999</v>
      </c>
      <c r="AA49" s="147">
        <v>3.7932269999999999</v>
      </c>
      <c r="AB49" s="147">
        <v>3.807992</v>
      </c>
      <c r="AC49" s="147">
        <v>3.8216350000000001</v>
      </c>
      <c r="AD49" s="147">
        <v>3.8346149999999999</v>
      </c>
      <c r="AE49" s="147">
        <v>3.8468420000000001</v>
      </c>
      <c r="AF49" s="147">
        <v>3.8602989999999999</v>
      </c>
      <c r="AG49" s="147">
        <v>3.873532</v>
      </c>
      <c r="AH49" s="147">
        <v>3.8866369999999999</v>
      </c>
      <c r="AI49" s="60">
        <v>2.163E-3</v>
      </c>
    </row>
    <row r="51" spans="1:35" ht="15" customHeight="1" x14ac:dyDescent="0.45">
      <c r="B51" s="57" t="s">
        <v>2402</v>
      </c>
    </row>
    <row r="52" spans="1:35" ht="15" customHeight="1" x14ac:dyDescent="0.45">
      <c r="A52" s="104" t="s">
        <v>2403</v>
      </c>
      <c r="B52" s="55" t="s">
        <v>2378</v>
      </c>
      <c r="C52" s="56">
        <v>0.22666900000000001</v>
      </c>
      <c r="D52" s="56">
        <v>0.221052</v>
      </c>
      <c r="E52" s="56">
        <v>0.217477</v>
      </c>
      <c r="F52" s="56">
        <v>0.21653800000000001</v>
      </c>
      <c r="G52" s="56">
        <v>0.215674</v>
      </c>
      <c r="H52" s="56">
        <v>0.21454899999999999</v>
      </c>
      <c r="I52" s="56">
        <v>0.21355499999999999</v>
      </c>
      <c r="J52" s="56">
        <v>0.211561</v>
      </c>
      <c r="K52" s="56">
        <v>0.20937700000000001</v>
      </c>
      <c r="L52" s="56">
        <v>0.20678099999999999</v>
      </c>
      <c r="M52" s="56">
        <v>0.204318</v>
      </c>
      <c r="N52" s="56">
        <v>0.20203599999999999</v>
      </c>
      <c r="O52" s="56">
        <v>0.199738</v>
      </c>
      <c r="P52" s="56">
        <v>0.19750200000000001</v>
      </c>
      <c r="Q52" s="56">
        <v>0.195164</v>
      </c>
      <c r="R52" s="56">
        <v>0.192909</v>
      </c>
      <c r="S52" s="56">
        <v>0.19070000000000001</v>
      </c>
      <c r="T52" s="56">
        <v>0.188554</v>
      </c>
      <c r="U52" s="56">
        <v>0.18651100000000001</v>
      </c>
      <c r="V52" s="56">
        <v>0.18451400000000001</v>
      </c>
      <c r="W52" s="56">
        <v>0.18249799999999999</v>
      </c>
      <c r="X52" s="56">
        <v>0.180704</v>
      </c>
      <c r="Y52" s="56">
        <v>0.178901</v>
      </c>
      <c r="Z52" s="56">
        <v>0.17691499999999999</v>
      </c>
      <c r="AA52" s="56">
        <v>0.17497399999999999</v>
      </c>
      <c r="AB52" s="56">
        <v>0.17317099999999999</v>
      </c>
      <c r="AC52" s="56">
        <v>0.17130500000000001</v>
      </c>
      <c r="AD52" s="56">
        <v>0.16964799999999999</v>
      </c>
      <c r="AE52" s="56">
        <v>0.16800699999999999</v>
      </c>
      <c r="AF52" s="56">
        <v>0.16631699999999999</v>
      </c>
      <c r="AG52" s="56">
        <v>0.16470499999999999</v>
      </c>
      <c r="AH52" s="56">
        <v>0.163213</v>
      </c>
      <c r="AI52" s="34">
        <v>-1.0539E-2</v>
      </c>
    </row>
    <row r="53" spans="1:35" ht="15" customHeight="1" x14ac:dyDescent="0.45">
      <c r="A53" s="104" t="s">
        <v>2404</v>
      </c>
      <c r="B53" s="55" t="s">
        <v>2382</v>
      </c>
      <c r="C53" s="56">
        <v>6.4660000000000004E-3</v>
      </c>
      <c r="D53" s="56">
        <v>6.4279999999999997E-3</v>
      </c>
      <c r="E53" s="56">
        <v>6.4429999999999999E-3</v>
      </c>
      <c r="F53" s="56">
        <v>6.4510000000000001E-3</v>
      </c>
      <c r="G53" s="56">
        <v>6.4590000000000003E-3</v>
      </c>
      <c r="H53" s="56">
        <v>6.4570000000000001E-3</v>
      </c>
      <c r="I53" s="56">
        <v>6.4609999999999997E-3</v>
      </c>
      <c r="J53" s="56">
        <v>6.4390000000000003E-3</v>
      </c>
      <c r="K53" s="56">
        <v>6.4149999999999997E-3</v>
      </c>
      <c r="L53" s="56">
        <v>6.3810000000000004E-3</v>
      </c>
      <c r="M53" s="56">
        <v>6.3499999999999997E-3</v>
      </c>
      <c r="N53" s="56">
        <v>6.3229999999999996E-3</v>
      </c>
      <c r="O53" s="56">
        <v>6.293E-3</v>
      </c>
      <c r="P53" s="56">
        <v>6.2639999999999996E-3</v>
      </c>
      <c r="Q53" s="56">
        <v>6.228E-3</v>
      </c>
      <c r="R53" s="56">
        <v>6.1919999999999996E-3</v>
      </c>
      <c r="S53" s="56">
        <v>6.1549999999999999E-3</v>
      </c>
      <c r="T53" s="56">
        <v>6.1159999999999999E-3</v>
      </c>
      <c r="U53" s="56">
        <v>6.0800000000000003E-3</v>
      </c>
      <c r="V53" s="56">
        <v>6.0439999999999999E-3</v>
      </c>
      <c r="W53" s="56">
        <v>6.0080000000000003E-3</v>
      </c>
      <c r="X53" s="56">
        <v>5.9810000000000002E-3</v>
      </c>
      <c r="Y53" s="56">
        <v>5.9540000000000001E-3</v>
      </c>
      <c r="Z53" s="56">
        <v>5.9150000000000001E-3</v>
      </c>
      <c r="AA53" s="56">
        <v>5.8770000000000003E-3</v>
      </c>
      <c r="AB53" s="56">
        <v>5.842E-3</v>
      </c>
      <c r="AC53" s="56">
        <v>5.8040000000000001E-3</v>
      </c>
      <c r="AD53" s="56">
        <v>5.7730000000000004E-3</v>
      </c>
      <c r="AE53" s="56">
        <v>5.7400000000000003E-3</v>
      </c>
      <c r="AF53" s="56">
        <v>5.7060000000000001E-3</v>
      </c>
      <c r="AG53" s="56">
        <v>5.6730000000000001E-3</v>
      </c>
      <c r="AH53" s="56">
        <v>5.6420000000000003E-3</v>
      </c>
      <c r="AI53" s="34">
        <v>-4.385E-3</v>
      </c>
    </row>
    <row r="54" spans="1:35" ht="15" customHeight="1" x14ac:dyDescent="0.45">
      <c r="A54" s="104" t="s">
        <v>2405</v>
      </c>
      <c r="B54" s="55" t="s">
        <v>410</v>
      </c>
      <c r="C54" s="56">
        <v>0.104045</v>
      </c>
      <c r="D54" s="56">
        <v>0.110308</v>
      </c>
      <c r="E54" s="56">
        <v>0.110611</v>
      </c>
      <c r="F54" s="56">
        <v>0.11081000000000001</v>
      </c>
      <c r="G54" s="56">
        <v>0.112104</v>
      </c>
      <c r="H54" s="56">
        <v>0.113288</v>
      </c>
      <c r="I54" s="56">
        <v>0.11464100000000001</v>
      </c>
      <c r="J54" s="56">
        <v>0.115216</v>
      </c>
      <c r="K54" s="56">
        <v>0.115519</v>
      </c>
      <c r="L54" s="56">
        <v>0.115522</v>
      </c>
      <c r="M54" s="56">
        <v>0.11556</v>
      </c>
      <c r="N54" s="56">
        <v>0.115129</v>
      </c>
      <c r="O54" s="56">
        <v>0.11483599999999999</v>
      </c>
      <c r="P54" s="56">
        <v>0.114791</v>
      </c>
      <c r="Q54" s="56">
        <v>0.114704</v>
      </c>
      <c r="R54" s="56">
        <v>0.114692</v>
      </c>
      <c r="S54" s="56">
        <v>0.11472300000000001</v>
      </c>
      <c r="T54" s="56">
        <v>0.114784</v>
      </c>
      <c r="U54" s="56">
        <v>0.1149</v>
      </c>
      <c r="V54" s="56">
        <v>0.115022</v>
      </c>
      <c r="W54" s="56">
        <v>0.115119</v>
      </c>
      <c r="X54" s="56">
        <v>0.115342</v>
      </c>
      <c r="Y54" s="56">
        <v>0.115551</v>
      </c>
      <c r="Z54" s="56">
        <v>0.115602</v>
      </c>
      <c r="AA54" s="56">
        <v>0.115676</v>
      </c>
      <c r="AB54" s="56">
        <v>0.11579399999999999</v>
      </c>
      <c r="AC54" s="56">
        <v>0.115809</v>
      </c>
      <c r="AD54" s="56">
        <v>0.115978</v>
      </c>
      <c r="AE54" s="56">
        <v>0.116095</v>
      </c>
      <c r="AF54" s="56">
        <v>0.116202</v>
      </c>
      <c r="AG54" s="56">
        <v>0.116324</v>
      </c>
      <c r="AH54" s="56">
        <v>0.11648699999999999</v>
      </c>
      <c r="AI54" s="34">
        <v>3.65E-3</v>
      </c>
    </row>
    <row r="55" spans="1:35" ht="15" customHeight="1" x14ac:dyDescent="0.45">
      <c r="A55" s="104" t="s">
        <v>2406</v>
      </c>
      <c r="B55" s="57" t="s">
        <v>412</v>
      </c>
      <c r="C55" s="147">
        <v>0.33717999999999998</v>
      </c>
      <c r="D55" s="147">
        <v>0.33778799999999998</v>
      </c>
      <c r="E55" s="147">
        <v>0.33453100000000002</v>
      </c>
      <c r="F55" s="147">
        <v>0.33379900000000001</v>
      </c>
      <c r="G55" s="147">
        <v>0.33423700000000001</v>
      </c>
      <c r="H55" s="147">
        <v>0.33429500000000001</v>
      </c>
      <c r="I55" s="147">
        <v>0.33465800000000001</v>
      </c>
      <c r="J55" s="147">
        <v>0.33321699999999999</v>
      </c>
      <c r="K55" s="147">
        <v>0.33131100000000002</v>
      </c>
      <c r="L55" s="147">
        <v>0.32868399999999998</v>
      </c>
      <c r="M55" s="147">
        <v>0.32622800000000002</v>
      </c>
      <c r="N55" s="147">
        <v>0.323488</v>
      </c>
      <c r="O55" s="147">
        <v>0.32086799999999999</v>
      </c>
      <c r="P55" s="147">
        <v>0.31855699999999998</v>
      </c>
      <c r="Q55" s="147">
        <v>0.31609599999999999</v>
      </c>
      <c r="R55" s="147">
        <v>0.31379299999999999</v>
      </c>
      <c r="S55" s="147">
        <v>0.31157699999999999</v>
      </c>
      <c r="T55" s="147">
        <v>0.30945400000000001</v>
      </c>
      <c r="U55" s="147">
        <v>0.30749100000000001</v>
      </c>
      <c r="V55" s="147">
        <v>0.30558000000000002</v>
      </c>
      <c r="W55" s="147">
        <v>0.30362499999999998</v>
      </c>
      <c r="X55" s="147">
        <v>0.30202800000000002</v>
      </c>
      <c r="Y55" s="147">
        <v>0.30040600000000001</v>
      </c>
      <c r="Z55" s="147">
        <v>0.29843199999999998</v>
      </c>
      <c r="AA55" s="147">
        <v>0.29652800000000001</v>
      </c>
      <c r="AB55" s="147">
        <v>0.29480699999999999</v>
      </c>
      <c r="AC55" s="147">
        <v>0.29291899999999998</v>
      </c>
      <c r="AD55" s="147">
        <v>0.29139900000000002</v>
      </c>
      <c r="AE55" s="147">
        <v>0.28984199999999999</v>
      </c>
      <c r="AF55" s="147">
        <v>0.28822500000000001</v>
      </c>
      <c r="AG55" s="147">
        <v>0.28670200000000001</v>
      </c>
      <c r="AH55" s="147">
        <v>0.28534199999999998</v>
      </c>
      <c r="AI55" s="60">
        <v>-5.3699999999999998E-3</v>
      </c>
    </row>
    <row r="57" spans="1:35" ht="15" customHeight="1" x14ac:dyDescent="0.45">
      <c r="A57" s="104" t="s">
        <v>2407</v>
      </c>
      <c r="B57" s="55" t="s">
        <v>2408</v>
      </c>
      <c r="C57" s="56">
        <v>0.13072</v>
      </c>
      <c r="D57" s="56">
        <v>0.13072</v>
      </c>
      <c r="E57" s="56">
        <v>0.13072</v>
      </c>
      <c r="F57" s="56">
        <v>0.13072</v>
      </c>
      <c r="G57" s="56">
        <v>0.13072</v>
      </c>
      <c r="H57" s="56">
        <v>0.13072</v>
      </c>
      <c r="I57" s="56">
        <v>0.13072</v>
      </c>
      <c r="J57" s="56">
        <v>0.13072</v>
      </c>
      <c r="K57" s="56">
        <v>0.13072</v>
      </c>
      <c r="L57" s="56">
        <v>0.13072</v>
      </c>
      <c r="M57" s="56">
        <v>0.13072</v>
      </c>
      <c r="N57" s="56">
        <v>0.13072</v>
      </c>
      <c r="O57" s="56">
        <v>0.13072</v>
      </c>
      <c r="P57" s="56">
        <v>0.13072</v>
      </c>
      <c r="Q57" s="56">
        <v>0.13072</v>
      </c>
      <c r="R57" s="56">
        <v>0.13072</v>
      </c>
      <c r="S57" s="56">
        <v>0.13072</v>
      </c>
      <c r="T57" s="56">
        <v>0.13072</v>
      </c>
      <c r="U57" s="56">
        <v>0.13072</v>
      </c>
      <c r="V57" s="56">
        <v>0.13072</v>
      </c>
      <c r="W57" s="56">
        <v>0.13072</v>
      </c>
      <c r="X57" s="56">
        <v>0.13072</v>
      </c>
      <c r="Y57" s="56">
        <v>0.13072</v>
      </c>
      <c r="Z57" s="56">
        <v>0.13072</v>
      </c>
      <c r="AA57" s="56">
        <v>0.13072</v>
      </c>
      <c r="AB57" s="56">
        <v>0.13072</v>
      </c>
      <c r="AC57" s="56">
        <v>0.13072</v>
      </c>
      <c r="AD57" s="56">
        <v>0.13072</v>
      </c>
      <c r="AE57" s="56">
        <v>0.13072</v>
      </c>
      <c r="AF57" s="56">
        <v>0.13072</v>
      </c>
      <c r="AG57" s="56">
        <v>0.13072</v>
      </c>
      <c r="AH57" s="56">
        <v>0.13072</v>
      </c>
      <c r="AI57" s="34">
        <v>0</v>
      </c>
    </row>
    <row r="58" spans="1:35" ht="15" customHeight="1" x14ac:dyDescent="0.45">
      <c r="A58" s="104" t="s">
        <v>2409</v>
      </c>
      <c r="B58" s="55" t="s">
        <v>2410</v>
      </c>
      <c r="C58" s="56">
        <v>0.54317099999999996</v>
      </c>
      <c r="D58" s="56">
        <v>0.552284</v>
      </c>
      <c r="E58" s="56">
        <v>0.555149</v>
      </c>
      <c r="F58" s="56">
        <v>0.55892900000000001</v>
      </c>
      <c r="G58" s="56">
        <v>0.55966099999999996</v>
      </c>
      <c r="H58" s="56">
        <v>0.56047400000000003</v>
      </c>
      <c r="I58" s="56">
        <v>0.56145199999999995</v>
      </c>
      <c r="J58" s="56">
        <v>0.56317799999999996</v>
      </c>
      <c r="K58" s="56">
        <v>0.56481999999999999</v>
      </c>
      <c r="L58" s="56">
        <v>0.56695700000000004</v>
      </c>
      <c r="M58" s="56">
        <v>0.56905499999999998</v>
      </c>
      <c r="N58" s="56">
        <v>0.57088099999999997</v>
      </c>
      <c r="O58" s="56">
        <v>0.57313700000000001</v>
      </c>
      <c r="P58" s="56">
        <v>0.57529699999999995</v>
      </c>
      <c r="Q58" s="56">
        <v>0.577264</v>
      </c>
      <c r="R58" s="56">
        <v>0.57916599999999996</v>
      </c>
      <c r="S58" s="56">
        <v>0.58128400000000002</v>
      </c>
      <c r="T58" s="56">
        <v>0.58328800000000003</v>
      </c>
      <c r="U58" s="56">
        <v>0.58520799999999995</v>
      </c>
      <c r="V58" s="56">
        <v>0.58726299999999998</v>
      </c>
      <c r="W58" s="56">
        <v>0.58906999999999998</v>
      </c>
      <c r="X58" s="56">
        <v>0.59133100000000005</v>
      </c>
      <c r="Y58" s="56">
        <v>0.59322900000000001</v>
      </c>
      <c r="Z58" s="56">
        <v>0.59492699999999998</v>
      </c>
      <c r="AA58" s="56">
        <v>0.59665199999999996</v>
      </c>
      <c r="AB58" s="56">
        <v>0.59867300000000001</v>
      </c>
      <c r="AC58" s="56">
        <v>0.60055000000000003</v>
      </c>
      <c r="AD58" s="56">
        <v>0.60267899999999996</v>
      </c>
      <c r="AE58" s="56">
        <v>0.60452700000000004</v>
      </c>
      <c r="AF58" s="56">
        <v>0.60648199999999997</v>
      </c>
      <c r="AG58" s="56">
        <v>0.608514</v>
      </c>
      <c r="AH58" s="56">
        <v>0.61055599999999999</v>
      </c>
      <c r="AI58" s="34">
        <v>3.7799999999999999E-3</v>
      </c>
    </row>
    <row r="60" spans="1:35" ht="15" customHeight="1" x14ac:dyDescent="0.45">
      <c r="B60" s="57" t="s">
        <v>437</v>
      </c>
    </row>
    <row r="61" spans="1:35" ht="15" customHeight="1" x14ac:dyDescent="0.45">
      <c r="A61" s="104" t="s">
        <v>2411</v>
      </c>
      <c r="B61" s="55" t="s">
        <v>2378</v>
      </c>
      <c r="C61" s="56">
        <v>2.2320519999999999</v>
      </c>
      <c r="D61" s="56">
        <v>2.20282</v>
      </c>
      <c r="E61" s="56">
        <v>2.1788979999999998</v>
      </c>
      <c r="F61" s="56">
        <v>2.178544</v>
      </c>
      <c r="G61" s="56">
        <v>2.1749109999999998</v>
      </c>
      <c r="H61" s="56">
        <v>2.16858</v>
      </c>
      <c r="I61" s="56">
        <v>2.15699</v>
      </c>
      <c r="J61" s="56">
        <v>2.1437110000000001</v>
      </c>
      <c r="K61" s="56">
        <v>2.1321560000000002</v>
      </c>
      <c r="L61" s="56">
        <v>2.1234410000000001</v>
      </c>
      <c r="M61" s="56">
        <v>2.1181779999999999</v>
      </c>
      <c r="N61" s="56">
        <v>2.1135229999999998</v>
      </c>
      <c r="O61" s="56">
        <v>2.1117279999999998</v>
      </c>
      <c r="P61" s="56">
        <v>2.110554</v>
      </c>
      <c r="Q61" s="56">
        <v>2.1070280000000001</v>
      </c>
      <c r="R61" s="56">
        <v>2.1025420000000001</v>
      </c>
      <c r="S61" s="56">
        <v>2.09965</v>
      </c>
      <c r="T61" s="56">
        <v>2.0987529999999999</v>
      </c>
      <c r="U61" s="56">
        <v>2.0966170000000002</v>
      </c>
      <c r="V61" s="56">
        <v>2.094001</v>
      </c>
      <c r="W61" s="56">
        <v>2.0915010000000001</v>
      </c>
      <c r="X61" s="56">
        <v>2.090446</v>
      </c>
      <c r="Y61" s="56">
        <v>2.0891899999999999</v>
      </c>
      <c r="Z61" s="56">
        <v>2.0875780000000002</v>
      </c>
      <c r="AA61" s="56">
        <v>2.086484</v>
      </c>
      <c r="AB61" s="56">
        <v>2.0858919999999999</v>
      </c>
      <c r="AC61" s="56">
        <v>2.084813</v>
      </c>
      <c r="AD61" s="56">
        <v>2.0836459999999999</v>
      </c>
      <c r="AE61" s="56">
        <v>2.0822039999999999</v>
      </c>
      <c r="AF61" s="56">
        <v>2.0814219999999999</v>
      </c>
      <c r="AG61" s="56">
        <v>2.08074</v>
      </c>
      <c r="AH61" s="56">
        <v>2.0801180000000001</v>
      </c>
      <c r="AI61" s="34">
        <v>-2.271E-3</v>
      </c>
    </row>
    <row r="62" spans="1:35" ht="15" customHeight="1" x14ac:dyDescent="0.45">
      <c r="A62" s="104" t="s">
        <v>2412</v>
      </c>
      <c r="B62" s="55" t="s">
        <v>2380</v>
      </c>
      <c r="C62" s="56">
        <v>0.55250200000000005</v>
      </c>
      <c r="D62" s="56">
        <v>0.501938</v>
      </c>
      <c r="E62" s="56">
        <v>0.55802300000000005</v>
      </c>
      <c r="F62" s="56">
        <v>0.55921399999999999</v>
      </c>
      <c r="G62" s="56">
        <v>0.55925899999999995</v>
      </c>
      <c r="H62" s="56">
        <v>0.55874800000000002</v>
      </c>
      <c r="I62" s="56">
        <v>0.55691199999999996</v>
      </c>
      <c r="J62" s="56">
        <v>0.55511600000000005</v>
      </c>
      <c r="K62" s="56">
        <v>0.55433600000000005</v>
      </c>
      <c r="L62" s="56">
        <v>0.555006</v>
      </c>
      <c r="M62" s="56">
        <v>0.55691199999999996</v>
      </c>
      <c r="N62" s="56">
        <v>0.55893899999999996</v>
      </c>
      <c r="O62" s="56">
        <v>0.56157999999999997</v>
      </c>
      <c r="P62" s="56">
        <v>0.56489999999999996</v>
      </c>
      <c r="Q62" s="56">
        <v>0.56763600000000003</v>
      </c>
      <c r="R62" s="56">
        <v>0.57029399999999997</v>
      </c>
      <c r="S62" s="56">
        <v>0.57359599999999999</v>
      </c>
      <c r="T62" s="56">
        <v>0.57703599999999999</v>
      </c>
      <c r="U62" s="56">
        <v>0.58097100000000002</v>
      </c>
      <c r="V62" s="56">
        <v>0.58457499999999996</v>
      </c>
      <c r="W62" s="56">
        <v>0.58855800000000003</v>
      </c>
      <c r="X62" s="56">
        <v>0.593144</v>
      </c>
      <c r="Y62" s="56">
        <v>0.59801800000000005</v>
      </c>
      <c r="Z62" s="56">
        <v>0.60311499999999996</v>
      </c>
      <c r="AA62" s="56">
        <v>0.60840300000000003</v>
      </c>
      <c r="AB62" s="56">
        <v>0.613514</v>
      </c>
      <c r="AC62" s="56">
        <v>0.61927600000000005</v>
      </c>
      <c r="AD62" s="56">
        <v>0.62542200000000003</v>
      </c>
      <c r="AE62" s="56">
        <v>0.63154500000000002</v>
      </c>
      <c r="AF62" s="56">
        <v>0.638073</v>
      </c>
      <c r="AG62" s="56">
        <v>0.64531899999999998</v>
      </c>
      <c r="AH62" s="56">
        <v>0.65257399999999999</v>
      </c>
      <c r="AI62" s="34">
        <v>5.3839999999999999E-3</v>
      </c>
    </row>
    <row r="63" spans="1:35" ht="15" customHeight="1" x14ac:dyDescent="0.45">
      <c r="A63" s="104" t="s">
        <v>2413</v>
      </c>
      <c r="B63" s="55" t="s">
        <v>2382</v>
      </c>
      <c r="C63" s="56">
        <v>0.64261299999999999</v>
      </c>
      <c r="D63" s="56">
        <v>0.65196200000000004</v>
      </c>
      <c r="E63" s="56">
        <v>0.65711299999999995</v>
      </c>
      <c r="F63" s="56">
        <v>0.66070499999999999</v>
      </c>
      <c r="G63" s="56">
        <v>0.66332800000000003</v>
      </c>
      <c r="H63" s="56">
        <v>0.66543300000000005</v>
      </c>
      <c r="I63" s="56">
        <v>0.66605099999999995</v>
      </c>
      <c r="J63" s="56">
        <v>0.66671499999999995</v>
      </c>
      <c r="K63" s="56">
        <v>0.66809399999999997</v>
      </c>
      <c r="L63" s="56">
        <v>0.670763</v>
      </c>
      <c r="M63" s="56">
        <v>0.67460200000000003</v>
      </c>
      <c r="N63" s="56">
        <v>0.67724300000000004</v>
      </c>
      <c r="O63" s="56">
        <v>0.68140500000000004</v>
      </c>
      <c r="P63" s="56">
        <v>0.68636900000000001</v>
      </c>
      <c r="Q63" s="56">
        <v>0.69067400000000001</v>
      </c>
      <c r="R63" s="56">
        <v>0.69471400000000005</v>
      </c>
      <c r="S63" s="56">
        <v>0.69925899999999996</v>
      </c>
      <c r="T63" s="56">
        <v>0.70452599999999999</v>
      </c>
      <c r="U63" s="56">
        <v>0.70932499999999998</v>
      </c>
      <c r="V63" s="56">
        <v>0.71387</v>
      </c>
      <c r="W63" s="56">
        <v>0.71856600000000004</v>
      </c>
      <c r="X63" s="56">
        <v>0.72372000000000003</v>
      </c>
      <c r="Y63" s="56">
        <v>0.72882000000000002</v>
      </c>
      <c r="Z63" s="56">
        <v>0.73391200000000001</v>
      </c>
      <c r="AA63" s="56">
        <v>0.73909599999999998</v>
      </c>
      <c r="AB63" s="56">
        <v>0.744448</v>
      </c>
      <c r="AC63" s="56">
        <v>0.74958499999999995</v>
      </c>
      <c r="AD63" s="56">
        <v>0.754548</v>
      </c>
      <c r="AE63" s="56">
        <v>0.75930600000000004</v>
      </c>
      <c r="AF63" s="56">
        <v>0.764378</v>
      </c>
      <c r="AG63" s="56">
        <v>0.76934800000000003</v>
      </c>
      <c r="AH63" s="56">
        <v>0.77429700000000001</v>
      </c>
      <c r="AI63" s="34">
        <v>6.0309999999999999E-3</v>
      </c>
    </row>
    <row r="64" spans="1:35" ht="15" customHeight="1" x14ac:dyDescent="0.45">
      <c r="A64" s="104" t="s">
        <v>2414</v>
      </c>
      <c r="B64" s="55" t="s">
        <v>2384</v>
      </c>
      <c r="C64" s="56">
        <v>0.51691399999999998</v>
      </c>
      <c r="D64" s="56">
        <v>0.51732400000000001</v>
      </c>
      <c r="E64" s="56">
        <v>0.51661900000000005</v>
      </c>
      <c r="F64" s="56">
        <v>0.51485000000000003</v>
      </c>
      <c r="G64" s="56">
        <v>0.51327299999999998</v>
      </c>
      <c r="H64" s="56">
        <v>0.51146499999999995</v>
      </c>
      <c r="I64" s="56">
        <v>0.50849599999999995</v>
      </c>
      <c r="J64" s="56">
        <v>0.49680000000000002</v>
      </c>
      <c r="K64" s="56">
        <v>0.48649399999999998</v>
      </c>
      <c r="L64" s="56">
        <v>0.478188</v>
      </c>
      <c r="M64" s="56">
        <v>0.47129199999999999</v>
      </c>
      <c r="N64" s="56">
        <v>0.46413399999999999</v>
      </c>
      <c r="O64" s="56">
        <v>0.45813999999999999</v>
      </c>
      <c r="P64" s="56">
        <v>0.453071</v>
      </c>
      <c r="Q64" s="56">
        <v>0.44781700000000002</v>
      </c>
      <c r="R64" s="56">
        <v>0.44284899999999999</v>
      </c>
      <c r="S64" s="56">
        <v>0.43889499999999998</v>
      </c>
      <c r="T64" s="56">
        <v>0.43529699999999999</v>
      </c>
      <c r="U64" s="56">
        <v>0.43238599999999999</v>
      </c>
      <c r="V64" s="56">
        <v>0.42922399999999999</v>
      </c>
      <c r="W64" s="56">
        <v>0.426649</v>
      </c>
      <c r="X64" s="56">
        <v>0.42386600000000002</v>
      </c>
      <c r="Y64" s="56">
        <v>0.42136800000000002</v>
      </c>
      <c r="Z64" s="56">
        <v>0.41914699999999999</v>
      </c>
      <c r="AA64" s="56">
        <v>0.417493</v>
      </c>
      <c r="AB64" s="56">
        <v>0.41598299999999999</v>
      </c>
      <c r="AC64" s="56">
        <v>0.41496899999999998</v>
      </c>
      <c r="AD64" s="56">
        <v>0.41427900000000001</v>
      </c>
      <c r="AE64" s="56">
        <v>0.41387400000000002</v>
      </c>
      <c r="AF64" s="56">
        <v>0.41392800000000002</v>
      </c>
      <c r="AG64" s="56">
        <v>0.41462500000000002</v>
      </c>
      <c r="AH64" s="56">
        <v>0.41553800000000002</v>
      </c>
      <c r="AI64" s="34">
        <v>-7.0169999999999998E-3</v>
      </c>
    </row>
    <row r="65" spans="1:35" ht="15" customHeight="1" x14ac:dyDescent="0.45">
      <c r="A65" s="104" t="s">
        <v>2415</v>
      </c>
      <c r="B65" s="55" t="s">
        <v>393</v>
      </c>
      <c r="C65" s="56">
        <v>0.42649399999999998</v>
      </c>
      <c r="D65" s="56">
        <v>0.43645099999999998</v>
      </c>
      <c r="E65" s="56">
        <v>0.44359999999999999</v>
      </c>
      <c r="F65" s="56">
        <v>0.44936399999999999</v>
      </c>
      <c r="G65" s="56">
        <v>0.454094</v>
      </c>
      <c r="H65" s="56">
        <v>0.45820499999999997</v>
      </c>
      <c r="I65" s="56">
        <v>0.461289</v>
      </c>
      <c r="J65" s="56">
        <v>0.46443099999999998</v>
      </c>
      <c r="K65" s="56">
        <v>0.46818100000000001</v>
      </c>
      <c r="L65" s="56">
        <v>0.472831</v>
      </c>
      <c r="M65" s="56">
        <v>0.47824699999999998</v>
      </c>
      <c r="N65" s="56">
        <v>0.482516</v>
      </c>
      <c r="O65" s="56">
        <v>0.487784</v>
      </c>
      <c r="P65" s="56">
        <v>0.49368099999999998</v>
      </c>
      <c r="Q65" s="56">
        <v>0.49923699999999999</v>
      </c>
      <c r="R65" s="56">
        <v>0.50448899999999997</v>
      </c>
      <c r="S65" s="56">
        <v>0.50993599999999994</v>
      </c>
      <c r="T65" s="56">
        <v>0.515652</v>
      </c>
      <c r="U65" s="56">
        <v>0.52102499999999996</v>
      </c>
      <c r="V65" s="56">
        <v>0.52612999999999999</v>
      </c>
      <c r="W65" s="56">
        <v>0.53129499999999996</v>
      </c>
      <c r="X65" s="56">
        <v>0.53673700000000002</v>
      </c>
      <c r="Y65" s="56">
        <v>0.54219700000000004</v>
      </c>
      <c r="Z65" s="56">
        <v>0.54766000000000004</v>
      </c>
      <c r="AA65" s="56">
        <v>0.55315700000000001</v>
      </c>
      <c r="AB65" s="56">
        <v>0.558724</v>
      </c>
      <c r="AC65" s="56">
        <v>0.56420499999999996</v>
      </c>
      <c r="AD65" s="56">
        <v>0.569685</v>
      </c>
      <c r="AE65" s="56">
        <v>0.57503000000000004</v>
      </c>
      <c r="AF65" s="56">
        <v>0.580542</v>
      </c>
      <c r="AG65" s="56">
        <v>0.58602699999999996</v>
      </c>
      <c r="AH65" s="56">
        <v>0.59144699999999994</v>
      </c>
      <c r="AI65" s="34">
        <v>1.0603E-2</v>
      </c>
    </row>
    <row r="66" spans="1:35" ht="15" customHeight="1" x14ac:dyDescent="0.45">
      <c r="A66" s="104" t="s">
        <v>2416</v>
      </c>
      <c r="B66" s="55" t="s">
        <v>398</v>
      </c>
      <c r="C66" s="56">
        <v>0.48202800000000001</v>
      </c>
      <c r="D66" s="56">
        <v>0.46987000000000001</v>
      </c>
      <c r="E66" s="56">
        <v>0.45911099999999999</v>
      </c>
      <c r="F66" s="56">
        <v>0.44983000000000001</v>
      </c>
      <c r="G66" s="56">
        <v>0.442359</v>
      </c>
      <c r="H66" s="56">
        <v>0.43590400000000001</v>
      </c>
      <c r="I66" s="56">
        <v>0.42940800000000001</v>
      </c>
      <c r="J66" s="56">
        <v>0.42363099999999998</v>
      </c>
      <c r="K66" s="56">
        <v>0.41936000000000001</v>
      </c>
      <c r="L66" s="56">
        <v>0.41707699999999998</v>
      </c>
      <c r="M66" s="56">
        <v>0.41614200000000001</v>
      </c>
      <c r="N66" s="56">
        <v>0.408217</v>
      </c>
      <c r="O66" s="56">
        <v>0.402115</v>
      </c>
      <c r="P66" s="56">
        <v>0.39738000000000001</v>
      </c>
      <c r="Q66" s="56">
        <v>0.39287699999999998</v>
      </c>
      <c r="R66" s="56">
        <v>0.388984</v>
      </c>
      <c r="S66" s="56">
        <v>0.386237</v>
      </c>
      <c r="T66" s="56">
        <v>0.38388899999999998</v>
      </c>
      <c r="U66" s="56">
        <v>0.38237300000000002</v>
      </c>
      <c r="V66" s="56">
        <v>0.380749</v>
      </c>
      <c r="W66" s="56">
        <v>0.37991599999999998</v>
      </c>
      <c r="X66" s="56">
        <v>0.371396</v>
      </c>
      <c r="Y66" s="56">
        <v>0.36428500000000003</v>
      </c>
      <c r="Z66" s="56">
        <v>0.35835899999999998</v>
      </c>
      <c r="AA66" s="56">
        <v>0.353628</v>
      </c>
      <c r="AB66" s="56">
        <v>0.34921999999999997</v>
      </c>
      <c r="AC66" s="56">
        <v>0.34532800000000002</v>
      </c>
      <c r="AD66" s="56">
        <v>0.34196900000000002</v>
      </c>
      <c r="AE66" s="56">
        <v>0.33927299999999999</v>
      </c>
      <c r="AF66" s="56">
        <v>0.33721400000000001</v>
      </c>
      <c r="AG66" s="56">
        <v>0.33596500000000001</v>
      </c>
      <c r="AH66" s="56">
        <v>0.33500000000000002</v>
      </c>
      <c r="AI66" s="34">
        <v>-1.1669000000000001E-2</v>
      </c>
    </row>
    <row r="67" spans="1:35" ht="15" customHeight="1" x14ac:dyDescent="0.45">
      <c r="A67" s="104" t="s">
        <v>2417</v>
      </c>
      <c r="B67" s="55" t="s">
        <v>391</v>
      </c>
      <c r="C67" s="56">
        <v>0.65948899999999999</v>
      </c>
      <c r="D67" s="56">
        <v>0.66374200000000005</v>
      </c>
      <c r="E67" s="56">
        <v>0.66475499999999998</v>
      </c>
      <c r="F67" s="56">
        <v>0.66395300000000002</v>
      </c>
      <c r="G67" s="56">
        <v>0.66334400000000004</v>
      </c>
      <c r="H67" s="56">
        <v>0.66293899999999994</v>
      </c>
      <c r="I67" s="56">
        <v>0.66270399999999996</v>
      </c>
      <c r="J67" s="56">
        <v>0.66303699999999999</v>
      </c>
      <c r="K67" s="56">
        <v>0.66437599999999997</v>
      </c>
      <c r="L67" s="56">
        <v>0.66697499999999998</v>
      </c>
      <c r="M67" s="56">
        <v>0.67059100000000005</v>
      </c>
      <c r="N67" s="56">
        <v>0.67266700000000001</v>
      </c>
      <c r="O67" s="56">
        <v>0.67547699999999999</v>
      </c>
      <c r="P67" s="56">
        <v>0.67896800000000002</v>
      </c>
      <c r="Q67" s="56">
        <v>0.68249700000000002</v>
      </c>
      <c r="R67" s="56">
        <v>0.68611599999999995</v>
      </c>
      <c r="S67" s="56">
        <v>0.69007300000000005</v>
      </c>
      <c r="T67" s="56">
        <v>0.69419500000000001</v>
      </c>
      <c r="U67" s="56">
        <v>0.69843299999999997</v>
      </c>
      <c r="V67" s="56">
        <v>0.70247499999999996</v>
      </c>
      <c r="W67" s="56">
        <v>0.70678399999999997</v>
      </c>
      <c r="X67" s="56">
        <v>0.71114999999999995</v>
      </c>
      <c r="Y67" s="56">
        <v>0.71575800000000001</v>
      </c>
      <c r="Z67" s="56">
        <v>0.72049099999999999</v>
      </c>
      <c r="AA67" s="56">
        <v>0.72554200000000002</v>
      </c>
      <c r="AB67" s="56">
        <v>0.73066299999999995</v>
      </c>
      <c r="AC67" s="56">
        <v>0.73600699999999997</v>
      </c>
      <c r="AD67" s="56">
        <v>0.74162499999999998</v>
      </c>
      <c r="AE67" s="56">
        <v>0.74731499999999995</v>
      </c>
      <c r="AF67" s="56">
        <v>0.75320200000000004</v>
      </c>
      <c r="AG67" s="56">
        <v>0.759328</v>
      </c>
      <c r="AH67" s="56">
        <v>0.76549400000000001</v>
      </c>
      <c r="AI67" s="34">
        <v>4.8199999999999996E-3</v>
      </c>
    </row>
    <row r="68" spans="1:35" ht="15" customHeight="1" x14ac:dyDescent="0.45">
      <c r="A68" s="104" t="s">
        <v>2418</v>
      </c>
      <c r="B68" s="55" t="s">
        <v>2389</v>
      </c>
      <c r="C68" s="56">
        <v>0.33322000000000002</v>
      </c>
      <c r="D68" s="56">
        <v>0.32871400000000001</v>
      </c>
      <c r="E68" s="56">
        <v>0.32510899999999998</v>
      </c>
      <c r="F68" s="56">
        <v>0.32192399999999999</v>
      </c>
      <c r="G68" s="56">
        <v>0.31932300000000002</v>
      </c>
      <c r="H68" s="56">
        <v>0.31738899999999998</v>
      </c>
      <c r="I68" s="56">
        <v>0.31614100000000001</v>
      </c>
      <c r="J68" s="56">
        <v>0.31525199999999998</v>
      </c>
      <c r="K68" s="56">
        <v>0.31532500000000002</v>
      </c>
      <c r="L68" s="56">
        <v>0.31646800000000003</v>
      </c>
      <c r="M68" s="56">
        <v>0.31819799999999998</v>
      </c>
      <c r="N68" s="56">
        <v>0.31991000000000003</v>
      </c>
      <c r="O68" s="56">
        <v>0.32261699999999999</v>
      </c>
      <c r="P68" s="56">
        <v>0.32586199999999999</v>
      </c>
      <c r="Q68" s="56">
        <v>0.32902599999999999</v>
      </c>
      <c r="R68" s="56">
        <v>0.33214900000000003</v>
      </c>
      <c r="S68" s="56">
        <v>0.335783</v>
      </c>
      <c r="T68" s="56">
        <v>0.33941100000000002</v>
      </c>
      <c r="U68" s="56">
        <v>0.34301999999999999</v>
      </c>
      <c r="V68" s="56">
        <v>0.34654800000000002</v>
      </c>
      <c r="W68" s="56">
        <v>0.34958699999999998</v>
      </c>
      <c r="X68" s="56">
        <v>0.35271000000000002</v>
      </c>
      <c r="Y68" s="56">
        <v>0.35583500000000001</v>
      </c>
      <c r="Z68" s="56">
        <v>0.357879</v>
      </c>
      <c r="AA68" s="56">
        <v>0.359958</v>
      </c>
      <c r="AB68" s="56">
        <v>0.36091400000000001</v>
      </c>
      <c r="AC68" s="56">
        <v>0.361315</v>
      </c>
      <c r="AD68" s="56">
        <v>0.36115399999999998</v>
      </c>
      <c r="AE68" s="56">
        <v>0.36036800000000002</v>
      </c>
      <c r="AF68" s="56">
        <v>0.35786000000000001</v>
      </c>
      <c r="AG68" s="56">
        <v>0.35473399999999999</v>
      </c>
      <c r="AH68" s="56">
        <v>0.34977599999999998</v>
      </c>
      <c r="AI68" s="34">
        <v>1.565E-3</v>
      </c>
    </row>
    <row r="69" spans="1:35" ht="15" customHeight="1" x14ac:dyDescent="0.45">
      <c r="A69" s="104" t="s">
        <v>2419</v>
      </c>
      <c r="B69" s="55" t="s">
        <v>2391</v>
      </c>
      <c r="C69" s="56">
        <v>0.41176299999999999</v>
      </c>
      <c r="D69" s="56">
        <v>0.43509500000000001</v>
      </c>
      <c r="E69" s="56">
        <v>0.456899</v>
      </c>
      <c r="F69" s="56">
        <v>0.47742400000000002</v>
      </c>
      <c r="G69" s="56">
        <v>0.496224</v>
      </c>
      <c r="H69" s="56">
        <v>0.51385499999999995</v>
      </c>
      <c r="I69" s="56">
        <v>0.53031200000000001</v>
      </c>
      <c r="J69" s="56">
        <v>0.54601900000000003</v>
      </c>
      <c r="K69" s="56">
        <v>0.56090399999999996</v>
      </c>
      <c r="L69" s="56">
        <v>0.57530400000000004</v>
      </c>
      <c r="M69" s="56">
        <v>0.589368</v>
      </c>
      <c r="N69" s="56">
        <v>0.60284199999999999</v>
      </c>
      <c r="O69" s="56">
        <v>0.61576399999999998</v>
      </c>
      <c r="P69" s="56">
        <v>0.62863899999999995</v>
      </c>
      <c r="Q69" s="56">
        <v>0.64065099999999997</v>
      </c>
      <c r="R69" s="56">
        <v>0.65235900000000002</v>
      </c>
      <c r="S69" s="56">
        <v>0.66383400000000004</v>
      </c>
      <c r="T69" s="56">
        <v>0.67532199999999998</v>
      </c>
      <c r="U69" s="56">
        <v>0.68654000000000004</v>
      </c>
      <c r="V69" s="56">
        <v>0.69797299999999995</v>
      </c>
      <c r="W69" s="56">
        <v>0.70956799999999998</v>
      </c>
      <c r="X69" s="56">
        <v>0.72204500000000005</v>
      </c>
      <c r="Y69" s="56">
        <v>0.73497000000000001</v>
      </c>
      <c r="Z69" s="56">
        <v>0.74858899999999995</v>
      </c>
      <c r="AA69" s="56">
        <v>0.76302199999999998</v>
      </c>
      <c r="AB69" s="56">
        <v>0.77847</v>
      </c>
      <c r="AC69" s="56">
        <v>0.79505899999999996</v>
      </c>
      <c r="AD69" s="56">
        <v>0.81283799999999995</v>
      </c>
      <c r="AE69" s="56">
        <v>0.83236699999999997</v>
      </c>
      <c r="AF69" s="56">
        <v>0.85345199999999999</v>
      </c>
      <c r="AG69" s="56">
        <v>0.87614599999999998</v>
      </c>
      <c r="AH69" s="56">
        <v>0.90098500000000004</v>
      </c>
      <c r="AI69" s="34">
        <v>2.5581E-2</v>
      </c>
    </row>
    <row r="70" spans="1:35" ht="15" customHeight="1" x14ac:dyDescent="0.45">
      <c r="A70" s="104" t="s">
        <v>2420</v>
      </c>
      <c r="B70" s="55" t="s">
        <v>2421</v>
      </c>
      <c r="C70" s="56">
        <v>3.0430359999999999</v>
      </c>
      <c r="D70" s="56">
        <v>3.0217070000000001</v>
      </c>
      <c r="E70" s="56">
        <v>3.1080139999999998</v>
      </c>
      <c r="F70" s="56">
        <v>3.1534019999999998</v>
      </c>
      <c r="G70" s="56">
        <v>3.1694770000000001</v>
      </c>
      <c r="H70" s="56">
        <v>3.1859670000000002</v>
      </c>
      <c r="I70" s="56">
        <v>3.1992759999999998</v>
      </c>
      <c r="J70" s="56">
        <v>3.2128519999999998</v>
      </c>
      <c r="K70" s="56">
        <v>3.2271350000000001</v>
      </c>
      <c r="L70" s="56">
        <v>3.244561</v>
      </c>
      <c r="M70" s="56">
        <v>3.2640959999999999</v>
      </c>
      <c r="N70" s="56">
        <v>3.2833190000000001</v>
      </c>
      <c r="O70" s="56">
        <v>3.3063030000000002</v>
      </c>
      <c r="P70" s="56">
        <v>3.3306819999999999</v>
      </c>
      <c r="Q70" s="56">
        <v>3.353764</v>
      </c>
      <c r="R70" s="56">
        <v>3.3767939999999999</v>
      </c>
      <c r="S70" s="56">
        <v>3.4021859999999999</v>
      </c>
      <c r="T70" s="56">
        <v>3.4277829999999998</v>
      </c>
      <c r="U70" s="56">
        <v>3.4550749999999999</v>
      </c>
      <c r="V70" s="56">
        <v>3.48238</v>
      </c>
      <c r="W70" s="56">
        <v>3.5113639999999999</v>
      </c>
      <c r="X70" s="56">
        <v>3.5429840000000001</v>
      </c>
      <c r="Y70" s="56">
        <v>3.5756019999999999</v>
      </c>
      <c r="Z70" s="56">
        <v>3.6094499999999998</v>
      </c>
      <c r="AA70" s="56">
        <v>3.6450819999999999</v>
      </c>
      <c r="AB70" s="56">
        <v>3.6821820000000001</v>
      </c>
      <c r="AC70" s="56">
        <v>3.7210459999999999</v>
      </c>
      <c r="AD70" s="56">
        <v>3.7614709999999998</v>
      </c>
      <c r="AE70" s="56">
        <v>3.8036720000000002</v>
      </c>
      <c r="AF70" s="56">
        <v>3.848484</v>
      </c>
      <c r="AG70" s="56">
        <v>3.8960940000000002</v>
      </c>
      <c r="AH70" s="56">
        <v>3.9456769999999999</v>
      </c>
      <c r="AI70" s="34">
        <v>8.4150000000000006E-3</v>
      </c>
    </row>
    <row r="71" spans="1:35" ht="15" customHeight="1" x14ac:dyDescent="0.45">
      <c r="A71" s="104" t="s">
        <v>2422</v>
      </c>
      <c r="B71" s="57" t="s">
        <v>412</v>
      </c>
      <c r="C71" s="147">
        <v>9.3001090000000008</v>
      </c>
      <c r="D71" s="147">
        <v>9.2296230000000001</v>
      </c>
      <c r="E71" s="147">
        <v>9.3681409999999996</v>
      </c>
      <c r="F71" s="147">
        <v>9.4292090000000002</v>
      </c>
      <c r="G71" s="147">
        <v>9.4555910000000001</v>
      </c>
      <c r="H71" s="147">
        <v>9.4784860000000002</v>
      </c>
      <c r="I71" s="147">
        <v>9.4875779999999992</v>
      </c>
      <c r="J71" s="147">
        <v>9.4875629999999997</v>
      </c>
      <c r="K71" s="147">
        <v>9.4963610000000003</v>
      </c>
      <c r="L71" s="147">
        <v>9.5206169999999997</v>
      </c>
      <c r="M71" s="147">
        <v>9.5576270000000001</v>
      </c>
      <c r="N71" s="147">
        <v>9.5833089999999999</v>
      </c>
      <c r="O71" s="147">
        <v>9.6229139999999997</v>
      </c>
      <c r="P71" s="147">
        <v>9.6701060000000005</v>
      </c>
      <c r="Q71" s="147">
        <v>9.7112079999999992</v>
      </c>
      <c r="R71" s="147">
        <v>9.7512899999999991</v>
      </c>
      <c r="S71" s="147">
        <v>9.7994489999999992</v>
      </c>
      <c r="T71" s="147">
        <v>9.8518650000000001</v>
      </c>
      <c r="U71" s="147">
        <v>9.9057650000000006</v>
      </c>
      <c r="V71" s="147">
        <v>9.9579280000000008</v>
      </c>
      <c r="W71" s="147">
        <v>10.013788999999999</v>
      </c>
      <c r="X71" s="147">
        <v>10.068198000000001</v>
      </c>
      <c r="Y71" s="147">
        <v>10.126045</v>
      </c>
      <c r="Z71" s="147">
        <v>10.186180999999999</v>
      </c>
      <c r="AA71" s="147">
        <v>10.251865</v>
      </c>
      <c r="AB71" s="147">
        <v>10.320012</v>
      </c>
      <c r="AC71" s="147">
        <v>10.391603</v>
      </c>
      <c r="AD71" s="147">
        <v>10.466638</v>
      </c>
      <c r="AE71" s="147">
        <v>10.544955</v>
      </c>
      <c r="AF71" s="147">
        <v>10.628553999999999</v>
      </c>
      <c r="AG71" s="147">
        <v>10.718325999999999</v>
      </c>
      <c r="AH71" s="147">
        <v>10.810905999999999</v>
      </c>
      <c r="AI71" s="60">
        <v>4.8679999999999999E-3</v>
      </c>
    </row>
    <row r="73" spans="1:35" ht="15" customHeight="1" x14ac:dyDescent="0.45">
      <c r="A73" s="104" t="s">
        <v>2423</v>
      </c>
      <c r="B73" s="57" t="s">
        <v>467</v>
      </c>
      <c r="C73" s="147">
        <v>8.9245090000000005</v>
      </c>
      <c r="D73" s="147">
        <v>8.7936820000000004</v>
      </c>
      <c r="E73" s="147">
        <v>8.815925</v>
      </c>
      <c r="F73" s="147">
        <v>8.6966509999999992</v>
      </c>
      <c r="G73" s="147">
        <v>8.5537369999999999</v>
      </c>
      <c r="H73" s="147">
        <v>8.4856320000000007</v>
      </c>
      <c r="I73" s="147">
        <v>8.3081069999999997</v>
      </c>
      <c r="J73" s="147">
        <v>8.1619349999999997</v>
      </c>
      <c r="K73" s="147">
        <v>8.1440420000000007</v>
      </c>
      <c r="L73" s="147">
        <v>8.1442200000000007</v>
      </c>
      <c r="M73" s="147">
        <v>8.1635069999999992</v>
      </c>
      <c r="N73" s="147">
        <v>8.1860339999999994</v>
      </c>
      <c r="O73" s="147">
        <v>8.2099670000000007</v>
      </c>
      <c r="P73" s="147">
        <v>8.226737</v>
      </c>
      <c r="Q73" s="147">
        <v>8.2358220000000006</v>
      </c>
      <c r="R73" s="147">
        <v>8.2287940000000006</v>
      </c>
      <c r="S73" s="147">
        <v>8.2518419999999999</v>
      </c>
      <c r="T73" s="147">
        <v>8.2797520000000002</v>
      </c>
      <c r="U73" s="147">
        <v>8.3084059999999997</v>
      </c>
      <c r="V73" s="147">
        <v>8.3304240000000007</v>
      </c>
      <c r="W73" s="147">
        <v>8.3564410000000002</v>
      </c>
      <c r="X73" s="147">
        <v>8.3771310000000003</v>
      </c>
      <c r="Y73" s="147">
        <v>8.4196539999999995</v>
      </c>
      <c r="Z73" s="147">
        <v>8.4729700000000001</v>
      </c>
      <c r="AA73" s="147">
        <v>8.5256500000000006</v>
      </c>
      <c r="AB73" s="147">
        <v>8.5941580000000002</v>
      </c>
      <c r="AC73" s="147">
        <v>8.6722439999999992</v>
      </c>
      <c r="AD73" s="147">
        <v>8.7614990000000006</v>
      </c>
      <c r="AE73" s="147">
        <v>8.8477460000000008</v>
      </c>
      <c r="AF73" s="147">
        <v>8.9303980000000003</v>
      </c>
      <c r="AG73" s="147">
        <v>9.0165860000000002</v>
      </c>
      <c r="AH73" s="147">
        <v>9.1175189999999997</v>
      </c>
      <c r="AI73" s="60">
        <v>6.8999999999999997E-4</v>
      </c>
    </row>
    <row r="75" spans="1:35" ht="15" customHeight="1" x14ac:dyDescent="0.45">
      <c r="B75" s="57" t="s">
        <v>468</v>
      </c>
    </row>
    <row r="76" spans="1:35" ht="15" customHeight="1" x14ac:dyDescent="0.45">
      <c r="A76" s="104" t="s">
        <v>2424</v>
      </c>
      <c r="B76" s="55" t="s">
        <v>2378</v>
      </c>
      <c r="C76" s="56">
        <v>2.46922</v>
      </c>
      <c r="D76" s="56">
        <v>2.431111</v>
      </c>
      <c r="E76" s="56">
        <v>2.398838</v>
      </c>
      <c r="F76" s="56">
        <v>2.391696</v>
      </c>
      <c r="G76" s="56">
        <v>2.3822269999999999</v>
      </c>
      <c r="H76" s="56">
        <v>2.371499</v>
      </c>
      <c r="I76" s="56">
        <v>2.352846</v>
      </c>
      <c r="J76" s="56">
        <v>2.3335349999999999</v>
      </c>
      <c r="K76" s="56">
        <v>2.3189489999999999</v>
      </c>
      <c r="L76" s="56">
        <v>2.307636</v>
      </c>
      <c r="M76" s="56">
        <v>2.3001860000000001</v>
      </c>
      <c r="N76" s="56">
        <v>2.2937609999999999</v>
      </c>
      <c r="O76" s="56">
        <v>2.2898649999999998</v>
      </c>
      <c r="P76" s="56">
        <v>2.286267</v>
      </c>
      <c r="Q76" s="56">
        <v>2.2800889999999998</v>
      </c>
      <c r="R76" s="56">
        <v>2.2725089999999999</v>
      </c>
      <c r="S76" s="56">
        <v>2.2671350000000001</v>
      </c>
      <c r="T76" s="56">
        <v>2.2638340000000001</v>
      </c>
      <c r="U76" s="56">
        <v>2.2592029999999999</v>
      </c>
      <c r="V76" s="56">
        <v>2.2539229999999999</v>
      </c>
      <c r="W76" s="56">
        <v>2.248786</v>
      </c>
      <c r="X76" s="56">
        <v>2.24526</v>
      </c>
      <c r="Y76" s="56">
        <v>2.2419229999999999</v>
      </c>
      <c r="Z76" s="56">
        <v>2.2383199999999999</v>
      </c>
      <c r="AA76" s="56">
        <v>2.235258</v>
      </c>
      <c r="AB76" s="56">
        <v>2.2329919999999999</v>
      </c>
      <c r="AC76" s="56">
        <v>2.230235</v>
      </c>
      <c r="AD76" s="56">
        <v>2.2275290000000001</v>
      </c>
      <c r="AE76" s="56">
        <v>2.224415</v>
      </c>
      <c r="AF76" s="56">
        <v>2.2218840000000002</v>
      </c>
      <c r="AG76" s="56">
        <v>2.2194129999999999</v>
      </c>
      <c r="AH76" s="56">
        <v>2.217184</v>
      </c>
      <c r="AI76" s="34">
        <v>-3.467E-3</v>
      </c>
    </row>
    <row r="77" spans="1:35" ht="15" customHeight="1" x14ac:dyDescent="0.45">
      <c r="A77" s="104" t="s">
        <v>2425</v>
      </c>
      <c r="B77" s="55" t="s">
        <v>2380</v>
      </c>
      <c r="C77" s="56">
        <v>1.5592969999999999</v>
      </c>
      <c r="D77" s="56">
        <v>1.4067000000000001</v>
      </c>
      <c r="E77" s="56">
        <v>1.545078</v>
      </c>
      <c r="F77" s="56">
        <v>1.5276350000000001</v>
      </c>
      <c r="G77" s="56">
        <v>1.508548</v>
      </c>
      <c r="H77" s="56">
        <v>1.496273</v>
      </c>
      <c r="I77" s="56">
        <v>1.469549</v>
      </c>
      <c r="J77" s="56">
        <v>1.447946</v>
      </c>
      <c r="K77" s="56">
        <v>1.442015</v>
      </c>
      <c r="L77" s="56">
        <v>1.4400839999999999</v>
      </c>
      <c r="M77" s="56">
        <v>1.442267</v>
      </c>
      <c r="N77" s="56">
        <v>1.4467680000000001</v>
      </c>
      <c r="O77" s="56">
        <v>1.4517070000000001</v>
      </c>
      <c r="P77" s="56">
        <v>1.4566380000000001</v>
      </c>
      <c r="Q77" s="56">
        <v>1.4596199999999999</v>
      </c>
      <c r="R77" s="56">
        <v>1.4604980000000001</v>
      </c>
      <c r="S77" s="56">
        <v>1.4653670000000001</v>
      </c>
      <c r="T77" s="56">
        <v>1.4709460000000001</v>
      </c>
      <c r="U77" s="56">
        <v>1.4772380000000001</v>
      </c>
      <c r="V77" s="56">
        <v>1.482154</v>
      </c>
      <c r="W77" s="56">
        <v>1.487832</v>
      </c>
      <c r="X77" s="56">
        <v>1.4951840000000001</v>
      </c>
      <c r="Y77" s="56">
        <v>1.50495</v>
      </c>
      <c r="Z77" s="56">
        <v>1.515957</v>
      </c>
      <c r="AA77" s="56">
        <v>1.5264789999999999</v>
      </c>
      <c r="AB77" s="56">
        <v>1.5380640000000001</v>
      </c>
      <c r="AC77" s="56">
        <v>1.5515159999999999</v>
      </c>
      <c r="AD77" s="56">
        <v>1.566568</v>
      </c>
      <c r="AE77" s="56">
        <v>1.580522</v>
      </c>
      <c r="AF77" s="56">
        <v>1.594419</v>
      </c>
      <c r="AG77" s="56">
        <v>1.609497</v>
      </c>
      <c r="AH77" s="56">
        <v>1.6257280000000001</v>
      </c>
      <c r="AI77" s="34">
        <v>1.3470000000000001E-3</v>
      </c>
    </row>
    <row r="78" spans="1:35" ht="15" customHeight="1" x14ac:dyDescent="0.45">
      <c r="A78" s="104" t="s">
        <v>2426</v>
      </c>
      <c r="B78" s="55" t="s">
        <v>2382</v>
      </c>
      <c r="C78" s="56">
        <v>0.69203300000000001</v>
      </c>
      <c r="D78" s="56">
        <v>0.700214</v>
      </c>
      <c r="E78" s="56">
        <v>0.70411299999999999</v>
      </c>
      <c r="F78" s="56">
        <v>0.70624699999999996</v>
      </c>
      <c r="G78" s="56">
        <v>0.70747000000000004</v>
      </c>
      <c r="H78" s="56">
        <v>0.70853200000000005</v>
      </c>
      <c r="I78" s="56">
        <v>0.707569</v>
      </c>
      <c r="J78" s="56">
        <v>0.70689199999999996</v>
      </c>
      <c r="K78" s="56">
        <v>0.70757800000000004</v>
      </c>
      <c r="L78" s="56">
        <v>0.70966200000000002</v>
      </c>
      <c r="M78" s="56">
        <v>0.713032</v>
      </c>
      <c r="N78" s="56">
        <v>0.71529900000000002</v>
      </c>
      <c r="O78" s="56">
        <v>0.71906099999999995</v>
      </c>
      <c r="P78" s="56">
        <v>0.72358</v>
      </c>
      <c r="Q78" s="56">
        <v>0.72738999999999998</v>
      </c>
      <c r="R78" s="56">
        <v>0.73085100000000003</v>
      </c>
      <c r="S78" s="56">
        <v>0.73494599999999999</v>
      </c>
      <c r="T78" s="56">
        <v>0.73979499999999998</v>
      </c>
      <c r="U78" s="56">
        <v>0.74416199999999999</v>
      </c>
      <c r="V78" s="56">
        <v>0.74823300000000004</v>
      </c>
      <c r="W78" s="56">
        <v>0.75246400000000002</v>
      </c>
      <c r="X78" s="56">
        <v>0.75719800000000004</v>
      </c>
      <c r="Y78" s="56">
        <v>0.76195199999999996</v>
      </c>
      <c r="Z78" s="56">
        <v>0.76673000000000002</v>
      </c>
      <c r="AA78" s="56">
        <v>0.77157399999999998</v>
      </c>
      <c r="AB78" s="56">
        <v>0.77663400000000005</v>
      </c>
      <c r="AC78" s="56">
        <v>0.781497</v>
      </c>
      <c r="AD78" s="56">
        <v>0.78622499999999995</v>
      </c>
      <c r="AE78" s="56">
        <v>0.790709</v>
      </c>
      <c r="AF78" s="56">
        <v>0.79548300000000005</v>
      </c>
      <c r="AG78" s="56">
        <v>0.80015899999999995</v>
      </c>
      <c r="AH78" s="56">
        <v>0.80485499999999999</v>
      </c>
      <c r="AI78" s="34">
        <v>4.8840000000000003E-3</v>
      </c>
    </row>
    <row r="79" spans="1:35" ht="15" customHeight="1" x14ac:dyDescent="0.45">
      <c r="A79" s="104" t="s">
        <v>2427</v>
      </c>
      <c r="B79" s="55" t="s">
        <v>2384</v>
      </c>
      <c r="C79" s="56">
        <v>1.5080990000000001</v>
      </c>
      <c r="D79" s="56">
        <v>1.4946870000000001</v>
      </c>
      <c r="E79" s="56">
        <v>1.4766919999999999</v>
      </c>
      <c r="F79" s="56">
        <v>1.4509939999999999</v>
      </c>
      <c r="G79" s="56">
        <v>1.4275279999999999</v>
      </c>
      <c r="H79" s="56">
        <v>1.411543</v>
      </c>
      <c r="I79" s="56">
        <v>1.381985</v>
      </c>
      <c r="J79" s="56">
        <v>1.3339799999999999</v>
      </c>
      <c r="K79" s="56">
        <v>1.302322</v>
      </c>
      <c r="L79" s="56">
        <v>1.276357</v>
      </c>
      <c r="M79" s="56">
        <v>1.2550969999999999</v>
      </c>
      <c r="N79" s="56">
        <v>1.235009</v>
      </c>
      <c r="O79" s="56">
        <v>1.217076</v>
      </c>
      <c r="P79" s="56">
        <v>1.200183</v>
      </c>
      <c r="Q79" s="56">
        <v>1.1825589999999999</v>
      </c>
      <c r="R79" s="56">
        <v>1.1642760000000001</v>
      </c>
      <c r="S79" s="56">
        <v>1.1506799999999999</v>
      </c>
      <c r="T79" s="56">
        <v>1.1384350000000001</v>
      </c>
      <c r="U79" s="56">
        <v>1.1276040000000001</v>
      </c>
      <c r="V79" s="56">
        <v>1.1158220000000001</v>
      </c>
      <c r="W79" s="56">
        <v>1.1054919999999999</v>
      </c>
      <c r="X79" s="56">
        <v>1.094838</v>
      </c>
      <c r="Y79" s="56">
        <v>1.0862529999999999</v>
      </c>
      <c r="Z79" s="56">
        <v>1.078935</v>
      </c>
      <c r="AA79" s="56">
        <v>1.0724279999999999</v>
      </c>
      <c r="AB79" s="56">
        <v>1.067431</v>
      </c>
      <c r="AC79" s="56">
        <v>1.063879</v>
      </c>
      <c r="AD79" s="56">
        <v>1.061607</v>
      </c>
      <c r="AE79" s="56">
        <v>1.0593589999999999</v>
      </c>
      <c r="AF79" s="56">
        <v>1.0576080000000001</v>
      </c>
      <c r="AG79" s="56">
        <v>1.057107</v>
      </c>
      <c r="AH79" s="56">
        <v>1.0579430000000001</v>
      </c>
      <c r="AI79" s="34">
        <v>-1.1370999999999999E-2</v>
      </c>
    </row>
    <row r="80" spans="1:35" ht="15" customHeight="1" x14ac:dyDescent="0.45">
      <c r="A80" s="104" t="s">
        <v>2428</v>
      </c>
      <c r="B80" s="55" t="s">
        <v>393</v>
      </c>
      <c r="C80" s="56">
        <v>0.59090799999999999</v>
      </c>
      <c r="D80" s="56">
        <v>0.59912399999999999</v>
      </c>
      <c r="E80" s="56">
        <v>0.60403399999999996</v>
      </c>
      <c r="F80" s="56">
        <v>0.60636100000000004</v>
      </c>
      <c r="G80" s="56">
        <v>0.60765400000000003</v>
      </c>
      <c r="H80" s="56">
        <v>0.60946</v>
      </c>
      <c r="I80" s="56">
        <v>0.60826100000000005</v>
      </c>
      <c r="J80" s="56">
        <v>0.60789700000000002</v>
      </c>
      <c r="K80" s="56">
        <v>0.61041100000000004</v>
      </c>
      <c r="L80" s="56">
        <v>0.61415600000000004</v>
      </c>
      <c r="M80" s="56">
        <v>0.61901499999999998</v>
      </c>
      <c r="N80" s="56">
        <v>0.623062</v>
      </c>
      <c r="O80" s="56">
        <v>0.62796399999999997</v>
      </c>
      <c r="P80" s="56">
        <v>0.63326800000000005</v>
      </c>
      <c r="Q80" s="56">
        <v>0.63803500000000002</v>
      </c>
      <c r="R80" s="56">
        <v>0.642127</v>
      </c>
      <c r="S80" s="56">
        <v>0.64683199999999996</v>
      </c>
      <c r="T80" s="56">
        <v>0.65187899999999999</v>
      </c>
      <c r="U80" s="56">
        <v>0.65647599999999995</v>
      </c>
      <c r="V80" s="56">
        <v>0.66061999999999999</v>
      </c>
      <c r="W80" s="56">
        <v>0.66482300000000005</v>
      </c>
      <c r="X80" s="56">
        <v>0.66942199999999996</v>
      </c>
      <c r="Y80" s="56">
        <v>0.674292</v>
      </c>
      <c r="Z80" s="56">
        <v>0.67926399999999998</v>
      </c>
      <c r="AA80" s="56">
        <v>0.68414399999999997</v>
      </c>
      <c r="AB80" s="56">
        <v>0.68928299999999998</v>
      </c>
      <c r="AC80" s="56">
        <v>0.69437800000000005</v>
      </c>
      <c r="AD80" s="56">
        <v>0.69959099999999996</v>
      </c>
      <c r="AE80" s="56">
        <v>0.70449399999999995</v>
      </c>
      <c r="AF80" s="56">
        <v>0.70944600000000002</v>
      </c>
      <c r="AG80" s="56">
        <v>0.71433999999999997</v>
      </c>
      <c r="AH80" s="56">
        <v>0.71932700000000005</v>
      </c>
      <c r="AI80" s="34">
        <v>6.3639999999999999E-3</v>
      </c>
    </row>
    <row r="81" spans="1:35" ht="15" customHeight="1" x14ac:dyDescent="0.45">
      <c r="A81" s="104" t="s">
        <v>2429</v>
      </c>
      <c r="B81" s="55" t="s">
        <v>398</v>
      </c>
      <c r="C81" s="56">
        <v>1.40632</v>
      </c>
      <c r="D81" s="56">
        <v>1.3575809999999999</v>
      </c>
      <c r="E81" s="56">
        <v>1.3123130000000001</v>
      </c>
      <c r="F81" s="56">
        <v>1.267747</v>
      </c>
      <c r="G81" s="56">
        <v>1.2302999999999999</v>
      </c>
      <c r="H81" s="56">
        <v>1.2030099999999999</v>
      </c>
      <c r="I81" s="56">
        <v>1.1670389999999999</v>
      </c>
      <c r="J81" s="56">
        <v>1.1375109999999999</v>
      </c>
      <c r="K81" s="56">
        <v>1.122609</v>
      </c>
      <c r="L81" s="56">
        <v>1.113243</v>
      </c>
      <c r="M81" s="56">
        <v>1.108228</v>
      </c>
      <c r="N81" s="56">
        <v>1.0862210000000001</v>
      </c>
      <c r="O81" s="56">
        <v>1.0682430000000001</v>
      </c>
      <c r="P81" s="56">
        <v>1.0526580000000001</v>
      </c>
      <c r="Q81" s="56">
        <v>1.0374760000000001</v>
      </c>
      <c r="R81" s="56">
        <v>1.022661</v>
      </c>
      <c r="S81" s="56">
        <v>1.0126230000000001</v>
      </c>
      <c r="T81" s="56">
        <v>1.0039880000000001</v>
      </c>
      <c r="U81" s="56">
        <v>0.99717900000000004</v>
      </c>
      <c r="V81" s="56">
        <v>0.98980400000000002</v>
      </c>
      <c r="W81" s="56">
        <v>0.984402</v>
      </c>
      <c r="X81" s="56">
        <v>0.95931</v>
      </c>
      <c r="Y81" s="56">
        <v>0.93909699999999996</v>
      </c>
      <c r="Z81" s="56">
        <v>0.92245999999999995</v>
      </c>
      <c r="AA81" s="56">
        <v>0.90837500000000004</v>
      </c>
      <c r="AB81" s="56">
        <v>0.89611399999999997</v>
      </c>
      <c r="AC81" s="56">
        <v>0.88533700000000004</v>
      </c>
      <c r="AD81" s="56">
        <v>0.87630699999999995</v>
      </c>
      <c r="AE81" s="56">
        <v>0.86841000000000002</v>
      </c>
      <c r="AF81" s="56">
        <v>0.86160000000000003</v>
      </c>
      <c r="AG81" s="56">
        <v>0.85655899999999996</v>
      </c>
      <c r="AH81" s="56">
        <v>0.85289599999999999</v>
      </c>
      <c r="AI81" s="34">
        <v>-1.6003E-2</v>
      </c>
    </row>
    <row r="82" spans="1:35" ht="15" customHeight="1" x14ac:dyDescent="0.45">
      <c r="A82" s="104" t="s">
        <v>2430</v>
      </c>
      <c r="B82" s="55" t="s">
        <v>391</v>
      </c>
      <c r="C82" s="56">
        <v>1.924061</v>
      </c>
      <c r="D82" s="56">
        <v>1.917729</v>
      </c>
      <c r="E82" s="56">
        <v>1.9001220000000001</v>
      </c>
      <c r="F82" s="56">
        <v>1.8712070000000001</v>
      </c>
      <c r="G82" s="56">
        <v>1.8449089999999999</v>
      </c>
      <c r="H82" s="56">
        <v>1.8295809999999999</v>
      </c>
      <c r="I82" s="56">
        <v>1.8010870000000001</v>
      </c>
      <c r="J82" s="56">
        <v>1.780349</v>
      </c>
      <c r="K82" s="56">
        <v>1.7785040000000001</v>
      </c>
      <c r="L82" s="56">
        <v>1.7802579999999999</v>
      </c>
      <c r="M82" s="56">
        <v>1.785852</v>
      </c>
      <c r="N82" s="56">
        <v>1.789893</v>
      </c>
      <c r="O82" s="56">
        <v>1.794443</v>
      </c>
      <c r="P82" s="56">
        <v>1.798583</v>
      </c>
      <c r="Q82" s="56">
        <v>1.8022800000000001</v>
      </c>
      <c r="R82" s="56">
        <v>1.8038400000000001</v>
      </c>
      <c r="S82" s="56">
        <v>1.80921</v>
      </c>
      <c r="T82" s="56">
        <v>1.815536</v>
      </c>
      <c r="U82" s="56">
        <v>1.8214189999999999</v>
      </c>
      <c r="V82" s="56">
        <v>1.826173</v>
      </c>
      <c r="W82" s="56">
        <v>1.831348</v>
      </c>
      <c r="X82" s="56">
        <v>1.836889</v>
      </c>
      <c r="Y82" s="56">
        <v>1.8451649999999999</v>
      </c>
      <c r="Z82" s="56">
        <v>1.85463</v>
      </c>
      <c r="AA82" s="56">
        <v>1.863723</v>
      </c>
      <c r="AB82" s="56">
        <v>1.8749119999999999</v>
      </c>
      <c r="AC82" s="56">
        <v>1.886943</v>
      </c>
      <c r="AD82" s="56">
        <v>1.9004430000000001</v>
      </c>
      <c r="AE82" s="56">
        <v>1.912841</v>
      </c>
      <c r="AF82" s="56">
        <v>1.9244699999999999</v>
      </c>
      <c r="AG82" s="56">
        <v>1.9359420000000001</v>
      </c>
      <c r="AH82" s="56">
        <v>1.948915</v>
      </c>
      <c r="AI82" s="34">
        <v>4.1399999999999998E-4</v>
      </c>
    </row>
    <row r="83" spans="1:35" ht="15" customHeight="1" x14ac:dyDescent="0.45">
      <c r="A83" s="104" t="s">
        <v>2431</v>
      </c>
      <c r="B83" s="55" t="s">
        <v>2389</v>
      </c>
      <c r="C83" s="56">
        <v>0.97216999999999998</v>
      </c>
      <c r="D83" s="56">
        <v>0.949743</v>
      </c>
      <c r="E83" s="56">
        <v>0.92928500000000003</v>
      </c>
      <c r="F83" s="56">
        <v>0.90727199999999997</v>
      </c>
      <c r="G83" s="56">
        <v>0.88810800000000001</v>
      </c>
      <c r="H83" s="56">
        <v>0.87592999999999999</v>
      </c>
      <c r="I83" s="56">
        <v>0.859205</v>
      </c>
      <c r="J83" s="56">
        <v>0.84649600000000003</v>
      </c>
      <c r="K83" s="56">
        <v>0.84411000000000003</v>
      </c>
      <c r="L83" s="56">
        <v>0.84470199999999995</v>
      </c>
      <c r="M83" s="56">
        <v>0.84739399999999998</v>
      </c>
      <c r="N83" s="56">
        <v>0.85124699999999998</v>
      </c>
      <c r="O83" s="56">
        <v>0.85705100000000001</v>
      </c>
      <c r="P83" s="56">
        <v>0.86320799999999998</v>
      </c>
      <c r="Q83" s="56">
        <v>0.868865</v>
      </c>
      <c r="R83" s="56">
        <v>0.87324000000000002</v>
      </c>
      <c r="S83" s="56">
        <v>0.88034400000000002</v>
      </c>
      <c r="T83" s="56">
        <v>0.88766400000000001</v>
      </c>
      <c r="U83" s="56">
        <v>0.89455099999999999</v>
      </c>
      <c r="V83" s="56">
        <v>0.90089600000000003</v>
      </c>
      <c r="W83" s="56">
        <v>0.90581500000000004</v>
      </c>
      <c r="X83" s="56">
        <v>0.91104300000000005</v>
      </c>
      <c r="Y83" s="56">
        <v>0.91731399999999996</v>
      </c>
      <c r="Z83" s="56">
        <v>0.92122400000000004</v>
      </c>
      <c r="AA83" s="56">
        <v>0.92463700000000004</v>
      </c>
      <c r="AB83" s="56">
        <v>0.92612000000000005</v>
      </c>
      <c r="AC83" s="56">
        <v>0.92632400000000004</v>
      </c>
      <c r="AD83" s="56">
        <v>0.92547000000000001</v>
      </c>
      <c r="AE83" s="56">
        <v>0.92240599999999995</v>
      </c>
      <c r="AF83" s="56">
        <v>0.91435100000000002</v>
      </c>
      <c r="AG83" s="56">
        <v>0.90441000000000005</v>
      </c>
      <c r="AH83" s="56">
        <v>0.89051499999999995</v>
      </c>
      <c r="AI83" s="34">
        <v>-2.826E-3</v>
      </c>
    </row>
    <row r="84" spans="1:35" ht="15" customHeight="1" x14ac:dyDescent="0.45">
      <c r="A84" s="104" t="s">
        <v>2432</v>
      </c>
      <c r="B84" s="55" t="s">
        <v>2391</v>
      </c>
      <c r="C84" s="56">
        <v>1.201319</v>
      </c>
      <c r="D84" s="56">
        <v>1.2571049999999999</v>
      </c>
      <c r="E84" s="56">
        <v>1.30599</v>
      </c>
      <c r="F84" s="56">
        <v>1.345515</v>
      </c>
      <c r="G84" s="56">
        <v>1.380112</v>
      </c>
      <c r="H84" s="56">
        <v>1.4181379999999999</v>
      </c>
      <c r="I84" s="56">
        <v>1.4412739999999999</v>
      </c>
      <c r="J84" s="56">
        <v>1.46614</v>
      </c>
      <c r="K84" s="56">
        <v>1.5015149999999999</v>
      </c>
      <c r="L84" s="56">
        <v>1.535574</v>
      </c>
      <c r="M84" s="56">
        <v>1.569547</v>
      </c>
      <c r="N84" s="56">
        <v>1.6040970000000001</v>
      </c>
      <c r="O84" s="56">
        <v>1.635813</v>
      </c>
      <c r="P84" s="56">
        <v>1.665262</v>
      </c>
      <c r="Q84" s="56">
        <v>1.691778</v>
      </c>
      <c r="R84" s="56">
        <v>1.7150909999999999</v>
      </c>
      <c r="S84" s="56">
        <v>1.740416</v>
      </c>
      <c r="T84" s="56">
        <v>1.766176</v>
      </c>
      <c r="U84" s="56">
        <v>1.790405</v>
      </c>
      <c r="V84" s="56">
        <v>1.8144690000000001</v>
      </c>
      <c r="W84" s="56">
        <v>1.8385609999999999</v>
      </c>
      <c r="X84" s="56">
        <v>1.86503</v>
      </c>
      <c r="Y84" s="56">
        <v>1.894692</v>
      </c>
      <c r="Z84" s="56">
        <v>1.926957</v>
      </c>
      <c r="AA84" s="56">
        <v>1.9600010000000001</v>
      </c>
      <c r="AB84" s="56">
        <v>1.997587</v>
      </c>
      <c r="AC84" s="56">
        <v>2.0383360000000001</v>
      </c>
      <c r="AD84" s="56">
        <v>2.0829279999999999</v>
      </c>
      <c r="AE84" s="56">
        <v>2.130541</v>
      </c>
      <c r="AF84" s="56">
        <v>2.1806139999999998</v>
      </c>
      <c r="AG84" s="56">
        <v>2.2337739999999999</v>
      </c>
      <c r="AH84" s="56">
        <v>2.2938700000000001</v>
      </c>
      <c r="AI84" s="34">
        <v>2.1083999999999999E-2</v>
      </c>
    </row>
    <row r="85" spans="1:35" ht="15" customHeight="1" x14ac:dyDescent="0.45">
      <c r="A85" s="104" t="s">
        <v>2433</v>
      </c>
      <c r="B85" s="55" t="s">
        <v>2421</v>
      </c>
      <c r="C85" s="56">
        <v>5.9011930000000001</v>
      </c>
      <c r="D85" s="56">
        <v>5.9093119999999999</v>
      </c>
      <c r="E85" s="56">
        <v>6.0075989999999999</v>
      </c>
      <c r="F85" s="56">
        <v>6.0511860000000004</v>
      </c>
      <c r="G85" s="56">
        <v>6.0324730000000004</v>
      </c>
      <c r="H85" s="56">
        <v>6.0401530000000001</v>
      </c>
      <c r="I85" s="56">
        <v>6.0068710000000003</v>
      </c>
      <c r="J85" s="56">
        <v>5.9887499999999996</v>
      </c>
      <c r="K85" s="56">
        <v>6.0123920000000002</v>
      </c>
      <c r="L85" s="56">
        <v>6.043164</v>
      </c>
      <c r="M85" s="56">
        <v>6.0805150000000001</v>
      </c>
      <c r="N85" s="56">
        <v>6.1239869999999996</v>
      </c>
      <c r="O85" s="56">
        <v>6.1716579999999999</v>
      </c>
      <c r="P85" s="56">
        <v>6.2171960000000004</v>
      </c>
      <c r="Q85" s="56">
        <v>6.2589379999999997</v>
      </c>
      <c r="R85" s="56">
        <v>6.2949919999999997</v>
      </c>
      <c r="S85" s="56">
        <v>6.3437380000000001</v>
      </c>
      <c r="T85" s="56">
        <v>6.3933629999999999</v>
      </c>
      <c r="U85" s="56">
        <v>6.4459340000000003</v>
      </c>
      <c r="V85" s="56">
        <v>6.4962590000000002</v>
      </c>
      <c r="W85" s="56">
        <v>6.5507059999999999</v>
      </c>
      <c r="X85" s="56">
        <v>6.6111550000000001</v>
      </c>
      <c r="Y85" s="56">
        <v>6.680059</v>
      </c>
      <c r="Z85" s="56">
        <v>6.7546739999999996</v>
      </c>
      <c r="AA85" s="56">
        <v>6.8308970000000002</v>
      </c>
      <c r="AB85" s="56">
        <v>6.9150309999999999</v>
      </c>
      <c r="AC85" s="56">
        <v>7.0054020000000001</v>
      </c>
      <c r="AD85" s="56">
        <v>7.1014689999999998</v>
      </c>
      <c r="AE85" s="56">
        <v>7.1990059999999998</v>
      </c>
      <c r="AF85" s="56">
        <v>7.2990760000000003</v>
      </c>
      <c r="AG85" s="56">
        <v>7.4037119999999996</v>
      </c>
      <c r="AH85" s="56">
        <v>7.5171929999999998</v>
      </c>
      <c r="AI85" s="34">
        <v>7.8379999999999995E-3</v>
      </c>
    </row>
    <row r="86" spans="1:35" ht="15" customHeight="1" x14ac:dyDescent="0.45">
      <c r="A86" s="104" t="s">
        <v>2434</v>
      </c>
      <c r="B86" s="57" t="s">
        <v>226</v>
      </c>
      <c r="C86" s="147">
        <v>18.224616999999999</v>
      </c>
      <c r="D86" s="147">
        <v>18.023304</v>
      </c>
      <c r="E86" s="147">
        <v>18.184066999999999</v>
      </c>
      <c r="F86" s="147">
        <v>18.125859999999999</v>
      </c>
      <c r="G86" s="147">
        <v>18.009326999999999</v>
      </c>
      <c r="H86" s="147">
        <v>17.964119</v>
      </c>
      <c r="I86" s="147">
        <v>17.795684999999999</v>
      </c>
      <c r="J86" s="147">
        <v>17.649498000000001</v>
      </c>
      <c r="K86" s="147">
        <v>17.640404</v>
      </c>
      <c r="L86" s="147">
        <v>17.664836999999999</v>
      </c>
      <c r="M86" s="147">
        <v>17.721133999999999</v>
      </c>
      <c r="N86" s="147">
        <v>17.769344</v>
      </c>
      <c r="O86" s="147">
        <v>17.832882000000001</v>
      </c>
      <c r="P86" s="147">
        <v>17.896843000000001</v>
      </c>
      <c r="Q86" s="147">
        <v>17.947029000000001</v>
      </c>
      <c r="R86" s="147">
        <v>17.980083</v>
      </c>
      <c r="S86" s="147">
        <v>18.051290999999999</v>
      </c>
      <c r="T86" s="147">
        <v>18.131616999999999</v>
      </c>
      <c r="U86" s="147">
        <v>18.214169999999999</v>
      </c>
      <c r="V86" s="147">
        <v>18.288353000000001</v>
      </c>
      <c r="W86" s="147">
        <v>18.370229999999999</v>
      </c>
      <c r="X86" s="147">
        <v>18.445329999999998</v>
      </c>
      <c r="Y86" s="147">
        <v>18.5457</v>
      </c>
      <c r="Z86" s="147">
        <v>18.659151000000001</v>
      </c>
      <c r="AA86" s="147">
        <v>18.777515000000001</v>
      </c>
      <c r="AB86" s="147">
        <v>18.914169000000001</v>
      </c>
      <c r="AC86" s="147">
        <v>19.063846999999999</v>
      </c>
      <c r="AD86" s="147">
        <v>19.228138000000001</v>
      </c>
      <c r="AE86" s="147">
        <v>19.392700000000001</v>
      </c>
      <c r="AF86" s="147">
        <v>19.558952000000001</v>
      </c>
      <c r="AG86" s="147">
        <v>19.734912999999999</v>
      </c>
      <c r="AH86" s="147">
        <v>19.928425000000001</v>
      </c>
      <c r="AI86" s="60">
        <v>2.8869999999999998E-3</v>
      </c>
    </row>
    <row r="88" spans="1:35" ht="15" customHeight="1" x14ac:dyDescent="0.45">
      <c r="B88" s="57" t="s">
        <v>2435</v>
      </c>
    </row>
    <row r="89" spans="1:35" ht="15" customHeight="1" x14ac:dyDescent="0.45">
      <c r="A89" s="104" t="s">
        <v>2436</v>
      </c>
      <c r="B89" s="55" t="s">
        <v>2437</v>
      </c>
      <c r="C89" s="56">
        <v>7.5358999999999995E-2</v>
      </c>
      <c r="D89" s="56">
        <v>7.5356999999999993E-2</v>
      </c>
      <c r="E89" s="56">
        <v>7.5841000000000006E-2</v>
      </c>
      <c r="F89" s="56">
        <v>7.4917999999999998E-2</v>
      </c>
      <c r="G89" s="56">
        <v>7.3882000000000003E-2</v>
      </c>
      <c r="H89" s="56">
        <v>7.2729000000000002E-2</v>
      </c>
      <c r="I89" s="56">
        <v>7.2419999999999998E-2</v>
      </c>
      <c r="J89" s="56">
        <v>7.0753999999999997E-2</v>
      </c>
      <c r="K89" s="56">
        <v>7.0444999999999994E-2</v>
      </c>
      <c r="L89" s="56">
        <v>7.0512000000000005E-2</v>
      </c>
      <c r="M89" s="56">
        <v>7.0540000000000005E-2</v>
      </c>
      <c r="N89" s="56">
        <v>7.0503999999999997E-2</v>
      </c>
      <c r="O89" s="56">
        <v>7.0888000000000007E-2</v>
      </c>
      <c r="P89" s="56">
        <v>7.0814000000000002E-2</v>
      </c>
      <c r="Q89" s="56">
        <v>7.0871000000000003E-2</v>
      </c>
      <c r="R89" s="56">
        <v>7.0889999999999995E-2</v>
      </c>
      <c r="S89" s="56">
        <v>7.0757E-2</v>
      </c>
      <c r="T89" s="56">
        <v>7.0877999999999997E-2</v>
      </c>
      <c r="U89" s="56">
        <v>7.0815000000000003E-2</v>
      </c>
      <c r="V89" s="56">
        <v>7.0766999999999997E-2</v>
      </c>
      <c r="W89" s="56">
        <v>7.0726999999999998E-2</v>
      </c>
      <c r="X89" s="56">
        <v>7.0550000000000002E-2</v>
      </c>
      <c r="Y89" s="56">
        <v>7.0567000000000005E-2</v>
      </c>
      <c r="Z89" s="56">
        <v>7.0609000000000005E-2</v>
      </c>
      <c r="AA89" s="56">
        <v>7.0951E-2</v>
      </c>
      <c r="AB89" s="56">
        <v>7.0904999999999996E-2</v>
      </c>
      <c r="AC89" s="56">
        <v>7.0971000000000006E-2</v>
      </c>
      <c r="AD89" s="56">
        <v>7.1123000000000006E-2</v>
      </c>
      <c r="AE89" s="56">
        <v>7.1002999999999997E-2</v>
      </c>
      <c r="AF89" s="56">
        <v>7.1007000000000001E-2</v>
      </c>
      <c r="AG89" s="56">
        <v>7.1014999999999995E-2</v>
      </c>
      <c r="AH89" s="56">
        <v>7.1110999999999994E-2</v>
      </c>
      <c r="AI89" s="34">
        <v>-1.8699999999999999E-3</v>
      </c>
    </row>
    <row r="90" spans="1:35" ht="15" customHeight="1" x14ac:dyDescent="0.45">
      <c r="A90" s="104" t="s">
        <v>2438</v>
      </c>
      <c r="B90" s="55" t="s">
        <v>491</v>
      </c>
      <c r="C90" s="56">
        <v>0.162357</v>
      </c>
      <c r="D90" s="56">
        <v>0.191328</v>
      </c>
      <c r="E90" s="56">
        <v>0.221054</v>
      </c>
      <c r="F90" s="56">
        <v>0.238786</v>
      </c>
      <c r="G90" s="56">
        <v>0.24629999999999999</v>
      </c>
      <c r="H90" s="56">
        <v>0.25051099999999998</v>
      </c>
      <c r="I90" s="56">
        <v>0.26385900000000001</v>
      </c>
      <c r="J90" s="56">
        <v>0.27308399999999999</v>
      </c>
      <c r="K90" s="56">
        <v>0.28330899999999998</v>
      </c>
      <c r="L90" s="56">
        <v>0.29291699999999998</v>
      </c>
      <c r="M90" s="56">
        <v>0.30275099999999999</v>
      </c>
      <c r="N90" s="56">
        <v>0.31529000000000001</v>
      </c>
      <c r="O90" s="56">
        <v>0.32294400000000001</v>
      </c>
      <c r="P90" s="56">
        <v>0.32739000000000001</v>
      </c>
      <c r="Q90" s="56">
        <v>0.33438699999999999</v>
      </c>
      <c r="R90" s="56">
        <v>0.34147899999999998</v>
      </c>
      <c r="S90" s="56">
        <v>0.34456599999999998</v>
      </c>
      <c r="T90" s="56">
        <v>0.35387299999999999</v>
      </c>
      <c r="U90" s="56">
        <v>0.35820600000000002</v>
      </c>
      <c r="V90" s="56">
        <v>0.36588799999999999</v>
      </c>
      <c r="W90" s="56">
        <v>0.37084299999999998</v>
      </c>
      <c r="X90" s="56">
        <v>0.37385800000000002</v>
      </c>
      <c r="Y90" s="56">
        <v>0.37909900000000002</v>
      </c>
      <c r="Z90" s="56">
        <v>0.38446999999999998</v>
      </c>
      <c r="AA90" s="56">
        <v>0.39179799999999998</v>
      </c>
      <c r="AB90" s="56">
        <v>0.39812500000000001</v>
      </c>
      <c r="AC90" s="56">
        <v>0.40338000000000002</v>
      </c>
      <c r="AD90" s="56">
        <v>0.41218100000000002</v>
      </c>
      <c r="AE90" s="56">
        <v>0.417624</v>
      </c>
      <c r="AF90" s="56">
        <v>0.42316300000000001</v>
      </c>
      <c r="AG90" s="56">
        <v>0.42725999999999997</v>
      </c>
      <c r="AH90" s="56">
        <v>0.43412099999999998</v>
      </c>
      <c r="AI90" s="34">
        <v>3.2235E-2</v>
      </c>
    </row>
    <row r="91" spans="1:35" ht="15" customHeight="1" x14ac:dyDescent="0.45">
      <c r="A91" s="104" t="s">
        <v>2439</v>
      </c>
      <c r="B91" s="55" t="s">
        <v>493</v>
      </c>
      <c r="C91" s="56">
        <v>7.071E-3</v>
      </c>
      <c r="D91" s="56">
        <v>7.0089999999999996E-3</v>
      </c>
      <c r="E91" s="56">
        <v>7.0080000000000003E-3</v>
      </c>
      <c r="F91" s="56">
        <v>6.9160000000000003E-3</v>
      </c>
      <c r="G91" s="56">
        <v>6.8060000000000004E-3</v>
      </c>
      <c r="H91" s="56">
        <v>6.7390000000000002E-3</v>
      </c>
      <c r="I91" s="56">
        <v>6.7530000000000003E-3</v>
      </c>
      <c r="J91" s="56">
        <v>6.613E-3</v>
      </c>
      <c r="K91" s="56">
        <v>6.6169999999999996E-3</v>
      </c>
      <c r="L91" s="56">
        <v>6.6030000000000004E-3</v>
      </c>
      <c r="M91" s="56">
        <v>6.5960000000000003E-3</v>
      </c>
      <c r="N91" s="56">
        <v>6.5909999999999996E-3</v>
      </c>
      <c r="O91" s="56">
        <v>6.6020000000000002E-3</v>
      </c>
      <c r="P91" s="56">
        <v>6.5919999999999998E-3</v>
      </c>
      <c r="Q91" s="56">
        <v>6.6010000000000001E-3</v>
      </c>
      <c r="R91" s="56">
        <v>6.6020000000000002E-3</v>
      </c>
      <c r="S91" s="56">
        <v>6.5880000000000001E-3</v>
      </c>
      <c r="T91" s="56">
        <v>6.5839999999999996E-3</v>
      </c>
      <c r="U91" s="56">
        <v>6.574E-3</v>
      </c>
      <c r="V91" s="56">
        <v>6.587E-3</v>
      </c>
      <c r="W91" s="56">
        <v>6.5960000000000003E-3</v>
      </c>
      <c r="X91" s="56">
        <v>6.5820000000000002E-3</v>
      </c>
      <c r="Y91" s="56">
        <v>6.5970000000000004E-3</v>
      </c>
      <c r="Z91" s="56">
        <v>6.6E-3</v>
      </c>
      <c r="AA91" s="56">
        <v>6.6E-3</v>
      </c>
      <c r="AB91" s="56">
        <v>6.5960000000000003E-3</v>
      </c>
      <c r="AC91" s="56">
        <v>6.5989999999999998E-3</v>
      </c>
      <c r="AD91" s="56">
        <v>6.6039999999999996E-3</v>
      </c>
      <c r="AE91" s="56">
        <v>6.6010000000000001E-3</v>
      </c>
      <c r="AF91" s="56">
        <v>6.5970000000000004E-3</v>
      </c>
      <c r="AG91" s="56">
        <v>6.5950000000000002E-3</v>
      </c>
      <c r="AH91" s="56">
        <v>6.5979999999999997E-3</v>
      </c>
      <c r="AI91" s="34">
        <v>-2.2279999999999999E-3</v>
      </c>
    </row>
    <row r="92" spans="1:35" ht="15" customHeight="1" x14ac:dyDescent="0.45">
      <c r="A92" s="104" t="s">
        <v>2440</v>
      </c>
      <c r="B92" s="57" t="s">
        <v>495</v>
      </c>
      <c r="C92" s="147">
        <v>0.244787</v>
      </c>
      <c r="D92" s="147">
        <v>0.27369300000000002</v>
      </c>
      <c r="E92" s="147">
        <v>0.30390299999999998</v>
      </c>
      <c r="F92" s="147">
        <v>0.32062000000000002</v>
      </c>
      <c r="G92" s="147">
        <v>0.326988</v>
      </c>
      <c r="H92" s="147">
        <v>0.32997799999999999</v>
      </c>
      <c r="I92" s="147">
        <v>0.343032</v>
      </c>
      <c r="J92" s="147">
        <v>0.35045100000000001</v>
      </c>
      <c r="K92" s="147">
        <v>0.360371</v>
      </c>
      <c r="L92" s="147">
        <v>0.370031</v>
      </c>
      <c r="M92" s="147">
        <v>0.37988699999999997</v>
      </c>
      <c r="N92" s="147">
        <v>0.39238499999999998</v>
      </c>
      <c r="O92" s="147">
        <v>0.40043400000000001</v>
      </c>
      <c r="P92" s="147">
        <v>0.40479599999999999</v>
      </c>
      <c r="Q92" s="147">
        <v>0.41185899999999998</v>
      </c>
      <c r="R92" s="147">
        <v>0.41897099999999998</v>
      </c>
      <c r="S92" s="147">
        <v>0.42191099999999998</v>
      </c>
      <c r="T92" s="147">
        <v>0.43133500000000002</v>
      </c>
      <c r="U92" s="147">
        <v>0.43559399999999998</v>
      </c>
      <c r="V92" s="147">
        <v>0.44324200000000002</v>
      </c>
      <c r="W92" s="147">
        <v>0.44816600000000001</v>
      </c>
      <c r="X92" s="147">
        <v>0.45098899999999997</v>
      </c>
      <c r="Y92" s="147">
        <v>0.45626299999999997</v>
      </c>
      <c r="Z92" s="147">
        <v>0.46167900000000001</v>
      </c>
      <c r="AA92" s="147">
        <v>0.46934999999999999</v>
      </c>
      <c r="AB92" s="147">
        <v>0.47562599999999999</v>
      </c>
      <c r="AC92" s="147">
        <v>0.48095100000000002</v>
      </c>
      <c r="AD92" s="147">
        <v>0.48990800000000001</v>
      </c>
      <c r="AE92" s="147">
        <v>0.495228</v>
      </c>
      <c r="AF92" s="147">
        <v>0.50076699999999996</v>
      </c>
      <c r="AG92" s="147">
        <v>0.50487000000000004</v>
      </c>
      <c r="AH92" s="147">
        <v>0.51183100000000004</v>
      </c>
      <c r="AI92" s="60">
        <v>2.4079E-2</v>
      </c>
    </row>
    <row r="94" spans="1:35" ht="15" customHeight="1" x14ac:dyDescent="0.45">
      <c r="B94" s="57" t="s">
        <v>496</v>
      </c>
    </row>
    <row r="95" spans="1:35" ht="15" customHeight="1" x14ac:dyDescent="0.45">
      <c r="A95" s="104" t="s">
        <v>2441</v>
      </c>
      <c r="B95" s="55" t="s">
        <v>498</v>
      </c>
      <c r="C95" s="54">
        <v>6396</v>
      </c>
      <c r="D95" s="54">
        <v>6230</v>
      </c>
      <c r="E95" s="54">
        <v>6120</v>
      </c>
      <c r="F95" s="54">
        <v>6103</v>
      </c>
      <c r="G95" s="54">
        <v>6087</v>
      </c>
      <c r="H95" s="54">
        <v>6070</v>
      </c>
      <c r="I95" s="54">
        <v>6053</v>
      </c>
      <c r="J95" s="54">
        <v>6036</v>
      </c>
      <c r="K95" s="54">
        <v>6020</v>
      </c>
      <c r="L95" s="54">
        <v>6003</v>
      </c>
      <c r="M95" s="54">
        <v>5986</v>
      </c>
      <c r="N95" s="54">
        <v>5969</v>
      </c>
      <c r="O95" s="54">
        <v>5952</v>
      </c>
      <c r="P95" s="54">
        <v>5935</v>
      </c>
      <c r="Q95" s="54">
        <v>5918</v>
      </c>
      <c r="R95" s="54">
        <v>5901</v>
      </c>
      <c r="S95" s="54">
        <v>5884</v>
      </c>
      <c r="T95" s="54">
        <v>5867</v>
      </c>
      <c r="U95" s="54">
        <v>5850</v>
      </c>
      <c r="V95" s="54">
        <v>5833</v>
      </c>
      <c r="W95" s="54">
        <v>5816</v>
      </c>
      <c r="X95" s="54">
        <v>5799</v>
      </c>
      <c r="Y95" s="54">
        <v>5781</v>
      </c>
      <c r="Z95" s="54">
        <v>5764</v>
      </c>
      <c r="AA95" s="54">
        <v>5747</v>
      </c>
      <c r="AB95" s="54">
        <v>5730</v>
      </c>
      <c r="AC95" s="54">
        <v>5713</v>
      </c>
      <c r="AD95" s="54">
        <v>5696</v>
      </c>
      <c r="AE95" s="54">
        <v>5679</v>
      </c>
      <c r="AF95" s="54">
        <v>5662</v>
      </c>
      <c r="AG95" s="54">
        <v>5645</v>
      </c>
      <c r="AH95" s="54">
        <v>5628</v>
      </c>
      <c r="AI95" s="34">
        <v>-4.1180000000000001E-3</v>
      </c>
    </row>
    <row r="96" spans="1:35" ht="15" customHeight="1" x14ac:dyDescent="0.45">
      <c r="A96" s="104" t="s">
        <v>2442</v>
      </c>
      <c r="B96" s="55" t="s">
        <v>500</v>
      </c>
      <c r="C96" s="54">
        <v>5657</v>
      </c>
      <c r="D96" s="54">
        <v>5603</v>
      </c>
      <c r="E96" s="54">
        <v>5518</v>
      </c>
      <c r="F96" s="54">
        <v>5503</v>
      </c>
      <c r="G96" s="54">
        <v>5489</v>
      </c>
      <c r="H96" s="54">
        <v>5475</v>
      </c>
      <c r="I96" s="54">
        <v>5460</v>
      </c>
      <c r="J96" s="54">
        <v>5446</v>
      </c>
      <c r="K96" s="54">
        <v>5432</v>
      </c>
      <c r="L96" s="54">
        <v>5417</v>
      </c>
      <c r="M96" s="54">
        <v>5403</v>
      </c>
      <c r="N96" s="54">
        <v>5389</v>
      </c>
      <c r="O96" s="54">
        <v>5375</v>
      </c>
      <c r="P96" s="54">
        <v>5360</v>
      </c>
      <c r="Q96" s="54">
        <v>5346</v>
      </c>
      <c r="R96" s="54">
        <v>5332</v>
      </c>
      <c r="S96" s="54">
        <v>5317</v>
      </c>
      <c r="T96" s="54">
        <v>5303</v>
      </c>
      <c r="U96" s="54">
        <v>5289</v>
      </c>
      <c r="V96" s="54">
        <v>5275</v>
      </c>
      <c r="W96" s="54">
        <v>5260</v>
      </c>
      <c r="X96" s="54">
        <v>5246</v>
      </c>
      <c r="Y96" s="54">
        <v>5232</v>
      </c>
      <c r="Z96" s="54">
        <v>5218</v>
      </c>
      <c r="AA96" s="54">
        <v>5203</v>
      </c>
      <c r="AB96" s="54">
        <v>5189</v>
      </c>
      <c r="AC96" s="54">
        <v>5175</v>
      </c>
      <c r="AD96" s="54">
        <v>5161</v>
      </c>
      <c r="AE96" s="54">
        <v>5147</v>
      </c>
      <c r="AF96" s="54">
        <v>5132</v>
      </c>
      <c r="AG96" s="54">
        <v>5118</v>
      </c>
      <c r="AH96" s="54">
        <v>5104</v>
      </c>
      <c r="AI96" s="34">
        <v>-3.313E-3</v>
      </c>
    </row>
    <row r="97" spans="1:35" ht="15" customHeight="1" x14ac:dyDescent="0.45">
      <c r="A97" s="104" t="s">
        <v>2443</v>
      </c>
      <c r="B97" s="55" t="s">
        <v>502</v>
      </c>
      <c r="C97" s="54">
        <v>6389</v>
      </c>
      <c r="D97" s="54">
        <v>6159</v>
      </c>
      <c r="E97" s="54">
        <v>6088</v>
      </c>
      <c r="F97" s="54">
        <v>6078</v>
      </c>
      <c r="G97" s="54">
        <v>6068</v>
      </c>
      <c r="H97" s="54">
        <v>6059</v>
      </c>
      <c r="I97" s="54">
        <v>6049</v>
      </c>
      <c r="J97" s="54">
        <v>6039</v>
      </c>
      <c r="K97" s="54">
        <v>6029</v>
      </c>
      <c r="L97" s="54">
        <v>6019</v>
      </c>
      <c r="M97" s="54">
        <v>6009</v>
      </c>
      <c r="N97" s="54">
        <v>5999</v>
      </c>
      <c r="O97" s="54">
        <v>5990</v>
      </c>
      <c r="P97" s="54">
        <v>5980</v>
      </c>
      <c r="Q97" s="54">
        <v>5970</v>
      </c>
      <c r="R97" s="54">
        <v>5960</v>
      </c>
      <c r="S97" s="54">
        <v>5950</v>
      </c>
      <c r="T97" s="54">
        <v>5940</v>
      </c>
      <c r="U97" s="54">
        <v>5930</v>
      </c>
      <c r="V97" s="54">
        <v>5920</v>
      </c>
      <c r="W97" s="54">
        <v>5910</v>
      </c>
      <c r="X97" s="54">
        <v>5900</v>
      </c>
      <c r="Y97" s="54">
        <v>5890</v>
      </c>
      <c r="Z97" s="54">
        <v>5880</v>
      </c>
      <c r="AA97" s="54">
        <v>5870</v>
      </c>
      <c r="AB97" s="54">
        <v>5860</v>
      </c>
      <c r="AC97" s="54">
        <v>5850</v>
      </c>
      <c r="AD97" s="54">
        <v>5840</v>
      </c>
      <c r="AE97" s="54">
        <v>5830</v>
      </c>
      <c r="AF97" s="54">
        <v>5820</v>
      </c>
      <c r="AG97" s="54">
        <v>5810</v>
      </c>
      <c r="AH97" s="54">
        <v>5800</v>
      </c>
      <c r="AI97" s="34">
        <v>-3.1150000000000001E-3</v>
      </c>
    </row>
    <row r="98" spans="1:35" ht="15" customHeight="1" x14ac:dyDescent="0.45">
      <c r="A98" s="104" t="s">
        <v>2444</v>
      </c>
      <c r="B98" s="55" t="s">
        <v>504</v>
      </c>
      <c r="C98" s="54">
        <v>6946</v>
      </c>
      <c r="D98" s="54">
        <v>6447</v>
      </c>
      <c r="E98" s="54">
        <v>6360</v>
      </c>
      <c r="F98" s="54">
        <v>6351</v>
      </c>
      <c r="G98" s="54">
        <v>6342</v>
      </c>
      <c r="H98" s="54">
        <v>6332</v>
      </c>
      <c r="I98" s="54">
        <v>6323</v>
      </c>
      <c r="J98" s="54">
        <v>6313</v>
      </c>
      <c r="K98" s="54">
        <v>6304</v>
      </c>
      <c r="L98" s="54">
        <v>6294</v>
      </c>
      <c r="M98" s="54">
        <v>6284</v>
      </c>
      <c r="N98" s="54">
        <v>6274</v>
      </c>
      <c r="O98" s="54">
        <v>6264</v>
      </c>
      <c r="P98" s="54">
        <v>6254</v>
      </c>
      <c r="Q98" s="54">
        <v>6244</v>
      </c>
      <c r="R98" s="54">
        <v>6234</v>
      </c>
      <c r="S98" s="54">
        <v>6224</v>
      </c>
      <c r="T98" s="54">
        <v>6214</v>
      </c>
      <c r="U98" s="54">
        <v>6203</v>
      </c>
      <c r="V98" s="54">
        <v>6193</v>
      </c>
      <c r="W98" s="54">
        <v>6183</v>
      </c>
      <c r="X98" s="54">
        <v>6172</v>
      </c>
      <c r="Y98" s="54">
        <v>6162</v>
      </c>
      <c r="Z98" s="54">
        <v>6152</v>
      </c>
      <c r="AA98" s="54">
        <v>6141</v>
      </c>
      <c r="AB98" s="54">
        <v>6131</v>
      </c>
      <c r="AC98" s="54">
        <v>6120</v>
      </c>
      <c r="AD98" s="54">
        <v>6110</v>
      </c>
      <c r="AE98" s="54">
        <v>6099</v>
      </c>
      <c r="AF98" s="54">
        <v>6089</v>
      </c>
      <c r="AG98" s="54">
        <v>6078</v>
      </c>
      <c r="AH98" s="54">
        <v>6068</v>
      </c>
      <c r="AI98" s="34">
        <v>-4.3499999999999997E-3</v>
      </c>
    </row>
    <row r="99" spans="1:35" ht="15" customHeight="1" x14ac:dyDescent="0.45">
      <c r="A99" s="104" t="s">
        <v>2445</v>
      </c>
      <c r="B99" s="55" t="s">
        <v>506</v>
      </c>
      <c r="C99" s="54">
        <v>2436</v>
      </c>
      <c r="D99" s="54">
        <v>2550</v>
      </c>
      <c r="E99" s="54">
        <v>2538</v>
      </c>
      <c r="F99" s="54">
        <v>2530</v>
      </c>
      <c r="G99" s="54">
        <v>2522</v>
      </c>
      <c r="H99" s="54">
        <v>2514</v>
      </c>
      <c r="I99" s="54">
        <v>2506</v>
      </c>
      <c r="J99" s="54">
        <v>2498</v>
      </c>
      <c r="K99" s="54">
        <v>2491</v>
      </c>
      <c r="L99" s="54">
        <v>2483</v>
      </c>
      <c r="M99" s="54">
        <v>2475</v>
      </c>
      <c r="N99" s="54">
        <v>2468</v>
      </c>
      <c r="O99" s="54">
        <v>2460</v>
      </c>
      <c r="P99" s="54">
        <v>2452</v>
      </c>
      <c r="Q99" s="54">
        <v>2445</v>
      </c>
      <c r="R99" s="54">
        <v>2437</v>
      </c>
      <c r="S99" s="54">
        <v>2430</v>
      </c>
      <c r="T99" s="54">
        <v>2422</v>
      </c>
      <c r="U99" s="54">
        <v>2414</v>
      </c>
      <c r="V99" s="54">
        <v>2407</v>
      </c>
      <c r="W99" s="54">
        <v>2399</v>
      </c>
      <c r="X99" s="54">
        <v>2392</v>
      </c>
      <c r="Y99" s="54">
        <v>2384</v>
      </c>
      <c r="Z99" s="54">
        <v>2376</v>
      </c>
      <c r="AA99" s="54">
        <v>2369</v>
      </c>
      <c r="AB99" s="54">
        <v>2361</v>
      </c>
      <c r="AC99" s="54">
        <v>2354</v>
      </c>
      <c r="AD99" s="54">
        <v>2346</v>
      </c>
      <c r="AE99" s="54">
        <v>2339</v>
      </c>
      <c r="AF99" s="54">
        <v>2331</v>
      </c>
      <c r="AG99" s="54">
        <v>2324</v>
      </c>
      <c r="AH99" s="54">
        <v>2316</v>
      </c>
      <c r="AI99" s="34">
        <v>-1.6280000000000001E-3</v>
      </c>
    </row>
    <row r="100" spans="1:35" ht="15" customHeight="1" x14ac:dyDescent="0.45">
      <c r="A100" s="104" t="s">
        <v>2446</v>
      </c>
      <c r="B100" s="55" t="s">
        <v>508</v>
      </c>
      <c r="C100" s="54">
        <v>3226</v>
      </c>
      <c r="D100" s="54">
        <v>3351</v>
      </c>
      <c r="E100" s="54">
        <v>3326</v>
      </c>
      <c r="F100" s="54">
        <v>3321</v>
      </c>
      <c r="G100" s="54">
        <v>3316</v>
      </c>
      <c r="H100" s="54">
        <v>3311</v>
      </c>
      <c r="I100" s="54">
        <v>3306</v>
      </c>
      <c r="J100" s="54">
        <v>3301</v>
      </c>
      <c r="K100" s="54">
        <v>3295</v>
      </c>
      <c r="L100" s="54">
        <v>3290</v>
      </c>
      <c r="M100" s="54">
        <v>3285</v>
      </c>
      <c r="N100" s="54">
        <v>3280</v>
      </c>
      <c r="O100" s="54">
        <v>3275</v>
      </c>
      <c r="P100" s="54">
        <v>3269</v>
      </c>
      <c r="Q100" s="54">
        <v>3264</v>
      </c>
      <c r="R100" s="54">
        <v>3259</v>
      </c>
      <c r="S100" s="54">
        <v>3253</v>
      </c>
      <c r="T100" s="54">
        <v>3248</v>
      </c>
      <c r="U100" s="54">
        <v>3243</v>
      </c>
      <c r="V100" s="54">
        <v>3237</v>
      </c>
      <c r="W100" s="54">
        <v>3232</v>
      </c>
      <c r="X100" s="54">
        <v>3226</v>
      </c>
      <c r="Y100" s="54">
        <v>3221</v>
      </c>
      <c r="Z100" s="54">
        <v>3215</v>
      </c>
      <c r="AA100" s="54">
        <v>3210</v>
      </c>
      <c r="AB100" s="54">
        <v>3204</v>
      </c>
      <c r="AC100" s="54">
        <v>3199</v>
      </c>
      <c r="AD100" s="54">
        <v>3193</v>
      </c>
      <c r="AE100" s="54">
        <v>3188</v>
      </c>
      <c r="AF100" s="54">
        <v>3182</v>
      </c>
      <c r="AG100" s="54">
        <v>3177</v>
      </c>
      <c r="AH100" s="54">
        <v>3171</v>
      </c>
      <c r="AI100" s="34">
        <v>-5.5500000000000005E-4</v>
      </c>
    </row>
    <row r="101" spans="1:35" ht="15" customHeight="1" x14ac:dyDescent="0.45">
      <c r="A101" s="104" t="s">
        <v>2447</v>
      </c>
      <c r="B101" s="55" t="s">
        <v>510</v>
      </c>
      <c r="C101" s="54">
        <v>2090</v>
      </c>
      <c r="D101" s="54">
        <v>2035</v>
      </c>
      <c r="E101" s="54">
        <v>1980</v>
      </c>
      <c r="F101" s="54">
        <v>1972</v>
      </c>
      <c r="G101" s="54">
        <v>1964</v>
      </c>
      <c r="H101" s="54">
        <v>1956</v>
      </c>
      <c r="I101" s="54">
        <v>1948</v>
      </c>
      <c r="J101" s="54">
        <v>1940</v>
      </c>
      <c r="K101" s="54">
        <v>1933</v>
      </c>
      <c r="L101" s="54">
        <v>1925</v>
      </c>
      <c r="M101" s="54">
        <v>1917</v>
      </c>
      <c r="N101" s="54">
        <v>1909</v>
      </c>
      <c r="O101" s="54">
        <v>1901</v>
      </c>
      <c r="P101" s="54">
        <v>1894</v>
      </c>
      <c r="Q101" s="54">
        <v>1886</v>
      </c>
      <c r="R101" s="54">
        <v>1878</v>
      </c>
      <c r="S101" s="54">
        <v>1871</v>
      </c>
      <c r="T101" s="54">
        <v>1863</v>
      </c>
      <c r="U101" s="54">
        <v>1855</v>
      </c>
      <c r="V101" s="54">
        <v>1848</v>
      </c>
      <c r="W101" s="54">
        <v>1840</v>
      </c>
      <c r="X101" s="54">
        <v>1832</v>
      </c>
      <c r="Y101" s="54">
        <v>1825</v>
      </c>
      <c r="Z101" s="54">
        <v>1817</v>
      </c>
      <c r="AA101" s="54">
        <v>1810</v>
      </c>
      <c r="AB101" s="54">
        <v>1802</v>
      </c>
      <c r="AC101" s="54">
        <v>1795</v>
      </c>
      <c r="AD101" s="54">
        <v>1787</v>
      </c>
      <c r="AE101" s="54">
        <v>1780</v>
      </c>
      <c r="AF101" s="54">
        <v>1772</v>
      </c>
      <c r="AG101" s="54">
        <v>1765</v>
      </c>
      <c r="AH101" s="54">
        <v>1757</v>
      </c>
      <c r="AI101" s="34">
        <v>-5.5830000000000003E-3</v>
      </c>
    </row>
    <row r="102" spans="1:35" ht="15" customHeight="1" x14ac:dyDescent="0.45">
      <c r="A102" s="104" t="s">
        <v>2448</v>
      </c>
      <c r="B102" s="55" t="s">
        <v>512</v>
      </c>
      <c r="C102" s="54">
        <v>5154</v>
      </c>
      <c r="D102" s="54">
        <v>4855</v>
      </c>
      <c r="E102" s="54">
        <v>4737</v>
      </c>
      <c r="F102" s="54">
        <v>4721</v>
      </c>
      <c r="G102" s="54">
        <v>4706</v>
      </c>
      <c r="H102" s="54">
        <v>4690</v>
      </c>
      <c r="I102" s="54">
        <v>4675</v>
      </c>
      <c r="J102" s="54">
        <v>4659</v>
      </c>
      <c r="K102" s="54">
        <v>4644</v>
      </c>
      <c r="L102" s="54">
        <v>4628</v>
      </c>
      <c r="M102" s="54">
        <v>4612</v>
      </c>
      <c r="N102" s="54">
        <v>4597</v>
      </c>
      <c r="O102" s="54">
        <v>4581</v>
      </c>
      <c r="P102" s="54">
        <v>4565</v>
      </c>
      <c r="Q102" s="54">
        <v>4549</v>
      </c>
      <c r="R102" s="54">
        <v>4533</v>
      </c>
      <c r="S102" s="54">
        <v>4516</v>
      </c>
      <c r="T102" s="54">
        <v>4500</v>
      </c>
      <c r="U102" s="54">
        <v>4484</v>
      </c>
      <c r="V102" s="54">
        <v>4468</v>
      </c>
      <c r="W102" s="54">
        <v>4452</v>
      </c>
      <c r="X102" s="54">
        <v>4436</v>
      </c>
      <c r="Y102" s="54">
        <v>4420</v>
      </c>
      <c r="Z102" s="54">
        <v>4404</v>
      </c>
      <c r="AA102" s="54">
        <v>4388</v>
      </c>
      <c r="AB102" s="54">
        <v>4372</v>
      </c>
      <c r="AC102" s="54">
        <v>4355</v>
      </c>
      <c r="AD102" s="54">
        <v>4339</v>
      </c>
      <c r="AE102" s="54">
        <v>4324</v>
      </c>
      <c r="AF102" s="54">
        <v>4308</v>
      </c>
      <c r="AG102" s="54">
        <v>4292</v>
      </c>
      <c r="AH102" s="54">
        <v>4276</v>
      </c>
      <c r="AI102" s="34">
        <v>-6.0060000000000001E-3</v>
      </c>
    </row>
    <row r="103" spans="1:35" ht="15" customHeight="1" x14ac:dyDescent="0.45">
      <c r="A103" s="104" t="s">
        <v>2449</v>
      </c>
      <c r="B103" s="55" t="s">
        <v>514</v>
      </c>
      <c r="C103" s="54">
        <v>3565</v>
      </c>
      <c r="D103" s="54">
        <v>3341</v>
      </c>
      <c r="E103" s="54">
        <v>3224</v>
      </c>
      <c r="F103" s="54">
        <v>3213</v>
      </c>
      <c r="G103" s="54">
        <v>3201</v>
      </c>
      <c r="H103" s="54">
        <v>3189</v>
      </c>
      <c r="I103" s="54">
        <v>3177</v>
      </c>
      <c r="J103" s="54">
        <v>3165</v>
      </c>
      <c r="K103" s="54">
        <v>3153</v>
      </c>
      <c r="L103" s="54">
        <v>3141</v>
      </c>
      <c r="M103" s="54">
        <v>3129</v>
      </c>
      <c r="N103" s="54">
        <v>3117</v>
      </c>
      <c r="O103" s="54">
        <v>3105</v>
      </c>
      <c r="P103" s="54">
        <v>3093</v>
      </c>
      <c r="Q103" s="54">
        <v>3081</v>
      </c>
      <c r="R103" s="54">
        <v>3068</v>
      </c>
      <c r="S103" s="54">
        <v>3056</v>
      </c>
      <c r="T103" s="54">
        <v>3044</v>
      </c>
      <c r="U103" s="54">
        <v>3031</v>
      </c>
      <c r="V103" s="54">
        <v>3019</v>
      </c>
      <c r="W103" s="54">
        <v>3007</v>
      </c>
      <c r="X103" s="54">
        <v>2994</v>
      </c>
      <c r="Y103" s="54">
        <v>2982</v>
      </c>
      <c r="Z103" s="54">
        <v>2969</v>
      </c>
      <c r="AA103" s="54">
        <v>2957</v>
      </c>
      <c r="AB103" s="54">
        <v>2945</v>
      </c>
      <c r="AC103" s="54">
        <v>2932</v>
      </c>
      <c r="AD103" s="54">
        <v>2920</v>
      </c>
      <c r="AE103" s="54">
        <v>2907</v>
      </c>
      <c r="AF103" s="54">
        <v>2895</v>
      </c>
      <c r="AG103" s="54">
        <v>2882</v>
      </c>
      <c r="AH103" s="54">
        <v>2870</v>
      </c>
      <c r="AI103" s="34">
        <v>-6.9709999999999998E-3</v>
      </c>
    </row>
    <row r="104" spans="1:35" ht="15" customHeight="1" x14ac:dyDescent="0.45">
      <c r="A104" s="104" t="s">
        <v>2450</v>
      </c>
      <c r="B104" s="57" t="s">
        <v>516</v>
      </c>
      <c r="C104" s="151">
        <v>4268.2338870000003</v>
      </c>
      <c r="D104" s="151">
        <v>4147.2778319999998</v>
      </c>
      <c r="E104" s="151">
        <v>4071.8686520000001</v>
      </c>
      <c r="F104" s="151">
        <v>4056.20874</v>
      </c>
      <c r="G104" s="151">
        <v>4040.7045899999998</v>
      </c>
      <c r="H104" s="151">
        <v>4025.211914</v>
      </c>
      <c r="I104" s="151">
        <v>4009.6479490000002</v>
      </c>
      <c r="J104" s="151">
        <v>3994.1108399999998</v>
      </c>
      <c r="K104" s="151">
        <v>3979.0825199999999</v>
      </c>
      <c r="L104" s="151">
        <v>3963.513672</v>
      </c>
      <c r="M104" s="151">
        <v>3948.0942380000001</v>
      </c>
      <c r="N104" s="151">
        <v>3932.982422</v>
      </c>
      <c r="O104" s="151">
        <v>3917.7321780000002</v>
      </c>
      <c r="P104" s="151">
        <v>3902.321289</v>
      </c>
      <c r="Q104" s="151">
        <v>3887.1816410000001</v>
      </c>
      <c r="R104" s="151">
        <v>3871.6860350000002</v>
      </c>
      <c r="S104" s="151">
        <v>3856.4580080000001</v>
      </c>
      <c r="T104" s="151">
        <v>3841.1408689999998</v>
      </c>
      <c r="U104" s="151">
        <v>3825.5895999999998</v>
      </c>
      <c r="V104" s="151">
        <v>3810.553711</v>
      </c>
      <c r="W104" s="151">
        <v>3795.1042480000001</v>
      </c>
      <c r="X104" s="151">
        <v>3779.6782229999999</v>
      </c>
      <c r="Y104" s="151">
        <v>3764.4091800000001</v>
      </c>
      <c r="Z104" s="151">
        <v>3748.8051759999998</v>
      </c>
      <c r="AA104" s="151">
        <v>3733.5898440000001</v>
      </c>
      <c r="AB104" s="151">
        <v>3718.1291500000002</v>
      </c>
      <c r="AC104" s="151">
        <v>3702.7531739999999</v>
      </c>
      <c r="AD104" s="151">
        <v>3687.3203119999998</v>
      </c>
      <c r="AE104" s="151">
        <v>3672.2294919999999</v>
      </c>
      <c r="AF104" s="151">
        <v>3656.8779300000001</v>
      </c>
      <c r="AG104" s="151">
        <v>3641.9853520000001</v>
      </c>
      <c r="AH104" s="151">
        <v>3627.0097660000001</v>
      </c>
      <c r="AI104" s="60">
        <v>-5.2379999999999996E-3</v>
      </c>
    </row>
    <row r="106" spans="1:35" ht="15" customHeight="1" x14ac:dyDescent="0.45">
      <c r="B106" s="57" t="s">
        <v>517</v>
      </c>
    </row>
    <row r="107" spans="1:35" ht="15" customHeight="1" x14ac:dyDescent="0.45">
      <c r="A107" s="104" t="s">
        <v>2451</v>
      </c>
      <c r="B107" s="55" t="s">
        <v>498</v>
      </c>
      <c r="C107" s="54">
        <v>536</v>
      </c>
      <c r="D107" s="54">
        <v>501</v>
      </c>
      <c r="E107" s="54">
        <v>578</v>
      </c>
      <c r="F107" s="54">
        <v>584</v>
      </c>
      <c r="G107" s="54">
        <v>590</v>
      </c>
      <c r="H107" s="54">
        <v>596</v>
      </c>
      <c r="I107" s="54">
        <v>602</v>
      </c>
      <c r="J107" s="54">
        <v>609</v>
      </c>
      <c r="K107" s="54">
        <v>615</v>
      </c>
      <c r="L107" s="54">
        <v>621</v>
      </c>
      <c r="M107" s="54">
        <v>627</v>
      </c>
      <c r="N107" s="54">
        <v>633</v>
      </c>
      <c r="O107" s="54">
        <v>639</v>
      </c>
      <c r="P107" s="54">
        <v>646</v>
      </c>
      <c r="Q107" s="54">
        <v>652</v>
      </c>
      <c r="R107" s="54">
        <v>658</v>
      </c>
      <c r="S107" s="54">
        <v>664</v>
      </c>
      <c r="T107" s="54">
        <v>671</v>
      </c>
      <c r="U107" s="54">
        <v>677</v>
      </c>
      <c r="V107" s="54">
        <v>683</v>
      </c>
      <c r="W107" s="54">
        <v>689</v>
      </c>
      <c r="X107" s="54">
        <v>696</v>
      </c>
      <c r="Y107" s="54">
        <v>702</v>
      </c>
      <c r="Z107" s="54">
        <v>708</v>
      </c>
      <c r="AA107" s="54">
        <v>714</v>
      </c>
      <c r="AB107" s="54">
        <v>721</v>
      </c>
      <c r="AC107" s="54">
        <v>727</v>
      </c>
      <c r="AD107" s="54">
        <v>733</v>
      </c>
      <c r="AE107" s="54">
        <v>739</v>
      </c>
      <c r="AF107" s="54">
        <v>746</v>
      </c>
      <c r="AG107" s="54">
        <v>752</v>
      </c>
      <c r="AH107" s="54">
        <v>758</v>
      </c>
      <c r="AI107" s="34">
        <v>1.1242E-2</v>
      </c>
    </row>
    <row r="108" spans="1:35" ht="15" customHeight="1" x14ac:dyDescent="0.45">
      <c r="A108" s="104" t="s">
        <v>2452</v>
      </c>
      <c r="B108" s="55" t="s">
        <v>500</v>
      </c>
      <c r="C108" s="54">
        <v>786</v>
      </c>
      <c r="D108" s="54">
        <v>700</v>
      </c>
      <c r="E108" s="54">
        <v>820</v>
      </c>
      <c r="F108" s="54">
        <v>828</v>
      </c>
      <c r="G108" s="54">
        <v>837</v>
      </c>
      <c r="H108" s="54">
        <v>845</v>
      </c>
      <c r="I108" s="54">
        <v>853</v>
      </c>
      <c r="J108" s="54">
        <v>862</v>
      </c>
      <c r="K108" s="54">
        <v>870</v>
      </c>
      <c r="L108" s="54">
        <v>878</v>
      </c>
      <c r="M108" s="54">
        <v>886</v>
      </c>
      <c r="N108" s="54">
        <v>895</v>
      </c>
      <c r="O108" s="54">
        <v>903</v>
      </c>
      <c r="P108" s="54">
        <v>911</v>
      </c>
      <c r="Q108" s="54">
        <v>919</v>
      </c>
      <c r="R108" s="54">
        <v>928</v>
      </c>
      <c r="S108" s="54">
        <v>936</v>
      </c>
      <c r="T108" s="54">
        <v>944</v>
      </c>
      <c r="U108" s="54">
        <v>952</v>
      </c>
      <c r="V108" s="54">
        <v>961</v>
      </c>
      <c r="W108" s="54">
        <v>969</v>
      </c>
      <c r="X108" s="54">
        <v>977</v>
      </c>
      <c r="Y108" s="54">
        <v>985</v>
      </c>
      <c r="Z108" s="54">
        <v>994</v>
      </c>
      <c r="AA108" s="54">
        <v>1002</v>
      </c>
      <c r="AB108" s="54">
        <v>1010</v>
      </c>
      <c r="AC108" s="54">
        <v>1019</v>
      </c>
      <c r="AD108" s="54">
        <v>1027</v>
      </c>
      <c r="AE108" s="54">
        <v>1035</v>
      </c>
      <c r="AF108" s="54">
        <v>1043</v>
      </c>
      <c r="AG108" s="54">
        <v>1052</v>
      </c>
      <c r="AH108" s="54">
        <v>1060</v>
      </c>
      <c r="AI108" s="34">
        <v>9.6939999999999995E-3</v>
      </c>
    </row>
    <row r="109" spans="1:35" ht="15" customHeight="1" x14ac:dyDescent="0.45">
      <c r="A109" s="104" t="s">
        <v>2453</v>
      </c>
      <c r="B109" s="55" t="s">
        <v>502</v>
      </c>
      <c r="C109" s="54">
        <v>830</v>
      </c>
      <c r="D109" s="54">
        <v>761</v>
      </c>
      <c r="E109" s="54">
        <v>855</v>
      </c>
      <c r="F109" s="54">
        <v>862</v>
      </c>
      <c r="G109" s="54">
        <v>868</v>
      </c>
      <c r="H109" s="54">
        <v>875</v>
      </c>
      <c r="I109" s="54">
        <v>881</v>
      </c>
      <c r="J109" s="54">
        <v>888</v>
      </c>
      <c r="K109" s="54">
        <v>894</v>
      </c>
      <c r="L109" s="54">
        <v>901</v>
      </c>
      <c r="M109" s="54">
        <v>907</v>
      </c>
      <c r="N109" s="54">
        <v>914</v>
      </c>
      <c r="O109" s="54">
        <v>920</v>
      </c>
      <c r="P109" s="54">
        <v>927</v>
      </c>
      <c r="Q109" s="54">
        <v>933</v>
      </c>
      <c r="R109" s="54">
        <v>940</v>
      </c>
      <c r="S109" s="54">
        <v>947</v>
      </c>
      <c r="T109" s="54">
        <v>953</v>
      </c>
      <c r="U109" s="54">
        <v>960</v>
      </c>
      <c r="V109" s="54">
        <v>966</v>
      </c>
      <c r="W109" s="54">
        <v>973</v>
      </c>
      <c r="X109" s="54">
        <v>979</v>
      </c>
      <c r="Y109" s="54">
        <v>986</v>
      </c>
      <c r="Z109" s="54">
        <v>993</v>
      </c>
      <c r="AA109" s="54">
        <v>999</v>
      </c>
      <c r="AB109" s="54">
        <v>1006</v>
      </c>
      <c r="AC109" s="54">
        <v>1012</v>
      </c>
      <c r="AD109" s="54">
        <v>1019</v>
      </c>
      <c r="AE109" s="54">
        <v>1026</v>
      </c>
      <c r="AF109" s="54">
        <v>1032</v>
      </c>
      <c r="AG109" s="54">
        <v>1039</v>
      </c>
      <c r="AH109" s="54">
        <v>1046</v>
      </c>
      <c r="AI109" s="34">
        <v>7.489E-3</v>
      </c>
    </row>
    <row r="110" spans="1:35" ht="15" customHeight="1" x14ac:dyDescent="0.45">
      <c r="A110" s="104" t="s">
        <v>2454</v>
      </c>
      <c r="B110" s="55" t="s">
        <v>504</v>
      </c>
      <c r="C110" s="54">
        <v>961</v>
      </c>
      <c r="D110" s="54">
        <v>938</v>
      </c>
      <c r="E110" s="54">
        <v>1041</v>
      </c>
      <c r="F110" s="54">
        <v>1048</v>
      </c>
      <c r="G110" s="54">
        <v>1054</v>
      </c>
      <c r="H110" s="54">
        <v>1060</v>
      </c>
      <c r="I110" s="54">
        <v>1066</v>
      </c>
      <c r="J110" s="54">
        <v>1072</v>
      </c>
      <c r="K110" s="54">
        <v>1079</v>
      </c>
      <c r="L110" s="54">
        <v>1085</v>
      </c>
      <c r="M110" s="54">
        <v>1091</v>
      </c>
      <c r="N110" s="54">
        <v>1097</v>
      </c>
      <c r="O110" s="54">
        <v>1104</v>
      </c>
      <c r="P110" s="54">
        <v>1110</v>
      </c>
      <c r="Q110" s="54">
        <v>1116</v>
      </c>
      <c r="R110" s="54">
        <v>1123</v>
      </c>
      <c r="S110" s="54">
        <v>1129</v>
      </c>
      <c r="T110" s="54">
        <v>1136</v>
      </c>
      <c r="U110" s="54">
        <v>1142</v>
      </c>
      <c r="V110" s="54">
        <v>1148</v>
      </c>
      <c r="W110" s="54">
        <v>1155</v>
      </c>
      <c r="X110" s="54">
        <v>1161</v>
      </c>
      <c r="Y110" s="54">
        <v>1168</v>
      </c>
      <c r="Z110" s="54">
        <v>1174</v>
      </c>
      <c r="AA110" s="54">
        <v>1180</v>
      </c>
      <c r="AB110" s="54">
        <v>1187</v>
      </c>
      <c r="AC110" s="54">
        <v>1193</v>
      </c>
      <c r="AD110" s="54">
        <v>1200</v>
      </c>
      <c r="AE110" s="54">
        <v>1206</v>
      </c>
      <c r="AF110" s="54">
        <v>1213</v>
      </c>
      <c r="AG110" s="54">
        <v>1219</v>
      </c>
      <c r="AH110" s="54">
        <v>1225</v>
      </c>
      <c r="AI110" s="34">
        <v>7.8600000000000007E-3</v>
      </c>
    </row>
    <row r="111" spans="1:35" ht="15" customHeight="1" x14ac:dyDescent="0.45">
      <c r="A111" s="104" t="s">
        <v>2455</v>
      </c>
      <c r="B111" s="55" t="s">
        <v>506</v>
      </c>
      <c r="C111" s="54">
        <v>2439</v>
      </c>
      <c r="D111" s="54">
        <v>2155</v>
      </c>
      <c r="E111" s="54">
        <v>2313</v>
      </c>
      <c r="F111" s="54">
        <v>2326</v>
      </c>
      <c r="G111" s="54">
        <v>2339</v>
      </c>
      <c r="H111" s="54">
        <v>2352</v>
      </c>
      <c r="I111" s="54">
        <v>2365</v>
      </c>
      <c r="J111" s="54">
        <v>2377</v>
      </c>
      <c r="K111" s="54">
        <v>2390</v>
      </c>
      <c r="L111" s="54">
        <v>2402</v>
      </c>
      <c r="M111" s="54">
        <v>2415</v>
      </c>
      <c r="N111" s="54">
        <v>2428</v>
      </c>
      <c r="O111" s="54">
        <v>2440</v>
      </c>
      <c r="P111" s="54">
        <v>2453</v>
      </c>
      <c r="Q111" s="54">
        <v>2466</v>
      </c>
      <c r="R111" s="54">
        <v>2479</v>
      </c>
      <c r="S111" s="54">
        <v>2491</v>
      </c>
      <c r="T111" s="54">
        <v>2504</v>
      </c>
      <c r="U111" s="54">
        <v>2517</v>
      </c>
      <c r="V111" s="54">
        <v>2530</v>
      </c>
      <c r="W111" s="54">
        <v>2542</v>
      </c>
      <c r="X111" s="54">
        <v>2555</v>
      </c>
      <c r="Y111" s="54">
        <v>2568</v>
      </c>
      <c r="Z111" s="54">
        <v>2581</v>
      </c>
      <c r="AA111" s="54">
        <v>2594</v>
      </c>
      <c r="AB111" s="54">
        <v>2606</v>
      </c>
      <c r="AC111" s="54">
        <v>2619</v>
      </c>
      <c r="AD111" s="54">
        <v>2632</v>
      </c>
      <c r="AE111" s="54">
        <v>2645</v>
      </c>
      <c r="AF111" s="54">
        <v>2658</v>
      </c>
      <c r="AG111" s="54">
        <v>2671</v>
      </c>
      <c r="AH111" s="54">
        <v>2683</v>
      </c>
      <c r="AI111" s="34">
        <v>3.0799999999999998E-3</v>
      </c>
    </row>
    <row r="112" spans="1:35" ht="15" customHeight="1" x14ac:dyDescent="0.45">
      <c r="A112" s="104" t="s">
        <v>2456</v>
      </c>
      <c r="B112" s="55" t="s">
        <v>508</v>
      </c>
      <c r="C112" s="54">
        <v>1850</v>
      </c>
      <c r="D112" s="54">
        <v>1650</v>
      </c>
      <c r="E112" s="54">
        <v>1791</v>
      </c>
      <c r="F112" s="54">
        <v>1801</v>
      </c>
      <c r="G112" s="54">
        <v>1811</v>
      </c>
      <c r="H112" s="54">
        <v>1821</v>
      </c>
      <c r="I112" s="54">
        <v>1831</v>
      </c>
      <c r="J112" s="54">
        <v>1842</v>
      </c>
      <c r="K112" s="54">
        <v>1852</v>
      </c>
      <c r="L112" s="54">
        <v>1862</v>
      </c>
      <c r="M112" s="54">
        <v>1872</v>
      </c>
      <c r="N112" s="54">
        <v>1882</v>
      </c>
      <c r="O112" s="54">
        <v>1892</v>
      </c>
      <c r="P112" s="54">
        <v>1902</v>
      </c>
      <c r="Q112" s="54">
        <v>1913</v>
      </c>
      <c r="R112" s="54">
        <v>1923</v>
      </c>
      <c r="S112" s="54">
        <v>1933</v>
      </c>
      <c r="T112" s="54">
        <v>1943</v>
      </c>
      <c r="U112" s="54">
        <v>1954</v>
      </c>
      <c r="V112" s="54">
        <v>1964</v>
      </c>
      <c r="W112" s="54">
        <v>1974</v>
      </c>
      <c r="X112" s="54">
        <v>1984</v>
      </c>
      <c r="Y112" s="54">
        <v>1995</v>
      </c>
      <c r="Z112" s="54">
        <v>2005</v>
      </c>
      <c r="AA112" s="54">
        <v>2015</v>
      </c>
      <c r="AB112" s="54">
        <v>2025</v>
      </c>
      <c r="AC112" s="54">
        <v>2036</v>
      </c>
      <c r="AD112" s="54">
        <v>2046</v>
      </c>
      <c r="AE112" s="54">
        <v>2056</v>
      </c>
      <c r="AF112" s="54">
        <v>2066</v>
      </c>
      <c r="AG112" s="54">
        <v>2077</v>
      </c>
      <c r="AH112" s="54">
        <v>2087</v>
      </c>
      <c r="AI112" s="34">
        <v>3.8960000000000002E-3</v>
      </c>
    </row>
    <row r="113" spans="1:35" ht="15" customHeight="1" x14ac:dyDescent="0.45">
      <c r="A113" s="104" t="s">
        <v>2457</v>
      </c>
      <c r="B113" s="55" t="s">
        <v>510</v>
      </c>
      <c r="C113" s="54">
        <v>2787</v>
      </c>
      <c r="D113" s="54">
        <v>2635</v>
      </c>
      <c r="E113" s="54">
        <v>2868</v>
      </c>
      <c r="F113" s="54">
        <v>2883</v>
      </c>
      <c r="G113" s="54">
        <v>2899</v>
      </c>
      <c r="H113" s="54">
        <v>2915</v>
      </c>
      <c r="I113" s="54">
        <v>2930</v>
      </c>
      <c r="J113" s="54">
        <v>2946</v>
      </c>
      <c r="K113" s="54">
        <v>2962</v>
      </c>
      <c r="L113" s="54">
        <v>2977</v>
      </c>
      <c r="M113" s="54">
        <v>2993</v>
      </c>
      <c r="N113" s="54">
        <v>3009</v>
      </c>
      <c r="O113" s="54">
        <v>3024</v>
      </c>
      <c r="P113" s="54">
        <v>3040</v>
      </c>
      <c r="Q113" s="54">
        <v>3056</v>
      </c>
      <c r="R113" s="54">
        <v>3071</v>
      </c>
      <c r="S113" s="54">
        <v>3087</v>
      </c>
      <c r="T113" s="54">
        <v>3103</v>
      </c>
      <c r="U113" s="54">
        <v>3118</v>
      </c>
      <c r="V113" s="54">
        <v>3134</v>
      </c>
      <c r="W113" s="54">
        <v>3149</v>
      </c>
      <c r="X113" s="54">
        <v>3165</v>
      </c>
      <c r="Y113" s="54">
        <v>3181</v>
      </c>
      <c r="Z113" s="54">
        <v>3196</v>
      </c>
      <c r="AA113" s="54">
        <v>3212</v>
      </c>
      <c r="AB113" s="54">
        <v>3227</v>
      </c>
      <c r="AC113" s="54">
        <v>3243</v>
      </c>
      <c r="AD113" s="54">
        <v>3259</v>
      </c>
      <c r="AE113" s="54">
        <v>3274</v>
      </c>
      <c r="AF113" s="54">
        <v>3290</v>
      </c>
      <c r="AG113" s="54">
        <v>3305</v>
      </c>
      <c r="AH113" s="54">
        <v>3321</v>
      </c>
      <c r="AI113" s="34">
        <v>5.6709999999999998E-3</v>
      </c>
    </row>
    <row r="114" spans="1:35" ht="15" customHeight="1" x14ac:dyDescent="0.45">
      <c r="A114" s="104" t="s">
        <v>2458</v>
      </c>
      <c r="B114" s="55" t="s">
        <v>512</v>
      </c>
      <c r="C114" s="54">
        <v>1416</v>
      </c>
      <c r="D114" s="54">
        <v>1450</v>
      </c>
      <c r="E114" s="54">
        <v>1565</v>
      </c>
      <c r="F114" s="54">
        <v>1574</v>
      </c>
      <c r="G114" s="54">
        <v>1584</v>
      </c>
      <c r="H114" s="54">
        <v>1593</v>
      </c>
      <c r="I114" s="54">
        <v>1602</v>
      </c>
      <c r="J114" s="54">
        <v>1611</v>
      </c>
      <c r="K114" s="54">
        <v>1621</v>
      </c>
      <c r="L114" s="54">
        <v>1630</v>
      </c>
      <c r="M114" s="54">
        <v>1639</v>
      </c>
      <c r="N114" s="54">
        <v>1649</v>
      </c>
      <c r="O114" s="54">
        <v>1658</v>
      </c>
      <c r="P114" s="54">
        <v>1668</v>
      </c>
      <c r="Q114" s="54">
        <v>1678</v>
      </c>
      <c r="R114" s="54">
        <v>1687</v>
      </c>
      <c r="S114" s="54">
        <v>1697</v>
      </c>
      <c r="T114" s="54">
        <v>1707</v>
      </c>
      <c r="U114" s="54">
        <v>1716</v>
      </c>
      <c r="V114" s="54">
        <v>1726</v>
      </c>
      <c r="W114" s="54">
        <v>1736</v>
      </c>
      <c r="X114" s="54">
        <v>1745</v>
      </c>
      <c r="Y114" s="54">
        <v>1755</v>
      </c>
      <c r="Z114" s="54">
        <v>1765</v>
      </c>
      <c r="AA114" s="54">
        <v>1775</v>
      </c>
      <c r="AB114" s="54">
        <v>1785</v>
      </c>
      <c r="AC114" s="54">
        <v>1794</v>
      </c>
      <c r="AD114" s="54">
        <v>1804</v>
      </c>
      <c r="AE114" s="54">
        <v>1814</v>
      </c>
      <c r="AF114" s="54">
        <v>1824</v>
      </c>
      <c r="AG114" s="54">
        <v>1833</v>
      </c>
      <c r="AH114" s="54">
        <v>1843</v>
      </c>
      <c r="AI114" s="34">
        <v>8.5380000000000005E-3</v>
      </c>
    </row>
    <row r="115" spans="1:35" ht="15" customHeight="1" x14ac:dyDescent="0.45">
      <c r="A115" s="104" t="s">
        <v>2459</v>
      </c>
      <c r="B115" s="55" t="s">
        <v>514</v>
      </c>
      <c r="C115" s="54">
        <v>832</v>
      </c>
      <c r="D115" s="54">
        <v>844</v>
      </c>
      <c r="E115" s="54">
        <v>979</v>
      </c>
      <c r="F115" s="54">
        <v>986</v>
      </c>
      <c r="G115" s="54">
        <v>993</v>
      </c>
      <c r="H115" s="54">
        <v>1001</v>
      </c>
      <c r="I115" s="54">
        <v>1008</v>
      </c>
      <c r="J115" s="54">
        <v>1015</v>
      </c>
      <c r="K115" s="54">
        <v>1023</v>
      </c>
      <c r="L115" s="54">
        <v>1030</v>
      </c>
      <c r="M115" s="54">
        <v>1038</v>
      </c>
      <c r="N115" s="54">
        <v>1045</v>
      </c>
      <c r="O115" s="54">
        <v>1053</v>
      </c>
      <c r="P115" s="54">
        <v>1060</v>
      </c>
      <c r="Q115" s="54">
        <v>1068</v>
      </c>
      <c r="R115" s="54">
        <v>1075</v>
      </c>
      <c r="S115" s="54">
        <v>1083</v>
      </c>
      <c r="T115" s="54">
        <v>1090</v>
      </c>
      <c r="U115" s="54">
        <v>1098</v>
      </c>
      <c r="V115" s="54">
        <v>1106</v>
      </c>
      <c r="W115" s="54">
        <v>1113</v>
      </c>
      <c r="X115" s="54">
        <v>1121</v>
      </c>
      <c r="Y115" s="54">
        <v>1129</v>
      </c>
      <c r="Z115" s="54">
        <v>1136</v>
      </c>
      <c r="AA115" s="54">
        <v>1144</v>
      </c>
      <c r="AB115" s="54">
        <v>1151</v>
      </c>
      <c r="AC115" s="54">
        <v>1159</v>
      </c>
      <c r="AD115" s="54">
        <v>1167</v>
      </c>
      <c r="AE115" s="54">
        <v>1174</v>
      </c>
      <c r="AF115" s="54">
        <v>1182</v>
      </c>
      <c r="AG115" s="54">
        <v>1190</v>
      </c>
      <c r="AH115" s="54">
        <v>1197</v>
      </c>
      <c r="AI115" s="34">
        <v>1.1802999999999999E-2</v>
      </c>
    </row>
    <row r="116" spans="1:35" ht="15" customHeight="1" x14ac:dyDescent="0.45">
      <c r="A116" s="104" t="s">
        <v>2460</v>
      </c>
      <c r="B116" s="57" t="s">
        <v>516</v>
      </c>
      <c r="C116" s="151">
        <v>1487.7982179999999</v>
      </c>
      <c r="D116" s="151">
        <v>1383.6948239999999</v>
      </c>
      <c r="E116" s="151">
        <v>1524.3991699999999</v>
      </c>
      <c r="F116" s="151">
        <v>1536.3847659999999</v>
      </c>
      <c r="G116" s="151">
        <v>1548.4986570000001</v>
      </c>
      <c r="H116" s="151">
        <v>1560.7282709999999</v>
      </c>
      <c r="I116" s="151">
        <v>1572.5379640000001</v>
      </c>
      <c r="J116" s="151">
        <v>1584.6403809999999</v>
      </c>
      <c r="K116" s="151">
        <v>1596.9025879999999</v>
      </c>
      <c r="L116" s="151">
        <v>1608.6674800000001</v>
      </c>
      <c r="M116" s="151">
        <v>1620.806885</v>
      </c>
      <c r="N116" s="151">
        <v>1633.1281739999999</v>
      </c>
      <c r="O116" s="151">
        <v>1645.0283199999999</v>
      </c>
      <c r="P116" s="151">
        <v>1657.3134769999999</v>
      </c>
      <c r="Q116" s="151">
        <v>1669.665405</v>
      </c>
      <c r="R116" s="151">
        <v>1681.9101559999999</v>
      </c>
      <c r="S116" s="151">
        <v>1694.1701660000001</v>
      </c>
      <c r="T116" s="151">
        <v>1706.4693600000001</v>
      </c>
      <c r="U116" s="151">
        <v>1718.81897</v>
      </c>
      <c r="V116" s="151">
        <v>1731.3321530000001</v>
      </c>
      <c r="W116" s="151">
        <v>1743.4293210000001</v>
      </c>
      <c r="X116" s="151">
        <v>1755.825073</v>
      </c>
      <c r="Y116" s="151">
        <v>1768.5289310000001</v>
      </c>
      <c r="Z116" s="151">
        <v>1780.939087</v>
      </c>
      <c r="AA116" s="151">
        <v>1793.4376219999999</v>
      </c>
      <c r="AB116" s="151">
        <v>1805.6611330000001</v>
      </c>
      <c r="AC116" s="151">
        <v>1818.2692870000001</v>
      </c>
      <c r="AD116" s="151">
        <v>1830.994263</v>
      </c>
      <c r="AE116" s="151">
        <v>1843.3507079999999</v>
      </c>
      <c r="AF116" s="151">
        <v>1855.9666749999999</v>
      </c>
      <c r="AG116" s="151">
        <v>1868.435547</v>
      </c>
      <c r="AH116" s="151">
        <v>1880.51001</v>
      </c>
      <c r="AI116" s="60">
        <v>7.5849999999999997E-3</v>
      </c>
    </row>
    <row r="117" spans="1:35" ht="15" customHeight="1" thickBot="1" x14ac:dyDescent="0.5"/>
    <row r="118" spans="1:35" ht="15" customHeight="1" x14ac:dyDescent="0.45">
      <c r="B118" s="366" t="s">
        <v>2461</v>
      </c>
      <c r="C118" s="366"/>
      <c r="D118" s="366"/>
      <c r="E118" s="366"/>
      <c r="F118" s="366"/>
      <c r="G118" s="366"/>
      <c r="H118" s="366"/>
      <c r="I118" s="366"/>
      <c r="J118" s="366"/>
      <c r="K118" s="366"/>
      <c r="L118" s="366"/>
      <c r="M118" s="366"/>
      <c r="N118" s="366"/>
      <c r="O118" s="366"/>
      <c r="P118" s="366"/>
      <c r="Q118" s="366"/>
      <c r="R118" s="366"/>
      <c r="S118" s="366"/>
      <c r="T118" s="366"/>
      <c r="U118" s="366"/>
      <c r="V118" s="366"/>
      <c r="W118" s="366"/>
      <c r="X118" s="366"/>
      <c r="Y118" s="366"/>
      <c r="Z118" s="366"/>
      <c r="AA118" s="366"/>
      <c r="AB118" s="366"/>
      <c r="AC118" s="366"/>
      <c r="AD118" s="366"/>
      <c r="AE118" s="366"/>
      <c r="AF118" s="366"/>
      <c r="AG118" s="366"/>
      <c r="AH118" s="366"/>
      <c r="AI118" s="366"/>
    </row>
    <row r="119" spans="1:35" ht="15" customHeight="1" x14ac:dyDescent="0.45">
      <c r="B119" s="123" t="s">
        <v>2462</v>
      </c>
    </row>
    <row r="120" spans="1:35" ht="15" customHeight="1" x14ac:dyDescent="0.45">
      <c r="B120" s="123" t="s">
        <v>2463</v>
      </c>
    </row>
    <row r="121" spans="1:35" ht="15" customHeight="1" x14ac:dyDescent="0.45">
      <c r="B121" s="123" t="s">
        <v>2464</v>
      </c>
    </row>
    <row r="122" spans="1:35" ht="15" customHeight="1" x14ac:dyDescent="0.45">
      <c r="B122" s="123" t="s">
        <v>2465</v>
      </c>
    </row>
    <row r="123" spans="1:35" ht="15" customHeight="1" x14ac:dyDescent="0.45">
      <c r="B123" s="123" t="s">
        <v>2466</v>
      </c>
    </row>
    <row r="124" spans="1:35" ht="15" customHeight="1" x14ac:dyDescent="0.45">
      <c r="B124" s="123" t="s">
        <v>2467</v>
      </c>
    </row>
    <row r="125" spans="1:35" ht="15" customHeight="1" x14ac:dyDescent="0.45">
      <c r="B125" s="123" t="s">
        <v>2468</v>
      </c>
    </row>
    <row r="126" spans="1:35" ht="15" customHeight="1" x14ac:dyDescent="0.45">
      <c r="B126" s="123" t="s">
        <v>2469</v>
      </c>
    </row>
    <row r="127" spans="1:35" ht="15" customHeight="1" x14ac:dyDescent="0.45">
      <c r="B127" s="123" t="s">
        <v>2470</v>
      </c>
    </row>
    <row r="128" spans="1:35" ht="15" customHeight="1" x14ac:dyDescent="0.45">
      <c r="B128" s="123" t="s">
        <v>2471</v>
      </c>
    </row>
    <row r="129" spans="2:2" ht="15" customHeight="1" x14ac:dyDescent="0.45">
      <c r="B129" s="123" t="s">
        <v>2472</v>
      </c>
    </row>
    <row r="130" spans="2:2" ht="15" customHeight="1" x14ac:dyDescent="0.45">
      <c r="B130" s="123" t="s">
        <v>123</v>
      </c>
    </row>
    <row r="131" spans="2:2" ht="15" customHeight="1" x14ac:dyDescent="0.45">
      <c r="B131" s="123" t="s">
        <v>122</v>
      </c>
    </row>
    <row r="132" spans="2:2" ht="15" customHeight="1" x14ac:dyDescent="0.45">
      <c r="B132" s="123" t="s">
        <v>121</v>
      </c>
    </row>
    <row r="133" spans="2:2" ht="15" customHeight="1" x14ac:dyDescent="0.45">
      <c r="B133" s="123" t="s">
        <v>542</v>
      </c>
    </row>
    <row r="134" spans="2:2" ht="15" customHeight="1" x14ac:dyDescent="0.45">
      <c r="B134" s="123" t="s">
        <v>543</v>
      </c>
    </row>
  </sheetData>
  <mergeCells count="1">
    <mergeCell ref="B118:AI11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71"/>
  <sheetViews>
    <sheetView topLeftCell="B43" workbookViewId="0">
      <selection sqref="A1:XFD1048576"/>
    </sheetView>
  </sheetViews>
  <sheetFormatPr defaultRowHeight="14.25" x14ac:dyDescent="0.45"/>
  <cols>
    <col min="1" max="1" width="19.46484375" hidden="1" customWidth="1"/>
    <col min="2" max="2" width="42.6640625" customWidth="1"/>
  </cols>
  <sheetData>
    <row r="1" spans="1:35" ht="15" customHeight="1" thickBot="1" x14ac:dyDescent="0.5">
      <c r="B1" s="66" t="s">
        <v>298</v>
      </c>
      <c r="C1" s="64">
        <v>2019</v>
      </c>
      <c r="D1" s="64">
        <v>2020</v>
      </c>
      <c r="E1" s="64">
        <v>2021</v>
      </c>
      <c r="F1" s="64">
        <v>2022</v>
      </c>
      <c r="G1" s="64">
        <v>2023</v>
      </c>
      <c r="H1" s="64">
        <v>2024</v>
      </c>
      <c r="I1" s="64">
        <v>2025</v>
      </c>
      <c r="J1" s="64">
        <v>2026</v>
      </c>
      <c r="K1" s="64">
        <v>2027</v>
      </c>
      <c r="L1" s="64">
        <v>2028</v>
      </c>
      <c r="M1" s="64">
        <v>2029</v>
      </c>
      <c r="N1" s="64">
        <v>2030</v>
      </c>
      <c r="O1" s="64">
        <v>2031</v>
      </c>
      <c r="P1" s="64">
        <v>2032</v>
      </c>
      <c r="Q1" s="64">
        <v>2033</v>
      </c>
      <c r="R1" s="64">
        <v>2034</v>
      </c>
      <c r="S1" s="64">
        <v>2035</v>
      </c>
      <c r="T1" s="64">
        <v>2036</v>
      </c>
      <c r="U1" s="64">
        <v>2037</v>
      </c>
      <c r="V1" s="64">
        <v>2038</v>
      </c>
      <c r="W1" s="64">
        <v>2039</v>
      </c>
      <c r="X1" s="64">
        <v>2040</v>
      </c>
      <c r="Y1" s="64">
        <v>2041</v>
      </c>
      <c r="Z1" s="64">
        <v>2042</v>
      </c>
      <c r="AA1" s="64">
        <v>2043</v>
      </c>
      <c r="AB1" s="64">
        <v>2044</v>
      </c>
      <c r="AC1" s="64">
        <v>2045</v>
      </c>
      <c r="AD1" s="64">
        <v>2046</v>
      </c>
      <c r="AE1" s="64">
        <v>2047</v>
      </c>
      <c r="AF1" s="64">
        <v>2048</v>
      </c>
      <c r="AG1" s="64">
        <v>2049</v>
      </c>
      <c r="AH1" s="64">
        <v>2050</v>
      </c>
    </row>
    <row r="2" spans="1:35" ht="15" customHeight="1" thickTop="1" x14ac:dyDescent="0.45">
      <c r="C2" s="103"/>
      <c r="D2" s="103"/>
      <c r="E2" s="103"/>
      <c r="F2" s="103"/>
      <c r="G2" s="103"/>
    </row>
    <row r="3" spans="1:35" ht="15" customHeight="1" x14ac:dyDescent="0.45">
      <c r="C3" s="103" t="s">
        <v>297</v>
      </c>
      <c r="D3" s="103" t="s">
        <v>296</v>
      </c>
      <c r="E3" s="103"/>
      <c r="F3" s="103"/>
      <c r="G3" s="103"/>
    </row>
    <row r="4" spans="1:35" ht="15" customHeight="1" x14ac:dyDescent="0.45">
      <c r="C4" s="103" t="s">
        <v>295</v>
      </c>
      <c r="D4" s="103" t="s">
        <v>294</v>
      </c>
      <c r="E4" s="103"/>
      <c r="F4" s="103"/>
      <c r="G4" s="103" t="s">
        <v>293</v>
      </c>
    </row>
    <row r="5" spans="1:35" ht="15" customHeight="1" x14ac:dyDescent="0.45">
      <c r="C5" s="103" t="s">
        <v>292</v>
      </c>
      <c r="D5" s="103" t="s">
        <v>291</v>
      </c>
      <c r="E5" s="103"/>
      <c r="F5" s="103"/>
      <c r="G5" s="103"/>
    </row>
    <row r="6" spans="1:35" ht="15" customHeight="1" x14ac:dyDescent="0.45">
      <c r="C6" s="103" t="s">
        <v>290</v>
      </c>
      <c r="D6" s="103"/>
      <c r="E6" s="103" t="s">
        <v>289</v>
      </c>
      <c r="F6" s="103"/>
      <c r="G6" s="103"/>
    </row>
    <row r="10" spans="1:35" ht="15" customHeight="1" x14ac:dyDescent="0.5">
      <c r="A10" s="104" t="s">
        <v>686</v>
      </c>
      <c r="B10" s="67" t="s">
        <v>687</v>
      </c>
    </row>
    <row r="11" spans="1:35" ht="15" customHeight="1" x14ac:dyDescent="0.45">
      <c r="B11" s="66" t="s">
        <v>285</v>
      </c>
    </row>
    <row r="12" spans="1:35" ht="15" customHeight="1" x14ac:dyDescent="0.45">
      <c r="B12" s="66" t="s">
        <v>285</v>
      </c>
      <c r="C12" s="155" t="s">
        <v>285</v>
      </c>
      <c r="D12" s="155" t="s">
        <v>285</v>
      </c>
      <c r="E12" s="155" t="s">
        <v>285</v>
      </c>
      <c r="F12" s="155" t="s">
        <v>285</v>
      </c>
      <c r="G12" s="155" t="s">
        <v>285</v>
      </c>
      <c r="H12" s="155" t="s">
        <v>285</v>
      </c>
      <c r="I12" s="155" t="s">
        <v>285</v>
      </c>
      <c r="J12" s="155" t="s">
        <v>285</v>
      </c>
      <c r="K12" s="155" t="s">
        <v>285</v>
      </c>
      <c r="L12" s="155" t="s">
        <v>285</v>
      </c>
      <c r="M12" s="155" t="s">
        <v>285</v>
      </c>
      <c r="N12" s="155" t="s">
        <v>285</v>
      </c>
      <c r="O12" s="155" t="s">
        <v>285</v>
      </c>
      <c r="P12" s="155" t="s">
        <v>285</v>
      </c>
      <c r="Q12" s="155" t="s">
        <v>285</v>
      </c>
      <c r="R12" s="155" t="s">
        <v>285</v>
      </c>
      <c r="S12" s="155" t="s">
        <v>285</v>
      </c>
      <c r="T12" s="155" t="s">
        <v>285</v>
      </c>
      <c r="U12" s="155" t="s">
        <v>285</v>
      </c>
      <c r="V12" s="155" t="s">
        <v>285</v>
      </c>
      <c r="W12" s="155" t="s">
        <v>285</v>
      </c>
      <c r="X12" s="155" t="s">
        <v>285</v>
      </c>
      <c r="Y12" s="155" t="s">
        <v>285</v>
      </c>
      <c r="Z12" s="155" t="s">
        <v>285</v>
      </c>
      <c r="AA12" s="155" t="s">
        <v>285</v>
      </c>
      <c r="AB12" s="155" t="s">
        <v>285</v>
      </c>
      <c r="AC12" s="155" t="s">
        <v>285</v>
      </c>
      <c r="AD12" s="155" t="s">
        <v>285</v>
      </c>
      <c r="AE12" s="155" t="s">
        <v>285</v>
      </c>
      <c r="AF12" s="155" t="s">
        <v>285</v>
      </c>
      <c r="AG12" s="155" t="s">
        <v>285</v>
      </c>
      <c r="AH12" s="155" t="s">
        <v>285</v>
      </c>
      <c r="AI12" s="155" t="s">
        <v>284</v>
      </c>
    </row>
    <row r="13" spans="1:35" ht="15" customHeight="1" thickBot="1" x14ac:dyDescent="0.5">
      <c r="B13" s="64" t="s">
        <v>688</v>
      </c>
      <c r="C13" s="64">
        <v>2019</v>
      </c>
      <c r="D13" s="64">
        <v>2020</v>
      </c>
      <c r="E13" s="64">
        <v>2021</v>
      </c>
      <c r="F13" s="64">
        <v>2022</v>
      </c>
      <c r="G13" s="64">
        <v>2023</v>
      </c>
      <c r="H13" s="64">
        <v>2024</v>
      </c>
      <c r="I13" s="64">
        <v>2025</v>
      </c>
      <c r="J13" s="64">
        <v>2026</v>
      </c>
      <c r="K13" s="64">
        <v>2027</v>
      </c>
      <c r="L13" s="64">
        <v>2028</v>
      </c>
      <c r="M13" s="64">
        <v>2029</v>
      </c>
      <c r="N13" s="64">
        <v>2030</v>
      </c>
      <c r="O13" s="64">
        <v>2031</v>
      </c>
      <c r="P13" s="64">
        <v>2032</v>
      </c>
      <c r="Q13" s="64">
        <v>2033</v>
      </c>
      <c r="R13" s="64">
        <v>2034</v>
      </c>
      <c r="S13" s="64">
        <v>2035</v>
      </c>
      <c r="T13" s="64">
        <v>2036</v>
      </c>
      <c r="U13" s="64">
        <v>2037</v>
      </c>
      <c r="V13" s="64">
        <v>2038</v>
      </c>
      <c r="W13" s="64">
        <v>2039</v>
      </c>
      <c r="X13" s="64">
        <v>2040</v>
      </c>
      <c r="Y13" s="64">
        <v>2041</v>
      </c>
      <c r="Z13" s="64">
        <v>2042</v>
      </c>
      <c r="AA13" s="64">
        <v>2043</v>
      </c>
      <c r="AB13" s="64">
        <v>2044</v>
      </c>
      <c r="AC13" s="64">
        <v>2045</v>
      </c>
      <c r="AD13" s="64">
        <v>2046</v>
      </c>
      <c r="AE13" s="64">
        <v>2047</v>
      </c>
      <c r="AF13" s="64">
        <v>2048</v>
      </c>
      <c r="AG13" s="64">
        <v>2049</v>
      </c>
      <c r="AH13" s="64">
        <v>2050</v>
      </c>
      <c r="AI13" s="64">
        <v>2050</v>
      </c>
    </row>
    <row r="14" spans="1:35" ht="15" customHeight="1" thickTop="1" x14ac:dyDescent="0.45"/>
    <row r="15" spans="1:35" ht="15" customHeight="1" x14ac:dyDescent="0.45">
      <c r="B15" s="57" t="s">
        <v>681</v>
      </c>
    </row>
    <row r="16" spans="1:35" ht="15" customHeight="1" x14ac:dyDescent="0.45">
      <c r="B16" s="57" t="s">
        <v>689</v>
      </c>
    </row>
    <row r="17" spans="1:35" ht="15" customHeight="1" x14ac:dyDescent="0.45">
      <c r="A17" s="104" t="s">
        <v>690</v>
      </c>
      <c r="B17" s="55" t="s">
        <v>691</v>
      </c>
      <c r="C17" s="54">
        <v>6350.4072269999997</v>
      </c>
      <c r="D17" s="54">
        <v>6380.4785160000001</v>
      </c>
      <c r="E17" s="54">
        <v>6412.5356449999999</v>
      </c>
      <c r="F17" s="54">
        <v>6502.4174800000001</v>
      </c>
      <c r="G17" s="54">
        <v>6583.3291019999997</v>
      </c>
      <c r="H17" s="54">
        <v>6664.2392579999996</v>
      </c>
      <c r="I17" s="54">
        <v>6738.9208980000003</v>
      </c>
      <c r="J17" s="54">
        <v>6819.0024409999996</v>
      </c>
      <c r="K17" s="54">
        <v>6908.6953119999998</v>
      </c>
      <c r="L17" s="54">
        <v>7012.4570309999999</v>
      </c>
      <c r="M17" s="54">
        <v>7117.6621089999999</v>
      </c>
      <c r="N17" s="54">
        <v>7227.6069340000004</v>
      </c>
      <c r="O17" s="54">
        <v>7337.5239259999998</v>
      </c>
      <c r="P17" s="54">
        <v>7451.0805659999996</v>
      </c>
      <c r="Q17" s="54">
        <v>7569.4086909999996</v>
      </c>
      <c r="R17" s="54">
        <v>7700.6040039999998</v>
      </c>
      <c r="S17" s="54">
        <v>7826.5073240000002</v>
      </c>
      <c r="T17" s="54">
        <v>7945.34375</v>
      </c>
      <c r="U17" s="54">
        <v>8067.4584960000002</v>
      </c>
      <c r="V17" s="54">
        <v>8185.9433589999999</v>
      </c>
      <c r="W17" s="54">
        <v>8306.0537110000005</v>
      </c>
      <c r="X17" s="54">
        <v>8434.8623050000006</v>
      </c>
      <c r="Y17" s="54">
        <v>8570.4707030000009</v>
      </c>
      <c r="Z17" s="54">
        <v>8702.1328119999998</v>
      </c>
      <c r="AA17" s="54">
        <v>8840.6181639999995</v>
      </c>
      <c r="AB17" s="54">
        <v>8980.3574219999991</v>
      </c>
      <c r="AC17" s="54">
        <v>9118.6240230000003</v>
      </c>
      <c r="AD17" s="54">
        <v>9255.5996090000008</v>
      </c>
      <c r="AE17" s="54">
        <v>9396.0283199999994</v>
      </c>
      <c r="AF17" s="54">
        <v>9529.7519530000009</v>
      </c>
      <c r="AG17" s="54">
        <v>9670.015625</v>
      </c>
      <c r="AH17" s="54">
        <v>9806.4833980000003</v>
      </c>
      <c r="AI17" s="34">
        <v>1.4116E-2</v>
      </c>
    </row>
    <row r="18" spans="1:35" ht="15" customHeight="1" x14ac:dyDescent="0.45">
      <c r="A18" s="104" t="s">
        <v>692</v>
      </c>
      <c r="B18" s="55" t="s">
        <v>693</v>
      </c>
      <c r="C18" s="54">
        <v>2611.2045899999998</v>
      </c>
      <c r="D18" s="54">
        <v>2659.313721</v>
      </c>
      <c r="E18" s="54">
        <v>2722.0341800000001</v>
      </c>
      <c r="F18" s="54">
        <v>2771.2451169999999</v>
      </c>
      <c r="G18" s="54">
        <v>2795.1689449999999</v>
      </c>
      <c r="H18" s="54">
        <v>2837.232422</v>
      </c>
      <c r="I18" s="54">
        <v>2888.3432619999999</v>
      </c>
      <c r="J18" s="54">
        <v>2941.0876459999999</v>
      </c>
      <c r="K18" s="54">
        <v>2981.8076169999999</v>
      </c>
      <c r="L18" s="54">
        <v>3025.8647460000002</v>
      </c>
      <c r="M18" s="54">
        <v>3071.3571780000002</v>
      </c>
      <c r="N18" s="54">
        <v>3116.4848630000001</v>
      </c>
      <c r="O18" s="54">
        <v>3171.400635</v>
      </c>
      <c r="P18" s="54">
        <v>3209.4682619999999</v>
      </c>
      <c r="Q18" s="54">
        <v>3244.9521479999999</v>
      </c>
      <c r="R18" s="54">
        <v>3287.8652339999999</v>
      </c>
      <c r="S18" s="54">
        <v>3325.7753910000001</v>
      </c>
      <c r="T18" s="54">
        <v>3356.9108890000002</v>
      </c>
      <c r="U18" s="54">
        <v>3383.5131839999999</v>
      </c>
      <c r="V18" s="54">
        <v>3411.6484380000002</v>
      </c>
      <c r="W18" s="54">
        <v>3437.4621579999998</v>
      </c>
      <c r="X18" s="54">
        <v>3476.1191410000001</v>
      </c>
      <c r="Y18" s="54">
        <v>3515.8862300000001</v>
      </c>
      <c r="Z18" s="54">
        <v>3551.3330080000001</v>
      </c>
      <c r="AA18" s="54">
        <v>3591.59375</v>
      </c>
      <c r="AB18" s="54">
        <v>3632.1328119999998</v>
      </c>
      <c r="AC18" s="54">
        <v>3675.2250979999999</v>
      </c>
      <c r="AD18" s="54">
        <v>3716.571289</v>
      </c>
      <c r="AE18" s="54">
        <v>3757.6528320000002</v>
      </c>
      <c r="AF18" s="54">
        <v>3796.8081050000001</v>
      </c>
      <c r="AG18" s="54">
        <v>3836.9951169999999</v>
      </c>
      <c r="AH18" s="54">
        <v>3866.8276369999999</v>
      </c>
      <c r="AI18" s="34">
        <v>1.2746E-2</v>
      </c>
    </row>
    <row r="19" spans="1:35" ht="15" customHeight="1" x14ac:dyDescent="0.45">
      <c r="A19" s="104" t="s">
        <v>694</v>
      </c>
      <c r="B19" s="57" t="s">
        <v>226</v>
      </c>
      <c r="C19" s="151">
        <v>8961.6113280000009</v>
      </c>
      <c r="D19" s="151">
        <v>9039.7919920000004</v>
      </c>
      <c r="E19" s="151">
        <v>9134.5703119999998</v>
      </c>
      <c r="F19" s="151">
        <v>9273.6621090000008</v>
      </c>
      <c r="G19" s="151">
        <v>9378.4980469999991</v>
      </c>
      <c r="H19" s="151">
        <v>9501.4716800000006</v>
      </c>
      <c r="I19" s="151">
        <v>9627.2636719999991</v>
      </c>
      <c r="J19" s="151">
        <v>9760.0898440000001</v>
      </c>
      <c r="K19" s="151">
        <v>9890.5029300000006</v>
      </c>
      <c r="L19" s="151">
        <v>10038.322265999999</v>
      </c>
      <c r="M19" s="151">
        <v>10189.019531</v>
      </c>
      <c r="N19" s="151">
        <v>10344.091796999999</v>
      </c>
      <c r="O19" s="151">
        <v>10508.924805000001</v>
      </c>
      <c r="P19" s="151">
        <v>10660.548828000001</v>
      </c>
      <c r="Q19" s="151">
        <v>10814.361328000001</v>
      </c>
      <c r="R19" s="151">
        <v>10988.46875</v>
      </c>
      <c r="S19" s="151">
        <v>11152.283203000001</v>
      </c>
      <c r="T19" s="151">
        <v>11302.254883</v>
      </c>
      <c r="U19" s="151">
        <v>11450.971680000001</v>
      </c>
      <c r="V19" s="151">
        <v>11597.591796999999</v>
      </c>
      <c r="W19" s="151">
        <v>11743.515625</v>
      </c>
      <c r="X19" s="151">
        <v>11910.981444999999</v>
      </c>
      <c r="Y19" s="151">
        <v>12086.357421999999</v>
      </c>
      <c r="Z19" s="151">
        <v>12253.465819999999</v>
      </c>
      <c r="AA19" s="151">
        <v>12432.211914</v>
      </c>
      <c r="AB19" s="151">
        <v>12612.490234000001</v>
      </c>
      <c r="AC19" s="151">
        <v>12793.849609000001</v>
      </c>
      <c r="AD19" s="151">
        <v>12972.170898</v>
      </c>
      <c r="AE19" s="151">
        <v>13153.681640999999</v>
      </c>
      <c r="AF19" s="151">
        <v>13326.560546999999</v>
      </c>
      <c r="AG19" s="151">
        <v>13507.010742</v>
      </c>
      <c r="AH19" s="151">
        <v>13673.310546999999</v>
      </c>
      <c r="AI19" s="60">
        <v>1.3722E-2</v>
      </c>
    </row>
    <row r="21" spans="1:35" ht="15" customHeight="1" x14ac:dyDescent="0.45">
      <c r="B21" s="57" t="s">
        <v>695</v>
      </c>
    </row>
    <row r="22" spans="1:35" ht="15" customHeight="1" x14ac:dyDescent="0.45">
      <c r="B22" s="57" t="s">
        <v>696</v>
      </c>
    </row>
    <row r="23" spans="1:35" ht="15" customHeight="1" x14ac:dyDescent="0.45">
      <c r="A23" s="104" t="s">
        <v>697</v>
      </c>
      <c r="B23" s="55" t="s">
        <v>234</v>
      </c>
      <c r="C23" s="56">
        <v>12.658595999999999</v>
      </c>
      <c r="D23" s="56">
        <v>11.557613</v>
      </c>
      <c r="E23" s="56">
        <v>12.121316</v>
      </c>
      <c r="F23" s="56">
        <v>12.897453000000001</v>
      </c>
      <c r="G23" s="56">
        <v>13.376060000000001</v>
      </c>
      <c r="H23" s="56">
        <v>13.920742000000001</v>
      </c>
      <c r="I23" s="56">
        <v>14.718674999999999</v>
      </c>
      <c r="J23" s="56">
        <v>15.490639</v>
      </c>
      <c r="K23" s="56">
        <v>15.865518</v>
      </c>
      <c r="L23" s="56">
        <v>16.092715999999999</v>
      </c>
      <c r="M23" s="56">
        <v>16.194341999999999</v>
      </c>
      <c r="N23" s="56">
        <v>16.112473999999999</v>
      </c>
      <c r="O23" s="56">
        <v>16.127192999999998</v>
      </c>
      <c r="P23" s="56">
        <v>16.2225</v>
      </c>
      <c r="Q23" s="56">
        <v>16.518353000000001</v>
      </c>
      <c r="R23" s="56">
        <v>16.775680999999999</v>
      </c>
      <c r="S23" s="56">
        <v>17.043198</v>
      </c>
      <c r="T23" s="56">
        <v>17.349249</v>
      </c>
      <c r="U23" s="56">
        <v>17.678315999999999</v>
      </c>
      <c r="V23" s="56">
        <v>17.984577000000002</v>
      </c>
      <c r="W23" s="56">
        <v>18.262589999999999</v>
      </c>
      <c r="X23" s="56">
        <v>18.500119999999999</v>
      </c>
      <c r="Y23" s="56">
        <v>18.725389</v>
      </c>
      <c r="Z23" s="56">
        <v>19.102764000000001</v>
      </c>
      <c r="AA23" s="56">
        <v>19.372240000000001</v>
      </c>
      <c r="AB23" s="56">
        <v>19.642893000000001</v>
      </c>
      <c r="AC23" s="56">
        <v>19.917110000000001</v>
      </c>
      <c r="AD23" s="56">
        <v>20.180212000000001</v>
      </c>
      <c r="AE23" s="56">
        <v>20.536681999999999</v>
      </c>
      <c r="AF23" s="56">
        <v>20.898357000000001</v>
      </c>
      <c r="AG23" s="56">
        <v>21.166986000000001</v>
      </c>
      <c r="AH23" s="56">
        <v>21.424033999999999</v>
      </c>
      <c r="AI23" s="34">
        <v>1.7118000000000001E-2</v>
      </c>
    </row>
    <row r="24" spans="1:35" ht="15" customHeight="1" x14ac:dyDescent="0.45">
      <c r="A24" s="104" t="s">
        <v>698</v>
      </c>
      <c r="B24" s="55" t="s">
        <v>699</v>
      </c>
      <c r="C24" s="56">
        <v>21.716895999999998</v>
      </c>
      <c r="D24" s="56">
        <v>21.571788999999999</v>
      </c>
      <c r="E24" s="56">
        <v>21.659098</v>
      </c>
      <c r="F24" s="56">
        <v>21.730650000000001</v>
      </c>
      <c r="G24" s="56">
        <v>21.717903</v>
      </c>
      <c r="H24" s="56">
        <v>21.513864999999999</v>
      </c>
      <c r="I24" s="56">
        <v>21.842167</v>
      </c>
      <c r="J24" s="56">
        <v>22.042572</v>
      </c>
      <c r="K24" s="56">
        <v>22.318418999999999</v>
      </c>
      <c r="L24" s="56">
        <v>22.445156000000001</v>
      </c>
      <c r="M24" s="56">
        <v>22.747629</v>
      </c>
      <c r="N24" s="56">
        <v>23.148202999999999</v>
      </c>
      <c r="O24" s="56">
        <v>23.326436999999999</v>
      </c>
      <c r="P24" s="56">
        <v>23.546278000000001</v>
      </c>
      <c r="Q24" s="56">
        <v>23.942592999999999</v>
      </c>
      <c r="R24" s="56">
        <v>24.337751000000001</v>
      </c>
      <c r="S24" s="56">
        <v>24.610872000000001</v>
      </c>
      <c r="T24" s="56">
        <v>24.908429999999999</v>
      </c>
      <c r="U24" s="56">
        <v>24.991178999999999</v>
      </c>
      <c r="V24" s="56">
        <v>25.270422</v>
      </c>
      <c r="W24" s="56">
        <v>25.610980999999999</v>
      </c>
      <c r="X24" s="56">
        <v>25.708642999999999</v>
      </c>
      <c r="Y24" s="56">
        <v>25.898472000000002</v>
      </c>
      <c r="Z24" s="56">
        <v>26.302897999999999</v>
      </c>
      <c r="AA24" s="56">
        <v>26.521661999999999</v>
      </c>
      <c r="AB24" s="56">
        <v>26.733022999999999</v>
      </c>
      <c r="AC24" s="56">
        <v>27.074741</v>
      </c>
      <c r="AD24" s="56">
        <v>27.171713</v>
      </c>
      <c r="AE24" s="56">
        <v>27.639012999999998</v>
      </c>
      <c r="AF24" s="56">
        <v>27.962339</v>
      </c>
      <c r="AG24" s="56">
        <v>28.208786</v>
      </c>
      <c r="AH24" s="56">
        <v>28.422927999999999</v>
      </c>
      <c r="AI24" s="34">
        <v>8.7189999999999993E-3</v>
      </c>
    </row>
    <row r="25" spans="1:35" ht="15" customHeight="1" x14ac:dyDescent="0.45">
      <c r="A25" s="104" t="s">
        <v>700</v>
      </c>
      <c r="B25" s="55" t="s">
        <v>243</v>
      </c>
      <c r="C25" s="56">
        <v>21.893784</v>
      </c>
      <c r="D25" s="56">
        <v>21.301303999999998</v>
      </c>
      <c r="E25" s="56">
        <v>20.683617000000002</v>
      </c>
      <c r="F25" s="56">
        <v>20.286152000000001</v>
      </c>
      <c r="G25" s="56">
        <v>19.724685999999998</v>
      </c>
      <c r="H25" s="56">
        <v>19.419933</v>
      </c>
      <c r="I25" s="56">
        <v>18.849423999999999</v>
      </c>
      <c r="J25" s="56">
        <v>19.250404</v>
      </c>
      <c r="K25" s="56">
        <v>19.300062</v>
      </c>
      <c r="L25" s="56">
        <v>19.647911000000001</v>
      </c>
      <c r="M25" s="56">
        <v>19.861505999999999</v>
      </c>
      <c r="N25" s="56">
        <v>19.985908999999999</v>
      </c>
      <c r="O25" s="56">
        <v>20.263888999999999</v>
      </c>
      <c r="P25" s="56">
        <v>20.439947</v>
      </c>
      <c r="Q25" s="56">
        <v>20.797567000000001</v>
      </c>
      <c r="R25" s="56">
        <v>21.008880999999999</v>
      </c>
      <c r="S25" s="56">
        <v>21.241523999999998</v>
      </c>
      <c r="T25" s="56">
        <v>21.495619000000001</v>
      </c>
      <c r="U25" s="56">
        <v>21.654122999999998</v>
      </c>
      <c r="V25" s="56">
        <v>21.868317000000001</v>
      </c>
      <c r="W25" s="56">
        <v>22.103235000000002</v>
      </c>
      <c r="X25" s="56">
        <v>22.121178</v>
      </c>
      <c r="Y25" s="56">
        <v>22.315123</v>
      </c>
      <c r="Z25" s="56">
        <v>22.694962</v>
      </c>
      <c r="AA25" s="56">
        <v>22.868130000000001</v>
      </c>
      <c r="AB25" s="56">
        <v>23.072498</v>
      </c>
      <c r="AC25" s="56">
        <v>23.454750000000001</v>
      </c>
      <c r="AD25" s="56">
        <v>23.488489000000001</v>
      </c>
      <c r="AE25" s="56">
        <v>23.768089</v>
      </c>
      <c r="AF25" s="56">
        <v>24.02384</v>
      </c>
      <c r="AG25" s="56">
        <v>24.207713999999999</v>
      </c>
      <c r="AH25" s="56">
        <v>24.368834</v>
      </c>
      <c r="AI25" s="34">
        <v>3.4610000000000001E-3</v>
      </c>
    </row>
    <row r="26" spans="1:35" ht="15" customHeight="1" x14ac:dyDescent="0.45">
      <c r="A26" s="104" t="s">
        <v>701</v>
      </c>
      <c r="B26" s="55" t="s">
        <v>702</v>
      </c>
      <c r="C26" s="56">
        <v>6.4834110000000003</v>
      </c>
      <c r="D26" s="56">
        <v>3.6180509999999999</v>
      </c>
      <c r="E26" s="56">
        <v>5.2675599999999996</v>
      </c>
      <c r="F26" s="56">
        <v>6.9780139999999999</v>
      </c>
      <c r="G26" s="56">
        <v>8.5605039999999999</v>
      </c>
      <c r="H26" s="56">
        <v>10.318695</v>
      </c>
      <c r="I26" s="56">
        <v>12.019481000000001</v>
      </c>
      <c r="J26" s="56">
        <v>11.988135</v>
      </c>
      <c r="K26" s="56">
        <v>12.446024</v>
      </c>
      <c r="L26" s="56">
        <v>12.287184</v>
      </c>
      <c r="M26" s="56">
        <v>12.740126</v>
      </c>
      <c r="N26" s="56">
        <v>12.940390000000001</v>
      </c>
      <c r="O26" s="56">
        <v>13.283211</v>
      </c>
      <c r="P26" s="56">
        <v>13.363053000000001</v>
      </c>
      <c r="Q26" s="56">
        <v>13.599288</v>
      </c>
      <c r="R26" s="56">
        <v>13.670406</v>
      </c>
      <c r="S26" s="56">
        <v>13.914327</v>
      </c>
      <c r="T26" s="56">
        <v>14.140805</v>
      </c>
      <c r="U26" s="56">
        <v>14.341010000000001</v>
      </c>
      <c r="V26" s="56">
        <v>14.5328</v>
      </c>
      <c r="W26" s="56">
        <v>14.830558</v>
      </c>
      <c r="X26" s="56">
        <v>15.179667</v>
      </c>
      <c r="Y26" s="56">
        <v>15.474697000000001</v>
      </c>
      <c r="Z26" s="56">
        <v>15.701387</v>
      </c>
      <c r="AA26" s="56">
        <v>15.907579</v>
      </c>
      <c r="AB26" s="56">
        <v>16.065977</v>
      </c>
      <c r="AC26" s="56">
        <v>16.153669000000001</v>
      </c>
      <c r="AD26" s="56">
        <v>16.481852</v>
      </c>
      <c r="AE26" s="56">
        <v>16.528210000000001</v>
      </c>
      <c r="AF26" s="56">
        <v>16.694122</v>
      </c>
      <c r="AG26" s="56">
        <v>16.899334</v>
      </c>
      <c r="AH26" s="56">
        <v>17.211279000000001</v>
      </c>
      <c r="AI26" s="34">
        <v>3.1995000000000003E-2</v>
      </c>
    </row>
    <row r="27" spans="1:35" ht="15" customHeight="1" x14ac:dyDescent="0.45">
      <c r="A27" s="104" t="s">
        <v>703</v>
      </c>
      <c r="B27" s="55" t="s">
        <v>704</v>
      </c>
      <c r="C27" s="56">
        <v>3.921621</v>
      </c>
      <c r="D27" s="56">
        <v>4.678572</v>
      </c>
      <c r="E27" s="56">
        <v>5.2372810000000003</v>
      </c>
      <c r="F27" s="56">
        <v>5.850962</v>
      </c>
      <c r="G27" s="56">
        <v>6.365672</v>
      </c>
      <c r="H27" s="56">
        <v>7.0094269999999996</v>
      </c>
      <c r="I27" s="56">
        <v>7.6362189999999996</v>
      </c>
      <c r="J27" s="56">
        <v>7.5172730000000003</v>
      </c>
      <c r="K27" s="56">
        <v>7.703894</v>
      </c>
      <c r="L27" s="56">
        <v>7.69611</v>
      </c>
      <c r="M27" s="56">
        <v>8.05504</v>
      </c>
      <c r="N27" s="56">
        <v>8.1691040000000008</v>
      </c>
      <c r="O27" s="56">
        <v>8.3042069999999999</v>
      </c>
      <c r="P27" s="56">
        <v>8.433344</v>
      </c>
      <c r="Q27" s="56">
        <v>8.6451259999999994</v>
      </c>
      <c r="R27" s="56">
        <v>8.6600730000000006</v>
      </c>
      <c r="S27" s="56">
        <v>8.8311849999999996</v>
      </c>
      <c r="T27" s="56">
        <v>9.0204020000000007</v>
      </c>
      <c r="U27" s="56">
        <v>9.3678500000000007</v>
      </c>
      <c r="V27" s="56">
        <v>9.5242609999999992</v>
      </c>
      <c r="W27" s="56">
        <v>9.7445620000000002</v>
      </c>
      <c r="X27" s="56">
        <v>9.9674630000000004</v>
      </c>
      <c r="Y27" s="56">
        <v>10.136049999999999</v>
      </c>
      <c r="Z27" s="56">
        <v>10.41099</v>
      </c>
      <c r="AA27" s="56">
        <v>10.499898</v>
      </c>
      <c r="AB27" s="56">
        <v>10.647778000000001</v>
      </c>
      <c r="AC27" s="56">
        <v>10.676149000000001</v>
      </c>
      <c r="AD27" s="56">
        <v>11.009406</v>
      </c>
      <c r="AE27" s="56">
        <v>10.934777</v>
      </c>
      <c r="AF27" s="56">
        <v>11.07718</v>
      </c>
      <c r="AG27" s="56">
        <v>11.301966</v>
      </c>
      <c r="AH27" s="56">
        <v>11.524877</v>
      </c>
      <c r="AI27" s="34">
        <v>3.5386000000000001E-2</v>
      </c>
    </row>
    <row r="28" spans="1:35" ht="15" customHeight="1" x14ac:dyDescent="0.45">
      <c r="A28" s="104" t="s">
        <v>705</v>
      </c>
      <c r="B28" s="55" t="s">
        <v>706</v>
      </c>
      <c r="C28" s="56">
        <v>3.5806819999999999</v>
      </c>
      <c r="D28" s="56">
        <v>3.4224640000000002</v>
      </c>
      <c r="E28" s="56">
        <v>3.5545369999999998</v>
      </c>
      <c r="F28" s="56">
        <v>3.4796149999999999</v>
      </c>
      <c r="G28" s="56">
        <v>3.4925619999999999</v>
      </c>
      <c r="H28" s="56">
        <v>3.5681980000000002</v>
      </c>
      <c r="I28" s="56">
        <v>3.7673100000000002</v>
      </c>
      <c r="J28" s="56">
        <v>3.9982139999999999</v>
      </c>
      <c r="K28" s="56">
        <v>4.1493330000000004</v>
      </c>
      <c r="L28" s="56">
        <v>4.2324739999999998</v>
      </c>
      <c r="M28" s="56">
        <v>4.2401</v>
      </c>
      <c r="N28" s="56">
        <v>4.1677489999999997</v>
      </c>
      <c r="O28" s="56">
        <v>4.1233630000000003</v>
      </c>
      <c r="P28" s="56">
        <v>4.1396119999999996</v>
      </c>
      <c r="Q28" s="56">
        <v>4.1970749999999999</v>
      </c>
      <c r="R28" s="56">
        <v>4.2426810000000001</v>
      </c>
      <c r="S28" s="56">
        <v>4.2411789999999998</v>
      </c>
      <c r="T28" s="56">
        <v>4.2312620000000001</v>
      </c>
      <c r="U28" s="56">
        <v>4.2668189999999999</v>
      </c>
      <c r="V28" s="56">
        <v>4.2914219999999998</v>
      </c>
      <c r="W28" s="56">
        <v>4.298807</v>
      </c>
      <c r="X28" s="56">
        <v>4.3021330000000004</v>
      </c>
      <c r="Y28" s="56">
        <v>4.3009019999999998</v>
      </c>
      <c r="Z28" s="56">
        <v>4.31874</v>
      </c>
      <c r="AA28" s="56">
        <v>4.3330659999999996</v>
      </c>
      <c r="AB28" s="56">
        <v>4.3474579999999996</v>
      </c>
      <c r="AC28" s="56">
        <v>4.3716100000000004</v>
      </c>
      <c r="AD28" s="56">
        <v>4.4116020000000002</v>
      </c>
      <c r="AE28" s="56">
        <v>4.4608480000000004</v>
      </c>
      <c r="AF28" s="56">
        <v>4.4947379999999999</v>
      </c>
      <c r="AG28" s="56">
        <v>4.524737</v>
      </c>
      <c r="AH28" s="56">
        <v>4.5761950000000002</v>
      </c>
      <c r="AI28" s="34">
        <v>7.9450000000000007E-3</v>
      </c>
    </row>
    <row r="29" spans="1:35" ht="15" customHeight="1" x14ac:dyDescent="0.45">
      <c r="A29" s="104" t="s">
        <v>707</v>
      </c>
      <c r="B29" s="55" t="s">
        <v>708</v>
      </c>
      <c r="C29" s="56">
        <v>3.61754</v>
      </c>
      <c r="D29" s="56">
        <v>3.4558680000000002</v>
      </c>
      <c r="E29" s="56">
        <v>3.5207709999999999</v>
      </c>
      <c r="F29" s="56">
        <v>3.464988</v>
      </c>
      <c r="G29" s="56">
        <v>3.4810240000000001</v>
      </c>
      <c r="H29" s="56">
        <v>3.5602010000000002</v>
      </c>
      <c r="I29" s="56">
        <v>3.7599629999999999</v>
      </c>
      <c r="J29" s="56">
        <v>3.981954</v>
      </c>
      <c r="K29" s="56">
        <v>4.127173</v>
      </c>
      <c r="L29" s="56">
        <v>4.2098310000000003</v>
      </c>
      <c r="M29" s="56">
        <v>4.2178630000000004</v>
      </c>
      <c r="N29" s="56">
        <v>4.1612520000000002</v>
      </c>
      <c r="O29" s="56">
        <v>4.1169060000000002</v>
      </c>
      <c r="P29" s="56">
        <v>4.1314929999999999</v>
      </c>
      <c r="Q29" s="56">
        <v>4.1932679999999998</v>
      </c>
      <c r="R29" s="56">
        <v>4.2393479999999997</v>
      </c>
      <c r="S29" s="56">
        <v>4.235995</v>
      </c>
      <c r="T29" s="56">
        <v>4.226235</v>
      </c>
      <c r="U29" s="56">
        <v>4.2677350000000001</v>
      </c>
      <c r="V29" s="56">
        <v>4.2905119999999997</v>
      </c>
      <c r="W29" s="56">
        <v>4.296621</v>
      </c>
      <c r="X29" s="56">
        <v>4.2978690000000004</v>
      </c>
      <c r="Y29" s="56">
        <v>4.2987840000000004</v>
      </c>
      <c r="Z29" s="56">
        <v>4.3135260000000004</v>
      </c>
      <c r="AA29" s="56">
        <v>4.3270650000000002</v>
      </c>
      <c r="AB29" s="56">
        <v>4.3398630000000002</v>
      </c>
      <c r="AC29" s="56">
        <v>4.3622230000000002</v>
      </c>
      <c r="AD29" s="56">
        <v>4.3987959999999999</v>
      </c>
      <c r="AE29" s="56">
        <v>4.4495519999999997</v>
      </c>
      <c r="AF29" s="56">
        <v>4.4799290000000003</v>
      </c>
      <c r="AG29" s="56">
        <v>4.5078950000000004</v>
      </c>
      <c r="AH29" s="56">
        <v>4.5561850000000002</v>
      </c>
      <c r="AI29" s="34">
        <v>7.4689999999999999E-3</v>
      </c>
    </row>
    <row r="30" spans="1:35" ht="15" customHeight="1" x14ac:dyDescent="0.45">
      <c r="A30" s="104" t="s">
        <v>709</v>
      </c>
      <c r="B30" s="55" t="s">
        <v>710</v>
      </c>
      <c r="C30" s="56">
        <v>4.1353039999999996</v>
      </c>
      <c r="D30" s="56">
        <v>3.7152669999999999</v>
      </c>
      <c r="E30" s="56">
        <v>3.476051</v>
      </c>
      <c r="F30" s="56">
        <v>3.3146680000000002</v>
      </c>
      <c r="G30" s="56">
        <v>3.2265839999999999</v>
      </c>
      <c r="H30" s="56">
        <v>3.2287910000000002</v>
      </c>
      <c r="I30" s="56">
        <v>3.2332890000000001</v>
      </c>
      <c r="J30" s="56">
        <v>3.2376390000000002</v>
      </c>
      <c r="K30" s="56">
        <v>3.26661</v>
      </c>
      <c r="L30" s="56">
        <v>3.2945319999999998</v>
      </c>
      <c r="M30" s="56">
        <v>3.334714</v>
      </c>
      <c r="N30" s="56">
        <v>3.367346</v>
      </c>
      <c r="O30" s="56">
        <v>3.4052180000000001</v>
      </c>
      <c r="P30" s="56">
        <v>3.4421469999999998</v>
      </c>
      <c r="Q30" s="56">
        <v>3.4753530000000001</v>
      </c>
      <c r="R30" s="56">
        <v>3.5131030000000001</v>
      </c>
      <c r="S30" s="56">
        <v>3.5464129999999998</v>
      </c>
      <c r="T30" s="56">
        <v>3.5772750000000002</v>
      </c>
      <c r="U30" s="56">
        <v>3.6102750000000001</v>
      </c>
      <c r="V30" s="56">
        <v>3.6402160000000001</v>
      </c>
      <c r="W30" s="56">
        <v>3.6753309999999999</v>
      </c>
      <c r="X30" s="56">
        <v>3.7064879999999998</v>
      </c>
      <c r="Y30" s="56">
        <v>3.746972</v>
      </c>
      <c r="Z30" s="56">
        <v>3.7830879999999998</v>
      </c>
      <c r="AA30" s="56">
        <v>3.822762</v>
      </c>
      <c r="AB30" s="56">
        <v>3.8575810000000001</v>
      </c>
      <c r="AC30" s="56">
        <v>3.895384</v>
      </c>
      <c r="AD30" s="56">
        <v>3.9313199999999999</v>
      </c>
      <c r="AE30" s="56">
        <v>3.9716300000000002</v>
      </c>
      <c r="AF30" s="56">
        <v>4.0089560000000004</v>
      </c>
      <c r="AG30" s="56">
        <v>4.0499239999999999</v>
      </c>
      <c r="AH30" s="56">
        <v>4.0878550000000002</v>
      </c>
      <c r="AI30" s="34">
        <v>-3.7199999999999999E-4</v>
      </c>
    </row>
    <row r="31" spans="1:35" ht="15" customHeight="1" x14ac:dyDescent="0.45">
      <c r="A31" s="104" t="s">
        <v>711</v>
      </c>
      <c r="B31" s="55" t="s">
        <v>712</v>
      </c>
      <c r="C31" s="56">
        <v>2.6014539999999999</v>
      </c>
      <c r="D31" s="56">
        <v>2.5960519999999998</v>
      </c>
      <c r="E31" s="56">
        <v>2.6349610000000001</v>
      </c>
      <c r="F31" s="56">
        <v>2.6276280000000001</v>
      </c>
      <c r="G31" s="56">
        <v>2.6304409999999998</v>
      </c>
      <c r="H31" s="56">
        <v>2.6421950000000001</v>
      </c>
      <c r="I31" s="56">
        <v>2.6545420000000002</v>
      </c>
      <c r="J31" s="56">
        <v>2.6596009999999999</v>
      </c>
      <c r="K31" s="56">
        <v>2.6798289999999998</v>
      </c>
      <c r="L31" s="56">
        <v>2.680771</v>
      </c>
      <c r="M31" s="56">
        <v>2.6915469999999999</v>
      </c>
      <c r="N31" s="56">
        <v>2.6992799999999999</v>
      </c>
      <c r="O31" s="56">
        <v>2.7061489999999999</v>
      </c>
      <c r="P31" s="56">
        <v>2.71278</v>
      </c>
      <c r="Q31" s="56">
        <v>2.7184460000000001</v>
      </c>
      <c r="R31" s="56">
        <v>2.724037</v>
      </c>
      <c r="S31" s="56">
        <v>2.7276419999999999</v>
      </c>
      <c r="T31" s="56">
        <v>2.7345470000000001</v>
      </c>
      <c r="U31" s="56">
        <v>2.7446190000000001</v>
      </c>
      <c r="V31" s="56">
        <v>2.7503549999999999</v>
      </c>
      <c r="W31" s="56">
        <v>2.7598769999999999</v>
      </c>
      <c r="X31" s="56">
        <v>2.7658939999999999</v>
      </c>
      <c r="Y31" s="56">
        <v>2.7787269999999999</v>
      </c>
      <c r="Z31" s="56">
        <v>2.7909670000000002</v>
      </c>
      <c r="AA31" s="56">
        <v>2.8001230000000001</v>
      </c>
      <c r="AB31" s="56">
        <v>2.8072629999999998</v>
      </c>
      <c r="AC31" s="56">
        <v>2.819277</v>
      </c>
      <c r="AD31" s="56">
        <v>2.8270749999999998</v>
      </c>
      <c r="AE31" s="56">
        <v>2.837529</v>
      </c>
      <c r="AF31" s="56">
        <v>2.847289</v>
      </c>
      <c r="AG31" s="56">
        <v>2.8589889999999998</v>
      </c>
      <c r="AH31" s="56">
        <v>2.8707929999999999</v>
      </c>
      <c r="AI31" s="34">
        <v>3.1830000000000001E-3</v>
      </c>
    </row>
    <row r="32" spans="1:35" ht="15" customHeight="1" x14ac:dyDescent="0.45">
      <c r="A32" s="104" t="s">
        <v>713</v>
      </c>
      <c r="B32" s="55" t="s">
        <v>714</v>
      </c>
      <c r="C32" s="34" t="s">
        <v>153</v>
      </c>
      <c r="D32" s="34" t="s">
        <v>153</v>
      </c>
      <c r="E32" s="34" t="s">
        <v>153</v>
      </c>
      <c r="F32" s="34" t="s">
        <v>153</v>
      </c>
      <c r="G32" s="34" t="s">
        <v>153</v>
      </c>
      <c r="H32" s="34" t="s">
        <v>153</v>
      </c>
      <c r="I32" s="34" t="s">
        <v>153</v>
      </c>
      <c r="J32" s="34" t="s">
        <v>153</v>
      </c>
      <c r="K32" s="34" t="s">
        <v>153</v>
      </c>
      <c r="L32" s="34" t="s">
        <v>153</v>
      </c>
      <c r="M32" s="34" t="s">
        <v>153</v>
      </c>
      <c r="N32" s="34" t="s">
        <v>153</v>
      </c>
      <c r="O32" s="34" t="s">
        <v>153</v>
      </c>
      <c r="P32" s="34" t="s">
        <v>153</v>
      </c>
      <c r="Q32" s="34" t="s">
        <v>153</v>
      </c>
      <c r="R32" s="34" t="s">
        <v>153</v>
      </c>
      <c r="S32" s="34" t="s">
        <v>153</v>
      </c>
      <c r="T32" s="34" t="s">
        <v>153</v>
      </c>
      <c r="U32" s="34" t="s">
        <v>153</v>
      </c>
      <c r="V32" s="34" t="s">
        <v>153</v>
      </c>
      <c r="W32" s="34" t="s">
        <v>153</v>
      </c>
      <c r="X32" s="34" t="s">
        <v>153</v>
      </c>
      <c r="Y32" s="34" t="s">
        <v>153</v>
      </c>
      <c r="Z32" s="34" t="s">
        <v>153</v>
      </c>
      <c r="AA32" s="34" t="s">
        <v>153</v>
      </c>
      <c r="AB32" s="34" t="s">
        <v>153</v>
      </c>
      <c r="AC32" s="34" t="s">
        <v>153</v>
      </c>
      <c r="AD32" s="34" t="s">
        <v>153</v>
      </c>
      <c r="AE32" s="34" t="s">
        <v>153</v>
      </c>
      <c r="AF32" s="34" t="s">
        <v>153</v>
      </c>
      <c r="AG32" s="34" t="s">
        <v>153</v>
      </c>
      <c r="AH32" s="34" t="s">
        <v>153</v>
      </c>
      <c r="AI32" s="34" t="s">
        <v>153</v>
      </c>
    </row>
    <row r="33" spans="1:35" ht="15" customHeight="1" x14ac:dyDescent="0.45">
      <c r="A33" s="104" t="s">
        <v>715</v>
      </c>
      <c r="B33" s="55" t="s">
        <v>716</v>
      </c>
      <c r="C33" s="56">
        <v>20.238420000000001</v>
      </c>
      <c r="D33" s="56">
        <v>19.763301999999999</v>
      </c>
      <c r="E33" s="56">
        <v>19.078610999999999</v>
      </c>
      <c r="F33" s="56">
        <v>19.031911999999998</v>
      </c>
      <c r="G33" s="56">
        <v>18.935065999999999</v>
      </c>
      <c r="H33" s="56">
        <v>19.001669</v>
      </c>
      <c r="I33" s="56">
        <v>19.292677000000001</v>
      </c>
      <c r="J33" s="56">
        <v>19.511938000000001</v>
      </c>
      <c r="K33" s="56">
        <v>19.594936000000001</v>
      </c>
      <c r="L33" s="56">
        <v>19.511381</v>
      </c>
      <c r="M33" s="56">
        <v>19.399519000000002</v>
      </c>
      <c r="N33" s="56">
        <v>19.262284999999999</v>
      </c>
      <c r="O33" s="56">
        <v>19.146180999999999</v>
      </c>
      <c r="P33" s="56">
        <v>19.055493999999999</v>
      </c>
      <c r="Q33" s="56">
        <v>19.097113</v>
      </c>
      <c r="R33" s="56">
        <v>19.100563000000001</v>
      </c>
      <c r="S33" s="56">
        <v>18.988368999999999</v>
      </c>
      <c r="T33" s="56">
        <v>18.915678</v>
      </c>
      <c r="U33" s="56">
        <v>18.869472999999999</v>
      </c>
      <c r="V33" s="56">
        <v>18.880510000000001</v>
      </c>
      <c r="W33" s="56">
        <v>18.811025999999998</v>
      </c>
      <c r="X33" s="56">
        <v>18.707837999999999</v>
      </c>
      <c r="Y33" s="56">
        <v>18.652531</v>
      </c>
      <c r="Z33" s="56">
        <v>18.589869</v>
      </c>
      <c r="AA33" s="56">
        <v>18.544709999999998</v>
      </c>
      <c r="AB33" s="56">
        <v>18.515578999999999</v>
      </c>
      <c r="AC33" s="56">
        <v>18.471550000000001</v>
      </c>
      <c r="AD33" s="56">
        <v>18.434669</v>
      </c>
      <c r="AE33" s="56">
        <v>18.456047000000002</v>
      </c>
      <c r="AF33" s="56">
        <v>18.431228999999998</v>
      </c>
      <c r="AG33" s="56">
        <v>18.392054000000002</v>
      </c>
      <c r="AH33" s="56">
        <v>18.375685000000001</v>
      </c>
      <c r="AI33" s="34">
        <v>-3.1099999999999999E-3</v>
      </c>
    </row>
    <row r="34" spans="1:35" ht="15" customHeight="1" x14ac:dyDescent="0.45">
      <c r="B34" s="57" t="s">
        <v>717</v>
      </c>
    </row>
    <row r="35" spans="1:35" ht="15" customHeight="1" x14ac:dyDescent="0.45">
      <c r="A35" s="104" t="s">
        <v>718</v>
      </c>
      <c r="B35" s="55" t="s">
        <v>234</v>
      </c>
      <c r="C35" s="56">
        <v>12.658595999999999</v>
      </c>
      <c r="D35" s="56">
        <v>11.839549999999999</v>
      </c>
      <c r="E35" s="56">
        <v>12.722671999999999</v>
      </c>
      <c r="F35" s="56">
        <v>13.876709999999999</v>
      </c>
      <c r="G35" s="56">
        <v>14.741910000000001</v>
      </c>
      <c r="H35" s="56">
        <v>15.692278999999999</v>
      </c>
      <c r="I35" s="56">
        <v>16.968260000000001</v>
      </c>
      <c r="J35" s="56">
        <v>18.276751000000001</v>
      </c>
      <c r="K35" s="56">
        <v>19.166840000000001</v>
      </c>
      <c r="L35" s="56">
        <v>19.908007000000001</v>
      </c>
      <c r="M35" s="56">
        <v>20.511856000000002</v>
      </c>
      <c r="N35" s="56">
        <v>20.884039000000001</v>
      </c>
      <c r="O35" s="56">
        <v>21.375778</v>
      </c>
      <c r="P35" s="56">
        <v>21.978901</v>
      </c>
      <c r="Q35" s="56">
        <v>22.875311</v>
      </c>
      <c r="R35" s="56">
        <v>23.736426999999999</v>
      </c>
      <c r="S35" s="56">
        <v>24.640101999999999</v>
      </c>
      <c r="T35" s="56">
        <v>25.634492999999999</v>
      </c>
      <c r="U35" s="56">
        <v>26.701134</v>
      </c>
      <c r="V35" s="56">
        <v>27.771601</v>
      </c>
      <c r="W35" s="56">
        <v>28.832087999999999</v>
      </c>
      <c r="X35" s="56">
        <v>29.860205000000001</v>
      </c>
      <c r="Y35" s="56">
        <v>30.908771999999999</v>
      </c>
      <c r="Z35" s="56">
        <v>32.25526</v>
      </c>
      <c r="AA35" s="56">
        <v>33.462578000000001</v>
      </c>
      <c r="AB35" s="56">
        <v>34.720832999999999</v>
      </c>
      <c r="AC35" s="56">
        <v>36.037350000000004</v>
      </c>
      <c r="AD35" s="56">
        <v>37.380451000000001</v>
      </c>
      <c r="AE35" s="56">
        <v>38.960884</v>
      </c>
      <c r="AF35" s="56">
        <v>40.625114000000004</v>
      </c>
      <c r="AG35" s="56">
        <v>42.169913999999999</v>
      </c>
      <c r="AH35" s="56">
        <v>43.727542999999997</v>
      </c>
      <c r="AI35" s="34">
        <v>4.0799000000000002E-2</v>
      </c>
    </row>
    <row r="36" spans="1:35" ht="15" customHeight="1" x14ac:dyDescent="0.45">
      <c r="A36" s="104" t="s">
        <v>719</v>
      </c>
      <c r="B36" s="55" t="s">
        <v>699</v>
      </c>
      <c r="C36" s="56">
        <v>21.716895999999998</v>
      </c>
      <c r="D36" s="56">
        <v>22.098011</v>
      </c>
      <c r="E36" s="56">
        <v>22.733637000000002</v>
      </c>
      <c r="F36" s="56">
        <v>23.380576999999999</v>
      </c>
      <c r="G36" s="56">
        <v>23.935552999999999</v>
      </c>
      <c r="H36" s="56">
        <v>24.251694000000001</v>
      </c>
      <c r="I36" s="56">
        <v>25.180498</v>
      </c>
      <c r="J36" s="56">
        <v>26.007103000000001</v>
      </c>
      <c r="K36" s="56">
        <v>26.962471000000001</v>
      </c>
      <c r="L36" s="56">
        <v>27.766494999999999</v>
      </c>
      <c r="M36" s="56">
        <v>28.812291999999999</v>
      </c>
      <c r="N36" s="56">
        <v>30.003336000000001</v>
      </c>
      <c r="O36" s="56">
        <v>30.918009000000001</v>
      </c>
      <c r="P36" s="56">
        <v>31.901453</v>
      </c>
      <c r="Q36" s="56">
        <v>33.156714999999998</v>
      </c>
      <c r="R36" s="56">
        <v>34.436230000000002</v>
      </c>
      <c r="S36" s="56">
        <v>35.581023999999999</v>
      </c>
      <c r="T36" s="56">
        <v>36.803607999999997</v>
      </c>
      <c r="U36" s="56">
        <v>37.746398999999997</v>
      </c>
      <c r="V36" s="56">
        <v>39.022326999999997</v>
      </c>
      <c r="W36" s="56">
        <v>40.433368999999999</v>
      </c>
      <c r="X36" s="56">
        <v>41.495154999999997</v>
      </c>
      <c r="Y36" s="56">
        <v>42.748905000000001</v>
      </c>
      <c r="Z36" s="56">
        <v>44.412776999999998</v>
      </c>
      <c r="AA36" s="56">
        <v>45.812111000000002</v>
      </c>
      <c r="AB36" s="56">
        <v>47.253365000000002</v>
      </c>
      <c r="AC36" s="56">
        <v>48.988124999999997</v>
      </c>
      <c r="AD36" s="56">
        <v>50.331028000000003</v>
      </c>
      <c r="AE36" s="56">
        <v>52.434975000000001</v>
      </c>
      <c r="AF36" s="56">
        <v>54.357056</v>
      </c>
      <c r="AG36" s="56">
        <v>56.198932999999997</v>
      </c>
      <c r="AH36" s="56">
        <v>58.012645999999997</v>
      </c>
      <c r="AI36" s="34">
        <v>3.2203000000000002E-2</v>
      </c>
    </row>
    <row r="37" spans="1:35" ht="15" customHeight="1" x14ac:dyDescent="0.45">
      <c r="A37" s="104" t="s">
        <v>720</v>
      </c>
      <c r="B37" s="55" t="s">
        <v>243</v>
      </c>
      <c r="C37" s="56">
        <v>21.893784</v>
      </c>
      <c r="D37" s="56">
        <v>21.820929</v>
      </c>
      <c r="E37" s="56">
        <v>21.709761</v>
      </c>
      <c r="F37" s="56">
        <v>21.826405999999999</v>
      </c>
      <c r="G37" s="56">
        <v>21.738803999999998</v>
      </c>
      <c r="H37" s="56">
        <v>21.891290999999999</v>
      </c>
      <c r="I37" s="56">
        <v>21.730349</v>
      </c>
      <c r="J37" s="56">
        <v>22.71274</v>
      </c>
      <c r="K37" s="56">
        <v>23.316050000000001</v>
      </c>
      <c r="L37" s="56">
        <v>24.306073999999999</v>
      </c>
      <c r="M37" s="56">
        <v>25.156711999999999</v>
      </c>
      <c r="N37" s="56">
        <v>25.904555999999999</v>
      </c>
      <c r="O37" s="56">
        <v>26.858758999999999</v>
      </c>
      <c r="P37" s="56">
        <v>27.692871</v>
      </c>
      <c r="Q37" s="56">
        <v>28.801349999999999</v>
      </c>
      <c r="R37" s="56">
        <v>29.726109999999998</v>
      </c>
      <c r="S37" s="56">
        <v>30.709804999999999</v>
      </c>
      <c r="T37" s="56">
        <v>31.76099</v>
      </c>
      <c r="U37" s="56">
        <v>32.706145999999997</v>
      </c>
      <c r="V37" s="56">
        <v>33.768833000000001</v>
      </c>
      <c r="W37" s="56">
        <v>34.895511999999997</v>
      </c>
      <c r="X37" s="56">
        <v>35.704791999999998</v>
      </c>
      <c r="Y37" s="56">
        <v>36.834105999999998</v>
      </c>
      <c r="Z37" s="56">
        <v>38.320728000000003</v>
      </c>
      <c r="AA37" s="56">
        <v>39.501193999999998</v>
      </c>
      <c r="AB37" s="56">
        <v>40.783011999999999</v>
      </c>
      <c r="AC37" s="56">
        <v>42.438231999999999</v>
      </c>
      <c r="AD37" s="56">
        <v>43.508476000000002</v>
      </c>
      <c r="AE37" s="56">
        <v>45.091304999999998</v>
      </c>
      <c r="AF37" s="56">
        <v>46.700859000000001</v>
      </c>
      <c r="AG37" s="56">
        <v>48.227801999999997</v>
      </c>
      <c r="AH37" s="56">
        <v>49.738028999999997</v>
      </c>
      <c r="AI37" s="34">
        <v>2.6823E-2</v>
      </c>
    </row>
    <row r="38" spans="1:35" ht="15" customHeight="1" x14ac:dyDescent="0.45">
      <c r="A38" s="104" t="s">
        <v>721</v>
      </c>
      <c r="B38" s="55" t="s">
        <v>702</v>
      </c>
      <c r="C38" s="56">
        <v>6.4834110000000003</v>
      </c>
      <c r="D38" s="56">
        <v>3.7063100000000002</v>
      </c>
      <c r="E38" s="56">
        <v>5.5288909999999998</v>
      </c>
      <c r="F38" s="56">
        <v>7.5078300000000002</v>
      </c>
      <c r="G38" s="56">
        <v>9.4346300000000003</v>
      </c>
      <c r="H38" s="56">
        <v>11.631841</v>
      </c>
      <c r="I38" s="56">
        <v>13.856524</v>
      </c>
      <c r="J38" s="56">
        <v>14.144296000000001</v>
      </c>
      <c r="K38" s="56">
        <v>15.035812</v>
      </c>
      <c r="L38" s="56">
        <v>15.200252000000001</v>
      </c>
      <c r="M38" s="56">
        <v>16.136724000000001</v>
      </c>
      <c r="N38" s="56">
        <v>16.772570000000002</v>
      </c>
      <c r="O38" s="56">
        <v>17.606221999999999</v>
      </c>
      <c r="P38" s="56">
        <v>18.104807000000001</v>
      </c>
      <c r="Q38" s="56">
        <v>18.832867</v>
      </c>
      <c r="R38" s="56">
        <v>19.342677999999999</v>
      </c>
      <c r="S38" s="56">
        <v>20.116554000000001</v>
      </c>
      <c r="T38" s="56">
        <v>20.893837000000001</v>
      </c>
      <c r="U38" s="56">
        <v>21.660502999999999</v>
      </c>
      <c r="V38" s="56">
        <v>22.441400999999999</v>
      </c>
      <c r="W38" s="56">
        <v>23.413762999999999</v>
      </c>
      <c r="X38" s="56">
        <v>24.500813999999998</v>
      </c>
      <c r="Y38" s="56">
        <v>25.543066</v>
      </c>
      <c r="Z38" s="56">
        <v>26.511990000000001</v>
      </c>
      <c r="AA38" s="56">
        <v>27.477909</v>
      </c>
      <c r="AB38" s="56">
        <v>28.398264000000001</v>
      </c>
      <c r="AC38" s="56">
        <v>29.227905</v>
      </c>
      <c r="AD38" s="56">
        <v>30.529858000000001</v>
      </c>
      <c r="AE38" s="56">
        <v>31.356266000000002</v>
      </c>
      <c r="AF38" s="56">
        <v>32.452339000000002</v>
      </c>
      <c r="AG38" s="56">
        <v>33.667686000000003</v>
      </c>
      <c r="AH38" s="56">
        <v>35.129097000000002</v>
      </c>
      <c r="AI38" s="34">
        <v>5.6022000000000002E-2</v>
      </c>
    </row>
    <row r="39" spans="1:35" ht="15" customHeight="1" x14ac:dyDescent="0.45">
      <c r="A39" s="104" t="s">
        <v>722</v>
      </c>
      <c r="B39" s="55" t="s">
        <v>704</v>
      </c>
      <c r="C39" s="56">
        <v>3.921621</v>
      </c>
      <c r="D39" s="56">
        <v>4.7927010000000001</v>
      </c>
      <c r="E39" s="56">
        <v>5.497109</v>
      </c>
      <c r="F39" s="56">
        <v>6.295204</v>
      </c>
      <c r="G39" s="56">
        <v>7.0156799999999997</v>
      </c>
      <c r="H39" s="56">
        <v>7.9014379999999997</v>
      </c>
      <c r="I39" s="56">
        <v>8.8033289999999997</v>
      </c>
      <c r="J39" s="56">
        <v>8.8693139999999993</v>
      </c>
      <c r="K39" s="56">
        <v>9.3069330000000008</v>
      </c>
      <c r="L39" s="56">
        <v>9.5207189999999997</v>
      </c>
      <c r="M39" s="56">
        <v>10.202565</v>
      </c>
      <c r="N39" s="56">
        <v>10.58831</v>
      </c>
      <c r="O39" s="56">
        <v>11.006805</v>
      </c>
      <c r="P39" s="56">
        <v>11.425837</v>
      </c>
      <c r="Q39" s="56">
        <v>11.972136000000001</v>
      </c>
      <c r="R39" s="56">
        <v>12.253404</v>
      </c>
      <c r="S39" s="56">
        <v>12.767632000000001</v>
      </c>
      <c r="T39" s="56">
        <v>13.328151999999999</v>
      </c>
      <c r="U39" s="56">
        <v>14.149096999999999</v>
      </c>
      <c r="V39" s="56">
        <v>14.707267999999999</v>
      </c>
      <c r="W39" s="56">
        <v>15.38424</v>
      </c>
      <c r="X39" s="56">
        <v>16.08803</v>
      </c>
      <c r="Y39" s="56">
        <v>16.730910999999999</v>
      </c>
      <c r="Z39" s="56">
        <v>17.579087999999999</v>
      </c>
      <c r="AA39" s="56">
        <v>18.136966999999999</v>
      </c>
      <c r="AB39" s="56">
        <v>18.821041000000001</v>
      </c>
      <c r="AC39" s="56">
        <v>19.317063999999998</v>
      </c>
      <c r="AD39" s="56">
        <v>20.393073999999999</v>
      </c>
      <c r="AE39" s="56">
        <v>20.744762000000001</v>
      </c>
      <c r="AF39" s="56">
        <v>21.533352000000001</v>
      </c>
      <c r="AG39" s="56">
        <v>22.516332999999999</v>
      </c>
      <c r="AH39" s="56">
        <v>23.522860000000001</v>
      </c>
      <c r="AI39" s="34">
        <v>5.9492000000000003E-2</v>
      </c>
    </row>
    <row r="40" spans="1:35" ht="15" customHeight="1" x14ac:dyDescent="0.45">
      <c r="A40" s="104" t="s">
        <v>723</v>
      </c>
      <c r="B40" s="55" t="s">
        <v>706</v>
      </c>
      <c r="C40" s="56">
        <v>3.5806819999999999</v>
      </c>
      <c r="D40" s="56">
        <v>3.5059520000000002</v>
      </c>
      <c r="E40" s="56">
        <v>3.7308829999999999</v>
      </c>
      <c r="F40" s="56">
        <v>3.7438090000000002</v>
      </c>
      <c r="G40" s="56">
        <v>3.8491930000000001</v>
      </c>
      <c r="H40" s="56">
        <v>4.0222829999999998</v>
      </c>
      <c r="I40" s="56">
        <v>4.343102</v>
      </c>
      <c r="J40" s="56">
        <v>4.7173239999999996</v>
      </c>
      <c r="K40" s="56">
        <v>5.0127329999999999</v>
      </c>
      <c r="L40" s="56">
        <v>5.2359169999999997</v>
      </c>
      <c r="M40" s="56">
        <v>5.3705379999999998</v>
      </c>
      <c r="N40" s="56">
        <v>5.4019909999999998</v>
      </c>
      <c r="O40" s="56">
        <v>5.4653080000000003</v>
      </c>
      <c r="P40" s="56">
        <v>5.6085140000000004</v>
      </c>
      <c r="Q40" s="56">
        <v>5.8122870000000004</v>
      </c>
      <c r="R40" s="56">
        <v>6.0030989999999997</v>
      </c>
      <c r="S40" s="56">
        <v>6.1316600000000001</v>
      </c>
      <c r="T40" s="56">
        <v>6.2519280000000004</v>
      </c>
      <c r="U40" s="56">
        <v>6.4445569999999996</v>
      </c>
      <c r="V40" s="56">
        <v>6.6267699999999996</v>
      </c>
      <c r="W40" s="56">
        <v>6.7867470000000001</v>
      </c>
      <c r="X40" s="56">
        <v>6.9438779999999998</v>
      </c>
      <c r="Y40" s="56">
        <v>7.0992160000000002</v>
      </c>
      <c r="Z40" s="56">
        <v>7.2922469999999997</v>
      </c>
      <c r="AA40" s="56">
        <v>7.4847089999999996</v>
      </c>
      <c r="AB40" s="56">
        <v>7.6845790000000003</v>
      </c>
      <c r="AC40" s="56">
        <v>7.9098430000000004</v>
      </c>
      <c r="AD40" s="56">
        <v>8.1717519999999997</v>
      </c>
      <c r="AE40" s="56">
        <v>8.4628370000000004</v>
      </c>
      <c r="AF40" s="56">
        <v>8.7374930000000006</v>
      </c>
      <c r="AG40" s="56">
        <v>9.0144029999999997</v>
      </c>
      <c r="AH40" s="56">
        <v>9.3402469999999997</v>
      </c>
      <c r="AI40" s="34">
        <v>3.1412000000000002E-2</v>
      </c>
    </row>
    <row r="41" spans="1:35" ht="15" customHeight="1" x14ac:dyDescent="0.45">
      <c r="A41" s="104" t="s">
        <v>724</v>
      </c>
      <c r="B41" s="55" t="s">
        <v>708</v>
      </c>
      <c r="C41" s="56">
        <v>3.61754</v>
      </c>
      <c r="D41" s="56">
        <v>3.540171</v>
      </c>
      <c r="E41" s="56">
        <v>3.6954410000000002</v>
      </c>
      <c r="F41" s="56">
        <v>3.7280720000000001</v>
      </c>
      <c r="G41" s="56">
        <v>3.8364769999999999</v>
      </c>
      <c r="H41" s="56">
        <v>4.0132680000000001</v>
      </c>
      <c r="I41" s="56">
        <v>4.3346309999999999</v>
      </c>
      <c r="J41" s="56">
        <v>4.6981400000000004</v>
      </c>
      <c r="K41" s="56">
        <v>4.9859619999999998</v>
      </c>
      <c r="L41" s="56">
        <v>5.2079050000000002</v>
      </c>
      <c r="M41" s="56">
        <v>5.3423720000000001</v>
      </c>
      <c r="N41" s="56">
        <v>5.3935690000000003</v>
      </c>
      <c r="O41" s="56">
        <v>5.4567490000000003</v>
      </c>
      <c r="P41" s="56">
        <v>5.5975149999999996</v>
      </c>
      <c r="Q41" s="56">
        <v>5.8070149999999998</v>
      </c>
      <c r="R41" s="56">
        <v>5.9983839999999997</v>
      </c>
      <c r="S41" s="56">
        <v>6.1241649999999996</v>
      </c>
      <c r="T41" s="56">
        <v>6.2445009999999996</v>
      </c>
      <c r="U41" s="56">
        <v>6.4459400000000002</v>
      </c>
      <c r="V41" s="56">
        <v>6.6253640000000003</v>
      </c>
      <c r="W41" s="56">
        <v>6.783296</v>
      </c>
      <c r="X41" s="56">
        <v>6.9369959999999997</v>
      </c>
      <c r="Y41" s="56">
        <v>7.09572</v>
      </c>
      <c r="Z41" s="56">
        <v>7.2834430000000001</v>
      </c>
      <c r="AA41" s="56">
        <v>7.474342</v>
      </c>
      <c r="AB41" s="56">
        <v>7.6711539999999996</v>
      </c>
      <c r="AC41" s="56">
        <v>7.8928599999999998</v>
      </c>
      <c r="AD41" s="56">
        <v>8.1480289999999993</v>
      </c>
      <c r="AE41" s="56">
        <v>8.4414060000000006</v>
      </c>
      <c r="AF41" s="56">
        <v>8.7087059999999994</v>
      </c>
      <c r="AG41" s="56">
        <v>8.9808509999999995</v>
      </c>
      <c r="AH41" s="56">
        <v>9.2994059999999994</v>
      </c>
      <c r="AI41" s="34">
        <v>3.0925000000000001E-2</v>
      </c>
    </row>
    <row r="42" spans="1:35" ht="15" customHeight="1" x14ac:dyDescent="0.45">
      <c r="A42" s="104" t="s">
        <v>725</v>
      </c>
      <c r="B42" s="55" t="s">
        <v>710</v>
      </c>
      <c r="C42" s="56">
        <v>4.1353039999999996</v>
      </c>
      <c r="D42" s="56">
        <v>3.8058969999999999</v>
      </c>
      <c r="E42" s="56">
        <v>3.6485029999999998</v>
      </c>
      <c r="F42" s="56">
        <v>3.5663390000000001</v>
      </c>
      <c r="G42" s="56">
        <v>3.5560559999999999</v>
      </c>
      <c r="H42" s="56">
        <v>3.6396829999999998</v>
      </c>
      <c r="I42" s="56">
        <v>3.7274620000000001</v>
      </c>
      <c r="J42" s="56">
        <v>3.8199529999999999</v>
      </c>
      <c r="K42" s="56">
        <v>3.946332</v>
      </c>
      <c r="L42" s="56">
        <v>4.0756050000000004</v>
      </c>
      <c r="M42" s="56">
        <v>4.22377</v>
      </c>
      <c r="N42" s="56">
        <v>4.3645560000000003</v>
      </c>
      <c r="O42" s="56">
        <v>4.5134439999999998</v>
      </c>
      <c r="P42" s="56">
        <v>4.6635609999999996</v>
      </c>
      <c r="Q42" s="56">
        <v>4.8128159999999998</v>
      </c>
      <c r="R42" s="56">
        <v>4.9707980000000003</v>
      </c>
      <c r="S42" s="56">
        <v>5.127205</v>
      </c>
      <c r="T42" s="56">
        <v>5.2856249999999996</v>
      </c>
      <c r="U42" s="56">
        <v>5.4529189999999996</v>
      </c>
      <c r="V42" s="56">
        <v>5.6211840000000004</v>
      </c>
      <c r="W42" s="56">
        <v>5.8024329999999997</v>
      </c>
      <c r="X42" s="56">
        <v>5.9824739999999998</v>
      </c>
      <c r="Y42" s="56">
        <v>6.1848809999999999</v>
      </c>
      <c r="Z42" s="56">
        <v>6.3877920000000001</v>
      </c>
      <c r="AA42" s="56">
        <v>6.6032359999999999</v>
      </c>
      <c r="AB42" s="56">
        <v>6.8186720000000003</v>
      </c>
      <c r="AC42" s="56">
        <v>7.0481759999999998</v>
      </c>
      <c r="AD42" s="56">
        <v>7.2821090000000002</v>
      </c>
      <c r="AE42" s="56">
        <v>7.5347229999999996</v>
      </c>
      <c r="AF42" s="56">
        <v>7.7931629999999998</v>
      </c>
      <c r="AG42" s="56">
        <v>8.0684579999999997</v>
      </c>
      <c r="AH42" s="56">
        <v>8.3435210000000009</v>
      </c>
      <c r="AI42" s="34">
        <v>2.2901000000000001E-2</v>
      </c>
    </row>
    <row r="43" spans="1:35" ht="15" customHeight="1" x14ac:dyDescent="0.45">
      <c r="A43" s="104" t="s">
        <v>726</v>
      </c>
      <c r="B43" s="55" t="s">
        <v>712</v>
      </c>
      <c r="C43" s="56">
        <v>2.6014539999999999</v>
      </c>
      <c r="D43" s="56">
        <v>2.6593800000000001</v>
      </c>
      <c r="E43" s="56">
        <v>2.7656849999999999</v>
      </c>
      <c r="F43" s="56">
        <v>2.827134</v>
      </c>
      <c r="G43" s="56">
        <v>2.8990399999999998</v>
      </c>
      <c r="H43" s="56">
        <v>2.9784380000000001</v>
      </c>
      <c r="I43" s="56">
        <v>3.0602589999999998</v>
      </c>
      <c r="J43" s="56">
        <v>3.1379510000000002</v>
      </c>
      <c r="K43" s="56">
        <v>3.2374529999999999</v>
      </c>
      <c r="L43" s="56">
        <v>3.3163320000000001</v>
      </c>
      <c r="M43" s="56">
        <v>3.4091309999999999</v>
      </c>
      <c r="N43" s="56">
        <v>3.4986480000000002</v>
      </c>
      <c r="O43" s="56">
        <v>3.5868639999999998</v>
      </c>
      <c r="P43" s="56">
        <v>3.6753840000000002</v>
      </c>
      <c r="Q43" s="56">
        <v>3.7646190000000002</v>
      </c>
      <c r="R43" s="56">
        <v>3.8543240000000001</v>
      </c>
      <c r="S43" s="56">
        <v>3.9434719999999999</v>
      </c>
      <c r="T43" s="56">
        <v>4.0404479999999996</v>
      </c>
      <c r="U43" s="56">
        <v>4.1454420000000001</v>
      </c>
      <c r="V43" s="56">
        <v>4.2470699999999999</v>
      </c>
      <c r="W43" s="56">
        <v>4.3571590000000002</v>
      </c>
      <c r="X43" s="56">
        <v>4.4643050000000004</v>
      </c>
      <c r="Y43" s="56">
        <v>4.5866619999999996</v>
      </c>
      <c r="Z43" s="56">
        <v>4.7125839999999997</v>
      </c>
      <c r="AA43" s="56">
        <v>4.8367849999999999</v>
      </c>
      <c r="AB43" s="56">
        <v>4.9621259999999996</v>
      </c>
      <c r="AC43" s="56">
        <v>5.1011049999999996</v>
      </c>
      <c r="AD43" s="56">
        <v>5.2366820000000001</v>
      </c>
      <c r="AE43" s="56">
        <v>5.3831790000000002</v>
      </c>
      <c r="AF43" s="56">
        <v>5.5349539999999999</v>
      </c>
      <c r="AG43" s="56">
        <v>5.695818</v>
      </c>
      <c r="AH43" s="56">
        <v>5.8594350000000004</v>
      </c>
      <c r="AI43" s="34">
        <v>2.6539E-2</v>
      </c>
    </row>
    <row r="44" spans="1:35" ht="15" customHeight="1" x14ac:dyDescent="0.45">
      <c r="A44" s="104" t="s">
        <v>727</v>
      </c>
      <c r="B44" s="55" t="s">
        <v>714</v>
      </c>
      <c r="C44" s="34" t="s">
        <v>153</v>
      </c>
      <c r="D44" s="34" t="s">
        <v>153</v>
      </c>
      <c r="E44" s="34" t="s">
        <v>153</v>
      </c>
      <c r="F44" s="34" t="s">
        <v>153</v>
      </c>
      <c r="G44" s="34" t="s">
        <v>153</v>
      </c>
      <c r="H44" s="34" t="s">
        <v>153</v>
      </c>
      <c r="I44" s="34" t="s">
        <v>153</v>
      </c>
      <c r="J44" s="34" t="s">
        <v>153</v>
      </c>
      <c r="K44" s="34" t="s">
        <v>153</v>
      </c>
      <c r="L44" s="34" t="s">
        <v>153</v>
      </c>
      <c r="M44" s="34" t="s">
        <v>153</v>
      </c>
      <c r="N44" s="34" t="s">
        <v>153</v>
      </c>
      <c r="O44" s="34" t="s">
        <v>153</v>
      </c>
      <c r="P44" s="34" t="s">
        <v>153</v>
      </c>
      <c r="Q44" s="34" t="s">
        <v>153</v>
      </c>
      <c r="R44" s="34" t="s">
        <v>153</v>
      </c>
      <c r="S44" s="34" t="s">
        <v>153</v>
      </c>
      <c r="T44" s="34" t="s">
        <v>153</v>
      </c>
      <c r="U44" s="34" t="s">
        <v>153</v>
      </c>
      <c r="V44" s="34" t="s">
        <v>153</v>
      </c>
      <c r="W44" s="34" t="s">
        <v>153</v>
      </c>
      <c r="X44" s="34" t="s">
        <v>153</v>
      </c>
      <c r="Y44" s="34" t="s">
        <v>153</v>
      </c>
      <c r="Z44" s="34" t="s">
        <v>153</v>
      </c>
      <c r="AA44" s="34" t="s">
        <v>153</v>
      </c>
      <c r="AB44" s="34" t="s">
        <v>153</v>
      </c>
      <c r="AC44" s="34" t="s">
        <v>153</v>
      </c>
      <c r="AD44" s="34" t="s">
        <v>153</v>
      </c>
      <c r="AE44" s="34" t="s">
        <v>153</v>
      </c>
      <c r="AF44" s="34" t="s">
        <v>153</v>
      </c>
      <c r="AG44" s="34" t="s">
        <v>153</v>
      </c>
      <c r="AH44" s="34" t="s">
        <v>153</v>
      </c>
      <c r="AI44" s="34" t="s">
        <v>153</v>
      </c>
    </row>
    <row r="45" spans="1:35" ht="15" customHeight="1" x14ac:dyDescent="0.45">
      <c r="A45" s="104" t="s">
        <v>728</v>
      </c>
      <c r="B45" s="55" t="s">
        <v>716</v>
      </c>
      <c r="C45" s="56">
        <v>20.238420000000001</v>
      </c>
      <c r="D45" s="56">
        <v>20.245408999999999</v>
      </c>
      <c r="E45" s="56">
        <v>20.025127000000001</v>
      </c>
      <c r="F45" s="56">
        <v>20.476935999999998</v>
      </c>
      <c r="G45" s="56">
        <v>20.868556999999999</v>
      </c>
      <c r="H45" s="56">
        <v>21.419798</v>
      </c>
      <c r="I45" s="56">
        <v>22.241347999999999</v>
      </c>
      <c r="J45" s="56">
        <v>23.021315000000001</v>
      </c>
      <c r="K45" s="56">
        <v>23.672281000000002</v>
      </c>
      <c r="L45" s="56">
        <v>24.137174999999999</v>
      </c>
      <c r="M45" s="56">
        <v>24.571553999999999</v>
      </c>
      <c r="N45" s="56">
        <v>24.966639000000001</v>
      </c>
      <c r="O45" s="56">
        <v>25.377295</v>
      </c>
      <c r="P45" s="56">
        <v>25.817157999999999</v>
      </c>
      <c r="Q45" s="56">
        <v>26.446489</v>
      </c>
      <c r="R45" s="56">
        <v>27.025971999999999</v>
      </c>
      <c r="S45" s="56">
        <v>27.45232</v>
      </c>
      <c r="T45" s="56">
        <v>27.948982000000001</v>
      </c>
      <c r="U45" s="56">
        <v>28.500240000000002</v>
      </c>
      <c r="V45" s="56">
        <v>29.155092</v>
      </c>
      <c r="W45" s="56">
        <v>29.697931000000001</v>
      </c>
      <c r="X45" s="56">
        <v>30.195474999999998</v>
      </c>
      <c r="Y45" s="56">
        <v>30.788506999999999</v>
      </c>
      <c r="Z45" s="56">
        <v>31.389227000000002</v>
      </c>
      <c r="AA45" s="56">
        <v>32.033149999999999</v>
      </c>
      <c r="AB45" s="56">
        <v>32.728188000000003</v>
      </c>
      <c r="AC45" s="56">
        <v>33.421802999999997</v>
      </c>
      <c r="AD45" s="56">
        <v>34.147125000000003</v>
      </c>
      <c r="AE45" s="56">
        <v>35.013634000000003</v>
      </c>
      <c r="AF45" s="56">
        <v>35.829169999999998</v>
      </c>
      <c r="AG45" s="56">
        <v>36.641551999999997</v>
      </c>
      <c r="AH45" s="56">
        <v>37.505710999999998</v>
      </c>
      <c r="AI45" s="34">
        <v>2.01E-2</v>
      </c>
    </row>
    <row r="48" spans="1:35" ht="15" customHeight="1" x14ac:dyDescent="0.45">
      <c r="B48" s="57" t="s">
        <v>729</v>
      </c>
    </row>
    <row r="49" spans="1:35" ht="15" customHeight="1" x14ac:dyDescent="0.45">
      <c r="B49" s="57" t="s">
        <v>730</v>
      </c>
    </row>
    <row r="50" spans="1:35" ht="15" customHeight="1" x14ac:dyDescent="0.45">
      <c r="A50" s="104" t="s">
        <v>731</v>
      </c>
      <c r="B50" s="55" t="s">
        <v>732</v>
      </c>
      <c r="C50" s="56">
        <v>0.18634700000000001</v>
      </c>
      <c r="D50" s="56">
        <v>0.189248</v>
      </c>
      <c r="E50" s="56">
        <v>0.199627</v>
      </c>
      <c r="F50" s="56">
        <v>0.19714000000000001</v>
      </c>
      <c r="G50" s="56">
        <v>0.19564799999999999</v>
      </c>
      <c r="H50" s="56">
        <v>0.19525899999999999</v>
      </c>
      <c r="I50" s="56">
        <v>0.19567200000000001</v>
      </c>
      <c r="J50" s="56">
        <v>0.19714100000000001</v>
      </c>
      <c r="K50" s="56">
        <v>0.19830600000000001</v>
      </c>
      <c r="L50" s="56">
        <v>0.19989699999999999</v>
      </c>
      <c r="M50" s="56">
        <v>0.201238</v>
      </c>
      <c r="N50" s="56">
        <v>0.203129</v>
      </c>
      <c r="O50" s="56">
        <v>0.20532700000000001</v>
      </c>
      <c r="P50" s="56">
        <v>0.20748900000000001</v>
      </c>
      <c r="Q50" s="56">
        <v>0.208652</v>
      </c>
      <c r="R50" s="56">
        <v>0.210395</v>
      </c>
      <c r="S50" s="56">
        <v>0.21196799999999999</v>
      </c>
      <c r="T50" s="56">
        <v>0.213116</v>
      </c>
      <c r="U50" s="56">
        <v>0.214449</v>
      </c>
      <c r="V50" s="56">
        <v>0.21579699999999999</v>
      </c>
      <c r="W50" s="56">
        <v>0.216888</v>
      </c>
      <c r="X50" s="56">
        <v>0.21824499999999999</v>
      </c>
      <c r="Y50" s="56">
        <v>0.21971199999999999</v>
      </c>
      <c r="Z50" s="56">
        <v>0.220944</v>
      </c>
      <c r="AA50" s="56">
        <v>0.222555</v>
      </c>
      <c r="AB50" s="56">
        <v>0.22440099999999999</v>
      </c>
      <c r="AC50" s="56">
        <v>0.22643099999999999</v>
      </c>
      <c r="AD50" s="56">
        <v>0.22841</v>
      </c>
      <c r="AE50" s="56">
        <v>0.230296</v>
      </c>
      <c r="AF50" s="56">
        <v>0.23202300000000001</v>
      </c>
      <c r="AG50" s="56">
        <v>0.23382</v>
      </c>
      <c r="AH50" s="56">
        <v>0.23546600000000001</v>
      </c>
      <c r="AI50" s="34">
        <v>7.5760000000000003E-3</v>
      </c>
    </row>
    <row r="51" spans="1:35" ht="15" customHeight="1" x14ac:dyDescent="0.45">
      <c r="A51" s="104" t="s">
        <v>733</v>
      </c>
      <c r="B51" s="55" t="s">
        <v>734</v>
      </c>
      <c r="C51" s="56">
        <v>2.9409999999999998</v>
      </c>
      <c r="D51" s="56">
        <v>3.2823000000000002</v>
      </c>
      <c r="E51" s="56">
        <v>3.3574000000000002</v>
      </c>
      <c r="F51" s="56">
        <v>3.4545219999999999</v>
      </c>
      <c r="G51" s="56">
        <v>3.5462980000000002</v>
      </c>
      <c r="H51" s="56">
        <v>3.6143689999999999</v>
      </c>
      <c r="I51" s="56">
        <v>3.662693</v>
      </c>
      <c r="J51" s="56">
        <v>3.7022339999999998</v>
      </c>
      <c r="K51" s="56">
        <v>3.7390639999999999</v>
      </c>
      <c r="L51" s="56">
        <v>3.7811319999999999</v>
      </c>
      <c r="M51" s="56">
        <v>3.8226580000000001</v>
      </c>
      <c r="N51" s="56">
        <v>3.8715039999999998</v>
      </c>
      <c r="O51" s="56">
        <v>3.9121450000000002</v>
      </c>
      <c r="P51" s="56">
        <v>3.9492219999999998</v>
      </c>
      <c r="Q51" s="56">
        <v>3.9859179999999999</v>
      </c>
      <c r="R51" s="56">
        <v>4.0245670000000002</v>
      </c>
      <c r="S51" s="56">
        <v>4.065995</v>
      </c>
      <c r="T51" s="56">
        <v>4.0978919999999999</v>
      </c>
      <c r="U51" s="56">
        <v>4.1299270000000003</v>
      </c>
      <c r="V51" s="56">
        <v>4.1617240000000004</v>
      </c>
      <c r="W51" s="56">
        <v>4.1972269999999998</v>
      </c>
      <c r="X51" s="56">
        <v>4.2346779999999997</v>
      </c>
      <c r="Y51" s="56">
        <v>4.2689589999999997</v>
      </c>
      <c r="Z51" s="56">
        <v>4.3131380000000004</v>
      </c>
      <c r="AA51" s="56">
        <v>4.3486380000000002</v>
      </c>
      <c r="AB51" s="56">
        <v>4.3891330000000002</v>
      </c>
      <c r="AC51" s="56">
        <v>4.4297599999999999</v>
      </c>
      <c r="AD51" s="56">
        <v>4.4775590000000003</v>
      </c>
      <c r="AE51" s="56">
        <v>4.5170029999999999</v>
      </c>
      <c r="AF51" s="56">
        <v>4.5564349999999996</v>
      </c>
      <c r="AG51" s="56">
        <v>4.6047570000000002</v>
      </c>
      <c r="AH51" s="56">
        <v>4.6358759999999997</v>
      </c>
      <c r="AI51" s="34">
        <v>1.4788000000000001E-2</v>
      </c>
    </row>
    <row r="52" spans="1:35" ht="15" customHeight="1" x14ac:dyDescent="0.45">
      <c r="A52" s="104" t="s">
        <v>735</v>
      </c>
      <c r="B52" s="55" t="s">
        <v>736</v>
      </c>
      <c r="C52" s="56">
        <v>0.42270000000000002</v>
      </c>
      <c r="D52" s="56">
        <v>0.4239</v>
      </c>
      <c r="E52" s="56">
        <v>0.42270000000000002</v>
      </c>
      <c r="F52" s="56">
        <v>0.422732</v>
      </c>
      <c r="G52" s="56">
        <v>0.422732</v>
      </c>
      <c r="H52" s="56">
        <v>0.422732</v>
      </c>
      <c r="I52" s="56">
        <v>0.422732</v>
      </c>
      <c r="J52" s="56">
        <v>0.422732</v>
      </c>
      <c r="K52" s="56">
        <v>0.422732</v>
      </c>
      <c r="L52" s="56">
        <v>0.422732</v>
      </c>
      <c r="M52" s="56">
        <v>0.422732</v>
      </c>
      <c r="N52" s="56">
        <v>0.422732</v>
      </c>
      <c r="O52" s="56">
        <v>0.422732</v>
      </c>
      <c r="P52" s="56">
        <v>0.422732</v>
      </c>
      <c r="Q52" s="56">
        <v>0.422732</v>
      </c>
      <c r="R52" s="56">
        <v>0.422732</v>
      </c>
      <c r="S52" s="56">
        <v>0.422732</v>
      </c>
      <c r="T52" s="56">
        <v>0.422732</v>
      </c>
      <c r="U52" s="56">
        <v>0.422732</v>
      </c>
      <c r="V52" s="56">
        <v>0.422732</v>
      </c>
      <c r="W52" s="56">
        <v>0.422732</v>
      </c>
      <c r="X52" s="56">
        <v>0.422732</v>
      </c>
      <c r="Y52" s="56">
        <v>0.422732</v>
      </c>
      <c r="Z52" s="56">
        <v>0.422732</v>
      </c>
      <c r="AA52" s="56">
        <v>0.422732</v>
      </c>
      <c r="AB52" s="56">
        <v>0.422732</v>
      </c>
      <c r="AC52" s="56">
        <v>0.422732</v>
      </c>
      <c r="AD52" s="56">
        <v>0.422732</v>
      </c>
      <c r="AE52" s="56">
        <v>0.422732</v>
      </c>
      <c r="AF52" s="56">
        <v>0.422732</v>
      </c>
      <c r="AG52" s="56">
        <v>0.422732</v>
      </c>
      <c r="AH52" s="56">
        <v>0.422732</v>
      </c>
      <c r="AI52" s="34">
        <v>1.9999999999999999E-6</v>
      </c>
    </row>
    <row r="53" spans="1:35" ht="15" customHeight="1" x14ac:dyDescent="0.45">
      <c r="A53" s="104" t="s">
        <v>737</v>
      </c>
      <c r="B53" s="55" t="s">
        <v>699</v>
      </c>
      <c r="C53" s="56">
        <v>0.26340000000000002</v>
      </c>
      <c r="D53" s="56">
        <v>0.2641</v>
      </c>
      <c r="E53" s="56">
        <v>0.269955</v>
      </c>
      <c r="F53" s="56">
        <v>0.27524700000000002</v>
      </c>
      <c r="G53" s="56">
        <v>0.27776400000000001</v>
      </c>
      <c r="H53" s="56">
        <v>0.28147</v>
      </c>
      <c r="I53" s="56">
        <v>0.285744</v>
      </c>
      <c r="J53" s="56">
        <v>0.29005900000000001</v>
      </c>
      <c r="K53" s="56">
        <v>0.29321199999999997</v>
      </c>
      <c r="L53" s="56">
        <v>0.29655500000000001</v>
      </c>
      <c r="M53" s="56">
        <v>0.30004500000000001</v>
      </c>
      <c r="N53" s="56">
        <v>0.30359799999999998</v>
      </c>
      <c r="O53" s="56">
        <v>0.30732500000000001</v>
      </c>
      <c r="P53" s="56">
        <v>0.31031700000000001</v>
      </c>
      <c r="Q53" s="56">
        <v>0.31269799999999998</v>
      </c>
      <c r="R53" s="56">
        <v>0.315689</v>
      </c>
      <c r="S53" s="56">
        <v>0.31842300000000001</v>
      </c>
      <c r="T53" s="56">
        <v>0.32071300000000003</v>
      </c>
      <c r="U53" s="56">
        <v>0.32286399999999998</v>
      </c>
      <c r="V53" s="56">
        <v>0.32509199999999999</v>
      </c>
      <c r="W53" s="56">
        <v>0.32713799999999998</v>
      </c>
      <c r="X53" s="56">
        <v>0.32982600000000001</v>
      </c>
      <c r="Y53" s="56">
        <v>0.33255600000000002</v>
      </c>
      <c r="Z53" s="56">
        <v>0.33507199999999998</v>
      </c>
      <c r="AA53" s="56">
        <v>0.33792699999999998</v>
      </c>
      <c r="AB53" s="56">
        <v>0.34089399999999997</v>
      </c>
      <c r="AC53" s="56">
        <v>0.34404200000000001</v>
      </c>
      <c r="AD53" s="56">
        <v>0.34711500000000001</v>
      </c>
      <c r="AE53" s="56">
        <v>0.350157</v>
      </c>
      <c r="AF53" s="56">
        <v>0.35311399999999998</v>
      </c>
      <c r="AG53" s="56">
        <v>0.35613299999999998</v>
      </c>
      <c r="AH53" s="56">
        <v>0.35868100000000003</v>
      </c>
      <c r="AI53" s="34">
        <v>1.001E-2</v>
      </c>
    </row>
    <row r="54" spans="1:35" ht="15" customHeight="1" x14ac:dyDescent="0.45">
      <c r="A54" s="104" t="s">
        <v>738</v>
      </c>
      <c r="B54" s="55" t="s">
        <v>243</v>
      </c>
      <c r="C54" s="56">
        <v>1.257395</v>
      </c>
      <c r="D54" s="56">
        <v>1.2663949999999999</v>
      </c>
      <c r="E54" s="56">
        <v>1.269358</v>
      </c>
      <c r="F54" s="56">
        <v>1.2730269999999999</v>
      </c>
      <c r="G54" s="56">
        <v>1.274194</v>
      </c>
      <c r="H54" s="56">
        <v>1.2820990000000001</v>
      </c>
      <c r="I54" s="56">
        <v>1.293255</v>
      </c>
      <c r="J54" s="56">
        <v>1.3061780000000001</v>
      </c>
      <c r="K54" s="56">
        <v>1.3169729999999999</v>
      </c>
      <c r="L54" s="56">
        <v>1.328918</v>
      </c>
      <c r="M54" s="56">
        <v>1.3408910000000001</v>
      </c>
      <c r="N54" s="56">
        <v>1.3543369999999999</v>
      </c>
      <c r="O54" s="56">
        <v>1.372317</v>
      </c>
      <c r="P54" s="56">
        <v>1.38561</v>
      </c>
      <c r="Q54" s="56">
        <v>1.397305</v>
      </c>
      <c r="R54" s="56">
        <v>1.4117820000000001</v>
      </c>
      <c r="S54" s="56">
        <v>1.425605</v>
      </c>
      <c r="T54" s="56">
        <v>1.437138</v>
      </c>
      <c r="U54" s="56">
        <v>1.4479789999999999</v>
      </c>
      <c r="V54" s="56">
        <v>1.4590609999999999</v>
      </c>
      <c r="W54" s="56">
        <v>1.468966</v>
      </c>
      <c r="X54" s="56">
        <v>1.4818690000000001</v>
      </c>
      <c r="Y54" s="56">
        <v>1.4954609999999999</v>
      </c>
      <c r="Z54" s="56">
        <v>1.508202</v>
      </c>
      <c r="AA54" s="56">
        <v>1.522967</v>
      </c>
      <c r="AB54" s="56">
        <v>1.5392079999999999</v>
      </c>
      <c r="AC54" s="56">
        <v>1.5565020000000001</v>
      </c>
      <c r="AD54" s="56">
        <v>1.574244</v>
      </c>
      <c r="AE54" s="56">
        <v>1.5909230000000001</v>
      </c>
      <c r="AF54" s="56">
        <v>1.6069690000000001</v>
      </c>
      <c r="AG54" s="56">
        <v>1.623567</v>
      </c>
      <c r="AH54" s="56">
        <v>1.637812</v>
      </c>
      <c r="AI54" s="34">
        <v>8.5629999999999994E-3</v>
      </c>
    </row>
    <row r="55" spans="1:35" ht="15" customHeight="1" x14ac:dyDescent="0.45">
      <c r="A55" s="104" t="s">
        <v>739</v>
      </c>
      <c r="B55" s="55" t="s">
        <v>702</v>
      </c>
      <c r="C55" s="56">
        <v>4.0384000000000003E-2</v>
      </c>
      <c r="D55" s="56">
        <v>3.7884000000000001E-2</v>
      </c>
      <c r="E55" s="56">
        <v>3.9211999999999997E-2</v>
      </c>
      <c r="F55" s="56">
        <v>4.1450000000000001E-2</v>
      </c>
      <c r="G55" s="56">
        <v>4.2018E-2</v>
      </c>
      <c r="H55" s="56">
        <v>4.3085999999999999E-2</v>
      </c>
      <c r="I55" s="56">
        <v>4.4405E-2</v>
      </c>
      <c r="J55" s="56">
        <v>4.6792E-2</v>
      </c>
      <c r="K55" s="56">
        <v>4.7752999999999997E-2</v>
      </c>
      <c r="L55" s="56">
        <v>4.8866E-2</v>
      </c>
      <c r="M55" s="56">
        <v>4.9674999999999997E-2</v>
      </c>
      <c r="N55" s="56">
        <v>5.0508999999999998E-2</v>
      </c>
      <c r="O55" s="56">
        <v>5.0463000000000001E-2</v>
      </c>
      <c r="P55" s="56">
        <v>5.0682999999999999E-2</v>
      </c>
      <c r="Q55" s="56">
        <v>5.0931999999999998E-2</v>
      </c>
      <c r="R55" s="56">
        <v>5.1261000000000001E-2</v>
      </c>
      <c r="S55" s="56">
        <v>5.1318999999999997E-2</v>
      </c>
      <c r="T55" s="56">
        <v>5.1322E-2</v>
      </c>
      <c r="U55" s="56">
        <v>5.1389999999999998E-2</v>
      </c>
      <c r="V55" s="56">
        <v>5.1448000000000001E-2</v>
      </c>
      <c r="W55" s="56">
        <v>5.1466999999999999E-2</v>
      </c>
      <c r="X55" s="56">
        <v>5.1683E-2</v>
      </c>
      <c r="Y55" s="56">
        <v>5.1836E-2</v>
      </c>
      <c r="Z55" s="56">
        <v>5.2010000000000001E-2</v>
      </c>
      <c r="AA55" s="56">
        <v>5.2148E-2</v>
      </c>
      <c r="AB55" s="56">
        <v>5.2207000000000003E-2</v>
      </c>
      <c r="AC55" s="56">
        <v>5.2269999999999997E-2</v>
      </c>
      <c r="AD55" s="56">
        <v>5.2241999999999997E-2</v>
      </c>
      <c r="AE55" s="56">
        <v>5.2352999999999997E-2</v>
      </c>
      <c r="AF55" s="56">
        <v>5.2392000000000001E-2</v>
      </c>
      <c r="AG55" s="56">
        <v>5.2443999999999998E-2</v>
      </c>
      <c r="AH55" s="56">
        <v>5.2283000000000003E-2</v>
      </c>
      <c r="AI55" s="34">
        <v>8.3649999999999992E-3</v>
      </c>
    </row>
    <row r="56" spans="1:35" ht="15" customHeight="1" x14ac:dyDescent="0.45">
      <c r="A56" s="104" t="s">
        <v>740</v>
      </c>
      <c r="B56" s="55" t="s">
        <v>741</v>
      </c>
      <c r="C56" s="56">
        <v>0.63029999999999997</v>
      </c>
      <c r="D56" s="56">
        <v>0.56699999999999995</v>
      </c>
      <c r="E56" s="56">
        <v>0.63368000000000002</v>
      </c>
      <c r="F56" s="56">
        <v>0.69661700000000004</v>
      </c>
      <c r="G56" s="56">
        <v>0.73553900000000005</v>
      </c>
      <c r="H56" s="56">
        <v>0.77296200000000004</v>
      </c>
      <c r="I56" s="56">
        <v>0.80191500000000004</v>
      </c>
      <c r="J56" s="56">
        <v>0.82713999999999999</v>
      </c>
      <c r="K56" s="56">
        <v>0.84959700000000005</v>
      </c>
      <c r="L56" s="56">
        <v>0.87447699999999995</v>
      </c>
      <c r="M56" s="56">
        <v>0.89971800000000002</v>
      </c>
      <c r="N56" s="56">
        <v>0.92664899999999994</v>
      </c>
      <c r="O56" s="56">
        <v>0.95089800000000002</v>
      </c>
      <c r="P56" s="56">
        <v>0.97259099999999998</v>
      </c>
      <c r="Q56" s="56">
        <v>0.99377099999999996</v>
      </c>
      <c r="R56" s="56">
        <v>1.015933</v>
      </c>
      <c r="S56" s="56">
        <v>1.039423</v>
      </c>
      <c r="T56" s="56">
        <v>1.0585789999999999</v>
      </c>
      <c r="U56" s="56">
        <v>1.077548</v>
      </c>
      <c r="V56" s="56">
        <v>1.0963620000000001</v>
      </c>
      <c r="W56" s="56">
        <v>1.1165970000000001</v>
      </c>
      <c r="X56" s="56">
        <v>1.1382730000000001</v>
      </c>
      <c r="Y56" s="56">
        <v>1.1584410000000001</v>
      </c>
      <c r="Z56" s="56">
        <v>1.18238</v>
      </c>
      <c r="AA56" s="56">
        <v>1.2042079999999999</v>
      </c>
      <c r="AB56" s="56">
        <v>1.2276119999999999</v>
      </c>
      <c r="AC56" s="56">
        <v>1.251093</v>
      </c>
      <c r="AD56" s="56">
        <v>1.277771</v>
      </c>
      <c r="AE56" s="56">
        <v>1.300997</v>
      </c>
      <c r="AF56" s="56">
        <v>1.324063</v>
      </c>
      <c r="AG56" s="56">
        <v>1.350241</v>
      </c>
      <c r="AH56" s="56">
        <v>1.3713280000000001</v>
      </c>
      <c r="AI56" s="34">
        <v>2.5392999999999999E-2</v>
      </c>
    </row>
    <row r="57" spans="1:35" ht="15" customHeight="1" x14ac:dyDescent="0.45">
      <c r="A57" s="104" t="s">
        <v>742</v>
      </c>
      <c r="B57" s="55" t="s">
        <v>743</v>
      </c>
      <c r="C57" s="56">
        <v>0.12943199999999999</v>
      </c>
      <c r="D57" s="56">
        <v>0.118797</v>
      </c>
      <c r="E57" s="56">
        <v>9.9722000000000005E-2</v>
      </c>
      <c r="F57" s="56">
        <v>8.5498000000000005E-2</v>
      </c>
      <c r="G57" s="56">
        <v>7.6887999999999998E-2</v>
      </c>
      <c r="H57" s="56">
        <v>6.9742999999999999E-2</v>
      </c>
      <c r="I57" s="56">
        <v>6.5365000000000006E-2</v>
      </c>
      <c r="J57" s="56">
        <v>6.6534999999999997E-2</v>
      </c>
      <c r="K57" s="56">
        <v>6.5975000000000006E-2</v>
      </c>
      <c r="L57" s="56">
        <v>6.6948999999999995E-2</v>
      </c>
      <c r="M57" s="56">
        <v>6.5366999999999995E-2</v>
      </c>
      <c r="N57" s="56">
        <v>6.4335000000000003E-2</v>
      </c>
      <c r="O57" s="56">
        <v>6.3215999999999994E-2</v>
      </c>
      <c r="P57" s="56">
        <v>6.3395999999999994E-2</v>
      </c>
      <c r="Q57" s="56">
        <v>6.3557000000000002E-2</v>
      </c>
      <c r="R57" s="56">
        <v>6.4051999999999998E-2</v>
      </c>
      <c r="S57" s="56">
        <v>6.2904000000000002E-2</v>
      </c>
      <c r="T57" s="56">
        <v>6.2979999999999994E-2</v>
      </c>
      <c r="U57" s="56">
        <v>6.3678999999999999E-2</v>
      </c>
      <c r="V57" s="56">
        <v>6.4102000000000006E-2</v>
      </c>
      <c r="W57" s="56">
        <v>6.4140000000000003E-2</v>
      </c>
      <c r="X57" s="56">
        <v>6.4130999999999994E-2</v>
      </c>
      <c r="Y57" s="56">
        <v>6.4265000000000003E-2</v>
      </c>
      <c r="Z57" s="56">
        <v>6.4648999999999998E-2</v>
      </c>
      <c r="AA57" s="56">
        <v>6.5075999999999995E-2</v>
      </c>
      <c r="AB57" s="56">
        <v>6.5618999999999997E-2</v>
      </c>
      <c r="AC57" s="56">
        <v>6.6379999999999995E-2</v>
      </c>
      <c r="AD57" s="56">
        <v>6.6789000000000001E-2</v>
      </c>
      <c r="AE57" s="56">
        <v>6.7801E-2</v>
      </c>
      <c r="AF57" s="56">
        <v>6.8367999999999998E-2</v>
      </c>
      <c r="AG57" s="56">
        <v>6.8821999999999994E-2</v>
      </c>
      <c r="AH57" s="56">
        <v>6.9129999999999997E-2</v>
      </c>
      <c r="AI57" s="34">
        <v>-2.0028000000000001E-2</v>
      </c>
    </row>
    <row r="58" spans="1:35" ht="15" customHeight="1" x14ac:dyDescent="0.45">
      <c r="A58" s="104" t="s">
        <v>744</v>
      </c>
      <c r="B58" s="55" t="s">
        <v>704</v>
      </c>
      <c r="C58" s="56">
        <v>0.83579999999999999</v>
      </c>
      <c r="D58" s="56">
        <v>0.83779999999999999</v>
      </c>
      <c r="E58" s="56">
        <v>0.84314699999999998</v>
      </c>
      <c r="F58" s="56">
        <v>0.85189700000000002</v>
      </c>
      <c r="G58" s="56">
        <v>0.85451999999999995</v>
      </c>
      <c r="H58" s="56">
        <v>0.85572999999999999</v>
      </c>
      <c r="I58" s="56">
        <v>0.85743599999999998</v>
      </c>
      <c r="J58" s="56">
        <v>0.86038899999999996</v>
      </c>
      <c r="K58" s="56">
        <v>0.86469399999999996</v>
      </c>
      <c r="L58" s="56">
        <v>0.870583</v>
      </c>
      <c r="M58" s="56">
        <v>0.87781299999999995</v>
      </c>
      <c r="N58" s="56">
        <v>0.896984</v>
      </c>
      <c r="O58" s="56">
        <v>0.91902300000000003</v>
      </c>
      <c r="P58" s="56">
        <v>0.93695799999999996</v>
      </c>
      <c r="Q58" s="56">
        <v>0.95791899999999996</v>
      </c>
      <c r="R58" s="56">
        <v>0.97950300000000001</v>
      </c>
      <c r="S58" s="56">
        <v>1.000022</v>
      </c>
      <c r="T58" s="56">
        <v>1.0207250000000001</v>
      </c>
      <c r="U58" s="56">
        <v>1.0435300000000001</v>
      </c>
      <c r="V58" s="56">
        <v>1.0640799999999999</v>
      </c>
      <c r="W58" s="56">
        <v>1.084238</v>
      </c>
      <c r="X58" s="56">
        <v>1.1076820000000001</v>
      </c>
      <c r="Y58" s="56">
        <v>1.1307370000000001</v>
      </c>
      <c r="Z58" s="56">
        <v>1.1544220000000001</v>
      </c>
      <c r="AA58" s="56">
        <v>1.1787289999999999</v>
      </c>
      <c r="AB58" s="56">
        <v>1.2032799999999999</v>
      </c>
      <c r="AC58" s="56">
        <v>1.228464</v>
      </c>
      <c r="AD58" s="56">
        <v>1.2543010000000001</v>
      </c>
      <c r="AE58" s="56">
        <v>1.280516</v>
      </c>
      <c r="AF58" s="56">
        <v>1.3067949999999999</v>
      </c>
      <c r="AG58" s="56">
        <v>1.3340540000000001</v>
      </c>
      <c r="AH58" s="56">
        <v>1.3617950000000001</v>
      </c>
      <c r="AI58" s="34">
        <v>1.5872000000000001E-2</v>
      </c>
    </row>
    <row r="59" spans="1:35" ht="15" customHeight="1" x14ac:dyDescent="0.45">
      <c r="A59" s="104" t="s">
        <v>745</v>
      </c>
      <c r="B59" s="55" t="s">
        <v>746</v>
      </c>
      <c r="C59" s="56">
        <v>0.39240000000000003</v>
      </c>
      <c r="D59" s="56">
        <v>0.2011</v>
      </c>
      <c r="E59" s="56">
        <v>0.25555099999999997</v>
      </c>
      <c r="F59" s="56">
        <v>0.29693700000000001</v>
      </c>
      <c r="G59" s="56">
        <v>0.30387999999999998</v>
      </c>
      <c r="H59" s="56">
        <v>0.310948</v>
      </c>
      <c r="I59" s="56">
        <v>0.32650099999999999</v>
      </c>
      <c r="J59" s="56">
        <v>0.37200299999999997</v>
      </c>
      <c r="K59" s="56">
        <v>0.390872</v>
      </c>
      <c r="L59" s="56">
        <v>0.41822199999999998</v>
      </c>
      <c r="M59" s="56">
        <v>0.42997800000000003</v>
      </c>
      <c r="N59" s="56">
        <v>0.44412000000000001</v>
      </c>
      <c r="O59" s="56">
        <v>0.44037700000000002</v>
      </c>
      <c r="P59" s="56">
        <v>0.44394499999999998</v>
      </c>
      <c r="Q59" s="56">
        <v>0.44861899999999999</v>
      </c>
      <c r="R59" s="56">
        <v>0.45502100000000001</v>
      </c>
      <c r="S59" s="56">
        <v>0.45490199999999997</v>
      </c>
      <c r="T59" s="56">
        <v>0.45415100000000003</v>
      </c>
      <c r="U59" s="56">
        <v>0.456569</v>
      </c>
      <c r="V59" s="56">
        <v>0.458013</v>
      </c>
      <c r="W59" s="56">
        <v>0.456756</v>
      </c>
      <c r="X59" s="56">
        <v>0.455177</v>
      </c>
      <c r="Y59" s="56">
        <v>0.454266</v>
      </c>
      <c r="Z59" s="56">
        <v>0.455735</v>
      </c>
      <c r="AA59" s="56">
        <v>0.45741500000000002</v>
      </c>
      <c r="AB59" s="56">
        <v>0.46</v>
      </c>
      <c r="AC59" s="56">
        <v>0.46449499999999999</v>
      </c>
      <c r="AD59" s="56">
        <v>0.46620800000000001</v>
      </c>
      <c r="AE59" s="56">
        <v>0.47267599999999999</v>
      </c>
      <c r="AF59" s="56">
        <v>0.47578599999999999</v>
      </c>
      <c r="AG59" s="56">
        <v>0.47811399999999998</v>
      </c>
      <c r="AH59" s="56">
        <v>0.479541</v>
      </c>
      <c r="AI59" s="34">
        <v>6.4900000000000001E-3</v>
      </c>
    </row>
    <row r="60" spans="1:35" ht="15" customHeight="1" x14ac:dyDescent="0.45">
      <c r="A60" s="104" t="s">
        <v>747</v>
      </c>
      <c r="B60" s="55" t="s">
        <v>748</v>
      </c>
      <c r="C60" s="56">
        <v>6.6764580000000002</v>
      </c>
      <c r="D60" s="56">
        <v>6.7646240000000004</v>
      </c>
      <c r="E60" s="56">
        <v>6.9676520000000002</v>
      </c>
      <c r="F60" s="56">
        <v>7.1723359999999996</v>
      </c>
      <c r="G60" s="56">
        <v>7.3067479999999998</v>
      </c>
      <c r="H60" s="56">
        <v>7.4256650000000004</v>
      </c>
      <c r="I60" s="56">
        <v>7.532985</v>
      </c>
      <c r="J60" s="56">
        <v>7.6684710000000003</v>
      </c>
      <c r="K60" s="56">
        <v>7.7664460000000002</v>
      </c>
      <c r="L60" s="56">
        <v>7.885599</v>
      </c>
      <c r="M60" s="56">
        <v>7.9873849999999997</v>
      </c>
      <c r="N60" s="56">
        <v>8.1151649999999993</v>
      </c>
      <c r="O60" s="56">
        <v>8.2210909999999995</v>
      </c>
      <c r="P60" s="56">
        <v>8.3202110000000005</v>
      </c>
      <c r="Q60" s="56">
        <v>8.4193719999999992</v>
      </c>
      <c r="R60" s="56">
        <v>8.5282020000000003</v>
      </c>
      <c r="S60" s="56">
        <v>8.6305619999999994</v>
      </c>
      <c r="T60" s="56">
        <v>8.7166169999999994</v>
      </c>
      <c r="U60" s="56">
        <v>8.8079370000000008</v>
      </c>
      <c r="V60" s="56">
        <v>8.8956800000000005</v>
      </c>
      <c r="W60" s="56">
        <v>8.9834169999999993</v>
      </c>
      <c r="X60" s="56">
        <v>9.0815640000000002</v>
      </c>
      <c r="Y60" s="56">
        <v>9.1762339999999991</v>
      </c>
      <c r="Z60" s="56">
        <v>9.2865520000000004</v>
      </c>
      <c r="AA60" s="56">
        <v>9.3896619999999995</v>
      </c>
      <c r="AB60" s="56">
        <v>9.5023540000000004</v>
      </c>
      <c r="AC60" s="56">
        <v>9.6194369999999996</v>
      </c>
      <c r="AD60" s="56">
        <v>9.7446389999999994</v>
      </c>
      <c r="AE60" s="56">
        <v>9.8627210000000005</v>
      </c>
      <c r="AF60" s="56">
        <v>9.9759449999999994</v>
      </c>
      <c r="AG60" s="56">
        <v>10.101952000000001</v>
      </c>
      <c r="AH60" s="56">
        <v>10.201912999999999</v>
      </c>
      <c r="AI60" s="34">
        <v>1.3771E-2</v>
      </c>
    </row>
    <row r="61" spans="1:35" ht="15" customHeight="1" x14ac:dyDescent="0.45">
      <c r="A61" s="104" t="s">
        <v>749</v>
      </c>
      <c r="B61" s="55" t="s">
        <v>706</v>
      </c>
      <c r="C61" s="56">
        <v>6.2851210000000002</v>
      </c>
      <c r="D61" s="56">
        <v>6.5676209999999999</v>
      </c>
      <c r="E61" s="56">
        <v>6.7362859999999998</v>
      </c>
      <c r="F61" s="56">
        <v>6.9188840000000003</v>
      </c>
      <c r="G61" s="56">
        <v>7.0983479999999997</v>
      </c>
      <c r="H61" s="56">
        <v>7.2314819999999997</v>
      </c>
      <c r="I61" s="56">
        <v>7.2859059999999998</v>
      </c>
      <c r="J61" s="56">
        <v>7.2252219999999996</v>
      </c>
      <c r="K61" s="56">
        <v>7.24153</v>
      </c>
      <c r="L61" s="56">
        <v>7.2478170000000004</v>
      </c>
      <c r="M61" s="56">
        <v>7.3075299999999999</v>
      </c>
      <c r="N61" s="56">
        <v>7.3597359999999998</v>
      </c>
      <c r="O61" s="56">
        <v>7.4528980000000002</v>
      </c>
      <c r="P61" s="56">
        <v>7.5114770000000002</v>
      </c>
      <c r="Q61" s="56">
        <v>7.5590999999999999</v>
      </c>
      <c r="R61" s="56">
        <v>7.6128109999999998</v>
      </c>
      <c r="S61" s="56">
        <v>7.6944679999999996</v>
      </c>
      <c r="T61" s="56">
        <v>7.7718119999999997</v>
      </c>
      <c r="U61" s="56">
        <v>7.8422130000000001</v>
      </c>
      <c r="V61" s="56">
        <v>7.916194</v>
      </c>
      <c r="W61" s="56">
        <v>8.0027690000000007</v>
      </c>
      <c r="X61" s="56">
        <v>8.1012599999999999</v>
      </c>
      <c r="Y61" s="56">
        <v>8.1995039999999992</v>
      </c>
      <c r="Z61" s="56">
        <v>8.2990680000000001</v>
      </c>
      <c r="AA61" s="56">
        <v>8.3943779999999997</v>
      </c>
      <c r="AB61" s="56">
        <v>8.4982469999999992</v>
      </c>
      <c r="AC61" s="56">
        <v>8.6002189999999992</v>
      </c>
      <c r="AD61" s="56">
        <v>8.7195269999999994</v>
      </c>
      <c r="AE61" s="56">
        <v>8.8177590000000006</v>
      </c>
      <c r="AF61" s="56">
        <v>8.9257310000000007</v>
      </c>
      <c r="AG61" s="56">
        <v>9.0483550000000008</v>
      </c>
      <c r="AH61" s="56">
        <v>9.1514779999999991</v>
      </c>
      <c r="AI61" s="34">
        <v>1.2194E-2</v>
      </c>
    </row>
    <row r="62" spans="1:35" ht="15" customHeight="1" x14ac:dyDescent="0.45">
      <c r="A62" s="104" t="s">
        <v>750</v>
      </c>
      <c r="B62" s="55" t="s">
        <v>708</v>
      </c>
      <c r="C62" s="56">
        <v>0.84460000000000002</v>
      </c>
      <c r="D62" s="56">
        <v>0.85250000000000004</v>
      </c>
      <c r="E62" s="56">
        <v>0.89190000000000003</v>
      </c>
      <c r="F62" s="56">
        <v>0.90639000000000003</v>
      </c>
      <c r="G62" s="56">
        <v>0.92639700000000003</v>
      </c>
      <c r="H62" s="56">
        <v>0.94207099999999999</v>
      </c>
      <c r="I62" s="56">
        <v>0.95131699999999997</v>
      </c>
      <c r="J62" s="56">
        <v>0.95992100000000002</v>
      </c>
      <c r="K62" s="56">
        <v>0.967866</v>
      </c>
      <c r="L62" s="56">
        <v>0.97567599999999999</v>
      </c>
      <c r="M62" s="56">
        <v>0.98524800000000001</v>
      </c>
      <c r="N62" s="56">
        <v>0.99518600000000002</v>
      </c>
      <c r="O62" s="56">
        <v>1.0050380000000001</v>
      </c>
      <c r="P62" s="56">
        <v>1.0225470000000001</v>
      </c>
      <c r="Q62" s="56">
        <v>1.0304610000000001</v>
      </c>
      <c r="R62" s="56">
        <v>1.039998</v>
      </c>
      <c r="S62" s="56">
        <v>1.049698</v>
      </c>
      <c r="T62" s="56">
        <v>1.0601</v>
      </c>
      <c r="U62" s="56">
        <v>1.072058</v>
      </c>
      <c r="V62" s="56">
        <v>1.0842229999999999</v>
      </c>
      <c r="W62" s="56">
        <v>1.096285</v>
      </c>
      <c r="X62" s="56">
        <v>1.1079889999999999</v>
      </c>
      <c r="Y62" s="56">
        <v>1.1173</v>
      </c>
      <c r="Z62" s="56">
        <v>1.1278509999999999</v>
      </c>
      <c r="AA62" s="56">
        <v>1.138026</v>
      </c>
      <c r="AB62" s="56">
        <v>1.1487890000000001</v>
      </c>
      <c r="AC62" s="56">
        <v>1.15978</v>
      </c>
      <c r="AD62" s="56">
        <v>1.171646</v>
      </c>
      <c r="AE62" s="56">
        <v>1.182169</v>
      </c>
      <c r="AF62" s="56">
        <v>1.1928989999999999</v>
      </c>
      <c r="AG62" s="56">
        <v>1.204491</v>
      </c>
      <c r="AH62" s="56">
        <v>1.2145950000000001</v>
      </c>
      <c r="AI62" s="34">
        <v>1.1788E-2</v>
      </c>
    </row>
    <row r="63" spans="1:35" ht="15" customHeight="1" x14ac:dyDescent="0.45">
      <c r="A63" s="104" t="s">
        <v>751</v>
      </c>
      <c r="B63" s="55" t="s">
        <v>752</v>
      </c>
      <c r="C63" s="56">
        <v>1.9117580000000001</v>
      </c>
      <c r="D63" s="56">
        <v>1.959219</v>
      </c>
      <c r="E63" s="56">
        <v>2.060317</v>
      </c>
      <c r="F63" s="56">
        <v>2.152177</v>
      </c>
      <c r="G63" s="56">
        <v>2.193848</v>
      </c>
      <c r="H63" s="56">
        <v>2.2445810000000002</v>
      </c>
      <c r="I63" s="56">
        <v>2.3073109999999999</v>
      </c>
      <c r="J63" s="56">
        <v>2.3437709999999998</v>
      </c>
      <c r="K63" s="56">
        <v>2.361964</v>
      </c>
      <c r="L63" s="56">
        <v>2.3825259999999999</v>
      </c>
      <c r="M63" s="56">
        <v>2.3921830000000002</v>
      </c>
      <c r="N63" s="56">
        <v>2.3898730000000001</v>
      </c>
      <c r="O63" s="56">
        <v>2.3989609999999999</v>
      </c>
      <c r="P63" s="56">
        <v>2.4182139999999999</v>
      </c>
      <c r="Q63" s="56">
        <v>2.429265</v>
      </c>
      <c r="R63" s="56">
        <v>2.4489550000000002</v>
      </c>
      <c r="S63" s="56">
        <v>2.454799</v>
      </c>
      <c r="T63" s="56">
        <v>2.4615040000000001</v>
      </c>
      <c r="U63" s="56">
        <v>2.451908</v>
      </c>
      <c r="V63" s="56">
        <v>2.4572850000000002</v>
      </c>
      <c r="W63" s="56">
        <v>2.4625680000000001</v>
      </c>
      <c r="X63" s="56">
        <v>2.5043410000000002</v>
      </c>
      <c r="Y63" s="56">
        <v>2.5094029999999998</v>
      </c>
      <c r="Z63" s="56">
        <v>2.5154649999999998</v>
      </c>
      <c r="AA63" s="56">
        <v>2.5220159999999998</v>
      </c>
      <c r="AB63" s="56">
        <v>2.5234640000000002</v>
      </c>
      <c r="AC63" s="56">
        <v>2.5184129999999998</v>
      </c>
      <c r="AD63" s="56">
        <v>2.5204629999999999</v>
      </c>
      <c r="AE63" s="56">
        <v>2.522964</v>
      </c>
      <c r="AF63" s="56">
        <v>2.5282629999999999</v>
      </c>
      <c r="AG63" s="56">
        <v>2.5292129999999999</v>
      </c>
      <c r="AH63" s="56">
        <v>2.5164279999999999</v>
      </c>
      <c r="AI63" s="34">
        <v>8.9040000000000005E-3</v>
      </c>
    </row>
    <row r="64" spans="1:35" ht="15" customHeight="1" x14ac:dyDescent="0.45">
      <c r="A64" s="104" t="s">
        <v>753</v>
      </c>
      <c r="B64" s="55" t="s">
        <v>754</v>
      </c>
      <c r="C64" s="56">
        <v>0.17427100000000001</v>
      </c>
      <c r="D64" s="56">
        <v>0.24209900000000001</v>
      </c>
      <c r="E64" s="56">
        <v>0.30443799999999999</v>
      </c>
      <c r="F64" s="56">
        <v>0.32373000000000002</v>
      </c>
      <c r="G64" s="56">
        <v>0.32800800000000002</v>
      </c>
      <c r="H64" s="56">
        <v>0.36674600000000002</v>
      </c>
      <c r="I64" s="56">
        <v>0.45546300000000001</v>
      </c>
      <c r="J64" s="56">
        <v>0.53093900000000005</v>
      </c>
      <c r="K64" s="56">
        <v>0.55165900000000001</v>
      </c>
      <c r="L64" s="56">
        <v>0.57363500000000001</v>
      </c>
      <c r="M64" s="56">
        <v>0.59309900000000004</v>
      </c>
      <c r="N64" s="56">
        <v>0.60345899999999997</v>
      </c>
      <c r="O64" s="56">
        <v>0.60345899999999997</v>
      </c>
      <c r="P64" s="56">
        <v>0.604715</v>
      </c>
      <c r="Q64" s="56">
        <v>0.60345899999999997</v>
      </c>
      <c r="R64" s="56">
        <v>0.60345899999999997</v>
      </c>
      <c r="S64" s="56">
        <v>0.60345899999999997</v>
      </c>
      <c r="T64" s="56">
        <v>0.604715</v>
      </c>
      <c r="U64" s="56">
        <v>0.60345899999999997</v>
      </c>
      <c r="V64" s="56">
        <v>0.60345899999999997</v>
      </c>
      <c r="W64" s="56">
        <v>0.60345899999999997</v>
      </c>
      <c r="X64" s="56">
        <v>0.604715</v>
      </c>
      <c r="Y64" s="56">
        <v>0.60345899999999997</v>
      </c>
      <c r="Z64" s="56">
        <v>0.60345899999999997</v>
      </c>
      <c r="AA64" s="56">
        <v>0.60345899999999997</v>
      </c>
      <c r="AB64" s="56">
        <v>0.604715</v>
      </c>
      <c r="AC64" s="56">
        <v>0.60345899999999997</v>
      </c>
      <c r="AD64" s="56">
        <v>0.60345899999999997</v>
      </c>
      <c r="AE64" s="56">
        <v>0.60345899999999997</v>
      </c>
      <c r="AF64" s="56">
        <v>0.604715</v>
      </c>
      <c r="AG64" s="56">
        <v>0.60345899999999997</v>
      </c>
      <c r="AH64" s="56">
        <v>0.60345899999999997</v>
      </c>
      <c r="AI64" s="34">
        <v>4.088E-2</v>
      </c>
    </row>
    <row r="65" spans="1:35" ht="15" customHeight="1" x14ac:dyDescent="0.45">
      <c r="A65" s="104" t="s">
        <v>755</v>
      </c>
      <c r="B65" s="55" t="s">
        <v>756</v>
      </c>
      <c r="C65" s="56">
        <v>9.2157499999999999</v>
      </c>
      <c r="D65" s="56">
        <v>9.6214390000000005</v>
      </c>
      <c r="E65" s="56">
        <v>9.9929410000000001</v>
      </c>
      <c r="F65" s="56">
        <v>10.301181</v>
      </c>
      <c r="G65" s="56">
        <v>10.5466</v>
      </c>
      <c r="H65" s="56">
        <v>10.784879999999999</v>
      </c>
      <c r="I65" s="56">
        <v>10.999997</v>
      </c>
      <c r="J65" s="56">
        <v>11.059853</v>
      </c>
      <c r="K65" s="56">
        <v>11.123018</v>
      </c>
      <c r="L65" s="56">
        <v>11.179653</v>
      </c>
      <c r="M65" s="56">
        <v>11.27806</v>
      </c>
      <c r="N65" s="56">
        <v>11.348255</v>
      </c>
      <c r="O65" s="56">
        <v>11.460357</v>
      </c>
      <c r="P65" s="56">
        <v>11.556952000000001</v>
      </c>
      <c r="Q65" s="56">
        <v>11.622286000000001</v>
      </c>
      <c r="R65" s="56">
        <v>11.705221999999999</v>
      </c>
      <c r="S65" s="56">
        <v>11.802424</v>
      </c>
      <c r="T65" s="56">
        <v>11.89813</v>
      </c>
      <c r="U65" s="56">
        <v>11.969639000000001</v>
      </c>
      <c r="V65" s="56">
        <v>12.061161</v>
      </c>
      <c r="W65" s="56">
        <v>12.165081000000001</v>
      </c>
      <c r="X65" s="56">
        <v>12.318305000000001</v>
      </c>
      <c r="Y65" s="56">
        <v>12.429667</v>
      </c>
      <c r="Z65" s="56">
        <v>12.545844000000001</v>
      </c>
      <c r="AA65" s="56">
        <v>12.657878999999999</v>
      </c>
      <c r="AB65" s="56">
        <v>12.775214999999999</v>
      </c>
      <c r="AC65" s="56">
        <v>12.881869999999999</v>
      </c>
      <c r="AD65" s="56">
        <v>13.015096</v>
      </c>
      <c r="AE65" s="56">
        <v>13.12635</v>
      </c>
      <c r="AF65" s="56">
        <v>13.251607999999999</v>
      </c>
      <c r="AG65" s="56">
        <v>13.385517999999999</v>
      </c>
      <c r="AH65" s="56">
        <v>13.48596</v>
      </c>
      <c r="AI65" s="34">
        <v>1.2357E-2</v>
      </c>
    </row>
    <row r="66" spans="1:35" ht="15" customHeight="1" x14ac:dyDescent="0.45">
      <c r="A66" s="104" t="s">
        <v>757</v>
      </c>
      <c r="B66" s="55" t="s">
        <v>758</v>
      </c>
      <c r="C66" s="56">
        <v>0.57889999999999997</v>
      </c>
      <c r="D66" s="56">
        <v>0.57469999999999999</v>
      </c>
      <c r="E66" s="56">
        <v>0.50977499999999998</v>
      </c>
      <c r="F66" s="56">
        <v>0.479099</v>
      </c>
      <c r="G66" s="56">
        <v>0.48852099999999998</v>
      </c>
      <c r="H66" s="56">
        <v>0.47726400000000002</v>
      </c>
      <c r="I66" s="56">
        <v>0.46925600000000001</v>
      </c>
      <c r="J66" s="56">
        <v>0.46356700000000001</v>
      </c>
      <c r="K66" s="56">
        <v>0.45755899999999999</v>
      </c>
      <c r="L66" s="56">
        <v>0.45199</v>
      </c>
      <c r="M66" s="56">
        <v>0.44616499999999998</v>
      </c>
      <c r="N66" s="56">
        <v>0.44184499999999999</v>
      </c>
      <c r="O66" s="56">
        <v>0.441108</v>
      </c>
      <c r="P66" s="56">
        <v>0.44228299999999998</v>
      </c>
      <c r="Q66" s="56">
        <v>0.44533899999999998</v>
      </c>
      <c r="R66" s="56">
        <v>0.446494</v>
      </c>
      <c r="S66" s="56">
        <v>0.44617499999999999</v>
      </c>
      <c r="T66" s="56">
        <v>0.44782899999999998</v>
      </c>
      <c r="U66" s="56">
        <v>0.44858799999999999</v>
      </c>
      <c r="V66" s="56">
        <v>0.44972600000000001</v>
      </c>
      <c r="W66" s="56">
        <v>0.44989800000000002</v>
      </c>
      <c r="X66" s="56">
        <v>0.449936</v>
      </c>
      <c r="Y66" s="56">
        <v>0.44799</v>
      </c>
      <c r="Z66" s="56">
        <v>0.44838499999999998</v>
      </c>
      <c r="AA66" s="56">
        <v>0.44574799999999998</v>
      </c>
      <c r="AB66" s="56">
        <v>0.44482300000000002</v>
      </c>
      <c r="AC66" s="56">
        <v>0.44358500000000001</v>
      </c>
      <c r="AD66" s="56">
        <v>0.44170199999999998</v>
      </c>
      <c r="AE66" s="56">
        <v>0.43846400000000002</v>
      </c>
      <c r="AF66" s="56">
        <v>0.43704599999999999</v>
      </c>
      <c r="AG66" s="56">
        <v>0.43334699999999998</v>
      </c>
      <c r="AH66" s="56">
        <v>0.43025200000000002</v>
      </c>
      <c r="AI66" s="34">
        <v>-9.5270000000000007E-3</v>
      </c>
    </row>
    <row r="67" spans="1:35" ht="15" customHeight="1" x14ac:dyDescent="0.45">
      <c r="A67" s="104" t="s">
        <v>759</v>
      </c>
      <c r="B67" s="55" t="s">
        <v>712</v>
      </c>
      <c r="C67" s="56">
        <v>0.50957300000000005</v>
      </c>
      <c r="D67" s="56">
        <v>0.45475599999999999</v>
      </c>
      <c r="E67" s="56">
        <v>0.47128999999999999</v>
      </c>
      <c r="F67" s="56">
        <v>0.49497999999999998</v>
      </c>
      <c r="G67" s="56">
        <v>0.50724199999999997</v>
      </c>
      <c r="H67" s="56">
        <v>0.51754900000000004</v>
      </c>
      <c r="I67" s="56">
        <v>0.52632800000000002</v>
      </c>
      <c r="J67" s="56">
        <v>0.53346099999999996</v>
      </c>
      <c r="K67" s="56">
        <v>0.53291100000000002</v>
      </c>
      <c r="L67" s="56">
        <v>0.53208699999999998</v>
      </c>
      <c r="M67" s="56">
        <v>0.53084299999999995</v>
      </c>
      <c r="N67" s="56">
        <v>0.52968599999999999</v>
      </c>
      <c r="O67" s="56">
        <v>0.52219400000000005</v>
      </c>
      <c r="P67" s="56">
        <v>0.51517599999999997</v>
      </c>
      <c r="Q67" s="56">
        <v>0.50845399999999996</v>
      </c>
      <c r="R67" s="56">
        <v>0.50184799999999996</v>
      </c>
      <c r="S67" s="56">
        <v>0.49374299999999999</v>
      </c>
      <c r="T67" s="56">
        <v>0.49102800000000002</v>
      </c>
      <c r="U67" s="56">
        <v>0.48854599999999998</v>
      </c>
      <c r="V67" s="56">
        <v>0.48610700000000001</v>
      </c>
      <c r="W67" s="56">
        <v>0.48369800000000002</v>
      </c>
      <c r="X67" s="56">
        <v>0.482095</v>
      </c>
      <c r="Y67" s="56">
        <v>0.48060900000000001</v>
      </c>
      <c r="Z67" s="56">
        <v>0.47913</v>
      </c>
      <c r="AA67" s="56">
        <v>0.47787600000000002</v>
      </c>
      <c r="AB67" s="56">
        <v>0.476991</v>
      </c>
      <c r="AC67" s="56">
        <v>0.47624699999999998</v>
      </c>
      <c r="AD67" s="56">
        <v>0.47575400000000001</v>
      </c>
      <c r="AE67" s="56">
        <v>0.47518700000000003</v>
      </c>
      <c r="AF67" s="56">
        <v>0.47458</v>
      </c>
      <c r="AG67" s="56">
        <v>0.47404000000000002</v>
      </c>
      <c r="AH67" s="56">
        <v>0.47334199999999998</v>
      </c>
      <c r="AI67" s="34">
        <v>-2.3760000000000001E-3</v>
      </c>
    </row>
    <row r="68" spans="1:35" ht="15" customHeight="1" x14ac:dyDescent="0.45">
      <c r="A68" s="104" t="s">
        <v>760</v>
      </c>
      <c r="B68" s="55" t="s">
        <v>761</v>
      </c>
      <c r="C68" s="56">
        <v>1.088473</v>
      </c>
      <c r="D68" s="56">
        <v>1.0294559999999999</v>
      </c>
      <c r="E68" s="56">
        <v>0.98106499999999996</v>
      </c>
      <c r="F68" s="56">
        <v>0.97407900000000003</v>
      </c>
      <c r="G68" s="56">
        <v>0.99576200000000004</v>
      </c>
      <c r="H68" s="56">
        <v>0.99481399999999998</v>
      </c>
      <c r="I68" s="56">
        <v>0.99558400000000002</v>
      </c>
      <c r="J68" s="56">
        <v>0.99702800000000003</v>
      </c>
      <c r="K68" s="56">
        <v>0.99046999999999996</v>
      </c>
      <c r="L68" s="56">
        <v>0.98407699999999998</v>
      </c>
      <c r="M68" s="56">
        <v>0.97700699999999996</v>
      </c>
      <c r="N68" s="56">
        <v>0.97153100000000003</v>
      </c>
      <c r="O68" s="56">
        <v>0.96330199999999999</v>
      </c>
      <c r="P68" s="56">
        <v>0.95745899999999995</v>
      </c>
      <c r="Q68" s="56">
        <v>0.953793</v>
      </c>
      <c r="R68" s="56">
        <v>0.94834200000000002</v>
      </c>
      <c r="S68" s="56">
        <v>0.93991899999999995</v>
      </c>
      <c r="T68" s="56">
        <v>0.93885700000000005</v>
      </c>
      <c r="U68" s="56">
        <v>0.93713400000000002</v>
      </c>
      <c r="V68" s="56">
        <v>0.93583400000000005</v>
      </c>
      <c r="W68" s="56">
        <v>0.93359599999999998</v>
      </c>
      <c r="X68" s="56">
        <v>0.93203100000000005</v>
      </c>
      <c r="Y68" s="56">
        <v>0.92859999999999998</v>
      </c>
      <c r="Z68" s="56">
        <v>0.92751499999999998</v>
      </c>
      <c r="AA68" s="56">
        <v>0.923624</v>
      </c>
      <c r="AB68" s="56">
        <v>0.92181400000000002</v>
      </c>
      <c r="AC68" s="56">
        <v>0.91983199999999998</v>
      </c>
      <c r="AD68" s="56">
        <v>0.91745600000000005</v>
      </c>
      <c r="AE68" s="56">
        <v>0.91365099999999999</v>
      </c>
      <c r="AF68" s="56">
        <v>0.91162600000000005</v>
      </c>
      <c r="AG68" s="56">
        <v>0.90738600000000003</v>
      </c>
      <c r="AH68" s="56">
        <v>0.90359400000000001</v>
      </c>
      <c r="AI68" s="34">
        <v>-5.9870000000000001E-3</v>
      </c>
    </row>
    <row r="69" spans="1:35" ht="15" customHeight="1" x14ac:dyDescent="0.45">
      <c r="A69" s="104" t="s">
        <v>762</v>
      </c>
      <c r="B69" s="55" t="s">
        <v>763</v>
      </c>
      <c r="C69" s="56">
        <v>1.625227</v>
      </c>
      <c r="D69" s="56">
        <v>1.544727</v>
      </c>
      <c r="E69" s="56">
        <v>1.5859639999999999</v>
      </c>
      <c r="F69" s="56">
        <v>1.632223</v>
      </c>
      <c r="G69" s="56">
        <v>1.6597150000000001</v>
      </c>
      <c r="H69" s="56">
        <v>1.690901</v>
      </c>
      <c r="I69" s="56">
        <v>1.7252400000000001</v>
      </c>
      <c r="J69" s="56">
        <v>1.760197</v>
      </c>
      <c r="K69" s="56">
        <v>1.7848930000000001</v>
      </c>
      <c r="L69" s="56">
        <v>1.810991</v>
      </c>
      <c r="M69" s="56">
        <v>1.8377019999999999</v>
      </c>
      <c r="N69" s="56">
        <v>1.8650199999999999</v>
      </c>
      <c r="O69" s="56">
        <v>1.885157</v>
      </c>
      <c r="P69" s="56">
        <v>1.899778</v>
      </c>
      <c r="Q69" s="56">
        <v>1.913775</v>
      </c>
      <c r="R69" s="56">
        <v>1.9326559999999999</v>
      </c>
      <c r="S69" s="56">
        <v>1.9496709999999999</v>
      </c>
      <c r="T69" s="56">
        <v>1.9648209999999999</v>
      </c>
      <c r="U69" s="56">
        <v>1.9766379999999999</v>
      </c>
      <c r="V69" s="56">
        <v>1.9907360000000001</v>
      </c>
      <c r="W69" s="56">
        <v>2.0017900000000002</v>
      </c>
      <c r="X69" s="56">
        <v>2.018573</v>
      </c>
      <c r="Y69" s="56">
        <v>2.037261</v>
      </c>
      <c r="Z69" s="56">
        <v>2.05294</v>
      </c>
      <c r="AA69" s="56">
        <v>2.0725730000000002</v>
      </c>
      <c r="AB69" s="56">
        <v>2.0959159999999999</v>
      </c>
      <c r="AC69" s="56">
        <v>2.1209060000000002</v>
      </c>
      <c r="AD69" s="56">
        <v>2.1465329999999998</v>
      </c>
      <c r="AE69" s="56">
        <v>2.1716449999999998</v>
      </c>
      <c r="AF69" s="56">
        <v>2.193146</v>
      </c>
      <c r="AG69" s="56">
        <v>2.214486</v>
      </c>
      <c r="AH69" s="56">
        <v>2.234988</v>
      </c>
      <c r="AI69" s="34">
        <v>1.0330000000000001E-2</v>
      </c>
    </row>
    <row r="70" spans="1:35" ht="15" customHeight="1" x14ac:dyDescent="0.45">
      <c r="A70" s="104" t="s">
        <v>764</v>
      </c>
      <c r="B70" s="55" t="s">
        <v>765</v>
      </c>
      <c r="C70" s="56">
        <v>3.0327259999999998</v>
      </c>
      <c r="D70" s="56">
        <v>2.9883259999999998</v>
      </c>
      <c r="E70" s="56">
        <v>3.0530140000000001</v>
      </c>
      <c r="F70" s="56">
        <v>3.1324519999999998</v>
      </c>
      <c r="G70" s="56">
        <v>3.1853950000000002</v>
      </c>
      <c r="H70" s="56">
        <v>3.2355360000000002</v>
      </c>
      <c r="I70" s="56">
        <v>3.2765979999999999</v>
      </c>
      <c r="J70" s="56">
        <v>3.318832</v>
      </c>
      <c r="K70" s="56">
        <v>3.3443800000000001</v>
      </c>
      <c r="L70" s="56">
        <v>3.3733140000000001</v>
      </c>
      <c r="M70" s="56">
        <v>3.403594</v>
      </c>
      <c r="N70" s="56">
        <v>3.4369879999999999</v>
      </c>
      <c r="O70" s="56">
        <v>3.4580760000000001</v>
      </c>
      <c r="P70" s="56">
        <v>3.4777990000000001</v>
      </c>
      <c r="Q70" s="56">
        <v>3.495619</v>
      </c>
      <c r="R70" s="56">
        <v>3.5167709999999999</v>
      </c>
      <c r="S70" s="56">
        <v>3.537792</v>
      </c>
      <c r="T70" s="56">
        <v>3.5540189999999998</v>
      </c>
      <c r="U70" s="56">
        <v>3.570554</v>
      </c>
      <c r="V70" s="56">
        <v>3.585871</v>
      </c>
      <c r="W70" s="56">
        <v>3.60263</v>
      </c>
      <c r="X70" s="56">
        <v>3.6250100000000001</v>
      </c>
      <c r="Y70" s="56">
        <v>3.6474160000000002</v>
      </c>
      <c r="Z70" s="56">
        <v>3.6692019999999999</v>
      </c>
      <c r="AA70" s="56">
        <v>3.6908500000000002</v>
      </c>
      <c r="AB70" s="56">
        <v>3.7131690000000002</v>
      </c>
      <c r="AC70" s="56">
        <v>3.7358660000000001</v>
      </c>
      <c r="AD70" s="56">
        <v>3.757854</v>
      </c>
      <c r="AE70" s="56">
        <v>3.7775219999999998</v>
      </c>
      <c r="AF70" s="56">
        <v>3.7948650000000002</v>
      </c>
      <c r="AG70" s="56">
        <v>3.8126370000000001</v>
      </c>
      <c r="AH70" s="56">
        <v>3.8215940000000002</v>
      </c>
      <c r="AI70" s="34">
        <v>7.4859999999999996E-3</v>
      </c>
    </row>
    <row r="71" spans="1:35" ht="15" customHeight="1" x14ac:dyDescent="0.45">
      <c r="A71" s="104" t="s">
        <v>766</v>
      </c>
      <c r="B71" s="57" t="s">
        <v>412</v>
      </c>
      <c r="C71" s="147">
        <v>21.638634</v>
      </c>
      <c r="D71" s="147">
        <v>21.948571999999999</v>
      </c>
      <c r="E71" s="147">
        <v>22.580635000000001</v>
      </c>
      <c r="F71" s="147">
        <v>23.212271000000001</v>
      </c>
      <c r="G71" s="147">
        <v>23.694220000000001</v>
      </c>
      <c r="H71" s="147">
        <v>24.131793999999999</v>
      </c>
      <c r="I71" s="147">
        <v>24.530403</v>
      </c>
      <c r="J71" s="147">
        <v>24.804382</v>
      </c>
      <c r="K71" s="147">
        <v>25.009208999999998</v>
      </c>
      <c r="L71" s="147">
        <v>25.233635</v>
      </c>
      <c r="M71" s="147">
        <v>25.483749</v>
      </c>
      <c r="N71" s="147">
        <v>25.736961000000001</v>
      </c>
      <c r="O71" s="147">
        <v>25.987984000000001</v>
      </c>
      <c r="P71" s="147">
        <v>26.212198000000001</v>
      </c>
      <c r="Q71" s="147">
        <v>26.404844000000001</v>
      </c>
      <c r="R71" s="147">
        <v>26.631195000000002</v>
      </c>
      <c r="S71" s="147">
        <v>26.860368999999999</v>
      </c>
      <c r="T71" s="147">
        <v>27.072443</v>
      </c>
      <c r="U71" s="147">
        <v>27.261901999999999</v>
      </c>
      <c r="V71" s="147">
        <v>27.469280000000001</v>
      </c>
      <c r="W71" s="147">
        <v>27.686513999999999</v>
      </c>
      <c r="X71" s="147">
        <v>27.975483000000001</v>
      </c>
      <c r="Y71" s="147">
        <v>28.219175</v>
      </c>
      <c r="Z71" s="147">
        <v>28.482056</v>
      </c>
      <c r="AA71" s="147">
        <v>28.734589</v>
      </c>
      <c r="AB71" s="147">
        <v>29.008469000000002</v>
      </c>
      <c r="AC71" s="147">
        <v>29.277912000000001</v>
      </c>
      <c r="AD71" s="147">
        <v>29.581576999999999</v>
      </c>
      <c r="AE71" s="147">
        <v>29.851889</v>
      </c>
      <c r="AF71" s="147">
        <v>30.127192000000001</v>
      </c>
      <c r="AG71" s="147">
        <v>30.421977999999999</v>
      </c>
      <c r="AH71" s="147">
        <v>30.648050000000001</v>
      </c>
      <c r="AI71" s="60">
        <v>1.1292E-2</v>
      </c>
    </row>
    <row r="72" spans="1:35" ht="15" customHeight="1" x14ac:dyDescent="0.45">
      <c r="A72" s="104" t="s">
        <v>767</v>
      </c>
      <c r="B72" s="55" t="s">
        <v>768</v>
      </c>
      <c r="C72" s="56">
        <v>5.8152660000000003</v>
      </c>
      <c r="D72" s="56">
        <v>5.6457509999999997</v>
      </c>
      <c r="E72" s="56">
        <v>5.6736560000000003</v>
      </c>
      <c r="F72" s="56">
        <v>5.6956860000000002</v>
      </c>
      <c r="G72" s="56">
        <v>5.673908</v>
      </c>
      <c r="H72" s="56">
        <v>5.6939029999999997</v>
      </c>
      <c r="I72" s="56">
        <v>5.6284979999999996</v>
      </c>
      <c r="J72" s="56">
        <v>5.5927110000000004</v>
      </c>
      <c r="K72" s="56">
        <v>5.6083759999999998</v>
      </c>
      <c r="L72" s="56">
        <v>5.6305699999999996</v>
      </c>
      <c r="M72" s="56">
        <v>5.66052</v>
      </c>
      <c r="N72" s="56">
        <v>5.7084630000000001</v>
      </c>
      <c r="O72" s="56">
        <v>5.728504</v>
      </c>
      <c r="P72" s="56">
        <v>5.7348749999999997</v>
      </c>
      <c r="Q72" s="56">
        <v>5.7353180000000004</v>
      </c>
      <c r="R72" s="56">
        <v>5.7290260000000002</v>
      </c>
      <c r="S72" s="56">
        <v>5.7374640000000001</v>
      </c>
      <c r="T72" s="56">
        <v>5.7408419999999998</v>
      </c>
      <c r="U72" s="56">
        <v>5.7409699999999999</v>
      </c>
      <c r="V72" s="56">
        <v>5.7360509999999998</v>
      </c>
      <c r="W72" s="56">
        <v>5.7321470000000003</v>
      </c>
      <c r="X72" s="56">
        <v>5.7383300000000004</v>
      </c>
      <c r="Y72" s="56">
        <v>5.7553169999999998</v>
      </c>
      <c r="Z72" s="56">
        <v>5.7757630000000004</v>
      </c>
      <c r="AA72" s="56">
        <v>5.7899570000000002</v>
      </c>
      <c r="AB72" s="56">
        <v>5.8149800000000003</v>
      </c>
      <c r="AC72" s="56">
        <v>5.8419829999999999</v>
      </c>
      <c r="AD72" s="56">
        <v>5.8717889999999997</v>
      </c>
      <c r="AE72" s="56">
        <v>5.891489</v>
      </c>
      <c r="AF72" s="56">
        <v>5.9012149999999997</v>
      </c>
      <c r="AG72" s="56">
        <v>5.9078559999999998</v>
      </c>
      <c r="AH72" s="56">
        <v>5.9080240000000002</v>
      </c>
      <c r="AI72" s="34">
        <v>5.1099999999999995E-4</v>
      </c>
    </row>
    <row r="73" spans="1:35" ht="15" customHeight="1" x14ac:dyDescent="0.45">
      <c r="A73" s="104" t="s">
        <v>769</v>
      </c>
      <c r="B73" s="57" t="s">
        <v>226</v>
      </c>
      <c r="C73" s="147">
        <v>27.453899</v>
      </c>
      <c r="D73" s="147">
        <v>27.594321999999998</v>
      </c>
      <c r="E73" s="147">
        <v>28.254292</v>
      </c>
      <c r="F73" s="147">
        <v>28.907957</v>
      </c>
      <c r="G73" s="147">
        <v>29.368127999999999</v>
      </c>
      <c r="H73" s="147">
        <v>29.825697000000002</v>
      </c>
      <c r="I73" s="147">
        <v>30.158901</v>
      </c>
      <c r="J73" s="147">
        <v>30.397095</v>
      </c>
      <c r="K73" s="147">
        <v>30.617584000000001</v>
      </c>
      <c r="L73" s="147">
        <v>30.864204000000001</v>
      </c>
      <c r="M73" s="147">
        <v>31.144268</v>
      </c>
      <c r="N73" s="147">
        <v>31.445423000000002</v>
      </c>
      <c r="O73" s="147">
        <v>31.716487999999998</v>
      </c>
      <c r="P73" s="147">
        <v>31.947073</v>
      </c>
      <c r="Q73" s="147">
        <v>32.140163000000001</v>
      </c>
      <c r="R73" s="147">
        <v>32.360222</v>
      </c>
      <c r="S73" s="147">
        <v>32.597831999999997</v>
      </c>
      <c r="T73" s="147">
        <v>32.813285999999998</v>
      </c>
      <c r="U73" s="147">
        <v>33.002872000000004</v>
      </c>
      <c r="V73" s="147">
        <v>33.205329999999996</v>
      </c>
      <c r="W73" s="147">
        <v>33.418663000000002</v>
      </c>
      <c r="X73" s="147">
        <v>33.713813999999999</v>
      </c>
      <c r="Y73" s="147">
        <v>33.974491</v>
      </c>
      <c r="Z73" s="147">
        <v>34.257820000000002</v>
      </c>
      <c r="AA73" s="147">
        <v>34.524543999999999</v>
      </c>
      <c r="AB73" s="147">
        <v>34.823447999999999</v>
      </c>
      <c r="AC73" s="147">
        <v>35.119895999999997</v>
      </c>
      <c r="AD73" s="147">
        <v>35.453364999999998</v>
      </c>
      <c r="AE73" s="147">
        <v>35.743378</v>
      </c>
      <c r="AF73" s="147">
        <v>36.028404000000002</v>
      </c>
      <c r="AG73" s="147">
        <v>36.329833999999998</v>
      </c>
      <c r="AH73" s="147">
        <v>36.556075999999997</v>
      </c>
      <c r="AI73" s="60">
        <v>9.2790000000000008E-3</v>
      </c>
    </row>
    <row r="76" spans="1:35" ht="15" customHeight="1" x14ac:dyDescent="0.45">
      <c r="B76" s="57" t="s">
        <v>770</v>
      </c>
    </row>
    <row r="77" spans="1:35" ht="15" customHeight="1" x14ac:dyDescent="0.45">
      <c r="A77" s="104" t="s">
        <v>771</v>
      </c>
      <c r="B77" s="55" t="s">
        <v>772</v>
      </c>
      <c r="C77" s="56">
        <v>8.4530000000000004E-3</v>
      </c>
      <c r="D77" s="56">
        <v>8.4530000000000004E-3</v>
      </c>
      <c r="E77" s="56">
        <v>0</v>
      </c>
      <c r="F77" s="56">
        <v>0</v>
      </c>
      <c r="G77" s="56">
        <v>0</v>
      </c>
      <c r="H77" s="56">
        <v>0</v>
      </c>
      <c r="I77" s="56">
        <v>0</v>
      </c>
      <c r="J77" s="56">
        <v>0</v>
      </c>
      <c r="K77" s="56">
        <v>0</v>
      </c>
      <c r="L77" s="56">
        <v>0</v>
      </c>
      <c r="M77" s="56">
        <v>0</v>
      </c>
      <c r="N77" s="56">
        <v>0</v>
      </c>
      <c r="O77" s="56">
        <v>0</v>
      </c>
      <c r="P77" s="56">
        <v>0</v>
      </c>
      <c r="Q77" s="56">
        <v>0</v>
      </c>
      <c r="R77" s="56">
        <v>0</v>
      </c>
      <c r="S77" s="56">
        <v>0</v>
      </c>
      <c r="T77" s="56">
        <v>0</v>
      </c>
      <c r="U77" s="56">
        <v>0</v>
      </c>
      <c r="V77" s="56">
        <v>0</v>
      </c>
      <c r="W77" s="56">
        <v>0</v>
      </c>
      <c r="X77" s="56">
        <v>0</v>
      </c>
      <c r="Y77" s="56">
        <v>0</v>
      </c>
      <c r="Z77" s="56">
        <v>0</v>
      </c>
      <c r="AA77" s="56">
        <v>0</v>
      </c>
      <c r="AB77" s="56">
        <v>0</v>
      </c>
      <c r="AC77" s="56">
        <v>0</v>
      </c>
      <c r="AD77" s="56">
        <v>0</v>
      </c>
      <c r="AE77" s="56">
        <v>0</v>
      </c>
      <c r="AF77" s="56">
        <v>0</v>
      </c>
      <c r="AG77" s="56">
        <v>0</v>
      </c>
      <c r="AH77" s="56">
        <v>0</v>
      </c>
      <c r="AI77" s="34" t="s">
        <v>153</v>
      </c>
    </row>
    <row r="78" spans="1:35" ht="15" customHeight="1" x14ac:dyDescent="0.45">
      <c r="A78" s="104" t="s">
        <v>773</v>
      </c>
      <c r="B78" s="55" t="s">
        <v>243</v>
      </c>
      <c r="C78" s="56">
        <v>2.5590000000000001E-3</v>
      </c>
      <c r="D78" s="56">
        <v>2.5590000000000001E-3</v>
      </c>
      <c r="E78" s="56">
        <v>0</v>
      </c>
      <c r="F78" s="56">
        <v>0</v>
      </c>
      <c r="G78" s="56">
        <v>0</v>
      </c>
      <c r="H78" s="56">
        <v>0</v>
      </c>
      <c r="I78" s="56">
        <v>0</v>
      </c>
      <c r="J78" s="56">
        <v>0</v>
      </c>
      <c r="K78" s="56">
        <v>0</v>
      </c>
      <c r="L78" s="56">
        <v>0</v>
      </c>
      <c r="M78" s="56">
        <v>0</v>
      </c>
      <c r="N78" s="56">
        <v>0</v>
      </c>
      <c r="O78" s="56">
        <v>0</v>
      </c>
      <c r="P78" s="56">
        <v>0</v>
      </c>
      <c r="Q78" s="56">
        <v>0</v>
      </c>
      <c r="R78" s="56">
        <v>0</v>
      </c>
      <c r="S78" s="56">
        <v>0</v>
      </c>
      <c r="T78" s="56">
        <v>0</v>
      </c>
      <c r="U78" s="56">
        <v>0</v>
      </c>
      <c r="V78" s="56">
        <v>0</v>
      </c>
      <c r="W78" s="56">
        <v>0</v>
      </c>
      <c r="X78" s="56">
        <v>0</v>
      </c>
      <c r="Y78" s="56">
        <v>0</v>
      </c>
      <c r="Z78" s="56">
        <v>0</v>
      </c>
      <c r="AA78" s="56">
        <v>0</v>
      </c>
      <c r="AB78" s="56">
        <v>0</v>
      </c>
      <c r="AC78" s="56">
        <v>0</v>
      </c>
      <c r="AD78" s="56">
        <v>0</v>
      </c>
      <c r="AE78" s="56">
        <v>0</v>
      </c>
      <c r="AF78" s="56">
        <v>0</v>
      </c>
      <c r="AG78" s="56">
        <v>0</v>
      </c>
      <c r="AH78" s="56">
        <v>0</v>
      </c>
      <c r="AI78" s="34" t="s">
        <v>153</v>
      </c>
    </row>
    <row r="79" spans="1:35" ht="15" customHeight="1" x14ac:dyDescent="0.45">
      <c r="A79" s="104" t="s">
        <v>774</v>
      </c>
      <c r="B79" s="55" t="s">
        <v>702</v>
      </c>
      <c r="C79" s="56">
        <v>1.616E-3</v>
      </c>
      <c r="D79" s="56">
        <v>1.616E-3</v>
      </c>
      <c r="E79" s="56">
        <v>0</v>
      </c>
      <c r="F79" s="56">
        <v>0</v>
      </c>
      <c r="G79" s="56">
        <v>0</v>
      </c>
      <c r="H79" s="56">
        <v>0</v>
      </c>
      <c r="I79" s="56">
        <v>0</v>
      </c>
      <c r="J79" s="56">
        <v>0</v>
      </c>
      <c r="K79" s="56">
        <v>0</v>
      </c>
      <c r="L79" s="56">
        <v>0</v>
      </c>
      <c r="M79" s="56">
        <v>0</v>
      </c>
      <c r="N79" s="56">
        <v>0</v>
      </c>
      <c r="O79" s="56">
        <v>0</v>
      </c>
      <c r="P79" s="56">
        <v>0</v>
      </c>
      <c r="Q79" s="56">
        <v>0</v>
      </c>
      <c r="R79" s="56">
        <v>0</v>
      </c>
      <c r="S79" s="56">
        <v>0</v>
      </c>
      <c r="T79" s="56">
        <v>0</v>
      </c>
      <c r="U79" s="56">
        <v>0</v>
      </c>
      <c r="V79" s="56">
        <v>0</v>
      </c>
      <c r="W79" s="56">
        <v>0</v>
      </c>
      <c r="X79" s="56">
        <v>0</v>
      </c>
      <c r="Y79" s="56">
        <v>0</v>
      </c>
      <c r="Z79" s="56">
        <v>0</v>
      </c>
      <c r="AA79" s="56">
        <v>0</v>
      </c>
      <c r="AB79" s="56">
        <v>0</v>
      </c>
      <c r="AC79" s="56">
        <v>0</v>
      </c>
      <c r="AD79" s="56">
        <v>0</v>
      </c>
      <c r="AE79" s="56">
        <v>0</v>
      </c>
      <c r="AF79" s="56">
        <v>0</v>
      </c>
      <c r="AG79" s="56">
        <v>0</v>
      </c>
      <c r="AH79" s="56">
        <v>0</v>
      </c>
      <c r="AI79" s="34" t="s">
        <v>153</v>
      </c>
    </row>
    <row r="80" spans="1:35" ht="15" customHeight="1" x14ac:dyDescent="0.45">
      <c r="A80" s="104" t="s">
        <v>775</v>
      </c>
      <c r="B80" s="55" t="s">
        <v>743</v>
      </c>
      <c r="C80" s="56">
        <v>0.52106799999999998</v>
      </c>
      <c r="D80" s="56">
        <v>0.53170300000000004</v>
      </c>
      <c r="E80" s="56">
        <v>0.51881600000000005</v>
      </c>
      <c r="F80" s="56">
        <v>0.51770899999999997</v>
      </c>
      <c r="G80" s="56">
        <v>0.51519700000000002</v>
      </c>
      <c r="H80" s="56">
        <v>0.50501600000000002</v>
      </c>
      <c r="I80" s="56">
        <v>0.50848899999999997</v>
      </c>
      <c r="J80" s="56">
        <v>0.50268199999999996</v>
      </c>
      <c r="K80" s="56">
        <v>0.50406799999999996</v>
      </c>
      <c r="L80" s="56">
        <v>0.502471</v>
      </c>
      <c r="M80" s="56">
        <v>0.50267899999999999</v>
      </c>
      <c r="N80" s="56">
        <v>0.51002700000000001</v>
      </c>
      <c r="O80" s="56">
        <v>0.50907899999999995</v>
      </c>
      <c r="P80" s="56">
        <v>0.50911099999999998</v>
      </c>
      <c r="Q80" s="56">
        <v>0.51229599999999997</v>
      </c>
      <c r="R80" s="56">
        <v>0.50971200000000005</v>
      </c>
      <c r="S80" s="56">
        <v>0.50978900000000005</v>
      </c>
      <c r="T80" s="56">
        <v>0.51492300000000002</v>
      </c>
      <c r="U80" s="56">
        <v>0.51252600000000004</v>
      </c>
      <c r="V80" s="56">
        <v>0.51434500000000005</v>
      </c>
      <c r="W80" s="56">
        <v>0.51643799999999995</v>
      </c>
      <c r="X80" s="56">
        <v>0.52254999999999996</v>
      </c>
      <c r="Y80" s="56">
        <v>0.52273499999999995</v>
      </c>
      <c r="Z80" s="56">
        <v>0.52923100000000001</v>
      </c>
      <c r="AA80" s="56">
        <v>0.52901100000000001</v>
      </c>
      <c r="AB80" s="56">
        <v>0.53110000000000002</v>
      </c>
      <c r="AC80" s="56">
        <v>0.53477300000000005</v>
      </c>
      <c r="AD80" s="56">
        <v>0.53770200000000001</v>
      </c>
      <c r="AE80" s="56">
        <v>0.53850600000000004</v>
      </c>
      <c r="AF80" s="56">
        <v>0.54135299999999997</v>
      </c>
      <c r="AG80" s="56">
        <v>0.54082699999999995</v>
      </c>
      <c r="AH80" s="56">
        <v>0.55140500000000003</v>
      </c>
      <c r="AI80" s="34">
        <v>1.8270000000000001E-3</v>
      </c>
    </row>
    <row r="81" spans="1:35" ht="15" customHeight="1" x14ac:dyDescent="0.45">
      <c r="A81" s="104" t="s">
        <v>776</v>
      </c>
      <c r="B81" s="55" t="s">
        <v>777</v>
      </c>
      <c r="C81" s="56">
        <v>1.5047699999999999</v>
      </c>
      <c r="D81" s="56">
        <v>1.5047699999999999</v>
      </c>
      <c r="E81" s="56">
        <v>1.516737</v>
      </c>
      <c r="F81" s="56">
        <v>1.5314760000000001</v>
      </c>
      <c r="G81" s="56">
        <v>1.5277810000000001</v>
      </c>
      <c r="H81" s="56">
        <v>1.486219</v>
      </c>
      <c r="I81" s="56">
        <v>1.497665</v>
      </c>
      <c r="J81" s="56">
        <v>1.511479</v>
      </c>
      <c r="K81" s="56">
        <v>1.4485859999999999</v>
      </c>
      <c r="L81" s="56">
        <v>1.509112</v>
      </c>
      <c r="M81" s="56">
        <v>1.513031</v>
      </c>
      <c r="N81" s="56">
        <v>1.5178240000000001</v>
      </c>
      <c r="O81" s="56">
        <v>1.519792</v>
      </c>
      <c r="P81" s="56">
        <v>1.5201070000000001</v>
      </c>
      <c r="Q81" s="56">
        <v>1.470016</v>
      </c>
      <c r="R81" s="56">
        <v>1.5157099999999999</v>
      </c>
      <c r="S81" s="56">
        <v>1.5221610000000001</v>
      </c>
      <c r="T81" s="56">
        <v>1.4972700000000001</v>
      </c>
      <c r="U81" s="56">
        <v>1.503898</v>
      </c>
      <c r="V81" s="56">
        <v>1.5104880000000001</v>
      </c>
      <c r="W81" s="56">
        <v>1.5157020000000001</v>
      </c>
      <c r="X81" s="56">
        <v>1.4640340000000001</v>
      </c>
      <c r="Y81" s="56">
        <v>1.4712730000000001</v>
      </c>
      <c r="Z81" s="56">
        <v>1.4729159999999999</v>
      </c>
      <c r="AA81" s="56">
        <v>1.4738070000000001</v>
      </c>
      <c r="AB81" s="56">
        <v>1.4763059999999999</v>
      </c>
      <c r="AC81" s="56">
        <v>1.4920260000000001</v>
      </c>
      <c r="AD81" s="56">
        <v>1.4844010000000001</v>
      </c>
      <c r="AE81" s="56">
        <v>1.487862</v>
      </c>
      <c r="AF81" s="56">
        <v>1.4982960000000001</v>
      </c>
      <c r="AG81" s="56">
        <v>1.499444</v>
      </c>
      <c r="AH81" s="56">
        <v>1.525849</v>
      </c>
      <c r="AI81" s="34">
        <v>4.4900000000000002E-4</v>
      </c>
    </row>
    <row r="82" spans="1:35" ht="15" customHeight="1" x14ac:dyDescent="0.45">
      <c r="A82" s="104" t="s">
        <v>778</v>
      </c>
      <c r="B82" s="55" t="s">
        <v>746</v>
      </c>
      <c r="C82" s="56">
        <v>5.3550000000000004E-3</v>
      </c>
      <c r="D82" s="56">
        <v>5.3550000000000004E-3</v>
      </c>
      <c r="E82" s="56">
        <v>1.1E-5</v>
      </c>
      <c r="F82" s="56">
        <v>1.75E-4</v>
      </c>
      <c r="G82" s="56">
        <v>1.0139999999999999E-3</v>
      </c>
      <c r="H82" s="56">
        <v>1.7E-5</v>
      </c>
      <c r="I82" s="56">
        <v>1.1249999999999999E-3</v>
      </c>
      <c r="J82" s="56">
        <v>9.0000000000000006E-5</v>
      </c>
      <c r="K82" s="56">
        <v>0</v>
      </c>
      <c r="L82" s="56">
        <v>0</v>
      </c>
      <c r="M82" s="56">
        <v>9.2E-5</v>
      </c>
      <c r="N82" s="56">
        <v>1.9699999999999999E-4</v>
      </c>
      <c r="O82" s="56">
        <v>1.5899999999999999E-4</v>
      </c>
      <c r="P82" s="56">
        <v>2.9399999999999999E-4</v>
      </c>
      <c r="Q82" s="56">
        <v>0</v>
      </c>
      <c r="R82" s="56">
        <v>1.4100000000000001E-4</v>
      </c>
      <c r="S82" s="56">
        <v>9.2999999999999997E-5</v>
      </c>
      <c r="T82" s="56">
        <v>7.7999999999999999E-5</v>
      </c>
      <c r="U82" s="56">
        <v>6.3E-5</v>
      </c>
      <c r="V82" s="56">
        <v>1.3899999999999999E-4</v>
      </c>
      <c r="W82" s="56">
        <v>1.7000000000000001E-4</v>
      </c>
      <c r="X82" s="56">
        <v>7.9999999999999996E-6</v>
      </c>
      <c r="Y82" s="56">
        <v>1.9999999999999999E-6</v>
      </c>
      <c r="Z82" s="56">
        <v>0</v>
      </c>
      <c r="AA82" s="56">
        <v>1.8E-5</v>
      </c>
      <c r="AB82" s="56">
        <v>3.0000000000000001E-6</v>
      </c>
      <c r="AC82" s="56">
        <v>9.9999999999999995E-7</v>
      </c>
      <c r="AD82" s="56">
        <v>0</v>
      </c>
      <c r="AE82" s="56">
        <v>3.0000000000000001E-5</v>
      </c>
      <c r="AF82" s="56">
        <v>9.2999999999999997E-5</v>
      </c>
      <c r="AG82" s="56">
        <v>1.65E-4</v>
      </c>
      <c r="AH82" s="56">
        <v>1.06E-4</v>
      </c>
      <c r="AI82" s="34">
        <v>-0.11877699999999999</v>
      </c>
    </row>
    <row r="83" spans="1:35" ht="15" customHeight="1" x14ac:dyDescent="0.45">
      <c r="A83" s="104" t="s">
        <v>779</v>
      </c>
      <c r="B83" s="55" t="s">
        <v>748</v>
      </c>
      <c r="C83" s="56">
        <v>2.0438209999999999</v>
      </c>
      <c r="D83" s="56">
        <v>2.0544560000000001</v>
      </c>
      <c r="E83" s="56">
        <v>2.0355639999999999</v>
      </c>
      <c r="F83" s="56">
        <v>2.0493589999999999</v>
      </c>
      <c r="G83" s="56">
        <v>2.0439919999999998</v>
      </c>
      <c r="H83" s="56">
        <v>1.991252</v>
      </c>
      <c r="I83" s="56">
        <v>2.007279</v>
      </c>
      <c r="J83" s="56">
        <v>2.0142519999999999</v>
      </c>
      <c r="K83" s="56">
        <v>1.9526539999999999</v>
      </c>
      <c r="L83" s="56">
        <v>2.0115829999999999</v>
      </c>
      <c r="M83" s="56">
        <v>2.0158010000000002</v>
      </c>
      <c r="N83" s="56">
        <v>2.0280480000000001</v>
      </c>
      <c r="O83" s="56">
        <v>2.029029</v>
      </c>
      <c r="P83" s="56">
        <v>2.0295109999999998</v>
      </c>
      <c r="Q83" s="56">
        <v>1.9823120000000001</v>
      </c>
      <c r="R83" s="56">
        <v>2.0255640000000001</v>
      </c>
      <c r="S83" s="56">
        <v>2.0320429999999998</v>
      </c>
      <c r="T83" s="56">
        <v>2.0122710000000001</v>
      </c>
      <c r="U83" s="56">
        <v>2.0164870000000001</v>
      </c>
      <c r="V83" s="56">
        <v>2.024972</v>
      </c>
      <c r="W83" s="56">
        <v>2.0323099999999998</v>
      </c>
      <c r="X83" s="56">
        <v>1.9865930000000001</v>
      </c>
      <c r="Y83" s="56">
        <v>1.9940100000000001</v>
      </c>
      <c r="Z83" s="56">
        <v>2.0021469999999999</v>
      </c>
      <c r="AA83" s="56">
        <v>2.0028359999999998</v>
      </c>
      <c r="AB83" s="56">
        <v>2.007409</v>
      </c>
      <c r="AC83" s="56">
        <v>2.0268009999999999</v>
      </c>
      <c r="AD83" s="56">
        <v>2.022103</v>
      </c>
      <c r="AE83" s="56">
        <v>2.0263979999999999</v>
      </c>
      <c r="AF83" s="56">
        <v>2.0397419999999999</v>
      </c>
      <c r="AG83" s="56">
        <v>2.0404360000000001</v>
      </c>
      <c r="AH83" s="56">
        <v>2.0773600000000001</v>
      </c>
      <c r="AI83" s="34">
        <v>5.2499999999999997E-4</v>
      </c>
    </row>
    <row r="84" spans="1:35" ht="15" customHeight="1" x14ac:dyDescent="0.45">
      <c r="A84" s="104" t="s">
        <v>780</v>
      </c>
      <c r="B84" s="55" t="s">
        <v>706</v>
      </c>
      <c r="C84" s="56">
        <v>1.3067800000000001</v>
      </c>
      <c r="D84" s="56">
        <v>1.3067800000000001</v>
      </c>
      <c r="E84" s="56">
        <v>1.2434270000000001</v>
      </c>
      <c r="F84" s="56">
        <v>1.2568999999999999</v>
      </c>
      <c r="G84" s="56">
        <v>1.2518640000000001</v>
      </c>
      <c r="H84" s="56">
        <v>1.2709999999999999</v>
      </c>
      <c r="I84" s="56">
        <v>1.2489600000000001</v>
      </c>
      <c r="J84" s="56">
        <v>1.2634430000000001</v>
      </c>
      <c r="K84" s="56">
        <v>1.25657</v>
      </c>
      <c r="L84" s="56">
        <v>1.250129</v>
      </c>
      <c r="M84" s="56">
        <v>1.245403</v>
      </c>
      <c r="N84" s="56">
        <v>1.2033720000000001</v>
      </c>
      <c r="O84" s="56">
        <v>1.1961839999999999</v>
      </c>
      <c r="P84" s="56">
        <v>1.2108749999999999</v>
      </c>
      <c r="Q84" s="56">
        <v>1.210663</v>
      </c>
      <c r="R84" s="56">
        <v>1.231306</v>
      </c>
      <c r="S84" s="56">
        <v>1.2399420000000001</v>
      </c>
      <c r="T84" s="56">
        <v>1.230715</v>
      </c>
      <c r="U84" s="56">
        <v>1.2810330000000001</v>
      </c>
      <c r="V84" s="56">
        <v>1.286314</v>
      </c>
      <c r="W84" s="56">
        <v>1.2903910000000001</v>
      </c>
      <c r="X84" s="56">
        <v>1.315798</v>
      </c>
      <c r="Y84" s="56">
        <v>1.3323970000000001</v>
      </c>
      <c r="Z84" s="56">
        <v>1.3442829999999999</v>
      </c>
      <c r="AA84" s="56">
        <v>1.353861</v>
      </c>
      <c r="AB84" s="56">
        <v>1.366609</v>
      </c>
      <c r="AC84" s="56">
        <v>1.3912</v>
      </c>
      <c r="AD84" s="56">
        <v>1.383251</v>
      </c>
      <c r="AE84" s="56">
        <v>1.4320470000000001</v>
      </c>
      <c r="AF84" s="56">
        <v>1.453765</v>
      </c>
      <c r="AG84" s="56">
        <v>1.4700249999999999</v>
      </c>
      <c r="AH84" s="56">
        <v>1.457586</v>
      </c>
      <c r="AI84" s="34">
        <v>3.529E-3</v>
      </c>
    </row>
    <row r="85" spans="1:35" ht="15" customHeight="1" x14ac:dyDescent="0.45">
      <c r="A85" s="104" t="s">
        <v>781</v>
      </c>
      <c r="B85" s="55" t="s">
        <v>708</v>
      </c>
      <c r="C85" s="56">
        <v>0.215</v>
      </c>
      <c r="D85" s="56">
        <v>0.23499999999999999</v>
      </c>
      <c r="E85" s="56">
        <v>0.248199</v>
      </c>
      <c r="F85" s="56">
        <v>0.24598100000000001</v>
      </c>
      <c r="G85" s="56">
        <v>0.246783</v>
      </c>
      <c r="H85" s="56">
        <v>0.23894499999999999</v>
      </c>
      <c r="I85" s="56">
        <v>0.23516599999999999</v>
      </c>
      <c r="J85" s="56">
        <v>0.24746000000000001</v>
      </c>
      <c r="K85" s="56">
        <v>0.22161800000000001</v>
      </c>
      <c r="L85" s="56">
        <v>0.23893300000000001</v>
      </c>
      <c r="M85" s="56">
        <v>0.24016399999999999</v>
      </c>
      <c r="N85" s="56">
        <v>0.20552000000000001</v>
      </c>
      <c r="O85" s="56">
        <v>0.19855200000000001</v>
      </c>
      <c r="P85" s="56">
        <v>0.205627</v>
      </c>
      <c r="Q85" s="56">
        <v>0.18759000000000001</v>
      </c>
      <c r="R85" s="56">
        <v>0.21635299999999999</v>
      </c>
      <c r="S85" s="56">
        <v>0.21857399999999999</v>
      </c>
      <c r="T85" s="56">
        <v>0.20463000000000001</v>
      </c>
      <c r="U85" s="56">
        <v>0.240227</v>
      </c>
      <c r="V85" s="56">
        <v>0.243092</v>
      </c>
      <c r="W85" s="56">
        <v>0.24402599999999999</v>
      </c>
      <c r="X85" s="56">
        <v>0.237288</v>
      </c>
      <c r="Y85" s="56">
        <v>0.24524199999999999</v>
      </c>
      <c r="Z85" s="56">
        <v>0.246809</v>
      </c>
      <c r="AA85" s="56">
        <v>0.25182300000000002</v>
      </c>
      <c r="AB85" s="56">
        <v>0.25941700000000001</v>
      </c>
      <c r="AC85" s="56">
        <v>0.26882600000000001</v>
      </c>
      <c r="AD85" s="56">
        <v>0.26508999999999999</v>
      </c>
      <c r="AE85" s="56">
        <v>0.29004099999999999</v>
      </c>
      <c r="AF85" s="56">
        <v>0.30306100000000002</v>
      </c>
      <c r="AG85" s="56">
        <v>0.31235600000000002</v>
      </c>
      <c r="AH85" s="56">
        <v>0.31187599999999999</v>
      </c>
      <c r="AI85" s="34">
        <v>1.2071E-2</v>
      </c>
    </row>
    <row r="86" spans="1:35" ht="15" customHeight="1" x14ac:dyDescent="0.45">
      <c r="A86" s="104" t="s">
        <v>782</v>
      </c>
      <c r="B86" s="55" t="s">
        <v>783</v>
      </c>
      <c r="C86" s="56">
        <v>0</v>
      </c>
      <c r="D86" s="56">
        <v>0</v>
      </c>
      <c r="E86" s="56">
        <v>0</v>
      </c>
      <c r="F86" s="56">
        <v>0</v>
      </c>
      <c r="G86" s="56">
        <v>0</v>
      </c>
      <c r="H86" s="56">
        <v>0</v>
      </c>
      <c r="I86" s="56">
        <v>0</v>
      </c>
      <c r="J86" s="56">
        <v>0</v>
      </c>
      <c r="K86" s="56">
        <v>0</v>
      </c>
      <c r="L86" s="56">
        <v>0</v>
      </c>
      <c r="M86" s="56">
        <v>0</v>
      </c>
      <c r="N86" s="56">
        <v>0</v>
      </c>
      <c r="O86" s="56">
        <v>0</v>
      </c>
      <c r="P86" s="56">
        <v>0</v>
      </c>
      <c r="Q86" s="56">
        <v>0</v>
      </c>
      <c r="R86" s="56">
        <v>0</v>
      </c>
      <c r="S86" s="56">
        <v>0</v>
      </c>
      <c r="T86" s="56">
        <v>0</v>
      </c>
      <c r="U86" s="56">
        <v>0</v>
      </c>
      <c r="V86" s="56">
        <v>0</v>
      </c>
      <c r="W86" s="56">
        <v>0</v>
      </c>
      <c r="X86" s="56">
        <v>0</v>
      </c>
      <c r="Y86" s="56">
        <v>0</v>
      </c>
      <c r="Z86" s="56">
        <v>0</v>
      </c>
      <c r="AA86" s="56">
        <v>0</v>
      </c>
      <c r="AB86" s="56">
        <v>0</v>
      </c>
      <c r="AC86" s="56">
        <v>0</v>
      </c>
      <c r="AD86" s="56">
        <v>0</v>
      </c>
      <c r="AE86" s="56">
        <v>0</v>
      </c>
      <c r="AF86" s="56">
        <v>0</v>
      </c>
      <c r="AG86" s="56">
        <v>0</v>
      </c>
      <c r="AH86" s="56">
        <v>0</v>
      </c>
      <c r="AI86" s="34" t="s">
        <v>153</v>
      </c>
    </row>
    <row r="87" spans="1:35" ht="15" customHeight="1" x14ac:dyDescent="0.45">
      <c r="A87" s="104" t="s">
        <v>784</v>
      </c>
      <c r="B87" s="55" t="s">
        <v>756</v>
      </c>
      <c r="C87" s="56">
        <v>1.5217799999999999</v>
      </c>
      <c r="D87" s="56">
        <v>1.5417799999999999</v>
      </c>
      <c r="E87" s="56">
        <v>1.4916259999999999</v>
      </c>
      <c r="F87" s="56">
        <v>1.5028809999999999</v>
      </c>
      <c r="G87" s="56">
        <v>1.4986470000000001</v>
      </c>
      <c r="H87" s="56">
        <v>1.509946</v>
      </c>
      <c r="I87" s="56">
        <v>1.4841260000000001</v>
      </c>
      <c r="J87" s="56">
        <v>1.5109030000000001</v>
      </c>
      <c r="K87" s="56">
        <v>1.4781880000000001</v>
      </c>
      <c r="L87" s="56">
        <v>1.4890620000000001</v>
      </c>
      <c r="M87" s="56">
        <v>1.4855670000000001</v>
      </c>
      <c r="N87" s="56">
        <v>1.408892</v>
      </c>
      <c r="O87" s="56">
        <v>1.3947369999999999</v>
      </c>
      <c r="P87" s="56">
        <v>1.4165019999999999</v>
      </c>
      <c r="Q87" s="56">
        <v>1.3982520000000001</v>
      </c>
      <c r="R87" s="56">
        <v>1.447659</v>
      </c>
      <c r="S87" s="56">
        <v>1.4585159999999999</v>
      </c>
      <c r="T87" s="56">
        <v>1.4353450000000001</v>
      </c>
      <c r="U87" s="56">
        <v>1.5212600000000001</v>
      </c>
      <c r="V87" s="56">
        <v>1.529406</v>
      </c>
      <c r="W87" s="56">
        <v>1.5344169999999999</v>
      </c>
      <c r="X87" s="56">
        <v>1.553086</v>
      </c>
      <c r="Y87" s="56">
        <v>1.577639</v>
      </c>
      <c r="Z87" s="56">
        <v>1.591092</v>
      </c>
      <c r="AA87" s="56">
        <v>1.6056839999999999</v>
      </c>
      <c r="AB87" s="56">
        <v>1.6260250000000001</v>
      </c>
      <c r="AC87" s="56">
        <v>1.660026</v>
      </c>
      <c r="AD87" s="56">
        <v>1.6483410000000001</v>
      </c>
      <c r="AE87" s="56">
        <v>1.722089</v>
      </c>
      <c r="AF87" s="56">
        <v>1.756826</v>
      </c>
      <c r="AG87" s="56">
        <v>1.782381</v>
      </c>
      <c r="AH87" s="56">
        <v>1.7694620000000001</v>
      </c>
      <c r="AI87" s="34">
        <v>4.8760000000000001E-3</v>
      </c>
    </row>
    <row r="88" spans="1:35" ht="15" customHeight="1" x14ac:dyDescent="0.45">
      <c r="A88" s="104" t="s">
        <v>785</v>
      </c>
      <c r="B88" s="55" t="s">
        <v>712</v>
      </c>
      <c r="C88" s="56">
        <v>2.4E-2</v>
      </c>
      <c r="D88" s="56">
        <v>2.4E-2</v>
      </c>
      <c r="E88" s="56">
        <v>3.2599000000000003E-2</v>
      </c>
      <c r="F88" s="56">
        <v>3.2599000000000003E-2</v>
      </c>
      <c r="G88" s="56">
        <v>3.2599000000000003E-2</v>
      </c>
      <c r="H88" s="56">
        <v>3.2599000000000003E-2</v>
      </c>
      <c r="I88" s="56">
        <v>3.2599000000000003E-2</v>
      </c>
      <c r="J88" s="56">
        <v>3.2599000000000003E-2</v>
      </c>
      <c r="K88" s="56">
        <v>3.2599000000000003E-2</v>
      </c>
      <c r="L88" s="56">
        <v>3.2599000000000003E-2</v>
      </c>
      <c r="M88" s="56">
        <v>3.2599000000000003E-2</v>
      </c>
      <c r="N88" s="56">
        <v>3.2599000000000003E-2</v>
      </c>
      <c r="O88" s="56">
        <v>3.2599000000000003E-2</v>
      </c>
      <c r="P88" s="56">
        <v>3.2599000000000003E-2</v>
      </c>
      <c r="Q88" s="56">
        <v>3.2599000000000003E-2</v>
      </c>
      <c r="R88" s="56">
        <v>3.2599000000000003E-2</v>
      </c>
      <c r="S88" s="56">
        <v>3.2599000000000003E-2</v>
      </c>
      <c r="T88" s="56">
        <v>3.2599000000000003E-2</v>
      </c>
      <c r="U88" s="56">
        <v>3.2599000000000003E-2</v>
      </c>
      <c r="V88" s="56">
        <v>3.2599000000000003E-2</v>
      </c>
      <c r="W88" s="56">
        <v>3.2599000000000003E-2</v>
      </c>
      <c r="X88" s="56">
        <v>3.2599000000000003E-2</v>
      </c>
      <c r="Y88" s="56">
        <v>3.2599000000000003E-2</v>
      </c>
      <c r="Z88" s="56">
        <v>3.2599000000000003E-2</v>
      </c>
      <c r="AA88" s="56">
        <v>3.2599000000000003E-2</v>
      </c>
      <c r="AB88" s="56">
        <v>3.2599000000000003E-2</v>
      </c>
      <c r="AC88" s="56">
        <v>3.2599000000000003E-2</v>
      </c>
      <c r="AD88" s="56">
        <v>3.2599000000000003E-2</v>
      </c>
      <c r="AE88" s="56">
        <v>3.2599000000000003E-2</v>
      </c>
      <c r="AF88" s="56">
        <v>3.2599000000000003E-2</v>
      </c>
      <c r="AG88" s="56">
        <v>3.2599000000000003E-2</v>
      </c>
      <c r="AH88" s="56">
        <v>3.2599000000000003E-2</v>
      </c>
      <c r="AI88" s="34">
        <v>9.9270000000000001E-3</v>
      </c>
    </row>
    <row r="89" spans="1:35" ht="15" customHeight="1" x14ac:dyDescent="0.45">
      <c r="A89" s="104" t="s">
        <v>786</v>
      </c>
      <c r="B89" s="55" t="s">
        <v>787</v>
      </c>
      <c r="C89" s="56">
        <v>0</v>
      </c>
      <c r="D89" s="56">
        <v>0</v>
      </c>
      <c r="E89" s="56">
        <v>0</v>
      </c>
      <c r="F89" s="56">
        <v>0</v>
      </c>
      <c r="G89" s="56">
        <v>0</v>
      </c>
      <c r="H89" s="56">
        <v>0</v>
      </c>
      <c r="I89" s="56">
        <v>0</v>
      </c>
      <c r="J89" s="56">
        <v>0</v>
      </c>
      <c r="K89" s="56">
        <v>0</v>
      </c>
      <c r="L89" s="56">
        <v>0</v>
      </c>
      <c r="M89" s="56">
        <v>0</v>
      </c>
      <c r="N89" s="56">
        <v>0</v>
      </c>
      <c r="O89" s="56">
        <v>0</v>
      </c>
      <c r="P89" s="56">
        <v>0</v>
      </c>
      <c r="Q89" s="56">
        <v>0</v>
      </c>
      <c r="R89" s="56">
        <v>0</v>
      </c>
      <c r="S89" s="56">
        <v>0</v>
      </c>
      <c r="T89" s="56">
        <v>0</v>
      </c>
      <c r="U89" s="56">
        <v>0</v>
      </c>
      <c r="V89" s="56">
        <v>0</v>
      </c>
      <c r="W89" s="56">
        <v>0</v>
      </c>
      <c r="X89" s="56">
        <v>0</v>
      </c>
      <c r="Y89" s="56">
        <v>0</v>
      </c>
      <c r="Z89" s="56">
        <v>0</v>
      </c>
      <c r="AA89" s="56">
        <v>0</v>
      </c>
      <c r="AB89" s="56">
        <v>0</v>
      </c>
      <c r="AC89" s="56">
        <v>0</v>
      </c>
      <c r="AD89" s="56">
        <v>0</v>
      </c>
      <c r="AE89" s="56">
        <v>0</v>
      </c>
      <c r="AF89" s="56">
        <v>0</v>
      </c>
      <c r="AG89" s="56">
        <v>0</v>
      </c>
      <c r="AH89" s="56">
        <v>0</v>
      </c>
      <c r="AI89" s="34" t="s">
        <v>153</v>
      </c>
    </row>
    <row r="90" spans="1:35" ht="15" customHeight="1" x14ac:dyDescent="0.45">
      <c r="A90" s="104" t="s">
        <v>788</v>
      </c>
      <c r="B90" s="55" t="s">
        <v>761</v>
      </c>
      <c r="C90" s="56">
        <v>2.4E-2</v>
      </c>
      <c r="D90" s="56">
        <v>2.4E-2</v>
      </c>
      <c r="E90" s="56">
        <v>3.2599000000000003E-2</v>
      </c>
      <c r="F90" s="56">
        <v>3.2599000000000003E-2</v>
      </c>
      <c r="G90" s="56">
        <v>3.2599000000000003E-2</v>
      </c>
      <c r="H90" s="56">
        <v>3.2599000000000003E-2</v>
      </c>
      <c r="I90" s="56">
        <v>3.2599000000000003E-2</v>
      </c>
      <c r="J90" s="56">
        <v>3.2599000000000003E-2</v>
      </c>
      <c r="K90" s="56">
        <v>3.2599000000000003E-2</v>
      </c>
      <c r="L90" s="56">
        <v>3.2599000000000003E-2</v>
      </c>
      <c r="M90" s="56">
        <v>3.2599000000000003E-2</v>
      </c>
      <c r="N90" s="56">
        <v>3.2599000000000003E-2</v>
      </c>
      <c r="O90" s="56">
        <v>3.2599000000000003E-2</v>
      </c>
      <c r="P90" s="56">
        <v>3.2599000000000003E-2</v>
      </c>
      <c r="Q90" s="56">
        <v>3.2599000000000003E-2</v>
      </c>
      <c r="R90" s="56">
        <v>3.2599000000000003E-2</v>
      </c>
      <c r="S90" s="56">
        <v>3.2599000000000003E-2</v>
      </c>
      <c r="T90" s="56">
        <v>3.2599000000000003E-2</v>
      </c>
      <c r="U90" s="56">
        <v>3.2599000000000003E-2</v>
      </c>
      <c r="V90" s="56">
        <v>3.2599000000000003E-2</v>
      </c>
      <c r="W90" s="56">
        <v>3.2599000000000003E-2</v>
      </c>
      <c r="X90" s="56">
        <v>3.2599000000000003E-2</v>
      </c>
      <c r="Y90" s="56">
        <v>3.2599000000000003E-2</v>
      </c>
      <c r="Z90" s="56">
        <v>3.2599000000000003E-2</v>
      </c>
      <c r="AA90" s="56">
        <v>3.2599000000000003E-2</v>
      </c>
      <c r="AB90" s="56">
        <v>3.2599000000000003E-2</v>
      </c>
      <c r="AC90" s="56">
        <v>3.2599000000000003E-2</v>
      </c>
      <c r="AD90" s="56">
        <v>3.2599000000000003E-2</v>
      </c>
      <c r="AE90" s="56">
        <v>3.2599000000000003E-2</v>
      </c>
      <c r="AF90" s="56">
        <v>3.2599000000000003E-2</v>
      </c>
      <c r="AG90" s="56">
        <v>3.2599000000000003E-2</v>
      </c>
      <c r="AH90" s="56">
        <v>3.2599000000000003E-2</v>
      </c>
      <c r="AI90" s="34">
        <v>9.9270000000000001E-3</v>
      </c>
    </row>
    <row r="91" spans="1:35" ht="15" customHeight="1" x14ac:dyDescent="0.45">
      <c r="A91" s="104" t="s">
        <v>789</v>
      </c>
      <c r="B91" s="55" t="s">
        <v>790</v>
      </c>
      <c r="C91" s="56">
        <v>0.90236000000000005</v>
      </c>
      <c r="D91" s="56">
        <v>0.88930299999999995</v>
      </c>
      <c r="E91" s="56">
        <v>0.87347399999999997</v>
      </c>
      <c r="F91" s="56">
        <v>0.86843000000000004</v>
      </c>
      <c r="G91" s="56">
        <v>0.85674899999999998</v>
      </c>
      <c r="H91" s="56">
        <v>0.85</v>
      </c>
      <c r="I91" s="56">
        <v>0.842719</v>
      </c>
      <c r="J91" s="56">
        <v>0.84263100000000002</v>
      </c>
      <c r="K91" s="56">
        <v>0.84514699999999998</v>
      </c>
      <c r="L91" s="56">
        <v>0.85183799999999998</v>
      </c>
      <c r="M91" s="56">
        <v>0.85061699999999996</v>
      </c>
      <c r="N91" s="56">
        <v>0.85406099999999996</v>
      </c>
      <c r="O91" s="56">
        <v>0.855437</v>
      </c>
      <c r="P91" s="56">
        <v>0.85701300000000002</v>
      </c>
      <c r="Q91" s="56">
        <v>0.85854799999999998</v>
      </c>
      <c r="R91" s="56">
        <v>0.86018499999999998</v>
      </c>
      <c r="S91" s="56">
        <v>0.86147700000000005</v>
      </c>
      <c r="T91" s="56">
        <v>0.86416700000000002</v>
      </c>
      <c r="U91" s="56">
        <v>0.86716400000000005</v>
      </c>
      <c r="V91" s="56">
        <v>0.87021300000000001</v>
      </c>
      <c r="W91" s="56">
        <v>0.87395</v>
      </c>
      <c r="X91" s="56">
        <v>0.87924199999999997</v>
      </c>
      <c r="Y91" s="56">
        <v>0.88523099999999999</v>
      </c>
      <c r="Z91" s="56">
        <v>0.89094499999999999</v>
      </c>
      <c r="AA91" s="56">
        <v>0.89664299999999997</v>
      </c>
      <c r="AB91" s="56">
        <v>0.898262</v>
      </c>
      <c r="AC91" s="56">
        <v>0.90078199999999997</v>
      </c>
      <c r="AD91" s="56">
        <v>0.90114300000000003</v>
      </c>
      <c r="AE91" s="56">
        <v>0.90812199999999998</v>
      </c>
      <c r="AF91" s="56">
        <v>0.91505199999999998</v>
      </c>
      <c r="AG91" s="56">
        <v>0.92198400000000003</v>
      </c>
      <c r="AH91" s="56">
        <v>0.932056</v>
      </c>
      <c r="AI91" s="34">
        <v>1.0449999999999999E-3</v>
      </c>
    </row>
    <row r="92" spans="1:35" ht="15" customHeight="1" x14ac:dyDescent="0.45">
      <c r="A92" s="104" t="s">
        <v>791</v>
      </c>
      <c r="B92" s="55" t="s">
        <v>765</v>
      </c>
      <c r="C92" s="56">
        <v>0.201074</v>
      </c>
      <c r="D92" s="56">
        <v>0.201074</v>
      </c>
      <c r="E92" s="56">
        <v>0.197909</v>
      </c>
      <c r="F92" s="56">
        <v>0.198104</v>
      </c>
      <c r="G92" s="56">
        <v>0.19622800000000001</v>
      </c>
      <c r="H92" s="56">
        <v>0.19067300000000001</v>
      </c>
      <c r="I92" s="56">
        <v>0.19053500000000001</v>
      </c>
      <c r="J92" s="56">
        <v>0.19128100000000001</v>
      </c>
      <c r="K92" s="56">
        <v>0.18484999999999999</v>
      </c>
      <c r="L92" s="56">
        <v>0.18826300000000001</v>
      </c>
      <c r="M92" s="56">
        <v>0.188247</v>
      </c>
      <c r="N92" s="56">
        <v>0.18520800000000001</v>
      </c>
      <c r="O92" s="56">
        <v>0.18427499999999999</v>
      </c>
      <c r="P92" s="56">
        <v>0.18475</v>
      </c>
      <c r="Q92" s="56">
        <v>0.18549299999999999</v>
      </c>
      <c r="R92" s="56">
        <v>0.188524</v>
      </c>
      <c r="S92" s="56">
        <v>0.189085</v>
      </c>
      <c r="T92" s="56">
        <v>0.18978</v>
      </c>
      <c r="U92" s="56">
        <v>0.19783000000000001</v>
      </c>
      <c r="V92" s="56">
        <v>0.20034299999999999</v>
      </c>
      <c r="W92" s="56">
        <v>0.20173099999999999</v>
      </c>
      <c r="X92" s="56">
        <v>0.203566</v>
      </c>
      <c r="Y92" s="56">
        <v>0.205536</v>
      </c>
      <c r="Z92" s="56">
        <v>0.20691300000000001</v>
      </c>
      <c r="AA92" s="56">
        <v>0.20814099999999999</v>
      </c>
      <c r="AB92" s="56">
        <v>0.20999899999999999</v>
      </c>
      <c r="AC92" s="56">
        <v>0.212035</v>
      </c>
      <c r="AD92" s="56">
        <v>0.21265000000000001</v>
      </c>
      <c r="AE92" s="56">
        <v>0.21635799999999999</v>
      </c>
      <c r="AF92" s="56">
        <v>0.22045500000000001</v>
      </c>
      <c r="AG92" s="56">
        <v>0.22286500000000001</v>
      </c>
      <c r="AH92" s="56">
        <v>0.22781000000000001</v>
      </c>
      <c r="AI92" s="34">
        <v>4.0350000000000004E-3</v>
      </c>
    </row>
    <row r="93" spans="1:35" ht="15" customHeight="1" x14ac:dyDescent="0.45">
      <c r="A93" s="104" t="s">
        <v>792</v>
      </c>
      <c r="B93" s="57" t="s">
        <v>412</v>
      </c>
      <c r="C93" s="147">
        <v>4.6930339999999999</v>
      </c>
      <c r="D93" s="147">
        <v>4.7106130000000004</v>
      </c>
      <c r="E93" s="147">
        <v>4.6311720000000003</v>
      </c>
      <c r="F93" s="147">
        <v>4.6513720000000003</v>
      </c>
      <c r="G93" s="147">
        <v>4.6282139999999998</v>
      </c>
      <c r="H93" s="147">
        <v>4.5744699999999998</v>
      </c>
      <c r="I93" s="147">
        <v>4.557258</v>
      </c>
      <c r="J93" s="147">
        <v>4.591666</v>
      </c>
      <c r="K93" s="147">
        <v>4.4934380000000003</v>
      </c>
      <c r="L93" s="147">
        <v>4.5733439999999996</v>
      </c>
      <c r="M93" s="147">
        <v>4.5728309999999999</v>
      </c>
      <c r="N93" s="147">
        <v>4.5088080000000001</v>
      </c>
      <c r="O93" s="147">
        <v>4.4960769999999997</v>
      </c>
      <c r="P93" s="147">
        <v>4.5203740000000003</v>
      </c>
      <c r="Q93" s="147">
        <v>4.4572039999999999</v>
      </c>
      <c r="R93" s="147">
        <v>4.554532</v>
      </c>
      <c r="S93" s="147">
        <v>4.5737189999999996</v>
      </c>
      <c r="T93" s="147">
        <v>4.5341610000000001</v>
      </c>
      <c r="U93" s="147">
        <v>4.6353400000000002</v>
      </c>
      <c r="V93" s="147">
        <v>4.6575329999999999</v>
      </c>
      <c r="W93" s="147">
        <v>4.6750059999999998</v>
      </c>
      <c r="X93" s="147">
        <v>4.6550859999999998</v>
      </c>
      <c r="Y93" s="147">
        <v>4.6950149999999997</v>
      </c>
      <c r="Z93" s="147">
        <v>4.7236969999999996</v>
      </c>
      <c r="AA93" s="147">
        <v>4.7459030000000002</v>
      </c>
      <c r="AB93" s="147">
        <v>4.7742940000000003</v>
      </c>
      <c r="AC93" s="147">
        <v>4.8322419999999999</v>
      </c>
      <c r="AD93" s="147">
        <v>4.8168360000000003</v>
      </c>
      <c r="AE93" s="147">
        <v>4.9055650000000002</v>
      </c>
      <c r="AF93" s="147">
        <v>4.9646739999999996</v>
      </c>
      <c r="AG93" s="147">
        <v>5.0002649999999997</v>
      </c>
      <c r="AH93" s="147">
        <v>5.0392869999999998</v>
      </c>
      <c r="AI93" s="60">
        <v>2.2989999999999998E-3</v>
      </c>
    </row>
    <row r="94" spans="1:35" ht="15" customHeight="1" x14ac:dyDescent="0.45">
      <c r="A94" s="104" t="s">
        <v>793</v>
      </c>
      <c r="B94" s="55" t="s">
        <v>768</v>
      </c>
      <c r="C94" s="56">
        <v>0.38556000000000001</v>
      </c>
      <c r="D94" s="56">
        <v>0.37988300000000003</v>
      </c>
      <c r="E94" s="56">
        <v>0.36778899999999998</v>
      </c>
      <c r="F94" s="56">
        <v>0.36020999999999997</v>
      </c>
      <c r="G94" s="56">
        <v>0.34952699999999998</v>
      </c>
      <c r="H94" s="56">
        <v>0.33554600000000001</v>
      </c>
      <c r="I94" s="56">
        <v>0.32729900000000001</v>
      </c>
      <c r="J94" s="56">
        <v>0.32233600000000001</v>
      </c>
      <c r="K94" s="56">
        <v>0.30998500000000001</v>
      </c>
      <c r="L94" s="56">
        <v>0.31423899999999999</v>
      </c>
      <c r="M94" s="56">
        <v>0.31307400000000002</v>
      </c>
      <c r="N94" s="56">
        <v>0.30761100000000002</v>
      </c>
      <c r="O94" s="56">
        <v>0.30526300000000001</v>
      </c>
      <c r="P94" s="56">
        <v>0.30465100000000001</v>
      </c>
      <c r="Q94" s="56">
        <v>0.30434099999999997</v>
      </c>
      <c r="R94" s="56">
        <v>0.30711699999999997</v>
      </c>
      <c r="S94" s="56">
        <v>0.30665100000000001</v>
      </c>
      <c r="T94" s="56">
        <v>0.30655300000000002</v>
      </c>
      <c r="U94" s="56">
        <v>0.31808399999999998</v>
      </c>
      <c r="V94" s="56">
        <v>0.32047399999999998</v>
      </c>
      <c r="W94" s="56">
        <v>0.32097399999999998</v>
      </c>
      <c r="X94" s="56">
        <v>0.32224199999999997</v>
      </c>
      <c r="Y94" s="56">
        <v>0.32431900000000002</v>
      </c>
      <c r="Z94" s="56">
        <v>0.325706</v>
      </c>
      <c r="AA94" s="56">
        <v>0.32651799999999997</v>
      </c>
      <c r="AB94" s="56">
        <v>0.32886700000000002</v>
      </c>
      <c r="AC94" s="56">
        <v>0.33157199999999998</v>
      </c>
      <c r="AD94" s="56">
        <v>0.33227400000000001</v>
      </c>
      <c r="AE94" s="56">
        <v>0.33743600000000001</v>
      </c>
      <c r="AF94" s="56">
        <v>0.34281899999999998</v>
      </c>
      <c r="AG94" s="56">
        <v>0.34533900000000001</v>
      </c>
      <c r="AH94" s="56">
        <v>0.35218500000000003</v>
      </c>
      <c r="AI94" s="34">
        <v>-2.9160000000000002E-3</v>
      </c>
    </row>
    <row r="95" spans="1:35" ht="15" customHeight="1" x14ac:dyDescent="0.45">
      <c r="A95" s="104" t="s">
        <v>794</v>
      </c>
      <c r="B95" s="57" t="s">
        <v>226</v>
      </c>
      <c r="C95" s="147">
        <v>5.078595</v>
      </c>
      <c r="D95" s="147">
        <v>5.0904959999999999</v>
      </c>
      <c r="E95" s="147">
        <v>4.9989610000000004</v>
      </c>
      <c r="F95" s="147">
        <v>5.0115809999999996</v>
      </c>
      <c r="G95" s="147">
        <v>4.977741</v>
      </c>
      <c r="H95" s="147">
        <v>4.9100159999999997</v>
      </c>
      <c r="I95" s="147">
        <v>4.8845559999999999</v>
      </c>
      <c r="J95" s="147">
        <v>4.914002</v>
      </c>
      <c r="K95" s="147">
        <v>4.8034220000000003</v>
      </c>
      <c r="L95" s="147">
        <v>4.8875830000000002</v>
      </c>
      <c r="M95" s="147">
        <v>4.8859050000000002</v>
      </c>
      <c r="N95" s="147">
        <v>4.8164189999999998</v>
      </c>
      <c r="O95" s="147">
        <v>4.8013399999999997</v>
      </c>
      <c r="P95" s="147">
        <v>4.8250260000000003</v>
      </c>
      <c r="Q95" s="147">
        <v>4.7615460000000001</v>
      </c>
      <c r="R95" s="147">
        <v>4.8616489999999999</v>
      </c>
      <c r="S95" s="147">
        <v>4.8803700000000001</v>
      </c>
      <c r="T95" s="147">
        <v>4.8407140000000002</v>
      </c>
      <c r="U95" s="147">
        <v>4.953424</v>
      </c>
      <c r="V95" s="147">
        <v>4.9780069999999998</v>
      </c>
      <c r="W95" s="147">
        <v>4.9959800000000003</v>
      </c>
      <c r="X95" s="147">
        <v>4.9773269999999998</v>
      </c>
      <c r="Y95" s="147">
        <v>5.0193339999999997</v>
      </c>
      <c r="Z95" s="147">
        <v>5.0494029999999999</v>
      </c>
      <c r="AA95" s="147">
        <v>5.0724210000000003</v>
      </c>
      <c r="AB95" s="147">
        <v>5.1031610000000001</v>
      </c>
      <c r="AC95" s="147">
        <v>5.1638140000000003</v>
      </c>
      <c r="AD95" s="147">
        <v>5.1491110000000004</v>
      </c>
      <c r="AE95" s="147">
        <v>5.2430009999999996</v>
      </c>
      <c r="AF95" s="147">
        <v>5.307493</v>
      </c>
      <c r="AG95" s="147">
        <v>5.3456039999999998</v>
      </c>
      <c r="AH95" s="147">
        <v>5.3914710000000001</v>
      </c>
      <c r="AI95" s="60">
        <v>1.9300000000000001E-3</v>
      </c>
    </row>
    <row r="97" spans="1:35" ht="15" customHeight="1" x14ac:dyDescent="0.45">
      <c r="B97" s="57" t="s">
        <v>795</v>
      </c>
    </row>
    <row r="98" spans="1:35" ht="15" customHeight="1" x14ac:dyDescent="0.45">
      <c r="A98" s="104" t="s">
        <v>796</v>
      </c>
      <c r="B98" s="55" t="s">
        <v>772</v>
      </c>
      <c r="C98" s="56">
        <v>0.1948</v>
      </c>
      <c r="D98" s="56">
        <v>0.19770099999999999</v>
      </c>
      <c r="E98" s="56">
        <v>0.199627</v>
      </c>
      <c r="F98" s="56">
        <v>0.19714000000000001</v>
      </c>
      <c r="G98" s="56">
        <v>0.19564799999999999</v>
      </c>
      <c r="H98" s="56">
        <v>0.19525899999999999</v>
      </c>
      <c r="I98" s="56">
        <v>0.19567200000000001</v>
      </c>
      <c r="J98" s="56">
        <v>0.19714100000000001</v>
      </c>
      <c r="K98" s="56">
        <v>0.19830600000000001</v>
      </c>
      <c r="L98" s="56">
        <v>0.19989699999999999</v>
      </c>
      <c r="M98" s="56">
        <v>0.201238</v>
      </c>
      <c r="N98" s="56">
        <v>0.203129</v>
      </c>
      <c r="O98" s="56">
        <v>0.20532700000000001</v>
      </c>
      <c r="P98" s="56">
        <v>0.20748900000000001</v>
      </c>
      <c r="Q98" s="56">
        <v>0.208652</v>
      </c>
      <c r="R98" s="56">
        <v>0.210395</v>
      </c>
      <c r="S98" s="56">
        <v>0.21196799999999999</v>
      </c>
      <c r="T98" s="56">
        <v>0.213116</v>
      </c>
      <c r="U98" s="56">
        <v>0.214449</v>
      </c>
      <c r="V98" s="56">
        <v>0.21579699999999999</v>
      </c>
      <c r="W98" s="56">
        <v>0.216888</v>
      </c>
      <c r="X98" s="56">
        <v>0.21824499999999999</v>
      </c>
      <c r="Y98" s="56">
        <v>0.21971199999999999</v>
      </c>
      <c r="Z98" s="56">
        <v>0.220944</v>
      </c>
      <c r="AA98" s="56">
        <v>0.222555</v>
      </c>
      <c r="AB98" s="56">
        <v>0.22440099999999999</v>
      </c>
      <c r="AC98" s="56">
        <v>0.22643099999999999</v>
      </c>
      <c r="AD98" s="56">
        <v>0.22841</v>
      </c>
      <c r="AE98" s="56">
        <v>0.230296</v>
      </c>
      <c r="AF98" s="56">
        <v>0.23202300000000001</v>
      </c>
      <c r="AG98" s="56">
        <v>0.23382</v>
      </c>
      <c r="AH98" s="56">
        <v>0.23546600000000001</v>
      </c>
      <c r="AI98" s="34">
        <v>6.1349999999999998E-3</v>
      </c>
    </row>
    <row r="99" spans="1:35" ht="15" customHeight="1" x14ac:dyDescent="0.45">
      <c r="A99" s="104" t="s">
        <v>797</v>
      </c>
      <c r="B99" s="55" t="s">
        <v>734</v>
      </c>
      <c r="C99" s="56">
        <v>2.9409999999999998</v>
      </c>
      <c r="D99" s="56">
        <v>3.2823000000000002</v>
      </c>
      <c r="E99" s="56">
        <v>3.3574000000000002</v>
      </c>
      <c r="F99" s="56">
        <v>3.4545219999999999</v>
      </c>
      <c r="G99" s="56">
        <v>3.5462980000000002</v>
      </c>
      <c r="H99" s="56">
        <v>3.6143689999999999</v>
      </c>
      <c r="I99" s="56">
        <v>3.662693</v>
      </c>
      <c r="J99" s="56">
        <v>3.7022339999999998</v>
      </c>
      <c r="K99" s="56">
        <v>3.7390639999999999</v>
      </c>
      <c r="L99" s="56">
        <v>3.7811319999999999</v>
      </c>
      <c r="M99" s="56">
        <v>3.8226580000000001</v>
      </c>
      <c r="N99" s="56">
        <v>3.8715039999999998</v>
      </c>
      <c r="O99" s="56">
        <v>3.9121450000000002</v>
      </c>
      <c r="P99" s="56">
        <v>3.9492219999999998</v>
      </c>
      <c r="Q99" s="56">
        <v>3.9859179999999999</v>
      </c>
      <c r="R99" s="56">
        <v>4.0245670000000002</v>
      </c>
      <c r="S99" s="56">
        <v>4.065995</v>
      </c>
      <c r="T99" s="56">
        <v>4.0978919999999999</v>
      </c>
      <c r="U99" s="56">
        <v>4.1299270000000003</v>
      </c>
      <c r="V99" s="56">
        <v>4.1617240000000004</v>
      </c>
      <c r="W99" s="56">
        <v>4.1972269999999998</v>
      </c>
      <c r="X99" s="56">
        <v>4.2346779999999997</v>
      </c>
      <c r="Y99" s="56">
        <v>4.2689589999999997</v>
      </c>
      <c r="Z99" s="56">
        <v>4.3131380000000004</v>
      </c>
      <c r="AA99" s="56">
        <v>4.3486380000000002</v>
      </c>
      <c r="AB99" s="56">
        <v>4.3891330000000002</v>
      </c>
      <c r="AC99" s="56">
        <v>4.4297599999999999</v>
      </c>
      <c r="AD99" s="56">
        <v>4.4775590000000003</v>
      </c>
      <c r="AE99" s="56">
        <v>4.5170029999999999</v>
      </c>
      <c r="AF99" s="56">
        <v>4.5564349999999996</v>
      </c>
      <c r="AG99" s="56">
        <v>4.6047570000000002</v>
      </c>
      <c r="AH99" s="56">
        <v>4.6358759999999997</v>
      </c>
      <c r="AI99" s="34">
        <v>1.4788000000000001E-2</v>
      </c>
    </row>
    <row r="100" spans="1:35" ht="15" customHeight="1" x14ac:dyDescent="0.45">
      <c r="A100" s="104" t="s">
        <v>798</v>
      </c>
      <c r="B100" s="55" t="s">
        <v>699</v>
      </c>
      <c r="C100" s="56">
        <v>0.26340000000000002</v>
      </c>
      <c r="D100" s="56">
        <v>0.2641</v>
      </c>
      <c r="E100" s="56">
        <v>0.269955</v>
      </c>
      <c r="F100" s="56">
        <v>0.27524700000000002</v>
      </c>
      <c r="G100" s="56">
        <v>0.27776400000000001</v>
      </c>
      <c r="H100" s="56">
        <v>0.28147</v>
      </c>
      <c r="I100" s="56">
        <v>0.285744</v>
      </c>
      <c r="J100" s="56">
        <v>0.29005900000000001</v>
      </c>
      <c r="K100" s="56">
        <v>0.29321199999999997</v>
      </c>
      <c r="L100" s="56">
        <v>0.29655500000000001</v>
      </c>
      <c r="M100" s="56">
        <v>0.30004500000000001</v>
      </c>
      <c r="N100" s="56">
        <v>0.30359799999999998</v>
      </c>
      <c r="O100" s="56">
        <v>0.30732500000000001</v>
      </c>
      <c r="P100" s="56">
        <v>0.31031700000000001</v>
      </c>
      <c r="Q100" s="56">
        <v>0.31269799999999998</v>
      </c>
      <c r="R100" s="56">
        <v>0.315689</v>
      </c>
      <c r="S100" s="56">
        <v>0.31842300000000001</v>
      </c>
      <c r="T100" s="56">
        <v>0.32071300000000003</v>
      </c>
      <c r="U100" s="56">
        <v>0.32286399999999998</v>
      </c>
      <c r="V100" s="56">
        <v>0.32509199999999999</v>
      </c>
      <c r="W100" s="56">
        <v>0.32713799999999998</v>
      </c>
      <c r="X100" s="56">
        <v>0.32982600000000001</v>
      </c>
      <c r="Y100" s="56">
        <v>0.33255600000000002</v>
      </c>
      <c r="Z100" s="56">
        <v>0.33507199999999998</v>
      </c>
      <c r="AA100" s="56">
        <v>0.33792699999999998</v>
      </c>
      <c r="AB100" s="56">
        <v>0.34089399999999997</v>
      </c>
      <c r="AC100" s="56">
        <v>0.34404200000000001</v>
      </c>
      <c r="AD100" s="56">
        <v>0.34711500000000001</v>
      </c>
      <c r="AE100" s="56">
        <v>0.350157</v>
      </c>
      <c r="AF100" s="56">
        <v>0.35311399999999998</v>
      </c>
      <c r="AG100" s="56">
        <v>0.35613299999999998</v>
      </c>
      <c r="AH100" s="56">
        <v>0.35868100000000003</v>
      </c>
      <c r="AI100" s="34">
        <v>1.001E-2</v>
      </c>
    </row>
    <row r="101" spans="1:35" ht="15" customHeight="1" x14ac:dyDescent="0.45">
      <c r="A101" s="104" t="s">
        <v>799</v>
      </c>
      <c r="B101" s="55" t="s">
        <v>243</v>
      </c>
      <c r="C101" s="56">
        <v>1.259954</v>
      </c>
      <c r="D101" s="56">
        <v>1.2689539999999999</v>
      </c>
      <c r="E101" s="56">
        <v>1.269358</v>
      </c>
      <c r="F101" s="56">
        <v>1.2730269999999999</v>
      </c>
      <c r="G101" s="56">
        <v>1.274194</v>
      </c>
      <c r="H101" s="56">
        <v>1.2820990000000001</v>
      </c>
      <c r="I101" s="56">
        <v>1.293255</v>
      </c>
      <c r="J101" s="56">
        <v>1.3061780000000001</v>
      </c>
      <c r="K101" s="56">
        <v>1.3169729999999999</v>
      </c>
      <c r="L101" s="56">
        <v>1.328918</v>
      </c>
      <c r="M101" s="56">
        <v>1.3408910000000001</v>
      </c>
      <c r="N101" s="56">
        <v>1.3543369999999999</v>
      </c>
      <c r="O101" s="56">
        <v>1.372317</v>
      </c>
      <c r="P101" s="56">
        <v>1.38561</v>
      </c>
      <c r="Q101" s="56">
        <v>1.397305</v>
      </c>
      <c r="R101" s="56">
        <v>1.4117820000000001</v>
      </c>
      <c r="S101" s="56">
        <v>1.425605</v>
      </c>
      <c r="T101" s="56">
        <v>1.437138</v>
      </c>
      <c r="U101" s="56">
        <v>1.4479789999999999</v>
      </c>
      <c r="V101" s="56">
        <v>1.4590609999999999</v>
      </c>
      <c r="W101" s="56">
        <v>1.468966</v>
      </c>
      <c r="X101" s="56">
        <v>1.4818690000000001</v>
      </c>
      <c r="Y101" s="56">
        <v>1.4954609999999999</v>
      </c>
      <c r="Z101" s="56">
        <v>1.508202</v>
      </c>
      <c r="AA101" s="56">
        <v>1.522967</v>
      </c>
      <c r="AB101" s="56">
        <v>1.5392079999999999</v>
      </c>
      <c r="AC101" s="56">
        <v>1.5565020000000001</v>
      </c>
      <c r="AD101" s="56">
        <v>1.574244</v>
      </c>
      <c r="AE101" s="56">
        <v>1.5909230000000001</v>
      </c>
      <c r="AF101" s="56">
        <v>1.6069690000000001</v>
      </c>
      <c r="AG101" s="56">
        <v>1.623567</v>
      </c>
      <c r="AH101" s="56">
        <v>1.637812</v>
      </c>
      <c r="AI101" s="34">
        <v>8.4969999999999993E-3</v>
      </c>
    </row>
    <row r="102" spans="1:35" ht="15" customHeight="1" x14ac:dyDescent="0.45">
      <c r="A102" s="104" t="s">
        <v>800</v>
      </c>
      <c r="B102" s="55" t="s">
        <v>702</v>
      </c>
      <c r="C102" s="56">
        <v>4.2000000000000003E-2</v>
      </c>
      <c r="D102" s="56">
        <v>3.95E-2</v>
      </c>
      <c r="E102" s="56">
        <v>3.9211999999999997E-2</v>
      </c>
      <c r="F102" s="56">
        <v>4.1450000000000001E-2</v>
      </c>
      <c r="G102" s="56">
        <v>4.2018E-2</v>
      </c>
      <c r="H102" s="56">
        <v>4.3085999999999999E-2</v>
      </c>
      <c r="I102" s="56">
        <v>4.4405E-2</v>
      </c>
      <c r="J102" s="56">
        <v>4.6792E-2</v>
      </c>
      <c r="K102" s="56">
        <v>4.7752999999999997E-2</v>
      </c>
      <c r="L102" s="56">
        <v>4.8866E-2</v>
      </c>
      <c r="M102" s="56">
        <v>4.9674999999999997E-2</v>
      </c>
      <c r="N102" s="56">
        <v>5.0508999999999998E-2</v>
      </c>
      <c r="O102" s="56">
        <v>5.0463000000000001E-2</v>
      </c>
      <c r="P102" s="56">
        <v>5.0682999999999999E-2</v>
      </c>
      <c r="Q102" s="56">
        <v>5.0931999999999998E-2</v>
      </c>
      <c r="R102" s="56">
        <v>5.1261000000000001E-2</v>
      </c>
      <c r="S102" s="56">
        <v>5.1318999999999997E-2</v>
      </c>
      <c r="T102" s="56">
        <v>5.1322E-2</v>
      </c>
      <c r="U102" s="56">
        <v>5.1389999999999998E-2</v>
      </c>
      <c r="V102" s="56">
        <v>5.1448000000000001E-2</v>
      </c>
      <c r="W102" s="56">
        <v>5.1466999999999999E-2</v>
      </c>
      <c r="X102" s="56">
        <v>5.1683E-2</v>
      </c>
      <c r="Y102" s="56">
        <v>5.1836E-2</v>
      </c>
      <c r="Z102" s="56">
        <v>5.2010000000000001E-2</v>
      </c>
      <c r="AA102" s="56">
        <v>5.2148E-2</v>
      </c>
      <c r="AB102" s="56">
        <v>5.2207000000000003E-2</v>
      </c>
      <c r="AC102" s="56">
        <v>5.2269999999999997E-2</v>
      </c>
      <c r="AD102" s="56">
        <v>5.2241999999999997E-2</v>
      </c>
      <c r="AE102" s="56">
        <v>5.2352999999999997E-2</v>
      </c>
      <c r="AF102" s="56">
        <v>5.2392000000000001E-2</v>
      </c>
      <c r="AG102" s="56">
        <v>5.2443999999999998E-2</v>
      </c>
      <c r="AH102" s="56">
        <v>5.2283000000000003E-2</v>
      </c>
      <c r="AI102" s="34">
        <v>7.0899999999999999E-3</v>
      </c>
    </row>
    <row r="103" spans="1:35" ht="15" customHeight="1" x14ac:dyDescent="0.45">
      <c r="A103" s="104" t="s">
        <v>801</v>
      </c>
      <c r="B103" s="55" t="s">
        <v>741</v>
      </c>
      <c r="C103" s="56">
        <v>0.63029999999999997</v>
      </c>
      <c r="D103" s="56">
        <v>0.56699999999999995</v>
      </c>
      <c r="E103" s="56">
        <v>0.63368000000000002</v>
      </c>
      <c r="F103" s="56">
        <v>0.69661700000000004</v>
      </c>
      <c r="G103" s="56">
        <v>0.73553900000000005</v>
      </c>
      <c r="H103" s="56">
        <v>0.77296200000000004</v>
      </c>
      <c r="I103" s="56">
        <v>0.80191500000000004</v>
      </c>
      <c r="J103" s="56">
        <v>0.82713999999999999</v>
      </c>
      <c r="K103" s="56">
        <v>0.84959700000000005</v>
      </c>
      <c r="L103" s="56">
        <v>0.87447699999999995</v>
      </c>
      <c r="M103" s="56">
        <v>0.89971800000000002</v>
      </c>
      <c r="N103" s="56">
        <v>0.92664899999999994</v>
      </c>
      <c r="O103" s="56">
        <v>0.95089800000000002</v>
      </c>
      <c r="P103" s="56">
        <v>0.97259099999999998</v>
      </c>
      <c r="Q103" s="56">
        <v>0.99377099999999996</v>
      </c>
      <c r="R103" s="56">
        <v>1.015933</v>
      </c>
      <c r="S103" s="56">
        <v>1.039423</v>
      </c>
      <c r="T103" s="56">
        <v>1.0585789999999999</v>
      </c>
      <c r="U103" s="56">
        <v>1.077548</v>
      </c>
      <c r="V103" s="56">
        <v>1.0963620000000001</v>
      </c>
      <c r="W103" s="56">
        <v>1.1165970000000001</v>
      </c>
      <c r="X103" s="56">
        <v>1.1382730000000001</v>
      </c>
      <c r="Y103" s="56">
        <v>1.1584410000000001</v>
      </c>
      <c r="Z103" s="56">
        <v>1.18238</v>
      </c>
      <c r="AA103" s="56">
        <v>1.2042079999999999</v>
      </c>
      <c r="AB103" s="56">
        <v>1.2276119999999999</v>
      </c>
      <c r="AC103" s="56">
        <v>1.251093</v>
      </c>
      <c r="AD103" s="56">
        <v>1.277771</v>
      </c>
      <c r="AE103" s="56">
        <v>1.300997</v>
      </c>
      <c r="AF103" s="56">
        <v>1.324063</v>
      </c>
      <c r="AG103" s="56">
        <v>1.350241</v>
      </c>
      <c r="AH103" s="56">
        <v>1.3713280000000001</v>
      </c>
      <c r="AI103" s="34">
        <v>2.5392999999999999E-2</v>
      </c>
    </row>
    <row r="104" spans="1:35" ht="15" customHeight="1" x14ac:dyDescent="0.45">
      <c r="A104" s="104" t="s">
        <v>802</v>
      </c>
      <c r="B104" s="55" t="s">
        <v>743</v>
      </c>
      <c r="C104" s="56">
        <v>0.65049999999999997</v>
      </c>
      <c r="D104" s="56">
        <v>0.65049999999999997</v>
      </c>
      <c r="E104" s="56">
        <v>0.61853800000000003</v>
      </c>
      <c r="F104" s="56">
        <v>0.60320700000000005</v>
      </c>
      <c r="G104" s="56">
        <v>0.59208499999999997</v>
      </c>
      <c r="H104" s="56">
        <v>0.57475900000000002</v>
      </c>
      <c r="I104" s="56">
        <v>0.57385299999999995</v>
      </c>
      <c r="J104" s="56">
        <v>0.56921699999999997</v>
      </c>
      <c r="K104" s="56">
        <v>0.57004299999999997</v>
      </c>
      <c r="L104" s="56">
        <v>0.56942000000000004</v>
      </c>
      <c r="M104" s="56">
        <v>0.56804600000000005</v>
      </c>
      <c r="N104" s="56">
        <v>0.57436200000000004</v>
      </c>
      <c r="O104" s="56">
        <v>0.57229399999999997</v>
      </c>
      <c r="P104" s="56">
        <v>0.57250599999999996</v>
      </c>
      <c r="Q104" s="56">
        <v>0.57585299999999995</v>
      </c>
      <c r="R104" s="56">
        <v>0.57376400000000005</v>
      </c>
      <c r="S104" s="56">
        <v>0.57269300000000001</v>
      </c>
      <c r="T104" s="56">
        <v>0.57790300000000006</v>
      </c>
      <c r="U104" s="56">
        <v>0.57620499999999997</v>
      </c>
      <c r="V104" s="56">
        <v>0.57844700000000004</v>
      </c>
      <c r="W104" s="56">
        <v>0.58057800000000004</v>
      </c>
      <c r="X104" s="56">
        <v>0.58668100000000001</v>
      </c>
      <c r="Y104" s="56">
        <v>0.58699999999999997</v>
      </c>
      <c r="Z104" s="56">
        <v>0.59387999999999996</v>
      </c>
      <c r="AA104" s="56">
        <v>0.59408700000000003</v>
      </c>
      <c r="AB104" s="56">
        <v>0.596719</v>
      </c>
      <c r="AC104" s="56">
        <v>0.60115399999999997</v>
      </c>
      <c r="AD104" s="56">
        <v>0.604491</v>
      </c>
      <c r="AE104" s="56">
        <v>0.60630700000000004</v>
      </c>
      <c r="AF104" s="56">
        <v>0.60972099999999996</v>
      </c>
      <c r="AG104" s="56">
        <v>0.609649</v>
      </c>
      <c r="AH104" s="56">
        <v>0.62053499999999995</v>
      </c>
      <c r="AI104" s="34">
        <v>-1.5200000000000001E-3</v>
      </c>
    </row>
    <row r="105" spans="1:35" ht="15" customHeight="1" x14ac:dyDescent="0.45">
      <c r="A105" s="104" t="s">
        <v>803</v>
      </c>
      <c r="B105" s="55" t="s">
        <v>704</v>
      </c>
      <c r="C105" s="56">
        <v>0.83579999999999999</v>
      </c>
      <c r="D105" s="56">
        <v>0.83779999999999999</v>
      </c>
      <c r="E105" s="56">
        <v>0.84314699999999998</v>
      </c>
      <c r="F105" s="56">
        <v>0.85189700000000002</v>
      </c>
      <c r="G105" s="56">
        <v>0.85451999999999995</v>
      </c>
      <c r="H105" s="56">
        <v>0.85572999999999999</v>
      </c>
      <c r="I105" s="56">
        <v>0.85743599999999998</v>
      </c>
      <c r="J105" s="56">
        <v>0.86038899999999996</v>
      </c>
      <c r="K105" s="56">
        <v>0.86469399999999996</v>
      </c>
      <c r="L105" s="56">
        <v>0.870583</v>
      </c>
      <c r="M105" s="56">
        <v>0.87781299999999995</v>
      </c>
      <c r="N105" s="56">
        <v>0.896984</v>
      </c>
      <c r="O105" s="56">
        <v>0.91902300000000003</v>
      </c>
      <c r="P105" s="56">
        <v>0.93695799999999996</v>
      </c>
      <c r="Q105" s="56">
        <v>0.95791899999999996</v>
      </c>
      <c r="R105" s="56">
        <v>0.97950300000000001</v>
      </c>
      <c r="S105" s="56">
        <v>1.000022</v>
      </c>
      <c r="T105" s="56">
        <v>1.0207250000000001</v>
      </c>
      <c r="U105" s="56">
        <v>1.0435300000000001</v>
      </c>
      <c r="V105" s="56">
        <v>1.0640799999999999</v>
      </c>
      <c r="W105" s="56">
        <v>1.084238</v>
      </c>
      <c r="X105" s="56">
        <v>1.1076820000000001</v>
      </c>
      <c r="Y105" s="56">
        <v>1.1307370000000001</v>
      </c>
      <c r="Z105" s="56">
        <v>1.1544220000000001</v>
      </c>
      <c r="AA105" s="56">
        <v>1.1787289999999999</v>
      </c>
      <c r="AB105" s="56">
        <v>1.2032799999999999</v>
      </c>
      <c r="AC105" s="56">
        <v>1.228464</v>
      </c>
      <c r="AD105" s="56">
        <v>1.2543010000000001</v>
      </c>
      <c r="AE105" s="56">
        <v>1.280516</v>
      </c>
      <c r="AF105" s="56">
        <v>1.3067949999999999</v>
      </c>
      <c r="AG105" s="56">
        <v>1.3340540000000001</v>
      </c>
      <c r="AH105" s="56">
        <v>1.3617950000000001</v>
      </c>
      <c r="AI105" s="34">
        <v>1.5872000000000001E-2</v>
      </c>
    </row>
    <row r="106" spans="1:35" ht="15" customHeight="1" x14ac:dyDescent="0.45">
      <c r="A106" s="104" t="s">
        <v>804</v>
      </c>
      <c r="B106" s="55" t="s">
        <v>777</v>
      </c>
      <c r="C106" s="56">
        <v>1.5047699999999999</v>
      </c>
      <c r="D106" s="56">
        <v>1.5047699999999999</v>
      </c>
      <c r="E106" s="56">
        <v>1.516737</v>
      </c>
      <c r="F106" s="56">
        <v>1.5314760000000001</v>
      </c>
      <c r="G106" s="56">
        <v>1.5277810000000001</v>
      </c>
      <c r="H106" s="56">
        <v>1.486219</v>
      </c>
      <c r="I106" s="56">
        <v>1.497665</v>
      </c>
      <c r="J106" s="56">
        <v>1.511479</v>
      </c>
      <c r="K106" s="56">
        <v>1.4485859999999999</v>
      </c>
      <c r="L106" s="56">
        <v>1.509112</v>
      </c>
      <c r="M106" s="56">
        <v>1.513031</v>
      </c>
      <c r="N106" s="56">
        <v>1.5178240000000001</v>
      </c>
      <c r="O106" s="56">
        <v>1.519792</v>
      </c>
      <c r="P106" s="56">
        <v>1.5201070000000001</v>
      </c>
      <c r="Q106" s="56">
        <v>1.470016</v>
      </c>
      <c r="R106" s="56">
        <v>1.5157099999999999</v>
      </c>
      <c r="S106" s="56">
        <v>1.5221610000000001</v>
      </c>
      <c r="T106" s="56">
        <v>1.4972700000000001</v>
      </c>
      <c r="U106" s="56">
        <v>1.503898</v>
      </c>
      <c r="V106" s="56">
        <v>1.510489</v>
      </c>
      <c r="W106" s="56">
        <v>1.5157020000000001</v>
      </c>
      <c r="X106" s="56">
        <v>1.4640340000000001</v>
      </c>
      <c r="Y106" s="56">
        <v>1.4712730000000001</v>
      </c>
      <c r="Z106" s="56">
        <v>1.4729159999999999</v>
      </c>
      <c r="AA106" s="56">
        <v>1.4738070000000001</v>
      </c>
      <c r="AB106" s="56">
        <v>1.4763059999999999</v>
      </c>
      <c r="AC106" s="56">
        <v>1.492027</v>
      </c>
      <c r="AD106" s="56">
        <v>1.4844010000000001</v>
      </c>
      <c r="AE106" s="56">
        <v>1.487862</v>
      </c>
      <c r="AF106" s="56">
        <v>1.4982960000000001</v>
      </c>
      <c r="AG106" s="56">
        <v>1.499444</v>
      </c>
      <c r="AH106" s="56">
        <v>1.525849</v>
      </c>
      <c r="AI106" s="34">
        <v>4.4900000000000002E-4</v>
      </c>
    </row>
    <row r="107" spans="1:35" ht="15" customHeight="1" x14ac:dyDescent="0.45">
      <c r="A107" s="104" t="s">
        <v>805</v>
      </c>
      <c r="B107" s="55" t="s">
        <v>746</v>
      </c>
      <c r="C107" s="56">
        <v>0.39775500000000003</v>
      </c>
      <c r="D107" s="56">
        <v>0.206455</v>
      </c>
      <c r="E107" s="56">
        <v>0.25556200000000001</v>
      </c>
      <c r="F107" s="56">
        <v>0.29711199999999999</v>
      </c>
      <c r="G107" s="56">
        <v>0.304894</v>
      </c>
      <c r="H107" s="56">
        <v>0.31096499999999999</v>
      </c>
      <c r="I107" s="56">
        <v>0.32762599999999997</v>
      </c>
      <c r="J107" s="56">
        <v>0.37209399999999998</v>
      </c>
      <c r="K107" s="56">
        <v>0.390872</v>
      </c>
      <c r="L107" s="56">
        <v>0.41822199999999998</v>
      </c>
      <c r="M107" s="56">
        <v>0.43007000000000001</v>
      </c>
      <c r="N107" s="56">
        <v>0.44431700000000002</v>
      </c>
      <c r="O107" s="56">
        <v>0.44053599999999998</v>
      </c>
      <c r="P107" s="56">
        <v>0.44423899999999999</v>
      </c>
      <c r="Q107" s="56">
        <v>0.44861899999999999</v>
      </c>
      <c r="R107" s="56">
        <v>0.45516200000000001</v>
      </c>
      <c r="S107" s="56">
        <v>0.45499499999999998</v>
      </c>
      <c r="T107" s="56">
        <v>0.45423000000000002</v>
      </c>
      <c r="U107" s="56">
        <v>0.45663300000000001</v>
      </c>
      <c r="V107" s="56">
        <v>0.458152</v>
      </c>
      <c r="W107" s="56">
        <v>0.456926</v>
      </c>
      <c r="X107" s="56">
        <v>0.45518500000000001</v>
      </c>
      <c r="Y107" s="56">
        <v>0.45426899999999998</v>
      </c>
      <c r="Z107" s="56">
        <v>0.455735</v>
      </c>
      <c r="AA107" s="56">
        <v>0.45743400000000001</v>
      </c>
      <c r="AB107" s="56">
        <v>0.46000200000000002</v>
      </c>
      <c r="AC107" s="56">
        <v>0.46449600000000002</v>
      </c>
      <c r="AD107" s="56">
        <v>0.46620800000000001</v>
      </c>
      <c r="AE107" s="56">
        <v>0.47270699999999999</v>
      </c>
      <c r="AF107" s="56">
        <v>0.475879</v>
      </c>
      <c r="AG107" s="56">
        <v>0.47827799999999998</v>
      </c>
      <c r="AH107" s="56">
        <v>0.47964699999999999</v>
      </c>
      <c r="AI107" s="34">
        <v>6.058E-3</v>
      </c>
    </row>
    <row r="108" spans="1:35" ht="15" customHeight="1" x14ac:dyDescent="0.45">
      <c r="A108" s="104" t="s">
        <v>806</v>
      </c>
      <c r="B108" s="55" t="s">
        <v>748</v>
      </c>
      <c r="C108" s="56">
        <v>8.7202800000000007</v>
      </c>
      <c r="D108" s="56">
        <v>8.8190790000000003</v>
      </c>
      <c r="E108" s="56">
        <v>9.0032169999999994</v>
      </c>
      <c r="F108" s="56">
        <v>9.2216939999999994</v>
      </c>
      <c r="G108" s="56">
        <v>9.3507400000000001</v>
      </c>
      <c r="H108" s="56">
        <v>9.4169180000000008</v>
      </c>
      <c r="I108" s="56">
        <v>9.5402640000000005</v>
      </c>
      <c r="J108" s="56">
        <v>9.6827220000000001</v>
      </c>
      <c r="K108" s="56">
        <v>9.7190999999999992</v>
      </c>
      <c r="L108" s="56">
        <v>9.8971820000000008</v>
      </c>
      <c r="M108" s="56">
        <v>10.003185999999999</v>
      </c>
      <c r="N108" s="56">
        <v>10.143212999999999</v>
      </c>
      <c r="O108" s="56">
        <v>10.250120000000001</v>
      </c>
      <c r="P108" s="56">
        <v>10.349722999999999</v>
      </c>
      <c r="Q108" s="56">
        <v>10.401683999999999</v>
      </c>
      <c r="R108" s="56">
        <v>10.553765</v>
      </c>
      <c r="S108" s="56">
        <v>10.662604999999999</v>
      </c>
      <c r="T108" s="56">
        <v>10.728888</v>
      </c>
      <c r="U108" s="56">
        <v>10.824422999999999</v>
      </c>
      <c r="V108" s="56">
        <v>10.920653</v>
      </c>
      <c r="W108" s="56">
        <v>11.015726000000001</v>
      </c>
      <c r="X108" s="56">
        <v>11.068156999999999</v>
      </c>
      <c r="Y108" s="56">
        <v>11.170244</v>
      </c>
      <c r="Z108" s="56">
        <v>11.288698999999999</v>
      </c>
      <c r="AA108" s="56">
        <v>11.392498</v>
      </c>
      <c r="AB108" s="56">
        <v>11.509762</v>
      </c>
      <c r="AC108" s="56">
        <v>11.646238</v>
      </c>
      <c r="AD108" s="56">
        <v>11.766743</v>
      </c>
      <c r="AE108" s="56">
        <v>11.889118</v>
      </c>
      <c r="AF108" s="56">
        <v>12.015687</v>
      </c>
      <c r="AG108" s="56">
        <v>12.142385000000001</v>
      </c>
      <c r="AH108" s="56">
        <v>12.279273</v>
      </c>
      <c r="AI108" s="34">
        <v>1.1102000000000001E-2</v>
      </c>
    </row>
    <row r="109" spans="1:35" ht="15" customHeight="1" x14ac:dyDescent="0.45">
      <c r="A109" s="104" t="s">
        <v>807</v>
      </c>
      <c r="B109" s="55" t="s">
        <v>706</v>
      </c>
      <c r="C109" s="56">
        <v>7.591901</v>
      </c>
      <c r="D109" s="56">
        <v>7.8744009999999998</v>
      </c>
      <c r="E109" s="56">
        <v>7.9797130000000003</v>
      </c>
      <c r="F109" s="56">
        <v>8.1757829999999991</v>
      </c>
      <c r="G109" s="56">
        <v>8.3502130000000001</v>
      </c>
      <c r="H109" s="56">
        <v>8.5024809999999995</v>
      </c>
      <c r="I109" s="56">
        <v>8.5348649999999999</v>
      </c>
      <c r="J109" s="56">
        <v>8.4886660000000003</v>
      </c>
      <c r="K109" s="56">
        <v>8.4981010000000001</v>
      </c>
      <c r="L109" s="56">
        <v>8.4979449999999996</v>
      </c>
      <c r="M109" s="56">
        <v>8.5529329999999995</v>
      </c>
      <c r="N109" s="56">
        <v>8.5631070000000005</v>
      </c>
      <c r="O109" s="56">
        <v>8.6490819999999999</v>
      </c>
      <c r="P109" s="56">
        <v>8.7223520000000008</v>
      </c>
      <c r="Q109" s="56">
        <v>8.7697629999999993</v>
      </c>
      <c r="R109" s="56">
        <v>8.8441159999999996</v>
      </c>
      <c r="S109" s="56">
        <v>8.9344090000000005</v>
      </c>
      <c r="T109" s="56">
        <v>9.0025270000000006</v>
      </c>
      <c r="U109" s="56">
        <v>9.1232450000000007</v>
      </c>
      <c r="V109" s="56">
        <v>9.2025079999999999</v>
      </c>
      <c r="W109" s="56">
        <v>9.2931600000000003</v>
      </c>
      <c r="X109" s="56">
        <v>9.4170590000000001</v>
      </c>
      <c r="Y109" s="56">
        <v>9.5319000000000003</v>
      </c>
      <c r="Z109" s="56">
        <v>9.6433520000000001</v>
      </c>
      <c r="AA109" s="56">
        <v>9.7482389999999999</v>
      </c>
      <c r="AB109" s="56">
        <v>9.8648550000000004</v>
      </c>
      <c r="AC109" s="56">
        <v>9.9914190000000005</v>
      </c>
      <c r="AD109" s="56">
        <v>10.102777</v>
      </c>
      <c r="AE109" s="56">
        <v>10.249806</v>
      </c>
      <c r="AF109" s="56">
        <v>10.379495</v>
      </c>
      <c r="AG109" s="56">
        <v>10.518380000000001</v>
      </c>
      <c r="AH109" s="56">
        <v>10.609063000000001</v>
      </c>
      <c r="AI109" s="34">
        <v>1.0853E-2</v>
      </c>
    </row>
    <row r="110" spans="1:35" ht="15" customHeight="1" x14ac:dyDescent="0.45">
      <c r="A110" s="104" t="s">
        <v>808</v>
      </c>
      <c r="B110" s="55" t="s">
        <v>708</v>
      </c>
      <c r="C110" s="56">
        <v>1.0596000000000001</v>
      </c>
      <c r="D110" s="56">
        <v>1.0874999999999999</v>
      </c>
      <c r="E110" s="56">
        <v>1.1400980000000001</v>
      </c>
      <c r="F110" s="56">
        <v>1.152371</v>
      </c>
      <c r="G110" s="56">
        <v>1.1731799999999999</v>
      </c>
      <c r="H110" s="56">
        <v>1.181017</v>
      </c>
      <c r="I110" s="56">
        <v>1.186483</v>
      </c>
      <c r="J110" s="56">
        <v>1.207381</v>
      </c>
      <c r="K110" s="56">
        <v>1.189484</v>
      </c>
      <c r="L110" s="56">
        <v>1.21461</v>
      </c>
      <c r="M110" s="56">
        <v>1.2254119999999999</v>
      </c>
      <c r="N110" s="56">
        <v>1.2007060000000001</v>
      </c>
      <c r="O110" s="56">
        <v>1.2035899999999999</v>
      </c>
      <c r="P110" s="56">
        <v>1.2281740000000001</v>
      </c>
      <c r="Q110" s="56">
        <v>1.218051</v>
      </c>
      <c r="R110" s="56">
        <v>1.256351</v>
      </c>
      <c r="S110" s="56">
        <v>1.2682720000000001</v>
      </c>
      <c r="T110" s="56">
        <v>1.2647299999999999</v>
      </c>
      <c r="U110" s="56">
        <v>1.3122860000000001</v>
      </c>
      <c r="V110" s="56">
        <v>1.3273140000000001</v>
      </c>
      <c r="W110" s="56">
        <v>1.340311</v>
      </c>
      <c r="X110" s="56">
        <v>1.3452759999999999</v>
      </c>
      <c r="Y110" s="56">
        <v>1.3625419999999999</v>
      </c>
      <c r="Z110" s="56">
        <v>1.37466</v>
      </c>
      <c r="AA110" s="56">
        <v>1.3898489999999999</v>
      </c>
      <c r="AB110" s="56">
        <v>1.4082060000000001</v>
      </c>
      <c r="AC110" s="56">
        <v>1.428606</v>
      </c>
      <c r="AD110" s="56">
        <v>1.436736</v>
      </c>
      <c r="AE110" s="56">
        <v>1.47221</v>
      </c>
      <c r="AF110" s="56">
        <v>1.49596</v>
      </c>
      <c r="AG110" s="56">
        <v>1.5168470000000001</v>
      </c>
      <c r="AH110" s="56">
        <v>1.5264709999999999</v>
      </c>
      <c r="AI110" s="34">
        <v>1.1846000000000001E-2</v>
      </c>
    </row>
    <row r="111" spans="1:35" ht="15" customHeight="1" x14ac:dyDescent="0.45">
      <c r="A111" s="104" t="s">
        <v>809</v>
      </c>
      <c r="B111" s="55" t="s">
        <v>783</v>
      </c>
      <c r="C111" s="56">
        <v>0</v>
      </c>
      <c r="D111" s="56">
        <v>0</v>
      </c>
      <c r="E111" s="56">
        <v>0</v>
      </c>
      <c r="F111" s="56">
        <v>0</v>
      </c>
      <c r="G111" s="56">
        <v>0</v>
      </c>
      <c r="H111" s="56">
        <v>0</v>
      </c>
      <c r="I111" s="56">
        <v>0</v>
      </c>
      <c r="J111" s="56">
        <v>0</v>
      </c>
      <c r="K111" s="56">
        <v>0</v>
      </c>
      <c r="L111" s="56">
        <v>0</v>
      </c>
      <c r="M111" s="56">
        <v>0</v>
      </c>
      <c r="N111" s="56">
        <v>0</v>
      </c>
      <c r="O111" s="56">
        <v>0</v>
      </c>
      <c r="P111" s="56">
        <v>0</v>
      </c>
      <c r="Q111" s="56">
        <v>0</v>
      </c>
      <c r="R111" s="56">
        <v>0</v>
      </c>
      <c r="S111" s="56">
        <v>0</v>
      </c>
      <c r="T111" s="56">
        <v>0</v>
      </c>
      <c r="U111" s="56">
        <v>0</v>
      </c>
      <c r="V111" s="56">
        <v>0</v>
      </c>
      <c r="W111" s="56">
        <v>0</v>
      </c>
      <c r="X111" s="56">
        <v>0</v>
      </c>
      <c r="Y111" s="56">
        <v>0</v>
      </c>
      <c r="Z111" s="56">
        <v>0</v>
      </c>
      <c r="AA111" s="56">
        <v>0</v>
      </c>
      <c r="AB111" s="56">
        <v>0</v>
      </c>
      <c r="AC111" s="56">
        <v>0</v>
      </c>
      <c r="AD111" s="56">
        <v>0</v>
      </c>
      <c r="AE111" s="56">
        <v>0</v>
      </c>
      <c r="AF111" s="56">
        <v>0</v>
      </c>
      <c r="AG111" s="56">
        <v>0</v>
      </c>
      <c r="AH111" s="56">
        <v>0</v>
      </c>
      <c r="AI111" s="34" t="s">
        <v>153</v>
      </c>
    </row>
    <row r="112" spans="1:35" ht="15" customHeight="1" x14ac:dyDescent="0.45">
      <c r="A112" s="104" t="s">
        <v>810</v>
      </c>
      <c r="B112" s="55" t="s">
        <v>752</v>
      </c>
      <c r="C112" s="56">
        <v>1.9117580000000001</v>
      </c>
      <c r="D112" s="56">
        <v>1.959219</v>
      </c>
      <c r="E112" s="56">
        <v>2.060317</v>
      </c>
      <c r="F112" s="56">
        <v>2.152177</v>
      </c>
      <c r="G112" s="56">
        <v>2.193848</v>
      </c>
      <c r="H112" s="56">
        <v>2.2445810000000002</v>
      </c>
      <c r="I112" s="56">
        <v>2.3073109999999999</v>
      </c>
      <c r="J112" s="56">
        <v>2.3437709999999998</v>
      </c>
      <c r="K112" s="56">
        <v>2.361964</v>
      </c>
      <c r="L112" s="56">
        <v>2.3825259999999999</v>
      </c>
      <c r="M112" s="56">
        <v>2.3921830000000002</v>
      </c>
      <c r="N112" s="56">
        <v>2.3898730000000001</v>
      </c>
      <c r="O112" s="56">
        <v>2.3989609999999999</v>
      </c>
      <c r="P112" s="56">
        <v>2.4182139999999999</v>
      </c>
      <c r="Q112" s="56">
        <v>2.429265</v>
      </c>
      <c r="R112" s="56">
        <v>2.4489550000000002</v>
      </c>
      <c r="S112" s="56">
        <v>2.454799</v>
      </c>
      <c r="T112" s="56">
        <v>2.4615040000000001</v>
      </c>
      <c r="U112" s="56">
        <v>2.451908</v>
      </c>
      <c r="V112" s="56">
        <v>2.4572850000000002</v>
      </c>
      <c r="W112" s="56">
        <v>2.4625680000000001</v>
      </c>
      <c r="X112" s="56">
        <v>2.5043410000000002</v>
      </c>
      <c r="Y112" s="56">
        <v>2.5094029999999998</v>
      </c>
      <c r="Z112" s="56">
        <v>2.5154649999999998</v>
      </c>
      <c r="AA112" s="56">
        <v>2.5220159999999998</v>
      </c>
      <c r="AB112" s="56">
        <v>2.5234640000000002</v>
      </c>
      <c r="AC112" s="56">
        <v>2.5184129999999998</v>
      </c>
      <c r="AD112" s="56">
        <v>2.5204629999999999</v>
      </c>
      <c r="AE112" s="56">
        <v>2.522964</v>
      </c>
      <c r="AF112" s="56">
        <v>2.5282629999999999</v>
      </c>
      <c r="AG112" s="56">
        <v>2.5292129999999999</v>
      </c>
      <c r="AH112" s="56">
        <v>2.5164279999999999</v>
      </c>
      <c r="AI112" s="34">
        <v>8.9040000000000005E-3</v>
      </c>
    </row>
    <row r="113" spans="1:35" ht="15" customHeight="1" x14ac:dyDescent="0.45">
      <c r="A113" s="104" t="s">
        <v>811</v>
      </c>
      <c r="B113" s="55" t="s">
        <v>754</v>
      </c>
      <c r="C113" s="56">
        <v>0.17427100000000001</v>
      </c>
      <c r="D113" s="56">
        <v>0.24209900000000001</v>
      </c>
      <c r="E113" s="56">
        <v>0.30443799999999999</v>
      </c>
      <c r="F113" s="56">
        <v>0.32373000000000002</v>
      </c>
      <c r="G113" s="56">
        <v>0.32800800000000002</v>
      </c>
      <c r="H113" s="56">
        <v>0.36674600000000002</v>
      </c>
      <c r="I113" s="56">
        <v>0.45546300000000001</v>
      </c>
      <c r="J113" s="56">
        <v>0.53093900000000005</v>
      </c>
      <c r="K113" s="56">
        <v>0.55165900000000001</v>
      </c>
      <c r="L113" s="56">
        <v>0.57363500000000001</v>
      </c>
      <c r="M113" s="56">
        <v>0.59309900000000004</v>
      </c>
      <c r="N113" s="56">
        <v>0.60345899999999997</v>
      </c>
      <c r="O113" s="56">
        <v>0.60345899999999997</v>
      </c>
      <c r="P113" s="56">
        <v>0.604715</v>
      </c>
      <c r="Q113" s="56">
        <v>0.60345899999999997</v>
      </c>
      <c r="R113" s="56">
        <v>0.60345899999999997</v>
      </c>
      <c r="S113" s="56">
        <v>0.60345899999999997</v>
      </c>
      <c r="T113" s="56">
        <v>0.604715</v>
      </c>
      <c r="U113" s="56">
        <v>0.60345899999999997</v>
      </c>
      <c r="V113" s="56">
        <v>0.60345899999999997</v>
      </c>
      <c r="W113" s="56">
        <v>0.60345899999999997</v>
      </c>
      <c r="X113" s="56">
        <v>0.604715</v>
      </c>
      <c r="Y113" s="56">
        <v>0.60345899999999997</v>
      </c>
      <c r="Z113" s="56">
        <v>0.60345899999999997</v>
      </c>
      <c r="AA113" s="56">
        <v>0.60345899999999997</v>
      </c>
      <c r="AB113" s="56">
        <v>0.604715</v>
      </c>
      <c r="AC113" s="56">
        <v>0.60345899999999997</v>
      </c>
      <c r="AD113" s="56">
        <v>0.60345899999999997</v>
      </c>
      <c r="AE113" s="56">
        <v>0.60345899999999997</v>
      </c>
      <c r="AF113" s="56">
        <v>0.604715</v>
      </c>
      <c r="AG113" s="56">
        <v>0.60345899999999997</v>
      </c>
      <c r="AH113" s="56">
        <v>0.60345899999999997</v>
      </c>
      <c r="AI113" s="34">
        <v>4.088E-2</v>
      </c>
    </row>
    <row r="114" spans="1:35" ht="15" customHeight="1" x14ac:dyDescent="0.45">
      <c r="A114" s="104" t="s">
        <v>812</v>
      </c>
      <c r="B114" s="55" t="s">
        <v>756</v>
      </c>
      <c r="C114" s="56">
        <v>10.73753</v>
      </c>
      <c r="D114" s="56">
        <v>11.163218000000001</v>
      </c>
      <c r="E114" s="56">
        <v>11.484565999999999</v>
      </c>
      <c r="F114" s="56">
        <v>11.804062</v>
      </c>
      <c r="G114" s="56">
        <v>12.045248000000001</v>
      </c>
      <c r="H114" s="56">
        <v>12.294826</v>
      </c>
      <c r="I114" s="56">
        <v>12.484123</v>
      </c>
      <c r="J114" s="56">
        <v>12.570755999999999</v>
      </c>
      <c r="K114" s="56">
        <v>12.601208</v>
      </c>
      <c r="L114" s="56">
        <v>12.668715000000001</v>
      </c>
      <c r="M114" s="56">
        <v>12.763626</v>
      </c>
      <c r="N114" s="56">
        <v>12.757145</v>
      </c>
      <c r="O114" s="56">
        <v>12.855093</v>
      </c>
      <c r="P114" s="56">
        <v>12.973454</v>
      </c>
      <c r="Q114" s="56">
        <v>13.020538</v>
      </c>
      <c r="R114" s="56">
        <v>13.152881000000001</v>
      </c>
      <c r="S114" s="56">
        <v>13.26094</v>
      </c>
      <c r="T114" s="56">
        <v>13.333475999999999</v>
      </c>
      <c r="U114" s="56">
        <v>13.490898</v>
      </c>
      <c r="V114" s="56">
        <v>13.590567</v>
      </c>
      <c r="W114" s="56">
        <v>13.699498</v>
      </c>
      <c r="X114" s="56">
        <v>13.871390999999999</v>
      </c>
      <c r="Y114" s="56">
        <v>14.007305000000001</v>
      </c>
      <c r="Z114" s="56">
        <v>14.136936</v>
      </c>
      <c r="AA114" s="56">
        <v>14.263562</v>
      </c>
      <c r="AB114" s="56">
        <v>14.401239</v>
      </c>
      <c r="AC114" s="56">
        <v>14.541895999999999</v>
      </c>
      <c r="AD114" s="56">
        <v>14.663436000000001</v>
      </c>
      <c r="AE114" s="56">
        <v>14.848439000000001</v>
      </c>
      <c r="AF114" s="56">
        <v>15.008433</v>
      </c>
      <c r="AG114" s="56">
        <v>15.167899999999999</v>
      </c>
      <c r="AH114" s="56">
        <v>15.255421999999999</v>
      </c>
      <c r="AI114" s="34">
        <v>1.1393E-2</v>
      </c>
    </row>
    <row r="115" spans="1:35" ht="15" customHeight="1" x14ac:dyDescent="0.45">
      <c r="A115" s="104" t="s">
        <v>813</v>
      </c>
      <c r="B115" s="55" t="s">
        <v>758</v>
      </c>
      <c r="C115" s="56">
        <v>0.57889999999999997</v>
      </c>
      <c r="D115" s="56">
        <v>0.57469999999999999</v>
      </c>
      <c r="E115" s="56">
        <v>0.50977499999999998</v>
      </c>
      <c r="F115" s="56">
        <v>0.479099</v>
      </c>
      <c r="G115" s="56">
        <v>0.48852099999999998</v>
      </c>
      <c r="H115" s="56">
        <v>0.47726400000000002</v>
      </c>
      <c r="I115" s="56">
        <v>0.46925600000000001</v>
      </c>
      <c r="J115" s="56">
        <v>0.46356700000000001</v>
      </c>
      <c r="K115" s="56">
        <v>0.45755899999999999</v>
      </c>
      <c r="L115" s="56">
        <v>0.45199</v>
      </c>
      <c r="M115" s="56">
        <v>0.44616499999999998</v>
      </c>
      <c r="N115" s="56">
        <v>0.44184499999999999</v>
      </c>
      <c r="O115" s="56">
        <v>0.441108</v>
      </c>
      <c r="P115" s="56">
        <v>0.44228299999999998</v>
      </c>
      <c r="Q115" s="56">
        <v>0.44533899999999998</v>
      </c>
      <c r="R115" s="56">
        <v>0.446494</v>
      </c>
      <c r="S115" s="56">
        <v>0.44617499999999999</v>
      </c>
      <c r="T115" s="56">
        <v>0.44782899999999998</v>
      </c>
      <c r="U115" s="56">
        <v>0.44858799999999999</v>
      </c>
      <c r="V115" s="56">
        <v>0.44972600000000001</v>
      </c>
      <c r="W115" s="56">
        <v>0.44989800000000002</v>
      </c>
      <c r="X115" s="56">
        <v>0.449936</v>
      </c>
      <c r="Y115" s="56">
        <v>0.44799</v>
      </c>
      <c r="Z115" s="56">
        <v>0.44838499999999998</v>
      </c>
      <c r="AA115" s="56">
        <v>0.44574799999999998</v>
      </c>
      <c r="AB115" s="56">
        <v>0.44482300000000002</v>
      </c>
      <c r="AC115" s="56">
        <v>0.44358500000000001</v>
      </c>
      <c r="AD115" s="56">
        <v>0.44170199999999998</v>
      </c>
      <c r="AE115" s="56">
        <v>0.43846400000000002</v>
      </c>
      <c r="AF115" s="56">
        <v>0.43704599999999999</v>
      </c>
      <c r="AG115" s="56">
        <v>0.43334699999999998</v>
      </c>
      <c r="AH115" s="56">
        <v>0.43025200000000002</v>
      </c>
      <c r="AI115" s="34">
        <v>-9.5270000000000007E-3</v>
      </c>
    </row>
    <row r="116" spans="1:35" ht="15" customHeight="1" x14ac:dyDescent="0.45">
      <c r="A116" s="104" t="s">
        <v>814</v>
      </c>
      <c r="B116" s="55" t="s">
        <v>712</v>
      </c>
      <c r="C116" s="56">
        <v>0.53357299999999996</v>
      </c>
      <c r="D116" s="56">
        <v>0.47875600000000001</v>
      </c>
      <c r="E116" s="56">
        <v>0.50388900000000003</v>
      </c>
      <c r="F116" s="56">
        <v>0.52757799999999999</v>
      </c>
      <c r="G116" s="56">
        <v>0.53983999999999999</v>
      </c>
      <c r="H116" s="56">
        <v>0.55014799999999997</v>
      </c>
      <c r="I116" s="56">
        <v>0.55892699999999995</v>
      </c>
      <c r="J116" s="56">
        <v>0.56605899999999998</v>
      </c>
      <c r="K116" s="56">
        <v>0.56550999999999996</v>
      </c>
      <c r="L116" s="56">
        <v>0.56468499999999999</v>
      </c>
      <c r="M116" s="56">
        <v>0.56344099999999997</v>
      </c>
      <c r="N116" s="56">
        <v>0.56228500000000003</v>
      </c>
      <c r="O116" s="56">
        <v>0.55479299999999998</v>
      </c>
      <c r="P116" s="56">
        <v>0.54777399999999998</v>
      </c>
      <c r="Q116" s="56">
        <v>0.54105300000000001</v>
      </c>
      <c r="R116" s="56">
        <v>0.53444599999999998</v>
      </c>
      <c r="S116" s="56">
        <v>0.52634199999999998</v>
      </c>
      <c r="T116" s="56">
        <v>0.52362699999999995</v>
      </c>
      <c r="U116" s="56">
        <v>0.52114400000000005</v>
      </c>
      <c r="V116" s="56">
        <v>0.518706</v>
      </c>
      <c r="W116" s="56">
        <v>0.51629700000000001</v>
      </c>
      <c r="X116" s="56">
        <v>0.51469399999999998</v>
      </c>
      <c r="Y116" s="56">
        <v>0.513208</v>
      </c>
      <c r="Z116" s="56">
        <v>0.51172799999999996</v>
      </c>
      <c r="AA116" s="56">
        <v>0.51047399999999998</v>
      </c>
      <c r="AB116" s="56">
        <v>0.50958899999999996</v>
      </c>
      <c r="AC116" s="56">
        <v>0.50884600000000002</v>
      </c>
      <c r="AD116" s="56">
        <v>0.50835300000000005</v>
      </c>
      <c r="AE116" s="56">
        <v>0.50778500000000004</v>
      </c>
      <c r="AF116" s="56">
        <v>0.50717900000000005</v>
      </c>
      <c r="AG116" s="56">
        <v>0.50663800000000003</v>
      </c>
      <c r="AH116" s="56">
        <v>0.50593999999999995</v>
      </c>
      <c r="AI116" s="34">
        <v>-1.714E-3</v>
      </c>
    </row>
    <row r="117" spans="1:35" ht="15" customHeight="1" x14ac:dyDescent="0.45">
      <c r="A117" s="104" t="s">
        <v>815</v>
      </c>
      <c r="B117" s="55" t="s">
        <v>787</v>
      </c>
      <c r="C117" s="56">
        <v>0</v>
      </c>
      <c r="D117" s="56">
        <v>0</v>
      </c>
      <c r="E117" s="56">
        <v>0</v>
      </c>
      <c r="F117" s="56">
        <v>0</v>
      </c>
      <c r="G117" s="56">
        <v>0</v>
      </c>
      <c r="H117" s="56">
        <v>0</v>
      </c>
      <c r="I117" s="56">
        <v>0</v>
      </c>
      <c r="J117" s="56">
        <v>0</v>
      </c>
      <c r="K117" s="56">
        <v>0</v>
      </c>
      <c r="L117" s="56">
        <v>0</v>
      </c>
      <c r="M117" s="56">
        <v>0</v>
      </c>
      <c r="N117" s="56">
        <v>0</v>
      </c>
      <c r="O117" s="56">
        <v>0</v>
      </c>
      <c r="P117" s="56">
        <v>0</v>
      </c>
      <c r="Q117" s="56">
        <v>0</v>
      </c>
      <c r="R117" s="56">
        <v>0</v>
      </c>
      <c r="S117" s="56">
        <v>0</v>
      </c>
      <c r="T117" s="56">
        <v>0</v>
      </c>
      <c r="U117" s="56">
        <v>0</v>
      </c>
      <c r="V117" s="56">
        <v>0</v>
      </c>
      <c r="W117" s="56">
        <v>0</v>
      </c>
      <c r="X117" s="56">
        <v>0</v>
      </c>
      <c r="Y117" s="56">
        <v>0</v>
      </c>
      <c r="Z117" s="56">
        <v>0</v>
      </c>
      <c r="AA117" s="56">
        <v>0</v>
      </c>
      <c r="AB117" s="56">
        <v>0</v>
      </c>
      <c r="AC117" s="56">
        <v>0</v>
      </c>
      <c r="AD117" s="56">
        <v>0</v>
      </c>
      <c r="AE117" s="56">
        <v>0</v>
      </c>
      <c r="AF117" s="56">
        <v>0</v>
      </c>
      <c r="AG117" s="56">
        <v>0</v>
      </c>
      <c r="AH117" s="56">
        <v>0</v>
      </c>
      <c r="AI117" s="34" t="s">
        <v>153</v>
      </c>
    </row>
    <row r="118" spans="1:35" ht="15" customHeight="1" x14ac:dyDescent="0.45">
      <c r="A118" s="104" t="s">
        <v>816</v>
      </c>
      <c r="B118" s="55" t="s">
        <v>761</v>
      </c>
      <c r="C118" s="56">
        <v>1.112473</v>
      </c>
      <c r="D118" s="56">
        <v>1.0534559999999999</v>
      </c>
      <c r="E118" s="56">
        <v>1.013663</v>
      </c>
      <c r="F118" s="56">
        <v>1.006677</v>
      </c>
      <c r="G118" s="56">
        <v>1.0283610000000001</v>
      </c>
      <c r="H118" s="56">
        <v>1.027412</v>
      </c>
      <c r="I118" s="56">
        <v>1.0281830000000001</v>
      </c>
      <c r="J118" s="56">
        <v>1.0296259999999999</v>
      </c>
      <c r="K118" s="56">
        <v>1.023069</v>
      </c>
      <c r="L118" s="56">
        <v>1.016675</v>
      </c>
      <c r="M118" s="56">
        <v>1.009606</v>
      </c>
      <c r="N118" s="56">
        <v>1.00413</v>
      </c>
      <c r="O118" s="56">
        <v>0.99590000000000001</v>
      </c>
      <c r="P118" s="56">
        <v>0.99005699999999996</v>
      </c>
      <c r="Q118" s="56">
        <v>0.98639200000000005</v>
      </c>
      <c r="R118" s="56">
        <v>0.98094099999999995</v>
      </c>
      <c r="S118" s="56">
        <v>0.97251699999999996</v>
      </c>
      <c r="T118" s="56">
        <v>0.97145599999999999</v>
      </c>
      <c r="U118" s="56">
        <v>0.96973200000000004</v>
      </c>
      <c r="V118" s="56">
        <v>0.96843199999999996</v>
      </c>
      <c r="W118" s="56">
        <v>0.966194</v>
      </c>
      <c r="X118" s="56">
        <v>0.96462999999999999</v>
      </c>
      <c r="Y118" s="56">
        <v>0.961198</v>
      </c>
      <c r="Z118" s="56">
        <v>0.96011299999999999</v>
      </c>
      <c r="AA118" s="56">
        <v>0.95622200000000002</v>
      </c>
      <c r="AB118" s="56">
        <v>0.95441200000000004</v>
      </c>
      <c r="AC118" s="56">
        <v>0.95243100000000003</v>
      </c>
      <c r="AD118" s="56">
        <v>0.95005499999999998</v>
      </c>
      <c r="AE118" s="56">
        <v>0.94625000000000004</v>
      </c>
      <c r="AF118" s="56">
        <v>0.94422499999999998</v>
      </c>
      <c r="AG118" s="56">
        <v>0.93998499999999996</v>
      </c>
      <c r="AH118" s="56">
        <v>0.93619300000000005</v>
      </c>
      <c r="AI118" s="34">
        <v>-5.5500000000000002E-3</v>
      </c>
    </row>
    <row r="119" spans="1:35" ht="15" customHeight="1" x14ac:dyDescent="0.45">
      <c r="A119" s="104" t="s">
        <v>817</v>
      </c>
      <c r="B119" s="55" t="s">
        <v>790</v>
      </c>
      <c r="C119" s="56">
        <v>0.90236000000000005</v>
      </c>
      <c r="D119" s="56">
        <v>0.88930299999999995</v>
      </c>
      <c r="E119" s="56">
        <v>0.87347399999999997</v>
      </c>
      <c r="F119" s="56">
        <v>0.86843000000000004</v>
      </c>
      <c r="G119" s="56">
        <v>0.85674899999999998</v>
      </c>
      <c r="H119" s="56">
        <v>0.85</v>
      </c>
      <c r="I119" s="56">
        <v>0.842719</v>
      </c>
      <c r="J119" s="56">
        <v>0.84263100000000002</v>
      </c>
      <c r="K119" s="56">
        <v>0.84514699999999998</v>
      </c>
      <c r="L119" s="56">
        <v>0.85183799999999998</v>
      </c>
      <c r="M119" s="56">
        <v>0.85061699999999996</v>
      </c>
      <c r="N119" s="56">
        <v>0.85406099999999996</v>
      </c>
      <c r="O119" s="56">
        <v>0.855437</v>
      </c>
      <c r="P119" s="56">
        <v>0.85701300000000002</v>
      </c>
      <c r="Q119" s="56">
        <v>0.85854799999999998</v>
      </c>
      <c r="R119" s="56">
        <v>0.86018499999999998</v>
      </c>
      <c r="S119" s="56">
        <v>0.86147700000000005</v>
      </c>
      <c r="T119" s="56">
        <v>0.86416700000000002</v>
      </c>
      <c r="U119" s="56">
        <v>0.86716400000000005</v>
      </c>
      <c r="V119" s="56">
        <v>0.87021300000000001</v>
      </c>
      <c r="W119" s="56">
        <v>0.87395</v>
      </c>
      <c r="X119" s="56">
        <v>0.87924199999999997</v>
      </c>
      <c r="Y119" s="56">
        <v>0.88523099999999999</v>
      </c>
      <c r="Z119" s="56">
        <v>0.89094499999999999</v>
      </c>
      <c r="AA119" s="56">
        <v>0.89664299999999997</v>
      </c>
      <c r="AB119" s="56">
        <v>0.898262</v>
      </c>
      <c r="AC119" s="56">
        <v>0.90078199999999997</v>
      </c>
      <c r="AD119" s="56">
        <v>0.90114300000000003</v>
      </c>
      <c r="AE119" s="56">
        <v>0.90812199999999998</v>
      </c>
      <c r="AF119" s="56">
        <v>0.91505199999999998</v>
      </c>
      <c r="AG119" s="56">
        <v>0.92198400000000003</v>
      </c>
      <c r="AH119" s="56">
        <v>0.932056</v>
      </c>
      <c r="AI119" s="34">
        <v>1.0449999999999999E-3</v>
      </c>
    </row>
    <row r="120" spans="1:35" ht="15" customHeight="1" x14ac:dyDescent="0.45">
      <c r="A120" s="104" t="s">
        <v>818</v>
      </c>
      <c r="B120" s="55" t="s">
        <v>763</v>
      </c>
      <c r="C120" s="56">
        <v>1.625227</v>
      </c>
      <c r="D120" s="56">
        <v>1.544727</v>
      </c>
      <c r="E120" s="56">
        <v>1.5859639999999999</v>
      </c>
      <c r="F120" s="56">
        <v>1.632223</v>
      </c>
      <c r="G120" s="56">
        <v>1.6597150000000001</v>
      </c>
      <c r="H120" s="56">
        <v>1.690901</v>
      </c>
      <c r="I120" s="56">
        <v>1.7252400000000001</v>
      </c>
      <c r="J120" s="56">
        <v>1.760197</v>
      </c>
      <c r="K120" s="56">
        <v>1.7848930000000001</v>
      </c>
      <c r="L120" s="56">
        <v>1.810991</v>
      </c>
      <c r="M120" s="56">
        <v>1.8377019999999999</v>
      </c>
      <c r="N120" s="56">
        <v>1.8650199999999999</v>
      </c>
      <c r="O120" s="56">
        <v>1.885157</v>
      </c>
      <c r="P120" s="56">
        <v>1.899778</v>
      </c>
      <c r="Q120" s="56">
        <v>1.913775</v>
      </c>
      <c r="R120" s="56">
        <v>1.9326559999999999</v>
      </c>
      <c r="S120" s="56">
        <v>1.9496709999999999</v>
      </c>
      <c r="T120" s="56">
        <v>1.9648209999999999</v>
      </c>
      <c r="U120" s="56">
        <v>1.9766379999999999</v>
      </c>
      <c r="V120" s="56">
        <v>1.9907360000000001</v>
      </c>
      <c r="W120" s="56">
        <v>2.0017900000000002</v>
      </c>
      <c r="X120" s="56">
        <v>2.018573</v>
      </c>
      <c r="Y120" s="56">
        <v>2.037261</v>
      </c>
      <c r="Z120" s="56">
        <v>2.05294</v>
      </c>
      <c r="AA120" s="56">
        <v>2.0725730000000002</v>
      </c>
      <c r="AB120" s="56">
        <v>2.0959159999999999</v>
      </c>
      <c r="AC120" s="56">
        <v>2.1209060000000002</v>
      </c>
      <c r="AD120" s="56">
        <v>2.1465329999999998</v>
      </c>
      <c r="AE120" s="56">
        <v>2.1716449999999998</v>
      </c>
      <c r="AF120" s="56">
        <v>2.193146</v>
      </c>
      <c r="AG120" s="56">
        <v>2.214486</v>
      </c>
      <c r="AH120" s="56">
        <v>2.234988</v>
      </c>
      <c r="AI120" s="34">
        <v>1.0330000000000001E-2</v>
      </c>
    </row>
    <row r="121" spans="1:35" ht="15" customHeight="1" x14ac:dyDescent="0.45">
      <c r="A121" s="104" t="s">
        <v>819</v>
      </c>
      <c r="B121" s="55" t="s">
        <v>765</v>
      </c>
      <c r="C121" s="56">
        <v>3.2338</v>
      </c>
      <c r="D121" s="56">
        <v>3.1894</v>
      </c>
      <c r="E121" s="56">
        <v>3.2509220000000001</v>
      </c>
      <c r="F121" s="56">
        <v>3.3305570000000002</v>
      </c>
      <c r="G121" s="56">
        <v>3.3816229999999998</v>
      </c>
      <c r="H121" s="56">
        <v>3.4262090000000001</v>
      </c>
      <c r="I121" s="56">
        <v>3.467133</v>
      </c>
      <c r="J121" s="56">
        <v>3.510113</v>
      </c>
      <c r="K121" s="56">
        <v>3.5292300000000001</v>
      </c>
      <c r="L121" s="56">
        <v>3.5615770000000002</v>
      </c>
      <c r="M121" s="56">
        <v>3.5918410000000001</v>
      </c>
      <c r="N121" s="56">
        <v>3.6221969999999999</v>
      </c>
      <c r="O121" s="56">
        <v>3.6423510000000001</v>
      </c>
      <c r="P121" s="56">
        <v>3.6625489999999998</v>
      </c>
      <c r="Q121" s="56">
        <v>3.6811120000000002</v>
      </c>
      <c r="R121" s="56">
        <v>3.705295</v>
      </c>
      <c r="S121" s="56">
        <v>3.726877</v>
      </c>
      <c r="T121" s="56">
        <v>3.7437990000000001</v>
      </c>
      <c r="U121" s="56">
        <v>3.7683840000000002</v>
      </c>
      <c r="V121" s="56">
        <v>3.7862149999999999</v>
      </c>
      <c r="W121" s="56">
        <v>3.8043610000000001</v>
      </c>
      <c r="X121" s="56">
        <v>3.828576</v>
      </c>
      <c r="Y121" s="56">
        <v>3.8529520000000002</v>
      </c>
      <c r="Z121" s="56">
        <v>3.876115</v>
      </c>
      <c r="AA121" s="56">
        <v>3.8989919999999998</v>
      </c>
      <c r="AB121" s="56">
        <v>3.923168</v>
      </c>
      <c r="AC121" s="56">
        <v>3.9479009999999999</v>
      </c>
      <c r="AD121" s="56">
        <v>3.9705050000000002</v>
      </c>
      <c r="AE121" s="56">
        <v>3.9938799999999999</v>
      </c>
      <c r="AF121" s="56">
        <v>4.01532</v>
      </c>
      <c r="AG121" s="56">
        <v>4.035501</v>
      </c>
      <c r="AH121" s="56">
        <v>4.049404</v>
      </c>
      <c r="AI121" s="34">
        <v>7.2820000000000003E-3</v>
      </c>
    </row>
    <row r="122" spans="1:35" ht="15" customHeight="1" x14ac:dyDescent="0.45">
      <c r="A122" s="104" t="s">
        <v>820</v>
      </c>
      <c r="B122" s="57" t="s">
        <v>412</v>
      </c>
      <c r="C122" s="147">
        <v>26.331669000000002</v>
      </c>
      <c r="D122" s="147">
        <v>26.659185000000001</v>
      </c>
      <c r="E122" s="147">
        <v>27.211807</v>
      </c>
      <c r="F122" s="147">
        <v>27.863644000000001</v>
      </c>
      <c r="G122" s="147">
        <v>28.322434999999999</v>
      </c>
      <c r="H122" s="147">
        <v>28.706264000000001</v>
      </c>
      <c r="I122" s="147">
        <v>29.087664</v>
      </c>
      <c r="J122" s="147">
        <v>29.396045999999998</v>
      </c>
      <c r="K122" s="147">
        <v>29.502647</v>
      </c>
      <c r="L122" s="147">
        <v>29.806975999999999</v>
      </c>
      <c r="M122" s="147">
        <v>30.056577999999998</v>
      </c>
      <c r="N122" s="147">
        <v>30.245766</v>
      </c>
      <c r="O122" s="147">
        <v>30.484058000000001</v>
      </c>
      <c r="P122" s="147">
        <v>30.732576000000002</v>
      </c>
      <c r="Q122" s="147">
        <v>30.862051000000001</v>
      </c>
      <c r="R122" s="147">
        <v>31.185721999999998</v>
      </c>
      <c r="S122" s="147">
        <v>31.434086000000001</v>
      </c>
      <c r="T122" s="147">
        <v>31.606605999999999</v>
      </c>
      <c r="U122" s="147">
        <v>31.89724</v>
      </c>
      <c r="V122" s="147">
        <v>32.126815999999998</v>
      </c>
      <c r="W122" s="147">
        <v>32.361519000000001</v>
      </c>
      <c r="X122" s="147">
        <v>32.630569000000001</v>
      </c>
      <c r="Y122" s="147">
        <v>32.914192</v>
      </c>
      <c r="Z122" s="147">
        <v>33.205750000000002</v>
      </c>
      <c r="AA122" s="147">
        <v>33.480491999999998</v>
      </c>
      <c r="AB122" s="147">
        <v>33.782761000000001</v>
      </c>
      <c r="AC122" s="147">
        <v>34.110157000000001</v>
      </c>
      <c r="AD122" s="147">
        <v>34.398411000000003</v>
      </c>
      <c r="AE122" s="147">
        <v>34.757458</v>
      </c>
      <c r="AF122" s="147">
        <v>35.091866000000003</v>
      </c>
      <c r="AG122" s="147">
        <v>35.422244999999997</v>
      </c>
      <c r="AH122" s="147">
        <v>35.687336000000002</v>
      </c>
      <c r="AI122" s="60">
        <v>9.8560000000000002E-3</v>
      </c>
    </row>
    <row r="123" spans="1:35" ht="15" customHeight="1" x14ac:dyDescent="0.45">
      <c r="A123" s="104" t="s">
        <v>821</v>
      </c>
      <c r="B123" s="55" t="s">
        <v>768</v>
      </c>
      <c r="C123" s="56">
        <v>6.2008260000000002</v>
      </c>
      <c r="D123" s="56">
        <v>6.025633</v>
      </c>
      <c r="E123" s="56">
        <v>6.0414450000000004</v>
      </c>
      <c r="F123" s="56">
        <v>6.0558959999999997</v>
      </c>
      <c r="G123" s="56">
        <v>6.0234350000000001</v>
      </c>
      <c r="H123" s="56">
        <v>6.0294489999999996</v>
      </c>
      <c r="I123" s="56">
        <v>5.9557960000000003</v>
      </c>
      <c r="J123" s="56">
        <v>5.9150479999999996</v>
      </c>
      <c r="K123" s="56">
        <v>5.918361</v>
      </c>
      <c r="L123" s="56">
        <v>5.9448100000000004</v>
      </c>
      <c r="M123" s="56">
        <v>5.9735940000000003</v>
      </c>
      <c r="N123" s="56">
        <v>6.0160739999999997</v>
      </c>
      <c r="O123" s="56">
        <v>6.033766</v>
      </c>
      <c r="P123" s="56">
        <v>6.0395260000000004</v>
      </c>
      <c r="Q123" s="56">
        <v>6.0396590000000003</v>
      </c>
      <c r="R123" s="56">
        <v>6.0361440000000002</v>
      </c>
      <c r="S123" s="56">
        <v>6.0441149999999997</v>
      </c>
      <c r="T123" s="56">
        <v>6.0473949999999999</v>
      </c>
      <c r="U123" s="56">
        <v>6.0590539999999997</v>
      </c>
      <c r="V123" s="56">
        <v>6.0565249999999997</v>
      </c>
      <c r="W123" s="56">
        <v>6.0531220000000001</v>
      </c>
      <c r="X123" s="56">
        <v>6.0605719999999996</v>
      </c>
      <c r="Y123" s="56">
        <v>6.0796359999999998</v>
      </c>
      <c r="Z123" s="56">
        <v>6.1014679999999997</v>
      </c>
      <c r="AA123" s="56">
        <v>6.1164750000000003</v>
      </c>
      <c r="AB123" s="56">
        <v>6.1438470000000001</v>
      </c>
      <c r="AC123" s="56">
        <v>6.1735550000000003</v>
      </c>
      <c r="AD123" s="56">
        <v>6.2040639999999998</v>
      </c>
      <c r="AE123" s="56">
        <v>6.2289250000000003</v>
      </c>
      <c r="AF123" s="56">
        <v>6.2440340000000001</v>
      </c>
      <c r="AG123" s="56">
        <v>6.253196</v>
      </c>
      <c r="AH123" s="56">
        <v>6.2602089999999997</v>
      </c>
      <c r="AI123" s="34">
        <v>3.0699999999999998E-4</v>
      </c>
    </row>
    <row r="124" spans="1:35" ht="15" customHeight="1" x14ac:dyDescent="0.45">
      <c r="A124" s="104" t="s">
        <v>822</v>
      </c>
      <c r="B124" s="57" t="s">
        <v>226</v>
      </c>
      <c r="C124" s="147">
        <v>32.532494</v>
      </c>
      <c r="D124" s="147">
        <v>32.684818</v>
      </c>
      <c r="E124" s="147">
        <v>33.253253999999998</v>
      </c>
      <c r="F124" s="147">
        <v>33.919539999999998</v>
      </c>
      <c r="G124" s="147">
        <v>34.345871000000002</v>
      </c>
      <c r="H124" s="147">
        <v>34.735714000000002</v>
      </c>
      <c r="I124" s="147">
        <v>35.043461000000001</v>
      </c>
      <c r="J124" s="147">
        <v>35.311092000000002</v>
      </c>
      <c r="K124" s="147">
        <v>35.421008999999998</v>
      </c>
      <c r="L124" s="147">
        <v>35.751784999999998</v>
      </c>
      <c r="M124" s="147">
        <v>36.030169999999998</v>
      </c>
      <c r="N124" s="147">
        <v>36.261840999999997</v>
      </c>
      <c r="O124" s="147">
        <v>36.517825999999999</v>
      </c>
      <c r="P124" s="147">
        <v>36.772101999999997</v>
      </c>
      <c r="Q124" s="147">
        <v>36.901710999999999</v>
      </c>
      <c r="R124" s="147">
        <v>37.221867000000003</v>
      </c>
      <c r="S124" s="147">
        <v>37.478203000000001</v>
      </c>
      <c r="T124" s="147">
        <v>37.653998999999999</v>
      </c>
      <c r="U124" s="147">
        <v>37.956294999999997</v>
      </c>
      <c r="V124" s="147">
        <v>38.183342000000003</v>
      </c>
      <c r="W124" s="147">
        <v>38.414642000000001</v>
      </c>
      <c r="X124" s="147">
        <v>38.691139</v>
      </c>
      <c r="Y124" s="147">
        <v>38.993828000000001</v>
      </c>
      <c r="Z124" s="147">
        <v>39.307217000000001</v>
      </c>
      <c r="AA124" s="147">
        <v>39.596966000000002</v>
      </c>
      <c r="AB124" s="147">
        <v>39.926608999999999</v>
      </c>
      <c r="AC124" s="147">
        <v>40.283709999999999</v>
      </c>
      <c r="AD124" s="147">
        <v>40.602474000000001</v>
      </c>
      <c r="AE124" s="147">
        <v>40.986381999999999</v>
      </c>
      <c r="AF124" s="147">
        <v>41.335898999999998</v>
      </c>
      <c r="AG124" s="147">
        <v>41.675441999999997</v>
      </c>
      <c r="AH124" s="147">
        <v>41.947544000000001</v>
      </c>
      <c r="AI124" s="60">
        <v>8.2330000000000007E-3</v>
      </c>
    </row>
    <row r="126" spans="1:35" ht="15" customHeight="1" x14ac:dyDescent="0.45">
      <c r="B126" s="57" t="s">
        <v>685</v>
      </c>
    </row>
    <row r="127" spans="1:35" ht="15" customHeight="1" x14ac:dyDescent="0.45">
      <c r="B127" s="57" t="s">
        <v>823</v>
      </c>
    </row>
    <row r="128" spans="1:35" ht="15" customHeight="1" x14ac:dyDescent="0.45">
      <c r="A128" s="104" t="s">
        <v>824</v>
      </c>
      <c r="B128" s="55" t="s">
        <v>772</v>
      </c>
      <c r="C128" s="56">
        <v>2.1736999999999999E-2</v>
      </c>
      <c r="D128" s="56">
        <v>2.1870000000000001E-2</v>
      </c>
      <c r="E128" s="56">
        <v>2.1853999999999998E-2</v>
      </c>
      <c r="F128" s="56">
        <v>2.1257999999999999E-2</v>
      </c>
      <c r="G128" s="56">
        <v>2.0861000000000001E-2</v>
      </c>
      <c r="H128" s="56">
        <v>2.0549999999999999E-2</v>
      </c>
      <c r="I128" s="56">
        <v>2.0324999999999999E-2</v>
      </c>
      <c r="J128" s="56">
        <v>2.0199000000000002E-2</v>
      </c>
      <c r="K128" s="56">
        <v>2.0049999999999998E-2</v>
      </c>
      <c r="L128" s="56">
        <v>1.9913E-2</v>
      </c>
      <c r="M128" s="56">
        <v>1.9751000000000001E-2</v>
      </c>
      <c r="N128" s="56">
        <v>1.9637000000000002E-2</v>
      </c>
      <c r="O128" s="56">
        <v>1.9538E-2</v>
      </c>
      <c r="P128" s="56">
        <v>1.9463000000000001E-2</v>
      </c>
      <c r="Q128" s="56">
        <v>1.9293999999999999E-2</v>
      </c>
      <c r="R128" s="56">
        <v>1.9147000000000001E-2</v>
      </c>
      <c r="S128" s="56">
        <v>1.9007E-2</v>
      </c>
      <c r="T128" s="56">
        <v>1.8856000000000001E-2</v>
      </c>
      <c r="U128" s="56">
        <v>1.8728000000000002E-2</v>
      </c>
      <c r="V128" s="56">
        <v>1.8606999999999999E-2</v>
      </c>
      <c r="W128" s="56">
        <v>1.8468999999999999E-2</v>
      </c>
      <c r="X128" s="56">
        <v>1.8322999999999999E-2</v>
      </c>
      <c r="Y128" s="56">
        <v>1.8179000000000001E-2</v>
      </c>
      <c r="Z128" s="56">
        <v>1.8030999999999998E-2</v>
      </c>
      <c r="AA128" s="56">
        <v>1.7901E-2</v>
      </c>
      <c r="AB128" s="56">
        <v>1.7791999999999999E-2</v>
      </c>
      <c r="AC128" s="56">
        <v>1.7697999999999998E-2</v>
      </c>
      <c r="AD128" s="56">
        <v>1.7607999999999999E-2</v>
      </c>
      <c r="AE128" s="56">
        <v>1.7507999999999999E-2</v>
      </c>
      <c r="AF128" s="56">
        <v>1.7410999999999999E-2</v>
      </c>
      <c r="AG128" s="56">
        <v>1.7311E-2</v>
      </c>
      <c r="AH128" s="56">
        <v>1.7221E-2</v>
      </c>
      <c r="AI128" s="34">
        <v>-7.4850000000000003E-3</v>
      </c>
    </row>
    <row r="129" spans="1:35" ht="15" customHeight="1" x14ac:dyDescent="0.45">
      <c r="A129" s="104" t="s">
        <v>825</v>
      </c>
      <c r="B129" s="55" t="s">
        <v>734</v>
      </c>
      <c r="C129" s="56">
        <v>0.32817800000000003</v>
      </c>
      <c r="D129" s="56">
        <v>0.363095</v>
      </c>
      <c r="E129" s="56">
        <v>0.36754900000000001</v>
      </c>
      <c r="F129" s="56">
        <v>0.37250899999999998</v>
      </c>
      <c r="G129" s="56">
        <v>0.37813099999999999</v>
      </c>
      <c r="H129" s="56">
        <v>0.38040099999999999</v>
      </c>
      <c r="I129" s="56">
        <v>0.38045000000000001</v>
      </c>
      <c r="J129" s="56">
        <v>0.37932399999999999</v>
      </c>
      <c r="K129" s="56">
        <v>0.37804599999999999</v>
      </c>
      <c r="L129" s="56">
        <v>0.37667</v>
      </c>
      <c r="M129" s="56">
        <v>0.37517400000000001</v>
      </c>
      <c r="N129" s="56">
        <v>0.37427199999999999</v>
      </c>
      <c r="O129" s="56">
        <v>0.37226900000000002</v>
      </c>
      <c r="P129" s="56">
        <v>0.370452</v>
      </c>
      <c r="Q129" s="56">
        <v>0.36857600000000001</v>
      </c>
      <c r="R129" s="56">
        <v>0.36625400000000002</v>
      </c>
      <c r="S129" s="56">
        <v>0.364589</v>
      </c>
      <c r="T129" s="56">
        <v>0.36257299999999998</v>
      </c>
      <c r="U129" s="56">
        <v>0.36066199999999998</v>
      </c>
      <c r="V129" s="56">
        <v>0.358844</v>
      </c>
      <c r="W129" s="56">
        <v>0.357408</v>
      </c>
      <c r="X129" s="56">
        <v>0.35552699999999998</v>
      </c>
      <c r="Y129" s="56">
        <v>0.35320499999999999</v>
      </c>
      <c r="Z129" s="56">
        <v>0.351993</v>
      </c>
      <c r="AA129" s="56">
        <v>0.34978799999999999</v>
      </c>
      <c r="AB129" s="56">
        <v>0.347999</v>
      </c>
      <c r="AC129" s="56">
        <v>0.34624100000000002</v>
      </c>
      <c r="AD129" s="56">
        <v>0.34516599999999997</v>
      </c>
      <c r="AE129" s="56">
        <v>0.34340199999999999</v>
      </c>
      <c r="AF129" s="56">
        <v>0.34190599999999999</v>
      </c>
      <c r="AG129" s="56">
        <v>0.340916</v>
      </c>
      <c r="AH129" s="56">
        <v>0.33904600000000001</v>
      </c>
      <c r="AI129" s="34">
        <v>1.052E-3</v>
      </c>
    </row>
    <row r="130" spans="1:35" ht="15" customHeight="1" x14ac:dyDescent="0.45">
      <c r="A130" s="104" t="s">
        <v>826</v>
      </c>
      <c r="B130" s="55" t="s">
        <v>699</v>
      </c>
      <c r="C130" s="56">
        <v>2.9392000000000001E-2</v>
      </c>
      <c r="D130" s="56">
        <v>2.9215000000000001E-2</v>
      </c>
      <c r="E130" s="56">
        <v>2.9552999999999999E-2</v>
      </c>
      <c r="F130" s="56">
        <v>2.9680999999999999E-2</v>
      </c>
      <c r="G130" s="56">
        <v>2.9617000000000001E-2</v>
      </c>
      <c r="H130" s="56">
        <v>2.9624000000000001E-2</v>
      </c>
      <c r="I130" s="56">
        <v>2.9680999999999999E-2</v>
      </c>
      <c r="J130" s="56">
        <v>2.9718999999999999E-2</v>
      </c>
      <c r="K130" s="56">
        <v>2.9645999999999999E-2</v>
      </c>
      <c r="L130" s="56">
        <v>2.9541999999999999E-2</v>
      </c>
      <c r="M130" s="56">
        <v>2.9447999999999998E-2</v>
      </c>
      <c r="N130" s="56">
        <v>2.9350000000000001E-2</v>
      </c>
      <c r="O130" s="56">
        <v>2.9243999999999999E-2</v>
      </c>
      <c r="P130" s="56">
        <v>2.9108999999999999E-2</v>
      </c>
      <c r="Q130" s="56">
        <v>2.8915E-2</v>
      </c>
      <c r="R130" s="56">
        <v>2.8729000000000001E-2</v>
      </c>
      <c r="S130" s="56">
        <v>2.8552000000000001E-2</v>
      </c>
      <c r="T130" s="56">
        <v>2.8375999999999998E-2</v>
      </c>
      <c r="U130" s="56">
        <v>2.8195000000000001E-2</v>
      </c>
      <c r="V130" s="56">
        <v>2.8031E-2</v>
      </c>
      <c r="W130" s="56">
        <v>2.7857E-2</v>
      </c>
      <c r="X130" s="56">
        <v>2.7691E-2</v>
      </c>
      <c r="Y130" s="56">
        <v>2.7515000000000001E-2</v>
      </c>
      <c r="Z130" s="56">
        <v>2.7345000000000001E-2</v>
      </c>
      <c r="AA130" s="56">
        <v>2.7182000000000001E-2</v>
      </c>
      <c r="AB130" s="56">
        <v>2.7028E-2</v>
      </c>
      <c r="AC130" s="56">
        <v>2.6891000000000002E-2</v>
      </c>
      <c r="AD130" s="56">
        <v>2.6758000000000001E-2</v>
      </c>
      <c r="AE130" s="56">
        <v>2.6620000000000001E-2</v>
      </c>
      <c r="AF130" s="56">
        <v>2.6497E-2</v>
      </c>
      <c r="AG130" s="56">
        <v>2.6366000000000001E-2</v>
      </c>
      <c r="AH130" s="56">
        <v>2.6231999999999998E-2</v>
      </c>
      <c r="AI130" s="34">
        <v>-3.6619999999999999E-3</v>
      </c>
    </row>
    <row r="131" spans="1:35" ht="15" customHeight="1" x14ac:dyDescent="0.45">
      <c r="A131" s="104" t="s">
        <v>827</v>
      </c>
      <c r="B131" s="55" t="s">
        <v>243</v>
      </c>
      <c r="C131" s="56">
        <v>0.140595</v>
      </c>
      <c r="D131" s="56">
        <v>0.140374</v>
      </c>
      <c r="E131" s="56">
        <v>0.138962</v>
      </c>
      <c r="F131" s="56">
        <v>0.13727300000000001</v>
      </c>
      <c r="G131" s="56">
        <v>0.13586300000000001</v>
      </c>
      <c r="H131" s="56">
        <v>0.134937</v>
      </c>
      <c r="I131" s="56">
        <v>0.13433300000000001</v>
      </c>
      <c r="J131" s="56">
        <v>0.133828</v>
      </c>
      <c r="K131" s="56">
        <v>0.133155</v>
      </c>
      <c r="L131" s="56">
        <v>0.132384</v>
      </c>
      <c r="M131" s="56">
        <v>0.131602</v>
      </c>
      <c r="N131" s="56">
        <v>0.13092899999999999</v>
      </c>
      <c r="O131" s="56">
        <v>0.13058600000000001</v>
      </c>
      <c r="P131" s="56">
        <v>0.12997600000000001</v>
      </c>
      <c r="Q131" s="56">
        <v>0.12920799999999999</v>
      </c>
      <c r="R131" s="56">
        <v>0.12847800000000001</v>
      </c>
      <c r="S131" s="56">
        <v>0.127831</v>
      </c>
      <c r="T131" s="56">
        <v>0.12715499999999999</v>
      </c>
      <c r="U131" s="56">
        <v>0.12645000000000001</v>
      </c>
      <c r="V131" s="56">
        <v>0.125807</v>
      </c>
      <c r="W131" s="56">
        <v>0.125087</v>
      </c>
      <c r="X131" s="56">
        <v>0.12441199999999999</v>
      </c>
      <c r="Y131" s="56">
        <v>0.12373099999999999</v>
      </c>
      <c r="Z131" s="56">
        <v>0.123084</v>
      </c>
      <c r="AA131" s="56">
        <v>0.122502</v>
      </c>
      <c r="AB131" s="56">
        <v>0.12203799999999999</v>
      </c>
      <c r="AC131" s="56">
        <v>0.12166</v>
      </c>
      <c r="AD131" s="56">
        <v>0.121355</v>
      </c>
      <c r="AE131" s="56">
        <v>0.120949</v>
      </c>
      <c r="AF131" s="56">
        <v>0.120584</v>
      </c>
      <c r="AG131" s="56">
        <v>0.120202</v>
      </c>
      <c r="AH131" s="56">
        <v>0.119782</v>
      </c>
      <c r="AI131" s="34">
        <v>-5.1549999999999999E-3</v>
      </c>
    </row>
    <row r="132" spans="1:35" ht="15" customHeight="1" x14ac:dyDescent="0.45">
      <c r="A132" s="104" t="s">
        <v>828</v>
      </c>
      <c r="B132" s="55" t="s">
        <v>702</v>
      </c>
      <c r="C132" s="56">
        <v>4.6870000000000002E-3</v>
      </c>
      <c r="D132" s="56">
        <v>4.3699999999999998E-3</v>
      </c>
      <c r="E132" s="56">
        <v>4.2929999999999999E-3</v>
      </c>
      <c r="F132" s="56">
        <v>4.47E-3</v>
      </c>
      <c r="G132" s="56">
        <v>4.4799999999999996E-3</v>
      </c>
      <c r="H132" s="56">
        <v>4.535E-3</v>
      </c>
      <c r="I132" s="56">
        <v>4.6119999999999998E-3</v>
      </c>
      <c r="J132" s="56">
        <v>4.7939999999999997E-3</v>
      </c>
      <c r="K132" s="56">
        <v>4.8279999999999998E-3</v>
      </c>
      <c r="L132" s="56">
        <v>4.8679999999999999E-3</v>
      </c>
      <c r="M132" s="56">
        <v>4.875E-3</v>
      </c>
      <c r="N132" s="56">
        <v>4.8830000000000002E-3</v>
      </c>
      <c r="O132" s="56">
        <v>4.8019999999999998E-3</v>
      </c>
      <c r="P132" s="56">
        <v>4.7540000000000004E-3</v>
      </c>
      <c r="Q132" s="56">
        <v>4.7099999999999998E-3</v>
      </c>
      <c r="R132" s="56">
        <v>4.6649999999999999E-3</v>
      </c>
      <c r="S132" s="56">
        <v>4.6020000000000002E-3</v>
      </c>
      <c r="T132" s="56">
        <v>4.5409999999999999E-3</v>
      </c>
      <c r="U132" s="56">
        <v>4.4879999999999998E-3</v>
      </c>
      <c r="V132" s="56">
        <v>4.4359999999999998E-3</v>
      </c>
      <c r="W132" s="56">
        <v>4.3829999999999997E-3</v>
      </c>
      <c r="X132" s="56">
        <v>4.339E-3</v>
      </c>
      <c r="Y132" s="56">
        <v>4.2890000000000003E-3</v>
      </c>
      <c r="Z132" s="56">
        <v>4.2449999999999996E-3</v>
      </c>
      <c r="AA132" s="56">
        <v>4.1949999999999999E-3</v>
      </c>
      <c r="AB132" s="56">
        <v>4.1390000000000003E-3</v>
      </c>
      <c r="AC132" s="56">
        <v>4.0860000000000002E-3</v>
      </c>
      <c r="AD132" s="56">
        <v>4.0270000000000002E-3</v>
      </c>
      <c r="AE132" s="56">
        <v>3.98E-3</v>
      </c>
      <c r="AF132" s="56">
        <v>3.9309999999999996E-3</v>
      </c>
      <c r="AG132" s="56">
        <v>3.8830000000000002E-3</v>
      </c>
      <c r="AH132" s="56">
        <v>3.8240000000000001E-3</v>
      </c>
      <c r="AI132" s="34">
        <v>-6.5430000000000002E-3</v>
      </c>
    </row>
    <row r="133" spans="1:35" ht="15" customHeight="1" x14ac:dyDescent="0.45">
      <c r="A133" s="104" t="s">
        <v>829</v>
      </c>
      <c r="B133" s="55" t="s">
        <v>741</v>
      </c>
      <c r="C133" s="56">
        <v>7.0333000000000007E-2</v>
      </c>
      <c r="D133" s="56">
        <v>6.2723000000000001E-2</v>
      </c>
      <c r="E133" s="56">
        <v>6.9372000000000003E-2</v>
      </c>
      <c r="F133" s="56">
        <v>7.5118000000000004E-2</v>
      </c>
      <c r="G133" s="56">
        <v>7.8427999999999998E-2</v>
      </c>
      <c r="H133" s="56">
        <v>8.1351999999999994E-2</v>
      </c>
      <c r="I133" s="56">
        <v>8.3295999999999995E-2</v>
      </c>
      <c r="J133" s="56">
        <v>8.4747000000000003E-2</v>
      </c>
      <c r="K133" s="56">
        <v>8.5900000000000004E-2</v>
      </c>
      <c r="L133" s="56">
        <v>8.7113999999999997E-2</v>
      </c>
      <c r="M133" s="56">
        <v>8.8303000000000006E-2</v>
      </c>
      <c r="N133" s="56">
        <v>8.9581999999999995E-2</v>
      </c>
      <c r="O133" s="56">
        <v>9.0484999999999996E-2</v>
      </c>
      <c r="P133" s="56">
        <v>9.1232999999999995E-2</v>
      </c>
      <c r="Q133" s="56">
        <v>9.1894000000000003E-2</v>
      </c>
      <c r="R133" s="56">
        <v>9.2453999999999995E-2</v>
      </c>
      <c r="S133" s="56">
        <v>9.3202999999999994E-2</v>
      </c>
      <c r="T133" s="56">
        <v>9.3660999999999994E-2</v>
      </c>
      <c r="U133" s="56">
        <v>9.4101000000000004E-2</v>
      </c>
      <c r="V133" s="56">
        <v>9.4534000000000007E-2</v>
      </c>
      <c r="W133" s="56">
        <v>9.5082E-2</v>
      </c>
      <c r="X133" s="56">
        <v>9.5564999999999997E-2</v>
      </c>
      <c r="Y133" s="56">
        <v>9.5847000000000002E-2</v>
      </c>
      <c r="Z133" s="56">
        <v>9.6493999999999996E-2</v>
      </c>
      <c r="AA133" s="56">
        <v>9.6862000000000004E-2</v>
      </c>
      <c r="AB133" s="56">
        <v>9.7333000000000003E-2</v>
      </c>
      <c r="AC133" s="56">
        <v>9.7789000000000001E-2</v>
      </c>
      <c r="AD133" s="56">
        <v>9.8501000000000005E-2</v>
      </c>
      <c r="AE133" s="56">
        <v>9.8906999999999995E-2</v>
      </c>
      <c r="AF133" s="56">
        <v>9.9354999999999999E-2</v>
      </c>
      <c r="AG133" s="56">
        <v>9.9965999999999999E-2</v>
      </c>
      <c r="AH133" s="56">
        <v>0.10029200000000001</v>
      </c>
      <c r="AI133" s="34">
        <v>1.1512E-2</v>
      </c>
    </row>
    <row r="134" spans="1:35" ht="15" customHeight="1" x14ac:dyDescent="0.45">
      <c r="A134" s="104" t="s">
        <v>830</v>
      </c>
      <c r="B134" s="55" t="s">
        <v>743</v>
      </c>
      <c r="C134" s="56">
        <v>7.2586999999999999E-2</v>
      </c>
      <c r="D134" s="56">
        <v>7.1959999999999996E-2</v>
      </c>
      <c r="E134" s="56">
        <v>6.7713999999999996E-2</v>
      </c>
      <c r="F134" s="56">
        <v>6.5045000000000006E-2</v>
      </c>
      <c r="G134" s="56">
        <v>6.3131999999999994E-2</v>
      </c>
      <c r="H134" s="56">
        <v>6.0491999999999997E-2</v>
      </c>
      <c r="I134" s="56">
        <v>5.9607E-2</v>
      </c>
      <c r="J134" s="56">
        <v>5.8320999999999998E-2</v>
      </c>
      <c r="K134" s="56">
        <v>5.7634999999999999E-2</v>
      </c>
      <c r="L134" s="56">
        <v>5.6724999999999998E-2</v>
      </c>
      <c r="M134" s="56">
        <v>5.5751000000000002E-2</v>
      </c>
      <c r="N134" s="56">
        <v>5.5525999999999999E-2</v>
      </c>
      <c r="O134" s="56">
        <v>5.4457999999999999E-2</v>
      </c>
      <c r="P134" s="56">
        <v>5.3703000000000001E-2</v>
      </c>
      <c r="Q134" s="56">
        <v>5.3248999999999998E-2</v>
      </c>
      <c r="R134" s="56">
        <v>5.2214999999999998E-2</v>
      </c>
      <c r="S134" s="56">
        <v>5.1352000000000002E-2</v>
      </c>
      <c r="T134" s="56">
        <v>5.1131999999999997E-2</v>
      </c>
      <c r="U134" s="56">
        <v>5.0319000000000003E-2</v>
      </c>
      <c r="V134" s="56">
        <v>4.9876999999999998E-2</v>
      </c>
      <c r="W134" s="56">
        <v>4.9438000000000003E-2</v>
      </c>
      <c r="X134" s="56">
        <v>4.9256000000000001E-2</v>
      </c>
      <c r="Y134" s="56">
        <v>4.8566999999999999E-2</v>
      </c>
      <c r="Z134" s="56">
        <v>4.8466000000000002E-2</v>
      </c>
      <c r="AA134" s="56">
        <v>4.7786000000000002E-2</v>
      </c>
      <c r="AB134" s="56">
        <v>4.7312E-2</v>
      </c>
      <c r="AC134" s="56">
        <v>4.6988000000000002E-2</v>
      </c>
      <c r="AD134" s="56">
        <v>4.6599000000000002E-2</v>
      </c>
      <c r="AE134" s="56">
        <v>4.6094000000000003E-2</v>
      </c>
      <c r="AF134" s="56">
        <v>4.5752000000000001E-2</v>
      </c>
      <c r="AG134" s="56">
        <v>4.5136000000000003E-2</v>
      </c>
      <c r="AH134" s="56">
        <v>4.5383E-2</v>
      </c>
      <c r="AI134" s="34">
        <v>-1.5036000000000001E-2</v>
      </c>
    </row>
    <row r="135" spans="1:35" ht="15" customHeight="1" x14ac:dyDescent="0.45">
      <c r="A135" s="104" t="s">
        <v>831</v>
      </c>
      <c r="B135" s="55" t="s">
        <v>704</v>
      </c>
      <c r="C135" s="56">
        <v>9.3264E-2</v>
      </c>
      <c r="D135" s="56">
        <v>9.2678999999999997E-2</v>
      </c>
      <c r="E135" s="56">
        <v>9.2302999999999996E-2</v>
      </c>
      <c r="F135" s="56">
        <v>9.1861999999999999E-2</v>
      </c>
      <c r="G135" s="56">
        <v>9.1115000000000002E-2</v>
      </c>
      <c r="H135" s="56">
        <v>9.0063000000000004E-2</v>
      </c>
      <c r="I135" s="56">
        <v>8.9063000000000003E-2</v>
      </c>
      <c r="J135" s="56">
        <v>8.8153999999999996E-2</v>
      </c>
      <c r="K135" s="56">
        <v>8.7427000000000005E-2</v>
      </c>
      <c r="L135" s="56">
        <v>8.6725999999999998E-2</v>
      </c>
      <c r="M135" s="56">
        <v>8.6152999999999993E-2</v>
      </c>
      <c r="N135" s="56">
        <v>8.6715E-2</v>
      </c>
      <c r="O135" s="56">
        <v>8.7452000000000002E-2</v>
      </c>
      <c r="P135" s="56">
        <v>8.7889999999999996E-2</v>
      </c>
      <c r="Q135" s="56">
        <v>8.8578000000000004E-2</v>
      </c>
      <c r="R135" s="56">
        <v>8.9138999999999996E-2</v>
      </c>
      <c r="S135" s="56">
        <v>8.967E-2</v>
      </c>
      <c r="T135" s="56">
        <v>9.0312000000000003E-2</v>
      </c>
      <c r="U135" s="56">
        <v>9.1130000000000003E-2</v>
      </c>
      <c r="V135" s="56">
        <v>9.1749999999999998E-2</v>
      </c>
      <c r="W135" s="56">
        <v>9.2326000000000005E-2</v>
      </c>
      <c r="X135" s="56">
        <v>9.2996999999999996E-2</v>
      </c>
      <c r="Y135" s="56">
        <v>9.3554999999999999E-2</v>
      </c>
      <c r="Z135" s="56">
        <v>9.4212000000000004E-2</v>
      </c>
      <c r="AA135" s="56">
        <v>9.4811999999999994E-2</v>
      </c>
      <c r="AB135" s="56">
        <v>9.5404000000000003E-2</v>
      </c>
      <c r="AC135" s="56">
        <v>9.6019999999999994E-2</v>
      </c>
      <c r="AD135" s="56">
        <v>9.6692E-2</v>
      </c>
      <c r="AE135" s="56">
        <v>9.7350000000000006E-2</v>
      </c>
      <c r="AF135" s="56">
        <v>9.8058999999999993E-2</v>
      </c>
      <c r="AG135" s="56">
        <v>9.8766999999999994E-2</v>
      </c>
      <c r="AH135" s="56">
        <v>9.9595000000000003E-2</v>
      </c>
      <c r="AI135" s="34">
        <v>2.1210000000000001E-3</v>
      </c>
    </row>
    <row r="136" spans="1:35" ht="15" customHeight="1" x14ac:dyDescent="0.45">
      <c r="A136" s="104" t="s">
        <v>832</v>
      </c>
      <c r="B136" s="55" t="s">
        <v>777</v>
      </c>
      <c r="C136" s="56">
        <v>0.16791300000000001</v>
      </c>
      <c r="D136" s="56">
        <v>0.166461</v>
      </c>
      <c r="E136" s="56">
        <v>0.166044</v>
      </c>
      <c r="F136" s="56">
        <v>0.16514200000000001</v>
      </c>
      <c r="G136" s="56">
        <v>0.16290299999999999</v>
      </c>
      <c r="H136" s="56">
        <v>0.15642</v>
      </c>
      <c r="I136" s="56">
        <v>0.15556500000000001</v>
      </c>
      <c r="J136" s="56">
        <v>0.154863</v>
      </c>
      <c r="K136" s="56">
        <v>0.14646200000000001</v>
      </c>
      <c r="L136" s="56">
        <v>0.150335</v>
      </c>
      <c r="M136" s="56">
        <v>0.14849599999999999</v>
      </c>
      <c r="N136" s="56">
        <v>0.146733</v>
      </c>
      <c r="O136" s="56">
        <v>0.144619</v>
      </c>
      <c r="P136" s="56">
        <v>0.142592</v>
      </c>
      <c r="Q136" s="56">
        <v>0.135932</v>
      </c>
      <c r="R136" s="56">
        <v>0.137936</v>
      </c>
      <c r="S136" s="56">
        <v>0.136489</v>
      </c>
      <c r="T136" s="56">
        <v>0.13247500000000001</v>
      </c>
      <c r="U136" s="56">
        <v>0.13133400000000001</v>
      </c>
      <c r="V136" s="56">
        <v>0.130242</v>
      </c>
      <c r="W136" s="56">
        <v>0.12906699999999999</v>
      </c>
      <c r="X136" s="56">
        <v>0.122915</v>
      </c>
      <c r="Y136" s="56">
        <v>0.12173</v>
      </c>
      <c r="Z136" s="56">
        <v>0.12020400000000001</v>
      </c>
      <c r="AA136" s="56">
        <v>0.118547</v>
      </c>
      <c r="AB136" s="56">
        <v>0.117051</v>
      </c>
      <c r="AC136" s="56">
        <v>0.116621</v>
      </c>
      <c r="AD136" s="56">
        <v>0.11443</v>
      </c>
      <c r="AE136" s="56">
        <v>0.11311400000000001</v>
      </c>
      <c r="AF136" s="56">
        <v>0.112429</v>
      </c>
      <c r="AG136" s="56">
        <v>0.111012</v>
      </c>
      <c r="AH136" s="56">
        <v>0.111593</v>
      </c>
      <c r="AI136" s="34">
        <v>-1.3094E-2</v>
      </c>
    </row>
    <row r="137" spans="1:35" ht="15" customHeight="1" x14ac:dyDescent="0.45">
      <c r="A137" s="104" t="s">
        <v>833</v>
      </c>
      <c r="B137" s="55" t="s">
        <v>746</v>
      </c>
      <c r="C137" s="56">
        <v>4.4384E-2</v>
      </c>
      <c r="D137" s="56">
        <v>2.2838000000000001E-2</v>
      </c>
      <c r="E137" s="56">
        <v>2.7976999999999998E-2</v>
      </c>
      <c r="F137" s="56">
        <v>3.2037999999999997E-2</v>
      </c>
      <c r="G137" s="56">
        <v>3.2509999999999997E-2</v>
      </c>
      <c r="H137" s="56">
        <v>3.2728E-2</v>
      </c>
      <c r="I137" s="56">
        <v>3.4030999999999999E-2</v>
      </c>
      <c r="J137" s="56">
        <v>3.8123999999999998E-2</v>
      </c>
      <c r="K137" s="56">
        <v>3.952E-2</v>
      </c>
      <c r="L137" s="56">
        <v>4.1662999999999999E-2</v>
      </c>
      <c r="M137" s="56">
        <v>4.2209000000000003E-2</v>
      </c>
      <c r="N137" s="56">
        <v>4.2953999999999999E-2</v>
      </c>
      <c r="O137" s="56">
        <v>4.1919999999999999E-2</v>
      </c>
      <c r="P137" s="56">
        <v>4.1671E-2</v>
      </c>
      <c r="Q137" s="56">
        <v>4.1484E-2</v>
      </c>
      <c r="R137" s="56">
        <v>4.1422E-2</v>
      </c>
      <c r="S137" s="56">
        <v>4.0798000000000001E-2</v>
      </c>
      <c r="T137" s="56">
        <v>4.0189000000000002E-2</v>
      </c>
      <c r="U137" s="56">
        <v>3.9877000000000003E-2</v>
      </c>
      <c r="V137" s="56">
        <v>3.9503999999999997E-2</v>
      </c>
      <c r="W137" s="56">
        <v>3.8908999999999999E-2</v>
      </c>
      <c r="X137" s="56">
        <v>3.8216E-2</v>
      </c>
      <c r="Y137" s="56">
        <v>3.7585E-2</v>
      </c>
      <c r="Z137" s="56">
        <v>3.7192000000000003E-2</v>
      </c>
      <c r="AA137" s="56">
        <v>3.6794E-2</v>
      </c>
      <c r="AB137" s="56">
        <v>3.6471999999999997E-2</v>
      </c>
      <c r="AC137" s="56">
        <v>3.6305999999999998E-2</v>
      </c>
      <c r="AD137" s="56">
        <v>3.5938999999999999E-2</v>
      </c>
      <c r="AE137" s="56">
        <v>3.5936999999999997E-2</v>
      </c>
      <c r="AF137" s="56">
        <v>3.5708999999999998E-2</v>
      </c>
      <c r="AG137" s="56">
        <v>3.5409999999999997E-2</v>
      </c>
      <c r="AH137" s="56">
        <v>3.5078999999999999E-2</v>
      </c>
      <c r="AI137" s="34">
        <v>-7.561E-3</v>
      </c>
    </row>
    <row r="138" spans="1:35" ht="15" customHeight="1" x14ac:dyDescent="0.45">
      <c r="A138" s="104" t="s">
        <v>834</v>
      </c>
      <c r="B138" s="55" t="s">
        <v>748</v>
      </c>
      <c r="C138" s="56">
        <v>0.97306999999999999</v>
      </c>
      <c r="D138" s="56">
        <v>0.97558400000000001</v>
      </c>
      <c r="E138" s="56">
        <v>0.98562000000000005</v>
      </c>
      <c r="F138" s="56">
        <v>0.99439599999999995</v>
      </c>
      <c r="G138" s="56">
        <v>0.99704000000000004</v>
      </c>
      <c r="H138" s="56">
        <v>0.99110100000000001</v>
      </c>
      <c r="I138" s="56">
        <v>0.99096300000000004</v>
      </c>
      <c r="J138" s="56">
        <v>0.99207299999999998</v>
      </c>
      <c r="K138" s="56">
        <v>0.98267000000000004</v>
      </c>
      <c r="L138" s="56">
        <v>0.98594000000000004</v>
      </c>
      <c r="M138" s="56">
        <v>0.98176099999999999</v>
      </c>
      <c r="N138" s="56">
        <v>0.98058000000000001</v>
      </c>
      <c r="O138" s="56">
        <v>0.97537300000000005</v>
      </c>
      <c r="P138" s="56">
        <v>0.97084300000000001</v>
      </c>
      <c r="Q138" s="56">
        <v>0.96184000000000003</v>
      </c>
      <c r="R138" s="56">
        <v>0.96043999999999996</v>
      </c>
      <c r="S138" s="56">
        <v>0.95609200000000005</v>
      </c>
      <c r="T138" s="56">
        <v>0.94926999999999995</v>
      </c>
      <c r="U138" s="56">
        <v>0.94528400000000001</v>
      </c>
      <c r="V138" s="56">
        <v>0.941631</v>
      </c>
      <c r="W138" s="56">
        <v>0.93802600000000003</v>
      </c>
      <c r="X138" s="56">
        <v>0.92923999999999995</v>
      </c>
      <c r="Y138" s="56">
        <v>0.924203</v>
      </c>
      <c r="Z138" s="56">
        <v>0.92126600000000003</v>
      </c>
      <c r="AA138" s="56">
        <v>0.91636899999999999</v>
      </c>
      <c r="AB138" s="56">
        <v>0.91256899999999996</v>
      </c>
      <c r="AC138" s="56">
        <v>0.9103</v>
      </c>
      <c r="AD138" s="56">
        <v>0.90707599999999999</v>
      </c>
      <c r="AE138" s="56">
        <v>0.90386200000000005</v>
      </c>
      <c r="AF138" s="56">
        <v>0.90163499999999996</v>
      </c>
      <c r="AG138" s="56">
        <v>0.89896900000000002</v>
      </c>
      <c r="AH138" s="56">
        <v>0.89804700000000004</v>
      </c>
      <c r="AI138" s="34">
        <v>-2.5850000000000001E-3</v>
      </c>
    </row>
    <row r="139" spans="1:35" ht="15" customHeight="1" x14ac:dyDescent="0.45">
      <c r="A139" s="104" t="s">
        <v>835</v>
      </c>
      <c r="B139" s="55" t="s">
        <v>706</v>
      </c>
      <c r="C139" s="56">
        <v>0.84715799999999997</v>
      </c>
      <c r="D139" s="56">
        <v>0.87108200000000002</v>
      </c>
      <c r="E139" s="56">
        <v>0.87357300000000004</v>
      </c>
      <c r="F139" s="56">
        <v>0.88161299999999998</v>
      </c>
      <c r="G139" s="56">
        <v>0.89035699999999995</v>
      </c>
      <c r="H139" s="56">
        <v>0.89485899999999996</v>
      </c>
      <c r="I139" s="56">
        <v>0.88653099999999996</v>
      </c>
      <c r="J139" s="56">
        <v>0.86973199999999995</v>
      </c>
      <c r="K139" s="56">
        <v>0.85921800000000004</v>
      </c>
      <c r="L139" s="56">
        <v>0.84655000000000002</v>
      </c>
      <c r="M139" s="56">
        <v>0.83942600000000001</v>
      </c>
      <c r="N139" s="56">
        <v>0.82782599999999995</v>
      </c>
      <c r="O139" s="56">
        <v>0.82302299999999995</v>
      </c>
      <c r="P139" s="56">
        <v>0.81818999999999997</v>
      </c>
      <c r="Q139" s="56">
        <v>0.81093700000000002</v>
      </c>
      <c r="R139" s="56">
        <v>0.80485399999999996</v>
      </c>
      <c r="S139" s="56">
        <v>0.80112799999999995</v>
      </c>
      <c r="T139" s="56">
        <v>0.79652500000000004</v>
      </c>
      <c r="U139" s="56">
        <v>0.79672200000000004</v>
      </c>
      <c r="V139" s="56">
        <v>0.79348399999999997</v>
      </c>
      <c r="W139" s="56">
        <v>0.79134400000000005</v>
      </c>
      <c r="X139" s="56">
        <v>0.79061999999999999</v>
      </c>
      <c r="Y139" s="56">
        <v>0.78864999999999996</v>
      </c>
      <c r="Z139" s="56">
        <v>0.78698999999999997</v>
      </c>
      <c r="AA139" s="56">
        <v>0.784111</v>
      </c>
      <c r="AB139" s="56">
        <v>0.78215000000000001</v>
      </c>
      <c r="AC139" s="56">
        <v>0.78095499999999995</v>
      </c>
      <c r="AD139" s="56">
        <v>0.77880400000000005</v>
      </c>
      <c r="AE139" s="56">
        <v>0.77923500000000001</v>
      </c>
      <c r="AF139" s="56">
        <v>0.77885800000000005</v>
      </c>
      <c r="AG139" s="56">
        <v>0.77873499999999996</v>
      </c>
      <c r="AH139" s="56">
        <v>0.77589600000000003</v>
      </c>
      <c r="AI139" s="34">
        <v>-2.8300000000000001E-3</v>
      </c>
    </row>
    <row r="140" spans="1:35" ht="15" customHeight="1" x14ac:dyDescent="0.45">
      <c r="A140" s="104" t="s">
        <v>836</v>
      </c>
      <c r="B140" s="55" t="s">
        <v>837</v>
      </c>
      <c r="C140" s="56">
        <v>0.118238</v>
      </c>
      <c r="D140" s="56">
        <v>0.12030100000000001</v>
      </c>
      <c r="E140" s="56">
        <v>0.12481100000000001</v>
      </c>
      <c r="F140" s="56">
        <v>0.124263</v>
      </c>
      <c r="G140" s="56">
        <v>0.12509300000000001</v>
      </c>
      <c r="H140" s="56">
        <v>0.12429800000000001</v>
      </c>
      <c r="I140" s="56">
        <v>0.123242</v>
      </c>
      <c r="J140" s="56">
        <v>0.123706</v>
      </c>
      <c r="K140" s="56">
        <v>0.120265</v>
      </c>
      <c r="L140" s="56">
        <v>0.12099699999999999</v>
      </c>
      <c r="M140" s="56">
        <v>0.120268</v>
      </c>
      <c r="N140" s="56">
        <v>0.116076</v>
      </c>
      <c r="O140" s="56">
        <v>0.11453000000000001</v>
      </c>
      <c r="P140" s="56">
        <v>0.115207</v>
      </c>
      <c r="Q140" s="56">
        <v>0.112633</v>
      </c>
      <c r="R140" s="56">
        <v>0.11433400000000001</v>
      </c>
      <c r="S140" s="56">
        <v>0.113723</v>
      </c>
      <c r="T140" s="56">
        <v>0.111901</v>
      </c>
      <c r="U140" s="56">
        <v>0.11459999999999999</v>
      </c>
      <c r="V140" s="56">
        <v>0.11444699999999999</v>
      </c>
      <c r="W140" s="56">
        <v>0.114132</v>
      </c>
      <c r="X140" s="56">
        <v>0.112944</v>
      </c>
      <c r="Y140" s="56">
        <v>0.112734</v>
      </c>
      <c r="Z140" s="56">
        <v>0.11218500000000001</v>
      </c>
      <c r="AA140" s="56">
        <v>0.111794</v>
      </c>
      <c r="AB140" s="56">
        <v>0.111652</v>
      </c>
      <c r="AC140" s="56">
        <v>0.111663</v>
      </c>
      <c r="AD140" s="56">
        <v>0.11075500000000001</v>
      </c>
      <c r="AE140" s="56">
        <v>0.111924</v>
      </c>
      <c r="AF140" s="56">
        <v>0.11225400000000001</v>
      </c>
      <c r="AG140" s="56">
        <v>0.112301</v>
      </c>
      <c r="AH140" s="56">
        <v>0.111639</v>
      </c>
      <c r="AI140" s="34">
        <v>-1.851E-3</v>
      </c>
    </row>
    <row r="141" spans="1:35" ht="15" customHeight="1" x14ac:dyDescent="0.45">
      <c r="A141" s="104" t="s">
        <v>838</v>
      </c>
      <c r="B141" s="55" t="s">
        <v>783</v>
      </c>
      <c r="C141" s="56">
        <v>0</v>
      </c>
      <c r="D141" s="56">
        <v>0</v>
      </c>
      <c r="E141" s="56">
        <v>0</v>
      </c>
      <c r="F141" s="56">
        <v>0</v>
      </c>
      <c r="G141" s="56">
        <v>0</v>
      </c>
      <c r="H141" s="56">
        <v>0</v>
      </c>
      <c r="I141" s="56">
        <v>0</v>
      </c>
      <c r="J141" s="56">
        <v>0</v>
      </c>
      <c r="K141" s="56">
        <v>0</v>
      </c>
      <c r="L141" s="56">
        <v>0</v>
      </c>
      <c r="M141" s="56">
        <v>0</v>
      </c>
      <c r="N141" s="56">
        <v>0</v>
      </c>
      <c r="O141" s="56">
        <v>0</v>
      </c>
      <c r="P141" s="56">
        <v>0</v>
      </c>
      <c r="Q141" s="56">
        <v>0</v>
      </c>
      <c r="R141" s="56">
        <v>0</v>
      </c>
      <c r="S141" s="56">
        <v>0</v>
      </c>
      <c r="T141" s="56">
        <v>0</v>
      </c>
      <c r="U141" s="56">
        <v>0</v>
      </c>
      <c r="V141" s="56">
        <v>0</v>
      </c>
      <c r="W141" s="56">
        <v>0</v>
      </c>
      <c r="X141" s="56">
        <v>0</v>
      </c>
      <c r="Y141" s="56">
        <v>0</v>
      </c>
      <c r="Z141" s="56">
        <v>0</v>
      </c>
      <c r="AA141" s="56">
        <v>0</v>
      </c>
      <c r="AB141" s="56">
        <v>0</v>
      </c>
      <c r="AC141" s="56">
        <v>0</v>
      </c>
      <c r="AD141" s="56">
        <v>0</v>
      </c>
      <c r="AE141" s="56">
        <v>0</v>
      </c>
      <c r="AF141" s="56">
        <v>0</v>
      </c>
      <c r="AG141" s="56">
        <v>0</v>
      </c>
      <c r="AH141" s="56">
        <v>0</v>
      </c>
      <c r="AI141" s="34" t="s">
        <v>153</v>
      </c>
    </row>
    <row r="142" spans="1:35" ht="15" customHeight="1" x14ac:dyDescent="0.45">
      <c r="A142" s="104" t="s">
        <v>839</v>
      </c>
      <c r="B142" s="55" t="s">
        <v>752</v>
      </c>
      <c r="C142" s="56">
        <v>0.21332799999999999</v>
      </c>
      <c r="D142" s="56">
        <v>0.21673300000000001</v>
      </c>
      <c r="E142" s="56">
        <v>0.225552</v>
      </c>
      <c r="F142" s="56">
        <v>0.232074</v>
      </c>
      <c r="G142" s="56">
        <v>0.23392299999999999</v>
      </c>
      <c r="H142" s="56">
        <v>0.236235</v>
      </c>
      <c r="I142" s="56">
        <v>0.23966399999999999</v>
      </c>
      <c r="J142" s="56">
        <v>0.24013799999999999</v>
      </c>
      <c r="K142" s="56">
        <v>0.238811</v>
      </c>
      <c r="L142" s="56">
        <v>0.237343</v>
      </c>
      <c r="M142" s="56">
        <v>0.23477999999999999</v>
      </c>
      <c r="N142" s="56">
        <v>0.23103699999999999</v>
      </c>
      <c r="O142" s="56">
        <v>0.22827800000000001</v>
      </c>
      <c r="P142" s="56">
        <v>0.22683800000000001</v>
      </c>
      <c r="Q142" s="56">
        <v>0.224633</v>
      </c>
      <c r="R142" s="56">
        <v>0.22286600000000001</v>
      </c>
      <c r="S142" s="56">
        <v>0.22011600000000001</v>
      </c>
      <c r="T142" s="56">
        <v>0.21778900000000001</v>
      </c>
      <c r="U142" s="56">
        <v>0.21412200000000001</v>
      </c>
      <c r="V142" s="56">
        <v>0.21187900000000001</v>
      </c>
      <c r="W142" s="56">
        <v>0.20969599999999999</v>
      </c>
      <c r="X142" s="56">
        <v>0.210255</v>
      </c>
      <c r="Y142" s="56">
        <v>0.207623</v>
      </c>
      <c r="Z142" s="56">
        <v>0.205286</v>
      </c>
      <c r="AA142" s="56">
        <v>0.20286100000000001</v>
      </c>
      <c r="AB142" s="56">
        <v>0.200077</v>
      </c>
      <c r="AC142" s="56">
        <v>0.19684599999999999</v>
      </c>
      <c r="AD142" s="56">
        <v>0.194298</v>
      </c>
      <c r="AE142" s="56">
        <v>0.19180700000000001</v>
      </c>
      <c r="AF142" s="56">
        <v>0.189716</v>
      </c>
      <c r="AG142" s="56">
        <v>0.187252</v>
      </c>
      <c r="AH142" s="56">
        <v>0.18403900000000001</v>
      </c>
      <c r="AI142" s="34">
        <v>-4.7530000000000003E-3</v>
      </c>
    </row>
    <row r="143" spans="1:35" ht="15" customHeight="1" x14ac:dyDescent="0.45">
      <c r="A143" s="104" t="s">
        <v>840</v>
      </c>
      <c r="B143" s="55" t="s">
        <v>754</v>
      </c>
      <c r="C143" s="56">
        <v>1.9446000000000001E-2</v>
      </c>
      <c r="D143" s="56">
        <v>2.6780999999999999E-2</v>
      </c>
      <c r="E143" s="56">
        <v>3.3328000000000003E-2</v>
      </c>
      <c r="F143" s="56">
        <v>3.4909000000000003E-2</v>
      </c>
      <c r="G143" s="56">
        <v>3.4973999999999998E-2</v>
      </c>
      <c r="H143" s="56">
        <v>3.8599000000000001E-2</v>
      </c>
      <c r="I143" s="56">
        <v>4.7309999999999998E-2</v>
      </c>
      <c r="J143" s="56">
        <v>5.4399000000000003E-2</v>
      </c>
      <c r="K143" s="56">
        <v>5.5777E-2</v>
      </c>
      <c r="L143" s="56">
        <v>5.7145000000000001E-2</v>
      </c>
      <c r="M143" s="56">
        <v>5.8209999999999998E-2</v>
      </c>
      <c r="N143" s="56">
        <v>5.8339000000000002E-2</v>
      </c>
      <c r="O143" s="56">
        <v>5.7423000000000002E-2</v>
      </c>
      <c r="P143" s="56">
        <v>5.6724999999999998E-2</v>
      </c>
      <c r="Q143" s="56">
        <v>5.5801999999999997E-2</v>
      </c>
      <c r="R143" s="56">
        <v>5.4917000000000001E-2</v>
      </c>
      <c r="S143" s="56">
        <v>5.4110999999999999E-2</v>
      </c>
      <c r="T143" s="56">
        <v>5.3504000000000003E-2</v>
      </c>
      <c r="U143" s="56">
        <v>5.2699000000000003E-2</v>
      </c>
      <c r="V143" s="56">
        <v>5.2033000000000003E-2</v>
      </c>
      <c r="W143" s="56">
        <v>5.1387000000000002E-2</v>
      </c>
      <c r="X143" s="56">
        <v>5.0770000000000003E-2</v>
      </c>
      <c r="Y143" s="56">
        <v>4.9929000000000001E-2</v>
      </c>
      <c r="Z143" s="56">
        <v>4.9248E-2</v>
      </c>
      <c r="AA143" s="56">
        <v>4.854E-2</v>
      </c>
      <c r="AB143" s="56">
        <v>4.7946000000000003E-2</v>
      </c>
      <c r="AC143" s="56">
        <v>4.7168000000000002E-2</v>
      </c>
      <c r="AD143" s="56">
        <v>4.6519999999999999E-2</v>
      </c>
      <c r="AE143" s="56">
        <v>4.5878000000000002E-2</v>
      </c>
      <c r="AF143" s="56">
        <v>4.5377000000000001E-2</v>
      </c>
      <c r="AG143" s="56">
        <v>4.4677000000000001E-2</v>
      </c>
      <c r="AH143" s="56">
        <v>4.4134E-2</v>
      </c>
      <c r="AI143" s="34">
        <v>2.6790000000000001E-2</v>
      </c>
    </row>
    <row r="144" spans="1:35" ht="15" customHeight="1" x14ac:dyDescent="0.45">
      <c r="A144" s="104" t="s">
        <v>841</v>
      </c>
      <c r="B144" s="55" t="s">
        <v>756</v>
      </c>
      <c r="C144" s="56">
        <v>1.19817</v>
      </c>
      <c r="D144" s="56">
        <v>1.2348980000000001</v>
      </c>
      <c r="E144" s="56">
        <v>1.2572639999999999</v>
      </c>
      <c r="F144" s="56">
        <v>1.272859</v>
      </c>
      <c r="G144" s="56">
        <v>1.2843469999999999</v>
      </c>
      <c r="H144" s="56">
        <v>1.293992</v>
      </c>
      <c r="I144" s="56">
        <v>1.2967470000000001</v>
      </c>
      <c r="J144" s="56">
        <v>1.2879750000000001</v>
      </c>
      <c r="K144" s="56">
        <v>1.274071</v>
      </c>
      <c r="L144" s="56">
        <v>1.262035</v>
      </c>
      <c r="M144" s="56">
        <v>1.252685</v>
      </c>
      <c r="N144" s="56">
        <v>1.233279</v>
      </c>
      <c r="O144" s="56">
        <v>1.223255</v>
      </c>
      <c r="P144" s="56">
        <v>1.2169589999999999</v>
      </c>
      <c r="Q144" s="56">
        <v>1.2040040000000001</v>
      </c>
      <c r="R144" s="56">
        <v>1.196971</v>
      </c>
      <c r="S144" s="56">
        <v>1.1890780000000001</v>
      </c>
      <c r="T144" s="56">
        <v>1.179718</v>
      </c>
      <c r="U144" s="56">
        <v>1.1781440000000001</v>
      </c>
      <c r="V144" s="56">
        <v>1.1718440000000001</v>
      </c>
      <c r="W144" s="56">
        <v>1.1665589999999999</v>
      </c>
      <c r="X144" s="56">
        <v>1.164588</v>
      </c>
      <c r="Y144" s="56">
        <v>1.158935</v>
      </c>
      <c r="Z144" s="56">
        <v>1.1537090000000001</v>
      </c>
      <c r="AA144" s="56">
        <v>1.1473070000000001</v>
      </c>
      <c r="AB144" s="56">
        <v>1.141824</v>
      </c>
      <c r="AC144" s="56">
        <v>1.1366320000000001</v>
      </c>
      <c r="AD144" s="56">
        <v>1.130376</v>
      </c>
      <c r="AE144" s="56">
        <v>1.128843</v>
      </c>
      <c r="AF144" s="56">
        <v>1.126204</v>
      </c>
      <c r="AG144" s="56">
        <v>1.122965</v>
      </c>
      <c r="AH144" s="56">
        <v>1.1157079999999999</v>
      </c>
      <c r="AI144" s="34">
        <v>-2.2980000000000001E-3</v>
      </c>
    </row>
    <row r="145" spans="1:35" ht="15" customHeight="1" x14ac:dyDescent="0.45">
      <c r="A145" s="104" t="s">
        <v>842</v>
      </c>
      <c r="B145" s="55" t="s">
        <v>758</v>
      </c>
      <c r="C145" s="56">
        <v>6.4598000000000003E-2</v>
      </c>
      <c r="D145" s="56">
        <v>6.3574000000000006E-2</v>
      </c>
      <c r="E145" s="56">
        <v>5.5807000000000002E-2</v>
      </c>
      <c r="F145" s="56">
        <v>5.1662E-2</v>
      </c>
      <c r="G145" s="56">
        <v>5.2089000000000003E-2</v>
      </c>
      <c r="H145" s="56">
        <v>5.0230999999999998E-2</v>
      </c>
      <c r="I145" s="56">
        <v>4.8742000000000001E-2</v>
      </c>
      <c r="J145" s="56">
        <v>4.7495999999999997E-2</v>
      </c>
      <c r="K145" s="56">
        <v>4.6261999999999998E-2</v>
      </c>
      <c r="L145" s="56">
        <v>4.5025999999999997E-2</v>
      </c>
      <c r="M145" s="56">
        <v>4.3789000000000002E-2</v>
      </c>
      <c r="N145" s="56">
        <v>4.2715000000000003E-2</v>
      </c>
      <c r="O145" s="56">
        <v>4.1974999999999998E-2</v>
      </c>
      <c r="P145" s="56">
        <v>4.1487999999999997E-2</v>
      </c>
      <c r="Q145" s="56">
        <v>4.1180000000000001E-2</v>
      </c>
      <c r="R145" s="56">
        <v>4.0633000000000002E-2</v>
      </c>
      <c r="S145" s="56">
        <v>4.0008000000000002E-2</v>
      </c>
      <c r="T145" s="56">
        <v>3.9622999999999998E-2</v>
      </c>
      <c r="U145" s="56">
        <v>3.9175000000000001E-2</v>
      </c>
      <c r="V145" s="56">
        <v>3.8778E-2</v>
      </c>
      <c r="W145" s="56">
        <v>3.8309999999999997E-2</v>
      </c>
      <c r="X145" s="56">
        <v>3.7775000000000003E-2</v>
      </c>
      <c r="Y145" s="56">
        <v>3.7066000000000002E-2</v>
      </c>
      <c r="Z145" s="56">
        <v>3.6592E-2</v>
      </c>
      <c r="AA145" s="56">
        <v>3.5853999999999997E-2</v>
      </c>
      <c r="AB145" s="56">
        <v>3.5268000000000001E-2</v>
      </c>
      <c r="AC145" s="56">
        <v>3.4672000000000001E-2</v>
      </c>
      <c r="AD145" s="56">
        <v>3.4049999999999997E-2</v>
      </c>
      <c r="AE145" s="56">
        <v>3.3334000000000003E-2</v>
      </c>
      <c r="AF145" s="56">
        <v>3.2794999999999998E-2</v>
      </c>
      <c r="AG145" s="56">
        <v>3.2083E-2</v>
      </c>
      <c r="AH145" s="56">
        <v>3.1467000000000002E-2</v>
      </c>
      <c r="AI145" s="34">
        <v>-2.2935000000000001E-2</v>
      </c>
    </row>
    <row r="146" spans="1:35" ht="15" customHeight="1" x14ac:dyDescent="0.45">
      <c r="A146" s="104" t="s">
        <v>843</v>
      </c>
      <c r="B146" s="55" t="s">
        <v>712</v>
      </c>
      <c r="C146" s="56">
        <v>5.9540000000000003E-2</v>
      </c>
      <c r="D146" s="56">
        <v>5.2961000000000001E-2</v>
      </c>
      <c r="E146" s="56">
        <v>5.5162999999999997E-2</v>
      </c>
      <c r="F146" s="56">
        <v>5.6890000000000003E-2</v>
      </c>
      <c r="G146" s="56">
        <v>5.7561000000000001E-2</v>
      </c>
      <c r="H146" s="56">
        <v>5.7901000000000001E-2</v>
      </c>
      <c r="I146" s="56">
        <v>5.8056999999999997E-2</v>
      </c>
      <c r="J146" s="56">
        <v>5.7997E-2</v>
      </c>
      <c r="K146" s="56">
        <v>5.7176999999999999E-2</v>
      </c>
      <c r="L146" s="56">
        <v>5.6252999999999997E-2</v>
      </c>
      <c r="M146" s="56">
        <v>5.5299000000000001E-2</v>
      </c>
      <c r="N146" s="56">
        <v>5.4357999999999997E-2</v>
      </c>
      <c r="O146" s="56">
        <v>5.2793E-2</v>
      </c>
      <c r="P146" s="56">
        <v>5.1382999999999998E-2</v>
      </c>
      <c r="Q146" s="56">
        <v>5.0030999999999999E-2</v>
      </c>
      <c r="R146" s="56">
        <v>4.8637E-2</v>
      </c>
      <c r="S146" s="56">
        <v>4.7196000000000002E-2</v>
      </c>
      <c r="T146" s="56">
        <v>4.6329000000000002E-2</v>
      </c>
      <c r="U146" s="56">
        <v>4.5511000000000003E-2</v>
      </c>
      <c r="V146" s="56">
        <v>4.4725000000000001E-2</v>
      </c>
      <c r="W146" s="56">
        <v>4.3964000000000003E-2</v>
      </c>
      <c r="X146" s="56">
        <v>4.3212E-2</v>
      </c>
      <c r="Y146" s="56">
        <v>4.2462E-2</v>
      </c>
      <c r="Z146" s="56">
        <v>4.1762000000000001E-2</v>
      </c>
      <c r="AA146" s="56">
        <v>4.1061E-2</v>
      </c>
      <c r="AB146" s="56">
        <v>4.0404000000000002E-2</v>
      </c>
      <c r="AC146" s="56">
        <v>3.9773000000000003E-2</v>
      </c>
      <c r="AD146" s="56">
        <v>3.9188000000000001E-2</v>
      </c>
      <c r="AE146" s="56">
        <v>3.8603999999999999E-2</v>
      </c>
      <c r="AF146" s="56">
        <v>3.8058000000000002E-2</v>
      </c>
      <c r="AG146" s="56">
        <v>3.7509000000000001E-2</v>
      </c>
      <c r="AH146" s="56">
        <v>3.7002E-2</v>
      </c>
      <c r="AI146" s="34">
        <v>-1.5226999999999999E-2</v>
      </c>
    </row>
    <row r="147" spans="1:35" ht="15" customHeight="1" x14ac:dyDescent="0.45">
      <c r="A147" s="104" t="s">
        <v>844</v>
      </c>
      <c r="B147" s="55" t="s">
        <v>787</v>
      </c>
      <c r="C147" s="56">
        <v>0</v>
      </c>
      <c r="D147" s="56">
        <v>0</v>
      </c>
      <c r="E147" s="56">
        <v>0</v>
      </c>
      <c r="F147" s="56">
        <v>0</v>
      </c>
      <c r="G147" s="56">
        <v>0</v>
      </c>
      <c r="H147" s="56">
        <v>0</v>
      </c>
      <c r="I147" s="56">
        <v>0</v>
      </c>
      <c r="J147" s="56">
        <v>0</v>
      </c>
      <c r="K147" s="56">
        <v>0</v>
      </c>
      <c r="L147" s="56">
        <v>0</v>
      </c>
      <c r="M147" s="56">
        <v>0</v>
      </c>
      <c r="N147" s="56">
        <v>0</v>
      </c>
      <c r="O147" s="56">
        <v>0</v>
      </c>
      <c r="P147" s="56">
        <v>0</v>
      </c>
      <c r="Q147" s="56">
        <v>0</v>
      </c>
      <c r="R147" s="56">
        <v>0</v>
      </c>
      <c r="S147" s="56">
        <v>0</v>
      </c>
      <c r="T147" s="56">
        <v>0</v>
      </c>
      <c r="U147" s="56">
        <v>0</v>
      </c>
      <c r="V147" s="56">
        <v>0</v>
      </c>
      <c r="W147" s="56">
        <v>0</v>
      </c>
      <c r="X147" s="56">
        <v>0</v>
      </c>
      <c r="Y147" s="56">
        <v>0</v>
      </c>
      <c r="Z147" s="56">
        <v>0</v>
      </c>
      <c r="AA147" s="56">
        <v>0</v>
      </c>
      <c r="AB147" s="56">
        <v>0</v>
      </c>
      <c r="AC147" s="56">
        <v>0</v>
      </c>
      <c r="AD147" s="56">
        <v>0</v>
      </c>
      <c r="AE147" s="56">
        <v>0</v>
      </c>
      <c r="AF147" s="56">
        <v>0</v>
      </c>
      <c r="AG147" s="56">
        <v>0</v>
      </c>
      <c r="AH147" s="56">
        <v>0</v>
      </c>
      <c r="AI147" s="34" t="s">
        <v>153</v>
      </c>
    </row>
    <row r="148" spans="1:35" ht="15" customHeight="1" x14ac:dyDescent="0.45">
      <c r="A148" s="104" t="s">
        <v>845</v>
      </c>
      <c r="B148" s="55" t="s">
        <v>761</v>
      </c>
      <c r="C148" s="56">
        <v>0.124138</v>
      </c>
      <c r="D148" s="56">
        <v>0.116535</v>
      </c>
      <c r="E148" s="56">
        <v>0.11097</v>
      </c>
      <c r="F148" s="56">
        <v>0.108552</v>
      </c>
      <c r="G148" s="56">
        <v>0.109651</v>
      </c>
      <c r="H148" s="56">
        <v>0.10813200000000001</v>
      </c>
      <c r="I148" s="56">
        <v>0.10679900000000001</v>
      </c>
      <c r="J148" s="56">
        <v>0.105494</v>
      </c>
      <c r="K148" s="56">
        <v>0.103439</v>
      </c>
      <c r="L148" s="56">
        <v>0.10127899999999999</v>
      </c>
      <c r="M148" s="56">
        <v>9.9087999999999996E-2</v>
      </c>
      <c r="N148" s="56">
        <v>9.7073000000000007E-2</v>
      </c>
      <c r="O148" s="56">
        <v>9.4767000000000004E-2</v>
      </c>
      <c r="P148" s="56">
        <v>9.2870999999999995E-2</v>
      </c>
      <c r="Q148" s="56">
        <v>9.1211E-2</v>
      </c>
      <c r="R148" s="56">
        <v>8.9270000000000002E-2</v>
      </c>
      <c r="S148" s="56">
        <v>8.7203000000000003E-2</v>
      </c>
      <c r="T148" s="56">
        <v>8.5952000000000001E-2</v>
      </c>
      <c r="U148" s="56">
        <v>8.4685999999999997E-2</v>
      </c>
      <c r="V148" s="56">
        <v>8.3502999999999994E-2</v>
      </c>
      <c r="W148" s="56">
        <v>8.2275000000000001E-2</v>
      </c>
      <c r="X148" s="56">
        <v>8.0987000000000003E-2</v>
      </c>
      <c r="Y148" s="56">
        <v>7.9528000000000001E-2</v>
      </c>
      <c r="Z148" s="56">
        <v>7.8353999999999993E-2</v>
      </c>
      <c r="AA148" s="56">
        <v>7.6914999999999997E-2</v>
      </c>
      <c r="AB148" s="56">
        <v>7.5672000000000003E-2</v>
      </c>
      <c r="AC148" s="56">
        <v>7.4443999999999996E-2</v>
      </c>
      <c r="AD148" s="56">
        <v>7.3237999999999998E-2</v>
      </c>
      <c r="AE148" s="56">
        <v>7.1938000000000002E-2</v>
      </c>
      <c r="AF148" s="56">
        <v>7.0852999999999999E-2</v>
      </c>
      <c r="AG148" s="56">
        <v>6.9592000000000001E-2</v>
      </c>
      <c r="AH148" s="56">
        <v>6.8469000000000002E-2</v>
      </c>
      <c r="AI148" s="34">
        <v>-1.9011E-2</v>
      </c>
    </row>
    <row r="149" spans="1:35" ht="15" customHeight="1" x14ac:dyDescent="0.45">
      <c r="A149" s="104" t="s">
        <v>846</v>
      </c>
      <c r="B149" s="55" t="s">
        <v>790</v>
      </c>
      <c r="C149" s="56">
        <v>0.100692</v>
      </c>
      <c r="D149" s="56">
        <v>9.8376000000000005E-2</v>
      </c>
      <c r="E149" s="56">
        <v>9.5623E-2</v>
      </c>
      <c r="F149" s="56">
        <v>9.3645000000000006E-2</v>
      </c>
      <c r="G149" s="56">
        <v>9.1352000000000003E-2</v>
      </c>
      <c r="H149" s="56">
        <v>8.9459999999999998E-2</v>
      </c>
      <c r="I149" s="56">
        <v>8.7535000000000002E-2</v>
      </c>
      <c r="J149" s="56">
        <v>8.6333999999999994E-2</v>
      </c>
      <c r="K149" s="56">
        <v>8.5449999999999998E-2</v>
      </c>
      <c r="L149" s="56">
        <v>8.4859000000000004E-2</v>
      </c>
      <c r="M149" s="56">
        <v>8.3484000000000003E-2</v>
      </c>
      <c r="N149" s="56">
        <v>8.2565E-2</v>
      </c>
      <c r="O149" s="56">
        <v>8.1401000000000001E-2</v>
      </c>
      <c r="P149" s="56">
        <v>8.0391000000000004E-2</v>
      </c>
      <c r="Q149" s="56">
        <v>7.9390000000000002E-2</v>
      </c>
      <c r="R149" s="56">
        <v>7.8281000000000003E-2</v>
      </c>
      <c r="S149" s="56">
        <v>7.7246999999999996E-2</v>
      </c>
      <c r="T149" s="56">
        <v>7.646E-2</v>
      </c>
      <c r="U149" s="56">
        <v>7.5728000000000004E-2</v>
      </c>
      <c r="V149" s="56">
        <v>7.5034000000000003E-2</v>
      </c>
      <c r="W149" s="56">
        <v>7.442E-2</v>
      </c>
      <c r="X149" s="56">
        <v>7.3817999999999995E-2</v>
      </c>
      <c r="Y149" s="56">
        <v>7.3242000000000002E-2</v>
      </c>
      <c r="Z149" s="56">
        <v>7.2709999999999997E-2</v>
      </c>
      <c r="AA149" s="56">
        <v>7.2123000000000007E-2</v>
      </c>
      <c r="AB149" s="56">
        <v>7.1220000000000006E-2</v>
      </c>
      <c r="AC149" s="56">
        <v>7.0406999999999997E-2</v>
      </c>
      <c r="AD149" s="56">
        <v>6.9467000000000001E-2</v>
      </c>
      <c r="AE149" s="56">
        <v>6.9039000000000003E-2</v>
      </c>
      <c r="AF149" s="56">
        <v>6.8664000000000003E-2</v>
      </c>
      <c r="AG149" s="56">
        <v>6.8260000000000001E-2</v>
      </c>
      <c r="AH149" s="56">
        <v>6.8166000000000004E-2</v>
      </c>
      <c r="AI149" s="34">
        <v>-1.2506E-2</v>
      </c>
    </row>
    <row r="150" spans="1:35" ht="15" customHeight="1" x14ac:dyDescent="0.45">
      <c r="A150" s="104" t="s">
        <v>847</v>
      </c>
      <c r="B150" s="55" t="s">
        <v>763</v>
      </c>
      <c r="C150" s="56">
        <v>0.18135399999999999</v>
      </c>
      <c r="D150" s="56">
        <v>0.17088100000000001</v>
      </c>
      <c r="E150" s="56">
        <v>0.173622</v>
      </c>
      <c r="F150" s="56">
        <v>0.176006</v>
      </c>
      <c r="G150" s="56">
        <v>0.17696999999999999</v>
      </c>
      <c r="H150" s="56">
        <v>0.17796200000000001</v>
      </c>
      <c r="I150" s="56">
        <v>0.179204</v>
      </c>
      <c r="J150" s="56">
        <v>0.18034600000000001</v>
      </c>
      <c r="K150" s="56">
        <v>0.18046499999999999</v>
      </c>
      <c r="L150" s="56">
        <v>0.18040800000000001</v>
      </c>
      <c r="M150" s="56">
        <v>0.18036099999999999</v>
      </c>
      <c r="N150" s="56">
        <v>0.18029800000000001</v>
      </c>
      <c r="O150" s="56">
        <v>0.17938599999999999</v>
      </c>
      <c r="P150" s="56">
        <v>0.178206</v>
      </c>
      <c r="Q150" s="56">
        <v>0.17696600000000001</v>
      </c>
      <c r="R150" s="56">
        <v>0.17588000000000001</v>
      </c>
      <c r="S150" s="56">
        <v>0.17482300000000001</v>
      </c>
      <c r="T150" s="56">
        <v>0.173843</v>
      </c>
      <c r="U150" s="56">
        <v>0.17261699999999999</v>
      </c>
      <c r="V150" s="56">
        <v>0.171651</v>
      </c>
      <c r="W150" s="56">
        <v>0.170459</v>
      </c>
      <c r="X150" s="56">
        <v>0.16947200000000001</v>
      </c>
      <c r="Y150" s="56">
        <v>0.16855899999999999</v>
      </c>
      <c r="Z150" s="56">
        <v>0.16753999999999999</v>
      </c>
      <c r="AA150" s="56">
        <v>0.16671</v>
      </c>
      <c r="AB150" s="56">
        <v>0.16617799999999999</v>
      </c>
      <c r="AC150" s="56">
        <v>0.16577500000000001</v>
      </c>
      <c r="AD150" s="56">
        <v>0.16547200000000001</v>
      </c>
      <c r="AE150" s="56">
        <v>0.16509799999999999</v>
      </c>
      <c r="AF150" s="56">
        <v>0.16456999999999999</v>
      </c>
      <c r="AG150" s="56">
        <v>0.16395100000000001</v>
      </c>
      <c r="AH150" s="56">
        <v>0.16345599999999999</v>
      </c>
      <c r="AI150" s="34">
        <v>-3.346E-3</v>
      </c>
    </row>
    <row r="151" spans="1:35" ht="15" customHeight="1" x14ac:dyDescent="0.45">
      <c r="A151" s="104" t="s">
        <v>848</v>
      </c>
      <c r="B151" s="55" t="s">
        <v>765</v>
      </c>
      <c r="C151" s="56">
        <v>0.36085</v>
      </c>
      <c r="D151" s="56">
        <v>0.35281800000000002</v>
      </c>
      <c r="E151" s="56">
        <v>0.35589199999999999</v>
      </c>
      <c r="F151" s="56">
        <v>0.35914099999999999</v>
      </c>
      <c r="G151" s="56">
        <v>0.360572</v>
      </c>
      <c r="H151" s="56">
        <v>0.36059799999999997</v>
      </c>
      <c r="I151" s="56">
        <v>0.36013699999999998</v>
      </c>
      <c r="J151" s="56">
        <v>0.35963899999999999</v>
      </c>
      <c r="K151" s="56">
        <v>0.35682999999999998</v>
      </c>
      <c r="L151" s="56">
        <v>0.354798</v>
      </c>
      <c r="M151" s="56">
        <v>0.35252099999999997</v>
      </c>
      <c r="N151" s="56">
        <v>0.35017100000000001</v>
      </c>
      <c r="O151" s="56">
        <v>0.34659600000000002</v>
      </c>
      <c r="P151" s="56">
        <v>0.34356100000000001</v>
      </c>
      <c r="Q151" s="56">
        <v>0.340391</v>
      </c>
      <c r="R151" s="56">
        <v>0.337198</v>
      </c>
      <c r="S151" s="56">
        <v>0.33418100000000001</v>
      </c>
      <c r="T151" s="56">
        <v>0.33124399999999998</v>
      </c>
      <c r="U151" s="56">
        <v>0.32908900000000002</v>
      </c>
      <c r="V151" s="56">
        <v>0.32646599999999998</v>
      </c>
      <c r="W151" s="56">
        <v>0.32395400000000002</v>
      </c>
      <c r="X151" s="56">
        <v>0.321432</v>
      </c>
      <c r="Y151" s="56">
        <v>0.31878499999999999</v>
      </c>
      <c r="Z151" s="56">
        <v>0.316328</v>
      </c>
      <c r="AA151" s="56">
        <v>0.31362000000000001</v>
      </c>
      <c r="AB151" s="56">
        <v>0.311054</v>
      </c>
      <c r="AC151" s="56">
        <v>0.30857800000000002</v>
      </c>
      <c r="AD151" s="56">
        <v>0.30607899999999999</v>
      </c>
      <c r="AE151" s="56">
        <v>0.30363200000000001</v>
      </c>
      <c r="AF151" s="56">
        <v>0.30130200000000001</v>
      </c>
      <c r="AG151" s="56">
        <v>0.29877100000000001</v>
      </c>
      <c r="AH151" s="56">
        <v>0.29615399999999997</v>
      </c>
      <c r="AI151" s="34">
        <v>-6.3530000000000001E-3</v>
      </c>
    </row>
    <row r="152" spans="1:35" ht="15" customHeight="1" x14ac:dyDescent="0.45">
      <c r="A152" s="104" t="s">
        <v>849</v>
      </c>
      <c r="B152" s="57" t="s">
        <v>412</v>
      </c>
      <c r="C152" s="147">
        <v>2.9382739999999998</v>
      </c>
      <c r="D152" s="147">
        <v>2.949093</v>
      </c>
      <c r="E152" s="147">
        <v>2.9789919999999999</v>
      </c>
      <c r="F152" s="147">
        <v>3.0045999999999999</v>
      </c>
      <c r="G152" s="147">
        <v>3.019933</v>
      </c>
      <c r="H152" s="147">
        <v>3.0212439999999998</v>
      </c>
      <c r="I152" s="147">
        <v>3.0213839999999998</v>
      </c>
      <c r="J152" s="147">
        <v>3.0118619999999998</v>
      </c>
      <c r="K152" s="147">
        <v>2.9829270000000001</v>
      </c>
      <c r="L152" s="147">
        <v>2.969319</v>
      </c>
      <c r="M152" s="147">
        <v>2.9498989999999998</v>
      </c>
      <c r="N152" s="147">
        <v>2.9239649999999999</v>
      </c>
      <c r="O152" s="147">
        <v>2.9007779999999999</v>
      </c>
      <c r="P152" s="147">
        <v>2.8828320000000001</v>
      </c>
      <c r="Q152" s="147">
        <v>2.8538019999999999</v>
      </c>
      <c r="R152" s="147">
        <v>2.838041</v>
      </c>
      <c r="S152" s="147">
        <v>2.8186230000000001</v>
      </c>
      <c r="T152" s="147">
        <v>2.7964869999999999</v>
      </c>
      <c r="U152" s="147">
        <v>2.7855490000000001</v>
      </c>
      <c r="V152" s="147">
        <v>2.7701280000000001</v>
      </c>
      <c r="W152" s="147">
        <v>2.7556929999999999</v>
      </c>
      <c r="X152" s="147">
        <v>2.7395369999999999</v>
      </c>
      <c r="Y152" s="147">
        <v>2.7232509999999999</v>
      </c>
      <c r="Z152" s="147">
        <v>2.7099069999999998</v>
      </c>
      <c r="AA152" s="147">
        <v>2.693044</v>
      </c>
      <c r="AB152" s="147">
        <v>2.6785160000000001</v>
      </c>
      <c r="AC152" s="147">
        <v>2.666137</v>
      </c>
      <c r="AD152" s="147">
        <v>2.6517089999999999</v>
      </c>
      <c r="AE152" s="147">
        <v>2.6424129999999999</v>
      </c>
      <c r="AF152" s="147">
        <v>2.6332270000000002</v>
      </c>
      <c r="AG152" s="147">
        <v>2.6225079999999998</v>
      </c>
      <c r="AH152" s="147">
        <v>2.61</v>
      </c>
      <c r="AI152" s="60">
        <v>-3.8140000000000001E-3</v>
      </c>
    </row>
    <row r="153" spans="1:35" ht="15" customHeight="1" x14ac:dyDescent="0.45">
      <c r="A153" s="104" t="s">
        <v>850</v>
      </c>
      <c r="B153" s="55" t="s">
        <v>768</v>
      </c>
      <c r="C153" s="56">
        <v>0.69193199999999999</v>
      </c>
      <c r="D153" s="56">
        <v>0.66656800000000005</v>
      </c>
      <c r="E153" s="56">
        <v>0.66138300000000005</v>
      </c>
      <c r="F153" s="56">
        <v>0.65302099999999996</v>
      </c>
      <c r="G153" s="56">
        <v>0.64226000000000005</v>
      </c>
      <c r="H153" s="56">
        <v>0.63458099999999995</v>
      </c>
      <c r="I153" s="56">
        <v>0.61863900000000005</v>
      </c>
      <c r="J153" s="56">
        <v>0.60604400000000003</v>
      </c>
      <c r="K153" s="56">
        <v>0.59838800000000003</v>
      </c>
      <c r="L153" s="56">
        <v>0.59221199999999996</v>
      </c>
      <c r="M153" s="56">
        <v>0.58627799999999997</v>
      </c>
      <c r="N153" s="56">
        <v>0.58159499999999997</v>
      </c>
      <c r="O153" s="56">
        <v>0.574156</v>
      </c>
      <c r="P153" s="56">
        <v>0.56653100000000001</v>
      </c>
      <c r="Q153" s="56">
        <v>0.55848500000000001</v>
      </c>
      <c r="R153" s="56">
        <v>0.54931600000000003</v>
      </c>
      <c r="S153" s="56">
        <v>0.54196200000000005</v>
      </c>
      <c r="T153" s="56">
        <v>0.53506100000000001</v>
      </c>
      <c r="U153" s="56">
        <v>0.52912999999999999</v>
      </c>
      <c r="V153" s="56">
        <v>0.52222299999999999</v>
      </c>
      <c r="W153" s="56">
        <v>0.51544400000000001</v>
      </c>
      <c r="X153" s="56">
        <v>0.508822</v>
      </c>
      <c r="Y153" s="56">
        <v>0.50301600000000002</v>
      </c>
      <c r="Z153" s="56">
        <v>0.49793799999999999</v>
      </c>
      <c r="AA153" s="56">
        <v>0.49198599999999998</v>
      </c>
      <c r="AB153" s="56">
        <v>0.487124</v>
      </c>
      <c r="AC153" s="56">
        <v>0.482541</v>
      </c>
      <c r="AD153" s="56">
        <v>0.47826000000000002</v>
      </c>
      <c r="AE153" s="56">
        <v>0.47355000000000003</v>
      </c>
      <c r="AF153" s="56">
        <v>0.46854099999999999</v>
      </c>
      <c r="AG153" s="56">
        <v>0.46295900000000001</v>
      </c>
      <c r="AH153" s="56">
        <v>0.457841</v>
      </c>
      <c r="AI153" s="34">
        <v>-1.3233E-2</v>
      </c>
    </row>
    <row r="154" spans="1:35" ht="15" customHeight="1" x14ac:dyDescent="0.45">
      <c r="A154" s="104" t="s">
        <v>851</v>
      </c>
      <c r="B154" s="57" t="s">
        <v>226</v>
      </c>
      <c r="C154" s="147">
        <v>3.6302059999999998</v>
      </c>
      <c r="D154" s="147">
        <v>3.6156600000000001</v>
      </c>
      <c r="E154" s="147">
        <v>3.640374</v>
      </c>
      <c r="F154" s="147">
        <v>3.6576200000000001</v>
      </c>
      <c r="G154" s="147">
        <v>3.6621929999999998</v>
      </c>
      <c r="H154" s="147">
        <v>3.6558250000000001</v>
      </c>
      <c r="I154" s="147">
        <v>3.6400229999999998</v>
      </c>
      <c r="J154" s="147">
        <v>3.6179070000000002</v>
      </c>
      <c r="K154" s="147">
        <v>3.581315</v>
      </c>
      <c r="L154" s="147">
        <v>3.5615299999999999</v>
      </c>
      <c r="M154" s="147">
        <v>3.5361769999999999</v>
      </c>
      <c r="N154" s="147">
        <v>3.5055610000000001</v>
      </c>
      <c r="O154" s="147">
        <v>3.4749349999999999</v>
      </c>
      <c r="P154" s="147">
        <v>3.449363</v>
      </c>
      <c r="Q154" s="147">
        <v>3.4122870000000001</v>
      </c>
      <c r="R154" s="147">
        <v>3.3873570000000002</v>
      </c>
      <c r="S154" s="147">
        <v>3.3605849999999999</v>
      </c>
      <c r="T154" s="147">
        <v>3.331547</v>
      </c>
      <c r="U154" s="147">
        <v>3.3146789999999999</v>
      </c>
      <c r="V154" s="147">
        <v>3.292351</v>
      </c>
      <c r="W154" s="147">
        <v>3.271137</v>
      </c>
      <c r="X154" s="147">
        <v>3.2483590000000002</v>
      </c>
      <c r="Y154" s="147">
        <v>3.2262680000000001</v>
      </c>
      <c r="Z154" s="147">
        <v>3.2078449999999998</v>
      </c>
      <c r="AA154" s="147">
        <v>3.1850299999999998</v>
      </c>
      <c r="AB154" s="147">
        <v>3.1656399999999998</v>
      </c>
      <c r="AC154" s="147">
        <v>3.1486779999999999</v>
      </c>
      <c r="AD154" s="147">
        <v>3.1299679999999999</v>
      </c>
      <c r="AE154" s="147">
        <v>3.1159629999999998</v>
      </c>
      <c r="AF154" s="147">
        <v>3.1017679999999999</v>
      </c>
      <c r="AG154" s="147">
        <v>3.085467</v>
      </c>
      <c r="AH154" s="147">
        <v>3.067841</v>
      </c>
      <c r="AI154" s="60">
        <v>-5.4149999999999997E-3</v>
      </c>
    </row>
    <row r="156" spans="1:35" ht="15" customHeight="1" x14ac:dyDescent="0.45">
      <c r="B156" s="57" t="s">
        <v>852</v>
      </c>
    </row>
    <row r="157" spans="1:35" ht="15" customHeight="1" x14ac:dyDescent="0.45">
      <c r="A157" s="104" t="s">
        <v>853</v>
      </c>
      <c r="B157" s="55" t="s">
        <v>854</v>
      </c>
      <c r="C157" s="33">
        <v>25.900659999999998</v>
      </c>
      <c r="D157" s="33">
        <v>27.426815000000001</v>
      </c>
      <c r="E157" s="33">
        <v>27.792618000000001</v>
      </c>
      <c r="F157" s="33">
        <v>28.096796000000001</v>
      </c>
      <c r="G157" s="33">
        <v>28.394998999999999</v>
      </c>
      <c r="H157" s="33">
        <v>28.713137</v>
      </c>
      <c r="I157" s="33">
        <v>29.013821</v>
      </c>
      <c r="J157" s="33">
        <v>29.338497</v>
      </c>
      <c r="K157" s="33">
        <v>29.661159999999999</v>
      </c>
      <c r="L157" s="33">
        <v>29.998823000000002</v>
      </c>
      <c r="M157" s="33">
        <v>30.345514000000001</v>
      </c>
      <c r="N157" s="33">
        <v>30.652327</v>
      </c>
      <c r="O157" s="33">
        <v>31.016995999999999</v>
      </c>
      <c r="P157" s="33">
        <v>31.416121</v>
      </c>
      <c r="Q157" s="33">
        <v>31.680064999999999</v>
      </c>
      <c r="R157" s="33">
        <v>32.142406000000001</v>
      </c>
      <c r="S157" s="33">
        <v>32.570557000000001</v>
      </c>
      <c r="T157" s="33">
        <v>32.955894000000001</v>
      </c>
      <c r="U157" s="33">
        <v>33.331955000000001</v>
      </c>
      <c r="V157" s="33">
        <v>33.792296999999998</v>
      </c>
      <c r="W157" s="33">
        <v>34.275139000000003</v>
      </c>
      <c r="X157" s="33">
        <v>34.693336000000002</v>
      </c>
      <c r="Y157" s="33">
        <v>35.218639000000003</v>
      </c>
      <c r="Z157" s="33">
        <v>35.813491999999997</v>
      </c>
      <c r="AA157" s="33">
        <v>36.422333000000002</v>
      </c>
      <c r="AB157" s="33">
        <v>37.062828000000003</v>
      </c>
      <c r="AC157" s="33">
        <v>37.835357999999999</v>
      </c>
      <c r="AD157" s="33">
        <v>38.570594999999997</v>
      </c>
      <c r="AE157" s="33">
        <v>39.455264999999997</v>
      </c>
      <c r="AF157" s="33">
        <v>40.339367000000003</v>
      </c>
      <c r="AG157" s="33">
        <v>41.308216000000002</v>
      </c>
      <c r="AH157" s="33">
        <v>42.349133000000002</v>
      </c>
      <c r="AI157" s="34">
        <v>1.5987000000000001E-2</v>
      </c>
    </row>
    <row r="158" spans="1:35" ht="15" customHeight="1" x14ac:dyDescent="0.45">
      <c r="A158" s="104" t="s">
        <v>855</v>
      </c>
      <c r="B158" s="55" t="s">
        <v>856</v>
      </c>
      <c r="C158" s="54">
        <v>149.87454199999999</v>
      </c>
      <c r="D158" s="54">
        <v>158.55522199999999</v>
      </c>
      <c r="E158" s="54">
        <v>163.24911499999999</v>
      </c>
      <c r="F158" s="54">
        <v>165.012619</v>
      </c>
      <c r="G158" s="54">
        <v>166.63305700000001</v>
      </c>
      <c r="H158" s="54">
        <v>168.428146</v>
      </c>
      <c r="I158" s="54">
        <v>170.05186499999999</v>
      </c>
      <c r="J158" s="54">
        <v>171.804596</v>
      </c>
      <c r="K158" s="54">
        <v>173.555069</v>
      </c>
      <c r="L158" s="54">
        <v>175.38999899999999</v>
      </c>
      <c r="M158" s="54">
        <v>177.27745100000001</v>
      </c>
      <c r="N158" s="54">
        <v>178.834183</v>
      </c>
      <c r="O158" s="54">
        <v>180.868942</v>
      </c>
      <c r="P158" s="54">
        <v>183.16145299999999</v>
      </c>
      <c r="Q158" s="54">
        <v>184.23202499999999</v>
      </c>
      <c r="R158" s="54">
        <v>187.00260900000001</v>
      </c>
      <c r="S158" s="54">
        <v>189.43794299999999</v>
      </c>
      <c r="T158" s="54">
        <v>191.44512900000001</v>
      </c>
      <c r="U158" s="54">
        <v>193.297211</v>
      </c>
      <c r="V158" s="54">
        <v>195.83107000000001</v>
      </c>
      <c r="W158" s="54">
        <v>198.51213100000001</v>
      </c>
      <c r="X158" s="54">
        <v>200.57420300000001</v>
      </c>
      <c r="Y158" s="54">
        <v>203.469055</v>
      </c>
      <c r="Z158" s="54">
        <v>206.84420800000001</v>
      </c>
      <c r="AA158" s="54">
        <v>210.212234</v>
      </c>
      <c r="AB158" s="54">
        <v>213.74279799999999</v>
      </c>
      <c r="AC158" s="54">
        <v>218.28227200000001</v>
      </c>
      <c r="AD158" s="54">
        <v>221.96687299999999</v>
      </c>
      <c r="AE158" s="54">
        <v>227.07690400000001</v>
      </c>
      <c r="AF158" s="54">
        <v>231.924408</v>
      </c>
      <c r="AG158" s="54">
        <v>237.20593299999999</v>
      </c>
      <c r="AH158" s="54">
        <v>242.98564099999999</v>
      </c>
      <c r="AI158" s="34">
        <v>1.5709000000000001E-2</v>
      </c>
    </row>
    <row r="159" spans="1:35" ht="15" customHeight="1" thickBot="1" x14ac:dyDescent="0.5"/>
    <row r="160" spans="1:35" ht="15" customHeight="1" x14ac:dyDescent="0.45">
      <c r="B160" s="366" t="s">
        <v>857</v>
      </c>
      <c r="C160" s="366"/>
      <c r="D160" s="366"/>
      <c r="E160" s="366"/>
      <c r="F160" s="366"/>
      <c r="G160" s="366"/>
      <c r="H160" s="366"/>
      <c r="I160" s="366"/>
      <c r="J160" s="366"/>
      <c r="K160" s="366"/>
      <c r="L160" s="366"/>
      <c r="M160" s="366"/>
      <c r="N160" s="366"/>
      <c r="O160" s="366"/>
      <c r="P160" s="366"/>
      <c r="Q160" s="366"/>
      <c r="R160" s="366"/>
      <c r="S160" s="366"/>
      <c r="T160" s="366"/>
      <c r="U160" s="366"/>
      <c r="V160" s="366"/>
      <c r="W160" s="366"/>
      <c r="X160" s="366"/>
      <c r="Y160" s="366"/>
      <c r="Z160" s="366"/>
      <c r="AA160" s="366"/>
      <c r="AB160" s="366"/>
      <c r="AC160" s="366"/>
      <c r="AD160" s="366"/>
      <c r="AE160" s="366"/>
      <c r="AF160" s="366"/>
      <c r="AG160" s="366"/>
      <c r="AH160" s="366"/>
      <c r="AI160" s="366"/>
    </row>
    <row r="161" spans="2:2" ht="15" customHeight="1" x14ac:dyDescent="0.45">
      <c r="B161" s="123" t="s">
        <v>858</v>
      </c>
    </row>
    <row r="162" spans="2:2" ht="15" customHeight="1" x14ac:dyDescent="0.45">
      <c r="B162" s="123" t="s">
        <v>859</v>
      </c>
    </row>
    <row r="163" spans="2:2" ht="15" customHeight="1" x14ac:dyDescent="0.45">
      <c r="B163" s="123" t="s">
        <v>860</v>
      </c>
    </row>
    <row r="164" spans="2:2" ht="15" customHeight="1" x14ac:dyDescent="0.45">
      <c r="B164" s="123" t="s">
        <v>861</v>
      </c>
    </row>
    <row r="165" spans="2:2" ht="15" customHeight="1" x14ac:dyDescent="0.45">
      <c r="B165" s="123" t="s">
        <v>862</v>
      </c>
    </row>
    <row r="166" spans="2:2" ht="15" customHeight="1" x14ac:dyDescent="0.45">
      <c r="B166" s="123" t="s">
        <v>863</v>
      </c>
    </row>
    <row r="167" spans="2:2" ht="15" customHeight="1" x14ac:dyDescent="0.45">
      <c r="B167" s="123" t="s">
        <v>123</v>
      </c>
    </row>
    <row r="168" spans="2:2" ht="15" customHeight="1" x14ac:dyDescent="0.45">
      <c r="B168" s="123" t="s">
        <v>122</v>
      </c>
    </row>
    <row r="169" spans="2:2" ht="15" customHeight="1" x14ac:dyDescent="0.45">
      <c r="B169" s="123" t="s">
        <v>864</v>
      </c>
    </row>
    <row r="170" spans="2:2" ht="15" customHeight="1" x14ac:dyDescent="0.45">
      <c r="B170" s="123" t="s">
        <v>542</v>
      </c>
    </row>
    <row r="171" spans="2:2" ht="15" customHeight="1" x14ac:dyDescent="0.45">
      <c r="B171" s="123" t="s">
        <v>543</v>
      </c>
    </row>
  </sheetData>
  <mergeCells count="1">
    <mergeCell ref="B160:AI160"/>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7"/>
  <sheetViews>
    <sheetView topLeftCell="B22" workbookViewId="0">
      <selection activeCell="G31" sqref="G31"/>
    </sheetView>
  </sheetViews>
  <sheetFormatPr defaultRowHeight="14.25" x14ac:dyDescent="0.45"/>
  <cols>
    <col min="1" max="1" width="19.46484375" hidden="1" customWidth="1"/>
    <col min="2" max="2" width="42.6640625" customWidth="1"/>
  </cols>
  <sheetData>
    <row r="1" spans="1:35" ht="15" customHeight="1" thickBot="1" x14ac:dyDescent="0.5">
      <c r="B1" s="66" t="s">
        <v>298</v>
      </c>
      <c r="C1" s="64">
        <v>2019</v>
      </c>
      <c r="D1" s="64">
        <v>2020</v>
      </c>
      <c r="E1" s="64">
        <v>2021</v>
      </c>
      <c r="F1" s="64">
        <v>2022</v>
      </c>
      <c r="G1" s="64">
        <v>2023</v>
      </c>
      <c r="H1" s="64">
        <v>2024</v>
      </c>
      <c r="I1" s="64">
        <v>2025</v>
      </c>
      <c r="J1" s="64">
        <v>2026</v>
      </c>
      <c r="K1" s="64">
        <v>2027</v>
      </c>
      <c r="L1" s="64">
        <v>2028</v>
      </c>
      <c r="M1" s="64">
        <v>2029</v>
      </c>
      <c r="N1" s="64">
        <v>2030</v>
      </c>
      <c r="O1" s="64">
        <v>2031</v>
      </c>
      <c r="P1" s="64">
        <v>2032</v>
      </c>
      <c r="Q1" s="64">
        <v>2033</v>
      </c>
      <c r="R1" s="64">
        <v>2034</v>
      </c>
      <c r="S1" s="64">
        <v>2035</v>
      </c>
      <c r="T1" s="64">
        <v>2036</v>
      </c>
      <c r="U1" s="64">
        <v>2037</v>
      </c>
      <c r="V1" s="64">
        <v>2038</v>
      </c>
      <c r="W1" s="64">
        <v>2039</v>
      </c>
      <c r="X1" s="64">
        <v>2040</v>
      </c>
      <c r="Y1" s="64">
        <v>2041</v>
      </c>
      <c r="Z1" s="64">
        <v>2042</v>
      </c>
      <c r="AA1" s="64">
        <v>2043</v>
      </c>
      <c r="AB1" s="64">
        <v>2044</v>
      </c>
      <c r="AC1" s="64">
        <v>2045</v>
      </c>
      <c r="AD1" s="64">
        <v>2046</v>
      </c>
      <c r="AE1" s="64">
        <v>2047</v>
      </c>
      <c r="AF1" s="64">
        <v>2048</v>
      </c>
      <c r="AG1" s="64">
        <v>2049</v>
      </c>
      <c r="AH1" s="64">
        <v>2050</v>
      </c>
    </row>
    <row r="2" spans="1:35" ht="15" customHeight="1" thickTop="1" x14ac:dyDescent="0.45">
      <c r="C2" s="103"/>
      <c r="D2" s="103"/>
      <c r="E2" s="103"/>
      <c r="F2" s="103"/>
      <c r="G2" s="103"/>
    </row>
    <row r="3" spans="1:35" ht="15" customHeight="1" x14ac:dyDescent="0.45">
      <c r="C3" s="103" t="s">
        <v>297</v>
      </c>
      <c r="D3" s="103" t="s">
        <v>296</v>
      </c>
      <c r="E3" s="103"/>
      <c r="F3" s="103"/>
      <c r="G3" s="103"/>
    </row>
    <row r="4" spans="1:35" ht="15" customHeight="1" x14ac:dyDescent="0.45">
      <c r="C4" s="103" t="s">
        <v>295</v>
      </c>
      <c r="D4" s="103" t="s">
        <v>294</v>
      </c>
      <c r="E4" s="103"/>
      <c r="F4" s="103"/>
      <c r="G4" s="103" t="s">
        <v>293</v>
      </c>
    </row>
    <row r="5" spans="1:35" ht="15" customHeight="1" x14ac:dyDescent="0.45">
      <c r="C5" s="103" t="s">
        <v>292</v>
      </c>
      <c r="D5" s="103" t="s">
        <v>291</v>
      </c>
      <c r="E5" s="103"/>
      <c r="F5" s="103"/>
      <c r="G5" s="103"/>
    </row>
    <row r="6" spans="1:35" ht="15" customHeight="1" x14ac:dyDescent="0.45">
      <c r="C6" s="103" t="s">
        <v>290</v>
      </c>
      <c r="D6" s="103"/>
      <c r="E6" s="103" t="s">
        <v>289</v>
      </c>
      <c r="F6" s="103"/>
      <c r="G6" s="103"/>
    </row>
    <row r="10" spans="1:35" ht="15" customHeight="1" x14ac:dyDescent="0.5">
      <c r="A10" s="104" t="s">
        <v>928</v>
      </c>
      <c r="B10" s="67" t="s">
        <v>929</v>
      </c>
    </row>
    <row r="11" spans="1:35" ht="15" customHeight="1" x14ac:dyDescent="0.45">
      <c r="B11" s="66" t="s">
        <v>285</v>
      </c>
    </row>
    <row r="12" spans="1:35" ht="15" customHeight="1" x14ac:dyDescent="0.45">
      <c r="B12" s="66" t="s">
        <v>285</v>
      </c>
      <c r="C12" s="155" t="s">
        <v>285</v>
      </c>
      <c r="D12" s="155" t="s">
        <v>285</v>
      </c>
      <c r="E12" s="155" t="s">
        <v>285</v>
      </c>
      <c r="F12" s="155" t="s">
        <v>285</v>
      </c>
      <c r="G12" s="155" t="s">
        <v>285</v>
      </c>
      <c r="H12" s="155" t="s">
        <v>285</v>
      </c>
      <c r="I12" s="155" t="s">
        <v>285</v>
      </c>
      <c r="J12" s="155" t="s">
        <v>285</v>
      </c>
      <c r="K12" s="155" t="s">
        <v>285</v>
      </c>
      <c r="L12" s="155" t="s">
        <v>285</v>
      </c>
      <c r="M12" s="155" t="s">
        <v>285</v>
      </c>
      <c r="N12" s="155" t="s">
        <v>285</v>
      </c>
      <c r="O12" s="155" t="s">
        <v>285</v>
      </c>
      <c r="P12" s="155" t="s">
        <v>285</v>
      </c>
      <c r="Q12" s="155" t="s">
        <v>285</v>
      </c>
      <c r="R12" s="155" t="s">
        <v>285</v>
      </c>
      <c r="S12" s="155" t="s">
        <v>285</v>
      </c>
      <c r="T12" s="155" t="s">
        <v>285</v>
      </c>
      <c r="U12" s="155" t="s">
        <v>285</v>
      </c>
      <c r="V12" s="155" t="s">
        <v>285</v>
      </c>
      <c r="W12" s="155" t="s">
        <v>285</v>
      </c>
      <c r="X12" s="155" t="s">
        <v>285</v>
      </c>
      <c r="Y12" s="155" t="s">
        <v>285</v>
      </c>
      <c r="Z12" s="155" t="s">
        <v>285</v>
      </c>
      <c r="AA12" s="155" t="s">
        <v>285</v>
      </c>
      <c r="AB12" s="155" t="s">
        <v>285</v>
      </c>
      <c r="AC12" s="155" t="s">
        <v>285</v>
      </c>
      <c r="AD12" s="155" t="s">
        <v>285</v>
      </c>
      <c r="AE12" s="155" t="s">
        <v>285</v>
      </c>
      <c r="AF12" s="155" t="s">
        <v>285</v>
      </c>
      <c r="AG12" s="155" t="s">
        <v>285</v>
      </c>
      <c r="AH12" s="155" t="s">
        <v>285</v>
      </c>
      <c r="AI12" s="155" t="s">
        <v>284</v>
      </c>
    </row>
    <row r="13" spans="1:35" ht="15" customHeight="1" thickBot="1" x14ac:dyDescent="0.5">
      <c r="B13" s="64" t="s">
        <v>361</v>
      </c>
      <c r="C13" s="64">
        <v>2019</v>
      </c>
      <c r="D13" s="64">
        <v>2020</v>
      </c>
      <c r="E13" s="64">
        <v>2021</v>
      </c>
      <c r="F13" s="64">
        <v>2022</v>
      </c>
      <c r="G13" s="64">
        <v>2023</v>
      </c>
      <c r="H13" s="64">
        <v>2024</v>
      </c>
      <c r="I13" s="64">
        <v>2025</v>
      </c>
      <c r="J13" s="64">
        <v>2026</v>
      </c>
      <c r="K13" s="64">
        <v>2027</v>
      </c>
      <c r="L13" s="64">
        <v>2028</v>
      </c>
      <c r="M13" s="64">
        <v>2029</v>
      </c>
      <c r="N13" s="64">
        <v>2030</v>
      </c>
      <c r="O13" s="64">
        <v>2031</v>
      </c>
      <c r="P13" s="64">
        <v>2032</v>
      </c>
      <c r="Q13" s="64">
        <v>2033</v>
      </c>
      <c r="R13" s="64">
        <v>2034</v>
      </c>
      <c r="S13" s="64">
        <v>2035</v>
      </c>
      <c r="T13" s="64">
        <v>2036</v>
      </c>
      <c r="U13" s="64">
        <v>2037</v>
      </c>
      <c r="V13" s="64">
        <v>2038</v>
      </c>
      <c r="W13" s="64">
        <v>2039</v>
      </c>
      <c r="X13" s="64">
        <v>2040</v>
      </c>
      <c r="Y13" s="64">
        <v>2041</v>
      </c>
      <c r="Z13" s="64">
        <v>2042</v>
      </c>
      <c r="AA13" s="64">
        <v>2043</v>
      </c>
      <c r="AB13" s="64">
        <v>2044</v>
      </c>
      <c r="AC13" s="64">
        <v>2045</v>
      </c>
      <c r="AD13" s="64">
        <v>2046</v>
      </c>
      <c r="AE13" s="64">
        <v>2047</v>
      </c>
      <c r="AF13" s="64">
        <v>2048</v>
      </c>
      <c r="AG13" s="64">
        <v>2049</v>
      </c>
      <c r="AH13" s="64">
        <v>2050</v>
      </c>
      <c r="AI13" s="64">
        <v>2050</v>
      </c>
    </row>
    <row r="14" spans="1:35" ht="15" customHeight="1" thickTop="1" x14ac:dyDescent="0.45"/>
    <row r="15" spans="1:35" ht="15" customHeight="1" x14ac:dyDescent="0.45">
      <c r="B15" s="57" t="s">
        <v>362</v>
      </c>
    </row>
    <row r="16" spans="1:35" ht="15" customHeight="1" x14ac:dyDescent="0.45">
      <c r="B16" s="57" t="s">
        <v>930</v>
      </c>
    </row>
    <row r="17" spans="1:35" ht="15" customHeight="1" x14ac:dyDescent="0.45">
      <c r="B17" s="57" t="s">
        <v>931</v>
      </c>
    </row>
    <row r="18" spans="1:35" ht="15" customHeight="1" x14ac:dyDescent="0.45">
      <c r="A18" s="104" t="s">
        <v>932</v>
      </c>
      <c r="B18" s="55" t="s">
        <v>933</v>
      </c>
      <c r="C18" s="54">
        <v>2917.2526859999998</v>
      </c>
      <c r="D18" s="54">
        <v>2969.7165530000002</v>
      </c>
      <c r="E18" s="54">
        <v>3007.7309570000002</v>
      </c>
      <c r="F18" s="54">
        <v>3031.8149410000001</v>
      </c>
      <c r="G18" s="54">
        <v>3042.2529300000001</v>
      </c>
      <c r="H18" s="54">
        <v>3049.579346</v>
      </c>
      <c r="I18" s="54">
        <v>3057.2299800000001</v>
      </c>
      <c r="J18" s="54">
        <v>3076.764893</v>
      </c>
      <c r="K18" s="54">
        <v>3099.0839839999999</v>
      </c>
      <c r="L18" s="54">
        <v>3121.0974120000001</v>
      </c>
      <c r="M18" s="54">
        <v>3142.7404790000001</v>
      </c>
      <c r="N18" s="54">
        <v>3166.8696289999998</v>
      </c>
      <c r="O18" s="54">
        <v>3191.6110840000001</v>
      </c>
      <c r="P18" s="54">
        <v>3211.7902829999998</v>
      </c>
      <c r="Q18" s="54">
        <v>3230.6533199999999</v>
      </c>
      <c r="R18" s="54">
        <v>3246.7309570000002</v>
      </c>
      <c r="S18" s="54">
        <v>3259.7016600000002</v>
      </c>
      <c r="T18" s="54">
        <v>3277.235107</v>
      </c>
      <c r="U18" s="54">
        <v>3294.227539</v>
      </c>
      <c r="V18" s="54">
        <v>3310.7873540000001</v>
      </c>
      <c r="W18" s="54">
        <v>3327.703125</v>
      </c>
      <c r="X18" s="54">
        <v>3346.6899410000001</v>
      </c>
      <c r="Y18" s="54">
        <v>3365.2592770000001</v>
      </c>
      <c r="Z18" s="54">
        <v>3384.9792480000001</v>
      </c>
      <c r="AA18" s="54">
        <v>3405.6870119999999</v>
      </c>
      <c r="AB18" s="54">
        <v>3426.298096</v>
      </c>
      <c r="AC18" s="54">
        <v>3446.4521479999999</v>
      </c>
      <c r="AD18" s="54">
        <v>3468.283203</v>
      </c>
      <c r="AE18" s="54">
        <v>3490.6757809999999</v>
      </c>
      <c r="AF18" s="54">
        <v>3513.9084469999998</v>
      </c>
      <c r="AG18" s="54">
        <v>3538.3735350000002</v>
      </c>
      <c r="AH18" s="54">
        <v>3564.1577149999998</v>
      </c>
      <c r="AI18" s="34">
        <v>6.4819999999999999E-3</v>
      </c>
    </row>
    <row r="19" spans="1:35" ht="15" customHeight="1" x14ac:dyDescent="0.45">
      <c r="A19" s="104" t="s">
        <v>934</v>
      </c>
      <c r="B19" s="55" t="s">
        <v>935</v>
      </c>
      <c r="C19" s="54">
        <v>99.321113999999994</v>
      </c>
      <c r="D19" s="54">
        <v>100.33669999999999</v>
      </c>
      <c r="E19" s="54">
        <v>101.274406</v>
      </c>
      <c r="F19" s="54">
        <v>102.528572</v>
      </c>
      <c r="G19" s="54">
        <v>103.469055</v>
      </c>
      <c r="H19" s="54">
        <v>104.496803</v>
      </c>
      <c r="I19" s="54">
        <v>105.54568500000001</v>
      </c>
      <c r="J19" s="54">
        <v>106.76514400000001</v>
      </c>
      <c r="K19" s="54">
        <v>108.04884300000001</v>
      </c>
      <c r="L19" s="54">
        <v>109.47378500000001</v>
      </c>
      <c r="M19" s="54">
        <v>110.911934</v>
      </c>
      <c r="N19" s="54">
        <v>112.42289</v>
      </c>
      <c r="O19" s="54">
        <v>114.005112</v>
      </c>
      <c r="P19" s="54">
        <v>115.423141</v>
      </c>
      <c r="Q19" s="54">
        <v>116.86133599999999</v>
      </c>
      <c r="R19" s="54">
        <v>118.41939499999999</v>
      </c>
      <c r="S19" s="54">
        <v>119.88941199999999</v>
      </c>
      <c r="T19" s="54">
        <v>121.309074</v>
      </c>
      <c r="U19" s="54">
        <v>122.728325</v>
      </c>
      <c r="V19" s="54">
        <v>124.113243</v>
      </c>
      <c r="W19" s="54">
        <v>125.492271</v>
      </c>
      <c r="X19" s="54">
        <v>127.024925</v>
      </c>
      <c r="Y19" s="54">
        <v>128.635223</v>
      </c>
      <c r="Z19" s="54">
        <v>130.19743299999999</v>
      </c>
      <c r="AA19" s="54">
        <v>131.87567100000001</v>
      </c>
      <c r="AB19" s="54">
        <v>133.59108000000001</v>
      </c>
      <c r="AC19" s="54">
        <v>135.31506300000001</v>
      </c>
      <c r="AD19" s="54">
        <v>137.04518100000001</v>
      </c>
      <c r="AE19" s="54">
        <v>138.79359400000001</v>
      </c>
      <c r="AF19" s="54">
        <v>140.480164</v>
      </c>
      <c r="AG19" s="54">
        <v>142.23588599999999</v>
      </c>
      <c r="AH19" s="54">
        <v>143.93630999999999</v>
      </c>
      <c r="AI19" s="34">
        <v>1.204E-2</v>
      </c>
    </row>
    <row r="20" spans="1:35" ht="15" customHeight="1" x14ac:dyDescent="0.45">
      <c r="A20" s="104" t="s">
        <v>936</v>
      </c>
      <c r="B20" s="55" t="s">
        <v>937</v>
      </c>
      <c r="C20" s="54">
        <v>299.98956299999998</v>
      </c>
      <c r="D20" s="54">
        <v>301.364777</v>
      </c>
      <c r="E20" s="54">
        <v>303.094604</v>
      </c>
      <c r="F20" s="54">
        <v>307.08041400000002</v>
      </c>
      <c r="G20" s="54">
        <v>310.58993500000003</v>
      </c>
      <c r="H20" s="54">
        <v>314.19174199999998</v>
      </c>
      <c r="I20" s="54">
        <v>317.39935300000002</v>
      </c>
      <c r="J20" s="54">
        <v>320.85983299999998</v>
      </c>
      <c r="K20" s="54">
        <v>323.94695999999999</v>
      </c>
      <c r="L20" s="54">
        <v>327.51986699999998</v>
      </c>
      <c r="M20" s="54">
        <v>331.05215500000003</v>
      </c>
      <c r="N20" s="54">
        <v>334.80300899999997</v>
      </c>
      <c r="O20" s="54">
        <v>338.759277</v>
      </c>
      <c r="P20" s="54">
        <v>342.60784899999999</v>
      </c>
      <c r="Q20" s="54">
        <v>346.39160199999998</v>
      </c>
      <c r="R20" s="54">
        <v>350.76123000000001</v>
      </c>
      <c r="S20" s="54">
        <v>354.84240699999998</v>
      </c>
      <c r="T20" s="54">
        <v>358.389343</v>
      </c>
      <c r="U20" s="54">
        <v>361.86416600000001</v>
      </c>
      <c r="V20" s="54">
        <v>365.33126800000002</v>
      </c>
      <c r="W20" s="54">
        <v>368.68594400000001</v>
      </c>
      <c r="X20" s="54">
        <v>372.79718000000003</v>
      </c>
      <c r="Y20" s="54">
        <v>377.05996699999997</v>
      </c>
      <c r="Z20" s="54">
        <v>381.06564300000002</v>
      </c>
      <c r="AA20" s="54">
        <v>385.35458399999999</v>
      </c>
      <c r="AB20" s="54">
        <v>389.71139499999998</v>
      </c>
      <c r="AC20" s="54">
        <v>394.11239599999999</v>
      </c>
      <c r="AD20" s="54">
        <v>398.35064699999998</v>
      </c>
      <c r="AE20" s="54">
        <v>402.67596400000002</v>
      </c>
      <c r="AF20" s="54">
        <v>406.80960099999999</v>
      </c>
      <c r="AG20" s="54">
        <v>411.12524400000001</v>
      </c>
      <c r="AH20" s="54">
        <v>414.96270800000002</v>
      </c>
      <c r="AI20" s="34">
        <v>1.0521000000000001E-2</v>
      </c>
    </row>
    <row r="21" spans="1:35" ht="15" customHeight="1" x14ac:dyDescent="0.45">
      <c r="B21" s="57" t="s">
        <v>938</v>
      </c>
    </row>
    <row r="22" spans="1:35" ht="15" customHeight="1" x14ac:dyDescent="0.45">
      <c r="A22" s="104" t="s">
        <v>939</v>
      </c>
      <c r="B22" s="55" t="s">
        <v>940</v>
      </c>
      <c r="C22" s="54">
        <v>210.13850400000001</v>
      </c>
      <c r="D22" s="54">
        <v>211.12622099999999</v>
      </c>
      <c r="E22" s="54">
        <v>212.116196</v>
      </c>
      <c r="F22" s="54">
        <v>213.08601400000001</v>
      </c>
      <c r="G22" s="54">
        <v>214.013611</v>
      </c>
      <c r="H22" s="54">
        <v>214.96104399999999</v>
      </c>
      <c r="I22" s="54">
        <v>215.984207</v>
      </c>
      <c r="J22" s="54">
        <v>216.98980700000001</v>
      </c>
      <c r="K22" s="54">
        <v>217.979996</v>
      </c>
      <c r="L22" s="54">
        <v>218.980942</v>
      </c>
      <c r="M22" s="54">
        <v>219.96778900000001</v>
      </c>
      <c r="N22" s="54">
        <v>220.90621899999999</v>
      </c>
      <c r="O22" s="54">
        <v>221.80633499999999</v>
      </c>
      <c r="P22" s="54">
        <v>222.677887</v>
      </c>
      <c r="Q22" s="54">
        <v>223.45468099999999</v>
      </c>
      <c r="R22" s="54">
        <v>224.188705</v>
      </c>
      <c r="S22" s="54">
        <v>224.882385</v>
      </c>
      <c r="T22" s="54">
        <v>225.53923</v>
      </c>
      <c r="U22" s="54">
        <v>226.163376</v>
      </c>
      <c r="V22" s="54">
        <v>226.75778199999999</v>
      </c>
      <c r="W22" s="54">
        <v>227.32466099999999</v>
      </c>
      <c r="X22" s="54">
        <v>227.86631800000001</v>
      </c>
      <c r="Y22" s="54">
        <v>228.38514699999999</v>
      </c>
      <c r="Z22" s="54">
        <v>228.88441499999999</v>
      </c>
      <c r="AA22" s="54">
        <v>229.368561</v>
      </c>
      <c r="AB22" s="54">
        <v>229.84303299999999</v>
      </c>
      <c r="AC22" s="54">
        <v>230.31442300000001</v>
      </c>
      <c r="AD22" s="54">
        <v>230.789627</v>
      </c>
      <c r="AE22" s="54">
        <v>231.27654999999999</v>
      </c>
      <c r="AF22" s="54">
        <v>231.78248600000001</v>
      </c>
      <c r="AG22" s="54">
        <v>232.314438</v>
      </c>
      <c r="AH22" s="54">
        <v>232.866287</v>
      </c>
      <c r="AI22" s="34">
        <v>3.3180000000000002E-3</v>
      </c>
    </row>
    <row r="23" spans="1:35" ht="15" customHeight="1" x14ac:dyDescent="0.45">
      <c r="A23" s="104" t="s">
        <v>941</v>
      </c>
      <c r="B23" s="55" t="s">
        <v>942</v>
      </c>
      <c r="C23" s="54">
        <v>41.270718000000002</v>
      </c>
      <c r="D23" s="54">
        <v>41.787064000000001</v>
      </c>
      <c r="E23" s="54">
        <v>42.273471999999998</v>
      </c>
      <c r="F23" s="54">
        <v>42.692013000000003</v>
      </c>
      <c r="G23" s="54">
        <v>43.087184999999998</v>
      </c>
      <c r="H23" s="54">
        <v>43.547893999999999</v>
      </c>
      <c r="I23" s="54">
        <v>43.981547999999997</v>
      </c>
      <c r="J23" s="54">
        <v>44.413063000000001</v>
      </c>
      <c r="K23" s="54">
        <v>44.847313</v>
      </c>
      <c r="L23" s="54">
        <v>45.290306000000001</v>
      </c>
      <c r="M23" s="54">
        <v>45.732230999999999</v>
      </c>
      <c r="N23" s="54">
        <v>46.097332000000002</v>
      </c>
      <c r="O23" s="54">
        <v>46.521769999999997</v>
      </c>
      <c r="P23" s="54">
        <v>46.947929000000002</v>
      </c>
      <c r="Q23" s="54">
        <v>47.350234999999998</v>
      </c>
      <c r="R23" s="54">
        <v>47.743633000000003</v>
      </c>
      <c r="S23" s="54">
        <v>48.129707000000003</v>
      </c>
      <c r="T23" s="54">
        <v>48.503264999999999</v>
      </c>
      <c r="U23" s="54">
        <v>48.885925</v>
      </c>
      <c r="V23" s="54">
        <v>49.243777999999999</v>
      </c>
      <c r="W23" s="54">
        <v>49.594817999999997</v>
      </c>
      <c r="X23" s="54">
        <v>49.962730000000001</v>
      </c>
      <c r="Y23" s="54">
        <v>50.311366999999997</v>
      </c>
      <c r="Z23" s="54">
        <v>50.637199000000003</v>
      </c>
      <c r="AA23" s="54">
        <v>50.973182999999999</v>
      </c>
      <c r="AB23" s="54">
        <v>51.300755000000002</v>
      </c>
      <c r="AC23" s="54">
        <v>51.618889000000003</v>
      </c>
      <c r="AD23" s="54">
        <v>51.956634999999999</v>
      </c>
      <c r="AE23" s="54">
        <v>52.282963000000002</v>
      </c>
      <c r="AF23" s="54">
        <v>52.617114999999998</v>
      </c>
      <c r="AG23" s="54">
        <v>52.959713000000001</v>
      </c>
      <c r="AH23" s="54">
        <v>53.302132</v>
      </c>
      <c r="AI23" s="34">
        <v>8.286E-3</v>
      </c>
    </row>
    <row r="24" spans="1:35" ht="15" customHeight="1" x14ac:dyDescent="0.45">
      <c r="B24" s="57" t="s">
        <v>943</v>
      </c>
    </row>
    <row r="25" spans="1:35" ht="15" customHeight="1" x14ac:dyDescent="0.45">
      <c r="A25" s="104" t="s">
        <v>944</v>
      </c>
      <c r="B25" s="55" t="s">
        <v>945</v>
      </c>
      <c r="C25" s="54">
        <v>1222.993408</v>
      </c>
      <c r="D25" s="54">
        <v>1243.4686280000001</v>
      </c>
      <c r="E25" s="54">
        <v>1263.6982419999999</v>
      </c>
      <c r="F25" s="54">
        <v>1279.3427730000001</v>
      </c>
      <c r="G25" s="54">
        <v>1292.897217</v>
      </c>
      <c r="H25" s="54">
        <v>1310.9810789999999</v>
      </c>
      <c r="I25" s="54">
        <v>1331.6669919999999</v>
      </c>
      <c r="J25" s="54">
        <v>1352.321655</v>
      </c>
      <c r="K25" s="54">
        <v>1374.1141359999999</v>
      </c>
      <c r="L25" s="54">
        <v>1397.4567870000001</v>
      </c>
      <c r="M25" s="54">
        <v>1422.597534</v>
      </c>
      <c r="N25" s="54">
        <v>1448.389404</v>
      </c>
      <c r="O25" s="54">
        <v>1473.9888920000001</v>
      </c>
      <c r="P25" s="54">
        <v>1500.6743160000001</v>
      </c>
      <c r="Q25" s="54">
        <v>1527.4233400000001</v>
      </c>
      <c r="R25" s="54">
        <v>1553.6733400000001</v>
      </c>
      <c r="S25" s="54">
        <v>1579.608154</v>
      </c>
      <c r="T25" s="54">
        <v>1605.93335</v>
      </c>
      <c r="U25" s="54">
        <v>1632.482178</v>
      </c>
      <c r="V25" s="54">
        <v>1659.3394780000001</v>
      </c>
      <c r="W25" s="54">
        <v>1686.9735109999999</v>
      </c>
      <c r="X25" s="54">
        <v>1716.0164789999999</v>
      </c>
      <c r="Y25" s="54">
        <v>1744.752686</v>
      </c>
      <c r="Z25" s="54">
        <v>1774.3702390000001</v>
      </c>
      <c r="AA25" s="54">
        <v>1805.275269</v>
      </c>
      <c r="AB25" s="54">
        <v>1836.7210689999999</v>
      </c>
      <c r="AC25" s="54">
        <v>1869.7105710000001</v>
      </c>
      <c r="AD25" s="54">
        <v>1903.981689</v>
      </c>
      <c r="AE25" s="54">
        <v>1938.8636469999999</v>
      </c>
      <c r="AF25" s="54">
        <v>1974.3398440000001</v>
      </c>
      <c r="AG25" s="54">
        <v>2010.1770019999999</v>
      </c>
      <c r="AH25" s="54">
        <v>2046.809448</v>
      </c>
      <c r="AI25" s="34">
        <v>1.6750999999999999E-2</v>
      </c>
    </row>
    <row r="26" spans="1:35" ht="15" customHeight="1" x14ac:dyDescent="0.45">
      <c r="B26" s="57" t="s">
        <v>946</v>
      </c>
    </row>
    <row r="27" spans="1:35" ht="15" customHeight="1" x14ac:dyDescent="0.45">
      <c r="A27" s="104" t="s">
        <v>947</v>
      </c>
      <c r="B27" s="55" t="s">
        <v>948</v>
      </c>
      <c r="C27" s="54">
        <v>1808.001221</v>
      </c>
      <c r="D27" s="54">
        <v>1718.2308350000001</v>
      </c>
      <c r="E27" s="54">
        <v>1657.753784</v>
      </c>
      <c r="F27" s="54">
        <v>1663.4758300000001</v>
      </c>
      <c r="G27" s="54">
        <v>1669.635254</v>
      </c>
      <c r="H27" s="54">
        <v>1676.81897</v>
      </c>
      <c r="I27" s="54">
        <v>1658.5627440000001</v>
      </c>
      <c r="J27" s="54">
        <v>1694.850342</v>
      </c>
      <c r="K27" s="54">
        <v>1698.4610600000001</v>
      </c>
      <c r="L27" s="54">
        <v>1702.06897</v>
      </c>
      <c r="M27" s="54">
        <v>1717.465698</v>
      </c>
      <c r="N27" s="54">
        <v>1719.6733400000001</v>
      </c>
      <c r="O27" s="54">
        <v>1731.8823239999999</v>
      </c>
      <c r="P27" s="54">
        <v>1739.742432</v>
      </c>
      <c r="Q27" s="54">
        <v>1752.3895259999999</v>
      </c>
      <c r="R27" s="54">
        <v>1762.087769</v>
      </c>
      <c r="S27" s="54">
        <v>1763.626953</v>
      </c>
      <c r="T27" s="54">
        <v>1770.515991</v>
      </c>
      <c r="U27" s="54">
        <v>1762.8125</v>
      </c>
      <c r="V27" s="54">
        <v>1764.7639160000001</v>
      </c>
      <c r="W27" s="54">
        <v>1762.1983640000001</v>
      </c>
      <c r="X27" s="54">
        <v>1774.244019</v>
      </c>
      <c r="Y27" s="54">
        <v>1786.0135499999999</v>
      </c>
      <c r="Z27" s="54">
        <v>1797.345337</v>
      </c>
      <c r="AA27" s="54">
        <v>1809.100342</v>
      </c>
      <c r="AB27" s="54">
        <v>1824.405518</v>
      </c>
      <c r="AC27" s="54">
        <v>1835.0886230000001</v>
      </c>
      <c r="AD27" s="54">
        <v>1852.1182859999999</v>
      </c>
      <c r="AE27" s="54">
        <v>1865.626831</v>
      </c>
      <c r="AF27" s="54">
        <v>1880.1951899999999</v>
      </c>
      <c r="AG27" s="54">
        <v>1896.0913089999999</v>
      </c>
      <c r="AH27" s="54">
        <v>1909.4995120000001</v>
      </c>
      <c r="AI27" s="34">
        <v>1.763E-3</v>
      </c>
    </row>
    <row r="28" spans="1:35" ht="15" customHeight="1" x14ac:dyDescent="0.45">
      <c r="A28" s="104" t="s">
        <v>949</v>
      </c>
      <c r="B28" s="55" t="s">
        <v>950</v>
      </c>
      <c r="C28" s="54">
        <v>416.68075599999997</v>
      </c>
      <c r="D28" s="54">
        <v>407.26275600000002</v>
      </c>
      <c r="E28" s="54">
        <v>398.79177900000002</v>
      </c>
      <c r="F28" s="54">
        <v>390.06436200000002</v>
      </c>
      <c r="G28" s="54">
        <v>380.78823899999998</v>
      </c>
      <c r="H28" s="54">
        <v>371.09448200000003</v>
      </c>
      <c r="I28" s="54">
        <v>361.78509500000001</v>
      </c>
      <c r="J28" s="54">
        <v>353.38494900000001</v>
      </c>
      <c r="K28" s="54">
        <v>343.757385</v>
      </c>
      <c r="L28" s="54">
        <v>334.93743899999998</v>
      </c>
      <c r="M28" s="54">
        <v>325.658997</v>
      </c>
      <c r="N28" s="54">
        <v>316.62124599999999</v>
      </c>
      <c r="O28" s="54">
        <v>312.55502300000001</v>
      </c>
      <c r="P28" s="54">
        <v>308.57278400000001</v>
      </c>
      <c r="Q28" s="54">
        <v>304.31832900000001</v>
      </c>
      <c r="R28" s="54">
        <v>300.87554899999998</v>
      </c>
      <c r="S28" s="54">
        <v>296.75357100000002</v>
      </c>
      <c r="T28" s="54">
        <v>292.41329999999999</v>
      </c>
      <c r="U28" s="54">
        <v>287.91986100000003</v>
      </c>
      <c r="V28" s="54">
        <v>283.51501500000001</v>
      </c>
      <c r="W28" s="54">
        <v>279.57330300000001</v>
      </c>
      <c r="X28" s="54">
        <v>275.98336799999998</v>
      </c>
      <c r="Y28" s="54">
        <v>274.83984400000003</v>
      </c>
      <c r="Z28" s="54">
        <v>273.64166299999999</v>
      </c>
      <c r="AA28" s="54">
        <v>272.452271</v>
      </c>
      <c r="AB28" s="54">
        <v>271.18127399999997</v>
      </c>
      <c r="AC28" s="54">
        <v>269.86807299999998</v>
      </c>
      <c r="AD28" s="54">
        <v>268.49392699999999</v>
      </c>
      <c r="AE28" s="54">
        <v>267.26947000000001</v>
      </c>
      <c r="AF28" s="54">
        <v>265.82373000000001</v>
      </c>
      <c r="AG28" s="54">
        <v>264.61566199999999</v>
      </c>
      <c r="AH28" s="54">
        <v>262.668091</v>
      </c>
      <c r="AI28" s="34">
        <v>-1.4775E-2</v>
      </c>
    </row>
    <row r="30" spans="1:35" ht="15" customHeight="1" x14ac:dyDescent="0.45">
      <c r="B30" s="57" t="s">
        <v>951</v>
      </c>
    </row>
    <row r="31" spans="1:35" ht="15" customHeight="1" x14ac:dyDescent="0.45">
      <c r="B31" s="57" t="s">
        <v>952</v>
      </c>
    </row>
    <row r="32" spans="1:35" ht="15" customHeight="1" x14ac:dyDescent="0.45">
      <c r="A32" s="104" t="s">
        <v>953</v>
      </c>
      <c r="B32" s="55" t="s">
        <v>954</v>
      </c>
      <c r="C32" s="33">
        <v>34.359935999999998</v>
      </c>
      <c r="D32" s="33">
        <v>35.35136</v>
      </c>
      <c r="E32" s="33">
        <v>36.953194000000003</v>
      </c>
      <c r="F32" s="33">
        <v>38.558754</v>
      </c>
      <c r="G32" s="33">
        <v>40.351761000000003</v>
      </c>
      <c r="H32" s="33">
        <v>41.941302999999998</v>
      </c>
      <c r="I32" s="33">
        <v>44.096260000000001</v>
      </c>
      <c r="J32" s="33">
        <v>44.120296000000003</v>
      </c>
      <c r="K32" s="33">
        <v>44.210177999999999</v>
      </c>
      <c r="L32" s="33">
        <v>44.296973999999999</v>
      </c>
      <c r="M32" s="33">
        <v>44.392662000000001</v>
      </c>
      <c r="N32" s="33">
        <v>44.532443999999998</v>
      </c>
      <c r="O32" s="33">
        <v>44.625571999999998</v>
      </c>
      <c r="P32" s="33">
        <v>44.703673999999999</v>
      </c>
      <c r="Q32" s="33">
        <v>44.802833999999997</v>
      </c>
      <c r="R32" s="33">
        <v>44.903492</v>
      </c>
      <c r="S32" s="33">
        <v>44.983409999999999</v>
      </c>
      <c r="T32" s="33">
        <v>45.053412999999999</v>
      </c>
      <c r="U32" s="33">
        <v>45.096995999999997</v>
      </c>
      <c r="V32" s="33">
        <v>45.145893000000001</v>
      </c>
      <c r="W32" s="33">
        <v>45.201576000000003</v>
      </c>
      <c r="X32" s="33">
        <v>45.234775999999997</v>
      </c>
      <c r="Y32" s="33">
        <v>45.265034</v>
      </c>
      <c r="Z32" s="33">
        <v>45.319629999999997</v>
      </c>
      <c r="AA32" s="33">
        <v>45.359489000000004</v>
      </c>
      <c r="AB32" s="33">
        <v>45.390076000000001</v>
      </c>
      <c r="AC32" s="33">
        <v>45.432419000000003</v>
      </c>
      <c r="AD32" s="33">
        <v>45.447432999999997</v>
      </c>
      <c r="AE32" s="33">
        <v>45.483657999999998</v>
      </c>
      <c r="AF32" s="33">
        <v>45.514591000000003</v>
      </c>
      <c r="AG32" s="33">
        <v>45.531630999999997</v>
      </c>
      <c r="AH32" s="33">
        <v>45.544147000000002</v>
      </c>
      <c r="AI32" s="34">
        <v>9.1310000000000002E-3</v>
      </c>
    </row>
    <row r="33" spans="1:35" ht="15" customHeight="1" x14ac:dyDescent="0.45">
      <c r="A33" s="104" t="s">
        <v>955</v>
      </c>
      <c r="B33" s="55" t="s">
        <v>956</v>
      </c>
      <c r="C33" s="33">
        <v>40.551155000000001</v>
      </c>
      <c r="D33" s="33">
        <v>42.370113000000003</v>
      </c>
      <c r="E33" s="33">
        <v>44.312874000000001</v>
      </c>
      <c r="F33" s="33">
        <v>46.420605000000002</v>
      </c>
      <c r="G33" s="33">
        <v>48.728371000000003</v>
      </c>
      <c r="H33" s="33">
        <v>50.080925000000001</v>
      </c>
      <c r="I33" s="33">
        <v>52.785629</v>
      </c>
      <c r="J33" s="33">
        <v>52.786380999999999</v>
      </c>
      <c r="K33" s="33">
        <v>52.792479999999998</v>
      </c>
      <c r="L33" s="33">
        <v>52.792479999999998</v>
      </c>
      <c r="M33" s="33">
        <v>52.802791999999997</v>
      </c>
      <c r="N33" s="33">
        <v>52.825470000000003</v>
      </c>
      <c r="O33" s="33">
        <v>52.825470000000003</v>
      </c>
      <c r="P33" s="33">
        <v>52.825470000000003</v>
      </c>
      <c r="Q33" s="33">
        <v>52.825820999999998</v>
      </c>
      <c r="R33" s="33">
        <v>52.826487999999998</v>
      </c>
      <c r="S33" s="33">
        <v>52.826487999999998</v>
      </c>
      <c r="T33" s="33">
        <v>52.827731999999997</v>
      </c>
      <c r="U33" s="33">
        <v>52.827731999999997</v>
      </c>
      <c r="V33" s="33">
        <v>52.830008999999997</v>
      </c>
      <c r="W33" s="33">
        <v>52.832087999999999</v>
      </c>
      <c r="X33" s="33">
        <v>52.832087999999999</v>
      </c>
      <c r="Y33" s="33">
        <v>52.832087999999999</v>
      </c>
      <c r="Z33" s="33">
        <v>52.839793999999998</v>
      </c>
      <c r="AA33" s="33">
        <v>52.839793999999998</v>
      </c>
      <c r="AB33" s="33">
        <v>52.839793999999998</v>
      </c>
      <c r="AC33" s="33">
        <v>52.842426000000003</v>
      </c>
      <c r="AD33" s="33">
        <v>52.842426000000003</v>
      </c>
      <c r="AE33" s="33">
        <v>52.849854000000001</v>
      </c>
      <c r="AF33" s="33">
        <v>52.849854000000001</v>
      </c>
      <c r="AG33" s="33">
        <v>52.849854000000001</v>
      </c>
      <c r="AH33" s="33">
        <v>52.849854000000001</v>
      </c>
      <c r="AI33" s="34">
        <v>8.5819999999999994E-3</v>
      </c>
    </row>
    <row r="34" spans="1:35" ht="15" customHeight="1" x14ac:dyDescent="0.45">
      <c r="A34" s="104" t="s">
        <v>957</v>
      </c>
      <c r="B34" s="55" t="s">
        <v>958</v>
      </c>
      <c r="C34" s="33">
        <v>30.299700000000001</v>
      </c>
      <c r="D34" s="33">
        <v>30.886612</v>
      </c>
      <c r="E34" s="33">
        <v>32.375694000000003</v>
      </c>
      <c r="F34" s="33">
        <v>33.777549999999998</v>
      </c>
      <c r="G34" s="33">
        <v>35.304012</v>
      </c>
      <c r="H34" s="33">
        <v>36.982052000000003</v>
      </c>
      <c r="I34" s="33">
        <v>38.762360000000001</v>
      </c>
      <c r="J34" s="33">
        <v>38.769798000000002</v>
      </c>
      <c r="K34" s="33">
        <v>38.769798000000002</v>
      </c>
      <c r="L34" s="33">
        <v>38.769824999999997</v>
      </c>
      <c r="M34" s="33">
        <v>38.769824999999997</v>
      </c>
      <c r="N34" s="33">
        <v>38.769824999999997</v>
      </c>
      <c r="O34" s="33">
        <v>38.769824999999997</v>
      </c>
      <c r="P34" s="33">
        <v>38.769824999999997</v>
      </c>
      <c r="Q34" s="33">
        <v>38.769824999999997</v>
      </c>
      <c r="R34" s="33">
        <v>38.769824999999997</v>
      </c>
      <c r="S34" s="33">
        <v>38.769824999999997</v>
      </c>
      <c r="T34" s="33">
        <v>38.769824999999997</v>
      </c>
      <c r="U34" s="33">
        <v>38.769843999999999</v>
      </c>
      <c r="V34" s="33">
        <v>38.769843999999999</v>
      </c>
      <c r="W34" s="33">
        <v>38.769843999999999</v>
      </c>
      <c r="X34" s="33">
        <v>38.769843999999999</v>
      </c>
      <c r="Y34" s="33">
        <v>38.769843999999999</v>
      </c>
      <c r="Z34" s="33">
        <v>38.769843999999999</v>
      </c>
      <c r="AA34" s="33">
        <v>38.769843999999999</v>
      </c>
      <c r="AB34" s="33">
        <v>38.769843999999999</v>
      </c>
      <c r="AC34" s="33">
        <v>38.769843999999999</v>
      </c>
      <c r="AD34" s="33">
        <v>38.769855</v>
      </c>
      <c r="AE34" s="33">
        <v>38.769855</v>
      </c>
      <c r="AF34" s="33">
        <v>38.769855</v>
      </c>
      <c r="AG34" s="33">
        <v>38.769855</v>
      </c>
      <c r="AH34" s="33">
        <v>38.769855</v>
      </c>
      <c r="AI34" s="34">
        <v>7.9830000000000005E-3</v>
      </c>
    </row>
    <row r="35" spans="1:35" ht="15" customHeight="1" x14ac:dyDescent="0.45">
      <c r="A35" s="104" t="s">
        <v>959</v>
      </c>
      <c r="B35" s="55" t="s">
        <v>960</v>
      </c>
      <c r="C35" s="33">
        <v>35.348030000000001</v>
      </c>
      <c r="D35" s="33">
        <v>36.331470000000003</v>
      </c>
      <c r="E35" s="33">
        <v>37.805934999999998</v>
      </c>
      <c r="F35" s="33">
        <v>39.521949999999997</v>
      </c>
      <c r="G35" s="33">
        <v>40.970486000000001</v>
      </c>
      <c r="H35" s="33">
        <v>42.743099000000001</v>
      </c>
      <c r="I35" s="33">
        <v>44.890605999999998</v>
      </c>
      <c r="J35" s="33">
        <v>45.166514999999997</v>
      </c>
      <c r="K35" s="33">
        <v>45.314121</v>
      </c>
      <c r="L35" s="33">
        <v>45.453060000000001</v>
      </c>
      <c r="M35" s="33">
        <v>45.628639</v>
      </c>
      <c r="N35" s="33">
        <v>45.923031000000002</v>
      </c>
      <c r="O35" s="33">
        <v>46.216766</v>
      </c>
      <c r="P35" s="33">
        <v>46.477069999999998</v>
      </c>
      <c r="Q35" s="33">
        <v>46.764789999999998</v>
      </c>
      <c r="R35" s="33">
        <v>47.046084999999998</v>
      </c>
      <c r="S35" s="33">
        <v>47.295375999999997</v>
      </c>
      <c r="T35" s="33">
        <v>47.507083999999999</v>
      </c>
      <c r="U35" s="33">
        <v>47.663440999999999</v>
      </c>
      <c r="V35" s="33">
        <v>47.813651999999998</v>
      </c>
      <c r="W35" s="33">
        <v>47.983150000000002</v>
      </c>
      <c r="X35" s="33">
        <v>48.103489000000003</v>
      </c>
      <c r="Y35" s="33">
        <v>48.168182000000002</v>
      </c>
      <c r="Z35" s="33">
        <v>48.280079000000001</v>
      </c>
      <c r="AA35" s="33">
        <v>48.384995000000004</v>
      </c>
      <c r="AB35" s="33">
        <v>48.463164999999996</v>
      </c>
      <c r="AC35" s="33">
        <v>48.568671999999999</v>
      </c>
      <c r="AD35" s="33">
        <v>48.631886000000002</v>
      </c>
      <c r="AE35" s="33">
        <v>48.735106999999999</v>
      </c>
      <c r="AF35" s="33">
        <v>48.859034999999999</v>
      </c>
      <c r="AG35" s="33">
        <v>48.953662999999999</v>
      </c>
      <c r="AH35" s="33">
        <v>49.035964999999997</v>
      </c>
      <c r="AI35" s="34">
        <v>1.0614E-2</v>
      </c>
    </row>
    <row r="36" spans="1:35" ht="15" customHeight="1" x14ac:dyDescent="0.45">
      <c r="A36" s="104" t="s">
        <v>961</v>
      </c>
      <c r="B36" s="55" t="s">
        <v>962</v>
      </c>
      <c r="C36" s="33">
        <v>42.355896000000001</v>
      </c>
      <c r="D36" s="33">
        <v>43.522030000000001</v>
      </c>
      <c r="E36" s="33">
        <v>45.686092000000002</v>
      </c>
      <c r="F36" s="33">
        <v>47.601906</v>
      </c>
      <c r="G36" s="33">
        <v>49.522925999999998</v>
      </c>
      <c r="H36" s="33">
        <v>51.179110999999999</v>
      </c>
      <c r="I36" s="33">
        <v>54.055926999999997</v>
      </c>
      <c r="J36" s="33">
        <v>54.250647999999998</v>
      </c>
      <c r="K36" s="33">
        <v>54.269505000000002</v>
      </c>
      <c r="L36" s="33">
        <v>54.367534999999997</v>
      </c>
      <c r="M36" s="33">
        <v>54.542014999999999</v>
      </c>
      <c r="N36" s="33">
        <v>54.867835999999997</v>
      </c>
      <c r="O36" s="33">
        <v>55.297122999999999</v>
      </c>
      <c r="P36" s="33">
        <v>55.661766</v>
      </c>
      <c r="Q36" s="33">
        <v>56.035697999999996</v>
      </c>
      <c r="R36" s="33">
        <v>56.409072999999999</v>
      </c>
      <c r="S36" s="33">
        <v>56.773605000000003</v>
      </c>
      <c r="T36" s="33">
        <v>57.088904999999997</v>
      </c>
      <c r="U36" s="33">
        <v>57.357613000000001</v>
      </c>
      <c r="V36" s="33">
        <v>57.578696999999998</v>
      </c>
      <c r="W36" s="33">
        <v>57.815842000000004</v>
      </c>
      <c r="X36" s="33">
        <v>58.017147000000001</v>
      </c>
      <c r="Y36" s="33">
        <v>58.108252999999998</v>
      </c>
      <c r="Z36" s="33">
        <v>58.231464000000003</v>
      </c>
      <c r="AA36" s="33">
        <v>58.386066</v>
      </c>
      <c r="AB36" s="33">
        <v>58.504181000000003</v>
      </c>
      <c r="AC36" s="33">
        <v>58.640143999999999</v>
      </c>
      <c r="AD36" s="33">
        <v>58.777408999999999</v>
      </c>
      <c r="AE36" s="33">
        <v>58.917037999999998</v>
      </c>
      <c r="AF36" s="33">
        <v>59.121718999999999</v>
      </c>
      <c r="AG36" s="33">
        <v>59.304371000000003</v>
      </c>
      <c r="AH36" s="33">
        <v>59.473419</v>
      </c>
      <c r="AI36" s="34">
        <v>1.1009E-2</v>
      </c>
    </row>
    <row r="37" spans="1:35" ht="15" customHeight="1" x14ac:dyDescent="0.45">
      <c r="A37" s="104" t="s">
        <v>963</v>
      </c>
      <c r="B37" s="55" t="s">
        <v>964</v>
      </c>
      <c r="C37" s="33">
        <v>30.865843000000002</v>
      </c>
      <c r="D37" s="33">
        <v>31.753515</v>
      </c>
      <c r="E37" s="33">
        <v>32.965439000000003</v>
      </c>
      <c r="F37" s="33">
        <v>34.611713000000002</v>
      </c>
      <c r="G37" s="33">
        <v>35.824680000000001</v>
      </c>
      <c r="H37" s="33">
        <v>37.625984000000003</v>
      </c>
      <c r="I37" s="33">
        <v>39.318004999999999</v>
      </c>
      <c r="J37" s="33">
        <v>39.593361000000002</v>
      </c>
      <c r="K37" s="33">
        <v>39.66433</v>
      </c>
      <c r="L37" s="33">
        <v>39.687981000000001</v>
      </c>
      <c r="M37" s="33">
        <v>39.718243000000001</v>
      </c>
      <c r="N37" s="33">
        <v>39.782550999999998</v>
      </c>
      <c r="O37" s="33">
        <v>39.849575000000002</v>
      </c>
      <c r="P37" s="33">
        <v>39.919708</v>
      </c>
      <c r="Q37" s="33">
        <v>39.986488000000001</v>
      </c>
      <c r="R37" s="33">
        <v>40.036251</v>
      </c>
      <c r="S37" s="33">
        <v>40.073483000000003</v>
      </c>
      <c r="T37" s="33">
        <v>40.095573000000002</v>
      </c>
      <c r="U37" s="33">
        <v>40.104393000000002</v>
      </c>
      <c r="V37" s="33">
        <v>40.120215999999999</v>
      </c>
      <c r="W37" s="33">
        <v>40.141655</v>
      </c>
      <c r="X37" s="33">
        <v>40.148269999999997</v>
      </c>
      <c r="Y37" s="33">
        <v>40.137217999999997</v>
      </c>
      <c r="Z37" s="33">
        <v>40.137805999999998</v>
      </c>
      <c r="AA37" s="33">
        <v>40.131596000000002</v>
      </c>
      <c r="AB37" s="33">
        <v>40.122841000000001</v>
      </c>
      <c r="AC37" s="33">
        <v>40.123493000000003</v>
      </c>
      <c r="AD37" s="33">
        <v>40.110793999999999</v>
      </c>
      <c r="AE37" s="33">
        <v>40.120575000000002</v>
      </c>
      <c r="AF37" s="33">
        <v>40.128093999999997</v>
      </c>
      <c r="AG37" s="33">
        <v>40.131535</v>
      </c>
      <c r="AH37" s="33">
        <v>40.133167</v>
      </c>
      <c r="AI37" s="34">
        <v>8.5050000000000004E-3</v>
      </c>
    </row>
    <row r="38" spans="1:35" ht="15" customHeight="1" x14ac:dyDescent="0.45">
      <c r="A38" s="104" t="s">
        <v>69</v>
      </c>
      <c r="B38" s="55" t="s">
        <v>70</v>
      </c>
      <c r="C38" s="33">
        <v>34.962184999999998</v>
      </c>
      <c r="D38" s="33">
        <v>36.077820000000003</v>
      </c>
      <c r="E38" s="33">
        <v>37.481681999999999</v>
      </c>
      <c r="F38" s="33">
        <v>39.178013</v>
      </c>
      <c r="G38" s="33">
        <v>40.602730000000001</v>
      </c>
      <c r="H38" s="33">
        <v>42.325665000000001</v>
      </c>
      <c r="I38" s="33">
        <v>44.414203999999998</v>
      </c>
      <c r="J38" s="33">
        <v>44.636662000000001</v>
      </c>
      <c r="K38" s="33">
        <v>44.754562</v>
      </c>
      <c r="L38" s="33">
        <v>44.868515000000002</v>
      </c>
      <c r="M38" s="33">
        <v>45.012165000000003</v>
      </c>
      <c r="N38" s="33">
        <v>45.254142999999999</v>
      </c>
      <c r="O38" s="33">
        <v>45.490166000000002</v>
      </c>
      <c r="P38" s="33">
        <v>45.692641999999999</v>
      </c>
      <c r="Q38" s="33">
        <v>45.916820999999999</v>
      </c>
      <c r="R38" s="33">
        <v>46.131869999999999</v>
      </c>
      <c r="S38" s="33">
        <v>46.316260999999997</v>
      </c>
      <c r="T38" s="33">
        <v>46.467762</v>
      </c>
      <c r="U38" s="33">
        <v>46.572837999999997</v>
      </c>
      <c r="V38" s="33">
        <v>46.675342999999998</v>
      </c>
      <c r="W38" s="33">
        <v>46.794220000000003</v>
      </c>
      <c r="X38" s="33">
        <v>46.872993000000001</v>
      </c>
      <c r="Y38" s="33">
        <v>46.911757999999999</v>
      </c>
      <c r="Z38" s="33">
        <v>46.989674000000001</v>
      </c>
      <c r="AA38" s="33">
        <v>47.060203999999999</v>
      </c>
      <c r="AB38" s="33">
        <v>47.109470000000002</v>
      </c>
      <c r="AC38" s="33">
        <v>47.181033999999997</v>
      </c>
      <c r="AD38" s="33">
        <v>47.216785000000002</v>
      </c>
      <c r="AE38" s="33">
        <v>47.284863000000001</v>
      </c>
      <c r="AF38" s="33">
        <v>47.367229000000002</v>
      </c>
      <c r="AG38" s="33">
        <v>47.425400000000003</v>
      </c>
      <c r="AH38" s="33">
        <v>47.474063999999998</v>
      </c>
      <c r="AI38" s="34">
        <v>9.9170000000000005E-3</v>
      </c>
    </row>
    <row r="39" spans="1:35" ht="15" customHeight="1" x14ac:dyDescent="0.45">
      <c r="A39" s="104" t="s">
        <v>965</v>
      </c>
      <c r="B39" s="55" t="s">
        <v>966</v>
      </c>
      <c r="C39" s="33">
        <v>41.715580000000003</v>
      </c>
      <c r="D39" s="33">
        <v>42.904677999999997</v>
      </c>
      <c r="E39" s="33">
        <v>44.852260999999999</v>
      </c>
      <c r="F39" s="33">
        <v>46.718604999999997</v>
      </c>
      <c r="G39" s="33">
        <v>48.564205000000001</v>
      </c>
      <c r="H39" s="33">
        <v>50.097752</v>
      </c>
      <c r="I39" s="33">
        <v>52.823757000000001</v>
      </c>
      <c r="J39" s="33">
        <v>52.980536999999998</v>
      </c>
      <c r="K39" s="33">
        <v>52.974364999999999</v>
      </c>
      <c r="L39" s="33">
        <v>53.023991000000002</v>
      </c>
      <c r="M39" s="33">
        <v>53.131622</v>
      </c>
      <c r="N39" s="33">
        <v>53.353344</v>
      </c>
      <c r="O39" s="33">
        <v>53.654667000000003</v>
      </c>
      <c r="P39" s="33">
        <v>53.895888999999997</v>
      </c>
      <c r="Q39" s="33">
        <v>54.140746999999998</v>
      </c>
      <c r="R39" s="33">
        <v>54.380004999999997</v>
      </c>
      <c r="S39" s="33">
        <v>54.609378999999997</v>
      </c>
      <c r="T39" s="33">
        <v>54.800747000000001</v>
      </c>
      <c r="U39" s="33">
        <v>54.957920000000001</v>
      </c>
      <c r="V39" s="33">
        <v>55.082287000000001</v>
      </c>
      <c r="W39" s="33">
        <v>55.219043999999997</v>
      </c>
      <c r="X39" s="33">
        <v>55.332129999999999</v>
      </c>
      <c r="Y39" s="33">
        <v>55.370162999999998</v>
      </c>
      <c r="Z39" s="33">
        <v>55.430743999999997</v>
      </c>
      <c r="AA39" s="33">
        <v>55.513840000000002</v>
      </c>
      <c r="AB39" s="33">
        <v>55.571159000000002</v>
      </c>
      <c r="AC39" s="33">
        <v>55.640934000000001</v>
      </c>
      <c r="AD39" s="33">
        <v>55.711987000000001</v>
      </c>
      <c r="AE39" s="33">
        <v>55.781413999999998</v>
      </c>
      <c r="AF39" s="33">
        <v>55.895000000000003</v>
      </c>
      <c r="AG39" s="33">
        <v>55.992493000000003</v>
      </c>
      <c r="AH39" s="33">
        <v>56.080478999999997</v>
      </c>
      <c r="AI39" s="34">
        <v>9.5910000000000006E-3</v>
      </c>
    </row>
    <row r="40" spans="1:35" ht="15" customHeight="1" x14ac:dyDescent="0.45">
      <c r="A40" s="104" t="s">
        <v>967</v>
      </c>
      <c r="B40" s="55" t="s">
        <v>968</v>
      </c>
      <c r="C40" s="33">
        <v>30.612459000000001</v>
      </c>
      <c r="D40" s="33">
        <v>31.679196999999998</v>
      </c>
      <c r="E40" s="33">
        <v>32.881743999999998</v>
      </c>
      <c r="F40" s="33">
        <v>34.521126000000002</v>
      </c>
      <c r="G40" s="33">
        <v>35.730736</v>
      </c>
      <c r="H40" s="33">
        <v>37.522723999999997</v>
      </c>
      <c r="I40" s="33">
        <v>39.197845000000001</v>
      </c>
      <c r="J40" s="33">
        <v>39.418140000000001</v>
      </c>
      <c r="K40" s="33">
        <v>39.468307000000003</v>
      </c>
      <c r="L40" s="33">
        <v>39.487915000000001</v>
      </c>
      <c r="M40" s="33">
        <v>39.513751999999997</v>
      </c>
      <c r="N40" s="33">
        <v>39.567279999999997</v>
      </c>
      <c r="O40" s="33">
        <v>39.623409000000002</v>
      </c>
      <c r="P40" s="33">
        <v>39.680359000000003</v>
      </c>
      <c r="Q40" s="33">
        <v>39.733006000000003</v>
      </c>
      <c r="R40" s="33">
        <v>39.769043000000003</v>
      </c>
      <c r="S40" s="33">
        <v>39.792926999999999</v>
      </c>
      <c r="T40" s="33">
        <v>39.802222999999998</v>
      </c>
      <c r="U40" s="33">
        <v>39.800735000000003</v>
      </c>
      <c r="V40" s="33">
        <v>39.805942999999999</v>
      </c>
      <c r="W40" s="33">
        <v>39.816502</v>
      </c>
      <c r="X40" s="33">
        <v>39.814700999999999</v>
      </c>
      <c r="Y40" s="33">
        <v>39.800170999999999</v>
      </c>
      <c r="Z40" s="33">
        <v>39.795966999999997</v>
      </c>
      <c r="AA40" s="33">
        <v>39.786053000000003</v>
      </c>
      <c r="AB40" s="33">
        <v>39.774296</v>
      </c>
      <c r="AC40" s="33">
        <v>39.770583999999999</v>
      </c>
      <c r="AD40" s="33">
        <v>39.755814000000001</v>
      </c>
      <c r="AE40" s="33">
        <v>39.760345000000001</v>
      </c>
      <c r="AF40" s="33">
        <v>39.763213999999998</v>
      </c>
      <c r="AG40" s="33">
        <v>39.762672000000002</v>
      </c>
      <c r="AH40" s="33">
        <v>39.761116000000001</v>
      </c>
      <c r="AI40" s="34">
        <v>8.4709999999999994E-3</v>
      </c>
    </row>
    <row r="41" spans="1:35" ht="15" customHeight="1" x14ac:dyDescent="0.45">
      <c r="A41" s="104" t="s">
        <v>67</v>
      </c>
      <c r="B41" s="55" t="s">
        <v>68</v>
      </c>
      <c r="C41" s="33">
        <v>28.523893000000001</v>
      </c>
      <c r="D41" s="33">
        <v>29.434090000000001</v>
      </c>
      <c r="E41" s="33">
        <v>30.579073000000001</v>
      </c>
      <c r="F41" s="33">
        <v>31.962885</v>
      </c>
      <c r="G41" s="33">
        <v>33.125110999999997</v>
      </c>
      <c r="H41" s="33">
        <v>34.530864999999999</v>
      </c>
      <c r="I41" s="33">
        <v>36.234833000000002</v>
      </c>
      <c r="J41" s="33">
        <v>36.416423999999999</v>
      </c>
      <c r="K41" s="33">
        <v>36.512985</v>
      </c>
      <c r="L41" s="33">
        <v>36.606296999999998</v>
      </c>
      <c r="M41" s="33">
        <v>36.723849999999999</v>
      </c>
      <c r="N41" s="33">
        <v>36.921771999999997</v>
      </c>
      <c r="O41" s="33">
        <v>37.114651000000002</v>
      </c>
      <c r="P41" s="33">
        <v>37.280127999999998</v>
      </c>
      <c r="Q41" s="33">
        <v>37.463389999999997</v>
      </c>
      <c r="R41" s="33">
        <v>37.639217000000002</v>
      </c>
      <c r="S41" s="33">
        <v>37.789943999999998</v>
      </c>
      <c r="T41" s="33">
        <v>37.913792000000001</v>
      </c>
      <c r="U41" s="33">
        <v>37.999664000000003</v>
      </c>
      <c r="V41" s="33">
        <v>38.083469000000001</v>
      </c>
      <c r="W41" s="33">
        <v>38.180664</v>
      </c>
      <c r="X41" s="33">
        <v>38.245044999999998</v>
      </c>
      <c r="Y41" s="33">
        <v>38.276786999999999</v>
      </c>
      <c r="Z41" s="33">
        <v>38.340556999999997</v>
      </c>
      <c r="AA41" s="33">
        <v>38.398251000000002</v>
      </c>
      <c r="AB41" s="33">
        <v>38.438549000000002</v>
      </c>
      <c r="AC41" s="33">
        <v>38.497096999999997</v>
      </c>
      <c r="AD41" s="33">
        <v>38.526310000000002</v>
      </c>
      <c r="AE41" s="33">
        <v>38.581977999999999</v>
      </c>
      <c r="AF41" s="33">
        <v>38.649287999999999</v>
      </c>
      <c r="AG41" s="33">
        <v>38.696795999999999</v>
      </c>
      <c r="AH41" s="33">
        <v>38.736533999999999</v>
      </c>
      <c r="AI41" s="34">
        <v>9.9209999999999993E-3</v>
      </c>
    </row>
    <row r="42" spans="1:35" ht="15" customHeight="1" x14ac:dyDescent="0.45">
      <c r="A42" s="104" t="s">
        <v>969</v>
      </c>
      <c r="B42" s="55" t="s">
        <v>970</v>
      </c>
      <c r="C42" s="33">
        <v>34.065559</v>
      </c>
      <c r="D42" s="33">
        <v>35.036594000000001</v>
      </c>
      <c r="E42" s="33">
        <v>36.627018</v>
      </c>
      <c r="F42" s="33">
        <v>38.1511</v>
      </c>
      <c r="G42" s="33">
        <v>39.658245000000001</v>
      </c>
      <c r="H42" s="33">
        <v>40.910564000000001</v>
      </c>
      <c r="I42" s="33">
        <v>43.136657999999997</v>
      </c>
      <c r="J42" s="33">
        <v>43.264687000000002</v>
      </c>
      <c r="K42" s="33">
        <v>43.259647000000001</v>
      </c>
      <c r="L42" s="33">
        <v>43.300170999999999</v>
      </c>
      <c r="M42" s="33">
        <v>43.388064999999997</v>
      </c>
      <c r="N42" s="33">
        <v>43.569125999999997</v>
      </c>
      <c r="O42" s="33">
        <v>43.815193000000001</v>
      </c>
      <c r="P42" s="33">
        <v>44.012177000000001</v>
      </c>
      <c r="Q42" s="33">
        <v>44.212131999999997</v>
      </c>
      <c r="R42" s="33">
        <v>44.407513000000002</v>
      </c>
      <c r="S42" s="33">
        <v>44.594825999999998</v>
      </c>
      <c r="T42" s="33">
        <v>44.751099000000004</v>
      </c>
      <c r="U42" s="33">
        <v>44.879447999999996</v>
      </c>
      <c r="V42" s="33">
        <v>44.981006999999998</v>
      </c>
      <c r="W42" s="33">
        <v>45.092686</v>
      </c>
      <c r="X42" s="33">
        <v>45.185032</v>
      </c>
      <c r="Y42" s="33">
        <v>45.216090999999999</v>
      </c>
      <c r="Z42" s="33">
        <v>45.265563999999998</v>
      </c>
      <c r="AA42" s="33">
        <v>45.333419999999997</v>
      </c>
      <c r="AB42" s="33">
        <v>45.380229999999997</v>
      </c>
      <c r="AC42" s="33">
        <v>45.437206000000003</v>
      </c>
      <c r="AD42" s="33">
        <v>45.495232000000001</v>
      </c>
      <c r="AE42" s="33">
        <v>45.551926000000002</v>
      </c>
      <c r="AF42" s="33">
        <v>45.644680000000001</v>
      </c>
      <c r="AG42" s="33">
        <v>45.724297</v>
      </c>
      <c r="AH42" s="33">
        <v>45.796146</v>
      </c>
      <c r="AI42" s="34">
        <v>9.5910000000000006E-3</v>
      </c>
    </row>
    <row r="43" spans="1:35" ht="15" customHeight="1" x14ac:dyDescent="0.45">
      <c r="A43" s="104" t="s">
        <v>971</v>
      </c>
      <c r="B43" s="55" t="s">
        <v>972</v>
      </c>
      <c r="C43" s="33">
        <v>24.960114999999998</v>
      </c>
      <c r="D43" s="33">
        <v>25.829886999999999</v>
      </c>
      <c r="E43" s="33">
        <v>26.810393999999999</v>
      </c>
      <c r="F43" s="33">
        <v>28.147078</v>
      </c>
      <c r="G43" s="33">
        <v>29.133343</v>
      </c>
      <c r="H43" s="33">
        <v>30.594456000000001</v>
      </c>
      <c r="I43" s="33">
        <v>31.960279</v>
      </c>
      <c r="J43" s="33">
        <v>32.139896</v>
      </c>
      <c r="K43" s="33">
        <v>32.180801000000002</v>
      </c>
      <c r="L43" s="33">
        <v>32.196789000000003</v>
      </c>
      <c r="M43" s="33">
        <v>32.217857000000002</v>
      </c>
      <c r="N43" s="33">
        <v>32.261501000000003</v>
      </c>
      <c r="O43" s="33">
        <v>32.307265999999998</v>
      </c>
      <c r="P43" s="33">
        <v>32.353698999999999</v>
      </c>
      <c r="Q43" s="33">
        <v>32.396625999999998</v>
      </c>
      <c r="R43" s="33">
        <v>32.426009999999998</v>
      </c>
      <c r="S43" s="33">
        <v>32.445484</v>
      </c>
      <c r="T43" s="33">
        <v>32.453063999999998</v>
      </c>
      <c r="U43" s="33">
        <v>32.451850999999998</v>
      </c>
      <c r="V43" s="33">
        <v>32.456097</v>
      </c>
      <c r="W43" s="33">
        <v>32.464706</v>
      </c>
      <c r="X43" s="33">
        <v>32.463237999999997</v>
      </c>
      <c r="Y43" s="33">
        <v>32.451388999999999</v>
      </c>
      <c r="Z43" s="33">
        <v>32.447963999999999</v>
      </c>
      <c r="AA43" s="33">
        <v>32.439877000000003</v>
      </c>
      <c r="AB43" s="33">
        <v>32.430289999999999</v>
      </c>
      <c r="AC43" s="33">
        <v>32.427264999999998</v>
      </c>
      <c r="AD43" s="33">
        <v>32.415222</v>
      </c>
      <c r="AE43" s="33">
        <v>32.418919000000002</v>
      </c>
      <c r="AF43" s="33">
        <v>32.421256999999997</v>
      </c>
      <c r="AG43" s="33">
        <v>32.420814999999997</v>
      </c>
      <c r="AH43" s="33">
        <v>32.419544000000002</v>
      </c>
      <c r="AI43" s="34">
        <v>8.4709999999999994E-3</v>
      </c>
    </row>
    <row r="44" spans="1:35" ht="15" customHeight="1" x14ac:dyDescent="0.45">
      <c r="A44" s="104" t="s">
        <v>973</v>
      </c>
      <c r="B44" s="55" t="s">
        <v>974</v>
      </c>
      <c r="C44" s="33">
        <v>23.82198</v>
      </c>
      <c r="D44" s="33">
        <v>24.306699999999999</v>
      </c>
      <c r="E44" s="33">
        <v>24.833632999999999</v>
      </c>
      <c r="F44" s="33">
        <v>25.418510000000001</v>
      </c>
      <c r="G44" s="33">
        <v>26.046683999999999</v>
      </c>
      <c r="H44" s="33">
        <v>26.716642</v>
      </c>
      <c r="I44" s="33">
        <v>27.438921000000001</v>
      </c>
      <c r="J44" s="33">
        <v>28.138625999999999</v>
      </c>
      <c r="K44" s="33">
        <v>28.811088999999999</v>
      </c>
      <c r="L44" s="33">
        <v>29.455507000000001</v>
      </c>
      <c r="M44" s="33">
        <v>30.074062000000001</v>
      </c>
      <c r="N44" s="33">
        <v>30.666443000000001</v>
      </c>
      <c r="O44" s="33">
        <v>31.231798000000001</v>
      </c>
      <c r="P44" s="33">
        <v>31.773788</v>
      </c>
      <c r="Q44" s="33">
        <v>32.291130000000003</v>
      </c>
      <c r="R44" s="33">
        <v>32.784236999999997</v>
      </c>
      <c r="S44" s="33">
        <v>33.250244000000002</v>
      </c>
      <c r="T44" s="33">
        <v>33.686976999999999</v>
      </c>
      <c r="U44" s="33">
        <v>34.091262999999998</v>
      </c>
      <c r="V44" s="33">
        <v>34.461925999999998</v>
      </c>
      <c r="W44" s="33">
        <v>34.799880999999999</v>
      </c>
      <c r="X44" s="33">
        <v>35.102505000000001</v>
      </c>
      <c r="Y44" s="33">
        <v>35.374195</v>
      </c>
      <c r="Z44" s="33">
        <v>35.617756</v>
      </c>
      <c r="AA44" s="33">
        <v>35.834685999999998</v>
      </c>
      <c r="AB44" s="33">
        <v>36.028187000000003</v>
      </c>
      <c r="AC44" s="33">
        <v>36.204796000000002</v>
      </c>
      <c r="AD44" s="33">
        <v>36.362461000000003</v>
      </c>
      <c r="AE44" s="33">
        <v>36.504474999999999</v>
      </c>
      <c r="AF44" s="33">
        <v>36.635573999999998</v>
      </c>
      <c r="AG44" s="33">
        <v>36.755085000000001</v>
      </c>
      <c r="AH44" s="33">
        <v>36.863723999999998</v>
      </c>
      <c r="AI44" s="34">
        <v>1.4184E-2</v>
      </c>
    </row>
    <row r="45" spans="1:35" ht="15" customHeight="1" x14ac:dyDescent="0.45">
      <c r="A45" s="104" t="s">
        <v>975</v>
      </c>
      <c r="B45" s="55" t="s">
        <v>976</v>
      </c>
      <c r="C45" s="33">
        <v>15.062469</v>
      </c>
      <c r="D45" s="33">
        <v>15.148308999999999</v>
      </c>
      <c r="E45" s="33">
        <v>15.357668</v>
      </c>
      <c r="F45" s="33">
        <v>15.519157</v>
      </c>
      <c r="G45" s="33">
        <v>15.730559</v>
      </c>
      <c r="H45" s="33">
        <v>15.984111</v>
      </c>
      <c r="I45" s="33">
        <v>16.287106999999999</v>
      </c>
      <c r="J45" s="33">
        <v>16.587554999999998</v>
      </c>
      <c r="K45" s="33">
        <v>16.837505</v>
      </c>
      <c r="L45" s="33">
        <v>16.843924999999999</v>
      </c>
      <c r="M45" s="33">
        <v>16.932478</v>
      </c>
      <c r="N45" s="33">
        <v>16.994154000000002</v>
      </c>
      <c r="O45" s="33">
        <v>17.024436999999999</v>
      </c>
      <c r="P45" s="33">
        <v>17.00733</v>
      </c>
      <c r="Q45" s="33">
        <v>16.981166999999999</v>
      </c>
      <c r="R45" s="33">
        <v>16.955193000000001</v>
      </c>
      <c r="S45" s="33">
        <v>16.923839999999998</v>
      </c>
      <c r="T45" s="33">
        <v>16.906542000000002</v>
      </c>
      <c r="U45" s="33">
        <v>16.888017999999999</v>
      </c>
      <c r="V45" s="33">
        <v>16.872900000000001</v>
      </c>
      <c r="W45" s="33">
        <v>16.866517999999999</v>
      </c>
      <c r="X45" s="33">
        <v>16.860598</v>
      </c>
      <c r="Y45" s="33">
        <v>16.859310000000001</v>
      </c>
      <c r="Z45" s="33">
        <v>16.786667000000001</v>
      </c>
      <c r="AA45" s="33">
        <v>16.794160999999999</v>
      </c>
      <c r="AB45" s="33">
        <v>16.804863000000001</v>
      </c>
      <c r="AC45" s="33">
        <v>16.822395</v>
      </c>
      <c r="AD45" s="33">
        <v>16.850905999999998</v>
      </c>
      <c r="AE45" s="33">
        <v>16.892603000000001</v>
      </c>
      <c r="AF45" s="33">
        <v>16.949316</v>
      </c>
      <c r="AG45" s="33">
        <v>17.018201999999999</v>
      </c>
      <c r="AH45" s="33">
        <v>17.088260999999999</v>
      </c>
      <c r="AI45" s="34">
        <v>4.0790000000000002E-3</v>
      </c>
    </row>
    <row r="46" spans="1:35" ht="15" customHeight="1" x14ac:dyDescent="0.45">
      <c r="A46" s="104" t="s">
        <v>977</v>
      </c>
      <c r="B46" s="55" t="s">
        <v>978</v>
      </c>
      <c r="C46" s="33">
        <v>13.941457</v>
      </c>
      <c r="D46" s="33">
        <v>14.108074999999999</v>
      </c>
      <c r="E46" s="33">
        <v>14.27477</v>
      </c>
      <c r="F46" s="33">
        <v>14.453884</v>
      </c>
      <c r="G46" s="33">
        <v>14.635631999999999</v>
      </c>
      <c r="H46" s="33">
        <v>14.822127</v>
      </c>
      <c r="I46" s="33">
        <v>14.969367999999999</v>
      </c>
      <c r="J46" s="33">
        <v>15.133811</v>
      </c>
      <c r="K46" s="33">
        <v>15.30735</v>
      </c>
      <c r="L46" s="33">
        <v>15.468731999999999</v>
      </c>
      <c r="M46" s="33">
        <v>15.627772</v>
      </c>
      <c r="N46" s="33">
        <v>15.775725</v>
      </c>
      <c r="O46" s="33">
        <v>15.913797000000001</v>
      </c>
      <c r="P46" s="33">
        <v>16.033529000000001</v>
      </c>
      <c r="Q46" s="33">
        <v>16.136970999999999</v>
      </c>
      <c r="R46" s="33">
        <v>16.222919000000001</v>
      </c>
      <c r="S46" s="33">
        <v>16.300986999999999</v>
      </c>
      <c r="T46" s="33">
        <v>16.368895999999999</v>
      </c>
      <c r="U46" s="33">
        <v>16.421700999999999</v>
      </c>
      <c r="V46" s="33">
        <v>16.470611999999999</v>
      </c>
      <c r="W46" s="33">
        <v>16.515029999999999</v>
      </c>
      <c r="X46" s="33">
        <v>16.553457000000002</v>
      </c>
      <c r="Y46" s="33">
        <v>16.586046</v>
      </c>
      <c r="Z46" s="33">
        <v>16.615976</v>
      </c>
      <c r="AA46" s="33">
        <v>16.634699000000001</v>
      </c>
      <c r="AB46" s="33">
        <v>16.648357000000001</v>
      </c>
      <c r="AC46" s="33">
        <v>16.662486999999999</v>
      </c>
      <c r="AD46" s="33">
        <v>16.658048999999998</v>
      </c>
      <c r="AE46" s="33">
        <v>16.681861999999999</v>
      </c>
      <c r="AF46" s="33">
        <v>16.714860999999999</v>
      </c>
      <c r="AG46" s="33">
        <v>16.756354999999999</v>
      </c>
      <c r="AH46" s="33">
        <v>16.802575999999998</v>
      </c>
      <c r="AI46" s="34">
        <v>6.0400000000000002E-3</v>
      </c>
    </row>
    <row r="47" spans="1:35" ht="15" customHeight="1" x14ac:dyDescent="0.45">
      <c r="A47" s="104" t="s">
        <v>979</v>
      </c>
      <c r="B47" s="55" t="s">
        <v>980</v>
      </c>
      <c r="C47" s="33">
        <v>7.1191649999999997</v>
      </c>
      <c r="D47" s="33">
        <v>7.1710979999999998</v>
      </c>
      <c r="E47" s="33">
        <v>7.2369389999999996</v>
      </c>
      <c r="F47" s="33">
        <v>7.3096230000000002</v>
      </c>
      <c r="G47" s="33">
        <v>7.392512</v>
      </c>
      <c r="H47" s="33">
        <v>7.4870429999999999</v>
      </c>
      <c r="I47" s="33">
        <v>7.5942170000000004</v>
      </c>
      <c r="J47" s="33">
        <v>7.7140240000000002</v>
      </c>
      <c r="K47" s="33">
        <v>7.8471080000000004</v>
      </c>
      <c r="L47" s="33">
        <v>7.9831859999999999</v>
      </c>
      <c r="M47" s="33">
        <v>8.1256749999999993</v>
      </c>
      <c r="N47" s="33">
        <v>8.2716879999999993</v>
      </c>
      <c r="O47" s="33">
        <v>8.4186289999999993</v>
      </c>
      <c r="P47" s="33">
        <v>8.5620729999999998</v>
      </c>
      <c r="Q47" s="33">
        <v>8.6963229999999996</v>
      </c>
      <c r="R47" s="33">
        <v>8.8199520000000007</v>
      </c>
      <c r="S47" s="33">
        <v>8.9334779999999991</v>
      </c>
      <c r="T47" s="33">
        <v>9.0370910000000002</v>
      </c>
      <c r="U47" s="33">
        <v>9.1318439999999992</v>
      </c>
      <c r="V47" s="33">
        <v>9.2182469999999999</v>
      </c>
      <c r="W47" s="33">
        <v>9.2979230000000008</v>
      </c>
      <c r="X47" s="33">
        <v>9.3705979999999993</v>
      </c>
      <c r="Y47" s="33">
        <v>9.4373389999999997</v>
      </c>
      <c r="Z47" s="33">
        <v>9.4966390000000001</v>
      </c>
      <c r="AA47" s="33">
        <v>9.5499109999999998</v>
      </c>
      <c r="AB47" s="33">
        <v>9.5983590000000003</v>
      </c>
      <c r="AC47" s="33">
        <v>9.6438690000000005</v>
      </c>
      <c r="AD47" s="33">
        <v>9.6882090000000005</v>
      </c>
      <c r="AE47" s="33">
        <v>9.7311820000000004</v>
      </c>
      <c r="AF47" s="33">
        <v>9.7731670000000008</v>
      </c>
      <c r="AG47" s="33">
        <v>9.8145769999999999</v>
      </c>
      <c r="AH47" s="33">
        <v>9.856363</v>
      </c>
      <c r="AI47" s="34">
        <v>1.055E-2</v>
      </c>
    </row>
    <row r="48" spans="1:35" ht="15" customHeight="1" x14ac:dyDescent="0.45">
      <c r="B48" s="57" t="s">
        <v>981</v>
      </c>
    </row>
    <row r="49" spans="1:35" ht="15" customHeight="1" x14ac:dyDescent="0.45">
      <c r="A49" s="104" t="s">
        <v>982</v>
      </c>
      <c r="B49" s="55" t="s">
        <v>983</v>
      </c>
      <c r="C49" s="33">
        <v>69.061408999999998</v>
      </c>
      <c r="D49" s="33">
        <v>69.384665999999996</v>
      </c>
      <c r="E49" s="33">
        <v>69.707061999999993</v>
      </c>
      <c r="F49" s="33">
        <v>70.039107999999999</v>
      </c>
      <c r="G49" s="33">
        <v>70.379417000000004</v>
      </c>
      <c r="H49" s="33">
        <v>70.734290999999999</v>
      </c>
      <c r="I49" s="33">
        <v>71.079811000000007</v>
      </c>
      <c r="J49" s="33">
        <v>71.470993000000007</v>
      </c>
      <c r="K49" s="33">
        <v>71.884406999999996</v>
      </c>
      <c r="L49" s="33">
        <v>72.337226999999999</v>
      </c>
      <c r="M49" s="33">
        <v>72.811431999999996</v>
      </c>
      <c r="N49" s="33">
        <v>73.279289000000006</v>
      </c>
      <c r="O49" s="33">
        <v>73.742278999999996</v>
      </c>
      <c r="P49" s="33">
        <v>74.213570000000004</v>
      </c>
      <c r="Q49" s="33">
        <v>74.695380999999998</v>
      </c>
      <c r="R49" s="33">
        <v>75.164246000000006</v>
      </c>
      <c r="S49" s="33">
        <v>75.643981999999994</v>
      </c>
      <c r="T49" s="33">
        <v>76.131247999999999</v>
      </c>
      <c r="U49" s="33">
        <v>76.617844000000005</v>
      </c>
      <c r="V49" s="33">
        <v>77.107628000000005</v>
      </c>
      <c r="W49" s="33">
        <v>77.607787999999999</v>
      </c>
      <c r="X49" s="33">
        <v>78.112679</v>
      </c>
      <c r="Y49" s="33">
        <v>78.584655999999995</v>
      </c>
      <c r="Z49" s="33">
        <v>79.064521999999997</v>
      </c>
      <c r="AA49" s="33">
        <v>79.539078000000003</v>
      </c>
      <c r="AB49" s="33">
        <v>79.985573000000002</v>
      </c>
      <c r="AC49" s="33">
        <v>80.434517</v>
      </c>
      <c r="AD49" s="33">
        <v>80.874779000000004</v>
      </c>
      <c r="AE49" s="33">
        <v>81.315910000000002</v>
      </c>
      <c r="AF49" s="33">
        <v>81.754776000000007</v>
      </c>
      <c r="AG49" s="33">
        <v>82.177031999999997</v>
      </c>
      <c r="AH49" s="33">
        <v>82.575928000000005</v>
      </c>
      <c r="AI49" s="34">
        <v>5.7819999999999998E-3</v>
      </c>
    </row>
    <row r="50" spans="1:35" ht="15" customHeight="1" x14ac:dyDescent="0.45">
      <c r="B50" s="57" t="s">
        <v>984</v>
      </c>
    </row>
    <row r="51" spans="1:35" ht="15" customHeight="1" x14ac:dyDescent="0.45">
      <c r="A51" s="104" t="s">
        <v>985</v>
      </c>
      <c r="B51" s="55" t="s">
        <v>948</v>
      </c>
      <c r="C51" s="33">
        <v>3.4668839999999999</v>
      </c>
      <c r="D51" s="33">
        <v>3.4893709999999998</v>
      </c>
      <c r="E51" s="33">
        <v>3.512003</v>
      </c>
      <c r="F51" s="33">
        <v>3.5347819999999999</v>
      </c>
      <c r="G51" s="33">
        <v>3.5577100000000002</v>
      </c>
      <c r="H51" s="33">
        <v>3.5807850000000001</v>
      </c>
      <c r="I51" s="33">
        <v>3.6040100000000002</v>
      </c>
      <c r="J51" s="33">
        <v>3.627386</v>
      </c>
      <c r="K51" s="33">
        <v>3.6509140000000002</v>
      </c>
      <c r="L51" s="33">
        <v>3.6745939999999999</v>
      </c>
      <c r="M51" s="33">
        <v>3.6984279999999998</v>
      </c>
      <c r="N51" s="33">
        <v>3.7224159999999999</v>
      </c>
      <c r="O51" s="33">
        <v>3.7465600000000001</v>
      </c>
      <c r="P51" s="33">
        <v>3.7708599999999999</v>
      </c>
      <c r="Q51" s="33">
        <v>3.795318</v>
      </c>
      <c r="R51" s="33">
        <v>3.8199350000000001</v>
      </c>
      <c r="S51" s="33">
        <v>3.8447119999999999</v>
      </c>
      <c r="T51" s="33">
        <v>3.8696489999999999</v>
      </c>
      <c r="U51" s="33">
        <v>3.8947479999999999</v>
      </c>
      <c r="V51" s="33">
        <v>3.9200089999999999</v>
      </c>
      <c r="W51" s="33">
        <v>3.9454349999999998</v>
      </c>
      <c r="X51" s="33">
        <v>3.971025</v>
      </c>
      <c r="Y51" s="33">
        <v>3.9967820000000001</v>
      </c>
      <c r="Z51" s="33">
        <v>4.0227050000000002</v>
      </c>
      <c r="AA51" s="33">
        <v>4.0487970000000004</v>
      </c>
      <c r="AB51" s="33">
        <v>4.0750580000000003</v>
      </c>
      <c r="AC51" s="33">
        <v>4.1014889999999999</v>
      </c>
      <c r="AD51" s="33">
        <v>4.1280910000000004</v>
      </c>
      <c r="AE51" s="33">
        <v>4.1548660000000002</v>
      </c>
      <c r="AF51" s="33">
        <v>4.1818150000000003</v>
      </c>
      <c r="AG51" s="33">
        <v>4.208939</v>
      </c>
      <c r="AH51" s="33">
        <v>4.2362380000000002</v>
      </c>
      <c r="AI51" s="34">
        <v>6.4859999999999996E-3</v>
      </c>
    </row>
    <row r="52" spans="1:35" ht="15" customHeight="1" x14ac:dyDescent="0.45">
      <c r="A52" s="104" t="s">
        <v>986</v>
      </c>
      <c r="B52" s="55" t="s">
        <v>950</v>
      </c>
      <c r="C52" s="33">
        <v>4.8133650000000001</v>
      </c>
      <c r="D52" s="33">
        <v>4.8419600000000003</v>
      </c>
      <c r="E52" s="33">
        <v>4.8707260000000003</v>
      </c>
      <c r="F52" s="33">
        <v>4.8996630000000003</v>
      </c>
      <c r="G52" s="33">
        <v>4.9287720000000004</v>
      </c>
      <c r="H52" s="33">
        <v>4.9580539999999997</v>
      </c>
      <c r="I52" s="33">
        <v>4.9875090000000002</v>
      </c>
      <c r="J52" s="33">
        <v>5.0171400000000004</v>
      </c>
      <c r="K52" s="33">
        <v>5.0469470000000003</v>
      </c>
      <c r="L52" s="33">
        <v>5.0769310000000001</v>
      </c>
      <c r="M52" s="33">
        <v>5.1070919999999997</v>
      </c>
      <c r="N52" s="33">
        <v>5.1374339999999998</v>
      </c>
      <c r="O52" s="33">
        <v>5.1679550000000001</v>
      </c>
      <c r="P52" s="33">
        <v>5.198658</v>
      </c>
      <c r="Q52" s="33">
        <v>5.2295429999999996</v>
      </c>
      <c r="R52" s="33">
        <v>5.2606109999999999</v>
      </c>
      <c r="S52" s="33">
        <v>5.2918640000000003</v>
      </c>
      <c r="T52" s="33">
        <v>5.3233030000000001</v>
      </c>
      <c r="U52" s="33">
        <v>5.3549290000000003</v>
      </c>
      <c r="V52" s="33">
        <v>5.3867419999999999</v>
      </c>
      <c r="W52" s="33">
        <v>5.4187450000000004</v>
      </c>
      <c r="X52" s="33">
        <v>5.4509379999999998</v>
      </c>
      <c r="Y52" s="33">
        <v>5.4833220000000003</v>
      </c>
      <c r="Z52" s="33">
        <v>5.515898</v>
      </c>
      <c r="AA52" s="33">
        <v>5.548667</v>
      </c>
      <c r="AB52" s="33">
        <v>5.5816319999999999</v>
      </c>
      <c r="AC52" s="33">
        <v>5.6147919999999996</v>
      </c>
      <c r="AD52" s="33">
        <v>5.6481500000000002</v>
      </c>
      <c r="AE52" s="33">
        <v>5.681705</v>
      </c>
      <c r="AF52" s="33">
        <v>5.7154600000000002</v>
      </c>
      <c r="AG52" s="33">
        <v>5.7494160000000001</v>
      </c>
      <c r="AH52" s="33">
        <v>5.7835729999999996</v>
      </c>
      <c r="AI52" s="34">
        <v>5.9410000000000001E-3</v>
      </c>
    </row>
    <row r="54" spans="1:35" ht="15" customHeight="1" x14ac:dyDescent="0.45">
      <c r="B54" s="57" t="s">
        <v>987</v>
      </c>
    </row>
    <row r="55" spans="1:35" ht="15" customHeight="1" x14ac:dyDescent="0.45">
      <c r="B55" s="57" t="s">
        <v>988</v>
      </c>
    </row>
    <row r="56" spans="1:35" ht="15" customHeight="1" x14ac:dyDescent="0.45">
      <c r="A56" s="104" t="s">
        <v>989</v>
      </c>
      <c r="B56" s="55" t="s">
        <v>990</v>
      </c>
      <c r="C56" s="56">
        <v>15.31245</v>
      </c>
      <c r="D56" s="56">
        <v>15.278943</v>
      </c>
      <c r="E56" s="56">
        <v>15.147741999999999</v>
      </c>
      <c r="F56" s="56">
        <v>14.918960999999999</v>
      </c>
      <c r="G56" s="56">
        <v>14.610011</v>
      </c>
      <c r="H56" s="56">
        <v>14.278558</v>
      </c>
      <c r="I56" s="56">
        <v>13.938121000000001</v>
      </c>
      <c r="J56" s="56">
        <v>13.679017</v>
      </c>
      <c r="K56" s="56">
        <v>13.457352</v>
      </c>
      <c r="L56" s="56">
        <v>13.257142999999999</v>
      </c>
      <c r="M56" s="56">
        <v>13.075183000000001</v>
      </c>
      <c r="N56" s="56">
        <v>12.921878</v>
      </c>
      <c r="O56" s="56">
        <v>12.787868</v>
      </c>
      <c r="P56" s="56">
        <v>12.649743000000001</v>
      </c>
      <c r="Q56" s="56">
        <v>12.520633999999999</v>
      </c>
      <c r="R56" s="56">
        <v>12.394041</v>
      </c>
      <c r="S56" s="56">
        <v>12.269427</v>
      </c>
      <c r="T56" s="56">
        <v>12.175611</v>
      </c>
      <c r="U56" s="56">
        <v>12.093673000000001</v>
      </c>
      <c r="V56" s="56">
        <v>12.023745</v>
      </c>
      <c r="W56" s="56">
        <v>11.967755</v>
      </c>
      <c r="X56" s="56">
        <v>11.93224</v>
      </c>
      <c r="Y56" s="56">
        <v>11.906195</v>
      </c>
      <c r="Z56" s="56">
        <v>11.893991</v>
      </c>
      <c r="AA56" s="56">
        <v>11.894183999999999</v>
      </c>
      <c r="AB56" s="56">
        <v>11.901778999999999</v>
      </c>
      <c r="AC56" s="56">
        <v>11.913237000000001</v>
      </c>
      <c r="AD56" s="56">
        <v>11.936534999999999</v>
      </c>
      <c r="AE56" s="56">
        <v>11.966680999999999</v>
      </c>
      <c r="AF56" s="56">
        <v>12.003005999999999</v>
      </c>
      <c r="AG56" s="56">
        <v>12.047084999999999</v>
      </c>
      <c r="AH56" s="56">
        <v>12.098877999999999</v>
      </c>
      <c r="AI56" s="34">
        <v>-7.5700000000000003E-3</v>
      </c>
    </row>
    <row r="57" spans="1:35" ht="15" customHeight="1" x14ac:dyDescent="0.45">
      <c r="A57" s="104" t="s">
        <v>991</v>
      </c>
      <c r="B57" s="55" t="s">
        <v>992</v>
      </c>
      <c r="C57" s="56">
        <v>0.89102800000000004</v>
      </c>
      <c r="D57" s="56">
        <v>0.88950799999999997</v>
      </c>
      <c r="E57" s="56">
        <v>0.88733700000000004</v>
      </c>
      <c r="F57" s="56">
        <v>0.88719400000000004</v>
      </c>
      <c r="G57" s="56">
        <v>0.88421300000000003</v>
      </c>
      <c r="H57" s="56">
        <v>0.88176100000000002</v>
      </c>
      <c r="I57" s="56">
        <v>0.88185100000000005</v>
      </c>
      <c r="J57" s="56">
        <v>0.88234699999999999</v>
      </c>
      <c r="K57" s="56">
        <v>0.88283199999999995</v>
      </c>
      <c r="L57" s="56">
        <v>0.88514300000000001</v>
      </c>
      <c r="M57" s="56">
        <v>0.88764500000000002</v>
      </c>
      <c r="N57" s="56">
        <v>0.89129899999999995</v>
      </c>
      <c r="O57" s="56">
        <v>0.89600100000000005</v>
      </c>
      <c r="P57" s="56">
        <v>0.90037199999999995</v>
      </c>
      <c r="Q57" s="56">
        <v>0.90574699999999997</v>
      </c>
      <c r="R57" s="56">
        <v>0.91295999999999999</v>
      </c>
      <c r="S57" s="56">
        <v>0.91986699999999999</v>
      </c>
      <c r="T57" s="56">
        <v>0.926898</v>
      </c>
      <c r="U57" s="56">
        <v>0.93472699999999997</v>
      </c>
      <c r="V57" s="56">
        <v>0.94246799999999997</v>
      </c>
      <c r="W57" s="56">
        <v>0.95037700000000003</v>
      </c>
      <c r="X57" s="56">
        <v>0.95974999999999999</v>
      </c>
      <c r="Y57" s="56">
        <v>0.97000799999999998</v>
      </c>
      <c r="Z57" s="56">
        <v>0.98001899999999997</v>
      </c>
      <c r="AA57" s="56">
        <v>0.99153400000000003</v>
      </c>
      <c r="AB57" s="56">
        <v>1.0036080000000001</v>
      </c>
      <c r="AC57" s="56">
        <v>1.0156970000000001</v>
      </c>
      <c r="AD57" s="56">
        <v>1.028958</v>
      </c>
      <c r="AE57" s="56">
        <v>1.0405979999999999</v>
      </c>
      <c r="AF57" s="56">
        <v>1.051164</v>
      </c>
      <c r="AG57" s="56">
        <v>1.0616650000000001</v>
      </c>
      <c r="AH57" s="56">
        <v>1.071402</v>
      </c>
      <c r="AI57" s="34">
        <v>5.9639999999999997E-3</v>
      </c>
    </row>
    <row r="58" spans="1:35" ht="15" customHeight="1" x14ac:dyDescent="0.45">
      <c r="A58" s="104" t="s">
        <v>993</v>
      </c>
      <c r="B58" s="55" t="s">
        <v>994</v>
      </c>
      <c r="C58" s="56">
        <v>0.23853099999999999</v>
      </c>
      <c r="D58" s="56">
        <v>0.23988999999999999</v>
      </c>
      <c r="E58" s="56">
        <v>0.241259</v>
      </c>
      <c r="F58" s="56">
        <v>0.24260899999999999</v>
      </c>
      <c r="G58" s="56">
        <v>0.24391399999999999</v>
      </c>
      <c r="H58" s="56">
        <v>0.245252</v>
      </c>
      <c r="I58" s="56">
        <v>0.24668399999999999</v>
      </c>
      <c r="J58" s="56">
        <v>0.24810399999999999</v>
      </c>
      <c r="K58" s="56">
        <v>0.24951499999999999</v>
      </c>
      <c r="L58" s="56">
        <v>0.25095200000000001</v>
      </c>
      <c r="M58" s="56">
        <v>0.252382</v>
      </c>
      <c r="N58" s="56">
        <v>0.25371500000000002</v>
      </c>
      <c r="O58" s="56">
        <v>0.25500600000000001</v>
      </c>
      <c r="P58" s="56">
        <v>0.25626399999999999</v>
      </c>
      <c r="Q58" s="56">
        <v>0.25740000000000002</v>
      </c>
      <c r="R58" s="56">
        <v>0.25847700000000001</v>
      </c>
      <c r="S58" s="56">
        <v>0.259494</v>
      </c>
      <c r="T58" s="56">
        <v>0.26045299999999999</v>
      </c>
      <c r="U58" s="56">
        <v>0.26135399999999998</v>
      </c>
      <c r="V58" s="56">
        <v>0.26219599999999998</v>
      </c>
      <c r="W58" s="56">
        <v>0.26297300000000001</v>
      </c>
      <c r="X58" s="56">
        <v>0.26368200000000003</v>
      </c>
      <c r="Y58" s="56">
        <v>0.264318</v>
      </c>
      <c r="Z58" s="56">
        <v>0.26488600000000001</v>
      </c>
      <c r="AA58" s="56">
        <v>0.26539499999999999</v>
      </c>
      <c r="AB58" s="56">
        <v>0.26585500000000001</v>
      </c>
      <c r="AC58" s="56">
        <v>0.26628400000000002</v>
      </c>
      <c r="AD58" s="56">
        <v>0.26670700000000003</v>
      </c>
      <c r="AE58" s="56">
        <v>0.267154</v>
      </c>
      <c r="AF58" s="56">
        <v>0.26765699999999998</v>
      </c>
      <c r="AG58" s="56">
        <v>0.26825599999999999</v>
      </c>
      <c r="AH58" s="56">
        <v>0.26896599999999998</v>
      </c>
      <c r="AI58" s="34">
        <v>3.8809999999999999E-3</v>
      </c>
    </row>
    <row r="59" spans="1:35" ht="15" customHeight="1" x14ac:dyDescent="0.45">
      <c r="A59" s="104" t="s">
        <v>995</v>
      </c>
      <c r="B59" s="55" t="s">
        <v>996</v>
      </c>
      <c r="C59" s="56">
        <v>5.881005</v>
      </c>
      <c r="D59" s="56">
        <v>5.872115</v>
      </c>
      <c r="E59" s="56">
        <v>5.8588990000000001</v>
      </c>
      <c r="F59" s="56">
        <v>5.8827299999999996</v>
      </c>
      <c r="G59" s="56">
        <v>5.888884</v>
      </c>
      <c r="H59" s="56">
        <v>5.8871989999999998</v>
      </c>
      <c r="I59" s="56">
        <v>5.8683329999999998</v>
      </c>
      <c r="J59" s="56">
        <v>5.845167</v>
      </c>
      <c r="K59" s="56">
        <v>5.8063690000000001</v>
      </c>
      <c r="L59" s="56">
        <v>5.7755460000000003</v>
      </c>
      <c r="M59" s="56">
        <v>5.7408020000000004</v>
      </c>
      <c r="N59" s="56">
        <v>5.7086389999999998</v>
      </c>
      <c r="O59" s="56">
        <v>5.6810010000000002</v>
      </c>
      <c r="P59" s="56">
        <v>5.6549639999999997</v>
      </c>
      <c r="Q59" s="56">
        <v>5.6349390000000001</v>
      </c>
      <c r="R59" s="56">
        <v>5.6317310000000003</v>
      </c>
      <c r="S59" s="56">
        <v>5.630725</v>
      </c>
      <c r="T59" s="56">
        <v>5.6271899999999997</v>
      </c>
      <c r="U59" s="56">
        <v>5.6282500000000004</v>
      </c>
      <c r="V59" s="56">
        <v>5.6342949999999998</v>
      </c>
      <c r="W59" s="56">
        <v>5.6429850000000004</v>
      </c>
      <c r="X59" s="56">
        <v>5.667573</v>
      </c>
      <c r="Y59" s="56">
        <v>5.6977770000000003</v>
      </c>
      <c r="Z59" s="56">
        <v>5.7291239999999997</v>
      </c>
      <c r="AA59" s="56">
        <v>5.7683049999999998</v>
      </c>
      <c r="AB59" s="56">
        <v>5.8118400000000001</v>
      </c>
      <c r="AC59" s="56">
        <v>5.8582770000000002</v>
      </c>
      <c r="AD59" s="56">
        <v>5.9036369999999998</v>
      </c>
      <c r="AE59" s="56">
        <v>5.9523479999999998</v>
      </c>
      <c r="AF59" s="56">
        <v>5.998742</v>
      </c>
      <c r="AG59" s="56">
        <v>6.0481470000000002</v>
      </c>
      <c r="AH59" s="56">
        <v>6.0908939999999996</v>
      </c>
      <c r="AI59" s="34">
        <v>1.132E-3</v>
      </c>
    </row>
    <row r="60" spans="1:35" ht="15" customHeight="1" x14ac:dyDescent="0.45">
      <c r="A60" s="104" t="s">
        <v>997</v>
      </c>
      <c r="B60" s="55" t="s">
        <v>998</v>
      </c>
      <c r="C60" s="56">
        <v>4.9125000000000002E-2</v>
      </c>
      <c r="D60" s="56">
        <v>4.9856999999999999E-2</v>
      </c>
      <c r="E60" s="56">
        <v>5.0541000000000003E-2</v>
      </c>
      <c r="F60" s="56">
        <v>5.1126999999999999E-2</v>
      </c>
      <c r="G60" s="56">
        <v>5.1681999999999999E-2</v>
      </c>
      <c r="H60" s="56">
        <v>5.2336000000000001E-2</v>
      </c>
      <c r="I60" s="56">
        <v>5.2946E-2</v>
      </c>
      <c r="J60" s="56">
        <v>5.3551000000000001E-2</v>
      </c>
      <c r="K60" s="56">
        <v>5.4158999999999999E-2</v>
      </c>
      <c r="L60" s="56">
        <v>5.4787000000000002E-2</v>
      </c>
      <c r="M60" s="56">
        <v>5.5411000000000002E-2</v>
      </c>
      <c r="N60" s="56">
        <v>5.5914999999999999E-2</v>
      </c>
      <c r="O60" s="56">
        <v>5.6536000000000003E-2</v>
      </c>
      <c r="P60" s="56">
        <v>5.7160000000000002E-2</v>
      </c>
      <c r="Q60" s="56">
        <v>5.7744999999999998E-2</v>
      </c>
      <c r="R60" s="56">
        <v>5.8324000000000001E-2</v>
      </c>
      <c r="S60" s="56">
        <v>5.8903999999999998E-2</v>
      </c>
      <c r="T60" s="56">
        <v>5.9470000000000002E-2</v>
      </c>
      <c r="U60" s="56">
        <v>6.0061000000000003E-2</v>
      </c>
      <c r="V60" s="56">
        <v>6.0616999999999997E-2</v>
      </c>
      <c r="W60" s="56">
        <v>6.1171000000000003E-2</v>
      </c>
      <c r="X60" s="56">
        <v>6.1762999999999998E-2</v>
      </c>
      <c r="Y60" s="56">
        <v>6.2333E-2</v>
      </c>
      <c r="Z60" s="56">
        <v>6.2870999999999996E-2</v>
      </c>
      <c r="AA60" s="56">
        <v>6.3435000000000005E-2</v>
      </c>
      <c r="AB60" s="56">
        <v>6.3991000000000006E-2</v>
      </c>
      <c r="AC60" s="56">
        <v>6.4531000000000005E-2</v>
      </c>
      <c r="AD60" s="56">
        <v>6.5100000000000005E-2</v>
      </c>
      <c r="AE60" s="56">
        <v>6.5630999999999995E-2</v>
      </c>
      <c r="AF60" s="56">
        <v>6.6156999999999994E-2</v>
      </c>
      <c r="AG60" s="56">
        <v>6.6678000000000001E-2</v>
      </c>
      <c r="AH60" s="56">
        <v>6.7178000000000002E-2</v>
      </c>
      <c r="AI60" s="34">
        <v>1.0147E-2</v>
      </c>
    </row>
    <row r="61" spans="1:35" ht="15" customHeight="1" x14ac:dyDescent="0.45">
      <c r="A61" s="104" t="s">
        <v>999</v>
      </c>
      <c r="B61" s="55" t="s">
        <v>1000</v>
      </c>
      <c r="C61" s="56">
        <v>0.52150600000000003</v>
      </c>
      <c r="D61" s="56">
        <v>0.49241800000000002</v>
      </c>
      <c r="E61" s="56">
        <v>0.47202499999999997</v>
      </c>
      <c r="F61" s="56">
        <v>0.47060200000000002</v>
      </c>
      <c r="G61" s="56">
        <v>0.46930100000000002</v>
      </c>
      <c r="H61" s="56">
        <v>0.468283</v>
      </c>
      <c r="I61" s="56">
        <v>0.46019900000000002</v>
      </c>
      <c r="J61" s="56">
        <v>0.46723700000000001</v>
      </c>
      <c r="K61" s="56">
        <v>0.46521499999999999</v>
      </c>
      <c r="L61" s="56">
        <v>0.46319900000000003</v>
      </c>
      <c r="M61" s="56">
        <v>0.46437699999999998</v>
      </c>
      <c r="N61" s="56">
        <v>0.461978</v>
      </c>
      <c r="O61" s="56">
        <v>0.46225899999999998</v>
      </c>
      <c r="P61" s="56">
        <v>0.46136500000000003</v>
      </c>
      <c r="Q61" s="56">
        <v>0.46172400000000002</v>
      </c>
      <c r="R61" s="56">
        <v>0.461287</v>
      </c>
      <c r="S61" s="56">
        <v>0.45871499999999998</v>
      </c>
      <c r="T61" s="56">
        <v>0.45753899999999997</v>
      </c>
      <c r="U61" s="56">
        <v>0.45261299999999999</v>
      </c>
      <c r="V61" s="56">
        <v>0.45019399999999998</v>
      </c>
      <c r="W61" s="56">
        <v>0.44664199999999998</v>
      </c>
      <c r="X61" s="56">
        <v>0.44679799999999997</v>
      </c>
      <c r="Y61" s="56">
        <v>0.44686300000000001</v>
      </c>
      <c r="Z61" s="56">
        <v>0.44679999999999997</v>
      </c>
      <c r="AA61" s="56">
        <v>0.446824</v>
      </c>
      <c r="AB61" s="56">
        <v>0.44770100000000002</v>
      </c>
      <c r="AC61" s="56">
        <v>0.44741999999999998</v>
      </c>
      <c r="AD61" s="56">
        <v>0.44866200000000001</v>
      </c>
      <c r="AE61" s="56">
        <v>0.44902199999999998</v>
      </c>
      <c r="AF61" s="56">
        <v>0.44961200000000001</v>
      </c>
      <c r="AG61" s="56">
        <v>0.450492</v>
      </c>
      <c r="AH61" s="56">
        <v>0.45075399999999999</v>
      </c>
      <c r="AI61" s="34">
        <v>-4.692E-3</v>
      </c>
    </row>
    <row r="62" spans="1:35" ht="15" customHeight="1" x14ac:dyDescent="0.45">
      <c r="A62" s="104" t="s">
        <v>1001</v>
      </c>
      <c r="B62" s="55" t="s">
        <v>1002</v>
      </c>
      <c r="C62" s="56">
        <v>8.9409000000000002E-2</v>
      </c>
      <c r="D62" s="56">
        <v>8.7512999999999994E-2</v>
      </c>
      <c r="E62" s="56">
        <v>8.4570000000000006E-2</v>
      </c>
      <c r="F62" s="56">
        <v>8.1757999999999997E-2</v>
      </c>
      <c r="G62" s="56">
        <v>7.9292000000000001E-2</v>
      </c>
      <c r="H62" s="56">
        <v>7.6770000000000005E-2</v>
      </c>
      <c r="I62" s="56">
        <v>7.4357000000000006E-2</v>
      </c>
      <c r="J62" s="56">
        <v>7.2161000000000003E-2</v>
      </c>
      <c r="K62" s="56">
        <v>6.9735000000000005E-2</v>
      </c>
      <c r="L62" s="56">
        <v>6.7497000000000001E-2</v>
      </c>
      <c r="M62" s="56">
        <v>6.5190999999999999E-2</v>
      </c>
      <c r="N62" s="56">
        <v>6.2956999999999999E-2</v>
      </c>
      <c r="O62" s="56">
        <v>6.1726000000000003E-2</v>
      </c>
      <c r="P62" s="56">
        <v>6.0526000000000003E-2</v>
      </c>
      <c r="Q62" s="56">
        <v>5.9279999999999999E-2</v>
      </c>
      <c r="R62" s="56">
        <v>5.8201999999999997E-2</v>
      </c>
      <c r="S62" s="56">
        <v>5.7008999999999997E-2</v>
      </c>
      <c r="T62" s="56">
        <v>5.5793000000000002E-2</v>
      </c>
      <c r="U62" s="56">
        <v>5.4552999999999997E-2</v>
      </c>
      <c r="V62" s="56">
        <v>5.3331999999999997E-2</v>
      </c>
      <c r="W62" s="56">
        <v>5.2201999999999998E-2</v>
      </c>
      <c r="X62" s="56">
        <v>5.1156E-2</v>
      </c>
      <c r="Y62" s="56">
        <v>5.0645999999999997E-2</v>
      </c>
      <c r="Z62" s="56">
        <v>5.0131000000000002E-2</v>
      </c>
      <c r="AA62" s="56">
        <v>4.9619999999999997E-2</v>
      </c>
      <c r="AB62" s="56">
        <v>4.9099999999999998E-2</v>
      </c>
      <c r="AC62" s="56">
        <v>4.8576000000000001E-2</v>
      </c>
      <c r="AD62" s="56">
        <v>4.8045999999999998E-2</v>
      </c>
      <c r="AE62" s="56">
        <v>4.7546999999999999E-2</v>
      </c>
      <c r="AF62" s="56">
        <v>4.7012999999999999E-2</v>
      </c>
      <c r="AG62" s="56">
        <v>4.6525999999999998E-2</v>
      </c>
      <c r="AH62" s="56">
        <v>4.5913000000000002E-2</v>
      </c>
      <c r="AI62" s="34">
        <v>-2.1270000000000001E-2</v>
      </c>
    </row>
    <row r="63" spans="1:35" ht="15" customHeight="1" x14ac:dyDescent="0.45">
      <c r="A63" s="104" t="s">
        <v>1003</v>
      </c>
      <c r="B63" s="55" t="s">
        <v>1004</v>
      </c>
      <c r="C63" s="56">
        <v>0.92732700000000001</v>
      </c>
      <c r="D63" s="56">
        <v>1.008888</v>
      </c>
      <c r="E63" s="56">
        <v>0.97242200000000001</v>
      </c>
      <c r="F63" s="56">
        <v>0.840167</v>
      </c>
      <c r="G63" s="56">
        <v>0.88070499999999996</v>
      </c>
      <c r="H63" s="56">
        <v>0.88542600000000005</v>
      </c>
      <c r="I63" s="56">
        <v>0.88841400000000004</v>
      </c>
      <c r="J63" s="56">
        <v>0.87978900000000004</v>
      </c>
      <c r="K63" s="56">
        <v>0.87679200000000002</v>
      </c>
      <c r="L63" s="56">
        <v>0.86326999999999998</v>
      </c>
      <c r="M63" s="56">
        <v>0.86299999999999999</v>
      </c>
      <c r="N63" s="56">
        <v>0.87869600000000003</v>
      </c>
      <c r="O63" s="56">
        <v>0.87799199999999999</v>
      </c>
      <c r="P63" s="56">
        <v>0.87786799999999998</v>
      </c>
      <c r="Q63" s="56">
        <v>0.87685100000000005</v>
      </c>
      <c r="R63" s="56">
        <v>0.87665599999999999</v>
      </c>
      <c r="S63" s="56">
        <v>0.87504000000000004</v>
      </c>
      <c r="T63" s="56">
        <v>0.86161200000000004</v>
      </c>
      <c r="U63" s="56">
        <v>0.86087499999999995</v>
      </c>
      <c r="V63" s="56">
        <v>0.85717500000000002</v>
      </c>
      <c r="W63" s="56">
        <v>0.85554200000000002</v>
      </c>
      <c r="X63" s="56">
        <v>0.85231800000000002</v>
      </c>
      <c r="Y63" s="56">
        <v>0.85614400000000002</v>
      </c>
      <c r="Z63" s="56">
        <v>0.84911700000000001</v>
      </c>
      <c r="AA63" s="56">
        <v>0.84835899999999997</v>
      </c>
      <c r="AB63" s="56">
        <v>0.84331199999999995</v>
      </c>
      <c r="AC63" s="56">
        <v>0.84839100000000001</v>
      </c>
      <c r="AD63" s="56">
        <v>0.84120799999999996</v>
      </c>
      <c r="AE63" s="56">
        <v>0.84033800000000003</v>
      </c>
      <c r="AF63" s="56">
        <v>0.83971799999999996</v>
      </c>
      <c r="AG63" s="56">
        <v>0.83851500000000001</v>
      </c>
      <c r="AH63" s="56">
        <v>0.83704599999999996</v>
      </c>
      <c r="AI63" s="34">
        <v>-3.2989999999999998E-3</v>
      </c>
    </row>
    <row r="64" spans="1:35" ht="15" customHeight="1" x14ac:dyDescent="0.45">
      <c r="A64" s="104" t="s">
        <v>1005</v>
      </c>
      <c r="B64" s="55" t="s">
        <v>1006</v>
      </c>
      <c r="C64" s="56">
        <v>0.24548700000000001</v>
      </c>
      <c r="D64" s="56">
        <v>0.246083</v>
      </c>
      <c r="E64" s="56">
        <v>0.246499</v>
      </c>
      <c r="F64" s="56">
        <v>0.24665300000000001</v>
      </c>
      <c r="G64" s="56">
        <v>0.24670300000000001</v>
      </c>
      <c r="H64" s="56">
        <v>0.246834</v>
      </c>
      <c r="I64" s="56">
        <v>0.24703900000000001</v>
      </c>
      <c r="J64" s="56">
        <v>0.24714800000000001</v>
      </c>
      <c r="K64" s="56">
        <v>0.247284</v>
      </c>
      <c r="L64" s="56">
        <v>0.24737300000000001</v>
      </c>
      <c r="M64" s="56">
        <v>0.24748200000000001</v>
      </c>
      <c r="N64" s="56">
        <v>0.24751400000000001</v>
      </c>
      <c r="O64" s="56">
        <v>0.24748899999999999</v>
      </c>
      <c r="P64" s="56">
        <v>0.247445</v>
      </c>
      <c r="Q64" s="56">
        <v>0.247305</v>
      </c>
      <c r="R64" s="56">
        <v>0.247112</v>
      </c>
      <c r="S64" s="56">
        <v>0.246841</v>
      </c>
      <c r="T64" s="56">
        <v>0.24651799999999999</v>
      </c>
      <c r="U64" s="56">
        <v>0.24615400000000001</v>
      </c>
      <c r="V64" s="56">
        <v>0.24573700000000001</v>
      </c>
      <c r="W64" s="56">
        <v>0.245284</v>
      </c>
      <c r="X64" s="56">
        <v>0.24485100000000001</v>
      </c>
      <c r="Y64" s="56">
        <v>0.244337</v>
      </c>
      <c r="Z64" s="56">
        <v>0.24376700000000001</v>
      </c>
      <c r="AA64" s="56">
        <v>0.24321400000000001</v>
      </c>
      <c r="AB64" s="56">
        <v>0.24262700000000001</v>
      </c>
      <c r="AC64" s="56">
        <v>0.242009</v>
      </c>
      <c r="AD64" s="56">
        <v>0.24143600000000001</v>
      </c>
      <c r="AE64" s="56">
        <v>0.24080099999999999</v>
      </c>
      <c r="AF64" s="56">
        <v>0.240146</v>
      </c>
      <c r="AG64" s="56">
        <v>0.23947599999999999</v>
      </c>
      <c r="AH64" s="56">
        <v>0.23877300000000001</v>
      </c>
      <c r="AI64" s="34">
        <v>-8.9400000000000005E-4</v>
      </c>
    </row>
    <row r="65" spans="1:35" ht="15" customHeight="1" x14ac:dyDescent="0.45">
      <c r="A65" s="104" t="s">
        <v>1007</v>
      </c>
      <c r="B65" s="55" t="s">
        <v>1008</v>
      </c>
      <c r="C65" s="56">
        <v>2.6409440000000002</v>
      </c>
      <c r="D65" s="56">
        <v>2.6687120000000002</v>
      </c>
      <c r="E65" s="56">
        <v>2.692358</v>
      </c>
      <c r="F65" s="56">
        <v>2.7099069999999998</v>
      </c>
      <c r="G65" s="56">
        <v>2.7238709999999999</v>
      </c>
      <c r="H65" s="56">
        <v>2.7471220000000001</v>
      </c>
      <c r="I65" s="56">
        <v>2.77475</v>
      </c>
      <c r="J65" s="56">
        <v>2.8015319999999999</v>
      </c>
      <c r="K65" s="56">
        <v>2.8288880000000001</v>
      </c>
      <c r="L65" s="56">
        <v>2.8572359999999999</v>
      </c>
      <c r="M65" s="56">
        <v>2.8872969999999998</v>
      </c>
      <c r="N65" s="56">
        <v>2.9178000000000002</v>
      </c>
      <c r="O65" s="56">
        <v>2.9473579999999999</v>
      </c>
      <c r="P65" s="56">
        <v>2.9782700000000002</v>
      </c>
      <c r="Q65" s="56">
        <v>3.008105</v>
      </c>
      <c r="R65" s="56">
        <v>3.0376080000000001</v>
      </c>
      <c r="S65" s="56">
        <v>3.0654880000000002</v>
      </c>
      <c r="T65" s="56">
        <v>3.0930080000000002</v>
      </c>
      <c r="U65" s="56">
        <v>3.1213190000000002</v>
      </c>
      <c r="V65" s="56">
        <v>3.1489039999999999</v>
      </c>
      <c r="W65" s="56">
        <v>3.1772339999999999</v>
      </c>
      <c r="X65" s="56">
        <v>3.20777</v>
      </c>
      <c r="Y65" s="56">
        <v>3.239061</v>
      </c>
      <c r="Z65" s="56">
        <v>3.2705519999999999</v>
      </c>
      <c r="AA65" s="56">
        <v>3.3042769999999999</v>
      </c>
      <c r="AB65" s="56">
        <v>3.339493</v>
      </c>
      <c r="AC65" s="56">
        <v>3.37669</v>
      </c>
      <c r="AD65" s="56">
        <v>3.4150499999999999</v>
      </c>
      <c r="AE65" s="56">
        <v>3.4551310000000002</v>
      </c>
      <c r="AF65" s="56">
        <v>3.4958149999999999</v>
      </c>
      <c r="AG65" s="56">
        <v>3.5369989999999998</v>
      </c>
      <c r="AH65" s="56">
        <v>3.5788319999999998</v>
      </c>
      <c r="AI65" s="34">
        <v>9.8510000000000004E-3</v>
      </c>
    </row>
    <row r="66" spans="1:35" ht="15" customHeight="1" x14ac:dyDescent="0.45">
      <c r="A66" s="104" t="s">
        <v>1009</v>
      </c>
      <c r="B66" s="55" t="s">
        <v>1010</v>
      </c>
      <c r="C66" s="56">
        <v>0.51250099999999998</v>
      </c>
      <c r="D66" s="56">
        <v>0.52636700000000003</v>
      </c>
      <c r="E66" s="56">
        <v>0.51597499999999996</v>
      </c>
      <c r="F66" s="56">
        <v>0.50403600000000004</v>
      </c>
      <c r="G66" s="56">
        <v>0.48896000000000001</v>
      </c>
      <c r="H66" s="56">
        <v>0.47891800000000001</v>
      </c>
      <c r="I66" s="56">
        <v>0.47704600000000003</v>
      </c>
      <c r="J66" s="56">
        <v>0.47517799999999999</v>
      </c>
      <c r="K66" s="56">
        <v>0.47460400000000003</v>
      </c>
      <c r="L66" s="56">
        <v>0.47715200000000002</v>
      </c>
      <c r="M66" s="56">
        <v>0.47609299999999999</v>
      </c>
      <c r="N66" s="56">
        <v>0.47539100000000001</v>
      </c>
      <c r="O66" s="56">
        <v>0.47548499999999999</v>
      </c>
      <c r="P66" s="56">
        <v>0.475603</v>
      </c>
      <c r="Q66" s="56">
        <v>0.475746</v>
      </c>
      <c r="R66" s="56">
        <v>0.47591299999999997</v>
      </c>
      <c r="S66" s="56">
        <v>0.47610200000000003</v>
      </c>
      <c r="T66" s="56">
        <v>0.47631299999999999</v>
      </c>
      <c r="U66" s="56">
        <v>0.47655199999999998</v>
      </c>
      <c r="V66" s="56">
        <v>0.47681000000000001</v>
      </c>
      <c r="W66" s="56">
        <v>0.47708699999999998</v>
      </c>
      <c r="X66" s="56">
        <v>0.477381</v>
      </c>
      <c r="Y66" s="56">
        <v>0.47769200000000001</v>
      </c>
      <c r="Z66" s="56">
        <v>0.47801199999999999</v>
      </c>
      <c r="AA66" s="56">
        <v>0.47834500000000002</v>
      </c>
      <c r="AB66" s="56">
        <v>0.47868699999999997</v>
      </c>
      <c r="AC66" s="56">
        <v>0.47904200000000002</v>
      </c>
      <c r="AD66" s="56">
        <v>0.47939900000000002</v>
      </c>
      <c r="AE66" s="56">
        <v>0.479765</v>
      </c>
      <c r="AF66" s="56">
        <v>0.48013600000000001</v>
      </c>
      <c r="AG66" s="56">
        <v>0.48051100000000002</v>
      </c>
      <c r="AH66" s="56">
        <v>0.48089199999999999</v>
      </c>
      <c r="AI66" s="34">
        <v>-2.0509999999999999E-3</v>
      </c>
    </row>
    <row r="67" spans="1:35" ht="15" customHeight="1" x14ac:dyDescent="0.45">
      <c r="A67" s="104" t="s">
        <v>1011</v>
      </c>
      <c r="B67" s="55" t="s">
        <v>1012</v>
      </c>
      <c r="C67" s="56">
        <v>0.131469</v>
      </c>
      <c r="D67" s="56">
        <v>0.13092799999999999</v>
      </c>
      <c r="E67" s="56">
        <v>0.13039899999999999</v>
      </c>
      <c r="F67" s="56">
        <v>0.12983800000000001</v>
      </c>
      <c r="G67" s="56">
        <v>0.12936</v>
      </c>
      <c r="H67" s="56">
        <v>0.128914</v>
      </c>
      <c r="I67" s="56">
        <v>0.128467</v>
      </c>
      <c r="J67" s="56">
        <v>0.12803200000000001</v>
      </c>
      <c r="K67" s="56">
        <v>0.127637</v>
      </c>
      <c r="L67" s="56">
        <v>0.12728300000000001</v>
      </c>
      <c r="M67" s="56">
        <v>0.126973</v>
      </c>
      <c r="N67" s="56">
        <v>0.12667800000000001</v>
      </c>
      <c r="O67" s="56">
        <v>0.126388</v>
      </c>
      <c r="P67" s="56">
        <v>0.12612000000000001</v>
      </c>
      <c r="Q67" s="56">
        <v>0.12589</v>
      </c>
      <c r="R67" s="56">
        <v>0.12573799999999999</v>
      </c>
      <c r="S67" s="56">
        <v>0.125613</v>
      </c>
      <c r="T67" s="56">
        <v>0.12553500000000001</v>
      </c>
      <c r="U67" s="56">
        <v>0.12549299999999999</v>
      </c>
      <c r="V67" s="56">
        <v>0.125474</v>
      </c>
      <c r="W67" s="56">
        <v>0.125471</v>
      </c>
      <c r="X67" s="56">
        <v>0.12547700000000001</v>
      </c>
      <c r="Y67" s="56">
        <v>0.125495</v>
      </c>
      <c r="Z67" s="56">
        <v>0.125582</v>
      </c>
      <c r="AA67" s="56">
        <v>0.125671</v>
      </c>
      <c r="AB67" s="56">
        <v>0.12578300000000001</v>
      </c>
      <c r="AC67" s="56">
        <v>0.12592</v>
      </c>
      <c r="AD67" s="56">
        <v>0.12606300000000001</v>
      </c>
      <c r="AE67" s="56">
        <v>0.12620200000000001</v>
      </c>
      <c r="AF67" s="56">
        <v>0.12634699999999999</v>
      </c>
      <c r="AG67" s="56">
        <v>0.12648100000000001</v>
      </c>
      <c r="AH67" s="56">
        <v>0.12661600000000001</v>
      </c>
      <c r="AI67" s="34">
        <v>-1.212E-3</v>
      </c>
    </row>
    <row r="68" spans="1:35" ht="15" customHeight="1" x14ac:dyDescent="0.45">
      <c r="A68" s="104" t="s">
        <v>1013</v>
      </c>
      <c r="B68" s="55" t="s">
        <v>1014</v>
      </c>
      <c r="C68" s="56">
        <v>0.67193000000000003</v>
      </c>
      <c r="D68" s="56">
        <v>0.65056599999999998</v>
      </c>
      <c r="E68" s="56">
        <v>0.67701800000000001</v>
      </c>
      <c r="F68" s="56">
        <v>0.68396299999999999</v>
      </c>
      <c r="G68" s="56">
        <v>0.68510899999999997</v>
      </c>
      <c r="H68" s="56">
        <v>0.69242499999999996</v>
      </c>
      <c r="I68" s="56">
        <v>0.69955999999999996</v>
      </c>
      <c r="J68" s="56">
        <v>0.70400099999999999</v>
      </c>
      <c r="K68" s="56">
        <v>0.69744300000000004</v>
      </c>
      <c r="L68" s="56">
        <v>0.69738100000000003</v>
      </c>
      <c r="M68" s="56">
        <v>0.69914500000000002</v>
      </c>
      <c r="N68" s="56">
        <v>0.693106</v>
      </c>
      <c r="O68" s="56">
        <v>0.69487100000000002</v>
      </c>
      <c r="P68" s="56">
        <v>0.69783399999999995</v>
      </c>
      <c r="Q68" s="56">
        <v>0.70106000000000002</v>
      </c>
      <c r="R68" s="56">
        <v>0.70908800000000005</v>
      </c>
      <c r="S68" s="56">
        <v>0.71251799999999998</v>
      </c>
      <c r="T68" s="56">
        <v>0.71949600000000002</v>
      </c>
      <c r="U68" s="56">
        <v>0.72741800000000001</v>
      </c>
      <c r="V68" s="56">
        <v>0.73169799999999996</v>
      </c>
      <c r="W68" s="56">
        <v>0.73840899999999998</v>
      </c>
      <c r="X68" s="56">
        <v>0.74427600000000005</v>
      </c>
      <c r="Y68" s="56">
        <v>0.74796799999999997</v>
      </c>
      <c r="Z68" s="56">
        <v>0.75682499999999997</v>
      </c>
      <c r="AA68" s="56">
        <v>0.76290800000000003</v>
      </c>
      <c r="AB68" s="56">
        <v>0.76894499999999999</v>
      </c>
      <c r="AC68" s="56">
        <v>0.77433099999999999</v>
      </c>
      <c r="AD68" s="56">
        <v>0.78082499999999999</v>
      </c>
      <c r="AE68" s="56">
        <v>0.78806100000000001</v>
      </c>
      <c r="AF68" s="56">
        <v>0.79927599999999999</v>
      </c>
      <c r="AG68" s="56">
        <v>0.80718699999999999</v>
      </c>
      <c r="AH68" s="56">
        <v>0.816307</v>
      </c>
      <c r="AI68" s="34">
        <v>6.2979999999999998E-3</v>
      </c>
    </row>
    <row r="69" spans="1:35" ht="15" customHeight="1" x14ac:dyDescent="0.45">
      <c r="A69" s="104" t="s">
        <v>1015</v>
      </c>
      <c r="B69" s="57" t="s">
        <v>1016</v>
      </c>
      <c r="C69" s="147">
        <v>28.112712999999999</v>
      </c>
      <c r="D69" s="147">
        <v>28.141787999999998</v>
      </c>
      <c r="E69" s="147">
        <v>27.977046999999999</v>
      </c>
      <c r="F69" s="147">
        <v>27.649546000000001</v>
      </c>
      <c r="G69" s="147">
        <v>27.382007999999999</v>
      </c>
      <c r="H69" s="147">
        <v>27.069797999999999</v>
      </c>
      <c r="I69" s="147">
        <v>26.737766000000001</v>
      </c>
      <c r="J69" s="147">
        <v>26.483263000000001</v>
      </c>
      <c r="K69" s="147">
        <v>26.237826999999999</v>
      </c>
      <c r="L69" s="147">
        <v>26.023959999999999</v>
      </c>
      <c r="M69" s="147">
        <v>25.840979000000001</v>
      </c>
      <c r="N69" s="147">
        <v>25.695568000000002</v>
      </c>
      <c r="O69" s="147">
        <v>25.569983000000001</v>
      </c>
      <c r="P69" s="147">
        <v>25.443532999999999</v>
      </c>
      <c r="Q69" s="147">
        <v>25.332424</v>
      </c>
      <c r="R69" s="147">
        <v>25.247136999999999</v>
      </c>
      <c r="S69" s="147">
        <v>25.155746000000001</v>
      </c>
      <c r="T69" s="147">
        <v>25.085433999999999</v>
      </c>
      <c r="U69" s="147">
        <v>25.043037000000002</v>
      </c>
      <c r="V69" s="147">
        <v>25.012644000000002</v>
      </c>
      <c r="W69" s="147">
        <v>25.003133999999999</v>
      </c>
      <c r="X69" s="147">
        <v>25.035034</v>
      </c>
      <c r="Y69" s="147">
        <v>25.088839</v>
      </c>
      <c r="Z69" s="147">
        <v>25.151678</v>
      </c>
      <c r="AA69" s="147">
        <v>25.242073000000001</v>
      </c>
      <c r="AB69" s="147">
        <v>25.34272</v>
      </c>
      <c r="AC69" s="147">
        <v>25.460405000000002</v>
      </c>
      <c r="AD69" s="147">
        <v>25.581624999999999</v>
      </c>
      <c r="AE69" s="147">
        <v>25.719280000000001</v>
      </c>
      <c r="AF69" s="147">
        <v>25.864788000000001</v>
      </c>
      <c r="AG69" s="147">
        <v>26.018021000000001</v>
      </c>
      <c r="AH69" s="147">
        <v>26.172450999999999</v>
      </c>
      <c r="AI69" s="60">
        <v>-2.3040000000000001E-3</v>
      </c>
    </row>
    <row r="71" spans="1:35" ht="15" customHeight="1" x14ac:dyDescent="0.45">
      <c r="B71" s="57" t="s">
        <v>1017</v>
      </c>
    </row>
    <row r="72" spans="1:35" ht="15" customHeight="1" x14ac:dyDescent="0.45">
      <c r="A72" s="104" t="s">
        <v>1018</v>
      </c>
      <c r="B72" s="55" t="s">
        <v>990</v>
      </c>
      <c r="C72" s="56">
        <v>8.2991419999999998</v>
      </c>
      <c r="D72" s="56">
        <v>8.2819420000000008</v>
      </c>
      <c r="E72" s="56">
        <v>8.2109380000000005</v>
      </c>
      <c r="F72" s="56">
        <v>8.0873980000000003</v>
      </c>
      <c r="G72" s="56">
        <v>7.9192359999999997</v>
      </c>
      <c r="H72" s="56">
        <v>7.7392120000000002</v>
      </c>
      <c r="I72" s="56">
        <v>7.5558329999999998</v>
      </c>
      <c r="J72" s="56">
        <v>7.4164269999999997</v>
      </c>
      <c r="K72" s="56">
        <v>7.2970920000000001</v>
      </c>
      <c r="L72" s="56">
        <v>7.1889779999999996</v>
      </c>
      <c r="M72" s="56">
        <v>7.0908629999999997</v>
      </c>
      <c r="N72" s="56">
        <v>7.0091840000000003</v>
      </c>
      <c r="O72" s="56">
        <v>6.9366490000000001</v>
      </c>
      <c r="P72" s="56">
        <v>6.8621369999999997</v>
      </c>
      <c r="Q72" s="56">
        <v>6.7923669999999996</v>
      </c>
      <c r="R72" s="56">
        <v>6.7237439999999999</v>
      </c>
      <c r="S72" s="56">
        <v>6.6560259999999998</v>
      </c>
      <c r="T72" s="56">
        <v>6.6050690000000003</v>
      </c>
      <c r="U72" s="56">
        <v>6.5604100000000001</v>
      </c>
      <c r="V72" s="56">
        <v>6.5220029999999998</v>
      </c>
      <c r="W72" s="56">
        <v>6.4909910000000002</v>
      </c>
      <c r="X72" s="56">
        <v>6.4711429999999996</v>
      </c>
      <c r="Y72" s="56">
        <v>6.456639</v>
      </c>
      <c r="Z72" s="56">
        <v>6.4493289999999996</v>
      </c>
      <c r="AA72" s="56">
        <v>6.4489919999999996</v>
      </c>
      <c r="AB72" s="56">
        <v>6.4524660000000003</v>
      </c>
      <c r="AC72" s="56">
        <v>6.4581819999999999</v>
      </c>
      <c r="AD72" s="56">
        <v>6.4704660000000001</v>
      </c>
      <c r="AE72" s="56">
        <v>6.4857750000000003</v>
      </c>
      <c r="AF72" s="56">
        <v>6.5051740000000002</v>
      </c>
      <c r="AG72" s="56">
        <v>6.5293020000000004</v>
      </c>
      <c r="AH72" s="56">
        <v>6.5572499999999998</v>
      </c>
      <c r="AI72" s="34">
        <v>-7.5709999999999996E-3</v>
      </c>
    </row>
    <row r="73" spans="1:35" ht="15" customHeight="1" x14ac:dyDescent="0.45">
      <c r="A73" s="104" t="s">
        <v>1019</v>
      </c>
      <c r="B73" s="55" t="s">
        <v>992</v>
      </c>
      <c r="C73" s="56">
        <v>0.46361200000000002</v>
      </c>
      <c r="D73" s="56">
        <v>0.46267200000000003</v>
      </c>
      <c r="E73" s="56">
        <v>0.46139000000000002</v>
      </c>
      <c r="F73" s="56">
        <v>0.46126699999999998</v>
      </c>
      <c r="G73" s="56">
        <v>0.45951199999999998</v>
      </c>
      <c r="H73" s="56">
        <v>0.45813100000000001</v>
      </c>
      <c r="I73" s="56">
        <v>0.45822099999999999</v>
      </c>
      <c r="J73" s="56">
        <v>0.45851500000000001</v>
      </c>
      <c r="K73" s="56">
        <v>0.45882000000000001</v>
      </c>
      <c r="L73" s="56">
        <v>0.46008700000000002</v>
      </c>
      <c r="M73" s="56">
        <v>0.461509</v>
      </c>
      <c r="N73" s="56">
        <v>0.46373399999999998</v>
      </c>
      <c r="O73" s="56">
        <v>0.46627299999999999</v>
      </c>
      <c r="P73" s="56">
        <v>0.46872999999999998</v>
      </c>
      <c r="Q73" s="56">
        <v>0.47171600000000002</v>
      </c>
      <c r="R73" s="56">
        <v>0.47564800000000002</v>
      </c>
      <c r="S73" s="56">
        <v>0.47938599999999998</v>
      </c>
      <c r="T73" s="56">
        <v>0.48333300000000001</v>
      </c>
      <c r="U73" s="56">
        <v>0.487649</v>
      </c>
      <c r="V73" s="56">
        <v>0.491919</v>
      </c>
      <c r="W73" s="56">
        <v>0.49615900000000002</v>
      </c>
      <c r="X73" s="56">
        <v>0.50124100000000005</v>
      </c>
      <c r="Y73" s="56">
        <v>0.50682199999999999</v>
      </c>
      <c r="Z73" s="56">
        <v>0.51214999999999999</v>
      </c>
      <c r="AA73" s="56">
        <v>0.51827800000000002</v>
      </c>
      <c r="AB73" s="56">
        <v>0.52476</v>
      </c>
      <c r="AC73" s="56">
        <v>0.531223</v>
      </c>
      <c r="AD73" s="56">
        <v>0.53824300000000003</v>
      </c>
      <c r="AE73" s="56">
        <v>0.54404600000000003</v>
      </c>
      <c r="AF73" s="56">
        <v>0.54965799999999998</v>
      </c>
      <c r="AG73" s="56">
        <v>0.55554099999999995</v>
      </c>
      <c r="AH73" s="56">
        <v>0.56084900000000004</v>
      </c>
      <c r="AI73" s="34">
        <v>6.1609999999999998E-3</v>
      </c>
    </row>
    <row r="74" spans="1:35" ht="15" customHeight="1" x14ac:dyDescent="0.45">
      <c r="A74" s="104" t="s">
        <v>1020</v>
      </c>
      <c r="B74" s="55" t="s">
        <v>994</v>
      </c>
      <c r="C74" s="56">
        <v>0.115227</v>
      </c>
      <c r="D74" s="56">
        <v>0.11590300000000001</v>
      </c>
      <c r="E74" s="56">
        <v>0.116586</v>
      </c>
      <c r="F74" s="56">
        <v>0.11726</v>
      </c>
      <c r="G74" s="56">
        <v>0.117895</v>
      </c>
      <c r="H74" s="56">
        <v>0.118547</v>
      </c>
      <c r="I74" s="56">
        <v>0.11924700000000001</v>
      </c>
      <c r="J74" s="56">
        <v>0.119933</v>
      </c>
      <c r="K74" s="56">
        <v>0.120616</v>
      </c>
      <c r="L74" s="56">
        <v>0.12132</v>
      </c>
      <c r="M74" s="56">
        <v>0.12202300000000001</v>
      </c>
      <c r="N74" s="56">
        <v>0.122684</v>
      </c>
      <c r="O74" s="56">
        <v>0.123303</v>
      </c>
      <c r="P74" s="56">
        <v>0.123917</v>
      </c>
      <c r="Q74" s="56">
        <v>0.124463</v>
      </c>
      <c r="R74" s="56">
        <v>0.124988</v>
      </c>
      <c r="S74" s="56">
        <v>0.12548100000000001</v>
      </c>
      <c r="T74" s="56">
        <v>0.12595400000000001</v>
      </c>
      <c r="U74" s="56">
        <v>0.12637100000000001</v>
      </c>
      <c r="V74" s="56">
        <v>0.126802</v>
      </c>
      <c r="W74" s="56">
        <v>0.127166</v>
      </c>
      <c r="X74" s="56">
        <v>0.12753200000000001</v>
      </c>
      <c r="Y74" s="56">
        <v>0.12783800000000001</v>
      </c>
      <c r="Z74" s="56">
        <v>0.128112</v>
      </c>
      <c r="AA74" s="56">
        <v>0.128328</v>
      </c>
      <c r="AB74" s="56">
        <v>0.128583</v>
      </c>
      <c r="AC74" s="56">
        <v>0.12879499999999999</v>
      </c>
      <c r="AD74" s="56">
        <v>0.12900500000000001</v>
      </c>
      <c r="AE74" s="56">
        <v>0.129192</v>
      </c>
      <c r="AF74" s="56">
        <v>0.12942200000000001</v>
      </c>
      <c r="AG74" s="56">
        <v>0.12971099999999999</v>
      </c>
      <c r="AH74" s="56">
        <v>0.13006899999999999</v>
      </c>
      <c r="AI74" s="34">
        <v>3.9160000000000002E-3</v>
      </c>
    </row>
    <row r="75" spans="1:35" ht="15" customHeight="1" x14ac:dyDescent="0.45">
      <c r="A75" s="104" t="s">
        <v>1021</v>
      </c>
      <c r="B75" s="55" t="s">
        <v>996</v>
      </c>
      <c r="C75" s="56">
        <v>2.8273220000000001</v>
      </c>
      <c r="D75" s="56">
        <v>2.8229229999999998</v>
      </c>
      <c r="E75" s="56">
        <v>2.8171400000000002</v>
      </c>
      <c r="F75" s="56">
        <v>2.8292489999999999</v>
      </c>
      <c r="G75" s="56">
        <v>2.832484</v>
      </c>
      <c r="H75" s="56">
        <v>2.832055</v>
      </c>
      <c r="I75" s="56">
        <v>2.823461</v>
      </c>
      <c r="J75" s="56">
        <v>2.8127040000000001</v>
      </c>
      <c r="K75" s="56">
        <v>2.794527</v>
      </c>
      <c r="L75" s="56">
        <v>2.7805270000000002</v>
      </c>
      <c r="M75" s="56">
        <v>2.764786</v>
      </c>
      <c r="N75" s="56">
        <v>2.7504080000000002</v>
      </c>
      <c r="O75" s="56">
        <v>2.737708</v>
      </c>
      <c r="P75" s="56">
        <v>2.7261389999999999</v>
      </c>
      <c r="Q75" s="56">
        <v>2.7173150000000001</v>
      </c>
      <c r="R75" s="56">
        <v>2.7167560000000002</v>
      </c>
      <c r="S75" s="56">
        <v>2.717117</v>
      </c>
      <c r="T75" s="56">
        <v>2.7164709999999999</v>
      </c>
      <c r="U75" s="56">
        <v>2.7173620000000001</v>
      </c>
      <c r="V75" s="56">
        <v>2.7216900000000002</v>
      </c>
      <c r="W75" s="56">
        <v>2.7264490000000001</v>
      </c>
      <c r="X75" s="56">
        <v>2.7397490000000002</v>
      </c>
      <c r="Y75" s="56">
        <v>2.7551329999999998</v>
      </c>
      <c r="Z75" s="56">
        <v>2.7711109999999999</v>
      </c>
      <c r="AA75" s="56">
        <v>2.7901199999999999</v>
      </c>
      <c r="AB75" s="56">
        <v>2.8128329999999999</v>
      </c>
      <c r="AC75" s="56">
        <v>2.836268</v>
      </c>
      <c r="AD75" s="56">
        <v>2.8592680000000001</v>
      </c>
      <c r="AE75" s="56">
        <v>2.8831259999999999</v>
      </c>
      <c r="AF75" s="56">
        <v>2.9062739999999998</v>
      </c>
      <c r="AG75" s="56">
        <v>2.9312230000000001</v>
      </c>
      <c r="AH75" s="56">
        <v>2.953379</v>
      </c>
      <c r="AI75" s="34">
        <v>1.408E-3</v>
      </c>
    </row>
    <row r="76" spans="1:35" ht="15" customHeight="1" x14ac:dyDescent="0.45">
      <c r="A76" s="104" t="s">
        <v>1022</v>
      </c>
      <c r="B76" s="55" t="s">
        <v>998</v>
      </c>
      <c r="C76" s="56">
        <v>2.3255000000000001E-2</v>
      </c>
      <c r="D76" s="56">
        <v>2.3602000000000001E-2</v>
      </c>
      <c r="E76" s="56">
        <v>2.3928000000000001E-2</v>
      </c>
      <c r="F76" s="56">
        <v>2.4208E-2</v>
      </c>
      <c r="G76" s="56">
        <v>2.4472000000000001E-2</v>
      </c>
      <c r="H76" s="56">
        <v>2.4781999999999998E-2</v>
      </c>
      <c r="I76" s="56">
        <v>2.5071E-2</v>
      </c>
      <c r="J76" s="56">
        <v>2.5357000000000001E-2</v>
      </c>
      <c r="K76" s="56">
        <v>2.5644E-2</v>
      </c>
      <c r="L76" s="56">
        <v>2.5942E-2</v>
      </c>
      <c r="M76" s="56">
        <v>2.6238999999999998E-2</v>
      </c>
      <c r="N76" s="56">
        <v>2.648E-2</v>
      </c>
      <c r="O76" s="56">
        <v>2.6773000000000002E-2</v>
      </c>
      <c r="P76" s="56">
        <v>2.7068999999999999E-2</v>
      </c>
      <c r="Q76" s="56">
        <v>2.7345999999999999E-2</v>
      </c>
      <c r="R76" s="56">
        <v>2.7621E-2</v>
      </c>
      <c r="S76" s="56">
        <v>2.7895E-2</v>
      </c>
      <c r="T76" s="56">
        <v>2.8164000000000002E-2</v>
      </c>
      <c r="U76" s="56">
        <v>2.8441000000000001E-2</v>
      </c>
      <c r="V76" s="56">
        <v>2.8708000000000001E-2</v>
      </c>
      <c r="W76" s="56">
        <v>2.8968000000000001E-2</v>
      </c>
      <c r="X76" s="56">
        <v>2.9250999999999999E-2</v>
      </c>
      <c r="Y76" s="56">
        <v>2.9520999999999999E-2</v>
      </c>
      <c r="Z76" s="56">
        <v>2.9776E-2</v>
      </c>
      <c r="AA76" s="56">
        <v>3.0037999999999999E-2</v>
      </c>
      <c r="AB76" s="56">
        <v>3.0306E-2</v>
      </c>
      <c r="AC76" s="56">
        <v>3.0563E-2</v>
      </c>
      <c r="AD76" s="56">
        <v>3.0834E-2</v>
      </c>
      <c r="AE76" s="56">
        <v>3.108E-2</v>
      </c>
      <c r="AF76" s="56">
        <v>3.1327000000000001E-2</v>
      </c>
      <c r="AG76" s="56">
        <v>3.1572999999999997E-2</v>
      </c>
      <c r="AH76" s="56">
        <v>3.1812E-2</v>
      </c>
      <c r="AI76" s="34">
        <v>1.0159E-2</v>
      </c>
    </row>
    <row r="77" spans="1:35" ht="15" customHeight="1" x14ac:dyDescent="0.45">
      <c r="A77" s="104" t="s">
        <v>1023</v>
      </c>
      <c r="B77" s="55" t="s">
        <v>1000</v>
      </c>
      <c r="C77" s="56">
        <v>0.24743000000000001</v>
      </c>
      <c r="D77" s="56">
        <v>0.23363800000000001</v>
      </c>
      <c r="E77" s="56">
        <v>0.223999</v>
      </c>
      <c r="F77" s="56">
        <v>0.22336500000000001</v>
      </c>
      <c r="G77" s="56">
        <v>0.222744</v>
      </c>
      <c r="H77" s="56">
        <v>0.22225900000000001</v>
      </c>
      <c r="I77" s="56">
        <v>0.21842</v>
      </c>
      <c r="J77" s="56">
        <v>0.22173599999999999</v>
      </c>
      <c r="K77" s="56">
        <v>0.22075</v>
      </c>
      <c r="L77" s="56">
        <v>0.21978600000000001</v>
      </c>
      <c r="M77" s="56">
        <v>0.22034100000000001</v>
      </c>
      <c r="N77" s="56">
        <v>0.21920600000000001</v>
      </c>
      <c r="O77" s="56">
        <v>0.219301</v>
      </c>
      <c r="P77" s="56">
        <v>0.218863</v>
      </c>
      <c r="Q77" s="56">
        <v>0.21900700000000001</v>
      </c>
      <c r="R77" s="56">
        <v>0.21878500000000001</v>
      </c>
      <c r="S77" s="56">
        <v>0.21753900000000001</v>
      </c>
      <c r="T77" s="56">
        <v>0.216971</v>
      </c>
      <c r="U77" s="56">
        <v>0.21457699999999999</v>
      </c>
      <c r="V77" s="56">
        <v>0.213446</v>
      </c>
      <c r="W77" s="56">
        <v>0.21171999999999999</v>
      </c>
      <c r="X77" s="56">
        <v>0.211809</v>
      </c>
      <c r="Y77" s="56">
        <v>0.211816</v>
      </c>
      <c r="Z77" s="56">
        <v>0.21176500000000001</v>
      </c>
      <c r="AA77" s="56">
        <v>0.21171200000000001</v>
      </c>
      <c r="AB77" s="56">
        <v>0.21215899999999999</v>
      </c>
      <c r="AC77" s="56">
        <v>0.21201500000000001</v>
      </c>
      <c r="AD77" s="56">
        <v>0.21259400000000001</v>
      </c>
      <c r="AE77" s="56">
        <v>0.21270900000000001</v>
      </c>
      <c r="AF77" s="56">
        <v>0.21295600000000001</v>
      </c>
      <c r="AG77" s="56">
        <v>0.21335699999999999</v>
      </c>
      <c r="AH77" s="56">
        <v>0.21348400000000001</v>
      </c>
      <c r="AI77" s="34">
        <v>-4.7489999999999997E-3</v>
      </c>
    </row>
    <row r="78" spans="1:35" ht="15" customHeight="1" x14ac:dyDescent="0.45">
      <c r="A78" s="104" t="s">
        <v>1024</v>
      </c>
      <c r="B78" s="55" t="s">
        <v>1002</v>
      </c>
      <c r="C78" s="56">
        <v>4.2333000000000003E-2</v>
      </c>
      <c r="D78" s="56">
        <v>4.1398999999999998E-2</v>
      </c>
      <c r="E78" s="56">
        <v>4.0043000000000002E-2</v>
      </c>
      <c r="F78" s="56">
        <v>3.8746000000000003E-2</v>
      </c>
      <c r="G78" s="56">
        <v>3.7581000000000003E-2</v>
      </c>
      <c r="H78" s="56">
        <v>3.6387999999999997E-2</v>
      </c>
      <c r="I78" s="56">
        <v>3.5247000000000001E-2</v>
      </c>
      <c r="J78" s="56">
        <v>3.4207000000000001E-2</v>
      </c>
      <c r="K78" s="56">
        <v>3.3057000000000003E-2</v>
      </c>
      <c r="L78" s="56">
        <v>3.2000000000000001E-2</v>
      </c>
      <c r="M78" s="56">
        <v>3.0911000000000001E-2</v>
      </c>
      <c r="N78" s="56">
        <v>2.9857999999999999E-2</v>
      </c>
      <c r="O78" s="56">
        <v>2.9273E-2</v>
      </c>
      <c r="P78" s="56">
        <v>2.8707E-2</v>
      </c>
      <c r="Q78" s="56">
        <v>2.8117E-2</v>
      </c>
      <c r="R78" s="56">
        <v>2.7608000000000001E-2</v>
      </c>
      <c r="S78" s="56">
        <v>2.7043000000000001E-2</v>
      </c>
      <c r="T78" s="56">
        <v>2.6468999999999999E-2</v>
      </c>
      <c r="U78" s="56">
        <v>2.5876E-2</v>
      </c>
      <c r="V78" s="56">
        <v>2.5304E-2</v>
      </c>
      <c r="W78" s="56">
        <v>2.4766E-2</v>
      </c>
      <c r="X78" s="56">
        <v>2.4275999999999999E-2</v>
      </c>
      <c r="Y78" s="56">
        <v>2.4032999999999999E-2</v>
      </c>
      <c r="Z78" s="56">
        <v>2.3786999999999999E-2</v>
      </c>
      <c r="AA78" s="56">
        <v>2.3536999999999999E-2</v>
      </c>
      <c r="AB78" s="56">
        <v>2.3297999999999999E-2</v>
      </c>
      <c r="AC78" s="56">
        <v>2.3050000000000001E-2</v>
      </c>
      <c r="AD78" s="56">
        <v>2.2799E-2</v>
      </c>
      <c r="AE78" s="56">
        <v>2.2554999999999999E-2</v>
      </c>
      <c r="AF78" s="56">
        <v>2.2297999999999998E-2</v>
      </c>
      <c r="AG78" s="56">
        <v>2.2067E-2</v>
      </c>
      <c r="AH78" s="56">
        <v>2.1779E-2</v>
      </c>
      <c r="AI78" s="34">
        <v>-2.1212000000000002E-2</v>
      </c>
    </row>
    <row r="79" spans="1:35" ht="15" customHeight="1" x14ac:dyDescent="0.45">
      <c r="A79" s="104" t="s">
        <v>1025</v>
      </c>
      <c r="B79" s="55" t="s">
        <v>1004</v>
      </c>
      <c r="C79" s="56">
        <v>0.41904400000000003</v>
      </c>
      <c r="D79" s="56">
        <v>0.45935199999999998</v>
      </c>
      <c r="E79" s="56">
        <v>0.44078000000000001</v>
      </c>
      <c r="F79" s="56">
        <v>0.38151600000000002</v>
      </c>
      <c r="G79" s="56">
        <v>0.39600200000000002</v>
      </c>
      <c r="H79" s="56">
        <v>0.39775700000000003</v>
      </c>
      <c r="I79" s="56">
        <v>0.39888400000000002</v>
      </c>
      <c r="J79" s="56">
        <v>0.39588000000000001</v>
      </c>
      <c r="K79" s="56">
        <v>0.39486500000000002</v>
      </c>
      <c r="L79" s="56">
        <v>0.390129</v>
      </c>
      <c r="M79" s="56">
        <v>0.39010499999999998</v>
      </c>
      <c r="N79" s="56">
        <v>0.39577699999999999</v>
      </c>
      <c r="O79" s="56">
        <v>0.395567</v>
      </c>
      <c r="P79" s="56">
        <v>0.39558199999999999</v>
      </c>
      <c r="Q79" s="56">
        <v>0.39526800000000001</v>
      </c>
      <c r="R79" s="56">
        <v>0.39526099999999997</v>
      </c>
      <c r="S79" s="56">
        <v>0.394731</v>
      </c>
      <c r="T79" s="56">
        <v>0.39000299999999999</v>
      </c>
      <c r="U79" s="56">
        <v>0.38975900000000002</v>
      </c>
      <c r="V79" s="56">
        <v>0.38851599999999997</v>
      </c>
      <c r="W79" s="56">
        <v>0.38795299999999999</v>
      </c>
      <c r="X79" s="56">
        <v>0.38688099999999997</v>
      </c>
      <c r="Y79" s="56">
        <v>0.38828699999999999</v>
      </c>
      <c r="Z79" s="56">
        <v>0.38582</v>
      </c>
      <c r="AA79" s="56">
        <v>0.385548</v>
      </c>
      <c r="AB79" s="56">
        <v>0.38384699999999999</v>
      </c>
      <c r="AC79" s="56">
        <v>0.38571100000000003</v>
      </c>
      <c r="AD79" s="56">
        <v>0.38319500000000001</v>
      </c>
      <c r="AE79" s="56">
        <v>0.38289600000000001</v>
      </c>
      <c r="AF79" s="56">
        <v>0.38270399999999999</v>
      </c>
      <c r="AG79" s="56">
        <v>0.38231900000000002</v>
      </c>
      <c r="AH79" s="56">
        <v>0.38184499999999999</v>
      </c>
      <c r="AI79" s="34">
        <v>-2.9940000000000001E-3</v>
      </c>
    </row>
    <row r="80" spans="1:35" ht="15" customHeight="1" x14ac:dyDescent="0.45">
      <c r="A80" s="104" t="s">
        <v>1026</v>
      </c>
      <c r="B80" s="55" t="s">
        <v>1006</v>
      </c>
      <c r="C80" s="56">
        <v>0.13308</v>
      </c>
      <c r="D80" s="56">
        <v>0.133411</v>
      </c>
      <c r="E80" s="56">
        <v>0.13364500000000001</v>
      </c>
      <c r="F80" s="56">
        <v>0.13373699999999999</v>
      </c>
      <c r="G80" s="56">
        <v>0.133773</v>
      </c>
      <c r="H80" s="56">
        <v>0.133853</v>
      </c>
      <c r="I80" s="56">
        <v>0.133994</v>
      </c>
      <c r="J80" s="56">
        <v>0.13408700000000001</v>
      </c>
      <c r="K80" s="56">
        <v>0.13419500000000001</v>
      </c>
      <c r="L80" s="56">
        <v>0.134273</v>
      </c>
      <c r="M80" s="56">
        <v>0.13436300000000001</v>
      </c>
      <c r="N80" s="56">
        <v>0.13441400000000001</v>
      </c>
      <c r="O80" s="56">
        <v>0.13443099999999999</v>
      </c>
      <c r="P80" s="56">
        <v>0.134438</v>
      </c>
      <c r="Q80" s="56">
        <v>0.13439200000000001</v>
      </c>
      <c r="R80" s="56">
        <v>0.13431799999999999</v>
      </c>
      <c r="S80" s="56">
        <v>0.13420099999999999</v>
      </c>
      <c r="T80" s="56">
        <v>0.134048</v>
      </c>
      <c r="U80" s="56">
        <v>0.13387299999999999</v>
      </c>
      <c r="V80" s="56">
        <v>0.13366800000000001</v>
      </c>
      <c r="W80" s="56">
        <v>0.13344400000000001</v>
      </c>
      <c r="X80" s="56">
        <v>0.13323099999999999</v>
      </c>
      <c r="Y80" s="56">
        <v>0.132969</v>
      </c>
      <c r="Z80" s="56">
        <v>0.13267799999999999</v>
      </c>
      <c r="AA80" s="56">
        <v>0.13239500000000001</v>
      </c>
      <c r="AB80" s="56">
        <v>0.13208700000000001</v>
      </c>
      <c r="AC80" s="56">
        <v>0.13176399999999999</v>
      </c>
      <c r="AD80" s="56">
        <v>0.13147</v>
      </c>
      <c r="AE80" s="56">
        <v>0.13114200000000001</v>
      </c>
      <c r="AF80" s="56">
        <v>0.130803</v>
      </c>
      <c r="AG80" s="56">
        <v>0.13045599999999999</v>
      </c>
      <c r="AH80" s="56">
        <v>0.13009100000000001</v>
      </c>
      <c r="AI80" s="34">
        <v>-7.3300000000000004E-4</v>
      </c>
    </row>
    <row r="81" spans="1:35" ht="15" customHeight="1" x14ac:dyDescent="0.45">
      <c r="A81" s="104" t="s">
        <v>1027</v>
      </c>
      <c r="B81" s="55" t="s">
        <v>1008</v>
      </c>
      <c r="C81" s="56">
        <v>1.2774190000000001</v>
      </c>
      <c r="D81" s="56">
        <v>1.2908360000000001</v>
      </c>
      <c r="E81" s="56">
        <v>1.302262</v>
      </c>
      <c r="F81" s="56">
        <v>1.3107420000000001</v>
      </c>
      <c r="G81" s="56">
        <v>1.3174889999999999</v>
      </c>
      <c r="H81" s="56">
        <v>1.328724</v>
      </c>
      <c r="I81" s="56">
        <v>1.342076</v>
      </c>
      <c r="J81" s="56">
        <v>1.3550199999999999</v>
      </c>
      <c r="K81" s="56">
        <v>1.368241</v>
      </c>
      <c r="L81" s="56">
        <v>1.3819410000000001</v>
      </c>
      <c r="M81" s="56">
        <v>1.396469</v>
      </c>
      <c r="N81" s="56">
        <v>1.411211</v>
      </c>
      <c r="O81" s="56">
        <v>1.4254960000000001</v>
      </c>
      <c r="P81" s="56">
        <v>1.4404349999999999</v>
      </c>
      <c r="Q81" s="56">
        <v>1.4548540000000001</v>
      </c>
      <c r="R81" s="56">
        <v>1.469112</v>
      </c>
      <c r="S81" s="56">
        <v>1.4825870000000001</v>
      </c>
      <c r="T81" s="56">
        <v>1.495886</v>
      </c>
      <c r="U81" s="56">
        <v>1.509568</v>
      </c>
      <c r="V81" s="56">
        <v>1.522899</v>
      </c>
      <c r="W81" s="56">
        <v>1.5365899999999999</v>
      </c>
      <c r="X81" s="56">
        <v>1.551347</v>
      </c>
      <c r="Y81" s="56">
        <v>1.566468</v>
      </c>
      <c r="Z81" s="56">
        <v>1.5816859999999999</v>
      </c>
      <c r="AA81" s="56">
        <v>1.5979840000000001</v>
      </c>
      <c r="AB81" s="56">
        <v>1.6150009999999999</v>
      </c>
      <c r="AC81" s="56">
        <v>1.632976</v>
      </c>
      <c r="AD81" s="56">
        <v>1.651513</v>
      </c>
      <c r="AE81" s="56">
        <v>1.6708810000000001</v>
      </c>
      <c r="AF81" s="56">
        <v>1.690542</v>
      </c>
      <c r="AG81" s="56">
        <v>1.7104429999999999</v>
      </c>
      <c r="AH81" s="56">
        <v>1.730658</v>
      </c>
      <c r="AI81" s="34">
        <v>9.8440000000000003E-3</v>
      </c>
    </row>
    <row r="82" spans="1:35" ht="15" customHeight="1" x14ac:dyDescent="0.45">
      <c r="A82" s="104" t="s">
        <v>1028</v>
      </c>
      <c r="B82" s="55" t="s">
        <v>1010</v>
      </c>
      <c r="C82" s="56">
        <v>0.245757</v>
      </c>
      <c r="D82" s="56">
        <v>0.25195600000000001</v>
      </c>
      <c r="E82" s="56">
        <v>0.247276</v>
      </c>
      <c r="F82" s="56">
        <v>0.24185200000000001</v>
      </c>
      <c r="G82" s="56">
        <v>0.23461799999999999</v>
      </c>
      <c r="H82" s="56">
        <v>0.2298</v>
      </c>
      <c r="I82" s="56">
        <v>0.228904</v>
      </c>
      <c r="J82" s="56">
        <v>0.22800500000000001</v>
      </c>
      <c r="K82" s="56">
        <v>0.22772700000000001</v>
      </c>
      <c r="L82" s="56">
        <v>0.22895299999999999</v>
      </c>
      <c r="M82" s="56">
        <v>0.22844900000000001</v>
      </c>
      <c r="N82" s="56">
        <v>0.22811799999999999</v>
      </c>
      <c r="O82" s="56">
        <v>0.228159</v>
      </c>
      <c r="P82" s="56">
        <v>0.228218</v>
      </c>
      <c r="Q82" s="56">
        <v>0.22828499999999999</v>
      </c>
      <c r="R82" s="56">
        <v>0.22836699999999999</v>
      </c>
      <c r="S82" s="56">
        <v>0.22845599999999999</v>
      </c>
      <c r="T82" s="56">
        <v>0.22856000000000001</v>
      </c>
      <c r="U82" s="56">
        <v>0.22866300000000001</v>
      </c>
      <c r="V82" s="56">
        <v>0.228797</v>
      </c>
      <c r="W82" s="56">
        <v>0.22892299999999999</v>
      </c>
      <c r="X82" s="56">
        <v>0.229074</v>
      </c>
      <c r="Y82" s="56">
        <v>0.22922100000000001</v>
      </c>
      <c r="Z82" s="56">
        <v>0.22937299999999999</v>
      </c>
      <c r="AA82" s="56">
        <v>0.229517</v>
      </c>
      <c r="AB82" s="56">
        <v>0.22969700000000001</v>
      </c>
      <c r="AC82" s="56">
        <v>0.22986899999999999</v>
      </c>
      <c r="AD82" s="56">
        <v>0.230043</v>
      </c>
      <c r="AE82" s="56">
        <v>0.23020299999999999</v>
      </c>
      <c r="AF82" s="56">
        <v>0.23037299999999999</v>
      </c>
      <c r="AG82" s="56">
        <v>0.23055300000000001</v>
      </c>
      <c r="AH82" s="56">
        <v>0.230742</v>
      </c>
      <c r="AI82" s="34">
        <v>-2.032E-3</v>
      </c>
    </row>
    <row r="83" spans="1:35" ht="15" customHeight="1" x14ac:dyDescent="0.45">
      <c r="A83" s="104" t="s">
        <v>1029</v>
      </c>
      <c r="B83" s="55" t="s">
        <v>1012</v>
      </c>
      <c r="C83" s="56">
        <v>6.2101000000000003E-2</v>
      </c>
      <c r="D83" s="56">
        <v>6.1845999999999998E-2</v>
      </c>
      <c r="E83" s="56">
        <v>6.1595999999999998E-2</v>
      </c>
      <c r="F83" s="56">
        <v>6.1330999999999997E-2</v>
      </c>
      <c r="G83" s="56">
        <v>6.1105E-2</v>
      </c>
      <c r="H83" s="56">
        <v>6.0894999999999998E-2</v>
      </c>
      <c r="I83" s="56">
        <v>6.0683000000000001E-2</v>
      </c>
      <c r="J83" s="56">
        <v>6.0477999999999997E-2</v>
      </c>
      <c r="K83" s="56">
        <v>6.0290999999999997E-2</v>
      </c>
      <c r="L83" s="56">
        <v>6.0123999999999997E-2</v>
      </c>
      <c r="M83" s="56">
        <v>5.9977999999999997E-2</v>
      </c>
      <c r="N83" s="56">
        <v>5.9838000000000002E-2</v>
      </c>
      <c r="O83" s="56">
        <v>5.9700999999999997E-2</v>
      </c>
      <c r="P83" s="56">
        <v>5.9575000000000003E-2</v>
      </c>
      <c r="Q83" s="56">
        <v>5.9465999999999998E-2</v>
      </c>
      <c r="R83" s="56">
        <v>5.9394000000000002E-2</v>
      </c>
      <c r="S83" s="56">
        <v>5.9336E-2</v>
      </c>
      <c r="T83" s="56">
        <v>5.9298999999999998E-2</v>
      </c>
      <c r="U83" s="56">
        <v>5.9278999999999998E-2</v>
      </c>
      <c r="V83" s="56">
        <v>5.9270000000000003E-2</v>
      </c>
      <c r="W83" s="56">
        <v>5.9268000000000001E-2</v>
      </c>
      <c r="X83" s="56">
        <v>5.9270999999999997E-2</v>
      </c>
      <c r="Y83" s="56">
        <v>5.9279999999999999E-2</v>
      </c>
      <c r="Z83" s="56">
        <v>5.9320999999999999E-2</v>
      </c>
      <c r="AA83" s="56">
        <v>5.9362999999999999E-2</v>
      </c>
      <c r="AB83" s="56">
        <v>5.9415999999999997E-2</v>
      </c>
      <c r="AC83" s="56">
        <v>5.9479999999999998E-2</v>
      </c>
      <c r="AD83" s="56">
        <v>5.9547999999999997E-2</v>
      </c>
      <c r="AE83" s="56">
        <v>5.9614E-2</v>
      </c>
      <c r="AF83" s="56">
        <v>5.9681999999999999E-2</v>
      </c>
      <c r="AG83" s="56">
        <v>5.9744999999999999E-2</v>
      </c>
      <c r="AH83" s="56">
        <v>5.9809000000000001E-2</v>
      </c>
      <c r="AI83" s="34">
        <v>-1.212E-3</v>
      </c>
    </row>
    <row r="84" spans="1:35" ht="15" customHeight="1" x14ac:dyDescent="0.45">
      <c r="A84" s="104" t="s">
        <v>1030</v>
      </c>
      <c r="B84" s="55" t="s">
        <v>1014</v>
      </c>
      <c r="C84" s="56">
        <v>0.31739699999999998</v>
      </c>
      <c r="D84" s="56">
        <v>0.30730499999999999</v>
      </c>
      <c r="E84" s="56">
        <v>0.319801</v>
      </c>
      <c r="F84" s="56">
        <v>0.32308100000000001</v>
      </c>
      <c r="G84" s="56">
        <v>0.32362299999999999</v>
      </c>
      <c r="H84" s="56">
        <v>0.32707799999999998</v>
      </c>
      <c r="I84" s="56">
        <v>0.33044899999999999</v>
      </c>
      <c r="J84" s="56">
        <v>0.33254699999999998</v>
      </c>
      <c r="K84" s="56">
        <v>0.32944899999999999</v>
      </c>
      <c r="L84" s="56">
        <v>0.32941900000000002</v>
      </c>
      <c r="M84" s="56">
        <v>0.33025300000000002</v>
      </c>
      <c r="N84" s="56">
        <v>0.32740000000000002</v>
      </c>
      <c r="O84" s="56">
        <v>0.32823400000000003</v>
      </c>
      <c r="P84" s="56">
        <v>0.32963300000000001</v>
      </c>
      <c r="Q84" s="56">
        <v>0.33115699999999998</v>
      </c>
      <c r="R84" s="56">
        <v>0.334949</v>
      </c>
      <c r="S84" s="56">
        <v>0.33656999999999998</v>
      </c>
      <c r="T84" s="56">
        <v>0.339866</v>
      </c>
      <c r="U84" s="56">
        <v>0.34360800000000002</v>
      </c>
      <c r="V84" s="56">
        <v>0.34562999999999999</v>
      </c>
      <c r="W84" s="56">
        <v>0.3488</v>
      </c>
      <c r="X84" s="56">
        <v>0.35157100000000002</v>
      </c>
      <c r="Y84" s="56">
        <v>0.35331499999999999</v>
      </c>
      <c r="Z84" s="56">
        <v>0.35749900000000001</v>
      </c>
      <c r="AA84" s="56">
        <v>0.36037200000000003</v>
      </c>
      <c r="AB84" s="56">
        <v>0.36322399999999999</v>
      </c>
      <c r="AC84" s="56">
        <v>0.36576799999999998</v>
      </c>
      <c r="AD84" s="56">
        <v>0.368836</v>
      </c>
      <c r="AE84" s="56">
        <v>0.37225399999999997</v>
      </c>
      <c r="AF84" s="56">
        <v>0.37755100000000003</v>
      </c>
      <c r="AG84" s="56">
        <v>0.38128800000000002</v>
      </c>
      <c r="AH84" s="56">
        <v>0.38559599999999999</v>
      </c>
      <c r="AI84" s="34">
        <v>6.2979999999999998E-3</v>
      </c>
    </row>
    <row r="85" spans="1:35" ht="15" customHeight="1" x14ac:dyDescent="0.45">
      <c r="A85" s="104" t="s">
        <v>1031</v>
      </c>
      <c r="B85" s="57" t="s">
        <v>1016</v>
      </c>
      <c r="C85" s="147">
        <v>14.473121000000001</v>
      </c>
      <c r="D85" s="147">
        <v>14.486787</v>
      </c>
      <c r="E85" s="147">
        <v>14.399386</v>
      </c>
      <c r="F85" s="147">
        <v>14.233752000000001</v>
      </c>
      <c r="G85" s="147">
        <v>14.080533000000001</v>
      </c>
      <c r="H85" s="147">
        <v>13.909483</v>
      </c>
      <c r="I85" s="147">
        <v>13.730491000000001</v>
      </c>
      <c r="J85" s="147">
        <v>13.594894</v>
      </c>
      <c r="K85" s="147">
        <v>13.465275999999999</v>
      </c>
      <c r="L85" s="147">
        <v>13.353478000000001</v>
      </c>
      <c r="M85" s="147">
        <v>13.256289000000001</v>
      </c>
      <c r="N85" s="147">
        <v>13.178312999999999</v>
      </c>
      <c r="O85" s="147">
        <v>13.110868</v>
      </c>
      <c r="P85" s="147">
        <v>13.043443999999999</v>
      </c>
      <c r="Q85" s="147">
        <v>12.983756</v>
      </c>
      <c r="R85" s="147">
        <v>12.936553999999999</v>
      </c>
      <c r="S85" s="147">
        <v>12.886369999999999</v>
      </c>
      <c r="T85" s="147">
        <v>12.850092999999999</v>
      </c>
      <c r="U85" s="147">
        <v>12.825436</v>
      </c>
      <c r="V85" s="147">
        <v>12.808650999999999</v>
      </c>
      <c r="W85" s="147">
        <v>12.801197999999999</v>
      </c>
      <c r="X85" s="147">
        <v>12.816376</v>
      </c>
      <c r="Y85" s="147">
        <v>12.841343</v>
      </c>
      <c r="Z85" s="147">
        <v>12.872407000000001</v>
      </c>
      <c r="AA85" s="147">
        <v>12.916181999999999</v>
      </c>
      <c r="AB85" s="147">
        <v>12.967676000000001</v>
      </c>
      <c r="AC85" s="147">
        <v>13.025660999999999</v>
      </c>
      <c r="AD85" s="147">
        <v>13.087812</v>
      </c>
      <c r="AE85" s="147">
        <v>13.155471</v>
      </c>
      <c r="AF85" s="147">
        <v>13.228764999999999</v>
      </c>
      <c r="AG85" s="147">
        <v>13.307579</v>
      </c>
      <c r="AH85" s="147">
        <v>13.387364</v>
      </c>
      <c r="AI85" s="60">
        <v>-2.5119999999999999E-3</v>
      </c>
    </row>
    <row r="86" spans="1:35" ht="15" customHeight="1" thickBot="1" x14ac:dyDescent="0.5"/>
    <row r="87" spans="1:35" ht="15" customHeight="1" x14ac:dyDescent="0.45">
      <c r="B87" s="366" t="s">
        <v>1032</v>
      </c>
      <c r="C87" s="366"/>
      <c r="D87" s="366"/>
      <c r="E87" s="366"/>
      <c r="F87" s="366"/>
      <c r="G87" s="366"/>
      <c r="H87" s="366"/>
      <c r="I87" s="366"/>
      <c r="J87" s="366"/>
      <c r="K87" s="366"/>
      <c r="L87" s="366"/>
      <c r="M87" s="366"/>
      <c r="N87" s="366"/>
      <c r="O87" s="366"/>
      <c r="P87" s="366"/>
      <c r="Q87" s="366"/>
      <c r="R87" s="366"/>
      <c r="S87" s="366"/>
      <c r="T87" s="366"/>
      <c r="U87" s="366"/>
      <c r="V87" s="366"/>
      <c r="W87" s="366"/>
      <c r="X87" s="366"/>
      <c r="Y87" s="366"/>
      <c r="Z87" s="366"/>
      <c r="AA87" s="366"/>
      <c r="AB87" s="366"/>
      <c r="AC87" s="366"/>
      <c r="AD87" s="366"/>
      <c r="AE87" s="366"/>
      <c r="AF87" s="366"/>
      <c r="AG87" s="366"/>
      <c r="AH87" s="366"/>
      <c r="AI87" s="366"/>
    </row>
    <row r="88" spans="1:35" ht="15" customHeight="1" x14ac:dyDescent="0.45">
      <c r="B88" s="123" t="s">
        <v>1033</v>
      </c>
    </row>
    <row r="89" spans="1:35" ht="15" customHeight="1" x14ac:dyDescent="0.45">
      <c r="B89" s="123" t="s">
        <v>1034</v>
      </c>
    </row>
    <row r="90" spans="1:35" ht="15" customHeight="1" x14ac:dyDescent="0.45">
      <c r="B90" s="123" t="s">
        <v>1035</v>
      </c>
    </row>
    <row r="91" spans="1:35" ht="15" customHeight="1" x14ac:dyDescent="0.45">
      <c r="B91" s="123" t="s">
        <v>1036</v>
      </c>
    </row>
    <row r="92" spans="1:35" ht="15" customHeight="1" x14ac:dyDescent="0.45">
      <c r="B92" s="123" t="s">
        <v>1037</v>
      </c>
    </row>
    <row r="93" spans="1:35" ht="15" customHeight="1" x14ac:dyDescent="0.45">
      <c r="B93" s="123" t="s">
        <v>1038</v>
      </c>
    </row>
    <row r="94" spans="1:35" ht="15" customHeight="1" x14ac:dyDescent="0.45">
      <c r="B94" s="123" t="s">
        <v>123</v>
      </c>
    </row>
    <row r="95" spans="1:35" ht="15" customHeight="1" x14ac:dyDescent="0.45">
      <c r="B95" s="123" t="s">
        <v>121</v>
      </c>
    </row>
    <row r="96" spans="1:35" ht="15" customHeight="1" x14ac:dyDescent="0.45">
      <c r="B96" s="123" t="s">
        <v>542</v>
      </c>
    </row>
    <row r="97" spans="2:2" ht="15" customHeight="1" x14ac:dyDescent="0.45">
      <c r="B97" s="123" t="s">
        <v>543</v>
      </c>
    </row>
  </sheetData>
  <mergeCells count="1">
    <mergeCell ref="B87:AI8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41"/>
  <sheetViews>
    <sheetView workbookViewId="0">
      <pane xSplit="2" ySplit="1" topLeftCell="C59" activePane="bottomRight" state="frozen"/>
      <selection sqref="A1:XFD1048576"/>
      <selection pane="topRight" sqref="A1:XFD1048576"/>
      <selection pane="bottomLeft" sqref="A1:XFD1048576"/>
      <selection pane="bottomRight" activeCell="B21" sqref="B21"/>
    </sheetView>
  </sheetViews>
  <sheetFormatPr defaultRowHeight="15" customHeight="1" x14ac:dyDescent="0.35"/>
  <cols>
    <col min="1" max="1" width="4.1328125" style="43" hidden="1" customWidth="1"/>
    <col min="2" max="2" width="42.6640625" style="43" customWidth="1"/>
    <col min="3" max="3" width="9.06640625" style="43"/>
    <col min="4" max="35" width="6.9296875" style="43" customWidth="1"/>
    <col min="36" max="36" width="9.06640625" style="43"/>
    <col min="37" max="37" width="11.73046875" style="43" customWidth="1"/>
    <col min="38" max="38" width="13.6640625" style="43" bestFit="1" customWidth="1"/>
    <col min="39" max="39" width="10.19921875" style="43" bestFit="1" customWidth="1"/>
    <col min="40" max="40" width="10.73046875" style="43" bestFit="1" customWidth="1"/>
    <col min="41" max="41" width="10.59765625" style="43" bestFit="1" customWidth="1"/>
    <col min="42" max="16384" width="9.06640625" style="43"/>
  </cols>
  <sheetData>
    <row r="1" spans="1:41" ht="15" hidden="1" customHeight="1" thickBot="1" x14ac:dyDescent="0.4">
      <c r="B1" s="66" t="s">
        <v>298</v>
      </c>
      <c r="C1" s="64">
        <v>2019</v>
      </c>
      <c r="D1" s="64">
        <v>2020</v>
      </c>
      <c r="E1" s="64">
        <v>2021</v>
      </c>
      <c r="F1" s="64">
        <v>2022</v>
      </c>
      <c r="G1" s="64">
        <v>2023</v>
      </c>
      <c r="H1" s="64">
        <v>2024</v>
      </c>
      <c r="I1" s="64">
        <v>2025</v>
      </c>
      <c r="J1" s="64">
        <v>2026</v>
      </c>
      <c r="K1" s="64">
        <v>2027</v>
      </c>
      <c r="L1" s="64">
        <v>2028</v>
      </c>
      <c r="M1" s="64">
        <v>2029</v>
      </c>
      <c r="N1" s="64">
        <v>2030</v>
      </c>
      <c r="O1" s="64">
        <v>2031</v>
      </c>
      <c r="P1" s="64">
        <v>2032</v>
      </c>
      <c r="Q1" s="64">
        <v>2033</v>
      </c>
      <c r="R1" s="64">
        <v>2034</v>
      </c>
      <c r="S1" s="64">
        <v>2035</v>
      </c>
      <c r="T1" s="64">
        <v>2036</v>
      </c>
      <c r="U1" s="64">
        <v>2037</v>
      </c>
      <c r="V1" s="64">
        <v>2038</v>
      </c>
      <c r="W1" s="64">
        <v>2039</v>
      </c>
      <c r="X1" s="64">
        <v>2040</v>
      </c>
      <c r="Y1" s="64">
        <v>2041</v>
      </c>
      <c r="Z1" s="64">
        <v>2042</v>
      </c>
      <c r="AA1" s="64">
        <v>2043</v>
      </c>
      <c r="AB1" s="64">
        <v>2044</v>
      </c>
      <c r="AC1" s="64">
        <v>2045</v>
      </c>
      <c r="AD1" s="64">
        <v>2046</v>
      </c>
      <c r="AE1" s="64">
        <v>2047</v>
      </c>
      <c r="AF1" s="64">
        <v>2048</v>
      </c>
      <c r="AG1" s="64">
        <v>2049</v>
      </c>
      <c r="AH1" s="64">
        <v>2050</v>
      </c>
    </row>
    <row r="2" spans="1:41" ht="15" hidden="1" customHeight="1" thickTop="1" x14ac:dyDescent="0.35"/>
    <row r="3" spans="1:41" ht="15" hidden="1" customHeight="1" x14ac:dyDescent="0.35">
      <c r="C3" s="68" t="s">
        <v>297</v>
      </c>
      <c r="D3" s="68" t="s">
        <v>296</v>
      </c>
      <c r="E3" s="68"/>
      <c r="F3" s="68"/>
      <c r="G3" s="68"/>
      <c r="H3" s="68"/>
    </row>
    <row r="4" spans="1:41" ht="15" hidden="1" customHeight="1" x14ac:dyDescent="0.35">
      <c r="C4" s="68" t="s">
        <v>295</v>
      </c>
      <c r="D4" s="68" t="s">
        <v>294</v>
      </c>
      <c r="E4" s="68"/>
      <c r="F4" s="68"/>
      <c r="G4" s="68" t="s">
        <v>293</v>
      </c>
      <c r="H4" s="68"/>
    </row>
    <row r="5" spans="1:41" ht="15" hidden="1" customHeight="1" x14ac:dyDescent="0.35">
      <c r="C5" s="68" t="s">
        <v>292</v>
      </c>
      <c r="D5" s="68" t="s">
        <v>291</v>
      </c>
      <c r="E5" s="68"/>
      <c r="F5" s="68"/>
      <c r="G5" s="68"/>
      <c r="H5" s="68"/>
    </row>
    <row r="6" spans="1:41" ht="15" hidden="1" customHeight="1" x14ac:dyDescent="0.35">
      <c r="C6" s="68" t="s">
        <v>290</v>
      </c>
      <c r="D6" s="68"/>
      <c r="E6" s="68" t="s">
        <v>289</v>
      </c>
      <c r="F6" s="68"/>
      <c r="G6" s="68"/>
      <c r="H6" s="68"/>
    </row>
    <row r="7" spans="1:41" ht="15" hidden="1" customHeight="1" x14ac:dyDescent="0.35"/>
    <row r="8" spans="1:41" ht="15" customHeight="1" x14ac:dyDescent="0.5">
      <c r="A8" s="32" t="s">
        <v>287</v>
      </c>
      <c r="B8" s="67" t="s">
        <v>286</v>
      </c>
    </row>
    <row r="9" spans="1:41" ht="15" customHeight="1" x14ac:dyDescent="0.35">
      <c r="B9" s="66" t="s">
        <v>285</v>
      </c>
    </row>
    <row r="10" spans="1:41" ht="15" customHeight="1" x14ac:dyDescent="0.35">
      <c r="B10" s="66" t="s">
        <v>285</v>
      </c>
      <c r="C10" s="65" t="s">
        <v>285</v>
      </c>
      <c r="D10" s="65" t="s">
        <v>285</v>
      </c>
      <c r="E10" s="65" t="s">
        <v>285</v>
      </c>
      <c r="F10" s="65" t="s">
        <v>285</v>
      </c>
      <c r="G10" s="65" t="s">
        <v>285</v>
      </c>
      <c r="H10" s="65" t="s">
        <v>285</v>
      </c>
      <c r="I10" s="65" t="s">
        <v>285</v>
      </c>
      <c r="J10" s="65" t="s">
        <v>285</v>
      </c>
      <c r="K10" s="65" t="s">
        <v>285</v>
      </c>
      <c r="L10" s="65" t="s">
        <v>285</v>
      </c>
      <c r="M10" s="65" t="s">
        <v>285</v>
      </c>
      <c r="N10" s="65" t="s">
        <v>285</v>
      </c>
      <c r="O10" s="65" t="s">
        <v>285</v>
      </c>
      <c r="P10" s="65" t="s">
        <v>285</v>
      </c>
      <c r="Q10" s="65" t="s">
        <v>285</v>
      </c>
      <c r="R10" s="65" t="s">
        <v>285</v>
      </c>
      <c r="S10" s="65" t="s">
        <v>285</v>
      </c>
      <c r="T10" s="65" t="s">
        <v>285</v>
      </c>
      <c r="U10" s="65" t="s">
        <v>285</v>
      </c>
      <c r="V10" s="65" t="s">
        <v>285</v>
      </c>
      <c r="W10" s="65" t="s">
        <v>285</v>
      </c>
      <c r="X10" s="65" t="s">
        <v>285</v>
      </c>
      <c r="Y10" s="65" t="s">
        <v>285</v>
      </c>
      <c r="Z10" s="65" t="s">
        <v>285</v>
      </c>
      <c r="AA10" s="65" t="s">
        <v>285</v>
      </c>
      <c r="AB10" s="65" t="s">
        <v>285</v>
      </c>
      <c r="AC10" s="65" t="s">
        <v>285</v>
      </c>
      <c r="AD10" s="65" t="s">
        <v>285</v>
      </c>
      <c r="AE10" s="65" t="s">
        <v>285</v>
      </c>
      <c r="AF10" s="65" t="s">
        <v>285</v>
      </c>
      <c r="AG10" s="65" t="s">
        <v>285</v>
      </c>
      <c r="AH10" s="65" t="s">
        <v>285</v>
      </c>
      <c r="AI10" s="65" t="s">
        <v>284</v>
      </c>
    </row>
    <row r="11" spans="1:41" ht="15" customHeight="1" thickBot="1" x14ac:dyDescent="0.4">
      <c r="B11" s="64" t="s">
        <v>283</v>
      </c>
      <c r="C11" s="64">
        <v>2019</v>
      </c>
      <c r="D11" s="64">
        <v>2020</v>
      </c>
      <c r="E11" s="64">
        <v>2021</v>
      </c>
      <c r="F11" s="64">
        <v>2022</v>
      </c>
      <c r="G11" s="64">
        <v>2023</v>
      </c>
      <c r="H11" s="64">
        <v>2024</v>
      </c>
      <c r="I11" s="64">
        <v>2025</v>
      </c>
      <c r="J11" s="64">
        <v>2026</v>
      </c>
      <c r="K11" s="64">
        <v>2027</v>
      </c>
      <c r="L11" s="64">
        <v>2028</v>
      </c>
      <c r="M11" s="64">
        <v>2029</v>
      </c>
      <c r="N11" s="64">
        <v>2030</v>
      </c>
      <c r="O11" s="64">
        <v>2031</v>
      </c>
      <c r="P11" s="64">
        <v>2032</v>
      </c>
      <c r="Q11" s="64">
        <v>2033</v>
      </c>
      <c r="R11" s="64">
        <v>2034</v>
      </c>
      <c r="S11" s="64">
        <v>2035</v>
      </c>
      <c r="T11" s="64">
        <v>2036</v>
      </c>
      <c r="U11" s="64">
        <v>2037</v>
      </c>
      <c r="V11" s="64">
        <v>2038</v>
      </c>
      <c r="W11" s="64">
        <v>2039</v>
      </c>
      <c r="X11" s="64">
        <v>2040</v>
      </c>
      <c r="Y11" s="64">
        <v>2041</v>
      </c>
      <c r="Z11" s="64">
        <v>2042</v>
      </c>
      <c r="AA11" s="64">
        <v>2043</v>
      </c>
      <c r="AB11" s="64">
        <v>2044</v>
      </c>
      <c r="AC11" s="64">
        <v>2045</v>
      </c>
      <c r="AD11" s="64">
        <v>2046</v>
      </c>
      <c r="AE11" s="64">
        <v>2047</v>
      </c>
      <c r="AF11" s="64">
        <v>2048</v>
      </c>
      <c r="AG11" s="64">
        <v>2049</v>
      </c>
      <c r="AH11" s="64">
        <v>2050</v>
      </c>
      <c r="AI11" s="64">
        <v>2050</v>
      </c>
    </row>
    <row r="12" spans="1:41" ht="15" customHeight="1" thickTop="1" x14ac:dyDescent="0.35"/>
    <row r="13" spans="1:41" ht="15" customHeight="1" x14ac:dyDescent="0.35">
      <c r="B13" s="57" t="s">
        <v>282</v>
      </c>
    </row>
    <row r="14" spans="1:41" ht="15" customHeight="1" x14ac:dyDescent="0.35">
      <c r="B14" s="57" t="s">
        <v>221</v>
      </c>
      <c r="AK14" s="47" t="s">
        <v>92</v>
      </c>
      <c r="AL14" s="47" t="s">
        <v>118</v>
      </c>
      <c r="AM14" s="47" t="s">
        <v>250</v>
      </c>
      <c r="AN14" s="47" t="s">
        <v>249</v>
      </c>
      <c r="AO14" s="47" t="s">
        <v>248</v>
      </c>
    </row>
    <row r="15" spans="1:41" ht="15" customHeight="1" x14ac:dyDescent="0.45">
      <c r="A15" s="32" t="s">
        <v>281</v>
      </c>
      <c r="B15" s="55" t="s">
        <v>263</v>
      </c>
      <c r="C15" s="33">
        <v>12.16011</v>
      </c>
      <c r="D15" s="33">
        <v>12.356358999999999</v>
      </c>
      <c r="E15" s="33">
        <v>12.561438000000001</v>
      </c>
      <c r="F15" s="33">
        <v>12.768274999999999</v>
      </c>
      <c r="G15" s="33">
        <v>12.969970999999999</v>
      </c>
      <c r="H15" s="33">
        <v>13.170581</v>
      </c>
      <c r="I15" s="33">
        <v>13.373747</v>
      </c>
      <c r="J15" s="33">
        <v>13.573627999999999</v>
      </c>
      <c r="K15" s="33">
        <v>13.767446</v>
      </c>
      <c r="L15" s="33">
        <v>13.959652</v>
      </c>
      <c r="M15" s="33">
        <v>14.15049</v>
      </c>
      <c r="N15" s="33">
        <v>14.344804999999999</v>
      </c>
      <c r="O15" s="33">
        <v>14.546087</v>
      </c>
      <c r="P15" s="33">
        <v>14.742549</v>
      </c>
      <c r="Q15" s="33">
        <v>14.937459</v>
      </c>
      <c r="R15" s="33">
        <v>15.133319999999999</v>
      </c>
      <c r="S15" s="33">
        <v>15.331637000000001</v>
      </c>
      <c r="T15" s="33">
        <v>15.527777</v>
      </c>
      <c r="U15" s="33">
        <v>15.722246</v>
      </c>
      <c r="V15" s="33">
        <v>15.913109</v>
      </c>
      <c r="W15" s="33">
        <v>16.099663</v>
      </c>
      <c r="X15" s="33">
        <v>16.285965000000001</v>
      </c>
      <c r="Y15" s="33">
        <v>16.472515000000001</v>
      </c>
      <c r="Z15" s="33">
        <v>16.659490999999999</v>
      </c>
      <c r="AA15" s="33">
        <v>16.84948</v>
      </c>
      <c r="AB15" s="33">
        <v>17.044689000000002</v>
      </c>
      <c r="AC15" s="33">
        <v>17.245097999999999</v>
      </c>
      <c r="AD15" s="33">
        <v>17.449719999999999</v>
      </c>
      <c r="AE15" s="33">
        <v>17.657482000000002</v>
      </c>
      <c r="AF15" s="33">
        <v>17.865901999999998</v>
      </c>
      <c r="AG15" s="33">
        <v>18.074653999999999</v>
      </c>
      <c r="AH15" s="33">
        <v>18.282888</v>
      </c>
      <c r="AI15" s="34">
        <v>1.3242E-2</v>
      </c>
      <c r="AK15" s="43" t="s">
        <v>104</v>
      </c>
      <c r="AL15" s="50">
        <f>C18/SUM(C15:C16,C18)</f>
        <v>0.58763886420691691</v>
      </c>
      <c r="AM15" s="50">
        <f>C62</f>
        <v>0.815604</v>
      </c>
      <c r="AN15" s="63">
        <f>AK62</f>
        <v>0.99</v>
      </c>
      <c r="AO15" s="43" t="s">
        <v>278</v>
      </c>
    </row>
    <row r="16" spans="1:41" ht="15" customHeight="1" x14ac:dyDescent="0.45">
      <c r="A16" s="32" t="s">
        <v>280</v>
      </c>
      <c r="B16" s="55" t="s">
        <v>279</v>
      </c>
      <c r="C16" s="33">
        <v>29.549322</v>
      </c>
      <c r="D16" s="33">
        <v>29.594298999999999</v>
      </c>
      <c r="E16" s="33">
        <v>29.651693000000002</v>
      </c>
      <c r="F16" s="33">
        <v>29.713056999999999</v>
      </c>
      <c r="G16" s="33">
        <v>29.77392</v>
      </c>
      <c r="H16" s="33">
        <v>29.835207</v>
      </c>
      <c r="I16" s="33">
        <v>29.899117</v>
      </c>
      <c r="J16" s="33">
        <v>29.961113000000001</v>
      </c>
      <c r="K16" s="33">
        <v>30.01981</v>
      </c>
      <c r="L16" s="33">
        <v>30.080587000000001</v>
      </c>
      <c r="M16" s="33">
        <v>30.143084999999999</v>
      </c>
      <c r="N16" s="33">
        <v>30.212399999999999</v>
      </c>
      <c r="O16" s="33">
        <v>30.291456</v>
      </c>
      <c r="P16" s="33">
        <v>30.369730000000001</v>
      </c>
      <c r="Q16" s="33">
        <v>30.445864</v>
      </c>
      <c r="R16" s="33">
        <v>30.521585000000002</v>
      </c>
      <c r="S16" s="33">
        <v>30.596947</v>
      </c>
      <c r="T16" s="33">
        <v>30.667853999999998</v>
      </c>
      <c r="U16" s="33">
        <v>30.735598</v>
      </c>
      <c r="V16" s="33">
        <v>30.800854000000001</v>
      </c>
      <c r="W16" s="33">
        <v>30.864176</v>
      </c>
      <c r="X16" s="33">
        <v>30.928652</v>
      </c>
      <c r="Y16" s="33">
        <v>30.995289</v>
      </c>
      <c r="Z16" s="33">
        <v>31.064692000000001</v>
      </c>
      <c r="AA16" s="33">
        <v>31.137754000000001</v>
      </c>
      <c r="AB16" s="33">
        <v>31.216145999999998</v>
      </c>
      <c r="AC16" s="33">
        <v>31.299526</v>
      </c>
      <c r="AD16" s="33">
        <v>31.387475999999999</v>
      </c>
      <c r="AE16" s="33">
        <v>31.479217999999999</v>
      </c>
      <c r="AF16" s="33">
        <v>31.572081000000001</v>
      </c>
      <c r="AG16" s="33">
        <v>31.664916999999999</v>
      </c>
      <c r="AH16" s="33">
        <v>31.756903000000001</v>
      </c>
      <c r="AI16" s="34">
        <v>2.3270000000000001E-3</v>
      </c>
      <c r="AK16" s="43" t="s">
        <v>103</v>
      </c>
      <c r="AL16" s="50">
        <f>C16/SUM(C15:C16,C18)</f>
        <v>0.29213996445301715</v>
      </c>
      <c r="AM16" s="50">
        <v>0.98</v>
      </c>
      <c r="AN16" s="50">
        <v>1</v>
      </c>
      <c r="AO16" s="43" t="s">
        <v>278</v>
      </c>
    </row>
    <row r="17" spans="1:41" ht="15" customHeight="1" x14ac:dyDescent="0.45">
      <c r="A17" s="32" t="s">
        <v>277</v>
      </c>
      <c r="B17" s="55" t="s">
        <v>261</v>
      </c>
      <c r="C17" s="33">
        <v>1.2967010000000001</v>
      </c>
      <c r="D17" s="33">
        <v>1.2918240000000001</v>
      </c>
      <c r="E17" s="33">
        <v>1.2869809999999999</v>
      </c>
      <c r="F17" s="33">
        <v>1.2821709999999999</v>
      </c>
      <c r="G17" s="33">
        <v>1.2773939999999999</v>
      </c>
      <c r="H17" s="33">
        <v>1.2726500000000001</v>
      </c>
      <c r="I17" s="33">
        <v>1.2679370000000001</v>
      </c>
      <c r="J17" s="33">
        <v>1.263255</v>
      </c>
      <c r="K17" s="33">
        <v>1.2586029999999999</v>
      </c>
      <c r="L17" s="33">
        <v>1.253981</v>
      </c>
      <c r="M17" s="33">
        <v>1.2493879999999999</v>
      </c>
      <c r="N17" s="33">
        <v>1.244823</v>
      </c>
      <c r="O17" s="33">
        <v>1.2402880000000001</v>
      </c>
      <c r="P17" s="33">
        <v>1.235779</v>
      </c>
      <c r="Q17" s="33">
        <v>1.231298</v>
      </c>
      <c r="R17" s="33">
        <v>1.2268429999999999</v>
      </c>
      <c r="S17" s="33">
        <v>1.2224139999999999</v>
      </c>
      <c r="T17" s="33">
        <v>1.218011</v>
      </c>
      <c r="U17" s="33">
        <v>1.2136340000000001</v>
      </c>
      <c r="V17" s="33">
        <v>1.2092810000000001</v>
      </c>
      <c r="W17" s="33">
        <v>1.2049529999999999</v>
      </c>
      <c r="X17" s="33">
        <v>1.2006490000000001</v>
      </c>
      <c r="Y17" s="33">
        <v>1.1963680000000001</v>
      </c>
      <c r="Z17" s="33">
        <v>1.1921109999999999</v>
      </c>
      <c r="AA17" s="33">
        <v>1.1878770000000001</v>
      </c>
      <c r="AB17" s="33">
        <v>1.1836660000000001</v>
      </c>
      <c r="AC17" s="33">
        <v>1.179476</v>
      </c>
      <c r="AD17" s="33">
        <v>1.1753089999999999</v>
      </c>
      <c r="AE17" s="33">
        <v>1.171163</v>
      </c>
      <c r="AF17" s="33">
        <v>1.167038</v>
      </c>
      <c r="AG17" s="33">
        <v>1.1629350000000001</v>
      </c>
      <c r="AH17" s="33">
        <v>1.158852</v>
      </c>
      <c r="AI17" s="34">
        <v>-3.6189999999999998E-3</v>
      </c>
      <c r="AK17" s="43" t="s">
        <v>100</v>
      </c>
      <c r="AL17" s="50">
        <f>C15/SUM(C15:C16,C18)</f>
        <v>0.12022117134006589</v>
      </c>
      <c r="AM17" s="62">
        <f>C59</f>
        <v>8.0663879999999999</v>
      </c>
      <c r="AN17" s="62">
        <f>AK59</f>
        <v>9</v>
      </c>
      <c r="AO17" s="43" t="s">
        <v>276</v>
      </c>
    </row>
    <row r="18" spans="1:41" ht="15" customHeight="1" x14ac:dyDescent="0.45">
      <c r="A18" s="32" t="s">
        <v>275</v>
      </c>
      <c r="B18" s="55" t="s">
        <v>274</v>
      </c>
      <c r="C18" s="33">
        <v>59.438392999999998</v>
      </c>
      <c r="D18" s="33">
        <v>60.053783000000003</v>
      </c>
      <c r="E18" s="33">
        <v>60.696261999999997</v>
      </c>
      <c r="F18" s="33">
        <v>61.354958000000003</v>
      </c>
      <c r="G18" s="33">
        <v>62.008761999999997</v>
      </c>
      <c r="H18" s="33">
        <v>62.656101</v>
      </c>
      <c r="I18" s="33">
        <v>63.307636000000002</v>
      </c>
      <c r="J18" s="33">
        <v>63.944701999999999</v>
      </c>
      <c r="K18" s="33">
        <v>64.557593999999995</v>
      </c>
      <c r="L18" s="33">
        <v>65.158264000000003</v>
      </c>
      <c r="M18" s="33">
        <v>65.749488999999997</v>
      </c>
      <c r="N18" s="33">
        <v>66.345253</v>
      </c>
      <c r="O18" s="33">
        <v>66.956421000000006</v>
      </c>
      <c r="P18" s="33">
        <v>67.545906000000002</v>
      </c>
      <c r="Q18" s="33">
        <v>68.128838000000002</v>
      </c>
      <c r="R18" s="33">
        <v>68.711524999999995</v>
      </c>
      <c r="S18" s="33">
        <v>69.298073000000002</v>
      </c>
      <c r="T18" s="33">
        <v>69.872344999999996</v>
      </c>
      <c r="U18" s="33">
        <v>70.433395000000004</v>
      </c>
      <c r="V18" s="33">
        <v>70.986320000000006</v>
      </c>
      <c r="W18" s="33">
        <v>71.526077000000001</v>
      </c>
      <c r="X18" s="33">
        <v>72.064552000000006</v>
      </c>
      <c r="Y18" s="33">
        <v>72.601241999999999</v>
      </c>
      <c r="Z18" s="33">
        <v>73.135116999999994</v>
      </c>
      <c r="AA18" s="33">
        <v>73.673903999999993</v>
      </c>
      <c r="AB18" s="33">
        <v>74.224861000000004</v>
      </c>
      <c r="AC18" s="33">
        <v>74.787422000000007</v>
      </c>
      <c r="AD18" s="33">
        <v>75.357697000000002</v>
      </c>
      <c r="AE18" s="33">
        <v>75.930785999999998</v>
      </c>
      <c r="AF18" s="33">
        <v>76.499724999999998</v>
      </c>
      <c r="AG18" s="33">
        <v>77.064391999999998</v>
      </c>
      <c r="AH18" s="33">
        <v>77.623024000000001</v>
      </c>
      <c r="AI18" s="34">
        <v>8.6479999999999994E-3</v>
      </c>
    </row>
    <row r="19" spans="1:41" ht="15" customHeight="1" x14ac:dyDescent="0.45">
      <c r="A19" s="32" t="s">
        <v>273</v>
      </c>
      <c r="B19" s="55" t="s">
        <v>243</v>
      </c>
      <c r="C19" s="33">
        <v>5.53918</v>
      </c>
      <c r="D19" s="33">
        <v>5.472378</v>
      </c>
      <c r="E19" s="33">
        <v>5.4069419999999999</v>
      </c>
      <c r="F19" s="33">
        <v>5.3430439999999999</v>
      </c>
      <c r="G19" s="33">
        <v>5.2805989999999996</v>
      </c>
      <c r="H19" s="33">
        <v>5.2193759999999996</v>
      </c>
      <c r="I19" s="33">
        <v>5.1588950000000002</v>
      </c>
      <c r="J19" s="33">
        <v>5.0990719999999996</v>
      </c>
      <c r="K19" s="33">
        <v>5.0412239999999997</v>
      </c>
      <c r="L19" s="33">
        <v>4.9856590000000001</v>
      </c>
      <c r="M19" s="33">
        <v>4.932658</v>
      </c>
      <c r="N19" s="33">
        <v>4.8823309999999998</v>
      </c>
      <c r="O19" s="33">
        <v>4.8339949999999998</v>
      </c>
      <c r="P19" s="33">
        <v>4.7875480000000001</v>
      </c>
      <c r="Q19" s="33">
        <v>4.7427000000000001</v>
      </c>
      <c r="R19" s="33">
        <v>4.6991550000000002</v>
      </c>
      <c r="S19" s="33">
        <v>4.6567809999999996</v>
      </c>
      <c r="T19" s="33">
        <v>4.6152610000000003</v>
      </c>
      <c r="U19" s="33">
        <v>4.5752249999999997</v>
      </c>
      <c r="V19" s="33">
        <v>4.536416</v>
      </c>
      <c r="W19" s="33">
        <v>4.4985249999999999</v>
      </c>
      <c r="X19" s="33">
        <v>4.461557</v>
      </c>
      <c r="Y19" s="33">
        <v>4.424938</v>
      </c>
      <c r="Z19" s="33">
        <v>4.3871010000000004</v>
      </c>
      <c r="AA19" s="33">
        <v>4.3481199999999998</v>
      </c>
      <c r="AB19" s="33">
        <v>4.3082190000000002</v>
      </c>
      <c r="AC19" s="33">
        <v>4.2676439999999998</v>
      </c>
      <c r="AD19" s="33">
        <v>4.2265449999999998</v>
      </c>
      <c r="AE19" s="33">
        <v>4.1843409999999999</v>
      </c>
      <c r="AF19" s="33">
        <v>4.1413820000000001</v>
      </c>
      <c r="AG19" s="33">
        <v>4.0980549999999996</v>
      </c>
      <c r="AH19" s="33">
        <v>4.0547190000000004</v>
      </c>
      <c r="AI19" s="34">
        <v>-1.0012999999999999E-2</v>
      </c>
    </row>
    <row r="20" spans="1:41" ht="15" customHeight="1" x14ac:dyDescent="0.45">
      <c r="A20" s="32" t="s">
        <v>272</v>
      </c>
      <c r="B20" s="55" t="s">
        <v>234</v>
      </c>
      <c r="C20" s="33">
        <v>5.0616500000000002</v>
      </c>
      <c r="D20" s="33">
        <v>5.0427390000000001</v>
      </c>
      <c r="E20" s="33">
        <v>5.0245930000000003</v>
      </c>
      <c r="F20" s="33">
        <v>5.0039119999999997</v>
      </c>
      <c r="G20" s="33">
        <v>4.9811800000000002</v>
      </c>
      <c r="H20" s="33">
        <v>4.9567600000000001</v>
      </c>
      <c r="I20" s="33">
        <v>4.9303999999999997</v>
      </c>
      <c r="J20" s="33">
        <v>4.9014550000000003</v>
      </c>
      <c r="K20" s="33">
        <v>4.8722310000000002</v>
      </c>
      <c r="L20" s="33">
        <v>4.8441850000000004</v>
      </c>
      <c r="M20" s="33">
        <v>4.81738</v>
      </c>
      <c r="N20" s="33">
        <v>4.7925579999999997</v>
      </c>
      <c r="O20" s="33">
        <v>4.7703069999999999</v>
      </c>
      <c r="P20" s="33">
        <v>4.7498399999999998</v>
      </c>
      <c r="Q20" s="33">
        <v>4.7302910000000002</v>
      </c>
      <c r="R20" s="33">
        <v>4.7113490000000002</v>
      </c>
      <c r="S20" s="33">
        <v>4.6926509999999997</v>
      </c>
      <c r="T20" s="33">
        <v>4.672733</v>
      </c>
      <c r="U20" s="33">
        <v>4.6513600000000004</v>
      </c>
      <c r="V20" s="33">
        <v>4.6284219999999996</v>
      </c>
      <c r="W20" s="33">
        <v>4.6042319999999997</v>
      </c>
      <c r="X20" s="33">
        <v>4.5797040000000004</v>
      </c>
      <c r="Y20" s="33">
        <v>4.5556929999999998</v>
      </c>
      <c r="Z20" s="33">
        <v>4.5305900000000001</v>
      </c>
      <c r="AA20" s="33">
        <v>4.504702</v>
      </c>
      <c r="AB20" s="33">
        <v>4.4786099999999998</v>
      </c>
      <c r="AC20" s="33">
        <v>4.4525730000000001</v>
      </c>
      <c r="AD20" s="33">
        <v>4.426914</v>
      </c>
      <c r="AE20" s="33">
        <v>4.4014150000000001</v>
      </c>
      <c r="AF20" s="33">
        <v>4.3757659999999996</v>
      </c>
      <c r="AG20" s="33">
        <v>4.350066</v>
      </c>
      <c r="AH20" s="33">
        <v>4.3243679999999998</v>
      </c>
      <c r="AI20" s="34">
        <v>-5.0650000000000001E-3</v>
      </c>
    </row>
    <row r="21" spans="1:41" ht="15" customHeight="1" x14ac:dyDescent="0.45">
      <c r="A21" s="32" t="s">
        <v>271</v>
      </c>
      <c r="B21" s="55" t="s">
        <v>270</v>
      </c>
      <c r="C21" s="33">
        <v>3.0339999999999998E-3</v>
      </c>
      <c r="D21" s="33">
        <v>5.738E-3</v>
      </c>
      <c r="E21" s="33">
        <v>8.3590000000000001E-3</v>
      </c>
      <c r="F21" s="33">
        <v>1.0737999999999999E-2</v>
      </c>
      <c r="G21" s="33">
        <v>1.3011999999999999E-2</v>
      </c>
      <c r="H21" s="33">
        <v>1.5202E-2</v>
      </c>
      <c r="I21" s="33">
        <v>1.7309999999999999E-2</v>
      </c>
      <c r="J21" s="33">
        <v>1.9373000000000001E-2</v>
      </c>
      <c r="K21" s="33">
        <v>2.1360000000000001E-2</v>
      </c>
      <c r="L21" s="33">
        <v>2.3380000000000001E-2</v>
      </c>
      <c r="M21" s="33">
        <v>2.5363E-2</v>
      </c>
      <c r="N21" s="33">
        <v>2.7348000000000001E-2</v>
      </c>
      <c r="O21" s="33">
        <v>2.9392999999999999E-2</v>
      </c>
      <c r="P21" s="33">
        <v>3.1461999999999997E-2</v>
      </c>
      <c r="Q21" s="33">
        <v>3.347E-2</v>
      </c>
      <c r="R21" s="33">
        <v>3.5366000000000002E-2</v>
      </c>
      <c r="S21" s="33">
        <v>3.7113E-2</v>
      </c>
      <c r="T21" s="33">
        <v>3.8614000000000002E-2</v>
      </c>
      <c r="U21" s="33">
        <v>3.9898000000000003E-2</v>
      </c>
      <c r="V21" s="33">
        <v>4.0951000000000001E-2</v>
      </c>
      <c r="W21" s="33">
        <v>4.1857999999999999E-2</v>
      </c>
      <c r="X21" s="33">
        <v>4.2680999999999997E-2</v>
      </c>
      <c r="Y21" s="33">
        <v>4.3471999999999997E-2</v>
      </c>
      <c r="Z21" s="33">
        <v>4.4297000000000003E-2</v>
      </c>
      <c r="AA21" s="33">
        <v>4.512E-2</v>
      </c>
      <c r="AB21" s="33">
        <v>4.5953000000000001E-2</v>
      </c>
      <c r="AC21" s="33">
        <v>4.6781999999999997E-2</v>
      </c>
      <c r="AD21" s="33">
        <v>4.7620000000000003E-2</v>
      </c>
      <c r="AE21" s="33">
        <v>4.8429E-2</v>
      </c>
      <c r="AF21" s="33">
        <v>4.9162999999999998E-2</v>
      </c>
      <c r="AG21" s="33">
        <v>4.9799000000000003E-2</v>
      </c>
      <c r="AH21" s="33">
        <v>5.0324000000000001E-2</v>
      </c>
      <c r="AI21" s="34">
        <v>9.4825999999999994E-2</v>
      </c>
    </row>
    <row r="22" spans="1:41" ht="15" customHeight="1" x14ac:dyDescent="0.45">
      <c r="A22" s="32" t="s">
        <v>269</v>
      </c>
      <c r="B22" s="55" t="s">
        <v>268</v>
      </c>
      <c r="C22" s="33">
        <v>3.3148070000000001</v>
      </c>
      <c r="D22" s="33">
        <v>3.2778860000000001</v>
      </c>
      <c r="E22" s="33">
        <v>3.2426460000000001</v>
      </c>
      <c r="F22" s="33">
        <v>3.2083539999999999</v>
      </c>
      <c r="G22" s="33">
        <v>3.174693</v>
      </c>
      <c r="H22" s="33">
        <v>3.1413509999999998</v>
      </c>
      <c r="I22" s="33">
        <v>3.1080749999999999</v>
      </c>
      <c r="J22" s="33">
        <v>3.0751170000000001</v>
      </c>
      <c r="K22" s="33">
        <v>3.042284</v>
      </c>
      <c r="L22" s="33">
        <v>3.009398</v>
      </c>
      <c r="M22" s="33">
        <v>2.9766210000000002</v>
      </c>
      <c r="N22" s="33">
        <v>2.943946</v>
      </c>
      <c r="O22" s="33">
        <v>2.9111419999999999</v>
      </c>
      <c r="P22" s="33">
        <v>2.8779119999999998</v>
      </c>
      <c r="Q22" s="33">
        <v>2.844147</v>
      </c>
      <c r="R22" s="33">
        <v>2.8098450000000001</v>
      </c>
      <c r="S22" s="33">
        <v>2.7750889999999999</v>
      </c>
      <c r="T22" s="33">
        <v>2.7399559999999998</v>
      </c>
      <c r="U22" s="33">
        <v>2.7056610000000001</v>
      </c>
      <c r="V22" s="33">
        <v>2.6725140000000001</v>
      </c>
      <c r="W22" s="33">
        <v>2.6403189999999999</v>
      </c>
      <c r="X22" s="33">
        <v>2.6084360000000002</v>
      </c>
      <c r="Y22" s="33">
        <v>2.5778949999999998</v>
      </c>
      <c r="Z22" s="33">
        <v>2.5488</v>
      </c>
      <c r="AA22" s="33">
        <v>2.5209820000000001</v>
      </c>
      <c r="AB22" s="33">
        <v>2.4947270000000001</v>
      </c>
      <c r="AC22" s="33">
        <v>2.4698880000000001</v>
      </c>
      <c r="AD22" s="33">
        <v>2.4464000000000001</v>
      </c>
      <c r="AE22" s="33">
        <v>2.422879</v>
      </c>
      <c r="AF22" s="33">
        <v>2.3993280000000001</v>
      </c>
      <c r="AG22" s="33">
        <v>2.3756569999999999</v>
      </c>
      <c r="AH22" s="33">
        <v>2.3519299999999999</v>
      </c>
      <c r="AI22" s="34">
        <v>-1.1009E-2</v>
      </c>
    </row>
    <row r="23" spans="1:41" ht="15" customHeight="1" x14ac:dyDescent="0.45">
      <c r="A23" s="32" t="s">
        <v>267</v>
      </c>
      <c r="B23" s="55" t="s">
        <v>258</v>
      </c>
      <c r="C23" s="33">
        <v>0.62971100000000002</v>
      </c>
      <c r="D23" s="33">
        <v>0.68327899999999997</v>
      </c>
      <c r="E23" s="33">
        <v>0.73715299999999995</v>
      </c>
      <c r="F23" s="33">
        <v>0.79121399999999997</v>
      </c>
      <c r="G23" s="33">
        <v>0.84451100000000001</v>
      </c>
      <c r="H23" s="33">
        <v>0.89742999999999995</v>
      </c>
      <c r="I23" s="33">
        <v>0.95077800000000001</v>
      </c>
      <c r="J23" s="33">
        <v>1.003269</v>
      </c>
      <c r="K23" s="33">
        <v>1.054834</v>
      </c>
      <c r="L23" s="33">
        <v>1.10629</v>
      </c>
      <c r="M23" s="33">
        <v>1.157672</v>
      </c>
      <c r="N23" s="33">
        <v>1.209746</v>
      </c>
      <c r="O23" s="33">
        <v>1.2632049999999999</v>
      </c>
      <c r="P23" s="33">
        <v>1.316371</v>
      </c>
      <c r="Q23" s="33">
        <v>1.370511</v>
      </c>
      <c r="R23" s="33">
        <v>1.425854</v>
      </c>
      <c r="S23" s="33">
        <v>1.482602</v>
      </c>
      <c r="T23" s="33">
        <v>1.5395650000000001</v>
      </c>
      <c r="U23" s="33">
        <v>1.5954079999999999</v>
      </c>
      <c r="V23" s="33">
        <v>1.649878</v>
      </c>
      <c r="W23" s="33">
        <v>1.7028080000000001</v>
      </c>
      <c r="X23" s="33">
        <v>1.7556</v>
      </c>
      <c r="Y23" s="33">
        <v>1.807223</v>
      </c>
      <c r="Z23" s="33">
        <v>1.857283</v>
      </c>
      <c r="AA23" s="33">
        <v>1.906471</v>
      </c>
      <c r="AB23" s="33">
        <v>1.9549859999999999</v>
      </c>
      <c r="AC23" s="33">
        <v>2.0029840000000001</v>
      </c>
      <c r="AD23" s="33">
        <v>2.0503130000000001</v>
      </c>
      <c r="AE23" s="33">
        <v>2.0979450000000002</v>
      </c>
      <c r="AF23" s="33">
        <v>2.1455220000000002</v>
      </c>
      <c r="AG23" s="33">
        <v>2.1932149999999999</v>
      </c>
      <c r="AH23" s="33">
        <v>2.240901</v>
      </c>
      <c r="AI23" s="34">
        <v>4.1797000000000001E-2</v>
      </c>
    </row>
    <row r="24" spans="1:41" ht="15" customHeight="1" x14ac:dyDescent="0.35">
      <c r="A24" s="32" t="s">
        <v>266</v>
      </c>
      <c r="B24" s="57" t="s">
        <v>226</v>
      </c>
      <c r="C24" s="61">
        <v>116.99290499999999</v>
      </c>
      <c r="D24" s="61">
        <v>117.77829</v>
      </c>
      <c r="E24" s="61">
        <v>118.616066</v>
      </c>
      <c r="F24" s="61">
        <v>119.47571600000001</v>
      </c>
      <c r="G24" s="61">
        <v>120.32403600000001</v>
      </c>
      <c r="H24" s="61">
        <v>121.164658</v>
      </c>
      <c r="I24" s="61">
        <v>122.013893</v>
      </c>
      <c r="J24" s="61">
        <v>122.840981</v>
      </c>
      <c r="K24" s="61">
        <v>123.635384</v>
      </c>
      <c r="L24" s="61">
        <v>124.42139400000001</v>
      </c>
      <c r="M24" s="61">
        <v>125.202141</v>
      </c>
      <c r="N24" s="61">
        <v>126.003212</v>
      </c>
      <c r="O24" s="61">
        <v>126.84229999999999</v>
      </c>
      <c r="P24" s="61">
        <v>127.65709699999999</v>
      </c>
      <c r="Q24" s="61">
        <v>128.46456900000001</v>
      </c>
      <c r="R24" s="61">
        <v>129.274857</v>
      </c>
      <c r="S24" s="61">
        <v>130.093323</v>
      </c>
      <c r="T24" s="61">
        <v>130.89210499999999</v>
      </c>
      <c r="U24" s="61">
        <v>131.67243999999999</v>
      </c>
      <c r="V24" s="61">
        <v>132.43774400000001</v>
      </c>
      <c r="W24" s="61">
        <v>133.182602</v>
      </c>
      <c r="X24" s="61">
        <v>133.92778000000001</v>
      </c>
      <c r="Y24" s="61">
        <v>134.67463699999999</v>
      </c>
      <c r="Z24" s="61">
        <v>135.419479</v>
      </c>
      <c r="AA24" s="61">
        <v>136.174408</v>
      </c>
      <c r="AB24" s="61">
        <v>136.95185900000001</v>
      </c>
      <c r="AC24" s="61">
        <v>137.75140400000001</v>
      </c>
      <c r="AD24" s="61">
        <v>138.56797800000001</v>
      </c>
      <c r="AE24" s="61">
        <v>139.39366100000001</v>
      </c>
      <c r="AF24" s="61">
        <v>140.21589700000001</v>
      </c>
      <c r="AG24" s="61">
        <v>141.03370699999999</v>
      </c>
      <c r="AH24" s="61">
        <v>141.843918</v>
      </c>
      <c r="AI24" s="60">
        <v>6.2329999999999998E-3</v>
      </c>
    </row>
    <row r="26" spans="1:41" ht="15" customHeight="1" x14ac:dyDescent="0.35">
      <c r="B26" s="57" t="s">
        <v>265</v>
      </c>
      <c r="AK26" s="47" t="s">
        <v>91</v>
      </c>
      <c r="AL26" s="47" t="s">
        <v>118</v>
      </c>
      <c r="AM26" s="47" t="s">
        <v>250</v>
      </c>
      <c r="AN26" s="47" t="s">
        <v>249</v>
      </c>
      <c r="AO26" s="47" t="s">
        <v>248</v>
      </c>
    </row>
    <row r="27" spans="1:41" ht="15" customHeight="1" x14ac:dyDescent="0.45">
      <c r="A27" s="32" t="s">
        <v>264</v>
      </c>
      <c r="B27" s="55" t="s">
        <v>263</v>
      </c>
      <c r="C27" s="33">
        <v>12.160114</v>
      </c>
      <c r="D27" s="33">
        <v>12.356362000000001</v>
      </c>
      <c r="E27" s="33">
        <v>12.561439999999999</v>
      </c>
      <c r="F27" s="33">
        <v>12.768272</v>
      </c>
      <c r="G27" s="33">
        <v>12.969972</v>
      </c>
      <c r="H27" s="33">
        <v>13.170576000000001</v>
      </c>
      <c r="I27" s="33">
        <v>13.373746000000001</v>
      </c>
      <c r="J27" s="33">
        <v>13.57362</v>
      </c>
      <c r="K27" s="33">
        <v>13.767443999999999</v>
      </c>
      <c r="L27" s="33">
        <v>13.959650999999999</v>
      </c>
      <c r="M27" s="33">
        <v>14.150494</v>
      </c>
      <c r="N27" s="33">
        <v>14.344804</v>
      </c>
      <c r="O27" s="33">
        <v>14.546089</v>
      </c>
      <c r="P27" s="33">
        <v>14.742554</v>
      </c>
      <c r="Q27" s="33">
        <v>14.937462</v>
      </c>
      <c r="R27" s="33">
        <v>15.133317999999999</v>
      </c>
      <c r="S27" s="33">
        <v>15.331645</v>
      </c>
      <c r="T27" s="33">
        <v>15.527780999999999</v>
      </c>
      <c r="U27" s="33">
        <v>15.722242</v>
      </c>
      <c r="V27" s="33">
        <v>15.913114</v>
      </c>
      <c r="W27" s="33">
        <v>16.099663</v>
      </c>
      <c r="X27" s="33">
        <v>16.285961</v>
      </c>
      <c r="Y27" s="33">
        <v>16.472521</v>
      </c>
      <c r="Z27" s="33">
        <v>16.659492</v>
      </c>
      <c r="AA27" s="33">
        <v>16.849481999999998</v>
      </c>
      <c r="AB27" s="33">
        <v>17.044695000000001</v>
      </c>
      <c r="AC27" s="33">
        <v>17.245104000000001</v>
      </c>
      <c r="AD27" s="33">
        <v>17.449719999999999</v>
      </c>
      <c r="AE27" s="33">
        <v>17.657475999999999</v>
      </c>
      <c r="AF27" s="33">
        <v>17.865905999999999</v>
      </c>
      <c r="AG27" s="33">
        <v>18.074648</v>
      </c>
      <c r="AH27" s="33">
        <v>18.282896000000001</v>
      </c>
      <c r="AI27" s="34">
        <v>1.3242E-2</v>
      </c>
      <c r="AK27" s="43" t="s">
        <v>102</v>
      </c>
      <c r="AL27" s="50">
        <f>C30/SUM(C27,C30:C31)</f>
        <v>0.46493895830608467</v>
      </c>
      <c r="AM27" s="62">
        <f>C66</f>
        <v>13.628468</v>
      </c>
      <c r="AN27" s="62">
        <f>AK66</f>
        <v>19</v>
      </c>
      <c r="AO27" s="43" t="s">
        <v>257</v>
      </c>
    </row>
    <row r="28" spans="1:41" ht="15" customHeight="1" x14ac:dyDescent="0.45">
      <c r="A28" s="32" t="s">
        <v>262</v>
      </c>
      <c r="B28" s="55" t="s">
        <v>261</v>
      </c>
      <c r="C28" s="33">
        <v>1.2967010000000001</v>
      </c>
      <c r="D28" s="33">
        <v>1.2918240000000001</v>
      </c>
      <c r="E28" s="33">
        <v>1.2869809999999999</v>
      </c>
      <c r="F28" s="33">
        <v>1.2821709999999999</v>
      </c>
      <c r="G28" s="33">
        <v>1.2773950000000001</v>
      </c>
      <c r="H28" s="33">
        <v>1.2726500000000001</v>
      </c>
      <c r="I28" s="33">
        <v>1.2679370000000001</v>
      </c>
      <c r="J28" s="33">
        <v>1.263255</v>
      </c>
      <c r="K28" s="33">
        <v>1.2586029999999999</v>
      </c>
      <c r="L28" s="33">
        <v>1.253981</v>
      </c>
      <c r="M28" s="33">
        <v>1.2493879999999999</v>
      </c>
      <c r="N28" s="33">
        <v>1.244823</v>
      </c>
      <c r="O28" s="33">
        <v>1.2402869999999999</v>
      </c>
      <c r="P28" s="33">
        <v>1.235779</v>
      </c>
      <c r="Q28" s="33">
        <v>1.2312970000000001</v>
      </c>
      <c r="R28" s="33">
        <v>1.2268429999999999</v>
      </c>
      <c r="S28" s="33">
        <v>1.2224139999999999</v>
      </c>
      <c r="T28" s="33">
        <v>1.218011</v>
      </c>
      <c r="U28" s="33">
        <v>1.2136340000000001</v>
      </c>
      <c r="V28" s="33">
        <v>1.2092810000000001</v>
      </c>
      <c r="W28" s="33">
        <v>1.2049529999999999</v>
      </c>
      <c r="X28" s="33">
        <v>1.2006490000000001</v>
      </c>
      <c r="Y28" s="33">
        <v>1.1963680000000001</v>
      </c>
      <c r="Z28" s="33">
        <v>1.1921109999999999</v>
      </c>
      <c r="AA28" s="33">
        <v>1.1878770000000001</v>
      </c>
      <c r="AB28" s="33">
        <v>1.1836660000000001</v>
      </c>
      <c r="AC28" s="33">
        <v>1.179476</v>
      </c>
      <c r="AD28" s="33">
        <v>1.1753089999999999</v>
      </c>
      <c r="AE28" s="33">
        <v>1.171163</v>
      </c>
      <c r="AF28" s="33">
        <v>1.167038</v>
      </c>
      <c r="AG28" s="33">
        <v>1.1629350000000001</v>
      </c>
      <c r="AH28" s="33">
        <v>1.158852</v>
      </c>
      <c r="AI28" s="34">
        <v>-3.6189999999999998E-3</v>
      </c>
      <c r="AK28" s="43" t="s">
        <v>101</v>
      </c>
      <c r="AL28" s="50">
        <f>C31/SUM(C27,C30:C31)</f>
        <v>0.44129447510515607</v>
      </c>
      <c r="AM28" s="62">
        <f>C70</f>
        <v>11.089377000000001</v>
      </c>
      <c r="AN28" s="62">
        <f>AK70</f>
        <v>12.5</v>
      </c>
      <c r="AO28" s="43" t="s">
        <v>260</v>
      </c>
    </row>
    <row r="29" spans="1:41" ht="15" customHeight="1" x14ac:dyDescent="0.45">
      <c r="A29" s="32" t="s">
        <v>259</v>
      </c>
      <c r="B29" s="55" t="s">
        <v>258</v>
      </c>
      <c r="C29" s="33">
        <v>0.62971100000000002</v>
      </c>
      <c r="D29" s="33">
        <v>0.68327899999999997</v>
      </c>
      <c r="E29" s="33">
        <v>0.73715299999999995</v>
      </c>
      <c r="F29" s="33">
        <v>0.79121399999999997</v>
      </c>
      <c r="G29" s="33">
        <v>0.84451100000000001</v>
      </c>
      <c r="H29" s="33">
        <v>0.89742999999999995</v>
      </c>
      <c r="I29" s="33">
        <v>0.95077800000000001</v>
      </c>
      <c r="J29" s="33">
        <v>1.003269</v>
      </c>
      <c r="K29" s="33">
        <v>1.054834</v>
      </c>
      <c r="L29" s="33">
        <v>1.10629</v>
      </c>
      <c r="M29" s="33">
        <v>1.157672</v>
      </c>
      <c r="N29" s="33">
        <v>1.209746</v>
      </c>
      <c r="O29" s="33">
        <v>1.2632049999999999</v>
      </c>
      <c r="P29" s="33">
        <v>1.316371</v>
      </c>
      <c r="Q29" s="33">
        <v>1.370511</v>
      </c>
      <c r="R29" s="33">
        <v>1.425854</v>
      </c>
      <c r="S29" s="33">
        <v>1.482602</v>
      </c>
      <c r="T29" s="33">
        <v>1.5395650000000001</v>
      </c>
      <c r="U29" s="33">
        <v>1.5954090000000001</v>
      </c>
      <c r="V29" s="33">
        <v>1.649878</v>
      </c>
      <c r="W29" s="33">
        <v>1.7028080000000001</v>
      </c>
      <c r="X29" s="33">
        <v>1.7556</v>
      </c>
      <c r="Y29" s="33">
        <v>1.807223</v>
      </c>
      <c r="Z29" s="33">
        <v>1.8572820000000001</v>
      </c>
      <c r="AA29" s="33">
        <v>1.906471</v>
      </c>
      <c r="AB29" s="33">
        <v>1.9549859999999999</v>
      </c>
      <c r="AC29" s="33">
        <v>2.0029849999999998</v>
      </c>
      <c r="AD29" s="33">
        <v>2.0503130000000001</v>
      </c>
      <c r="AE29" s="33">
        <v>2.0979459999999999</v>
      </c>
      <c r="AF29" s="33">
        <v>2.1455220000000002</v>
      </c>
      <c r="AG29" s="33">
        <v>2.1932170000000002</v>
      </c>
      <c r="AH29" s="33">
        <v>2.240901</v>
      </c>
      <c r="AI29" s="34">
        <v>4.1797000000000001E-2</v>
      </c>
      <c r="AK29" s="43" t="s">
        <v>100</v>
      </c>
      <c r="AL29" s="50">
        <f>C27/SUM(C27,C30:C31)</f>
        <v>9.3766566588759426E-2</v>
      </c>
      <c r="AM29" s="62">
        <f>C66</f>
        <v>13.628468</v>
      </c>
      <c r="AN29" s="62">
        <f>AK66</f>
        <v>19</v>
      </c>
      <c r="AO29" s="43" t="s">
        <v>257</v>
      </c>
    </row>
    <row r="30" spans="1:41" ht="15" customHeight="1" x14ac:dyDescent="0.45">
      <c r="A30" s="32" t="s">
        <v>256</v>
      </c>
      <c r="B30" s="55" t="s">
        <v>255</v>
      </c>
      <c r="C30" s="33">
        <v>60.295592999999997</v>
      </c>
      <c r="D30" s="33">
        <v>61.659401000000003</v>
      </c>
      <c r="E30" s="33">
        <v>63.049793000000001</v>
      </c>
      <c r="F30" s="33">
        <v>64.447495000000004</v>
      </c>
      <c r="G30" s="33">
        <v>65.831573000000006</v>
      </c>
      <c r="H30" s="33">
        <v>67.204329999999999</v>
      </c>
      <c r="I30" s="33">
        <v>68.576194999999998</v>
      </c>
      <c r="J30" s="33">
        <v>69.92765</v>
      </c>
      <c r="K30" s="33">
        <v>71.252105999999998</v>
      </c>
      <c r="L30" s="33">
        <v>72.564980000000006</v>
      </c>
      <c r="M30" s="33">
        <v>73.868324000000001</v>
      </c>
      <c r="N30" s="33">
        <v>75.178391000000005</v>
      </c>
      <c r="O30" s="33">
        <v>76.506400999999997</v>
      </c>
      <c r="P30" s="33">
        <v>77.813079999999999</v>
      </c>
      <c r="Q30" s="33">
        <v>79.110114999999993</v>
      </c>
      <c r="R30" s="33">
        <v>80.403724999999994</v>
      </c>
      <c r="S30" s="33">
        <v>81.697509999999994</v>
      </c>
      <c r="T30" s="33">
        <v>82.973281999999998</v>
      </c>
      <c r="U30" s="33">
        <v>84.231598000000005</v>
      </c>
      <c r="V30" s="33">
        <v>85.474648000000002</v>
      </c>
      <c r="W30" s="33">
        <v>86.698898</v>
      </c>
      <c r="X30" s="33">
        <v>87.917800999999997</v>
      </c>
      <c r="Y30" s="33">
        <v>89.132346999999996</v>
      </c>
      <c r="Z30" s="33">
        <v>90.340087999999994</v>
      </c>
      <c r="AA30" s="33">
        <v>91.548882000000006</v>
      </c>
      <c r="AB30" s="33">
        <v>92.766746999999995</v>
      </c>
      <c r="AC30" s="33">
        <v>93.993492000000003</v>
      </c>
      <c r="AD30" s="33">
        <v>95.225937000000002</v>
      </c>
      <c r="AE30" s="33">
        <v>96.458725000000001</v>
      </c>
      <c r="AF30" s="33">
        <v>97.684112999999996</v>
      </c>
      <c r="AG30" s="33">
        <v>98.901450999999994</v>
      </c>
      <c r="AH30" s="33">
        <v>100.10889400000001</v>
      </c>
      <c r="AI30" s="34">
        <v>1.6489E-2</v>
      </c>
    </row>
    <row r="31" spans="1:41" ht="15" customHeight="1" x14ac:dyDescent="0.45">
      <c r="A31" s="32" t="s">
        <v>254</v>
      </c>
      <c r="B31" s="55" t="s">
        <v>253</v>
      </c>
      <c r="C31" s="33">
        <v>57.229258999999999</v>
      </c>
      <c r="D31" s="33">
        <v>57.03978</v>
      </c>
      <c r="E31" s="33">
        <v>56.860523000000001</v>
      </c>
      <c r="F31" s="33">
        <v>56.686278999999999</v>
      </c>
      <c r="G31" s="33">
        <v>56.515056999999999</v>
      </c>
      <c r="H31" s="33">
        <v>56.347304999999999</v>
      </c>
      <c r="I31" s="33">
        <v>56.184424999999997</v>
      </c>
      <c r="J31" s="33">
        <v>56.023636000000003</v>
      </c>
      <c r="K31" s="33">
        <v>55.863303999999999</v>
      </c>
      <c r="L31" s="33">
        <v>55.707110999999998</v>
      </c>
      <c r="M31" s="33">
        <v>55.554378999999997</v>
      </c>
      <c r="N31" s="33">
        <v>55.408016000000003</v>
      </c>
      <c r="O31" s="33">
        <v>55.270404999999997</v>
      </c>
      <c r="P31" s="33">
        <v>55.134808</v>
      </c>
      <c r="Q31" s="33">
        <v>55.001697999999998</v>
      </c>
      <c r="R31" s="33">
        <v>54.871304000000002</v>
      </c>
      <c r="S31" s="33">
        <v>54.743552999999999</v>
      </c>
      <c r="T31" s="33">
        <v>54.614204000000001</v>
      </c>
      <c r="U31" s="33">
        <v>54.483662000000002</v>
      </c>
      <c r="V31" s="33">
        <v>54.351891000000002</v>
      </c>
      <c r="W31" s="33">
        <v>54.219405999999999</v>
      </c>
      <c r="X31" s="33">
        <v>54.088935999999997</v>
      </c>
      <c r="Y31" s="33">
        <v>53.961494000000002</v>
      </c>
      <c r="Z31" s="33">
        <v>53.837547000000001</v>
      </c>
      <c r="AA31" s="33">
        <v>53.717728000000001</v>
      </c>
      <c r="AB31" s="33">
        <v>53.603340000000003</v>
      </c>
      <c r="AC31" s="33">
        <v>53.494079999999997</v>
      </c>
      <c r="AD31" s="33">
        <v>53.389552999999999</v>
      </c>
      <c r="AE31" s="33">
        <v>53.288291999999998</v>
      </c>
      <c r="AF31" s="33">
        <v>53.188225000000003</v>
      </c>
      <c r="AG31" s="33">
        <v>53.088810000000002</v>
      </c>
      <c r="AH31" s="33">
        <v>52.989455999999997</v>
      </c>
      <c r="AI31" s="34">
        <v>-2.48E-3</v>
      </c>
    </row>
    <row r="32" spans="1:41" ht="15" customHeight="1" x14ac:dyDescent="0.35">
      <c r="A32" s="32" t="s">
        <v>252</v>
      </c>
      <c r="B32" s="57" t="s">
        <v>226</v>
      </c>
      <c r="C32" s="61">
        <v>131.61137400000001</v>
      </c>
      <c r="D32" s="61">
        <v>133.03064000000001</v>
      </c>
      <c r="E32" s="61">
        <v>134.49589499999999</v>
      </c>
      <c r="F32" s="61">
        <v>135.97543300000001</v>
      </c>
      <c r="G32" s="61">
        <v>137.43850699999999</v>
      </c>
      <c r="H32" s="61">
        <v>138.89228800000001</v>
      </c>
      <c r="I32" s="61">
        <v>140.35308800000001</v>
      </c>
      <c r="J32" s="61">
        <v>141.791428</v>
      </c>
      <c r="K32" s="61">
        <v>143.19628900000001</v>
      </c>
      <c r="L32" s="61">
        <v>144.59200999999999</v>
      </c>
      <c r="M32" s="61">
        <v>145.980255</v>
      </c>
      <c r="N32" s="61">
        <v>147.38578799999999</v>
      </c>
      <c r="O32" s="61">
        <v>148.82638499999999</v>
      </c>
      <c r="P32" s="61">
        <v>150.24259900000001</v>
      </c>
      <c r="Q32" s="61">
        <v>151.65107699999999</v>
      </c>
      <c r="R32" s="61">
        <v>153.06104999999999</v>
      </c>
      <c r="S32" s="61">
        <v>154.477722</v>
      </c>
      <c r="T32" s="61">
        <v>155.87283300000001</v>
      </c>
      <c r="U32" s="61">
        <v>157.24655200000001</v>
      </c>
      <c r="V32" s="61">
        <v>158.598816</v>
      </c>
      <c r="W32" s="61">
        <v>159.92572000000001</v>
      </c>
      <c r="X32" s="61">
        <v>161.24894699999999</v>
      </c>
      <c r="Y32" s="61">
        <v>162.56994599999999</v>
      </c>
      <c r="Z32" s="61">
        <v>163.88651999999999</v>
      </c>
      <c r="AA32" s="61">
        <v>165.21044900000001</v>
      </c>
      <c r="AB32" s="61">
        <v>166.553436</v>
      </c>
      <c r="AC32" s="61">
        <v>167.915131</v>
      </c>
      <c r="AD32" s="61">
        <v>169.29083299999999</v>
      </c>
      <c r="AE32" s="61">
        <v>170.67361500000001</v>
      </c>
      <c r="AF32" s="61">
        <v>172.05081200000001</v>
      </c>
      <c r="AG32" s="61">
        <v>173.421066</v>
      </c>
      <c r="AH32" s="61">
        <v>174.78100599999999</v>
      </c>
      <c r="AI32" s="60">
        <v>9.1929999999999998E-3</v>
      </c>
    </row>
    <row r="34" spans="1:41" ht="15" customHeight="1" x14ac:dyDescent="0.35">
      <c r="B34" s="57" t="s">
        <v>251</v>
      </c>
      <c r="AK34" s="47" t="s">
        <v>99</v>
      </c>
      <c r="AL34" s="47" t="s">
        <v>118</v>
      </c>
      <c r="AM34" s="47" t="s">
        <v>250</v>
      </c>
      <c r="AN34" s="47" t="s">
        <v>249</v>
      </c>
      <c r="AO34" s="47" t="s">
        <v>248</v>
      </c>
    </row>
    <row r="35" spans="1:41" ht="15" customHeight="1" x14ac:dyDescent="0.45">
      <c r="A35" s="32" t="s">
        <v>247</v>
      </c>
      <c r="B35" s="55" t="s">
        <v>230</v>
      </c>
      <c r="C35" s="33">
        <v>57.776919999999997</v>
      </c>
      <c r="D35" s="33">
        <v>58.061267999999998</v>
      </c>
      <c r="E35" s="33">
        <v>58.384940999999998</v>
      </c>
      <c r="F35" s="33">
        <v>58.789561999999997</v>
      </c>
      <c r="G35" s="33">
        <v>59.155059999999999</v>
      </c>
      <c r="H35" s="33">
        <v>59.481335000000001</v>
      </c>
      <c r="I35" s="33">
        <v>59.774948000000002</v>
      </c>
      <c r="J35" s="33">
        <v>60.028830999999997</v>
      </c>
      <c r="K35" s="33">
        <v>60.256698999999998</v>
      </c>
      <c r="L35" s="33">
        <v>60.472144999999998</v>
      </c>
      <c r="M35" s="33">
        <v>60.676490999999999</v>
      </c>
      <c r="N35" s="33">
        <v>60.882179000000001</v>
      </c>
      <c r="O35" s="33">
        <v>61.122875000000001</v>
      </c>
      <c r="P35" s="33">
        <v>61.374146000000003</v>
      </c>
      <c r="Q35" s="33">
        <v>61.63382</v>
      </c>
      <c r="R35" s="33">
        <v>61.904572000000002</v>
      </c>
      <c r="S35" s="33">
        <v>62.190685000000002</v>
      </c>
      <c r="T35" s="33">
        <v>62.476959000000001</v>
      </c>
      <c r="U35" s="33">
        <v>62.766125000000002</v>
      </c>
      <c r="V35" s="33">
        <v>63.053997000000003</v>
      </c>
      <c r="W35" s="33">
        <v>63.330314999999999</v>
      </c>
      <c r="X35" s="33">
        <v>63.604317000000002</v>
      </c>
      <c r="Y35" s="33">
        <v>63.875179000000003</v>
      </c>
      <c r="Z35" s="33">
        <v>64.142837999999998</v>
      </c>
      <c r="AA35" s="33">
        <v>64.414885999999996</v>
      </c>
      <c r="AB35" s="33">
        <v>64.693832</v>
      </c>
      <c r="AC35" s="33">
        <v>64.982078999999999</v>
      </c>
      <c r="AD35" s="33">
        <v>65.279572000000002</v>
      </c>
      <c r="AE35" s="33">
        <v>65.582825</v>
      </c>
      <c r="AF35" s="33">
        <v>65.888924000000003</v>
      </c>
      <c r="AG35" s="33">
        <v>66.198188999999999</v>
      </c>
      <c r="AH35" s="33">
        <v>66.508232000000007</v>
      </c>
      <c r="AI35" s="34">
        <v>4.5500000000000002E-3</v>
      </c>
      <c r="AK35" s="43" t="s">
        <v>0</v>
      </c>
      <c r="AL35" s="50">
        <f>C35/SUM(C35:C36)</f>
        <v>0.49413763558068219</v>
      </c>
      <c r="AM35" s="62">
        <f>C73</f>
        <v>0.90388299999999999</v>
      </c>
      <c r="AN35" s="62">
        <f>AK73</f>
        <v>3.55</v>
      </c>
      <c r="AO35" s="43" t="s">
        <v>245</v>
      </c>
    </row>
    <row r="36" spans="1:41" ht="15" customHeight="1" x14ac:dyDescent="0.45">
      <c r="A36" s="32" t="s">
        <v>246</v>
      </c>
      <c r="B36" s="55" t="s">
        <v>228</v>
      </c>
      <c r="C36" s="33">
        <v>59.147830999999996</v>
      </c>
      <c r="D36" s="33">
        <v>59.597881000000001</v>
      </c>
      <c r="E36" s="33">
        <v>60.112254999999998</v>
      </c>
      <c r="F36" s="33">
        <v>60.690266000000001</v>
      </c>
      <c r="G36" s="33">
        <v>61.282100999999997</v>
      </c>
      <c r="H36" s="33">
        <v>61.890841999999999</v>
      </c>
      <c r="I36" s="33">
        <v>62.527203</v>
      </c>
      <c r="J36" s="33">
        <v>63.169868000000001</v>
      </c>
      <c r="K36" s="33">
        <v>63.795467000000002</v>
      </c>
      <c r="L36" s="33">
        <v>64.414894000000004</v>
      </c>
      <c r="M36" s="33">
        <v>65.030204999999995</v>
      </c>
      <c r="N36" s="33">
        <v>65.651465999999999</v>
      </c>
      <c r="O36" s="33">
        <v>66.281272999999999</v>
      </c>
      <c r="P36" s="33">
        <v>66.881469999999993</v>
      </c>
      <c r="Q36" s="33">
        <v>67.469459999999998</v>
      </c>
      <c r="R36" s="33">
        <v>68.051910000000007</v>
      </c>
      <c r="S36" s="33">
        <v>68.629738000000003</v>
      </c>
      <c r="T36" s="33">
        <v>69.189567999999994</v>
      </c>
      <c r="U36" s="33">
        <v>69.728752</v>
      </c>
      <c r="V36" s="33">
        <v>70.253639000000007</v>
      </c>
      <c r="W36" s="33">
        <v>70.767700000000005</v>
      </c>
      <c r="X36" s="33">
        <v>71.281349000000006</v>
      </c>
      <c r="Y36" s="33">
        <v>71.796104</v>
      </c>
      <c r="Z36" s="33">
        <v>72.308434000000005</v>
      </c>
      <c r="AA36" s="33">
        <v>72.822861000000003</v>
      </c>
      <c r="AB36" s="33">
        <v>73.349304000000004</v>
      </c>
      <c r="AC36" s="33">
        <v>73.885506000000007</v>
      </c>
      <c r="AD36" s="33">
        <v>74.42662</v>
      </c>
      <c r="AE36" s="33">
        <v>74.968902999999997</v>
      </c>
      <c r="AF36" s="33">
        <v>75.503944000000004</v>
      </c>
      <c r="AG36" s="33">
        <v>76.030333999999996</v>
      </c>
      <c r="AH36" s="33">
        <v>76.547752000000003</v>
      </c>
      <c r="AI36" s="34">
        <v>8.3529999999999993E-3</v>
      </c>
      <c r="AK36" s="43" t="s">
        <v>106</v>
      </c>
      <c r="AL36" s="50">
        <f>C36/SUM(C35:C36)</f>
        <v>0.50586236441931787</v>
      </c>
      <c r="AM36" s="62">
        <f>C74</f>
        <v>0.602607</v>
      </c>
      <c r="AN36" s="62">
        <f>AK74</f>
        <v>0.81</v>
      </c>
      <c r="AO36" s="43" t="s">
        <v>245</v>
      </c>
    </row>
    <row r="37" spans="1:41" ht="15" customHeight="1" x14ac:dyDescent="0.45">
      <c r="A37" s="32" t="s">
        <v>244</v>
      </c>
      <c r="B37" s="55" t="s">
        <v>243</v>
      </c>
      <c r="C37" s="33">
        <v>2.6672630000000002</v>
      </c>
      <c r="D37" s="33">
        <v>2.603523</v>
      </c>
      <c r="E37" s="33">
        <v>2.5453060000000001</v>
      </c>
      <c r="F37" s="33">
        <v>2.4906899999999998</v>
      </c>
      <c r="G37" s="33">
        <v>2.4392489999999998</v>
      </c>
      <c r="H37" s="33">
        <v>2.3919169999999998</v>
      </c>
      <c r="I37" s="33">
        <v>2.349075</v>
      </c>
      <c r="J37" s="33">
        <v>2.309606</v>
      </c>
      <c r="K37" s="33">
        <v>2.2743310000000001</v>
      </c>
      <c r="L37" s="33">
        <v>2.241606</v>
      </c>
      <c r="M37" s="33">
        <v>2.2113260000000001</v>
      </c>
      <c r="N37" s="33">
        <v>2.1844169999999998</v>
      </c>
      <c r="O37" s="33">
        <v>2.1553049999999998</v>
      </c>
      <c r="P37" s="33">
        <v>2.124393</v>
      </c>
      <c r="Q37" s="33">
        <v>2.09232</v>
      </c>
      <c r="R37" s="33">
        <v>2.0595059999999998</v>
      </c>
      <c r="S37" s="33">
        <v>2.0258310000000002</v>
      </c>
      <c r="T37" s="33">
        <v>1.9919100000000001</v>
      </c>
      <c r="U37" s="33">
        <v>1.958188</v>
      </c>
      <c r="V37" s="33">
        <v>1.9253199999999999</v>
      </c>
      <c r="W37" s="33">
        <v>1.893151</v>
      </c>
      <c r="X37" s="33">
        <v>1.861918</v>
      </c>
      <c r="Y37" s="33">
        <v>1.8317049999999999</v>
      </c>
      <c r="Z37" s="33">
        <v>1.802395</v>
      </c>
      <c r="AA37" s="33">
        <v>1.773933</v>
      </c>
      <c r="AB37" s="33">
        <v>1.746421</v>
      </c>
      <c r="AC37" s="33">
        <v>1.719587</v>
      </c>
      <c r="AD37" s="33">
        <v>1.693554</v>
      </c>
      <c r="AE37" s="33">
        <v>1.668129</v>
      </c>
      <c r="AF37" s="33">
        <v>1.643087</v>
      </c>
      <c r="AG37" s="33">
        <v>1.618444</v>
      </c>
      <c r="AH37" s="33">
        <v>1.59422</v>
      </c>
      <c r="AI37" s="34">
        <v>-1.6465E-2</v>
      </c>
    </row>
    <row r="38" spans="1:41" ht="15" customHeight="1" x14ac:dyDescent="0.45">
      <c r="A38" s="32" t="s">
        <v>242</v>
      </c>
      <c r="B38" s="55" t="s">
        <v>234</v>
      </c>
      <c r="C38" s="33">
        <v>4.0544320000000003</v>
      </c>
      <c r="D38" s="33">
        <v>3.917233</v>
      </c>
      <c r="E38" s="33">
        <v>3.794162</v>
      </c>
      <c r="F38" s="33">
        <v>3.67997</v>
      </c>
      <c r="G38" s="33">
        <v>3.575482</v>
      </c>
      <c r="H38" s="33">
        <v>3.4814210000000001</v>
      </c>
      <c r="I38" s="33">
        <v>3.3962270000000001</v>
      </c>
      <c r="J38" s="33">
        <v>3.318289</v>
      </c>
      <c r="K38" s="33">
        <v>3.2472270000000001</v>
      </c>
      <c r="L38" s="33">
        <v>3.184456</v>
      </c>
      <c r="M38" s="33">
        <v>3.1300059999999998</v>
      </c>
      <c r="N38" s="33">
        <v>3.0852599999999999</v>
      </c>
      <c r="O38" s="33">
        <v>3.0374490000000001</v>
      </c>
      <c r="P38" s="33">
        <v>2.9866269999999999</v>
      </c>
      <c r="Q38" s="33">
        <v>2.9335529999999999</v>
      </c>
      <c r="R38" s="33">
        <v>2.8789899999999999</v>
      </c>
      <c r="S38" s="33">
        <v>2.8235350000000001</v>
      </c>
      <c r="T38" s="33">
        <v>2.7671160000000001</v>
      </c>
      <c r="U38" s="33">
        <v>2.7106750000000002</v>
      </c>
      <c r="V38" s="33">
        <v>2.6548210000000001</v>
      </c>
      <c r="W38" s="33">
        <v>2.6003440000000002</v>
      </c>
      <c r="X38" s="33">
        <v>2.5481410000000002</v>
      </c>
      <c r="Y38" s="33">
        <v>2.4988269999999999</v>
      </c>
      <c r="Z38" s="33">
        <v>2.452639</v>
      </c>
      <c r="AA38" s="33">
        <v>2.4093870000000002</v>
      </c>
      <c r="AB38" s="33">
        <v>2.3691170000000001</v>
      </c>
      <c r="AC38" s="33">
        <v>2.3315169999999998</v>
      </c>
      <c r="AD38" s="33">
        <v>2.2963589999999998</v>
      </c>
      <c r="AE38" s="33">
        <v>2.2630249999999998</v>
      </c>
      <c r="AF38" s="33">
        <v>2.230829</v>
      </c>
      <c r="AG38" s="33">
        <v>2.1995239999999998</v>
      </c>
      <c r="AH38" s="33">
        <v>2.1688909999999999</v>
      </c>
      <c r="AI38" s="34">
        <v>-1.9977999999999999E-2</v>
      </c>
    </row>
    <row r="39" spans="1:41" ht="15" customHeight="1" x14ac:dyDescent="0.45">
      <c r="A39" s="32" t="s">
        <v>241</v>
      </c>
      <c r="B39" s="55" t="s">
        <v>240</v>
      </c>
      <c r="C39" s="33">
        <v>1.3857489999999999</v>
      </c>
      <c r="D39" s="33">
        <v>1.596357</v>
      </c>
      <c r="E39" s="33">
        <v>1.7365999999999999</v>
      </c>
      <c r="F39" s="33">
        <v>1.742218</v>
      </c>
      <c r="G39" s="33">
        <v>1.749403</v>
      </c>
      <c r="H39" s="33">
        <v>1.757158</v>
      </c>
      <c r="I39" s="33">
        <v>1.7657510000000001</v>
      </c>
      <c r="J39" s="33">
        <v>1.7753859999999999</v>
      </c>
      <c r="K39" s="33">
        <v>1.7848930000000001</v>
      </c>
      <c r="L39" s="33">
        <v>1.794149</v>
      </c>
      <c r="M39" s="33">
        <v>1.8031269999999999</v>
      </c>
      <c r="N39" s="33">
        <v>1.8124469999999999</v>
      </c>
      <c r="O39" s="33">
        <v>1.8218890000000001</v>
      </c>
      <c r="P39" s="33">
        <v>1.8313569999999999</v>
      </c>
      <c r="Q39" s="33">
        <v>1.840997</v>
      </c>
      <c r="R39" s="33">
        <v>1.8505689999999999</v>
      </c>
      <c r="S39" s="33">
        <v>1.8598049999999999</v>
      </c>
      <c r="T39" s="33">
        <v>1.8686469999999999</v>
      </c>
      <c r="U39" s="33">
        <v>1.8769990000000001</v>
      </c>
      <c r="V39" s="33">
        <v>1.8848229999999999</v>
      </c>
      <c r="W39" s="33">
        <v>1.892876</v>
      </c>
      <c r="X39" s="33">
        <v>1.9010629999999999</v>
      </c>
      <c r="Y39" s="33">
        <v>1.9093389999999999</v>
      </c>
      <c r="Z39" s="33">
        <v>1.9176390000000001</v>
      </c>
      <c r="AA39" s="33">
        <v>1.9259729999999999</v>
      </c>
      <c r="AB39" s="33">
        <v>1.934291</v>
      </c>
      <c r="AC39" s="33">
        <v>1.942563</v>
      </c>
      <c r="AD39" s="33">
        <v>1.950774</v>
      </c>
      <c r="AE39" s="33">
        <v>1.958952</v>
      </c>
      <c r="AF39" s="33">
        <v>1.9670019999999999</v>
      </c>
      <c r="AG39" s="33">
        <v>1.9749110000000001</v>
      </c>
      <c r="AH39" s="33">
        <v>1.9826839999999999</v>
      </c>
      <c r="AI39" s="34">
        <v>1.1622E-2</v>
      </c>
    </row>
    <row r="40" spans="1:41" ht="15" customHeight="1" x14ac:dyDescent="0.35">
      <c r="A40" s="32" t="s">
        <v>239</v>
      </c>
      <c r="B40" s="57" t="s">
        <v>226</v>
      </c>
      <c r="C40" s="61">
        <v>125.032196</v>
      </c>
      <c r="D40" s="61">
        <v>125.776268</v>
      </c>
      <c r="E40" s="61">
        <v>126.573257</v>
      </c>
      <c r="F40" s="61">
        <v>127.392708</v>
      </c>
      <c r="G40" s="61">
        <v>128.20129399999999</v>
      </c>
      <c r="H40" s="61">
        <v>129.00266999999999</v>
      </c>
      <c r="I40" s="61">
        <v>129.81320199999999</v>
      </c>
      <c r="J40" s="61">
        <v>130.60199</v>
      </c>
      <c r="K40" s="61">
        <v>131.35862700000001</v>
      </c>
      <c r="L40" s="61">
        <v>132.10723899999999</v>
      </c>
      <c r="M40" s="61">
        <v>132.85116600000001</v>
      </c>
      <c r="N40" s="61">
        <v>133.61578399999999</v>
      </c>
      <c r="O40" s="61">
        <v>134.41877700000001</v>
      </c>
      <c r="P40" s="61">
        <v>135.19799800000001</v>
      </c>
      <c r="Q40" s="61">
        <v>135.97013899999999</v>
      </c>
      <c r="R40" s="61">
        <v>136.745544</v>
      </c>
      <c r="S40" s="61">
        <v>137.52958699999999</v>
      </c>
      <c r="T40" s="61">
        <v>138.29422</v>
      </c>
      <c r="U40" s="61">
        <v>139.040741</v>
      </c>
      <c r="V40" s="61">
        <v>139.77259799999999</v>
      </c>
      <c r="W40" s="61">
        <v>140.48440600000001</v>
      </c>
      <c r="X40" s="61">
        <v>141.19679300000001</v>
      </c>
      <c r="Y40" s="61">
        <v>141.911148</v>
      </c>
      <c r="Z40" s="61">
        <v>142.623932</v>
      </c>
      <c r="AA40" s="61">
        <v>143.34704600000001</v>
      </c>
      <c r="AB40" s="61">
        <v>144.09295700000001</v>
      </c>
      <c r="AC40" s="61">
        <v>144.86125200000001</v>
      </c>
      <c r="AD40" s="61">
        <v>145.64688100000001</v>
      </c>
      <c r="AE40" s="61">
        <v>146.441833</v>
      </c>
      <c r="AF40" s="61">
        <v>147.23378</v>
      </c>
      <c r="AG40" s="61">
        <v>148.02139299999999</v>
      </c>
      <c r="AH40" s="61">
        <v>148.801773</v>
      </c>
      <c r="AI40" s="60">
        <v>5.6299999999999996E-3</v>
      </c>
    </row>
    <row r="42" spans="1:41" ht="15" customHeight="1" x14ac:dyDescent="0.35">
      <c r="B42" s="57" t="s">
        <v>238</v>
      </c>
    </row>
    <row r="43" spans="1:41" ht="15" customHeight="1" x14ac:dyDescent="0.45">
      <c r="A43" s="32" t="s">
        <v>237</v>
      </c>
      <c r="B43" s="55" t="s">
        <v>230</v>
      </c>
      <c r="C43" s="33">
        <v>94.697243</v>
      </c>
      <c r="D43" s="33">
        <v>95.041267000000005</v>
      </c>
      <c r="E43" s="33">
        <v>95.412436999999997</v>
      </c>
      <c r="F43" s="33">
        <v>95.789649999999995</v>
      </c>
      <c r="G43" s="33">
        <v>96.150802999999996</v>
      </c>
      <c r="H43" s="33">
        <v>96.498176999999998</v>
      </c>
      <c r="I43" s="33">
        <v>96.843010000000007</v>
      </c>
      <c r="J43" s="33">
        <v>97.162315000000007</v>
      </c>
      <c r="K43" s="33">
        <v>97.446715999999995</v>
      </c>
      <c r="L43" s="33">
        <v>97.712219000000005</v>
      </c>
      <c r="M43" s="33">
        <v>97.936340000000001</v>
      </c>
      <c r="N43" s="33">
        <v>98.135002</v>
      </c>
      <c r="O43" s="33">
        <v>98.312241</v>
      </c>
      <c r="P43" s="33">
        <v>98.421752999999995</v>
      </c>
      <c r="Q43" s="33">
        <v>98.555199000000002</v>
      </c>
      <c r="R43" s="33">
        <v>98.744431000000006</v>
      </c>
      <c r="S43" s="33">
        <v>98.996002000000004</v>
      </c>
      <c r="T43" s="33">
        <v>99.300269999999998</v>
      </c>
      <c r="U43" s="33">
        <v>99.662505999999993</v>
      </c>
      <c r="V43" s="33">
        <v>100.004723</v>
      </c>
      <c r="W43" s="33">
        <v>100.32352400000001</v>
      </c>
      <c r="X43" s="33">
        <v>100.632057</v>
      </c>
      <c r="Y43" s="33">
        <v>100.93064099999999</v>
      </c>
      <c r="Z43" s="33">
        <v>101.216476</v>
      </c>
      <c r="AA43" s="33">
        <v>101.49756600000001</v>
      </c>
      <c r="AB43" s="33">
        <v>101.78273</v>
      </c>
      <c r="AC43" s="33">
        <v>102.07321899999999</v>
      </c>
      <c r="AD43" s="33">
        <v>102.368286</v>
      </c>
      <c r="AE43" s="33">
        <v>102.666443</v>
      </c>
      <c r="AF43" s="33">
        <v>102.96378300000001</v>
      </c>
      <c r="AG43" s="33">
        <v>103.263741</v>
      </c>
      <c r="AH43" s="33">
        <v>103.568619</v>
      </c>
      <c r="AI43" s="34">
        <v>2.8930000000000002E-3</v>
      </c>
    </row>
    <row r="44" spans="1:41" ht="15" customHeight="1" x14ac:dyDescent="0.45">
      <c r="A44" s="32" t="s">
        <v>236</v>
      </c>
      <c r="B44" s="55" t="s">
        <v>228</v>
      </c>
      <c r="C44" s="33">
        <v>47.028522000000002</v>
      </c>
      <c r="D44" s="33">
        <v>47.385925</v>
      </c>
      <c r="E44" s="33">
        <v>47.769126999999997</v>
      </c>
      <c r="F44" s="33">
        <v>48.170307000000001</v>
      </c>
      <c r="G44" s="33">
        <v>48.578316000000001</v>
      </c>
      <c r="H44" s="33">
        <v>48.994231999999997</v>
      </c>
      <c r="I44" s="33">
        <v>49.423622000000002</v>
      </c>
      <c r="J44" s="33">
        <v>49.859921</v>
      </c>
      <c r="K44" s="33">
        <v>50.303370999999999</v>
      </c>
      <c r="L44" s="33">
        <v>50.760803000000003</v>
      </c>
      <c r="M44" s="33">
        <v>51.258305</v>
      </c>
      <c r="N44" s="33">
        <v>51.804512000000003</v>
      </c>
      <c r="O44" s="33">
        <v>52.411884000000001</v>
      </c>
      <c r="P44" s="33">
        <v>53.064503000000002</v>
      </c>
      <c r="Q44" s="33">
        <v>53.681786000000002</v>
      </c>
      <c r="R44" s="33">
        <v>54.242584000000001</v>
      </c>
      <c r="S44" s="33">
        <v>54.745883999999997</v>
      </c>
      <c r="T44" s="33">
        <v>55.174151999999999</v>
      </c>
      <c r="U44" s="33">
        <v>55.523457000000001</v>
      </c>
      <c r="V44" s="33">
        <v>55.881453999999998</v>
      </c>
      <c r="W44" s="33">
        <v>56.246066999999996</v>
      </c>
      <c r="X44" s="33">
        <v>56.624130000000001</v>
      </c>
      <c r="Y44" s="33">
        <v>57.016272999999998</v>
      </c>
      <c r="Z44" s="33">
        <v>57.420924999999997</v>
      </c>
      <c r="AA44" s="33">
        <v>57.841583</v>
      </c>
      <c r="AB44" s="33">
        <v>58.280731000000003</v>
      </c>
      <c r="AC44" s="33">
        <v>58.735767000000003</v>
      </c>
      <c r="AD44" s="33">
        <v>59.201557000000001</v>
      </c>
      <c r="AE44" s="33">
        <v>59.671303000000002</v>
      </c>
      <c r="AF44" s="33">
        <v>60.137188000000002</v>
      </c>
      <c r="AG44" s="33">
        <v>60.594771999999999</v>
      </c>
      <c r="AH44" s="33">
        <v>61.039828999999997</v>
      </c>
      <c r="AI44" s="34">
        <v>8.4480000000000006E-3</v>
      </c>
    </row>
    <row r="45" spans="1:41" ht="15" customHeight="1" x14ac:dyDescent="0.45">
      <c r="A45" s="32" t="s">
        <v>235</v>
      </c>
      <c r="B45" s="55" t="s">
        <v>234</v>
      </c>
      <c r="C45" s="33">
        <v>7.0283069999999999</v>
      </c>
      <c r="D45" s="33">
        <v>6.9822759999999997</v>
      </c>
      <c r="E45" s="33">
        <v>6.9369649999999998</v>
      </c>
      <c r="F45" s="33">
        <v>6.8907509999999998</v>
      </c>
      <c r="G45" s="33">
        <v>6.8436750000000002</v>
      </c>
      <c r="H45" s="33">
        <v>6.7958480000000003</v>
      </c>
      <c r="I45" s="33">
        <v>6.7469809999999999</v>
      </c>
      <c r="J45" s="33">
        <v>6.6955879999999999</v>
      </c>
      <c r="K45" s="33">
        <v>6.6404439999999996</v>
      </c>
      <c r="L45" s="33">
        <v>6.5828620000000004</v>
      </c>
      <c r="M45" s="33">
        <v>6.5224589999999996</v>
      </c>
      <c r="N45" s="33">
        <v>6.4600540000000004</v>
      </c>
      <c r="O45" s="33">
        <v>6.3969760000000004</v>
      </c>
      <c r="P45" s="33">
        <v>6.3330960000000003</v>
      </c>
      <c r="Q45" s="33">
        <v>6.2740850000000004</v>
      </c>
      <c r="R45" s="33">
        <v>6.219576</v>
      </c>
      <c r="S45" s="33">
        <v>6.1694550000000001</v>
      </c>
      <c r="T45" s="33">
        <v>6.1227429999999998</v>
      </c>
      <c r="U45" s="33">
        <v>6.0794180000000004</v>
      </c>
      <c r="V45" s="33">
        <v>6.0332350000000003</v>
      </c>
      <c r="W45" s="33">
        <v>5.984375</v>
      </c>
      <c r="X45" s="33">
        <v>5.933338</v>
      </c>
      <c r="Y45" s="33">
        <v>5.8806580000000004</v>
      </c>
      <c r="Z45" s="33">
        <v>5.8270169999999997</v>
      </c>
      <c r="AA45" s="33">
        <v>5.7729699999999999</v>
      </c>
      <c r="AB45" s="33">
        <v>5.7196090000000002</v>
      </c>
      <c r="AC45" s="33">
        <v>5.6678189999999997</v>
      </c>
      <c r="AD45" s="33">
        <v>5.6184830000000003</v>
      </c>
      <c r="AE45" s="33">
        <v>5.5717600000000003</v>
      </c>
      <c r="AF45" s="33">
        <v>5.5272569999999996</v>
      </c>
      <c r="AG45" s="33">
        <v>5.4844210000000002</v>
      </c>
      <c r="AH45" s="33">
        <v>5.4423469999999998</v>
      </c>
      <c r="AI45" s="34">
        <v>-8.2159999999999993E-3</v>
      </c>
    </row>
    <row r="46" spans="1:41" ht="15" customHeight="1" x14ac:dyDescent="0.35">
      <c r="A46" s="32" t="s">
        <v>233</v>
      </c>
      <c r="B46" s="57" t="s">
        <v>226</v>
      </c>
      <c r="C46" s="61">
        <v>148.754074</v>
      </c>
      <c r="D46" s="61">
        <v>149.40945400000001</v>
      </c>
      <c r="E46" s="61">
        <v>150.11852999999999</v>
      </c>
      <c r="F46" s="61">
        <v>150.850708</v>
      </c>
      <c r="G46" s="61">
        <v>151.5728</v>
      </c>
      <c r="H46" s="61">
        <v>152.28825399999999</v>
      </c>
      <c r="I46" s="61">
        <v>153.013611</v>
      </c>
      <c r="J46" s="61">
        <v>153.71781899999999</v>
      </c>
      <c r="K46" s="61">
        <v>154.390533</v>
      </c>
      <c r="L46" s="61">
        <v>155.05587800000001</v>
      </c>
      <c r="M46" s="61">
        <v>155.71710200000001</v>
      </c>
      <c r="N46" s="61">
        <v>156.39956699999999</v>
      </c>
      <c r="O46" s="61">
        <v>157.121094</v>
      </c>
      <c r="P46" s="61">
        <v>157.81935100000001</v>
      </c>
      <c r="Q46" s="61">
        <v>158.51106300000001</v>
      </c>
      <c r="R46" s="61">
        <v>159.20658900000001</v>
      </c>
      <c r="S46" s="61">
        <v>159.91133099999999</v>
      </c>
      <c r="T46" s="61">
        <v>160.59716800000001</v>
      </c>
      <c r="U46" s="61">
        <v>161.26538099999999</v>
      </c>
      <c r="V46" s="61">
        <v>161.91940299999999</v>
      </c>
      <c r="W46" s="61">
        <v>162.55396999999999</v>
      </c>
      <c r="X46" s="61">
        <v>163.18952899999999</v>
      </c>
      <c r="Y46" s="61">
        <v>163.82757599999999</v>
      </c>
      <c r="Z46" s="61">
        <v>164.464417</v>
      </c>
      <c r="AA46" s="61">
        <v>165.11210600000001</v>
      </c>
      <c r="AB46" s="61">
        <v>165.78306599999999</v>
      </c>
      <c r="AC46" s="61">
        <v>166.47680700000001</v>
      </c>
      <c r="AD46" s="61">
        <v>167.18832399999999</v>
      </c>
      <c r="AE46" s="61">
        <v>167.90950000000001</v>
      </c>
      <c r="AF46" s="61">
        <v>168.62822</v>
      </c>
      <c r="AG46" s="61">
        <v>169.342941</v>
      </c>
      <c r="AH46" s="61">
        <v>170.05079699999999</v>
      </c>
      <c r="AI46" s="60">
        <v>4.326E-3</v>
      </c>
    </row>
    <row r="48" spans="1:41" ht="15" customHeight="1" x14ac:dyDescent="0.35">
      <c r="B48" s="57" t="s">
        <v>232</v>
      </c>
    </row>
    <row r="49" spans="1:37" ht="15" customHeight="1" x14ac:dyDescent="0.45">
      <c r="A49" s="32" t="s">
        <v>231</v>
      </c>
      <c r="B49" s="55" t="s">
        <v>230</v>
      </c>
      <c r="C49" s="33">
        <v>80.303032000000002</v>
      </c>
      <c r="D49" s="33">
        <v>81.622191999999998</v>
      </c>
      <c r="E49" s="33">
        <v>82.993522999999996</v>
      </c>
      <c r="F49" s="33">
        <v>84.367294000000001</v>
      </c>
      <c r="G49" s="33">
        <v>85.714905000000002</v>
      </c>
      <c r="H49" s="33">
        <v>87.036720000000003</v>
      </c>
      <c r="I49" s="33">
        <v>88.366721999999996</v>
      </c>
      <c r="J49" s="33">
        <v>89.649642999999998</v>
      </c>
      <c r="K49" s="33">
        <v>90.888840000000002</v>
      </c>
      <c r="L49" s="33">
        <v>92.120407</v>
      </c>
      <c r="M49" s="33">
        <v>93.345725999999999</v>
      </c>
      <c r="N49" s="33">
        <v>94.588263999999995</v>
      </c>
      <c r="O49" s="33">
        <v>95.864081999999996</v>
      </c>
      <c r="P49" s="33">
        <v>97.119865000000004</v>
      </c>
      <c r="Q49" s="33">
        <v>98.374709999999993</v>
      </c>
      <c r="R49" s="33">
        <v>99.683425999999997</v>
      </c>
      <c r="S49" s="33">
        <v>101.012856</v>
      </c>
      <c r="T49" s="33">
        <v>102.336426</v>
      </c>
      <c r="U49" s="33">
        <v>103.62841</v>
      </c>
      <c r="V49" s="33">
        <v>104.892166</v>
      </c>
      <c r="W49" s="33">
        <v>106.12758599999999</v>
      </c>
      <c r="X49" s="33">
        <v>107.35292099999999</v>
      </c>
      <c r="Y49" s="33">
        <v>108.57036600000001</v>
      </c>
      <c r="Z49" s="33">
        <v>109.777863</v>
      </c>
      <c r="AA49" s="33">
        <v>110.98947099999999</v>
      </c>
      <c r="AB49" s="33">
        <v>112.218643</v>
      </c>
      <c r="AC49" s="33">
        <v>113.46684999999999</v>
      </c>
      <c r="AD49" s="33">
        <v>114.730362</v>
      </c>
      <c r="AE49" s="33">
        <v>116.000992</v>
      </c>
      <c r="AF49" s="33">
        <v>117.267563</v>
      </c>
      <c r="AG49" s="33">
        <v>118.528862</v>
      </c>
      <c r="AH49" s="33">
        <v>119.78109000000001</v>
      </c>
      <c r="AI49" s="34">
        <v>1.2982E-2</v>
      </c>
    </row>
    <row r="50" spans="1:37" ht="15" customHeight="1" x14ac:dyDescent="0.45">
      <c r="A50" s="32" t="s">
        <v>229</v>
      </c>
      <c r="B50" s="55" t="s">
        <v>228</v>
      </c>
      <c r="C50" s="33">
        <v>18.848251000000001</v>
      </c>
      <c r="D50" s="33">
        <v>19.110733</v>
      </c>
      <c r="E50" s="33">
        <v>19.387709000000001</v>
      </c>
      <c r="F50" s="33">
        <v>19.677948000000001</v>
      </c>
      <c r="G50" s="33">
        <v>19.978038999999999</v>
      </c>
      <c r="H50" s="33">
        <v>20.291042000000001</v>
      </c>
      <c r="I50" s="33">
        <v>20.621846999999999</v>
      </c>
      <c r="J50" s="33">
        <v>20.971992</v>
      </c>
      <c r="K50" s="33">
        <v>21.341816000000001</v>
      </c>
      <c r="L50" s="33">
        <v>21.704514</v>
      </c>
      <c r="M50" s="33">
        <v>22.062442999999998</v>
      </c>
      <c r="N50" s="33">
        <v>22.417898000000001</v>
      </c>
      <c r="O50" s="33">
        <v>22.772589</v>
      </c>
      <c r="P50" s="33">
        <v>23.117355</v>
      </c>
      <c r="Q50" s="33">
        <v>23.454087999999999</v>
      </c>
      <c r="R50" s="33">
        <v>23.781016999999999</v>
      </c>
      <c r="S50" s="33">
        <v>24.094180999999999</v>
      </c>
      <c r="T50" s="33">
        <v>24.388518999999999</v>
      </c>
      <c r="U50" s="33">
        <v>24.690162999999998</v>
      </c>
      <c r="V50" s="33">
        <v>24.999034999999999</v>
      </c>
      <c r="W50" s="33">
        <v>25.312087999999999</v>
      </c>
      <c r="X50" s="33">
        <v>25.630419</v>
      </c>
      <c r="Y50" s="33">
        <v>25.952957000000001</v>
      </c>
      <c r="Z50" s="33">
        <v>26.277139999999999</v>
      </c>
      <c r="AA50" s="33">
        <v>26.602685999999999</v>
      </c>
      <c r="AB50" s="33">
        <v>26.930273</v>
      </c>
      <c r="AC50" s="33">
        <v>27.258254999999998</v>
      </c>
      <c r="AD50" s="33">
        <v>27.584803000000001</v>
      </c>
      <c r="AE50" s="33">
        <v>27.908757999999999</v>
      </c>
      <c r="AF50" s="33">
        <v>28.228300000000001</v>
      </c>
      <c r="AG50" s="33">
        <v>28.543741000000001</v>
      </c>
      <c r="AH50" s="33">
        <v>28.855881</v>
      </c>
      <c r="AI50" s="34">
        <v>1.3833E-2</v>
      </c>
    </row>
    <row r="51" spans="1:37" ht="15" customHeight="1" x14ac:dyDescent="0.35">
      <c r="A51" s="32" t="s">
        <v>227</v>
      </c>
      <c r="B51" s="57" t="s">
        <v>226</v>
      </c>
      <c r="C51" s="61">
        <v>99.151283000000006</v>
      </c>
      <c r="D51" s="61">
        <v>100.73292499999999</v>
      </c>
      <c r="E51" s="61">
        <v>102.38123299999999</v>
      </c>
      <c r="F51" s="61">
        <v>104.045242</v>
      </c>
      <c r="G51" s="61">
        <v>105.692947</v>
      </c>
      <c r="H51" s="61">
        <v>107.327759</v>
      </c>
      <c r="I51" s="61">
        <v>108.98857099999999</v>
      </c>
      <c r="J51" s="61">
        <v>110.621635</v>
      </c>
      <c r="K51" s="61">
        <v>112.23065200000001</v>
      </c>
      <c r="L51" s="61">
        <v>113.824921</v>
      </c>
      <c r="M51" s="61">
        <v>115.40817300000001</v>
      </c>
      <c r="N51" s="61">
        <v>117.006165</v>
      </c>
      <c r="O51" s="61">
        <v>118.636673</v>
      </c>
      <c r="P51" s="61">
        <v>120.23722100000001</v>
      </c>
      <c r="Q51" s="61">
        <v>121.828796</v>
      </c>
      <c r="R51" s="61">
        <v>123.46444700000001</v>
      </c>
      <c r="S51" s="61">
        <v>125.10704</v>
      </c>
      <c r="T51" s="61">
        <v>126.72494500000001</v>
      </c>
      <c r="U51" s="61">
        <v>128.31857299999999</v>
      </c>
      <c r="V51" s="61">
        <v>129.89120500000001</v>
      </c>
      <c r="W51" s="61">
        <v>131.43966699999999</v>
      </c>
      <c r="X51" s="61">
        <v>132.98333700000001</v>
      </c>
      <c r="Y51" s="61">
        <v>134.523315</v>
      </c>
      <c r="Z51" s="61">
        <v>136.05500799999999</v>
      </c>
      <c r="AA51" s="61">
        <v>137.592163</v>
      </c>
      <c r="AB51" s="61">
        <v>139.148911</v>
      </c>
      <c r="AC51" s="61">
        <v>140.725098</v>
      </c>
      <c r="AD51" s="61">
        <v>142.31516999999999</v>
      </c>
      <c r="AE51" s="61">
        <v>143.90974399999999</v>
      </c>
      <c r="AF51" s="61">
        <v>145.49586500000001</v>
      </c>
      <c r="AG51" s="61">
        <v>147.07260099999999</v>
      </c>
      <c r="AH51" s="61">
        <v>148.63696300000001</v>
      </c>
      <c r="AI51" s="60">
        <v>1.3146E-2</v>
      </c>
    </row>
    <row r="53" spans="1:37" ht="15" customHeight="1" x14ac:dyDescent="0.35">
      <c r="B53" s="57" t="s">
        <v>225</v>
      </c>
    </row>
    <row r="54" spans="1:37" ht="15" customHeight="1" x14ac:dyDescent="0.45">
      <c r="A54" s="32" t="s">
        <v>224</v>
      </c>
      <c r="B54" s="55" t="s">
        <v>188</v>
      </c>
      <c r="C54" s="33">
        <v>165.02848800000001</v>
      </c>
      <c r="D54" s="33">
        <v>166.196136</v>
      </c>
      <c r="E54" s="33">
        <v>167.437759</v>
      </c>
      <c r="F54" s="33">
        <v>168.71060199999999</v>
      </c>
      <c r="G54" s="33">
        <v>169.96623199999999</v>
      </c>
      <c r="H54" s="33">
        <v>171.21017499999999</v>
      </c>
      <c r="I54" s="33">
        <v>172.465622</v>
      </c>
      <c r="J54" s="33">
        <v>173.68832399999999</v>
      </c>
      <c r="K54" s="33">
        <v>174.86360199999999</v>
      </c>
      <c r="L54" s="33">
        <v>176.02577199999999</v>
      </c>
      <c r="M54" s="33">
        <v>177.17952</v>
      </c>
      <c r="N54" s="33">
        <v>178.36149599999999</v>
      </c>
      <c r="O54" s="33">
        <v>179.59646599999999</v>
      </c>
      <c r="P54" s="33">
        <v>180.79553200000001</v>
      </c>
      <c r="Q54" s="33">
        <v>181.98907500000001</v>
      </c>
      <c r="R54" s="33">
        <v>183.19016999999999</v>
      </c>
      <c r="S54" s="33">
        <v>184.40747099999999</v>
      </c>
      <c r="T54" s="33">
        <v>185.59747300000001</v>
      </c>
      <c r="U54" s="33">
        <v>186.7603</v>
      </c>
      <c r="V54" s="33">
        <v>187.89991800000001</v>
      </c>
      <c r="W54" s="33">
        <v>189.007904</v>
      </c>
      <c r="X54" s="33">
        <v>190.11552399999999</v>
      </c>
      <c r="Y54" s="33">
        <v>191.22512800000001</v>
      </c>
      <c r="Z54" s="33">
        <v>192.33019999999999</v>
      </c>
      <c r="AA54" s="33">
        <v>193.449692</v>
      </c>
      <c r="AB54" s="33">
        <v>194.602158</v>
      </c>
      <c r="AC54" s="33">
        <v>195.787476</v>
      </c>
      <c r="AD54" s="33">
        <v>196.99795499999999</v>
      </c>
      <c r="AE54" s="33">
        <v>198.220001</v>
      </c>
      <c r="AF54" s="33">
        <v>199.435699</v>
      </c>
      <c r="AG54" s="33">
        <v>200.644363</v>
      </c>
      <c r="AH54" s="33">
        <v>201.841949</v>
      </c>
      <c r="AI54" s="34">
        <v>6.5170000000000002E-3</v>
      </c>
    </row>
    <row r="55" spans="1:37" ht="15" customHeight="1" x14ac:dyDescent="0.45">
      <c r="A55" s="32" t="s">
        <v>223</v>
      </c>
      <c r="B55" s="55" t="s">
        <v>186</v>
      </c>
      <c r="C55" s="33">
        <v>43.544589999999999</v>
      </c>
      <c r="D55" s="33">
        <v>43.786140000000003</v>
      </c>
      <c r="E55" s="33">
        <v>44.044739</v>
      </c>
      <c r="F55" s="33">
        <v>44.308383999999997</v>
      </c>
      <c r="G55" s="33">
        <v>44.568489</v>
      </c>
      <c r="H55" s="33">
        <v>44.826358999999997</v>
      </c>
      <c r="I55" s="33">
        <v>45.086970999999998</v>
      </c>
      <c r="J55" s="33">
        <v>45.341248</v>
      </c>
      <c r="K55" s="33">
        <v>45.585365000000003</v>
      </c>
      <c r="L55" s="33">
        <v>45.828533</v>
      </c>
      <c r="M55" s="33">
        <v>46.070689999999999</v>
      </c>
      <c r="N55" s="33">
        <v>46.320445999999997</v>
      </c>
      <c r="O55" s="33">
        <v>46.583950000000002</v>
      </c>
      <c r="P55" s="33">
        <v>46.841301000000001</v>
      </c>
      <c r="Q55" s="33">
        <v>47.100140000000003</v>
      </c>
      <c r="R55" s="33">
        <v>47.361606999999999</v>
      </c>
      <c r="S55" s="33">
        <v>47.627215999999997</v>
      </c>
      <c r="T55" s="33">
        <v>47.884064000000002</v>
      </c>
      <c r="U55" s="33">
        <v>48.131912</v>
      </c>
      <c r="V55" s="33">
        <v>48.371116999999998</v>
      </c>
      <c r="W55" s="33">
        <v>48.600746000000001</v>
      </c>
      <c r="X55" s="33">
        <v>48.829650999999998</v>
      </c>
      <c r="Y55" s="33">
        <v>49.059719000000001</v>
      </c>
      <c r="Z55" s="33">
        <v>49.290367000000003</v>
      </c>
      <c r="AA55" s="33">
        <v>49.525447999999997</v>
      </c>
      <c r="AB55" s="33">
        <v>49.769858999999997</v>
      </c>
      <c r="AC55" s="33">
        <v>50.023288999999998</v>
      </c>
      <c r="AD55" s="33">
        <v>50.284194999999997</v>
      </c>
      <c r="AE55" s="33">
        <v>50.547759999999997</v>
      </c>
      <c r="AF55" s="33">
        <v>50.808917999999998</v>
      </c>
      <c r="AG55" s="33">
        <v>51.067416999999999</v>
      </c>
      <c r="AH55" s="33">
        <v>51.322066999999997</v>
      </c>
      <c r="AI55" s="34">
        <v>5.3150000000000003E-3</v>
      </c>
    </row>
    <row r="57" spans="1:37" ht="15" customHeight="1" x14ac:dyDescent="0.35">
      <c r="B57" s="57" t="s">
        <v>222</v>
      </c>
    </row>
    <row r="58" spans="1:37" ht="15" customHeight="1" x14ac:dyDescent="0.35">
      <c r="B58" s="57" t="s">
        <v>221</v>
      </c>
      <c r="AK58" s="47" t="s">
        <v>220</v>
      </c>
    </row>
    <row r="59" spans="1:37" ht="15" customHeight="1" x14ac:dyDescent="0.45">
      <c r="A59" s="32" t="s">
        <v>219</v>
      </c>
      <c r="B59" s="55" t="s">
        <v>218</v>
      </c>
      <c r="C59" s="33">
        <v>8.0663879999999999</v>
      </c>
      <c r="D59" s="33">
        <v>8.1017299999999999</v>
      </c>
      <c r="E59" s="33">
        <v>8.1372769999999992</v>
      </c>
      <c r="F59" s="33">
        <v>8.1734840000000002</v>
      </c>
      <c r="G59" s="33">
        <v>8.2285880000000002</v>
      </c>
      <c r="H59" s="33">
        <v>8.2796719999999997</v>
      </c>
      <c r="I59" s="33">
        <v>8.3273639999999993</v>
      </c>
      <c r="J59" s="33">
        <v>8.3714399999999998</v>
      </c>
      <c r="K59" s="33">
        <v>8.4120980000000003</v>
      </c>
      <c r="L59" s="33">
        <v>8.4493960000000001</v>
      </c>
      <c r="M59" s="33">
        <v>8.4835809999999992</v>
      </c>
      <c r="N59" s="33">
        <v>8.5146010000000008</v>
      </c>
      <c r="O59" s="33">
        <v>8.5425160000000009</v>
      </c>
      <c r="P59" s="33">
        <v>8.5671610000000005</v>
      </c>
      <c r="Q59" s="33">
        <v>8.5884339999999995</v>
      </c>
      <c r="R59" s="33">
        <v>8.6062820000000002</v>
      </c>
      <c r="S59" s="33">
        <v>8.6204750000000008</v>
      </c>
      <c r="T59" s="33">
        <v>8.6305270000000007</v>
      </c>
      <c r="U59" s="33">
        <v>8.6360290000000006</v>
      </c>
      <c r="V59" s="33">
        <v>8.6409490000000009</v>
      </c>
      <c r="W59" s="33">
        <v>8.6452139999999993</v>
      </c>
      <c r="X59" s="33">
        <v>8.6487870000000004</v>
      </c>
      <c r="Y59" s="33">
        <v>8.6516710000000003</v>
      </c>
      <c r="Z59" s="33">
        <v>8.6538950000000003</v>
      </c>
      <c r="AA59" s="33">
        <v>8.655519</v>
      </c>
      <c r="AB59" s="33">
        <v>8.6566290000000006</v>
      </c>
      <c r="AC59" s="33">
        <v>8.6573100000000007</v>
      </c>
      <c r="AD59" s="33">
        <v>8.6576590000000007</v>
      </c>
      <c r="AE59" s="33">
        <v>8.6577599999999997</v>
      </c>
      <c r="AF59" s="33">
        <v>8.6576819999999994</v>
      </c>
      <c r="AG59" s="33">
        <v>8.6574939999999998</v>
      </c>
      <c r="AH59" s="33">
        <v>8.6572320000000005</v>
      </c>
      <c r="AI59" s="34">
        <v>2.2829999999999999E-3</v>
      </c>
      <c r="AK59" s="58">
        <v>9</v>
      </c>
    </row>
    <row r="60" spans="1:37" ht="15" customHeight="1" x14ac:dyDescent="0.45">
      <c r="A60" s="32" t="s">
        <v>217</v>
      </c>
      <c r="B60" s="55" t="s">
        <v>207</v>
      </c>
      <c r="C60" s="33">
        <v>1.3</v>
      </c>
      <c r="D60" s="33">
        <v>1.3</v>
      </c>
      <c r="E60" s="33">
        <v>1.3</v>
      </c>
      <c r="F60" s="33">
        <v>1.3</v>
      </c>
      <c r="G60" s="33">
        <v>1.3</v>
      </c>
      <c r="H60" s="33">
        <v>1.3</v>
      </c>
      <c r="I60" s="33">
        <v>1.3</v>
      </c>
      <c r="J60" s="33">
        <v>1.3</v>
      </c>
      <c r="K60" s="33">
        <v>1.3</v>
      </c>
      <c r="L60" s="33">
        <v>1.3</v>
      </c>
      <c r="M60" s="33">
        <v>1.3</v>
      </c>
      <c r="N60" s="33">
        <v>1.3</v>
      </c>
      <c r="O60" s="33">
        <v>1.3</v>
      </c>
      <c r="P60" s="33">
        <v>1.3</v>
      </c>
      <c r="Q60" s="33">
        <v>1.3</v>
      </c>
      <c r="R60" s="33">
        <v>1.3</v>
      </c>
      <c r="S60" s="33">
        <v>1.3</v>
      </c>
      <c r="T60" s="33">
        <v>1.3</v>
      </c>
      <c r="U60" s="33">
        <v>1.3</v>
      </c>
      <c r="V60" s="33">
        <v>1.3</v>
      </c>
      <c r="W60" s="33">
        <v>1.3</v>
      </c>
      <c r="X60" s="33">
        <v>1.3</v>
      </c>
      <c r="Y60" s="33">
        <v>1.3</v>
      </c>
      <c r="Z60" s="33">
        <v>1.3</v>
      </c>
      <c r="AA60" s="33">
        <v>1.3</v>
      </c>
      <c r="AB60" s="33">
        <v>1.3</v>
      </c>
      <c r="AC60" s="33">
        <v>1.3</v>
      </c>
      <c r="AD60" s="33">
        <v>1.3</v>
      </c>
      <c r="AE60" s="33">
        <v>1.3</v>
      </c>
      <c r="AF60" s="33">
        <v>1.3</v>
      </c>
      <c r="AG60" s="33">
        <v>1.3</v>
      </c>
      <c r="AH60" s="33">
        <v>1.3</v>
      </c>
      <c r="AI60" s="34">
        <v>0</v>
      </c>
    </row>
    <row r="61" spans="1:37" ht="15" customHeight="1" x14ac:dyDescent="0.45">
      <c r="A61" s="32" t="s">
        <v>216</v>
      </c>
      <c r="B61" s="55" t="s">
        <v>215</v>
      </c>
      <c r="C61" s="33">
        <v>3.3528180000000001</v>
      </c>
      <c r="D61" s="33">
        <v>3.4062890000000001</v>
      </c>
      <c r="E61" s="33">
        <v>3.4518490000000002</v>
      </c>
      <c r="F61" s="33">
        <v>3.4754559999999999</v>
      </c>
      <c r="G61" s="33">
        <v>3.4962740000000001</v>
      </c>
      <c r="H61" s="33">
        <v>3.5159449999999999</v>
      </c>
      <c r="I61" s="33">
        <v>3.534459</v>
      </c>
      <c r="J61" s="33">
        <v>3.5519579999999999</v>
      </c>
      <c r="K61" s="33">
        <v>3.5674389999999998</v>
      </c>
      <c r="L61" s="33">
        <v>3.5810949999999999</v>
      </c>
      <c r="M61" s="33">
        <v>3.593175</v>
      </c>
      <c r="N61" s="33">
        <v>3.603888</v>
      </c>
      <c r="O61" s="33">
        <v>3.613353</v>
      </c>
      <c r="P61" s="33">
        <v>3.6221030000000001</v>
      </c>
      <c r="Q61" s="33">
        <v>3.6302289999999999</v>
      </c>
      <c r="R61" s="33">
        <v>3.637724</v>
      </c>
      <c r="S61" s="33">
        <v>3.6445829999999999</v>
      </c>
      <c r="T61" s="33">
        <v>3.650874</v>
      </c>
      <c r="U61" s="33">
        <v>3.656628</v>
      </c>
      <c r="V61" s="33">
        <v>3.6618659999999998</v>
      </c>
      <c r="W61" s="33">
        <v>3.6666249999999998</v>
      </c>
      <c r="X61" s="33">
        <v>3.6707200000000002</v>
      </c>
      <c r="Y61" s="33">
        <v>3.6742629999999998</v>
      </c>
      <c r="Z61" s="33">
        <v>3.6772420000000001</v>
      </c>
      <c r="AA61" s="33">
        <v>3.6794889999999998</v>
      </c>
      <c r="AB61" s="33">
        <v>3.681114</v>
      </c>
      <c r="AC61" s="33">
        <v>3.6820580000000001</v>
      </c>
      <c r="AD61" s="33">
        <v>3.682347</v>
      </c>
      <c r="AE61" s="33">
        <v>3.6826270000000001</v>
      </c>
      <c r="AF61" s="33">
        <v>3.6828720000000001</v>
      </c>
      <c r="AG61" s="33">
        <v>3.683055</v>
      </c>
      <c r="AH61" s="33">
        <v>3.6831909999999999</v>
      </c>
      <c r="AI61" s="34">
        <v>3.0360000000000001E-3</v>
      </c>
    </row>
    <row r="62" spans="1:37" ht="15" customHeight="1" x14ac:dyDescent="0.45">
      <c r="A62" s="32" t="s">
        <v>214</v>
      </c>
      <c r="B62" s="55" t="s">
        <v>213</v>
      </c>
      <c r="C62" s="33">
        <v>0.815604</v>
      </c>
      <c r="D62" s="33">
        <v>0.81950800000000001</v>
      </c>
      <c r="E62" s="33">
        <v>0.82336200000000004</v>
      </c>
      <c r="F62" s="33">
        <v>0.82717200000000002</v>
      </c>
      <c r="G62" s="33">
        <v>0.83110499999999998</v>
      </c>
      <c r="H62" s="33">
        <v>0.83503899999999998</v>
      </c>
      <c r="I62" s="33">
        <v>0.83898700000000004</v>
      </c>
      <c r="J62" s="33">
        <v>0.84297999999999995</v>
      </c>
      <c r="K62" s="33">
        <v>0.84667599999999998</v>
      </c>
      <c r="L62" s="33">
        <v>0.85008099999999998</v>
      </c>
      <c r="M62" s="33">
        <v>0.85316499999999995</v>
      </c>
      <c r="N62" s="33">
        <v>0.85592900000000005</v>
      </c>
      <c r="O62" s="33">
        <v>0.85838800000000004</v>
      </c>
      <c r="P62" s="33">
        <v>0.86055300000000001</v>
      </c>
      <c r="Q62" s="33">
        <v>0.86244799999999999</v>
      </c>
      <c r="R62" s="33">
        <v>0.86406400000000005</v>
      </c>
      <c r="S62" s="33">
        <v>0.86541100000000004</v>
      </c>
      <c r="T62" s="33">
        <v>0.86649500000000002</v>
      </c>
      <c r="U62" s="33">
        <v>0.86735200000000001</v>
      </c>
      <c r="V62" s="33">
        <v>0.86797500000000005</v>
      </c>
      <c r="W62" s="33">
        <v>0.868371</v>
      </c>
      <c r="X62" s="33">
        <v>0.868529</v>
      </c>
      <c r="Y62" s="33">
        <v>0.86846199999999996</v>
      </c>
      <c r="Z62" s="33">
        <v>0.86842699999999995</v>
      </c>
      <c r="AA62" s="33">
        <v>0.86841599999999997</v>
      </c>
      <c r="AB62" s="33">
        <v>0.86841900000000005</v>
      </c>
      <c r="AC62" s="33">
        <v>0.86843300000000001</v>
      </c>
      <c r="AD62" s="33">
        <v>0.86845300000000003</v>
      </c>
      <c r="AE62" s="33">
        <v>0.86847700000000005</v>
      </c>
      <c r="AF62" s="33">
        <v>0.86850099999999997</v>
      </c>
      <c r="AG62" s="33">
        <v>0.86852399999999996</v>
      </c>
      <c r="AH62" s="33">
        <v>0.86854600000000004</v>
      </c>
      <c r="AI62" s="34">
        <v>2.0309999999999998E-3</v>
      </c>
      <c r="AK62" s="59">
        <v>0.99</v>
      </c>
    </row>
    <row r="63" spans="1:37" ht="15" customHeight="1" x14ac:dyDescent="0.45">
      <c r="A63" s="32" t="s">
        <v>212</v>
      </c>
      <c r="B63" s="55" t="s">
        <v>211</v>
      </c>
      <c r="C63" s="33">
        <v>0.83301199999999997</v>
      </c>
      <c r="D63" s="33">
        <v>0.83394999999999997</v>
      </c>
      <c r="E63" s="33">
        <v>0.83488200000000001</v>
      </c>
      <c r="F63" s="33">
        <v>0.83582500000000004</v>
      </c>
      <c r="G63" s="33">
        <v>0.83675999999999995</v>
      </c>
      <c r="H63" s="33">
        <v>0.83770500000000003</v>
      </c>
      <c r="I63" s="33">
        <v>0.83865900000000004</v>
      </c>
      <c r="J63" s="33">
        <v>0.83962300000000001</v>
      </c>
      <c r="K63" s="33">
        <v>0.84053100000000003</v>
      </c>
      <c r="L63" s="33">
        <v>0.841387</v>
      </c>
      <c r="M63" s="33">
        <v>0.84218000000000004</v>
      </c>
      <c r="N63" s="33">
        <v>0.84289400000000003</v>
      </c>
      <c r="O63" s="33">
        <v>0.84355000000000002</v>
      </c>
      <c r="P63" s="33">
        <v>0.84413400000000005</v>
      </c>
      <c r="Q63" s="33">
        <v>0.84465999999999997</v>
      </c>
      <c r="R63" s="33">
        <v>0.84512500000000002</v>
      </c>
      <c r="S63" s="33">
        <v>0.84552899999999998</v>
      </c>
      <c r="T63" s="33">
        <v>0.84587299999999999</v>
      </c>
      <c r="U63" s="33">
        <v>0.84615799999999997</v>
      </c>
      <c r="V63" s="33">
        <v>0.84638400000000003</v>
      </c>
      <c r="W63" s="33">
        <v>0.84654799999999997</v>
      </c>
      <c r="X63" s="33">
        <v>0.84664200000000001</v>
      </c>
      <c r="Y63" s="33">
        <v>0.84668200000000005</v>
      </c>
      <c r="Z63" s="33">
        <v>0.84672899999999995</v>
      </c>
      <c r="AA63" s="33">
        <v>0.84677899999999995</v>
      </c>
      <c r="AB63" s="33">
        <v>0.846831</v>
      </c>
      <c r="AC63" s="33">
        <v>0.84688699999999995</v>
      </c>
      <c r="AD63" s="33">
        <v>0.84693600000000002</v>
      </c>
      <c r="AE63" s="33">
        <v>0.84698300000000004</v>
      </c>
      <c r="AF63" s="33">
        <v>0.84702500000000003</v>
      </c>
      <c r="AG63" s="33">
        <v>0.84705799999999998</v>
      </c>
      <c r="AH63" s="33">
        <v>0.84707900000000003</v>
      </c>
      <c r="AI63" s="34">
        <v>5.4000000000000001E-4</v>
      </c>
    </row>
    <row r="65" spans="1:38" ht="15" customHeight="1" x14ac:dyDescent="0.35">
      <c r="B65" s="57" t="s">
        <v>180</v>
      </c>
    </row>
    <row r="66" spans="1:38" ht="15" customHeight="1" x14ac:dyDescent="0.45">
      <c r="A66" s="32" t="s">
        <v>210</v>
      </c>
      <c r="B66" s="55" t="s">
        <v>209</v>
      </c>
      <c r="C66" s="33">
        <v>13.628468</v>
      </c>
      <c r="D66" s="33">
        <v>13.751341999999999</v>
      </c>
      <c r="E66" s="33">
        <v>13.874824</v>
      </c>
      <c r="F66" s="33">
        <v>14.000648</v>
      </c>
      <c r="G66" s="33">
        <v>14.189617</v>
      </c>
      <c r="H66" s="33">
        <v>14.363944</v>
      </c>
      <c r="I66" s="33">
        <v>14.526837</v>
      </c>
      <c r="J66" s="33">
        <v>14.677469</v>
      </c>
      <c r="K66" s="33">
        <v>14.816541000000001</v>
      </c>
      <c r="L66" s="33">
        <v>14.944065</v>
      </c>
      <c r="M66" s="33">
        <v>15.060946</v>
      </c>
      <c r="N66" s="33">
        <v>15.166916000000001</v>
      </c>
      <c r="O66" s="33">
        <v>15.262172</v>
      </c>
      <c r="P66" s="33">
        <v>15.346278</v>
      </c>
      <c r="Q66" s="33">
        <v>15.41886</v>
      </c>
      <c r="R66" s="33">
        <v>15.479687999999999</v>
      </c>
      <c r="S66" s="33">
        <v>15.527931000000001</v>
      </c>
      <c r="T66" s="33">
        <v>15.561934000000001</v>
      </c>
      <c r="U66" s="33">
        <v>15.580244</v>
      </c>
      <c r="V66" s="33">
        <v>15.596812999999999</v>
      </c>
      <c r="W66" s="33">
        <v>15.611336</v>
      </c>
      <c r="X66" s="33">
        <v>15.623612</v>
      </c>
      <c r="Y66" s="33">
        <v>15.633625</v>
      </c>
      <c r="Z66" s="33">
        <v>15.641453</v>
      </c>
      <c r="AA66" s="33">
        <v>15.647259</v>
      </c>
      <c r="AB66" s="33">
        <v>15.651289</v>
      </c>
      <c r="AC66" s="33">
        <v>15.653836999999999</v>
      </c>
      <c r="AD66" s="33">
        <v>15.655206</v>
      </c>
      <c r="AE66" s="33">
        <v>15.655730999999999</v>
      </c>
      <c r="AF66" s="33">
        <v>15.655652999999999</v>
      </c>
      <c r="AG66" s="33">
        <v>15.655182999999999</v>
      </c>
      <c r="AH66" s="33">
        <v>15.654491999999999</v>
      </c>
      <c r="AI66" s="34">
        <v>4.4809999999999997E-3</v>
      </c>
      <c r="AK66" s="58">
        <v>19</v>
      </c>
    </row>
    <row r="67" spans="1:38" ht="15" customHeight="1" x14ac:dyDescent="0.45">
      <c r="A67" s="32" t="s">
        <v>208</v>
      </c>
      <c r="B67" s="55" t="s">
        <v>207</v>
      </c>
      <c r="C67" s="33">
        <v>0.6</v>
      </c>
      <c r="D67" s="33">
        <v>0.60573699999999997</v>
      </c>
      <c r="E67" s="33">
        <v>0.61110500000000001</v>
      </c>
      <c r="F67" s="33">
        <v>0.61707999999999996</v>
      </c>
      <c r="G67" s="33">
        <v>0.62369200000000002</v>
      </c>
      <c r="H67" s="33">
        <v>0.63010900000000003</v>
      </c>
      <c r="I67" s="33">
        <v>0.63632299999999997</v>
      </c>
      <c r="J67" s="33">
        <v>0.64231199999999999</v>
      </c>
      <c r="K67" s="33">
        <v>0.64814300000000002</v>
      </c>
      <c r="L67" s="33">
        <v>0.65388299999999999</v>
      </c>
      <c r="M67" s="33">
        <v>0.65969299999999997</v>
      </c>
      <c r="N67" s="33">
        <v>0.665686</v>
      </c>
      <c r="O67" s="33">
        <v>0.67196</v>
      </c>
      <c r="P67" s="33">
        <v>0.67845299999999997</v>
      </c>
      <c r="Q67" s="33">
        <v>0.68484699999999998</v>
      </c>
      <c r="R67" s="33">
        <v>0.69062699999999999</v>
      </c>
      <c r="S67" s="33">
        <v>0.69520499999999996</v>
      </c>
      <c r="T67" s="33">
        <v>0.69813899999999995</v>
      </c>
      <c r="U67" s="33">
        <v>0.69932300000000003</v>
      </c>
      <c r="V67" s="33">
        <v>0.69982299999999997</v>
      </c>
      <c r="W67" s="33">
        <v>0.69996999999999998</v>
      </c>
      <c r="X67" s="33">
        <v>0.69999699999999998</v>
      </c>
      <c r="Y67" s="33">
        <v>0.7</v>
      </c>
      <c r="Z67" s="33">
        <v>0.7</v>
      </c>
      <c r="AA67" s="33">
        <v>0.7</v>
      </c>
      <c r="AB67" s="33">
        <v>0.7</v>
      </c>
      <c r="AC67" s="33">
        <v>0.7</v>
      </c>
      <c r="AD67" s="33">
        <v>0.7</v>
      </c>
      <c r="AE67" s="33">
        <v>0.7</v>
      </c>
      <c r="AF67" s="33">
        <v>0.7</v>
      </c>
      <c r="AG67" s="33">
        <v>0.7</v>
      </c>
      <c r="AH67" s="33">
        <v>0.7</v>
      </c>
      <c r="AI67" s="34">
        <v>4.9849999999999998E-3</v>
      </c>
    </row>
    <row r="68" spans="1:38" ht="15" customHeight="1" x14ac:dyDescent="0.45">
      <c r="A68" s="32" t="s">
        <v>206</v>
      </c>
      <c r="B68" s="55" t="s">
        <v>205</v>
      </c>
      <c r="C68" s="33">
        <v>15.019415</v>
      </c>
      <c r="D68" s="33">
        <v>15.390105</v>
      </c>
      <c r="E68" s="33">
        <v>15.707148</v>
      </c>
      <c r="F68" s="33">
        <v>15.869014</v>
      </c>
      <c r="G68" s="33">
        <v>16.008043000000001</v>
      </c>
      <c r="H68" s="33">
        <v>16.141196999999998</v>
      </c>
      <c r="I68" s="33">
        <v>16.267306999999999</v>
      </c>
      <c r="J68" s="33">
        <v>16.386552999999999</v>
      </c>
      <c r="K68" s="33">
        <v>16.492063999999999</v>
      </c>
      <c r="L68" s="33">
        <v>16.585182</v>
      </c>
      <c r="M68" s="33">
        <v>16.667504999999998</v>
      </c>
      <c r="N68" s="33">
        <v>16.740470999999999</v>
      </c>
      <c r="O68" s="33">
        <v>16.804887999999998</v>
      </c>
      <c r="P68" s="33">
        <v>16.864073000000001</v>
      </c>
      <c r="Q68" s="33">
        <v>16.918793000000001</v>
      </c>
      <c r="R68" s="33">
        <v>16.969044</v>
      </c>
      <c r="S68" s="33">
        <v>17.014918999999999</v>
      </c>
      <c r="T68" s="33">
        <v>17.056799000000002</v>
      </c>
      <c r="U68" s="33">
        <v>17.094957000000001</v>
      </c>
      <c r="V68" s="33">
        <v>17.129550999999999</v>
      </c>
      <c r="W68" s="33">
        <v>17.160864</v>
      </c>
      <c r="X68" s="33">
        <v>17.187788000000001</v>
      </c>
      <c r="Y68" s="33">
        <v>17.211051999999999</v>
      </c>
      <c r="Z68" s="33">
        <v>17.230554999999999</v>
      </c>
      <c r="AA68" s="33">
        <v>17.245277000000002</v>
      </c>
      <c r="AB68" s="33">
        <v>17.255977999999999</v>
      </c>
      <c r="AC68" s="33">
        <v>17.262218000000001</v>
      </c>
      <c r="AD68" s="33">
        <v>17.264154000000001</v>
      </c>
      <c r="AE68" s="33">
        <v>17.266027000000001</v>
      </c>
      <c r="AF68" s="33">
        <v>17.267637000000001</v>
      </c>
      <c r="AG68" s="33">
        <v>17.268829</v>
      </c>
      <c r="AH68" s="33">
        <v>17.269665</v>
      </c>
      <c r="AI68" s="34">
        <v>4.5139999999999998E-3</v>
      </c>
    </row>
    <row r="69" spans="1:38" ht="15" customHeight="1" x14ac:dyDescent="0.45">
      <c r="A69" s="32" t="s">
        <v>204</v>
      </c>
      <c r="B69" s="55" t="s">
        <v>203</v>
      </c>
      <c r="C69" s="33">
        <v>13.063992000000001</v>
      </c>
      <c r="D69" s="33">
        <v>13.201715</v>
      </c>
      <c r="E69" s="33">
        <v>13.337156999999999</v>
      </c>
      <c r="F69" s="33">
        <v>13.470661</v>
      </c>
      <c r="G69" s="33">
        <v>13.661602999999999</v>
      </c>
      <c r="H69" s="33">
        <v>13.839343</v>
      </c>
      <c r="I69" s="33">
        <v>14.003154</v>
      </c>
      <c r="J69" s="33">
        <v>14.152417</v>
      </c>
      <c r="K69" s="33">
        <v>14.287701</v>
      </c>
      <c r="L69" s="33">
        <v>14.409393</v>
      </c>
      <c r="M69" s="33">
        <v>14.519396</v>
      </c>
      <c r="N69" s="33">
        <v>14.617293</v>
      </c>
      <c r="O69" s="33">
        <v>14.703091000000001</v>
      </c>
      <c r="P69" s="33">
        <v>14.777593</v>
      </c>
      <c r="Q69" s="33">
        <v>14.842439000000001</v>
      </c>
      <c r="R69" s="33">
        <v>14.897216999999999</v>
      </c>
      <c r="S69" s="33">
        <v>14.942557000000001</v>
      </c>
      <c r="T69" s="33">
        <v>14.977811000000001</v>
      </c>
      <c r="U69" s="33">
        <v>15.001628999999999</v>
      </c>
      <c r="V69" s="33">
        <v>15.025048999999999</v>
      </c>
      <c r="W69" s="33">
        <v>15.047556999999999</v>
      </c>
      <c r="X69" s="33">
        <v>15.068643</v>
      </c>
      <c r="Y69" s="33">
        <v>15.087876</v>
      </c>
      <c r="Z69" s="33">
        <v>15.104975</v>
      </c>
      <c r="AA69" s="33">
        <v>15.119759</v>
      </c>
      <c r="AB69" s="33">
        <v>15.132191000000001</v>
      </c>
      <c r="AC69" s="33">
        <v>15.142374999999999</v>
      </c>
      <c r="AD69" s="33">
        <v>15.150517000000001</v>
      </c>
      <c r="AE69" s="33">
        <v>15.156924999999999</v>
      </c>
      <c r="AF69" s="33">
        <v>15.161902</v>
      </c>
      <c r="AG69" s="33">
        <v>15.165761</v>
      </c>
      <c r="AH69" s="33">
        <v>15.16878</v>
      </c>
      <c r="AI69" s="34">
        <v>4.8300000000000001E-3</v>
      </c>
      <c r="AK69" s="58">
        <v>16.5</v>
      </c>
    </row>
    <row r="70" spans="1:38" ht="15" customHeight="1" x14ac:dyDescent="0.45">
      <c r="A70" s="32" t="s">
        <v>202</v>
      </c>
      <c r="B70" s="55" t="s">
        <v>201</v>
      </c>
      <c r="C70" s="33">
        <v>11.089377000000001</v>
      </c>
      <c r="D70" s="33">
        <v>11.152689000000001</v>
      </c>
      <c r="E70" s="33">
        <v>11.219194999999999</v>
      </c>
      <c r="F70" s="33">
        <v>11.291352</v>
      </c>
      <c r="G70" s="33">
        <v>11.368314</v>
      </c>
      <c r="H70" s="33">
        <v>11.450993</v>
      </c>
      <c r="I70" s="33">
        <v>11.526907</v>
      </c>
      <c r="J70" s="33">
        <v>11.593225</v>
      </c>
      <c r="K70" s="33">
        <v>11.649609</v>
      </c>
      <c r="L70" s="33">
        <v>11.69727</v>
      </c>
      <c r="M70" s="33">
        <v>11.735435000000001</v>
      </c>
      <c r="N70" s="33">
        <v>11.786841000000001</v>
      </c>
      <c r="O70" s="33">
        <v>11.823672</v>
      </c>
      <c r="P70" s="33">
        <v>11.846556</v>
      </c>
      <c r="Q70" s="33">
        <v>11.870701</v>
      </c>
      <c r="R70" s="33">
        <v>11.895593</v>
      </c>
      <c r="S70" s="33">
        <v>11.920514000000001</v>
      </c>
      <c r="T70" s="33">
        <v>11.944622000000001</v>
      </c>
      <c r="U70" s="33">
        <v>11.96688</v>
      </c>
      <c r="V70" s="33">
        <v>11.986381</v>
      </c>
      <c r="W70" s="33">
        <v>12.002324</v>
      </c>
      <c r="X70" s="33">
        <v>12.028273</v>
      </c>
      <c r="Y70" s="33">
        <v>12.050117</v>
      </c>
      <c r="Z70" s="33">
        <v>12.068775</v>
      </c>
      <c r="AA70" s="33">
        <v>12.085065</v>
      </c>
      <c r="AB70" s="33">
        <v>12.099886</v>
      </c>
      <c r="AC70" s="33">
        <v>12.113713000000001</v>
      </c>
      <c r="AD70" s="33">
        <v>12.126626</v>
      </c>
      <c r="AE70" s="33">
        <v>12.138464000000001</v>
      </c>
      <c r="AF70" s="33">
        <v>12.148823</v>
      </c>
      <c r="AG70" s="33">
        <v>12.157327</v>
      </c>
      <c r="AH70" s="33">
        <v>12.163838</v>
      </c>
      <c r="AI70" s="34">
        <v>2.9880000000000002E-3</v>
      </c>
      <c r="AK70" s="58">
        <v>12.5</v>
      </c>
    </row>
    <row r="72" spans="1:38" ht="15" customHeight="1" x14ac:dyDescent="0.35">
      <c r="B72" s="57" t="s">
        <v>200</v>
      </c>
    </row>
    <row r="73" spans="1:38" ht="15" customHeight="1" x14ac:dyDescent="0.45">
      <c r="A73" s="32" t="s">
        <v>199</v>
      </c>
      <c r="B73" s="55" t="s">
        <v>198</v>
      </c>
      <c r="C73" s="33">
        <v>0.90388299999999999</v>
      </c>
      <c r="D73" s="33">
        <v>0.90898599999999996</v>
      </c>
      <c r="E73" s="33">
        <v>0.91415800000000003</v>
      </c>
      <c r="F73" s="33">
        <v>0.91939599999999999</v>
      </c>
      <c r="G73" s="33">
        <v>0.92458399999999996</v>
      </c>
      <c r="H73" s="33">
        <v>0.92974699999999999</v>
      </c>
      <c r="I73" s="33">
        <v>0.93488599999999999</v>
      </c>
      <c r="J73" s="33">
        <v>0.93997699999999995</v>
      </c>
      <c r="K73" s="33">
        <v>0.94458200000000003</v>
      </c>
      <c r="L73" s="33">
        <v>0.94872599999999996</v>
      </c>
      <c r="M73" s="33">
        <v>0.95240400000000003</v>
      </c>
      <c r="N73" s="33">
        <v>0.95564400000000005</v>
      </c>
      <c r="O73" s="33">
        <v>0.95845599999999997</v>
      </c>
      <c r="P73" s="33">
        <v>0.96083700000000005</v>
      </c>
      <c r="Q73" s="33">
        <v>0.96280699999999997</v>
      </c>
      <c r="R73" s="33">
        <v>0.96436500000000003</v>
      </c>
      <c r="S73" s="33">
        <v>0.96551299999999995</v>
      </c>
      <c r="T73" s="33">
        <v>0.96626599999999996</v>
      </c>
      <c r="U73" s="33">
        <v>0.96661799999999998</v>
      </c>
      <c r="V73" s="33">
        <v>0.96658500000000003</v>
      </c>
      <c r="W73" s="33">
        <v>0.96655999999999997</v>
      </c>
      <c r="X73" s="33">
        <v>0.96654300000000004</v>
      </c>
      <c r="Y73" s="33">
        <v>0.96653299999999998</v>
      </c>
      <c r="Z73" s="33">
        <v>0.96653100000000003</v>
      </c>
      <c r="AA73" s="33">
        <v>0.96653199999999995</v>
      </c>
      <c r="AB73" s="33">
        <v>0.96653599999999995</v>
      </c>
      <c r="AC73" s="33">
        <v>0.96654399999999996</v>
      </c>
      <c r="AD73" s="33">
        <v>0.96655400000000002</v>
      </c>
      <c r="AE73" s="33">
        <v>0.96656699999999995</v>
      </c>
      <c r="AF73" s="33">
        <v>0.96657899999999997</v>
      </c>
      <c r="AG73" s="33">
        <v>0.96659200000000001</v>
      </c>
      <c r="AH73" s="33">
        <v>0.96660199999999996</v>
      </c>
      <c r="AI73" s="34">
        <v>2.1670000000000001E-3</v>
      </c>
      <c r="AK73" s="58">
        <v>3.55</v>
      </c>
      <c r="AL73" s="43" t="s">
        <v>197</v>
      </c>
    </row>
    <row r="74" spans="1:38" ht="15" customHeight="1" x14ac:dyDescent="0.45">
      <c r="A74" s="32" t="s">
        <v>196</v>
      </c>
      <c r="B74" s="55" t="s">
        <v>195</v>
      </c>
      <c r="C74" s="33">
        <v>0.602607</v>
      </c>
      <c r="D74" s="33">
        <v>0.60826999999999998</v>
      </c>
      <c r="E74" s="33">
        <v>0.61333300000000002</v>
      </c>
      <c r="F74" s="33">
        <v>0.61779600000000001</v>
      </c>
      <c r="G74" s="33">
        <v>0.62166600000000005</v>
      </c>
      <c r="H74" s="33">
        <v>0.62493200000000004</v>
      </c>
      <c r="I74" s="33">
        <v>0.62762499999999999</v>
      </c>
      <c r="J74" s="33">
        <v>0.62975899999999996</v>
      </c>
      <c r="K74" s="33">
        <v>0.63136000000000003</v>
      </c>
      <c r="L74" s="33">
        <v>0.632386</v>
      </c>
      <c r="M74" s="33">
        <v>0.63287099999999996</v>
      </c>
      <c r="N74" s="33">
        <v>0.63289700000000004</v>
      </c>
      <c r="O74" s="33">
        <v>0.63292599999999999</v>
      </c>
      <c r="P74" s="33">
        <v>0.63295800000000002</v>
      </c>
      <c r="Q74" s="33">
        <v>0.63300199999999995</v>
      </c>
      <c r="R74" s="33">
        <v>0.63305100000000003</v>
      </c>
      <c r="S74" s="33">
        <v>0.63310100000000002</v>
      </c>
      <c r="T74" s="33">
        <v>0.63315100000000002</v>
      </c>
      <c r="U74" s="33">
        <v>0.63320399999999999</v>
      </c>
      <c r="V74" s="33">
        <v>0.63325699999999996</v>
      </c>
      <c r="W74" s="33">
        <v>0.63330900000000001</v>
      </c>
      <c r="X74" s="33">
        <v>0.63335900000000001</v>
      </c>
      <c r="Y74" s="33">
        <v>0.63340700000000005</v>
      </c>
      <c r="Z74" s="33">
        <v>0.63345300000000004</v>
      </c>
      <c r="AA74" s="33">
        <v>0.63349599999999995</v>
      </c>
      <c r="AB74" s="33">
        <v>0.63353400000000004</v>
      </c>
      <c r="AC74" s="33">
        <v>0.63357200000000002</v>
      </c>
      <c r="AD74" s="33">
        <v>0.633606</v>
      </c>
      <c r="AE74" s="33">
        <v>0.63363999999999998</v>
      </c>
      <c r="AF74" s="33">
        <v>0.63367300000000004</v>
      </c>
      <c r="AG74" s="33">
        <v>0.63370499999999996</v>
      </c>
      <c r="AH74" s="33">
        <v>0.63373699999999999</v>
      </c>
      <c r="AI74" s="34">
        <v>1.6260000000000001E-3</v>
      </c>
      <c r="AK74" s="58">
        <v>0.81</v>
      </c>
    </row>
    <row r="75" spans="1:38" ht="15" customHeight="1" x14ac:dyDescent="0.45">
      <c r="A75" s="32" t="s">
        <v>194</v>
      </c>
      <c r="B75" s="55" t="s">
        <v>193</v>
      </c>
      <c r="C75" s="33">
        <v>0.56606800000000002</v>
      </c>
      <c r="D75" s="33">
        <v>0.58214100000000002</v>
      </c>
      <c r="E75" s="33">
        <v>0.59745099999999995</v>
      </c>
      <c r="F75" s="33">
        <v>0.611703</v>
      </c>
      <c r="G75" s="33">
        <v>0.62466699999999997</v>
      </c>
      <c r="H75" s="33">
        <v>0.63600900000000005</v>
      </c>
      <c r="I75" s="33">
        <v>0.64559800000000001</v>
      </c>
      <c r="J75" s="33">
        <v>0.65348200000000001</v>
      </c>
      <c r="K75" s="33">
        <v>0.65952200000000005</v>
      </c>
      <c r="L75" s="33">
        <v>0.66364100000000004</v>
      </c>
      <c r="M75" s="33">
        <v>0.66574199999999994</v>
      </c>
      <c r="N75" s="33">
        <v>0.66577699999999995</v>
      </c>
      <c r="O75" s="33">
        <v>0.66581699999999999</v>
      </c>
      <c r="P75" s="33">
        <v>0.66585899999999998</v>
      </c>
      <c r="Q75" s="33">
        <v>0.66590499999999997</v>
      </c>
      <c r="R75" s="33">
        <v>0.66595400000000005</v>
      </c>
      <c r="S75" s="33">
        <v>0.66600400000000004</v>
      </c>
      <c r="T75" s="33">
        <v>0.66605499999999995</v>
      </c>
      <c r="U75" s="33">
        <v>0.66610499999999995</v>
      </c>
      <c r="V75" s="33">
        <v>0.66615500000000005</v>
      </c>
      <c r="W75" s="33">
        <v>0.66620400000000002</v>
      </c>
      <c r="X75" s="33">
        <v>0.66624899999999998</v>
      </c>
      <c r="Y75" s="33">
        <v>0.666292</v>
      </c>
      <c r="Z75" s="33">
        <v>0.66633600000000004</v>
      </c>
      <c r="AA75" s="33">
        <v>0.666377</v>
      </c>
      <c r="AB75" s="33">
        <v>0.66641600000000001</v>
      </c>
      <c r="AC75" s="33">
        <v>0.66645500000000002</v>
      </c>
      <c r="AD75" s="33">
        <v>0.66649199999999997</v>
      </c>
      <c r="AE75" s="33">
        <v>0.66652800000000001</v>
      </c>
      <c r="AF75" s="33">
        <v>0.66656400000000005</v>
      </c>
      <c r="AG75" s="33">
        <v>0.66659999999999997</v>
      </c>
      <c r="AH75" s="33">
        <v>0.66663399999999995</v>
      </c>
      <c r="AI75" s="34">
        <v>5.2890000000000003E-3</v>
      </c>
    </row>
    <row r="76" spans="1:38" ht="15" customHeight="1" x14ac:dyDescent="0.45">
      <c r="A76" s="32" t="s">
        <v>192</v>
      </c>
      <c r="B76" s="55" t="s">
        <v>191</v>
      </c>
      <c r="C76" s="33">
        <v>0.59544699999999995</v>
      </c>
      <c r="D76" s="33">
        <v>0.599472</v>
      </c>
      <c r="E76" s="33">
        <v>0.60328199999999998</v>
      </c>
      <c r="F76" s="33">
        <v>0.606877</v>
      </c>
      <c r="G76" s="33">
        <v>0.61017699999999997</v>
      </c>
      <c r="H76" s="33">
        <v>0.61310200000000004</v>
      </c>
      <c r="I76" s="33">
        <v>0.61565499999999995</v>
      </c>
      <c r="J76" s="33">
        <v>0.61783399999999999</v>
      </c>
      <c r="K76" s="33">
        <v>0.61960300000000001</v>
      </c>
      <c r="L76" s="33">
        <v>0.62090500000000004</v>
      </c>
      <c r="M76" s="33">
        <v>0.62170300000000001</v>
      </c>
      <c r="N76" s="33">
        <v>0.62196799999999997</v>
      </c>
      <c r="O76" s="33">
        <v>0.62225399999999997</v>
      </c>
      <c r="P76" s="33">
        <v>0.62255799999999994</v>
      </c>
      <c r="Q76" s="33">
        <v>0.62288200000000005</v>
      </c>
      <c r="R76" s="33">
        <v>0.62322299999999997</v>
      </c>
      <c r="S76" s="33">
        <v>0.62357700000000005</v>
      </c>
      <c r="T76" s="33">
        <v>0.62394099999999997</v>
      </c>
      <c r="U76" s="33">
        <v>0.62431099999999995</v>
      </c>
      <c r="V76" s="33">
        <v>0.62468500000000005</v>
      </c>
      <c r="W76" s="33">
        <v>0.62505699999999997</v>
      </c>
      <c r="X76" s="33">
        <v>0.62542299999999995</v>
      </c>
      <c r="Y76" s="33">
        <v>0.62577899999999997</v>
      </c>
      <c r="Z76" s="33">
        <v>0.62612900000000005</v>
      </c>
      <c r="AA76" s="33">
        <v>0.626471</v>
      </c>
      <c r="AB76" s="33">
        <v>0.62680400000000003</v>
      </c>
      <c r="AC76" s="33">
        <v>0.62713099999999999</v>
      </c>
      <c r="AD76" s="33">
        <v>0.62745200000000001</v>
      </c>
      <c r="AE76" s="33">
        <v>0.62777300000000003</v>
      </c>
      <c r="AF76" s="33">
        <v>0.62809499999999996</v>
      </c>
      <c r="AG76" s="33">
        <v>0.62841899999999995</v>
      </c>
      <c r="AH76" s="33">
        <v>0.62874399999999997</v>
      </c>
      <c r="AI76" s="34">
        <v>1.7570000000000001E-3</v>
      </c>
    </row>
    <row r="78" spans="1:38" ht="15" customHeight="1" x14ac:dyDescent="0.35">
      <c r="B78" s="57" t="s">
        <v>190</v>
      </c>
    </row>
    <row r="79" spans="1:38" ht="15" customHeight="1" x14ac:dyDescent="0.45">
      <c r="A79" s="32" t="s">
        <v>189</v>
      </c>
      <c r="B79" s="55" t="s">
        <v>188</v>
      </c>
      <c r="C79" s="33">
        <v>631.17059300000005</v>
      </c>
      <c r="D79" s="33">
        <v>621.62829599999998</v>
      </c>
      <c r="E79" s="33">
        <v>611.962402</v>
      </c>
      <c r="F79" s="33">
        <v>602.15692100000001</v>
      </c>
      <c r="G79" s="33">
        <v>592.27484100000004</v>
      </c>
      <c r="H79" s="33">
        <v>582.93145800000002</v>
      </c>
      <c r="I79" s="33">
        <v>574.12420699999996</v>
      </c>
      <c r="J79" s="33">
        <v>565.85333300000002</v>
      </c>
      <c r="K79" s="33">
        <v>558.10553000000004</v>
      </c>
      <c r="L79" s="33">
        <v>550.85461399999997</v>
      </c>
      <c r="M79" s="33">
        <v>544.08429000000001</v>
      </c>
      <c r="N79" s="33">
        <v>537.80908199999999</v>
      </c>
      <c r="O79" s="33">
        <v>532.10931400000004</v>
      </c>
      <c r="P79" s="33">
        <v>526.97009300000002</v>
      </c>
      <c r="Q79" s="33">
        <v>522.37658699999997</v>
      </c>
      <c r="R79" s="33">
        <v>518.32519500000001</v>
      </c>
      <c r="S79" s="33">
        <v>514.78955099999996</v>
      </c>
      <c r="T79" s="33">
        <v>511.76858499999997</v>
      </c>
      <c r="U79" s="33">
        <v>509.23284899999999</v>
      </c>
      <c r="V79" s="33">
        <v>507.20153800000003</v>
      </c>
      <c r="W79" s="33">
        <v>505.65002399999997</v>
      </c>
      <c r="X79" s="33">
        <v>504.60354599999999</v>
      </c>
      <c r="Y79" s="33">
        <v>504.081909</v>
      </c>
      <c r="Z79" s="33">
        <v>504.069885</v>
      </c>
      <c r="AA79" s="33">
        <v>504.06195100000002</v>
      </c>
      <c r="AB79" s="33">
        <v>504.05599999999998</v>
      </c>
      <c r="AC79" s="33">
        <v>504.05246</v>
      </c>
      <c r="AD79" s="33">
        <v>504.05221599999999</v>
      </c>
      <c r="AE79" s="33">
        <v>504.05285600000002</v>
      </c>
      <c r="AF79" s="33">
        <v>504.05599999999998</v>
      </c>
      <c r="AG79" s="33">
        <v>504.06210299999998</v>
      </c>
      <c r="AH79" s="33">
        <v>504.07015999999999</v>
      </c>
      <c r="AI79" s="34">
        <v>-7.2269999999999999E-3</v>
      </c>
    </row>
    <row r="80" spans="1:38" ht="15" customHeight="1" x14ac:dyDescent="0.45">
      <c r="A80" s="32" t="s">
        <v>187</v>
      </c>
      <c r="B80" s="55" t="s">
        <v>186</v>
      </c>
      <c r="C80" s="33">
        <v>463.17053199999998</v>
      </c>
      <c r="D80" s="33">
        <v>458.306488</v>
      </c>
      <c r="E80" s="33">
        <v>453.49096700000001</v>
      </c>
      <c r="F80" s="33">
        <v>448.71795700000001</v>
      </c>
      <c r="G80" s="33">
        <v>443.90039100000001</v>
      </c>
      <c r="H80" s="33">
        <v>439.00692700000002</v>
      </c>
      <c r="I80" s="33">
        <v>434.04074100000003</v>
      </c>
      <c r="J80" s="33">
        <v>429.00714099999999</v>
      </c>
      <c r="K80" s="33">
        <v>423.94998199999998</v>
      </c>
      <c r="L80" s="33">
        <v>419.13601699999998</v>
      </c>
      <c r="M80" s="33">
        <v>414.55874599999999</v>
      </c>
      <c r="N80" s="33">
        <v>410.22170999999997</v>
      </c>
      <c r="O80" s="33">
        <v>406.10730000000001</v>
      </c>
      <c r="P80" s="33">
        <v>402.21569799999997</v>
      </c>
      <c r="Q80" s="33">
        <v>398.561218</v>
      </c>
      <c r="R80" s="33">
        <v>395.15493800000002</v>
      </c>
      <c r="S80" s="33">
        <v>391.98239100000001</v>
      </c>
      <c r="T80" s="33">
        <v>389.08480800000001</v>
      </c>
      <c r="U80" s="33">
        <v>386.43585200000001</v>
      </c>
      <c r="V80" s="33">
        <v>384.04348800000002</v>
      </c>
      <c r="W80" s="33">
        <v>381.891907</v>
      </c>
      <c r="X80" s="33">
        <v>379.96460000000002</v>
      </c>
      <c r="Y80" s="33">
        <v>378.30517600000002</v>
      </c>
      <c r="Z80" s="33">
        <v>376.889771</v>
      </c>
      <c r="AA80" s="33">
        <v>375.75488300000001</v>
      </c>
      <c r="AB80" s="33">
        <v>374.91705300000001</v>
      </c>
      <c r="AC80" s="33">
        <v>374.37753300000003</v>
      </c>
      <c r="AD80" s="33">
        <v>374.12930299999999</v>
      </c>
      <c r="AE80" s="33">
        <v>374.12423699999999</v>
      </c>
      <c r="AF80" s="33">
        <v>374.12011699999999</v>
      </c>
      <c r="AG80" s="33">
        <v>374.11752300000001</v>
      </c>
      <c r="AH80" s="33">
        <v>374.11608899999999</v>
      </c>
      <c r="AI80" s="34">
        <v>-6.8640000000000003E-3</v>
      </c>
    </row>
    <row r="82" spans="1:35" ht="15" customHeight="1" x14ac:dyDescent="0.35">
      <c r="B82" s="57" t="s">
        <v>185</v>
      </c>
    </row>
    <row r="83" spans="1:35" ht="15" customHeight="1" x14ac:dyDescent="0.35">
      <c r="B83" s="57" t="s">
        <v>184</v>
      </c>
    </row>
    <row r="84" spans="1:35" ht="15" customHeight="1" x14ac:dyDescent="0.45">
      <c r="A84" s="32" t="s">
        <v>183</v>
      </c>
      <c r="B84" s="55" t="s">
        <v>178</v>
      </c>
      <c r="C84" s="33">
        <v>0.96926699999999999</v>
      </c>
      <c r="D84" s="33">
        <v>0.96270599999999995</v>
      </c>
      <c r="E84" s="33">
        <v>0.95533900000000005</v>
      </c>
      <c r="F84" s="33">
        <v>0.94774199999999997</v>
      </c>
      <c r="G84" s="33">
        <v>0.94002200000000002</v>
      </c>
      <c r="H84" s="33">
        <v>0.93222700000000003</v>
      </c>
      <c r="I84" s="33">
        <v>0.92420599999999997</v>
      </c>
      <c r="J84" s="33">
        <v>0.91599799999999998</v>
      </c>
      <c r="K84" s="33">
        <v>0.90784200000000004</v>
      </c>
      <c r="L84" s="33">
        <v>0.89989799999999998</v>
      </c>
      <c r="M84" s="33">
        <v>0.89219000000000004</v>
      </c>
      <c r="N84" s="33">
        <v>0.88432699999999997</v>
      </c>
      <c r="O84" s="33">
        <v>0.87669299999999994</v>
      </c>
      <c r="P84" s="33">
        <v>0.86920600000000003</v>
      </c>
      <c r="Q84" s="33">
        <v>0.86165099999999994</v>
      </c>
      <c r="R84" s="33">
        <v>0.85407699999999998</v>
      </c>
      <c r="S84" s="33">
        <v>0.846638</v>
      </c>
      <c r="T84" s="33">
        <v>0.83933599999999997</v>
      </c>
      <c r="U84" s="33">
        <v>0.83201999999999998</v>
      </c>
      <c r="V84" s="33">
        <v>0.82466600000000001</v>
      </c>
      <c r="W84" s="33">
        <v>0.81734600000000002</v>
      </c>
      <c r="X84" s="33">
        <v>0.81011100000000003</v>
      </c>
      <c r="Y84" s="33">
        <v>0.80288999999999999</v>
      </c>
      <c r="Z84" s="33">
        <v>0.79568499999999998</v>
      </c>
      <c r="AA84" s="33">
        <v>0.78847800000000001</v>
      </c>
      <c r="AB84" s="33">
        <v>0.78128699999999995</v>
      </c>
      <c r="AC84" s="33">
        <v>0.77407800000000004</v>
      </c>
      <c r="AD84" s="33">
        <v>0.76688699999999999</v>
      </c>
      <c r="AE84" s="33">
        <v>0.75967499999999999</v>
      </c>
      <c r="AF84" s="33">
        <v>0.75251000000000001</v>
      </c>
      <c r="AG84" s="33">
        <v>0.74537799999999999</v>
      </c>
      <c r="AH84" s="33">
        <v>0.73828000000000005</v>
      </c>
      <c r="AI84" s="34">
        <v>-8.7430000000000008E-3</v>
      </c>
    </row>
    <row r="85" spans="1:35" ht="15" customHeight="1" x14ac:dyDescent="0.45">
      <c r="A85" s="32" t="s">
        <v>182</v>
      </c>
      <c r="B85" s="55" t="s">
        <v>176</v>
      </c>
      <c r="C85" s="33">
        <v>0.89036999999999999</v>
      </c>
      <c r="D85" s="33">
        <v>0.89093299999999997</v>
      </c>
      <c r="E85" s="33">
        <v>0.89190100000000005</v>
      </c>
      <c r="F85" s="33">
        <v>0.89393199999999995</v>
      </c>
      <c r="G85" s="33">
        <v>0.87477700000000003</v>
      </c>
      <c r="H85" s="33">
        <v>0.87344100000000002</v>
      </c>
      <c r="I85" s="33">
        <v>0.87207999999999997</v>
      </c>
      <c r="J85" s="33">
        <v>0.870838</v>
      </c>
      <c r="K85" s="33">
        <v>0.869726</v>
      </c>
      <c r="L85" s="33">
        <v>0.86876799999999998</v>
      </c>
      <c r="M85" s="33">
        <v>0.86803900000000001</v>
      </c>
      <c r="N85" s="33">
        <v>0.86694499999999997</v>
      </c>
      <c r="O85" s="33">
        <v>0.866201</v>
      </c>
      <c r="P85" s="33">
        <v>0.86521999999999999</v>
      </c>
      <c r="Q85" s="33">
        <v>0.86086700000000005</v>
      </c>
      <c r="R85" s="33">
        <v>0.85772599999999999</v>
      </c>
      <c r="S85" s="33">
        <v>0.85439600000000004</v>
      </c>
      <c r="T85" s="33">
        <v>0.85317500000000002</v>
      </c>
      <c r="U85" s="33">
        <v>0.852634</v>
      </c>
      <c r="V85" s="33">
        <v>0.852576</v>
      </c>
      <c r="W85" s="33">
        <v>0.852904</v>
      </c>
      <c r="X85" s="33">
        <v>0.85195900000000002</v>
      </c>
      <c r="Y85" s="33">
        <v>0.85069499999999998</v>
      </c>
      <c r="Z85" s="33">
        <v>0.84990100000000002</v>
      </c>
      <c r="AA85" s="33">
        <v>0.84838599999999997</v>
      </c>
      <c r="AB85" s="33">
        <v>0.84631599999999996</v>
      </c>
      <c r="AC85" s="33">
        <v>0.84418400000000005</v>
      </c>
      <c r="AD85" s="33">
        <v>0.84233599999999997</v>
      </c>
      <c r="AE85" s="33">
        <v>0.84170800000000001</v>
      </c>
      <c r="AF85" s="33">
        <v>0.84148199999999995</v>
      </c>
      <c r="AG85" s="33">
        <v>0.84077299999999999</v>
      </c>
      <c r="AH85" s="33">
        <v>0.84012299999999995</v>
      </c>
      <c r="AI85" s="34">
        <v>-1.872E-3</v>
      </c>
    </row>
    <row r="86" spans="1:35" ht="15" customHeight="1" x14ac:dyDescent="0.45">
      <c r="A86" s="32" t="s">
        <v>181</v>
      </c>
      <c r="B86" s="55" t="s">
        <v>174</v>
      </c>
      <c r="C86" s="33">
        <v>0.96527399999999997</v>
      </c>
      <c r="D86" s="33">
        <v>0.95820399999999994</v>
      </c>
      <c r="E86" s="33">
        <v>0.95052700000000001</v>
      </c>
      <c r="F86" s="33">
        <v>0.94283399999999995</v>
      </c>
      <c r="G86" s="33">
        <v>0.93498300000000001</v>
      </c>
      <c r="H86" s="33">
        <v>0.92723800000000001</v>
      </c>
      <c r="I86" s="33">
        <v>0.91944899999999996</v>
      </c>
      <c r="J86" s="33">
        <v>0.91166700000000001</v>
      </c>
      <c r="K86" s="33">
        <v>0.90410199999999996</v>
      </c>
      <c r="L86" s="33">
        <v>0.89687399999999995</v>
      </c>
      <c r="M86" s="33">
        <v>0.88999700000000004</v>
      </c>
      <c r="N86" s="33">
        <v>0.88312100000000004</v>
      </c>
      <c r="O86" s="33">
        <v>0.87657200000000002</v>
      </c>
      <c r="P86" s="33">
        <v>0.87027900000000002</v>
      </c>
      <c r="Q86" s="33">
        <v>0.86401700000000003</v>
      </c>
      <c r="R86" s="33">
        <v>0.85784099999999996</v>
      </c>
      <c r="S86" s="33">
        <v>0.85186700000000004</v>
      </c>
      <c r="T86" s="33">
        <v>0.846113</v>
      </c>
      <c r="U86" s="33">
        <v>0.84045999999999998</v>
      </c>
      <c r="V86" s="33">
        <v>0.83489100000000005</v>
      </c>
      <c r="W86" s="33">
        <v>0.82945999999999998</v>
      </c>
      <c r="X86" s="33">
        <v>0.82419100000000001</v>
      </c>
      <c r="Y86" s="33">
        <v>0.81902399999999997</v>
      </c>
      <c r="Z86" s="33">
        <v>0.81396199999999996</v>
      </c>
      <c r="AA86" s="33">
        <v>0.80898499999999995</v>
      </c>
      <c r="AB86" s="33">
        <v>0.80410499999999996</v>
      </c>
      <c r="AC86" s="33">
        <v>0.79929300000000003</v>
      </c>
      <c r="AD86" s="33">
        <v>0.79457900000000004</v>
      </c>
      <c r="AE86" s="33">
        <v>0.78994299999999995</v>
      </c>
      <c r="AF86" s="33">
        <v>0.78542999999999996</v>
      </c>
      <c r="AG86" s="33">
        <v>0.78102199999999999</v>
      </c>
      <c r="AH86" s="33">
        <v>0.77671699999999999</v>
      </c>
      <c r="AI86" s="34">
        <v>-6.986E-3</v>
      </c>
    </row>
    <row r="88" spans="1:35" ht="15" customHeight="1" x14ac:dyDescent="0.35">
      <c r="B88" s="57" t="s">
        <v>180</v>
      </c>
    </row>
    <row r="89" spans="1:35" ht="15" customHeight="1" x14ac:dyDescent="0.45">
      <c r="A89" s="32" t="s">
        <v>179</v>
      </c>
      <c r="B89" s="55" t="s">
        <v>178</v>
      </c>
      <c r="C89" s="33">
        <v>0.98990199999999995</v>
      </c>
      <c r="D89" s="33">
        <v>0.98781699999999995</v>
      </c>
      <c r="E89" s="33">
        <v>0.98538199999999998</v>
      </c>
      <c r="F89" s="33">
        <v>0.98284099999999996</v>
      </c>
      <c r="G89" s="33">
        <v>0.98023700000000002</v>
      </c>
      <c r="H89" s="33">
        <v>0.97759700000000005</v>
      </c>
      <c r="I89" s="33">
        <v>0.97485999999999995</v>
      </c>
      <c r="J89" s="33">
        <v>0.97204800000000002</v>
      </c>
      <c r="K89" s="33">
        <v>0.96924900000000003</v>
      </c>
      <c r="L89" s="33">
        <v>0.96651699999999996</v>
      </c>
      <c r="M89" s="33">
        <v>0.96387</v>
      </c>
      <c r="N89" s="33">
        <v>0.96115799999999996</v>
      </c>
      <c r="O89" s="33">
        <v>0.95850800000000003</v>
      </c>
      <c r="P89" s="33">
        <v>0.95589999999999997</v>
      </c>
      <c r="Q89" s="33">
        <v>0.95324500000000001</v>
      </c>
      <c r="R89" s="33">
        <v>0.95057999999999998</v>
      </c>
      <c r="S89" s="33">
        <v>0.94796199999999997</v>
      </c>
      <c r="T89" s="33">
        <v>0.94539200000000001</v>
      </c>
      <c r="U89" s="33">
        <v>0.94281400000000004</v>
      </c>
      <c r="V89" s="33">
        <v>0.94020700000000001</v>
      </c>
      <c r="W89" s="33">
        <v>0.93760699999999997</v>
      </c>
      <c r="X89" s="33">
        <v>0.93503899999999995</v>
      </c>
      <c r="Y89" s="33">
        <v>0.93246300000000004</v>
      </c>
      <c r="Z89" s="33">
        <v>0.92987200000000003</v>
      </c>
      <c r="AA89" s="33">
        <v>0.927284</v>
      </c>
      <c r="AB89" s="33">
        <v>0.92469699999999999</v>
      </c>
      <c r="AC89" s="33">
        <v>0.922095</v>
      </c>
      <c r="AD89" s="33">
        <v>0.91949599999999998</v>
      </c>
      <c r="AE89" s="33">
        <v>0.91687799999999997</v>
      </c>
      <c r="AF89" s="33">
        <v>0.91427000000000003</v>
      </c>
      <c r="AG89" s="33">
        <v>0.91167200000000004</v>
      </c>
      <c r="AH89" s="33">
        <v>0.90908199999999995</v>
      </c>
      <c r="AI89" s="34">
        <v>-2.7439999999999999E-3</v>
      </c>
    </row>
    <row r="90" spans="1:35" ht="15" customHeight="1" x14ac:dyDescent="0.45">
      <c r="A90" s="32" t="s">
        <v>177</v>
      </c>
      <c r="B90" s="55" t="s">
        <v>176</v>
      </c>
      <c r="C90" s="33">
        <v>0.99944699999999997</v>
      </c>
      <c r="D90" s="33">
        <v>0.99922699999999998</v>
      </c>
      <c r="E90" s="33">
        <v>0.99919100000000005</v>
      </c>
      <c r="F90" s="33">
        <v>0.99952600000000003</v>
      </c>
      <c r="G90" s="33">
        <v>0.993251</v>
      </c>
      <c r="H90" s="33">
        <v>0.99274200000000001</v>
      </c>
      <c r="I90" s="33">
        <v>0.99208700000000005</v>
      </c>
      <c r="J90" s="33">
        <v>0.99178599999999995</v>
      </c>
      <c r="K90" s="33">
        <v>0.99148800000000004</v>
      </c>
      <c r="L90" s="33">
        <v>0.99147300000000005</v>
      </c>
      <c r="M90" s="33">
        <v>0.99128000000000005</v>
      </c>
      <c r="N90" s="33">
        <v>0.99089000000000005</v>
      </c>
      <c r="O90" s="33">
        <v>0.99075500000000005</v>
      </c>
      <c r="P90" s="33">
        <v>0.99094099999999996</v>
      </c>
      <c r="Q90" s="33">
        <v>0.98867499999999997</v>
      </c>
      <c r="R90" s="33">
        <v>0.986842</v>
      </c>
      <c r="S90" s="33">
        <v>0.98464499999999999</v>
      </c>
      <c r="T90" s="33">
        <v>0.98351</v>
      </c>
      <c r="U90" s="33">
        <v>0.982931</v>
      </c>
      <c r="V90" s="33">
        <v>0.98251599999999994</v>
      </c>
      <c r="W90" s="33">
        <v>0.98270800000000003</v>
      </c>
      <c r="X90" s="33">
        <v>0.98225099999999999</v>
      </c>
      <c r="Y90" s="33">
        <v>0.98182999999999998</v>
      </c>
      <c r="Z90" s="33">
        <v>0.98196700000000003</v>
      </c>
      <c r="AA90" s="33">
        <v>0.98153400000000002</v>
      </c>
      <c r="AB90" s="33">
        <v>0.98066600000000004</v>
      </c>
      <c r="AC90" s="33">
        <v>0.97968900000000003</v>
      </c>
      <c r="AD90" s="33">
        <v>0.97900600000000004</v>
      </c>
      <c r="AE90" s="33">
        <v>0.97894499999999995</v>
      </c>
      <c r="AF90" s="33">
        <v>0.978962</v>
      </c>
      <c r="AG90" s="33">
        <v>0.978576</v>
      </c>
      <c r="AH90" s="33">
        <v>0.97815799999999997</v>
      </c>
      <c r="AI90" s="34">
        <v>-6.9399999999999996E-4</v>
      </c>
    </row>
    <row r="91" spans="1:35" ht="15" customHeight="1" x14ac:dyDescent="0.45">
      <c r="A91" s="32" t="s">
        <v>175</v>
      </c>
      <c r="B91" s="55" t="s">
        <v>174</v>
      </c>
      <c r="C91" s="33">
        <v>0.990282</v>
      </c>
      <c r="D91" s="33">
        <v>0.98837299999999995</v>
      </c>
      <c r="E91" s="33">
        <v>0.98617100000000002</v>
      </c>
      <c r="F91" s="33">
        <v>0.98391600000000001</v>
      </c>
      <c r="G91" s="33">
        <v>0.98157799999999995</v>
      </c>
      <c r="H91" s="33">
        <v>0.979244</v>
      </c>
      <c r="I91" s="33">
        <v>0.97685699999999998</v>
      </c>
      <c r="J91" s="33">
        <v>0.974437</v>
      </c>
      <c r="K91" s="33">
        <v>0.97206199999999998</v>
      </c>
      <c r="L91" s="33">
        <v>0.96978299999999995</v>
      </c>
      <c r="M91" s="33">
        <v>0.967611</v>
      </c>
      <c r="N91" s="33">
        <v>0.96541500000000002</v>
      </c>
      <c r="O91" s="33">
        <v>0.96331</v>
      </c>
      <c r="P91" s="33">
        <v>0.96127099999999999</v>
      </c>
      <c r="Q91" s="33">
        <v>0.959198</v>
      </c>
      <c r="R91" s="33">
        <v>0.95713000000000004</v>
      </c>
      <c r="S91" s="33">
        <v>0.95511400000000002</v>
      </c>
      <c r="T91" s="33">
        <v>0.95314900000000002</v>
      </c>
      <c r="U91" s="33">
        <v>0.95119600000000004</v>
      </c>
      <c r="V91" s="33">
        <v>0.94923800000000003</v>
      </c>
      <c r="W91" s="33">
        <v>0.94730700000000001</v>
      </c>
      <c r="X91" s="33">
        <v>0.94542300000000001</v>
      </c>
      <c r="Y91" s="33">
        <v>0.94355199999999995</v>
      </c>
      <c r="Z91" s="33">
        <v>0.94169199999999997</v>
      </c>
      <c r="AA91" s="33">
        <v>0.93985600000000002</v>
      </c>
      <c r="AB91" s="33">
        <v>0.93804200000000004</v>
      </c>
      <c r="AC91" s="33">
        <v>0.93623400000000001</v>
      </c>
      <c r="AD91" s="33">
        <v>0.93444899999999997</v>
      </c>
      <c r="AE91" s="33">
        <v>0.93267199999999995</v>
      </c>
      <c r="AF91" s="33">
        <v>0.93092200000000003</v>
      </c>
      <c r="AG91" s="33">
        <v>0.92919600000000002</v>
      </c>
      <c r="AH91" s="33">
        <v>0.92748900000000001</v>
      </c>
      <c r="AI91" s="34">
        <v>-2.111E-3</v>
      </c>
    </row>
    <row r="93" spans="1:35" ht="15" customHeight="1" x14ac:dyDescent="0.35">
      <c r="B93" s="57" t="s">
        <v>173</v>
      </c>
    </row>
    <row r="94" spans="1:35" ht="15" customHeight="1" x14ac:dyDescent="0.35">
      <c r="B94" s="57" t="s">
        <v>172</v>
      </c>
    </row>
    <row r="95" spans="1:35" ht="15" customHeight="1" x14ac:dyDescent="0.35">
      <c r="B95" s="57" t="s">
        <v>171</v>
      </c>
    </row>
    <row r="96" spans="1:35" ht="15" customHeight="1" x14ac:dyDescent="0.45">
      <c r="A96" s="32" t="s">
        <v>170</v>
      </c>
      <c r="B96" s="55" t="s">
        <v>154</v>
      </c>
      <c r="C96" s="33">
        <v>0</v>
      </c>
      <c r="D96" s="33">
        <v>0</v>
      </c>
      <c r="E96" s="33">
        <v>0</v>
      </c>
      <c r="F96" s="33">
        <v>0</v>
      </c>
      <c r="G96" s="33">
        <v>0</v>
      </c>
      <c r="H96" s="33">
        <v>0</v>
      </c>
      <c r="I96" s="33">
        <v>0</v>
      </c>
      <c r="J96" s="33">
        <v>0</v>
      </c>
      <c r="K96" s="33">
        <v>0</v>
      </c>
      <c r="L96" s="33">
        <v>0</v>
      </c>
      <c r="M96" s="33">
        <v>0</v>
      </c>
      <c r="N96" s="33">
        <v>0</v>
      </c>
      <c r="O96" s="33">
        <v>0</v>
      </c>
      <c r="P96" s="33">
        <v>0</v>
      </c>
      <c r="Q96" s="33">
        <v>0</v>
      </c>
      <c r="R96" s="33">
        <v>1.9999999999999999E-6</v>
      </c>
      <c r="S96" s="33">
        <v>5.0000000000000004E-6</v>
      </c>
      <c r="T96" s="33">
        <v>1.1E-5</v>
      </c>
      <c r="U96" s="33">
        <v>2.1999999999999999E-5</v>
      </c>
      <c r="V96" s="33">
        <v>4.3000000000000002E-5</v>
      </c>
      <c r="W96" s="33">
        <v>8.1000000000000004E-5</v>
      </c>
      <c r="X96" s="33">
        <v>1.5100000000000001E-4</v>
      </c>
      <c r="Y96" s="33">
        <v>2.7900000000000001E-4</v>
      </c>
      <c r="Z96" s="33">
        <v>4.0700000000000003E-4</v>
      </c>
      <c r="AA96" s="33">
        <v>5.3600000000000002E-4</v>
      </c>
      <c r="AB96" s="33">
        <v>6.6600000000000003E-4</v>
      </c>
      <c r="AC96" s="33">
        <v>7.9699999999999997E-4</v>
      </c>
      <c r="AD96" s="33">
        <v>9.3000000000000005E-4</v>
      </c>
      <c r="AE96" s="33">
        <v>1.0640000000000001E-3</v>
      </c>
      <c r="AF96" s="33">
        <v>1.1969999999999999E-3</v>
      </c>
      <c r="AG96" s="33">
        <v>1.3309999999999999E-3</v>
      </c>
      <c r="AH96" s="33">
        <v>1.4660000000000001E-3</v>
      </c>
      <c r="AI96" s="34" t="s">
        <v>153</v>
      </c>
    </row>
    <row r="97" spans="1:35" ht="15" customHeight="1" x14ac:dyDescent="0.45">
      <c r="A97" s="32" t="s">
        <v>169</v>
      </c>
      <c r="B97" s="55" t="s">
        <v>151</v>
      </c>
      <c r="C97" s="54">
        <v>15.371174999999999</v>
      </c>
      <c r="D97" s="54">
        <v>17.789476000000001</v>
      </c>
      <c r="E97" s="54">
        <v>20.174282000000002</v>
      </c>
      <c r="F97" s="54">
        <v>22.494509000000001</v>
      </c>
      <c r="G97" s="54">
        <v>24.817796999999999</v>
      </c>
      <c r="H97" s="54">
        <v>27.148112999999999</v>
      </c>
      <c r="I97" s="54">
        <v>29.491848000000001</v>
      </c>
      <c r="J97" s="54">
        <v>31.857081999999998</v>
      </c>
      <c r="K97" s="54">
        <v>34.242167999999999</v>
      </c>
      <c r="L97" s="54">
        <v>36.649825999999997</v>
      </c>
      <c r="M97" s="54">
        <v>39.084167000000001</v>
      </c>
      <c r="N97" s="54">
        <v>41.555790000000002</v>
      </c>
      <c r="O97" s="54">
        <v>44.056389000000003</v>
      </c>
      <c r="P97" s="54">
        <v>46.576397</v>
      </c>
      <c r="Q97" s="54">
        <v>49.118954000000002</v>
      </c>
      <c r="R97" s="54">
        <v>51.687271000000003</v>
      </c>
      <c r="S97" s="54">
        <v>54.275100999999999</v>
      </c>
      <c r="T97" s="54">
        <v>56.878039999999999</v>
      </c>
      <c r="U97" s="54">
        <v>59.506382000000002</v>
      </c>
      <c r="V97" s="54">
        <v>62.160277999999998</v>
      </c>
      <c r="W97" s="54">
        <v>64.835609000000005</v>
      </c>
      <c r="X97" s="54">
        <v>67.541222000000005</v>
      </c>
      <c r="Y97" s="54">
        <v>70.264602999999994</v>
      </c>
      <c r="Z97" s="54">
        <v>73.011825999999999</v>
      </c>
      <c r="AA97" s="54">
        <v>75.781441000000001</v>
      </c>
      <c r="AB97" s="54">
        <v>78.573357000000001</v>
      </c>
      <c r="AC97" s="54">
        <v>81.397155999999995</v>
      </c>
      <c r="AD97" s="54">
        <v>84.254279999999994</v>
      </c>
      <c r="AE97" s="54">
        <v>87.146216999999993</v>
      </c>
      <c r="AF97" s="54">
        <v>90.068077000000002</v>
      </c>
      <c r="AG97" s="54">
        <v>93.025383000000005</v>
      </c>
      <c r="AH97" s="54">
        <v>96.012932000000006</v>
      </c>
      <c r="AI97" s="34">
        <v>6.0878000000000002E-2</v>
      </c>
    </row>
    <row r="98" spans="1:35" ht="15" customHeight="1" x14ac:dyDescent="0.45">
      <c r="A98" s="32" t="s">
        <v>168</v>
      </c>
      <c r="B98" s="55" t="s">
        <v>149</v>
      </c>
      <c r="C98" s="54">
        <v>1.4080000000000001E-2</v>
      </c>
      <c r="D98" s="54">
        <v>1.4080000000000001E-2</v>
      </c>
      <c r="E98" s="54">
        <v>1.4080000000000001E-2</v>
      </c>
      <c r="F98" s="54">
        <v>1.4080000000000001E-2</v>
      </c>
      <c r="G98" s="54">
        <v>1.4080000000000001E-2</v>
      </c>
      <c r="H98" s="54">
        <v>1.4080000000000001E-2</v>
      </c>
      <c r="I98" s="54">
        <v>1.4080000000000001E-2</v>
      </c>
      <c r="J98" s="54">
        <v>1.4080000000000001E-2</v>
      </c>
      <c r="K98" s="54">
        <v>1.4080000000000001E-2</v>
      </c>
      <c r="L98" s="54">
        <v>1.4080000000000001E-2</v>
      </c>
      <c r="M98" s="54">
        <v>1.4080000000000001E-2</v>
      </c>
      <c r="N98" s="54">
        <v>1.4080000000000001E-2</v>
      </c>
      <c r="O98" s="54">
        <v>1.4080000000000001E-2</v>
      </c>
      <c r="P98" s="54">
        <v>1.4080000000000001E-2</v>
      </c>
      <c r="Q98" s="54">
        <v>1.4081E-2</v>
      </c>
      <c r="R98" s="54">
        <v>1.4083999999999999E-2</v>
      </c>
      <c r="S98" s="54">
        <v>1.409E-2</v>
      </c>
      <c r="T98" s="54">
        <v>1.4102E-2</v>
      </c>
      <c r="U98" s="54">
        <v>1.4123999999999999E-2</v>
      </c>
      <c r="V98" s="54">
        <v>1.4166E-2</v>
      </c>
      <c r="W98" s="54">
        <v>1.4241999999999999E-2</v>
      </c>
      <c r="X98" s="54">
        <v>1.4382000000000001E-2</v>
      </c>
      <c r="Y98" s="54">
        <v>1.4637000000000001E-2</v>
      </c>
      <c r="Z98" s="54">
        <v>1.4893E-2</v>
      </c>
      <c r="AA98" s="54">
        <v>1.5151E-2</v>
      </c>
      <c r="AB98" s="54">
        <v>1.5412E-2</v>
      </c>
      <c r="AC98" s="54">
        <v>1.5675000000000001E-2</v>
      </c>
      <c r="AD98" s="54">
        <v>1.5939999999999999E-2</v>
      </c>
      <c r="AE98" s="54">
        <v>1.6206999999999999E-2</v>
      </c>
      <c r="AF98" s="54">
        <v>1.6475E-2</v>
      </c>
      <c r="AG98" s="54">
        <v>1.6743000000000001E-2</v>
      </c>
      <c r="AH98" s="54">
        <v>1.7011999999999999E-2</v>
      </c>
      <c r="AI98" s="34">
        <v>6.1209999999999997E-3</v>
      </c>
    </row>
    <row r="99" spans="1:35" ht="15" customHeight="1" x14ac:dyDescent="0.45">
      <c r="A99" s="32" t="s">
        <v>167</v>
      </c>
      <c r="B99" s="55" t="s">
        <v>147</v>
      </c>
      <c r="C99" s="54">
        <v>15.385255000000001</v>
      </c>
      <c r="D99" s="54">
        <v>17.803556</v>
      </c>
      <c r="E99" s="54">
        <v>20.188362000000001</v>
      </c>
      <c r="F99" s="54">
        <v>22.508589000000001</v>
      </c>
      <c r="G99" s="54">
        <v>24.831876999999999</v>
      </c>
      <c r="H99" s="54">
        <v>27.162192999999998</v>
      </c>
      <c r="I99" s="54">
        <v>29.505928000000001</v>
      </c>
      <c r="J99" s="54">
        <v>31.871162000000002</v>
      </c>
      <c r="K99" s="54">
        <v>34.256247999999999</v>
      </c>
      <c r="L99" s="54">
        <v>36.663905999999997</v>
      </c>
      <c r="M99" s="54">
        <v>39.098247999999998</v>
      </c>
      <c r="N99" s="54">
        <v>41.569870000000002</v>
      </c>
      <c r="O99" s="54">
        <v>44.070469000000003</v>
      </c>
      <c r="P99" s="54">
        <v>46.590477</v>
      </c>
      <c r="Q99" s="54">
        <v>49.133034000000002</v>
      </c>
      <c r="R99" s="54">
        <v>51.701355</v>
      </c>
      <c r="S99" s="54">
        <v>54.289195999999997</v>
      </c>
      <c r="T99" s="54">
        <v>56.892155000000002</v>
      </c>
      <c r="U99" s="54">
        <v>59.520527000000001</v>
      </c>
      <c r="V99" s="54">
        <v>62.174484</v>
      </c>
      <c r="W99" s="54">
        <v>64.849936999999997</v>
      </c>
      <c r="X99" s="54">
        <v>67.555756000000002</v>
      </c>
      <c r="Y99" s="54">
        <v>70.279526000000004</v>
      </c>
      <c r="Z99" s="54">
        <v>73.027122000000006</v>
      </c>
      <c r="AA99" s="54">
        <v>75.797127000000003</v>
      </c>
      <c r="AB99" s="54">
        <v>78.589432000000002</v>
      </c>
      <c r="AC99" s="54">
        <v>81.413634999999999</v>
      </c>
      <c r="AD99" s="54">
        <v>84.271148999999994</v>
      </c>
      <c r="AE99" s="54">
        <v>87.163482999999999</v>
      </c>
      <c r="AF99" s="54">
        <v>90.085746999999998</v>
      </c>
      <c r="AG99" s="54">
        <v>93.043464999999998</v>
      </c>
      <c r="AH99" s="54">
        <v>96.031409999999994</v>
      </c>
      <c r="AI99" s="34">
        <v>6.0852999999999997E-2</v>
      </c>
    </row>
    <row r="100" spans="1:35" ht="15" customHeight="1" x14ac:dyDescent="0.35">
      <c r="B100" s="57" t="s">
        <v>166</v>
      </c>
    </row>
    <row r="101" spans="1:35" ht="15" customHeight="1" x14ac:dyDescent="0.45">
      <c r="A101" s="32" t="s">
        <v>165</v>
      </c>
      <c r="B101" s="55" t="s">
        <v>154</v>
      </c>
      <c r="C101" s="56">
        <v>0</v>
      </c>
      <c r="D101" s="56">
        <v>0</v>
      </c>
      <c r="E101" s="56">
        <v>0</v>
      </c>
      <c r="F101" s="56">
        <v>0</v>
      </c>
      <c r="G101" s="56">
        <v>0</v>
      </c>
      <c r="H101" s="56">
        <v>0</v>
      </c>
      <c r="I101" s="56">
        <v>0</v>
      </c>
      <c r="J101" s="56">
        <v>0</v>
      </c>
      <c r="K101" s="56">
        <v>0</v>
      </c>
      <c r="L101" s="56">
        <v>0</v>
      </c>
      <c r="M101" s="56">
        <v>0</v>
      </c>
      <c r="N101" s="56">
        <v>0</v>
      </c>
      <c r="O101" s="56">
        <v>0</v>
      </c>
      <c r="P101" s="56">
        <v>0</v>
      </c>
      <c r="Q101" s="56">
        <v>9.9999999999999995E-7</v>
      </c>
      <c r="R101" s="56">
        <v>5.0000000000000004E-6</v>
      </c>
      <c r="S101" s="56">
        <v>1.4E-5</v>
      </c>
      <c r="T101" s="56">
        <v>3.0000000000000001E-5</v>
      </c>
      <c r="U101" s="56">
        <v>6.0999999999999999E-5</v>
      </c>
      <c r="V101" s="56">
        <v>1.1900000000000001E-4</v>
      </c>
      <c r="W101" s="56">
        <v>2.2499999999999999E-4</v>
      </c>
      <c r="X101" s="56">
        <v>4.2099999999999999E-4</v>
      </c>
      <c r="Y101" s="56">
        <v>7.7700000000000002E-4</v>
      </c>
      <c r="Z101" s="56">
        <v>1.134E-3</v>
      </c>
      <c r="AA101" s="56">
        <v>1.4940000000000001E-3</v>
      </c>
      <c r="AB101" s="56">
        <v>1.8580000000000001E-3</v>
      </c>
      <c r="AC101" s="56">
        <v>2.225E-3</v>
      </c>
      <c r="AD101" s="56">
        <v>2.5950000000000001E-3</v>
      </c>
      <c r="AE101" s="56">
        <v>2.967E-3</v>
      </c>
      <c r="AF101" s="56">
        <v>3.3409999999999998E-3</v>
      </c>
      <c r="AG101" s="56">
        <v>3.715E-3</v>
      </c>
      <c r="AH101" s="56">
        <v>4.0899999999999999E-3</v>
      </c>
      <c r="AI101" s="34" t="s">
        <v>153</v>
      </c>
    </row>
    <row r="102" spans="1:35" ht="15" customHeight="1" x14ac:dyDescent="0.45">
      <c r="A102" s="32" t="s">
        <v>164</v>
      </c>
      <c r="B102" s="55" t="s">
        <v>151</v>
      </c>
      <c r="C102" s="54">
        <v>21.794682000000002</v>
      </c>
      <c r="D102" s="54">
        <v>24.929656999999999</v>
      </c>
      <c r="E102" s="54">
        <v>28.010867999999999</v>
      </c>
      <c r="F102" s="54">
        <v>30.986257999999999</v>
      </c>
      <c r="G102" s="54">
        <v>33.966178999999997</v>
      </c>
      <c r="H102" s="54">
        <v>36.957526999999999</v>
      </c>
      <c r="I102" s="54">
        <v>39.970740999999997</v>
      </c>
      <c r="J102" s="54">
        <v>43.018538999999997</v>
      </c>
      <c r="K102" s="54">
        <v>46.098610000000001</v>
      </c>
      <c r="L102" s="54">
        <v>49.215426999999998</v>
      </c>
      <c r="M102" s="54">
        <v>52.375767000000003</v>
      </c>
      <c r="N102" s="54">
        <v>55.596657</v>
      </c>
      <c r="O102" s="54">
        <v>58.864421999999998</v>
      </c>
      <c r="P102" s="54">
        <v>62.163857</v>
      </c>
      <c r="Q102" s="54">
        <v>65.500038000000004</v>
      </c>
      <c r="R102" s="54">
        <v>68.878135999999998</v>
      </c>
      <c r="S102" s="54">
        <v>72.288414000000003</v>
      </c>
      <c r="T102" s="54">
        <v>75.723861999999997</v>
      </c>
      <c r="U102" s="54">
        <v>79.201019000000002</v>
      </c>
      <c r="V102" s="54">
        <v>82.720237999999995</v>
      </c>
      <c r="W102" s="54">
        <v>86.274940000000001</v>
      </c>
      <c r="X102" s="54">
        <v>89.879531999999998</v>
      </c>
      <c r="Y102" s="54">
        <v>93.513664000000006</v>
      </c>
      <c r="Z102" s="54">
        <v>97.186829000000003</v>
      </c>
      <c r="AA102" s="54">
        <v>100.89685799999999</v>
      </c>
      <c r="AB102" s="54">
        <v>104.643654</v>
      </c>
      <c r="AC102" s="54">
        <v>108.442757</v>
      </c>
      <c r="AD102" s="54">
        <v>112.296341</v>
      </c>
      <c r="AE102" s="54">
        <v>116.20682499999999</v>
      </c>
      <c r="AF102" s="54">
        <v>120.166481</v>
      </c>
      <c r="AG102" s="54">
        <v>124.184105</v>
      </c>
      <c r="AH102" s="54">
        <v>128.251419</v>
      </c>
      <c r="AI102" s="34">
        <v>5.8838000000000001E-2</v>
      </c>
    </row>
    <row r="103" spans="1:35" ht="15" customHeight="1" x14ac:dyDescent="0.45">
      <c r="A103" s="32" t="s">
        <v>163</v>
      </c>
      <c r="B103" s="55" t="s">
        <v>149</v>
      </c>
      <c r="C103" s="54">
        <v>1.8376E-2</v>
      </c>
      <c r="D103" s="54">
        <v>1.8376E-2</v>
      </c>
      <c r="E103" s="54">
        <v>1.8376E-2</v>
      </c>
      <c r="F103" s="54">
        <v>1.8376E-2</v>
      </c>
      <c r="G103" s="54">
        <v>1.8376E-2</v>
      </c>
      <c r="H103" s="54">
        <v>1.8376E-2</v>
      </c>
      <c r="I103" s="54">
        <v>1.8376E-2</v>
      </c>
      <c r="J103" s="54">
        <v>1.8376E-2</v>
      </c>
      <c r="K103" s="54">
        <v>1.8376E-2</v>
      </c>
      <c r="L103" s="54">
        <v>1.8376E-2</v>
      </c>
      <c r="M103" s="54">
        <v>1.8376E-2</v>
      </c>
      <c r="N103" s="54">
        <v>1.8376E-2</v>
      </c>
      <c r="O103" s="54">
        <v>1.8376E-2</v>
      </c>
      <c r="P103" s="54">
        <v>1.8376E-2</v>
      </c>
      <c r="Q103" s="54">
        <v>1.8377000000000001E-2</v>
      </c>
      <c r="R103" s="54">
        <v>1.8380000000000001E-2</v>
      </c>
      <c r="S103" s="54">
        <v>1.8386E-2</v>
      </c>
      <c r="T103" s="54">
        <v>1.8398000000000001E-2</v>
      </c>
      <c r="U103" s="54">
        <v>1.8421E-2</v>
      </c>
      <c r="V103" s="54">
        <v>1.8463E-2</v>
      </c>
      <c r="W103" s="54">
        <v>1.8540999999999998E-2</v>
      </c>
      <c r="X103" s="54">
        <v>1.8685E-2</v>
      </c>
      <c r="Y103" s="54">
        <v>1.8946999999999999E-2</v>
      </c>
      <c r="Z103" s="54">
        <v>1.9209E-2</v>
      </c>
      <c r="AA103" s="54">
        <v>1.9473000000000001E-2</v>
      </c>
      <c r="AB103" s="54">
        <v>1.9740000000000001E-2</v>
      </c>
      <c r="AC103" s="54">
        <v>2.0008999999999999E-2</v>
      </c>
      <c r="AD103" s="54">
        <v>2.0279999999999999E-2</v>
      </c>
      <c r="AE103" s="54">
        <v>2.0552000000000001E-2</v>
      </c>
      <c r="AF103" s="54">
        <v>2.0826000000000001E-2</v>
      </c>
      <c r="AG103" s="54">
        <v>2.1099E-2</v>
      </c>
      <c r="AH103" s="54">
        <v>2.1374000000000001E-2</v>
      </c>
      <c r="AI103" s="34">
        <v>4.8869999999999999E-3</v>
      </c>
    </row>
    <row r="104" spans="1:35" ht="15" customHeight="1" x14ac:dyDescent="0.45">
      <c r="A104" s="32" t="s">
        <v>162</v>
      </c>
      <c r="B104" s="55" t="s">
        <v>147</v>
      </c>
      <c r="C104" s="54">
        <v>21.813057000000001</v>
      </c>
      <c r="D104" s="54">
        <v>24.948032000000001</v>
      </c>
      <c r="E104" s="54">
        <v>28.029243000000001</v>
      </c>
      <c r="F104" s="54">
        <v>31.004632999999998</v>
      </c>
      <c r="G104" s="54">
        <v>33.984554000000003</v>
      </c>
      <c r="H104" s="54">
        <v>36.975903000000002</v>
      </c>
      <c r="I104" s="54">
        <v>39.989117</v>
      </c>
      <c r="J104" s="54">
        <v>43.036915</v>
      </c>
      <c r="K104" s="54">
        <v>46.116985</v>
      </c>
      <c r="L104" s="54">
        <v>49.233803000000002</v>
      </c>
      <c r="M104" s="54">
        <v>52.394142000000002</v>
      </c>
      <c r="N104" s="54">
        <v>55.615031999999999</v>
      </c>
      <c r="O104" s="54">
        <v>58.882796999999997</v>
      </c>
      <c r="P104" s="54">
        <v>62.182231999999999</v>
      </c>
      <c r="Q104" s="54">
        <v>65.518416999999999</v>
      </c>
      <c r="R104" s="54">
        <v>68.896523000000002</v>
      </c>
      <c r="S104" s="54">
        <v>72.306815999999998</v>
      </c>
      <c r="T104" s="54">
        <v>75.742287000000005</v>
      </c>
      <c r="U104" s="54">
        <v>79.219498000000002</v>
      </c>
      <c r="V104" s="54">
        <v>82.738822999999996</v>
      </c>
      <c r="W104" s="54">
        <v>86.293709000000007</v>
      </c>
      <c r="X104" s="54">
        <v>89.898635999999996</v>
      </c>
      <c r="Y104" s="54">
        <v>93.533385999999993</v>
      </c>
      <c r="Z104" s="54">
        <v>97.207176000000004</v>
      </c>
      <c r="AA104" s="54">
        <v>100.917824</v>
      </c>
      <c r="AB104" s="54">
        <v>104.66525300000001</v>
      </c>
      <c r="AC104" s="54">
        <v>108.464996</v>
      </c>
      <c r="AD104" s="54">
        <v>112.319214</v>
      </c>
      <c r="AE104" s="54">
        <v>116.23034699999999</v>
      </c>
      <c r="AF104" s="54">
        <v>120.190651</v>
      </c>
      <c r="AG104" s="54">
        <v>124.208923</v>
      </c>
      <c r="AH104" s="54">
        <v>128.27688599999999</v>
      </c>
      <c r="AI104" s="34">
        <v>5.8816E-2</v>
      </c>
    </row>
    <row r="105" spans="1:35" ht="15" customHeight="1" x14ac:dyDescent="0.35">
      <c r="B105" s="57" t="s">
        <v>161</v>
      </c>
    </row>
    <row r="106" spans="1:35" ht="15" customHeight="1" x14ac:dyDescent="0.45">
      <c r="A106" s="32" t="s">
        <v>160</v>
      </c>
      <c r="B106" s="55" t="s">
        <v>159</v>
      </c>
      <c r="C106" s="54">
        <v>4.1850370000000003</v>
      </c>
      <c r="D106" s="54">
        <v>5.1154070000000003</v>
      </c>
      <c r="E106" s="54">
        <v>6.0329740000000003</v>
      </c>
      <c r="F106" s="54">
        <v>6.9203409999999996</v>
      </c>
      <c r="G106" s="54">
        <v>7.8101390000000004</v>
      </c>
      <c r="H106" s="54">
        <v>8.7053270000000005</v>
      </c>
      <c r="I106" s="54">
        <v>9.6104920000000007</v>
      </c>
      <c r="J106" s="54">
        <v>10.531507</v>
      </c>
      <c r="K106" s="54">
        <v>11.468572999999999</v>
      </c>
      <c r="L106" s="54">
        <v>12.424288000000001</v>
      </c>
      <c r="M106" s="54">
        <v>13.402305</v>
      </c>
      <c r="N106" s="54">
        <v>14.411619</v>
      </c>
      <c r="O106" s="54">
        <v>15.445729999999999</v>
      </c>
      <c r="P106" s="54">
        <v>16.495816999999999</v>
      </c>
      <c r="Q106" s="54">
        <v>17.565902999999999</v>
      </c>
      <c r="R106" s="54">
        <v>18.658424</v>
      </c>
      <c r="S106" s="54">
        <v>19.768813999999999</v>
      </c>
      <c r="T106" s="54">
        <v>20.890940000000001</v>
      </c>
      <c r="U106" s="54">
        <v>22.034739999999999</v>
      </c>
      <c r="V106" s="54">
        <v>23.200455000000002</v>
      </c>
      <c r="W106" s="54">
        <v>24.38176</v>
      </c>
      <c r="X106" s="54">
        <v>25.588196</v>
      </c>
      <c r="Y106" s="54">
        <v>26.807058000000001</v>
      </c>
      <c r="Z106" s="54">
        <v>28.042415999999999</v>
      </c>
      <c r="AA106" s="54">
        <v>29.292687999999998</v>
      </c>
      <c r="AB106" s="54">
        <v>30.557383000000002</v>
      </c>
      <c r="AC106" s="54">
        <v>31.846827999999999</v>
      </c>
      <c r="AD106" s="54">
        <v>33.157494</v>
      </c>
      <c r="AE106" s="54">
        <v>34.489928999999997</v>
      </c>
      <c r="AF106" s="54">
        <v>35.839816999999996</v>
      </c>
      <c r="AG106" s="54">
        <v>37.210357999999999</v>
      </c>
      <c r="AH106" s="54">
        <v>38.597220999999998</v>
      </c>
      <c r="AI106" s="34">
        <v>7.4297000000000002E-2</v>
      </c>
    </row>
    <row r="107" spans="1:35" ht="15" customHeight="1" x14ac:dyDescent="0.45">
      <c r="A107" s="32" t="s">
        <v>158</v>
      </c>
      <c r="B107" s="55" t="s">
        <v>157</v>
      </c>
      <c r="C107" s="54">
        <v>17.628018999999998</v>
      </c>
      <c r="D107" s="54">
        <v>19.832623000000002</v>
      </c>
      <c r="E107" s="54">
        <v>21.996267</v>
      </c>
      <c r="F107" s="54">
        <v>24.084291</v>
      </c>
      <c r="G107" s="54">
        <v>26.174413999999999</v>
      </c>
      <c r="H107" s="54">
        <v>28.270575000000001</v>
      </c>
      <c r="I107" s="54">
        <v>30.378626000000001</v>
      </c>
      <c r="J107" s="54">
        <v>32.505409</v>
      </c>
      <c r="K107" s="54">
        <v>34.648411000000003</v>
      </c>
      <c r="L107" s="54">
        <v>36.809513000000003</v>
      </c>
      <c r="M107" s="54">
        <v>38.991836999999997</v>
      </c>
      <c r="N107" s="54">
        <v>41.203411000000003</v>
      </c>
      <c r="O107" s="54">
        <v>43.437064999999997</v>
      </c>
      <c r="P107" s="54">
        <v>45.686413000000002</v>
      </c>
      <c r="Q107" s="54">
        <v>47.952506999999997</v>
      </c>
      <c r="R107" s="54">
        <v>50.238093999999997</v>
      </c>
      <c r="S107" s="54">
        <v>52.537993999999998</v>
      </c>
      <c r="T107" s="54">
        <v>54.851348999999999</v>
      </c>
      <c r="U107" s="54">
        <v>57.184753000000001</v>
      </c>
      <c r="V107" s="54">
        <v>59.538364000000001</v>
      </c>
      <c r="W107" s="54">
        <v>61.911945000000003</v>
      </c>
      <c r="X107" s="54">
        <v>64.310447999999994</v>
      </c>
      <c r="Y107" s="54">
        <v>66.726326</v>
      </c>
      <c r="Z107" s="54">
        <v>69.164756999999994</v>
      </c>
      <c r="AA107" s="54">
        <v>71.625136999999995</v>
      </c>
      <c r="AB107" s="54">
        <v>74.107872</v>
      </c>
      <c r="AC107" s="54">
        <v>76.618163999999993</v>
      </c>
      <c r="AD107" s="54">
        <v>79.161727999999997</v>
      </c>
      <c r="AE107" s="54">
        <v>81.740416999999994</v>
      </c>
      <c r="AF107" s="54">
        <v>84.350830000000002</v>
      </c>
      <c r="AG107" s="54">
        <v>86.998565999999997</v>
      </c>
      <c r="AH107" s="54">
        <v>89.679671999999997</v>
      </c>
      <c r="AI107" s="34">
        <v>5.3877000000000001E-2</v>
      </c>
    </row>
    <row r="108" spans="1:35" ht="15" customHeight="1" x14ac:dyDescent="0.35">
      <c r="B108" s="57" t="s">
        <v>156</v>
      </c>
    </row>
    <row r="109" spans="1:35" ht="15" customHeight="1" x14ac:dyDescent="0.45">
      <c r="A109" s="32" t="s">
        <v>155</v>
      </c>
      <c r="B109" s="55" t="s">
        <v>154</v>
      </c>
      <c r="C109" s="56">
        <v>0</v>
      </c>
      <c r="D109" s="56">
        <v>0</v>
      </c>
      <c r="E109" s="56">
        <v>0</v>
      </c>
      <c r="F109" s="56">
        <v>0</v>
      </c>
      <c r="G109" s="56">
        <v>0</v>
      </c>
      <c r="H109" s="56">
        <v>0</v>
      </c>
      <c r="I109" s="56">
        <v>0</v>
      </c>
      <c r="J109" s="56">
        <v>0</v>
      </c>
      <c r="K109" s="56">
        <v>0</v>
      </c>
      <c r="L109" s="56">
        <v>0</v>
      </c>
      <c r="M109" s="56">
        <v>0</v>
      </c>
      <c r="N109" s="56">
        <v>0</v>
      </c>
      <c r="O109" s="56">
        <v>0</v>
      </c>
      <c r="P109" s="56">
        <v>3.0000000000000001E-6</v>
      </c>
      <c r="Q109" s="56">
        <v>9.0000000000000002E-6</v>
      </c>
      <c r="R109" s="56">
        <v>4.1E-5</v>
      </c>
      <c r="S109" s="56">
        <v>1.0399999999999999E-4</v>
      </c>
      <c r="T109" s="56">
        <v>2.32E-4</v>
      </c>
      <c r="U109" s="56">
        <v>4.6700000000000002E-4</v>
      </c>
      <c r="V109" s="56">
        <v>9.1100000000000003E-4</v>
      </c>
      <c r="W109" s="56">
        <v>1.717E-3</v>
      </c>
      <c r="X109" s="56">
        <v>3.1970000000000002E-3</v>
      </c>
      <c r="Y109" s="56">
        <v>5.8939999999999999E-3</v>
      </c>
      <c r="Z109" s="56">
        <v>8.5900000000000004E-3</v>
      </c>
      <c r="AA109" s="56">
        <v>1.1302E-2</v>
      </c>
      <c r="AB109" s="56">
        <v>1.4034E-2</v>
      </c>
      <c r="AC109" s="56">
        <v>1.6785000000000001E-2</v>
      </c>
      <c r="AD109" s="56">
        <v>1.9556E-2</v>
      </c>
      <c r="AE109" s="56">
        <v>2.2334E-2</v>
      </c>
      <c r="AF109" s="56">
        <v>2.5115999999999999E-2</v>
      </c>
      <c r="AG109" s="56">
        <v>2.7897999999999999E-2</v>
      </c>
      <c r="AH109" s="56">
        <v>3.0682000000000001E-2</v>
      </c>
      <c r="AI109" s="34" t="s">
        <v>153</v>
      </c>
    </row>
    <row r="110" spans="1:35" ht="15" customHeight="1" x14ac:dyDescent="0.45">
      <c r="A110" s="32" t="s">
        <v>152</v>
      </c>
      <c r="B110" s="55" t="s">
        <v>151</v>
      </c>
      <c r="C110" s="54">
        <v>188.54342700000001</v>
      </c>
      <c r="D110" s="54">
        <v>213.614777</v>
      </c>
      <c r="E110" s="54">
        <v>238.959351</v>
      </c>
      <c r="F110" s="54">
        <v>259.72048999999998</v>
      </c>
      <c r="G110" s="54">
        <v>279.43795799999998</v>
      </c>
      <c r="H110" s="54">
        <v>300.01171900000003</v>
      </c>
      <c r="I110" s="54">
        <v>323.11703499999999</v>
      </c>
      <c r="J110" s="54">
        <v>341.93804899999998</v>
      </c>
      <c r="K110" s="54">
        <v>363.44006300000001</v>
      </c>
      <c r="L110" s="54">
        <v>387.82488999999998</v>
      </c>
      <c r="M110" s="54">
        <v>412.259277</v>
      </c>
      <c r="N110" s="54">
        <v>437.47403000000003</v>
      </c>
      <c r="O110" s="54">
        <v>466.01654100000002</v>
      </c>
      <c r="P110" s="54">
        <v>492.21710200000001</v>
      </c>
      <c r="Q110" s="54">
        <v>518.36889599999995</v>
      </c>
      <c r="R110" s="54">
        <v>544.72625700000003</v>
      </c>
      <c r="S110" s="54">
        <v>570.98754899999994</v>
      </c>
      <c r="T110" s="54">
        <v>599.299622</v>
      </c>
      <c r="U110" s="54">
        <v>626.85858199999996</v>
      </c>
      <c r="V110" s="54">
        <v>654.47466999999995</v>
      </c>
      <c r="W110" s="54">
        <v>682.60290499999996</v>
      </c>
      <c r="X110" s="54">
        <v>709.30468800000006</v>
      </c>
      <c r="Y110" s="54">
        <v>738.32354699999996</v>
      </c>
      <c r="Z110" s="54">
        <v>767.80419900000004</v>
      </c>
      <c r="AA110" s="54">
        <v>802.22631799999999</v>
      </c>
      <c r="AB110" s="54">
        <v>831.55706799999996</v>
      </c>
      <c r="AC110" s="54">
        <v>862.38354500000003</v>
      </c>
      <c r="AD110" s="54">
        <v>895.21197500000005</v>
      </c>
      <c r="AE110" s="54">
        <v>924.21380599999998</v>
      </c>
      <c r="AF110" s="54">
        <v>955.48742700000003</v>
      </c>
      <c r="AG110" s="54">
        <v>987.38165300000003</v>
      </c>
      <c r="AH110" s="54">
        <v>1021.664673</v>
      </c>
      <c r="AI110" s="34">
        <v>5.6024999999999998E-2</v>
      </c>
    </row>
    <row r="111" spans="1:35" ht="15" customHeight="1" x14ac:dyDescent="0.45">
      <c r="A111" s="32" t="s">
        <v>150</v>
      </c>
      <c r="B111" s="55" t="s">
        <v>149</v>
      </c>
      <c r="C111" s="54">
        <v>0.17482800000000001</v>
      </c>
      <c r="D111" s="54">
        <v>0.17336199999999999</v>
      </c>
      <c r="E111" s="54">
        <v>0.17317099999999999</v>
      </c>
      <c r="F111" s="54">
        <v>0.170936</v>
      </c>
      <c r="G111" s="54">
        <v>0.16834499999999999</v>
      </c>
      <c r="H111" s="54">
        <v>0.16642899999999999</v>
      </c>
      <c r="I111" s="54">
        <v>0.16641500000000001</v>
      </c>
      <c r="J111" s="54">
        <v>0.16169800000000001</v>
      </c>
      <c r="K111" s="54">
        <v>0.16095799999999999</v>
      </c>
      <c r="L111" s="54">
        <v>0.16055900000000001</v>
      </c>
      <c r="M111" s="54">
        <v>0.16040299999999999</v>
      </c>
      <c r="N111" s="54">
        <v>0.15997700000000001</v>
      </c>
      <c r="O111" s="54">
        <v>0.16019800000000001</v>
      </c>
      <c r="P111" s="54">
        <v>0.15984200000000001</v>
      </c>
      <c r="Q111" s="54">
        <v>0.15976799999999999</v>
      </c>
      <c r="R111" s="54">
        <v>0.159668</v>
      </c>
      <c r="S111" s="54">
        <v>0.159306</v>
      </c>
      <c r="T111" s="54">
        <v>0.15925800000000001</v>
      </c>
      <c r="U111" s="54">
        <v>0.15912999999999999</v>
      </c>
      <c r="V111" s="54">
        <v>0.15929599999999999</v>
      </c>
      <c r="W111" s="54">
        <v>0.15970100000000001</v>
      </c>
      <c r="X111" s="54">
        <v>0.160468</v>
      </c>
      <c r="Y111" s="54">
        <v>0.16239999999999999</v>
      </c>
      <c r="Z111" s="54">
        <v>0.164489</v>
      </c>
      <c r="AA111" s="54">
        <v>0.16666700000000001</v>
      </c>
      <c r="AB111" s="54">
        <v>0.16864599999999999</v>
      </c>
      <c r="AC111" s="54">
        <v>0.17091100000000001</v>
      </c>
      <c r="AD111" s="54">
        <v>0.17313200000000001</v>
      </c>
      <c r="AE111" s="54">
        <v>0.17521700000000001</v>
      </c>
      <c r="AF111" s="54">
        <v>0.17732999999999999</v>
      </c>
      <c r="AG111" s="54">
        <v>0.17945900000000001</v>
      </c>
      <c r="AH111" s="54">
        <v>0.181696</v>
      </c>
      <c r="AI111" s="34">
        <v>1.2440000000000001E-3</v>
      </c>
    </row>
    <row r="112" spans="1:35" ht="15" customHeight="1" x14ac:dyDescent="0.45">
      <c r="A112" s="32" t="s">
        <v>148</v>
      </c>
      <c r="B112" s="55" t="s">
        <v>147</v>
      </c>
      <c r="C112" s="54">
        <v>188.71826200000001</v>
      </c>
      <c r="D112" s="54">
        <v>213.78813199999999</v>
      </c>
      <c r="E112" s="54">
        <v>239.13252299999999</v>
      </c>
      <c r="F112" s="54">
        <v>259.89141799999999</v>
      </c>
      <c r="G112" s="54">
        <v>279.60629299999999</v>
      </c>
      <c r="H112" s="54">
        <v>300.17816199999999</v>
      </c>
      <c r="I112" s="54">
        <v>323.28344700000002</v>
      </c>
      <c r="J112" s="54">
        <v>342.099762</v>
      </c>
      <c r="K112" s="54">
        <v>363.60101300000002</v>
      </c>
      <c r="L112" s="54">
        <v>387.98544299999998</v>
      </c>
      <c r="M112" s="54">
        <v>412.41967799999998</v>
      </c>
      <c r="N112" s="54">
        <v>437.63400300000001</v>
      </c>
      <c r="O112" s="54">
        <v>466.17672700000003</v>
      </c>
      <c r="P112" s="54">
        <v>492.37695300000001</v>
      </c>
      <c r="Q112" s="54">
        <v>518.52868699999999</v>
      </c>
      <c r="R112" s="54">
        <v>544.885986</v>
      </c>
      <c r="S112" s="54">
        <v>571.146973</v>
      </c>
      <c r="T112" s="54">
        <v>599.45910600000002</v>
      </c>
      <c r="U112" s="54">
        <v>627.01818800000001</v>
      </c>
      <c r="V112" s="54">
        <v>654.63488800000005</v>
      </c>
      <c r="W112" s="54">
        <v>682.76434300000005</v>
      </c>
      <c r="X112" s="54">
        <v>709.46832300000005</v>
      </c>
      <c r="Y112" s="54">
        <v>738.49188200000003</v>
      </c>
      <c r="Z112" s="54">
        <v>767.97729500000003</v>
      </c>
      <c r="AA112" s="54">
        <v>802.40429700000004</v>
      </c>
      <c r="AB112" s="54">
        <v>831.73974599999997</v>
      </c>
      <c r="AC112" s="54">
        <v>862.57122800000002</v>
      </c>
      <c r="AD112" s="54">
        <v>895.40466300000003</v>
      </c>
      <c r="AE112" s="54">
        <v>924.41137700000002</v>
      </c>
      <c r="AF112" s="54">
        <v>955.68988000000002</v>
      </c>
      <c r="AG112" s="54">
        <v>987.58898899999997</v>
      </c>
      <c r="AH112" s="54">
        <v>1021.877075</v>
      </c>
      <c r="AI112" s="34">
        <v>5.6000000000000001E-2</v>
      </c>
    </row>
    <row r="113" spans="2:35" ht="15" customHeight="1" thickBot="1" x14ac:dyDescent="0.4"/>
    <row r="114" spans="2:35" ht="15" customHeight="1" x14ac:dyDescent="0.35">
      <c r="B114" s="366" t="s">
        <v>146</v>
      </c>
      <c r="C114" s="366"/>
      <c r="D114" s="366"/>
      <c r="E114" s="366"/>
      <c r="F114" s="366"/>
      <c r="G114" s="366"/>
      <c r="H114" s="366"/>
      <c r="I114" s="366"/>
      <c r="J114" s="366"/>
      <c r="K114" s="366"/>
      <c r="L114" s="366"/>
      <c r="M114" s="366"/>
      <c r="N114" s="366"/>
      <c r="O114" s="366"/>
      <c r="P114" s="366"/>
      <c r="Q114" s="366"/>
      <c r="R114" s="366"/>
      <c r="S114" s="366"/>
      <c r="T114" s="366"/>
      <c r="U114" s="366"/>
      <c r="V114" s="366"/>
      <c r="W114" s="366"/>
      <c r="X114" s="366"/>
      <c r="Y114" s="366"/>
      <c r="Z114" s="366"/>
      <c r="AA114" s="366"/>
      <c r="AB114" s="366"/>
      <c r="AC114" s="366"/>
      <c r="AD114" s="366"/>
      <c r="AE114" s="366"/>
      <c r="AF114" s="366"/>
      <c r="AG114" s="366"/>
      <c r="AH114" s="366"/>
      <c r="AI114" s="366"/>
    </row>
    <row r="115" spans="2:35" ht="15" customHeight="1" x14ac:dyDescent="0.35">
      <c r="B115" s="53" t="s">
        <v>145</v>
      </c>
    </row>
    <row r="116" spans="2:35" ht="15" customHeight="1" x14ac:dyDescent="0.35">
      <c r="B116" s="53" t="s">
        <v>144</v>
      </c>
    </row>
    <row r="117" spans="2:35" ht="15" customHeight="1" x14ac:dyDescent="0.35">
      <c r="B117" s="53" t="s">
        <v>143</v>
      </c>
    </row>
    <row r="118" spans="2:35" ht="15" customHeight="1" x14ac:dyDescent="0.35">
      <c r="B118" s="53" t="s">
        <v>142</v>
      </c>
    </row>
    <row r="119" spans="2:35" ht="15" customHeight="1" x14ac:dyDescent="0.35">
      <c r="B119" s="53" t="s">
        <v>141</v>
      </c>
    </row>
    <row r="120" spans="2:35" ht="15" customHeight="1" x14ac:dyDescent="0.35">
      <c r="B120" s="53" t="s">
        <v>140</v>
      </c>
    </row>
    <row r="121" spans="2:35" ht="15" customHeight="1" x14ac:dyDescent="0.35">
      <c r="B121" s="53" t="s">
        <v>139</v>
      </c>
    </row>
    <row r="122" spans="2:35" ht="15" customHeight="1" x14ac:dyDescent="0.35">
      <c r="B122" s="53" t="s">
        <v>138</v>
      </c>
    </row>
    <row r="123" spans="2:35" ht="15" customHeight="1" x14ac:dyDescent="0.35">
      <c r="B123" s="53" t="s">
        <v>137</v>
      </c>
    </row>
    <row r="124" spans="2:35" ht="15" customHeight="1" x14ac:dyDescent="0.35">
      <c r="B124" s="53" t="s">
        <v>136</v>
      </c>
    </row>
    <row r="125" spans="2:35" ht="15" customHeight="1" x14ac:dyDescent="0.35">
      <c r="B125" s="53" t="s">
        <v>135</v>
      </c>
    </row>
    <row r="126" spans="2:35" ht="15" customHeight="1" x14ac:dyDescent="0.35">
      <c r="B126" s="53" t="s">
        <v>134</v>
      </c>
    </row>
    <row r="127" spans="2:35" ht="15" customHeight="1" x14ac:dyDescent="0.35">
      <c r="B127" s="53" t="s">
        <v>133</v>
      </c>
    </row>
    <row r="128" spans="2:35" ht="15" customHeight="1" x14ac:dyDescent="0.35">
      <c r="B128" s="53" t="s">
        <v>132</v>
      </c>
    </row>
    <row r="129" spans="2:2" ht="15" customHeight="1" x14ac:dyDescent="0.35">
      <c r="B129" s="53" t="s">
        <v>131</v>
      </c>
    </row>
    <row r="130" spans="2:2" ht="15" customHeight="1" x14ac:dyDescent="0.35">
      <c r="B130" s="53" t="s">
        <v>130</v>
      </c>
    </row>
    <row r="131" spans="2:2" ht="15" customHeight="1" x14ac:dyDescent="0.35">
      <c r="B131" s="53" t="s">
        <v>129</v>
      </c>
    </row>
    <row r="132" spans="2:2" ht="15" customHeight="1" x14ac:dyDescent="0.35">
      <c r="B132" s="53" t="s">
        <v>128</v>
      </c>
    </row>
    <row r="133" spans="2:2" ht="15" customHeight="1" x14ac:dyDescent="0.35">
      <c r="B133" s="53" t="s">
        <v>127</v>
      </c>
    </row>
    <row r="134" spans="2:2" ht="15" customHeight="1" x14ac:dyDescent="0.35">
      <c r="B134" s="53" t="s">
        <v>126</v>
      </c>
    </row>
    <row r="135" spans="2:2" ht="15" customHeight="1" x14ac:dyDescent="0.35">
      <c r="B135" s="53" t="s">
        <v>125</v>
      </c>
    </row>
    <row r="136" spans="2:2" ht="15" customHeight="1" x14ac:dyDescent="0.35">
      <c r="B136" s="53" t="s">
        <v>124</v>
      </c>
    </row>
    <row r="137" spans="2:2" ht="15" customHeight="1" x14ac:dyDescent="0.35">
      <c r="B137" s="53" t="s">
        <v>123</v>
      </c>
    </row>
    <row r="138" spans="2:2" ht="15" customHeight="1" x14ac:dyDescent="0.35">
      <c r="B138" s="53" t="s">
        <v>122</v>
      </c>
    </row>
    <row r="139" spans="2:2" ht="15" customHeight="1" x14ac:dyDescent="0.35">
      <c r="B139" s="53" t="s">
        <v>121</v>
      </c>
    </row>
    <row r="140" spans="2:2" ht="15" customHeight="1" x14ac:dyDescent="0.35">
      <c r="B140" s="53" t="s">
        <v>120</v>
      </c>
    </row>
    <row r="141" spans="2:2" ht="15" customHeight="1" x14ac:dyDescent="0.35">
      <c r="B141" s="53" t="s">
        <v>119</v>
      </c>
    </row>
  </sheetData>
  <mergeCells count="1">
    <mergeCell ref="B114:AI114"/>
  </mergeCells>
  <pageMargins left="0.75" right="0.75" top="1" bottom="1" header="0.5" footer="0.5"/>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2"/>
  <sheetViews>
    <sheetView topLeftCell="B28" workbookViewId="0">
      <selection activeCell="F90" sqref="F90"/>
    </sheetView>
  </sheetViews>
  <sheetFormatPr defaultRowHeight="14.25" x14ac:dyDescent="0.45"/>
  <cols>
    <col min="1" max="1" width="19.46484375" hidden="1" customWidth="1"/>
    <col min="2" max="2" width="42.6640625" customWidth="1"/>
  </cols>
  <sheetData>
    <row r="1" spans="1:35" ht="15" customHeight="1" thickBot="1" x14ac:dyDescent="0.5">
      <c r="B1" s="66" t="s">
        <v>298</v>
      </c>
      <c r="C1" s="64">
        <v>2019</v>
      </c>
      <c r="D1" s="64">
        <v>2020</v>
      </c>
      <c r="E1" s="64">
        <v>2021</v>
      </c>
      <c r="F1" s="64">
        <v>2022</v>
      </c>
      <c r="G1" s="64">
        <v>2023</v>
      </c>
      <c r="H1" s="64">
        <v>2024</v>
      </c>
      <c r="I1" s="64">
        <v>2025</v>
      </c>
      <c r="J1" s="64">
        <v>2026</v>
      </c>
      <c r="K1" s="64">
        <v>2027</v>
      </c>
      <c r="L1" s="64">
        <v>2028</v>
      </c>
      <c r="M1" s="64">
        <v>2029</v>
      </c>
      <c r="N1" s="64">
        <v>2030</v>
      </c>
      <c r="O1" s="64">
        <v>2031</v>
      </c>
      <c r="P1" s="64">
        <v>2032</v>
      </c>
      <c r="Q1" s="64">
        <v>2033</v>
      </c>
      <c r="R1" s="64">
        <v>2034</v>
      </c>
      <c r="S1" s="64">
        <v>2035</v>
      </c>
      <c r="T1" s="64">
        <v>2036</v>
      </c>
      <c r="U1" s="64">
        <v>2037</v>
      </c>
      <c r="V1" s="64">
        <v>2038</v>
      </c>
      <c r="W1" s="64">
        <v>2039</v>
      </c>
      <c r="X1" s="64">
        <v>2040</v>
      </c>
      <c r="Y1" s="64">
        <v>2041</v>
      </c>
      <c r="Z1" s="64">
        <v>2042</v>
      </c>
      <c r="AA1" s="64">
        <v>2043</v>
      </c>
      <c r="AB1" s="64">
        <v>2044</v>
      </c>
      <c r="AC1" s="64">
        <v>2045</v>
      </c>
      <c r="AD1" s="64">
        <v>2046</v>
      </c>
      <c r="AE1" s="64">
        <v>2047</v>
      </c>
      <c r="AF1" s="64">
        <v>2048</v>
      </c>
      <c r="AG1" s="64">
        <v>2049</v>
      </c>
      <c r="AH1" s="64">
        <v>2050</v>
      </c>
    </row>
    <row r="2" spans="1:35" ht="15" customHeight="1" thickTop="1" x14ac:dyDescent="0.45"/>
    <row r="3" spans="1:35" ht="15" customHeight="1" x14ac:dyDescent="0.45">
      <c r="C3" s="103" t="s">
        <v>297</v>
      </c>
      <c r="D3" s="103" t="s">
        <v>296</v>
      </c>
      <c r="E3" s="103"/>
      <c r="F3" s="103"/>
      <c r="G3" s="103"/>
      <c r="H3" s="103"/>
    </row>
    <row r="4" spans="1:35" ht="15" customHeight="1" x14ac:dyDescent="0.45">
      <c r="C4" s="103" t="s">
        <v>295</v>
      </c>
      <c r="D4" s="103" t="s">
        <v>294</v>
      </c>
      <c r="E4" s="103"/>
      <c r="F4" s="103"/>
      <c r="G4" s="103" t="s">
        <v>293</v>
      </c>
      <c r="H4" s="103"/>
    </row>
    <row r="5" spans="1:35" ht="15" customHeight="1" x14ac:dyDescent="0.45">
      <c r="C5" s="103" t="s">
        <v>292</v>
      </c>
      <c r="D5" s="103" t="s">
        <v>291</v>
      </c>
      <c r="E5" s="103"/>
      <c r="F5" s="103"/>
      <c r="G5" s="103"/>
      <c r="H5" s="103"/>
    </row>
    <row r="6" spans="1:35" ht="15" customHeight="1" x14ac:dyDescent="0.45">
      <c r="C6" s="103" t="s">
        <v>290</v>
      </c>
      <c r="D6" s="103"/>
      <c r="E6" s="103" t="s">
        <v>289</v>
      </c>
      <c r="F6" s="103"/>
      <c r="G6" s="103"/>
      <c r="H6" s="103"/>
    </row>
    <row r="10" spans="1:35" ht="15" customHeight="1" x14ac:dyDescent="0.5">
      <c r="A10" s="104" t="s">
        <v>2272</v>
      </c>
      <c r="B10" s="67" t="s">
        <v>2273</v>
      </c>
    </row>
    <row r="11" spans="1:35" ht="15" customHeight="1" x14ac:dyDescent="0.45">
      <c r="B11" s="66" t="s">
        <v>285</v>
      </c>
    </row>
    <row r="12" spans="1:35" ht="15" customHeight="1" x14ac:dyDescent="0.45">
      <c r="B12" s="66" t="s">
        <v>285</v>
      </c>
      <c r="C12" s="155" t="s">
        <v>285</v>
      </c>
      <c r="D12" s="155" t="s">
        <v>285</v>
      </c>
      <c r="E12" s="155" t="s">
        <v>285</v>
      </c>
      <c r="F12" s="155" t="s">
        <v>285</v>
      </c>
      <c r="G12" s="155" t="s">
        <v>285</v>
      </c>
      <c r="H12" s="155" t="s">
        <v>285</v>
      </c>
      <c r="I12" s="155" t="s">
        <v>285</v>
      </c>
      <c r="J12" s="155" t="s">
        <v>285</v>
      </c>
      <c r="K12" s="155" t="s">
        <v>285</v>
      </c>
      <c r="L12" s="155" t="s">
        <v>285</v>
      </c>
      <c r="M12" s="155" t="s">
        <v>285</v>
      </c>
      <c r="N12" s="155" t="s">
        <v>285</v>
      </c>
      <c r="O12" s="155" t="s">
        <v>285</v>
      </c>
      <c r="P12" s="155" t="s">
        <v>285</v>
      </c>
      <c r="Q12" s="155" t="s">
        <v>285</v>
      </c>
      <c r="R12" s="155" t="s">
        <v>285</v>
      </c>
      <c r="S12" s="155" t="s">
        <v>285</v>
      </c>
      <c r="T12" s="155" t="s">
        <v>285</v>
      </c>
      <c r="U12" s="155" t="s">
        <v>285</v>
      </c>
      <c r="V12" s="155" t="s">
        <v>285</v>
      </c>
      <c r="W12" s="155" t="s">
        <v>285</v>
      </c>
      <c r="X12" s="155" t="s">
        <v>285</v>
      </c>
      <c r="Y12" s="155" t="s">
        <v>285</v>
      </c>
      <c r="Z12" s="155" t="s">
        <v>285</v>
      </c>
      <c r="AA12" s="155" t="s">
        <v>285</v>
      </c>
      <c r="AB12" s="155" t="s">
        <v>285</v>
      </c>
      <c r="AC12" s="155" t="s">
        <v>285</v>
      </c>
      <c r="AD12" s="155" t="s">
        <v>285</v>
      </c>
      <c r="AE12" s="155" t="s">
        <v>285</v>
      </c>
      <c r="AF12" s="155" t="s">
        <v>285</v>
      </c>
      <c r="AG12" s="155" t="s">
        <v>285</v>
      </c>
      <c r="AH12" s="155" t="s">
        <v>285</v>
      </c>
      <c r="AI12" s="155" t="s">
        <v>284</v>
      </c>
    </row>
    <row r="13" spans="1:35" ht="15" customHeight="1" thickBot="1" x14ac:dyDescent="0.5">
      <c r="B13" s="64" t="s">
        <v>1453</v>
      </c>
      <c r="C13" s="64">
        <v>2019</v>
      </c>
      <c r="D13" s="64">
        <v>2020</v>
      </c>
      <c r="E13" s="64">
        <v>2021</v>
      </c>
      <c r="F13" s="64">
        <v>2022</v>
      </c>
      <c r="G13" s="64">
        <v>2023</v>
      </c>
      <c r="H13" s="64">
        <v>2024</v>
      </c>
      <c r="I13" s="64">
        <v>2025</v>
      </c>
      <c r="J13" s="64">
        <v>2026</v>
      </c>
      <c r="K13" s="64">
        <v>2027</v>
      </c>
      <c r="L13" s="64">
        <v>2028</v>
      </c>
      <c r="M13" s="64">
        <v>2029</v>
      </c>
      <c r="N13" s="64">
        <v>2030</v>
      </c>
      <c r="O13" s="64">
        <v>2031</v>
      </c>
      <c r="P13" s="64">
        <v>2032</v>
      </c>
      <c r="Q13" s="64">
        <v>2033</v>
      </c>
      <c r="R13" s="64">
        <v>2034</v>
      </c>
      <c r="S13" s="64">
        <v>2035</v>
      </c>
      <c r="T13" s="64">
        <v>2036</v>
      </c>
      <c r="U13" s="64">
        <v>2037</v>
      </c>
      <c r="V13" s="64">
        <v>2038</v>
      </c>
      <c r="W13" s="64">
        <v>2039</v>
      </c>
      <c r="X13" s="64">
        <v>2040</v>
      </c>
      <c r="Y13" s="64">
        <v>2041</v>
      </c>
      <c r="Z13" s="64">
        <v>2042</v>
      </c>
      <c r="AA13" s="64">
        <v>2043</v>
      </c>
      <c r="AB13" s="64">
        <v>2044</v>
      </c>
      <c r="AC13" s="64">
        <v>2045</v>
      </c>
      <c r="AD13" s="64">
        <v>2046</v>
      </c>
      <c r="AE13" s="64">
        <v>2047</v>
      </c>
      <c r="AF13" s="64">
        <v>2048</v>
      </c>
      <c r="AG13" s="64">
        <v>2049</v>
      </c>
      <c r="AH13" s="64">
        <v>2050</v>
      </c>
      <c r="AI13" s="64">
        <v>2050</v>
      </c>
    </row>
    <row r="14" spans="1:35" ht="15" customHeight="1" thickTop="1" x14ac:dyDescent="0.45"/>
    <row r="15" spans="1:35" ht="15" customHeight="1" x14ac:dyDescent="0.45">
      <c r="B15" s="57" t="s">
        <v>2274</v>
      </c>
    </row>
    <row r="16" spans="1:35" ht="15" customHeight="1" x14ac:dyDescent="0.45">
      <c r="B16" s="57" t="s">
        <v>2275</v>
      </c>
    </row>
    <row r="17" spans="1:35" ht="15" customHeight="1" x14ac:dyDescent="0.45">
      <c r="A17" s="104" t="s">
        <v>2276</v>
      </c>
      <c r="B17" s="55" t="s">
        <v>2277</v>
      </c>
      <c r="C17" s="56">
        <v>0.675373</v>
      </c>
      <c r="D17" s="56">
        <v>0.66888599999999998</v>
      </c>
      <c r="E17" s="56">
        <v>0.67268899999999998</v>
      </c>
      <c r="F17" s="56">
        <v>0.672925</v>
      </c>
      <c r="G17" s="56">
        <v>0.67228500000000002</v>
      </c>
      <c r="H17" s="56">
        <v>0.67117000000000004</v>
      </c>
      <c r="I17" s="56">
        <v>0.66914200000000001</v>
      </c>
      <c r="J17" s="56">
        <v>0.66662900000000003</v>
      </c>
      <c r="K17" s="56">
        <v>0.66456300000000001</v>
      </c>
      <c r="L17" s="56">
        <v>0.66333500000000001</v>
      </c>
      <c r="M17" s="56">
        <v>0.66295999999999999</v>
      </c>
      <c r="N17" s="56">
        <v>0.66201299999999996</v>
      </c>
      <c r="O17" s="56">
        <v>0.66176800000000002</v>
      </c>
      <c r="P17" s="56">
        <v>0.66192300000000004</v>
      </c>
      <c r="Q17" s="56">
        <v>0.66166100000000005</v>
      </c>
      <c r="R17" s="56">
        <v>0.661269</v>
      </c>
      <c r="S17" s="56">
        <v>0.66135900000000003</v>
      </c>
      <c r="T17" s="56">
        <v>0.66173400000000004</v>
      </c>
      <c r="U17" s="56">
        <v>0.66205599999999998</v>
      </c>
      <c r="V17" s="56">
        <v>0.66230199999999995</v>
      </c>
      <c r="W17" s="56">
        <v>0.66256700000000002</v>
      </c>
      <c r="X17" s="56">
        <v>0.66278000000000004</v>
      </c>
      <c r="Y17" s="56">
        <v>0.66308400000000001</v>
      </c>
      <c r="Z17" s="56">
        <v>0.66337100000000004</v>
      </c>
      <c r="AA17" s="56">
        <v>0.66377600000000003</v>
      </c>
      <c r="AB17" s="56">
        <v>0.66429700000000003</v>
      </c>
      <c r="AC17" s="56">
        <v>0.66490400000000005</v>
      </c>
      <c r="AD17" s="56">
        <v>0.66566099999999995</v>
      </c>
      <c r="AE17" s="56">
        <v>0.66639099999999996</v>
      </c>
      <c r="AF17" s="56">
        <v>0.66733600000000004</v>
      </c>
      <c r="AG17" s="56">
        <v>0.668485</v>
      </c>
      <c r="AH17" s="56">
        <v>0.66966400000000004</v>
      </c>
      <c r="AI17" s="34">
        <v>-2.7399999999999999E-4</v>
      </c>
    </row>
    <row r="18" spans="1:35" ht="15" customHeight="1" x14ac:dyDescent="0.45">
      <c r="A18" s="104" t="s">
        <v>2278</v>
      </c>
      <c r="B18" s="55" t="s">
        <v>2279</v>
      </c>
      <c r="C18" s="56">
        <v>1.121132</v>
      </c>
      <c r="D18" s="56">
        <v>1.1121030000000001</v>
      </c>
      <c r="E18" s="56">
        <v>1.120978</v>
      </c>
      <c r="F18" s="56">
        <v>1.1244529999999999</v>
      </c>
      <c r="G18" s="56">
        <v>1.127003</v>
      </c>
      <c r="H18" s="56">
        <v>1.1289210000000001</v>
      </c>
      <c r="I18" s="56">
        <v>1.129507</v>
      </c>
      <c r="J18" s="56">
        <v>1.1285369999999999</v>
      </c>
      <c r="K18" s="56">
        <v>1.128125</v>
      </c>
      <c r="L18" s="56">
        <v>1.1290929999999999</v>
      </c>
      <c r="M18" s="56">
        <v>1.131378</v>
      </c>
      <c r="N18" s="56">
        <v>1.132949</v>
      </c>
      <c r="O18" s="56">
        <v>1.135594</v>
      </c>
      <c r="P18" s="56">
        <v>1.1388069999999999</v>
      </c>
      <c r="Q18" s="56">
        <v>1.1412059999999999</v>
      </c>
      <c r="R18" s="56">
        <v>1.14354</v>
      </c>
      <c r="S18" s="56">
        <v>1.146733</v>
      </c>
      <c r="T18" s="56">
        <v>1.150569</v>
      </c>
      <c r="U18" s="56">
        <v>1.1543209999999999</v>
      </c>
      <c r="V18" s="56">
        <v>1.1580360000000001</v>
      </c>
      <c r="W18" s="56">
        <v>1.1618440000000001</v>
      </c>
      <c r="X18" s="56">
        <v>1.1650499999999999</v>
      </c>
      <c r="Y18" s="56">
        <v>1.168504</v>
      </c>
      <c r="Z18" s="56">
        <v>1.172007</v>
      </c>
      <c r="AA18" s="56">
        <v>1.1758059999999999</v>
      </c>
      <c r="AB18" s="56">
        <v>1.1796709999999999</v>
      </c>
      <c r="AC18" s="56">
        <v>1.183643</v>
      </c>
      <c r="AD18" s="56">
        <v>1.187826</v>
      </c>
      <c r="AE18" s="56">
        <v>1.19204</v>
      </c>
      <c r="AF18" s="56">
        <v>1.196491</v>
      </c>
      <c r="AG18" s="56">
        <v>1.2012769999999999</v>
      </c>
      <c r="AH18" s="56">
        <v>1.2061679999999999</v>
      </c>
      <c r="AI18" s="34">
        <v>2.3609999999999998E-3</v>
      </c>
    </row>
    <row r="19" spans="1:35" ht="15" customHeight="1" x14ac:dyDescent="0.45">
      <c r="A19" s="104" t="s">
        <v>2280</v>
      </c>
      <c r="B19" s="55" t="s">
        <v>2281</v>
      </c>
      <c r="C19" s="56">
        <v>0.34263700000000002</v>
      </c>
      <c r="D19" s="56">
        <v>0.34502899999999997</v>
      </c>
      <c r="E19" s="56">
        <v>0.348325</v>
      </c>
      <c r="F19" s="56">
        <v>0.34961700000000001</v>
      </c>
      <c r="G19" s="56">
        <v>0.35065299999999999</v>
      </c>
      <c r="H19" s="56">
        <v>0.35155900000000001</v>
      </c>
      <c r="I19" s="56">
        <v>0.35219699999999998</v>
      </c>
      <c r="J19" s="56">
        <v>0.35276000000000002</v>
      </c>
      <c r="K19" s="56">
        <v>0.35373500000000002</v>
      </c>
      <c r="L19" s="56">
        <v>0.355354</v>
      </c>
      <c r="M19" s="56">
        <v>0.35751899999999998</v>
      </c>
      <c r="N19" s="56">
        <v>0.35833700000000002</v>
      </c>
      <c r="O19" s="56">
        <v>0.35955399999999998</v>
      </c>
      <c r="P19" s="56">
        <v>0.36119699999999999</v>
      </c>
      <c r="Q19" s="56">
        <v>0.36275400000000002</v>
      </c>
      <c r="R19" s="56">
        <v>0.36429400000000001</v>
      </c>
      <c r="S19" s="56">
        <v>0.36605900000000002</v>
      </c>
      <c r="T19" s="56">
        <v>0.36797099999999999</v>
      </c>
      <c r="U19" s="56">
        <v>0.36987199999999998</v>
      </c>
      <c r="V19" s="56">
        <v>0.37163000000000002</v>
      </c>
      <c r="W19" s="56">
        <v>0.37348900000000002</v>
      </c>
      <c r="X19" s="56">
        <v>0.37537599999999999</v>
      </c>
      <c r="Y19" s="56">
        <v>0.37737599999999999</v>
      </c>
      <c r="Z19" s="56">
        <v>0.37941599999999998</v>
      </c>
      <c r="AA19" s="56">
        <v>0.38164399999999998</v>
      </c>
      <c r="AB19" s="56">
        <v>0.383963</v>
      </c>
      <c r="AC19" s="56">
        <v>0.38640400000000003</v>
      </c>
      <c r="AD19" s="56">
        <v>0.38901000000000002</v>
      </c>
      <c r="AE19" s="56">
        <v>0.39167200000000002</v>
      </c>
      <c r="AF19" s="56">
        <v>0.394482</v>
      </c>
      <c r="AG19" s="56">
        <v>0.39743899999999999</v>
      </c>
      <c r="AH19" s="56">
        <v>0.40044200000000002</v>
      </c>
      <c r="AI19" s="34">
        <v>5.0419999999999996E-3</v>
      </c>
    </row>
    <row r="20" spans="1:35" ht="15" customHeight="1" x14ac:dyDescent="0.45">
      <c r="A20" s="104" t="s">
        <v>2282</v>
      </c>
      <c r="B20" s="55" t="s">
        <v>2283</v>
      </c>
      <c r="C20" s="56">
        <v>0.60744299999999996</v>
      </c>
      <c r="D20" s="56">
        <v>0.61159699999999995</v>
      </c>
      <c r="E20" s="56">
        <v>0.61907699999999999</v>
      </c>
      <c r="F20" s="56">
        <v>0.62246299999999999</v>
      </c>
      <c r="G20" s="56">
        <v>0.624834</v>
      </c>
      <c r="H20" s="56">
        <v>0.62666699999999997</v>
      </c>
      <c r="I20" s="56">
        <v>0.62768000000000002</v>
      </c>
      <c r="J20" s="56">
        <v>0.62854299999999996</v>
      </c>
      <c r="K20" s="56">
        <v>0.63035399999999997</v>
      </c>
      <c r="L20" s="56">
        <v>0.63345499999999999</v>
      </c>
      <c r="M20" s="56">
        <v>0.63767300000000005</v>
      </c>
      <c r="N20" s="56">
        <v>0.64100900000000005</v>
      </c>
      <c r="O20" s="56">
        <v>0.64534199999999997</v>
      </c>
      <c r="P20" s="56">
        <v>0.65033600000000003</v>
      </c>
      <c r="Q20" s="56">
        <v>0.65498900000000004</v>
      </c>
      <c r="R20" s="56">
        <v>0.65939000000000003</v>
      </c>
      <c r="S20" s="56">
        <v>0.66403199999999996</v>
      </c>
      <c r="T20" s="56">
        <v>0.66887799999999997</v>
      </c>
      <c r="U20" s="56">
        <v>0.67352100000000004</v>
      </c>
      <c r="V20" s="56">
        <v>0.67789500000000003</v>
      </c>
      <c r="W20" s="56">
        <v>0.68242400000000003</v>
      </c>
      <c r="X20" s="56">
        <v>0.68700300000000003</v>
      </c>
      <c r="Y20" s="56">
        <v>0.69182999999999995</v>
      </c>
      <c r="Z20" s="56">
        <v>0.69680200000000003</v>
      </c>
      <c r="AA20" s="56">
        <v>0.70200799999999997</v>
      </c>
      <c r="AB20" s="56">
        <v>0.70735499999999996</v>
      </c>
      <c r="AC20" s="56">
        <v>0.71287599999999995</v>
      </c>
      <c r="AD20" s="56">
        <v>0.71863200000000005</v>
      </c>
      <c r="AE20" s="56">
        <v>0.72444200000000003</v>
      </c>
      <c r="AF20" s="56">
        <v>0.73053100000000004</v>
      </c>
      <c r="AG20" s="56">
        <v>0.73682700000000001</v>
      </c>
      <c r="AH20" s="56">
        <v>0.74315900000000001</v>
      </c>
      <c r="AI20" s="34">
        <v>6.5259999999999997E-3</v>
      </c>
    </row>
    <row r="21" spans="1:35" ht="15" customHeight="1" x14ac:dyDescent="0.45">
      <c r="A21" s="104" t="s">
        <v>2284</v>
      </c>
      <c r="B21" s="55" t="s">
        <v>2285</v>
      </c>
      <c r="C21" s="56">
        <v>0.56496199999999996</v>
      </c>
      <c r="D21" s="56">
        <v>0.561608</v>
      </c>
      <c r="E21" s="56">
        <v>0.56886899999999996</v>
      </c>
      <c r="F21" s="56">
        <v>0.57199</v>
      </c>
      <c r="G21" s="56">
        <v>0.57433599999999996</v>
      </c>
      <c r="H21" s="56">
        <v>0.57628800000000002</v>
      </c>
      <c r="I21" s="56">
        <v>0.57736900000000002</v>
      </c>
      <c r="J21" s="56">
        <v>0.57759700000000003</v>
      </c>
      <c r="K21" s="56">
        <v>0.57838900000000004</v>
      </c>
      <c r="L21" s="56">
        <v>0.58007900000000001</v>
      </c>
      <c r="M21" s="56">
        <v>0.58269400000000005</v>
      </c>
      <c r="N21" s="56">
        <v>0.58461399999999997</v>
      </c>
      <c r="O21" s="56">
        <v>0.58729799999999999</v>
      </c>
      <c r="P21" s="56">
        <v>0.59043100000000004</v>
      </c>
      <c r="Q21" s="56">
        <v>0.59314599999999995</v>
      </c>
      <c r="R21" s="56">
        <v>0.59572400000000003</v>
      </c>
      <c r="S21" s="56">
        <v>0.59875299999999998</v>
      </c>
      <c r="T21" s="56">
        <v>0.60220499999999999</v>
      </c>
      <c r="U21" s="56">
        <v>0.60557000000000005</v>
      </c>
      <c r="V21" s="56">
        <v>0.60883399999999999</v>
      </c>
      <c r="W21" s="56">
        <v>0.61219900000000005</v>
      </c>
      <c r="X21" s="56">
        <v>0.61521000000000003</v>
      </c>
      <c r="Y21" s="56">
        <v>0.61840399999999995</v>
      </c>
      <c r="Z21" s="56">
        <v>0.62170400000000003</v>
      </c>
      <c r="AA21" s="56">
        <v>0.62519100000000005</v>
      </c>
      <c r="AB21" s="56">
        <v>0.62884300000000004</v>
      </c>
      <c r="AC21" s="56">
        <v>0.63260700000000003</v>
      </c>
      <c r="AD21" s="56">
        <v>0.63656599999999997</v>
      </c>
      <c r="AE21" s="56">
        <v>0.64056199999999996</v>
      </c>
      <c r="AF21" s="56">
        <v>0.64470899999999998</v>
      </c>
      <c r="AG21" s="56">
        <v>0.64904399999999995</v>
      </c>
      <c r="AH21" s="56">
        <v>0.65348499999999998</v>
      </c>
      <c r="AI21" s="34">
        <v>4.7070000000000002E-3</v>
      </c>
    </row>
    <row r="22" spans="1:35" ht="15" customHeight="1" x14ac:dyDescent="0.45">
      <c r="A22" s="104" t="s">
        <v>2286</v>
      </c>
      <c r="B22" s="55" t="s">
        <v>2287</v>
      </c>
      <c r="C22" s="56">
        <v>0.64756800000000003</v>
      </c>
      <c r="D22" s="56">
        <v>0.65444400000000003</v>
      </c>
      <c r="E22" s="56">
        <v>0.66558499999999998</v>
      </c>
      <c r="F22" s="56">
        <v>0.67311900000000002</v>
      </c>
      <c r="G22" s="56">
        <v>0.67957000000000001</v>
      </c>
      <c r="H22" s="56">
        <v>0.68545</v>
      </c>
      <c r="I22" s="56">
        <v>0.69058699999999995</v>
      </c>
      <c r="J22" s="56">
        <v>0.69501299999999999</v>
      </c>
      <c r="K22" s="56">
        <v>0.69999699999999998</v>
      </c>
      <c r="L22" s="56">
        <v>0.70588799999999996</v>
      </c>
      <c r="M22" s="56">
        <v>0.71254700000000004</v>
      </c>
      <c r="N22" s="56">
        <v>0.71811599999999998</v>
      </c>
      <c r="O22" s="56">
        <v>0.724298</v>
      </c>
      <c r="P22" s="56">
        <v>0.73090100000000002</v>
      </c>
      <c r="Q22" s="56">
        <v>0.73682599999999998</v>
      </c>
      <c r="R22" s="56">
        <v>0.74246400000000001</v>
      </c>
      <c r="S22" s="56">
        <v>0.74831999999999999</v>
      </c>
      <c r="T22" s="56">
        <v>0.75439599999999996</v>
      </c>
      <c r="U22" s="56">
        <v>0.76024999999999998</v>
      </c>
      <c r="V22" s="56">
        <v>0.76611499999999999</v>
      </c>
      <c r="W22" s="56">
        <v>0.77225600000000005</v>
      </c>
      <c r="X22" s="56">
        <v>0.77856800000000004</v>
      </c>
      <c r="Y22" s="56">
        <v>0.78520500000000004</v>
      </c>
      <c r="Z22" s="56">
        <v>0.79203900000000005</v>
      </c>
      <c r="AA22" s="56">
        <v>0.79920199999999997</v>
      </c>
      <c r="AB22" s="56">
        <v>0.80674999999999997</v>
      </c>
      <c r="AC22" s="56">
        <v>0.81463799999999997</v>
      </c>
      <c r="AD22" s="56">
        <v>0.82299900000000004</v>
      </c>
      <c r="AE22" s="56">
        <v>0.83174800000000004</v>
      </c>
      <c r="AF22" s="56">
        <v>0.84112500000000001</v>
      </c>
      <c r="AG22" s="56">
        <v>0.85100399999999998</v>
      </c>
      <c r="AH22" s="56">
        <v>0.86138000000000003</v>
      </c>
      <c r="AI22" s="34">
        <v>9.2460000000000007E-3</v>
      </c>
    </row>
    <row r="23" spans="1:35" ht="15" customHeight="1" x14ac:dyDescent="0.45">
      <c r="A23" s="104" t="s">
        <v>2288</v>
      </c>
      <c r="B23" s="55" t="s">
        <v>2289</v>
      </c>
      <c r="C23" s="56">
        <v>0.920983</v>
      </c>
      <c r="D23" s="56">
        <v>0.91555900000000001</v>
      </c>
      <c r="E23" s="56">
        <v>0.92212700000000003</v>
      </c>
      <c r="F23" s="56">
        <v>0.92294799999999999</v>
      </c>
      <c r="G23" s="56">
        <v>0.92349499999999995</v>
      </c>
      <c r="H23" s="56">
        <v>0.92385399999999995</v>
      </c>
      <c r="I23" s="56">
        <v>0.92300400000000005</v>
      </c>
      <c r="J23" s="56">
        <v>0.919763</v>
      </c>
      <c r="K23" s="56">
        <v>0.91759000000000002</v>
      </c>
      <c r="L23" s="56">
        <v>0.91754899999999995</v>
      </c>
      <c r="M23" s="56">
        <v>0.91937000000000002</v>
      </c>
      <c r="N23" s="56">
        <v>0.92011100000000001</v>
      </c>
      <c r="O23" s="56">
        <v>0.92215899999999995</v>
      </c>
      <c r="P23" s="56">
        <v>0.92538299999999996</v>
      </c>
      <c r="Q23" s="56">
        <v>0.92813100000000004</v>
      </c>
      <c r="R23" s="56">
        <v>0.931091</v>
      </c>
      <c r="S23" s="56">
        <v>0.935361</v>
      </c>
      <c r="T23" s="56">
        <v>0.94077999999999995</v>
      </c>
      <c r="U23" s="56">
        <v>0.94649399999999995</v>
      </c>
      <c r="V23" s="56">
        <v>0.95225899999999997</v>
      </c>
      <c r="W23" s="56">
        <v>0.95840499999999995</v>
      </c>
      <c r="X23" s="56">
        <v>0.96429200000000004</v>
      </c>
      <c r="Y23" s="56">
        <v>0.970808</v>
      </c>
      <c r="Z23" s="56">
        <v>0.97764899999999999</v>
      </c>
      <c r="AA23" s="56">
        <v>0.98560199999999998</v>
      </c>
      <c r="AB23" s="56">
        <v>0.99426899999999996</v>
      </c>
      <c r="AC23" s="56">
        <v>1.00359</v>
      </c>
      <c r="AD23" s="56">
        <v>1.013876</v>
      </c>
      <c r="AE23" s="56">
        <v>1.024777</v>
      </c>
      <c r="AF23" s="56">
        <v>1.036492</v>
      </c>
      <c r="AG23" s="56">
        <v>1.0493220000000001</v>
      </c>
      <c r="AH23" s="56">
        <v>1.0627899999999999</v>
      </c>
      <c r="AI23" s="34">
        <v>4.6299999999999996E-3</v>
      </c>
    </row>
    <row r="24" spans="1:35" ht="15" customHeight="1" x14ac:dyDescent="0.45">
      <c r="A24" s="104" t="s">
        <v>2290</v>
      </c>
      <c r="B24" s="55" t="s">
        <v>2291</v>
      </c>
      <c r="C24" s="56">
        <v>0.62925900000000001</v>
      </c>
      <c r="D24" s="56">
        <v>0.62444500000000003</v>
      </c>
      <c r="E24" s="56">
        <v>0.62870099999999995</v>
      </c>
      <c r="F24" s="56">
        <v>0.63048899999999997</v>
      </c>
      <c r="G24" s="56">
        <v>0.63178999999999996</v>
      </c>
      <c r="H24" s="56">
        <v>0.63273000000000001</v>
      </c>
      <c r="I24" s="56">
        <v>0.632992</v>
      </c>
      <c r="J24" s="56">
        <v>0.63197000000000003</v>
      </c>
      <c r="K24" s="56">
        <v>0.63158300000000001</v>
      </c>
      <c r="L24" s="56">
        <v>0.63219000000000003</v>
      </c>
      <c r="M24" s="56">
        <v>0.63365300000000002</v>
      </c>
      <c r="N24" s="56">
        <v>0.63412199999999996</v>
      </c>
      <c r="O24" s="56">
        <v>0.63537999999999994</v>
      </c>
      <c r="P24" s="56">
        <v>0.63719599999999998</v>
      </c>
      <c r="Q24" s="56">
        <v>0.63876299999999997</v>
      </c>
      <c r="R24" s="56">
        <v>0.64037200000000005</v>
      </c>
      <c r="S24" s="56">
        <v>0.64252299999999996</v>
      </c>
      <c r="T24" s="56">
        <v>0.64498699999999998</v>
      </c>
      <c r="U24" s="56">
        <v>0.647451</v>
      </c>
      <c r="V24" s="56">
        <v>0.64991299999999996</v>
      </c>
      <c r="W24" s="56">
        <v>0.65244800000000003</v>
      </c>
      <c r="X24" s="56">
        <v>0.65470099999999998</v>
      </c>
      <c r="Y24" s="56">
        <v>0.65722899999999995</v>
      </c>
      <c r="Z24" s="56">
        <v>0.65979600000000005</v>
      </c>
      <c r="AA24" s="56">
        <v>0.662636</v>
      </c>
      <c r="AB24" s="56">
        <v>0.66559400000000002</v>
      </c>
      <c r="AC24" s="56">
        <v>0.668736</v>
      </c>
      <c r="AD24" s="56">
        <v>0.67202300000000004</v>
      </c>
      <c r="AE24" s="56">
        <v>0.67544999999999999</v>
      </c>
      <c r="AF24" s="56">
        <v>0.67894100000000002</v>
      </c>
      <c r="AG24" s="56">
        <v>0.68274900000000005</v>
      </c>
      <c r="AH24" s="56">
        <v>0.68662100000000004</v>
      </c>
      <c r="AI24" s="34">
        <v>2.8180000000000002E-3</v>
      </c>
    </row>
    <row r="25" spans="1:35" ht="15" customHeight="1" x14ac:dyDescent="0.45">
      <c r="A25" s="104" t="s">
        <v>2292</v>
      </c>
      <c r="B25" s="55" t="s">
        <v>2293</v>
      </c>
      <c r="C25" s="56">
        <v>1.4955430000000001</v>
      </c>
      <c r="D25" s="56">
        <v>1.4895620000000001</v>
      </c>
      <c r="E25" s="56">
        <v>1.496734</v>
      </c>
      <c r="F25" s="56">
        <v>1.4990250000000001</v>
      </c>
      <c r="G25" s="56">
        <v>1.499619</v>
      </c>
      <c r="H25" s="56">
        <v>1.499142</v>
      </c>
      <c r="I25" s="56">
        <v>1.4970760000000001</v>
      </c>
      <c r="J25" s="56">
        <v>1.4938629999999999</v>
      </c>
      <c r="K25" s="56">
        <v>1.4923660000000001</v>
      </c>
      <c r="L25" s="56">
        <v>1.493487</v>
      </c>
      <c r="M25" s="56">
        <v>1.4970380000000001</v>
      </c>
      <c r="N25" s="56">
        <v>1.498515</v>
      </c>
      <c r="O25" s="56">
        <v>1.5020150000000001</v>
      </c>
      <c r="P25" s="56">
        <v>1.5069539999999999</v>
      </c>
      <c r="Q25" s="56">
        <v>1.5110699999999999</v>
      </c>
      <c r="R25" s="56">
        <v>1.5148839999999999</v>
      </c>
      <c r="S25" s="56">
        <v>1.5195890000000001</v>
      </c>
      <c r="T25" s="56">
        <v>1.5246789999999999</v>
      </c>
      <c r="U25" s="56">
        <v>1.529361</v>
      </c>
      <c r="V25" s="56">
        <v>1.533587</v>
      </c>
      <c r="W25" s="56">
        <v>1.5380050000000001</v>
      </c>
      <c r="X25" s="56">
        <v>1.5414589999999999</v>
      </c>
      <c r="Y25" s="56">
        <v>1.545512</v>
      </c>
      <c r="Z25" s="56">
        <v>1.5497669999999999</v>
      </c>
      <c r="AA25" s="56">
        <v>1.554754</v>
      </c>
      <c r="AB25" s="56">
        <v>1.5602309999999999</v>
      </c>
      <c r="AC25" s="56">
        <v>1.565682</v>
      </c>
      <c r="AD25" s="56">
        <v>1.571863</v>
      </c>
      <c r="AE25" s="56">
        <v>1.5783240000000001</v>
      </c>
      <c r="AF25" s="56">
        <v>1.5855539999999999</v>
      </c>
      <c r="AG25" s="56">
        <v>1.5933409999999999</v>
      </c>
      <c r="AH25" s="56">
        <v>1.6013310000000001</v>
      </c>
      <c r="AI25" s="34">
        <v>2.2070000000000002E-3</v>
      </c>
    </row>
    <row r="26" spans="1:35" ht="15" customHeight="1" x14ac:dyDescent="0.45">
      <c r="A26" s="104" t="s">
        <v>2294</v>
      </c>
      <c r="B26" s="55" t="s">
        <v>2295</v>
      </c>
      <c r="C26" s="56">
        <v>0.426037</v>
      </c>
      <c r="D26" s="56">
        <v>0.42566599999999999</v>
      </c>
      <c r="E26" s="56">
        <v>0.428898</v>
      </c>
      <c r="F26" s="56">
        <v>0.43074299999999999</v>
      </c>
      <c r="G26" s="56">
        <v>0.43237199999999998</v>
      </c>
      <c r="H26" s="56">
        <v>0.433919</v>
      </c>
      <c r="I26" s="56">
        <v>0.43534800000000001</v>
      </c>
      <c r="J26" s="56">
        <v>0.43679699999999999</v>
      </c>
      <c r="K26" s="56">
        <v>0.438689</v>
      </c>
      <c r="L26" s="56">
        <v>0.44120799999999999</v>
      </c>
      <c r="M26" s="56">
        <v>0.44423600000000002</v>
      </c>
      <c r="N26" s="56">
        <v>0.44615199999999999</v>
      </c>
      <c r="O26" s="56">
        <v>0.44855699999999998</v>
      </c>
      <c r="P26" s="56">
        <v>0.45131100000000002</v>
      </c>
      <c r="Q26" s="56">
        <v>0.45394600000000002</v>
      </c>
      <c r="R26" s="56">
        <v>0.45666000000000001</v>
      </c>
      <c r="S26" s="56">
        <v>0.45970299999999997</v>
      </c>
      <c r="T26" s="56">
        <v>0.462949</v>
      </c>
      <c r="U26" s="56">
        <v>0.46626000000000001</v>
      </c>
      <c r="V26" s="56">
        <v>0.46963500000000002</v>
      </c>
      <c r="W26" s="56">
        <v>0.47308800000000001</v>
      </c>
      <c r="X26" s="56">
        <v>0.475908</v>
      </c>
      <c r="Y26" s="56">
        <v>0.47897499999999998</v>
      </c>
      <c r="Z26" s="56">
        <v>0.48214099999999999</v>
      </c>
      <c r="AA26" s="56">
        <v>0.48543199999999997</v>
      </c>
      <c r="AB26" s="56">
        <v>0.48861900000000003</v>
      </c>
      <c r="AC26" s="56">
        <v>0.491925</v>
      </c>
      <c r="AD26" s="56">
        <v>0.49547099999999999</v>
      </c>
      <c r="AE26" s="56">
        <v>0.499081</v>
      </c>
      <c r="AF26" s="56">
        <v>0.50282700000000002</v>
      </c>
      <c r="AG26" s="56">
        <v>0.506799</v>
      </c>
      <c r="AH26" s="56">
        <v>0.51083100000000004</v>
      </c>
      <c r="AI26" s="34">
        <v>5.8719999999999996E-3</v>
      </c>
    </row>
    <row r="27" spans="1:35" ht="15" customHeight="1" x14ac:dyDescent="0.45">
      <c r="A27" s="104" t="s">
        <v>2296</v>
      </c>
      <c r="B27" s="55" t="s">
        <v>2297</v>
      </c>
      <c r="C27" s="56">
        <v>0.48264299999999999</v>
      </c>
      <c r="D27" s="56">
        <v>0.483954</v>
      </c>
      <c r="E27" s="56">
        <v>0.48847299999999999</v>
      </c>
      <c r="F27" s="56">
        <v>0.49280200000000002</v>
      </c>
      <c r="G27" s="56">
        <v>0.49623600000000001</v>
      </c>
      <c r="H27" s="56">
        <v>0.49881799999999998</v>
      </c>
      <c r="I27" s="56">
        <v>0.50151199999999996</v>
      </c>
      <c r="J27" s="56">
        <v>0.50369600000000003</v>
      </c>
      <c r="K27" s="56">
        <v>0.50595100000000004</v>
      </c>
      <c r="L27" s="56">
        <v>0.508467</v>
      </c>
      <c r="M27" s="56">
        <v>0.51146000000000003</v>
      </c>
      <c r="N27" s="56">
        <v>0.51412100000000005</v>
      </c>
      <c r="O27" s="56">
        <v>0.51704499999999998</v>
      </c>
      <c r="P27" s="56">
        <v>0.52010800000000001</v>
      </c>
      <c r="Q27" s="56">
        <v>0.52290800000000004</v>
      </c>
      <c r="R27" s="56">
        <v>0.52576500000000004</v>
      </c>
      <c r="S27" s="56">
        <v>0.52884900000000001</v>
      </c>
      <c r="T27" s="56">
        <v>0.53218299999999996</v>
      </c>
      <c r="U27" s="56">
        <v>0.53546400000000005</v>
      </c>
      <c r="V27" s="56">
        <v>0.53882699999999994</v>
      </c>
      <c r="W27" s="56">
        <v>0.54211500000000001</v>
      </c>
      <c r="X27" s="56">
        <v>0.545095</v>
      </c>
      <c r="Y27" s="56">
        <v>0.54808199999999996</v>
      </c>
      <c r="Z27" s="56">
        <v>0.55108400000000002</v>
      </c>
      <c r="AA27" s="56">
        <v>0.55415599999999998</v>
      </c>
      <c r="AB27" s="56">
        <v>0.55734600000000001</v>
      </c>
      <c r="AC27" s="56">
        <v>0.56053900000000001</v>
      </c>
      <c r="AD27" s="56">
        <v>0.56391999999999998</v>
      </c>
      <c r="AE27" s="56">
        <v>0.56730599999999998</v>
      </c>
      <c r="AF27" s="56">
        <v>0.57065399999999999</v>
      </c>
      <c r="AG27" s="56">
        <v>0.57421599999999995</v>
      </c>
      <c r="AH27" s="56">
        <v>0.57776099999999997</v>
      </c>
      <c r="AI27" s="34">
        <v>5.8199999999999997E-3</v>
      </c>
    </row>
    <row r="28" spans="1:35" ht="15" customHeight="1" x14ac:dyDescent="0.45">
      <c r="A28" s="104" t="s">
        <v>2298</v>
      </c>
      <c r="B28" s="57" t="s">
        <v>484</v>
      </c>
      <c r="C28" s="147">
        <v>7.9135809999999998</v>
      </c>
      <c r="D28" s="147">
        <v>7.8928520000000004</v>
      </c>
      <c r="E28" s="147">
        <v>7.9604569999999999</v>
      </c>
      <c r="F28" s="147">
        <v>7.9905730000000004</v>
      </c>
      <c r="G28" s="147">
        <v>8.0121929999999999</v>
      </c>
      <c r="H28" s="147">
        <v>8.0285189999999993</v>
      </c>
      <c r="I28" s="147">
        <v>8.0364120000000003</v>
      </c>
      <c r="J28" s="147">
        <v>8.0351689999999998</v>
      </c>
      <c r="K28" s="147">
        <v>8.0413399999999999</v>
      </c>
      <c r="L28" s="147">
        <v>8.0601040000000008</v>
      </c>
      <c r="M28" s="147">
        <v>8.0905280000000008</v>
      </c>
      <c r="N28" s="147">
        <v>8.1100580000000004</v>
      </c>
      <c r="O28" s="147">
        <v>8.1390089999999997</v>
      </c>
      <c r="P28" s="147">
        <v>8.1745459999999994</v>
      </c>
      <c r="Q28" s="147">
        <v>8.2053999999999991</v>
      </c>
      <c r="R28" s="147">
        <v>8.2354529999999997</v>
      </c>
      <c r="S28" s="147">
        <v>8.2712819999999994</v>
      </c>
      <c r="T28" s="147">
        <v>8.3113299999999999</v>
      </c>
      <c r="U28" s="147">
        <v>8.3506230000000006</v>
      </c>
      <c r="V28" s="147">
        <v>8.3890329999999995</v>
      </c>
      <c r="W28" s="147">
        <v>8.4288380000000007</v>
      </c>
      <c r="X28" s="147">
        <v>8.4654399999999992</v>
      </c>
      <c r="Y28" s="147">
        <v>8.5050089999999994</v>
      </c>
      <c r="Z28" s="147">
        <v>8.545776</v>
      </c>
      <c r="AA28" s="147">
        <v>8.5902069999999995</v>
      </c>
      <c r="AB28" s="147">
        <v>8.6369389999999999</v>
      </c>
      <c r="AC28" s="147">
        <v>8.6855429999999991</v>
      </c>
      <c r="AD28" s="147">
        <v>8.7378479999999996</v>
      </c>
      <c r="AE28" s="147">
        <v>8.7917939999999994</v>
      </c>
      <c r="AF28" s="147">
        <v>8.8491429999999998</v>
      </c>
      <c r="AG28" s="147">
        <v>8.9105030000000003</v>
      </c>
      <c r="AH28" s="147">
        <v>8.9736340000000006</v>
      </c>
      <c r="AI28" s="60">
        <v>4.0629999999999998E-3</v>
      </c>
    </row>
    <row r="30" spans="1:35" ht="15" customHeight="1" x14ac:dyDescent="0.45">
      <c r="B30" s="57" t="s">
        <v>2299</v>
      </c>
    </row>
    <row r="31" spans="1:35" ht="15" customHeight="1" x14ac:dyDescent="0.45">
      <c r="B31" s="57" t="s">
        <v>2300</v>
      </c>
    </row>
    <row r="32" spans="1:35" ht="15" customHeight="1" x14ac:dyDescent="0.45">
      <c r="A32" s="104" t="s">
        <v>2301</v>
      </c>
      <c r="B32" s="55" t="s">
        <v>2277</v>
      </c>
      <c r="C32" s="56">
        <v>10.348913</v>
      </c>
      <c r="D32" s="56">
        <v>10.421128</v>
      </c>
      <c r="E32" s="56">
        <v>10.491716</v>
      </c>
      <c r="F32" s="56">
        <v>10.56071</v>
      </c>
      <c r="G32" s="56">
        <v>10.627776000000001</v>
      </c>
      <c r="H32" s="56">
        <v>10.693659999999999</v>
      </c>
      <c r="I32" s="56">
        <v>10.759078000000001</v>
      </c>
      <c r="J32" s="56">
        <v>10.824842</v>
      </c>
      <c r="K32" s="56">
        <v>10.891264</v>
      </c>
      <c r="L32" s="56">
        <v>10.958323999999999</v>
      </c>
      <c r="M32" s="56">
        <v>11.026218</v>
      </c>
      <c r="N32" s="56">
        <v>11.094884</v>
      </c>
      <c r="O32" s="56">
        <v>11.164406</v>
      </c>
      <c r="P32" s="56">
        <v>11.234411</v>
      </c>
      <c r="Q32" s="56">
        <v>11.304379000000001</v>
      </c>
      <c r="R32" s="56">
        <v>11.373874000000001</v>
      </c>
      <c r="S32" s="56">
        <v>11.442501</v>
      </c>
      <c r="T32" s="56">
        <v>11.510315</v>
      </c>
      <c r="U32" s="56">
        <v>11.577332999999999</v>
      </c>
      <c r="V32" s="56">
        <v>11.643829999999999</v>
      </c>
      <c r="W32" s="56">
        <v>11.710222999999999</v>
      </c>
      <c r="X32" s="56">
        <v>11.776968</v>
      </c>
      <c r="Y32" s="56">
        <v>11.843821999999999</v>
      </c>
      <c r="Z32" s="56">
        <v>11.910755</v>
      </c>
      <c r="AA32" s="56">
        <v>11.977909</v>
      </c>
      <c r="AB32" s="56">
        <v>12.045280999999999</v>
      </c>
      <c r="AC32" s="56">
        <v>12.113065000000001</v>
      </c>
      <c r="AD32" s="56">
        <v>12.181269</v>
      </c>
      <c r="AE32" s="56">
        <v>12.249812</v>
      </c>
      <c r="AF32" s="56">
        <v>12.318719</v>
      </c>
      <c r="AG32" s="56">
        <v>12.387774</v>
      </c>
      <c r="AH32" s="56">
        <v>12.456635</v>
      </c>
      <c r="AI32" s="34">
        <v>5.9979999999999999E-3</v>
      </c>
    </row>
    <row r="33" spans="1:35" ht="15" customHeight="1" x14ac:dyDescent="0.45">
      <c r="A33" s="104" t="s">
        <v>2302</v>
      </c>
      <c r="B33" s="55" t="s">
        <v>2279</v>
      </c>
      <c r="C33" s="56">
        <v>13.216391</v>
      </c>
      <c r="D33" s="56">
        <v>13.375315000000001</v>
      </c>
      <c r="E33" s="56">
        <v>13.528408000000001</v>
      </c>
      <c r="F33" s="56">
        <v>13.676291000000001</v>
      </c>
      <c r="G33" s="56">
        <v>13.820219</v>
      </c>
      <c r="H33" s="56">
        <v>13.962754</v>
      </c>
      <c r="I33" s="56">
        <v>14.104589000000001</v>
      </c>
      <c r="J33" s="56">
        <v>14.246528</v>
      </c>
      <c r="K33" s="56">
        <v>14.387366999999999</v>
      </c>
      <c r="L33" s="56">
        <v>14.527424</v>
      </c>
      <c r="M33" s="56">
        <v>14.667486</v>
      </c>
      <c r="N33" s="56">
        <v>14.807741</v>
      </c>
      <c r="O33" s="56">
        <v>14.949474</v>
      </c>
      <c r="P33" s="56">
        <v>15.091768</v>
      </c>
      <c r="Q33" s="56">
        <v>15.234589</v>
      </c>
      <c r="R33" s="56">
        <v>15.378078</v>
      </c>
      <c r="S33" s="56">
        <v>15.520496</v>
      </c>
      <c r="T33" s="56">
        <v>15.662426999999999</v>
      </c>
      <c r="U33" s="56">
        <v>15.803514</v>
      </c>
      <c r="V33" s="56">
        <v>15.94502</v>
      </c>
      <c r="W33" s="56">
        <v>16.086518999999999</v>
      </c>
      <c r="X33" s="56">
        <v>16.229033999999999</v>
      </c>
      <c r="Y33" s="56">
        <v>16.371898999999999</v>
      </c>
      <c r="Z33" s="56">
        <v>16.515566</v>
      </c>
      <c r="AA33" s="56">
        <v>16.660022999999999</v>
      </c>
      <c r="AB33" s="56">
        <v>16.804863000000001</v>
      </c>
      <c r="AC33" s="56">
        <v>16.950094</v>
      </c>
      <c r="AD33" s="56">
        <v>17.095576999999999</v>
      </c>
      <c r="AE33" s="56">
        <v>17.241871</v>
      </c>
      <c r="AF33" s="56">
        <v>17.388902999999999</v>
      </c>
      <c r="AG33" s="56">
        <v>17.537025</v>
      </c>
      <c r="AH33" s="56">
        <v>17.685569999999998</v>
      </c>
      <c r="AI33" s="34">
        <v>9.4409999999999997E-3</v>
      </c>
    </row>
    <row r="34" spans="1:35" ht="15" customHeight="1" x14ac:dyDescent="0.45">
      <c r="A34" s="104" t="s">
        <v>2303</v>
      </c>
      <c r="B34" s="55" t="s">
        <v>2281</v>
      </c>
      <c r="C34" s="56">
        <v>1.3063400000000001</v>
      </c>
      <c r="D34" s="56">
        <v>1.3204229999999999</v>
      </c>
      <c r="E34" s="56">
        <v>1.3338970000000001</v>
      </c>
      <c r="F34" s="56">
        <v>1.3467249999999999</v>
      </c>
      <c r="G34" s="56">
        <v>1.35877</v>
      </c>
      <c r="H34" s="56">
        <v>1.3703460000000001</v>
      </c>
      <c r="I34" s="56">
        <v>1.381888</v>
      </c>
      <c r="J34" s="56">
        <v>1.3938189999999999</v>
      </c>
      <c r="K34" s="56">
        <v>1.40638</v>
      </c>
      <c r="L34" s="56">
        <v>1.4194990000000001</v>
      </c>
      <c r="M34" s="56">
        <v>1.4331179999999999</v>
      </c>
      <c r="N34" s="56">
        <v>1.447128</v>
      </c>
      <c r="O34" s="56">
        <v>1.4614370000000001</v>
      </c>
      <c r="P34" s="56">
        <v>1.4759070000000001</v>
      </c>
      <c r="Q34" s="56">
        <v>1.490243</v>
      </c>
      <c r="R34" s="56">
        <v>1.504194</v>
      </c>
      <c r="S34" s="56">
        <v>1.517641</v>
      </c>
      <c r="T34" s="56">
        <v>1.530573</v>
      </c>
      <c r="U34" s="56">
        <v>1.543107</v>
      </c>
      <c r="V34" s="56">
        <v>1.5553669999999999</v>
      </c>
      <c r="W34" s="56">
        <v>1.5676509999999999</v>
      </c>
      <c r="X34" s="56">
        <v>1.580173</v>
      </c>
      <c r="Y34" s="56">
        <v>1.592897</v>
      </c>
      <c r="Z34" s="56">
        <v>1.6057239999999999</v>
      </c>
      <c r="AA34" s="56">
        <v>1.618687</v>
      </c>
      <c r="AB34" s="56">
        <v>1.63178</v>
      </c>
      <c r="AC34" s="56">
        <v>1.6450739999999999</v>
      </c>
      <c r="AD34" s="56">
        <v>1.6585829999999999</v>
      </c>
      <c r="AE34" s="56">
        <v>1.6722399999999999</v>
      </c>
      <c r="AF34" s="56">
        <v>1.6860219999999999</v>
      </c>
      <c r="AG34" s="56">
        <v>1.6998089999999999</v>
      </c>
      <c r="AH34" s="56">
        <v>1.7134400000000001</v>
      </c>
      <c r="AI34" s="34">
        <v>8.7889999999999999E-3</v>
      </c>
    </row>
    <row r="35" spans="1:35" ht="15" customHeight="1" x14ac:dyDescent="0.45">
      <c r="A35" s="104" t="s">
        <v>2304</v>
      </c>
      <c r="B35" s="55" t="s">
        <v>2283</v>
      </c>
      <c r="C35" s="56">
        <v>1.9086799999999999</v>
      </c>
      <c r="D35" s="56">
        <v>1.930372</v>
      </c>
      <c r="E35" s="56">
        <v>1.951003</v>
      </c>
      <c r="F35" s="56">
        <v>1.970499</v>
      </c>
      <c r="G35" s="56">
        <v>1.988604</v>
      </c>
      <c r="H35" s="56">
        <v>2.0058509999999998</v>
      </c>
      <c r="I35" s="56">
        <v>2.0229849999999998</v>
      </c>
      <c r="J35" s="56">
        <v>2.0407459999999999</v>
      </c>
      <c r="K35" s="56">
        <v>2.0595699999999999</v>
      </c>
      <c r="L35" s="56">
        <v>2.0793539999999999</v>
      </c>
      <c r="M35" s="56">
        <v>2.1000239999999999</v>
      </c>
      <c r="N35" s="56">
        <v>2.1214050000000002</v>
      </c>
      <c r="O35" s="56">
        <v>2.143348</v>
      </c>
      <c r="P35" s="56">
        <v>2.1656149999999998</v>
      </c>
      <c r="Q35" s="56">
        <v>2.1876869999999999</v>
      </c>
      <c r="R35" s="56">
        <v>2.2091180000000001</v>
      </c>
      <c r="S35" s="56">
        <v>2.2296840000000002</v>
      </c>
      <c r="T35" s="56">
        <v>2.2493470000000002</v>
      </c>
      <c r="U35" s="56">
        <v>2.2682950000000002</v>
      </c>
      <c r="V35" s="56">
        <v>2.2867289999999998</v>
      </c>
      <c r="W35" s="56">
        <v>2.3051680000000001</v>
      </c>
      <c r="X35" s="56">
        <v>2.3239860000000001</v>
      </c>
      <c r="Y35" s="56">
        <v>2.3431340000000001</v>
      </c>
      <c r="Z35" s="56">
        <v>2.3624559999999999</v>
      </c>
      <c r="AA35" s="56">
        <v>2.3820130000000002</v>
      </c>
      <c r="AB35" s="56">
        <v>2.4018069999999998</v>
      </c>
      <c r="AC35" s="56">
        <v>2.421964</v>
      </c>
      <c r="AD35" s="56">
        <v>2.4425080000000001</v>
      </c>
      <c r="AE35" s="56">
        <v>2.4633259999999999</v>
      </c>
      <c r="AF35" s="56">
        <v>2.484378</v>
      </c>
      <c r="AG35" s="56">
        <v>2.505458</v>
      </c>
      <c r="AH35" s="56">
        <v>2.526278</v>
      </c>
      <c r="AI35" s="34">
        <v>9.0840000000000001E-3</v>
      </c>
    </row>
    <row r="36" spans="1:35" ht="15" customHeight="1" x14ac:dyDescent="0.45">
      <c r="A36" s="104" t="s">
        <v>2305</v>
      </c>
      <c r="B36" s="55" t="s">
        <v>2285</v>
      </c>
      <c r="C36" s="56">
        <v>2.5964450000000001</v>
      </c>
      <c r="D36" s="56">
        <v>2.6333850000000001</v>
      </c>
      <c r="E36" s="56">
        <v>2.6696059999999999</v>
      </c>
      <c r="F36" s="56">
        <v>2.7051970000000001</v>
      </c>
      <c r="G36" s="56">
        <v>2.7399480000000001</v>
      </c>
      <c r="H36" s="56">
        <v>2.774311</v>
      </c>
      <c r="I36" s="56">
        <v>2.8086989999999998</v>
      </c>
      <c r="J36" s="56">
        <v>2.8435000000000001</v>
      </c>
      <c r="K36" s="56">
        <v>2.8788819999999999</v>
      </c>
      <c r="L36" s="56">
        <v>2.9146899999999998</v>
      </c>
      <c r="M36" s="56">
        <v>2.9509270000000001</v>
      </c>
      <c r="N36" s="56">
        <v>2.9874930000000002</v>
      </c>
      <c r="O36" s="56">
        <v>3.0243350000000002</v>
      </c>
      <c r="P36" s="56">
        <v>3.0613069999999998</v>
      </c>
      <c r="Q36" s="56">
        <v>3.0980639999999999</v>
      </c>
      <c r="R36" s="56">
        <v>3.134382</v>
      </c>
      <c r="S36" s="56">
        <v>3.1701839999999999</v>
      </c>
      <c r="T36" s="56">
        <v>3.2054770000000001</v>
      </c>
      <c r="U36" s="56">
        <v>3.2403949999999999</v>
      </c>
      <c r="V36" s="56">
        <v>3.2750370000000002</v>
      </c>
      <c r="W36" s="56">
        <v>3.3097530000000002</v>
      </c>
      <c r="X36" s="56">
        <v>3.3447070000000001</v>
      </c>
      <c r="Y36" s="56">
        <v>3.3797779999999999</v>
      </c>
      <c r="Z36" s="56">
        <v>3.414873</v>
      </c>
      <c r="AA36" s="56">
        <v>3.4500869999999999</v>
      </c>
      <c r="AB36" s="56">
        <v>3.4854080000000001</v>
      </c>
      <c r="AC36" s="56">
        <v>3.5209389999999998</v>
      </c>
      <c r="AD36" s="56">
        <v>3.55667</v>
      </c>
      <c r="AE36" s="56">
        <v>3.5925120000000001</v>
      </c>
      <c r="AF36" s="56">
        <v>3.6284700000000001</v>
      </c>
      <c r="AG36" s="56">
        <v>3.6643919999999999</v>
      </c>
      <c r="AH36" s="56">
        <v>3.7001080000000002</v>
      </c>
      <c r="AI36" s="34">
        <v>1.1492E-2</v>
      </c>
    </row>
    <row r="37" spans="1:35" ht="15" customHeight="1" x14ac:dyDescent="0.45">
      <c r="A37" s="104" t="s">
        <v>2306</v>
      </c>
      <c r="B37" s="55" t="s">
        <v>2287</v>
      </c>
      <c r="C37" s="56">
        <v>6.3980040000000002</v>
      </c>
      <c r="D37" s="56">
        <v>6.4827789999999998</v>
      </c>
      <c r="E37" s="56">
        <v>6.5627680000000002</v>
      </c>
      <c r="F37" s="56">
        <v>6.6384470000000002</v>
      </c>
      <c r="G37" s="56">
        <v>6.7101579999999998</v>
      </c>
      <c r="H37" s="56">
        <v>6.7809309999999998</v>
      </c>
      <c r="I37" s="56">
        <v>6.8539050000000001</v>
      </c>
      <c r="J37" s="56">
        <v>6.9315429999999996</v>
      </c>
      <c r="K37" s="56">
        <v>7.0137700000000001</v>
      </c>
      <c r="L37" s="56">
        <v>7.0989149999999999</v>
      </c>
      <c r="M37" s="56">
        <v>7.1856720000000003</v>
      </c>
      <c r="N37" s="56">
        <v>7.2727199999999996</v>
      </c>
      <c r="O37" s="56">
        <v>7.3599319999999997</v>
      </c>
      <c r="P37" s="56">
        <v>7.4462700000000002</v>
      </c>
      <c r="Q37" s="56">
        <v>7.5305920000000004</v>
      </c>
      <c r="R37" s="56">
        <v>7.6121129999999999</v>
      </c>
      <c r="S37" s="56">
        <v>7.6902379999999999</v>
      </c>
      <c r="T37" s="56">
        <v>7.7662430000000002</v>
      </c>
      <c r="U37" s="56">
        <v>7.8411689999999998</v>
      </c>
      <c r="V37" s="56">
        <v>7.916531</v>
      </c>
      <c r="W37" s="56">
        <v>7.9936069999999999</v>
      </c>
      <c r="X37" s="56">
        <v>8.0736329999999992</v>
      </c>
      <c r="Y37" s="56">
        <v>8.1551740000000006</v>
      </c>
      <c r="Z37" s="56">
        <v>8.2369830000000004</v>
      </c>
      <c r="AA37" s="56">
        <v>8.3188119999999994</v>
      </c>
      <c r="AB37" s="56">
        <v>8.4005709999999993</v>
      </c>
      <c r="AC37" s="56">
        <v>8.4829349999999994</v>
      </c>
      <c r="AD37" s="56">
        <v>8.5661590000000007</v>
      </c>
      <c r="AE37" s="56">
        <v>8.6499830000000006</v>
      </c>
      <c r="AF37" s="56">
        <v>8.7342189999999995</v>
      </c>
      <c r="AG37" s="56">
        <v>8.8181720000000006</v>
      </c>
      <c r="AH37" s="56">
        <v>8.9006539999999994</v>
      </c>
      <c r="AI37" s="34">
        <v>1.0707E-2</v>
      </c>
    </row>
    <row r="38" spans="1:35" ht="15" customHeight="1" x14ac:dyDescent="0.45">
      <c r="A38" s="104" t="s">
        <v>2307</v>
      </c>
      <c r="B38" s="55" t="s">
        <v>2289</v>
      </c>
      <c r="C38" s="56">
        <v>9.4917409999999993</v>
      </c>
      <c r="D38" s="56">
        <v>9.5736919999999994</v>
      </c>
      <c r="E38" s="56">
        <v>9.6542399999999997</v>
      </c>
      <c r="F38" s="56">
        <v>9.7324140000000003</v>
      </c>
      <c r="G38" s="56">
        <v>9.8082510000000003</v>
      </c>
      <c r="H38" s="56">
        <v>9.882002</v>
      </c>
      <c r="I38" s="56">
        <v>9.9546530000000004</v>
      </c>
      <c r="J38" s="56">
        <v>10.027555</v>
      </c>
      <c r="K38" s="56">
        <v>10.101376999999999</v>
      </c>
      <c r="L38" s="56">
        <v>10.176296000000001</v>
      </c>
      <c r="M38" s="56">
        <v>10.252746</v>
      </c>
      <c r="N38" s="56">
        <v>10.330716000000001</v>
      </c>
      <c r="O38" s="56">
        <v>10.410273</v>
      </c>
      <c r="P38" s="56">
        <v>10.490672</v>
      </c>
      <c r="Q38" s="56">
        <v>10.571120000000001</v>
      </c>
      <c r="R38" s="56">
        <v>10.651063000000001</v>
      </c>
      <c r="S38" s="56">
        <v>10.729701</v>
      </c>
      <c r="T38" s="56">
        <v>10.807219</v>
      </c>
      <c r="U38" s="56">
        <v>10.883606</v>
      </c>
      <c r="V38" s="56">
        <v>10.95961</v>
      </c>
      <c r="W38" s="56">
        <v>11.035672999999999</v>
      </c>
      <c r="X38" s="56">
        <v>11.112638</v>
      </c>
      <c r="Y38" s="56">
        <v>11.19045</v>
      </c>
      <c r="Z38" s="56">
        <v>11.268836</v>
      </c>
      <c r="AA38" s="56">
        <v>11.347702999999999</v>
      </c>
      <c r="AB38" s="56">
        <v>11.426997</v>
      </c>
      <c r="AC38" s="56">
        <v>11.506776</v>
      </c>
      <c r="AD38" s="56">
        <v>11.587103000000001</v>
      </c>
      <c r="AE38" s="56">
        <v>11.667801000000001</v>
      </c>
      <c r="AF38" s="56">
        <v>11.748931000000001</v>
      </c>
      <c r="AG38" s="56">
        <v>11.830168</v>
      </c>
      <c r="AH38" s="56">
        <v>11.911042999999999</v>
      </c>
      <c r="AI38" s="34">
        <v>7.3509999999999999E-3</v>
      </c>
    </row>
    <row r="39" spans="1:35" ht="15" customHeight="1" x14ac:dyDescent="0.45">
      <c r="A39" s="104" t="s">
        <v>2308</v>
      </c>
      <c r="B39" s="55" t="s">
        <v>2291</v>
      </c>
      <c r="C39" s="56">
        <v>8.9690670000000008</v>
      </c>
      <c r="D39" s="56">
        <v>9.0622749999999996</v>
      </c>
      <c r="E39" s="56">
        <v>9.1538520000000005</v>
      </c>
      <c r="F39" s="56">
        <v>9.2429710000000007</v>
      </c>
      <c r="G39" s="56">
        <v>9.3296969999999995</v>
      </c>
      <c r="H39" s="56">
        <v>9.414301</v>
      </c>
      <c r="I39" s="56">
        <v>9.497878</v>
      </c>
      <c r="J39" s="56">
        <v>9.5818069999999995</v>
      </c>
      <c r="K39" s="56">
        <v>9.6666519999999991</v>
      </c>
      <c r="L39" s="56">
        <v>9.7525890000000004</v>
      </c>
      <c r="M39" s="56">
        <v>9.8399660000000004</v>
      </c>
      <c r="N39" s="56">
        <v>9.9287840000000003</v>
      </c>
      <c r="O39" s="56">
        <v>10.01925</v>
      </c>
      <c r="P39" s="56">
        <v>10.110587000000001</v>
      </c>
      <c r="Q39" s="56">
        <v>10.202052999999999</v>
      </c>
      <c r="R39" s="56">
        <v>10.293099</v>
      </c>
      <c r="S39" s="56">
        <v>10.382823</v>
      </c>
      <c r="T39" s="56">
        <v>10.471446</v>
      </c>
      <c r="U39" s="56">
        <v>10.558907</v>
      </c>
      <c r="V39" s="56">
        <v>10.645987999999999</v>
      </c>
      <c r="W39" s="56">
        <v>10.733084</v>
      </c>
      <c r="X39" s="56">
        <v>10.821078999999999</v>
      </c>
      <c r="Y39" s="56">
        <v>10.909927</v>
      </c>
      <c r="Z39" s="56">
        <v>10.999383999999999</v>
      </c>
      <c r="AA39" s="56">
        <v>11.089363000000001</v>
      </c>
      <c r="AB39" s="56">
        <v>11.179791</v>
      </c>
      <c r="AC39" s="56">
        <v>11.270694000000001</v>
      </c>
      <c r="AD39" s="56">
        <v>11.362128999999999</v>
      </c>
      <c r="AE39" s="56">
        <v>11.453927999999999</v>
      </c>
      <c r="AF39" s="56">
        <v>11.546118</v>
      </c>
      <c r="AG39" s="56">
        <v>11.638432999999999</v>
      </c>
      <c r="AH39" s="56">
        <v>11.730408000000001</v>
      </c>
      <c r="AI39" s="34">
        <v>8.6960000000000006E-3</v>
      </c>
    </row>
    <row r="40" spans="1:35" ht="15" customHeight="1" x14ac:dyDescent="0.45">
      <c r="A40" s="104" t="s">
        <v>2309</v>
      </c>
      <c r="B40" s="55" t="s">
        <v>2293</v>
      </c>
      <c r="C40" s="56">
        <v>17.083445000000001</v>
      </c>
      <c r="D40" s="56">
        <v>17.285945999999999</v>
      </c>
      <c r="E40" s="56">
        <v>17.479393000000002</v>
      </c>
      <c r="F40" s="56">
        <v>17.663087999999998</v>
      </c>
      <c r="G40" s="56">
        <v>17.834500999999999</v>
      </c>
      <c r="H40" s="56">
        <v>17.998059999999999</v>
      </c>
      <c r="I40" s="56">
        <v>18.159780999999999</v>
      </c>
      <c r="J40" s="56">
        <v>18.325877999999999</v>
      </c>
      <c r="K40" s="56">
        <v>18.500114</v>
      </c>
      <c r="L40" s="56">
        <v>18.681837000000002</v>
      </c>
      <c r="M40" s="56">
        <v>18.870850000000001</v>
      </c>
      <c r="N40" s="56">
        <v>19.065866</v>
      </c>
      <c r="O40" s="56">
        <v>19.265806000000001</v>
      </c>
      <c r="P40" s="56">
        <v>19.468675999999999</v>
      </c>
      <c r="Q40" s="56">
        <v>19.670044000000001</v>
      </c>
      <c r="R40" s="56">
        <v>19.866116000000002</v>
      </c>
      <c r="S40" s="56">
        <v>20.054901000000001</v>
      </c>
      <c r="T40" s="56">
        <v>20.235907000000001</v>
      </c>
      <c r="U40" s="56">
        <v>20.410549</v>
      </c>
      <c r="V40" s="56">
        <v>20.580369999999998</v>
      </c>
      <c r="W40" s="56">
        <v>20.749769000000001</v>
      </c>
      <c r="X40" s="56">
        <v>20.921873000000001</v>
      </c>
      <c r="Y40" s="56">
        <v>21.096274999999999</v>
      </c>
      <c r="Z40" s="56">
        <v>21.271789999999999</v>
      </c>
      <c r="AA40" s="56">
        <v>21.449106</v>
      </c>
      <c r="AB40" s="56">
        <v>21.628257999999999</v>
      </c>
      <c r="AC40" s="56">
        <v>21.810406</v>
      </c>
      <c r="AD40" s="56">
        <v>21.99577</v>
      </c>
      <c r="AE40" s="56">
        <v>22.183432</v>
      </c>
      <c r="AF40" s="56">
        <v>22.373165</v>
      </c>
      <c r="AG40" s="56">
        <v>22.563168000000001</v>
      </c>
      <c r="AH40" s="56">
        <v>22.75102</v>
      </c>
      <c r="AI40" s="34">
        <v>9.2849999999999999E-3</v>
      </c>
    </row>
    <row r="41" spans="1:35" ht="15" customHeight="1" x14ac:dyDescent="0.45">
      <c r="A41" s="104" t="s">
        <v>2310</v>
      </c>
      <c r="B41" s="55" t="s">
        <v>2295</v>
      </c>
      <c r="C41" s="56">
        <v>14.266182000000001</v>
      </c>
      <c r="D41" s="56">
        <v>14.468638</v>
      </c>
      <c r="E41" s="56">
        <v>14.668237</v>
      </c>
      <c r="F41" s="56">
        <v>14.865271999999999</v>
      </c>
      <c r="G41" s="56">
        <v>15.060147000000001</v>
      </c>
      <c r="H41" s="56">
        <v>15.254147</v>
      </c>
      <c r="I41" s="56">
        <v>15.449051000000001</v>
      </c>
      <c r="J41" s="56">
        <v>15.646357999999999</v>
      </c>
      <c r="K41" s="56">
        <v>15.846347</v>
      </c>
      <c r="L41" s="56">
        <v>16.048214000000002</v>
      </c>
      <c r="M41" s="56">
        <v>16.251201999999999</v>
      </c>
      <c r="N41" s="56">
        <v>16.454606999999999</v>
      </c>
      <c r="O41" s="56">
        <v>16.658176000000001</v>
      </c>
      <c r="P41" s="56">
        <v>16.861319000000002</v>
      </c>
      <c r="Q41" s="56">
        <v>17.063573999999999</v>
      </c>
      <c r="R41" s="56">
        <v>17.264723</v>
      </c>
      <c r="S41" s="56">
        <v>17.464518000000002</v>
      </c>
      <c r="T41" s="56">
        <v>17.663681</v>
      </c>
      <c r="U41" s="56">
        <v>17.862680000000001</v>
      </c>
      <c r="V41" s="56">
        <v>18.062180000000001</v>
      </c>
      <c r="W41" s="56">
        <v>18.262642</v>
      </c>
      <c r="X41" s="56">
        <v>18.464613</v>
      </c>
      <c r="Y41" s="56">
        <v>18.667624</v>
      </c>
      <c r="Z41" s="56">
        <v>18.870940999999998</v>
      </c>
      <c r="AA41" s="56">
        <v>19.074401999999999</v>
      </c>
      <c r="AB41" s="56">
        <v>19.277988000000001</v>
      </c>
      <c r="AC41" s="56">
        <v>19.481881999999999</v>
      </c>
      <c r="AD41" s="56">
        <v>19.686008000000001</v>
      </c>
      <c r="AE41" s="56">
        <v>19.890056999999999</v>
      </c>
      <c r="AF41" s="56">
        <v>20.094076000000001</v>
      </c>
      <c r="AG41" s="56">
        <v>20.297905</v>
      </c>
      <c r="AH41" s="56">
        <v>20.501152000000001</v>
      </c>
      <c r="AI41" s="34">
        <v>1.1764999999999999E-2</v>
      </c>
    </row>
    <row r="42" spans="1:35" ht="15" customHeight="1" x14ac:dyDescent="0.45">
      <c r="A42" s="104" t="s">
        <v>2311</v>
      </c>
      <c r="B42" s="55" t="s">
        <v>2297</v>
      </c>
      <c r="C42" s="56">
        <v>7.2390049999999997</v>
      </c>
      <c r="D42" s="56">
        <v>7.3605679999999998</v>
      </c>
      <c r="E42" s="56">
        <v>7.4678089999999999</v>
      </c>
      <c r="F42" s="56">
        <v>7.5711839999999997</v>
      </c>
      <c r="G42" s="56">
        <v>7.6734799999999996</v>
      </c>
      <c r="H42" s="56">
        <v>7.7841139999999998</v>
      </c>
      <c r="I42" s="56">
        <v>7.899305</v>
      </c>
      <c r="J42" s="56">
        <v>8.0179760000000009</v>
      </c>
      <c r="K42" s="56">
        <v>8.134525</v>
      </c>
      <c r="L42" s="56">
        <v>8.2505129999999998</v>
      </c>
      <c r="M42" s="56">
        <v>8.3667739999999995</v>
      </c>
      <c r="N42" s="56">
        <v>8.4823819999999994</v>
      </c>
      <c r="O42" s="56">
        <v>8.5991409999999995</v>
      </c>
      <c r="P42" s="56">
        <v>8.7147989999999993</v>
      </c>
      <c r="Q42" s="56">
        <v>8.8313260000000007</v>
      </c>
      <c r="R42" s="56">
        <v>8.9491320000000005</v>
      </c>
      <c r="S42" s="56">
        <v>9.0650089999999999</v>
      </c>
      <c r="T42" s="56">
        <v>9.1808010000000007</v>
      </c>
      <c r="U42" s="56">
        <v>9.2962919999999993</v>
      </c>
      <c r="V42" s="56">
        <v>9.4135960000000001</v>
      </c>
      <c r="W42" s="56">
        <v>9.5305549999999997</v>
      </c>
      <c r="X42" s="56">
        <v>9.6484660000000009</v>
      </c>
      <c r="Y42" s="56">
        <v>9.7647359999999992</v>
      </c>
      <c r="Z42" s="56">
        <v>9.8823340000000002</v>
      </c>
      <c r="AA42" s="56">
        <v>10.000559000000001</v>
      </c>
      <c r="AB42" s="56">
        <v>10.117886</v>
      </c>
      <c r="AC42" s="56">
        <v>10.234812</v>
      </c>
      <c r="AD42" s="56">
        <v>10.350182</v>
      </c>
      <c r="AE42" s="56">
        <v>10.466892</v>
      </c>
      <c r="AF42" s="56">
        <v>10.583399999999999</v>
      </c>
      <c r="AG42" s="56">
        <v>10.701898</v>
      </c>
      <c r="AH42" s="56">
        <v>10.820209999999999</v>
      </c>
      <c r="AI42" s="34">
        <v>1.3050000000000001E-2</v>
      </c>
    </row>
    <row r="43" spans="1:35" ht="15" customHeight="1" x14ac:dyDescent="0.45">
      <c r="A43" s="104" t="s">
        <v>2312</v>
      </c>
      <c r="B43" s="57" t="s">
        <v>484</v>
      </c>
      <c r="C43" s="147">
        <v>92.824211000000005</v>
      </c>
      <c r="D43" s="147">
        <v>93.914512999999999</v>
      </c>
      <c r="E43" s="147">
        <v>94.960930000000005</v>
      </c>
      <c r="F43" s="147">
        <v>95.972793999999993</v>
      </c>
      <c r="G43" s="147">
        <v>96.951553000000004</v>
      </c>
      <c r="H43" s="147">
        <v>97.920479</v>
      </c>
      <c r="I43" s="147">
        <v>98.891814999999994</v>
      </c>
      <c r="J43" s="147">
        <v>99.880554000000004</v>
      </c>
      <c r="K43" s="147">
        <v>100.886246</v>
      </c>
      <c r="L43" s="147">
        <v>101.907646</v>
      </c>
      <c r="M43" s="147">
        <v>102.944992</v>
      </c>
      <c r="N43" s="147">
        <v>103.993729</v>
      </c>
      <c r="O43" s="147">
        <v>105.05558000000001</v>
      </c>
      <c r="P43" s="147">
        <v>106.12133</v>
      </c>
      <c r="Q43" s="147">
        <v>107.18367000000001</v>
      </c>
      <c r="R43" s="147">
        <v>108.235893</v>
      </c>
      <c r="S43" s="147">
        <v>109.2677</v>
      </c>
      <c r="T43" s="147">
        <v>110.283432</v>
      </c>
      <c r="U43" s="147">
        <v>111.28585099999999</v>
      </c>
      <c r="V43" s="147">
        <v>112.284256</v>
      </c>
      <c r="W43" s="147">
        <v>113.284645</v>
      </c>
      <c r="X43" s="147">
        <v>114.297173</v>
      </c>
      <c r="Y43" s="147">
        <v>115.31572</v>
      </c>
      <c r="Z43" s="147">
        <v>116.33963799999999</v>
      </c>
      <c r="AA43" s="147">
        <v>117.36866000000001</v>
      </c>
      <c r="AB43" s="147">
        <v>118.40063499999999</v>
      </c>
      <c r="AC43" s="147">
        <v>119.43862900000001</v>
      </c>
      <c r="AD43" s="147">
        <v>120.481956</v>
      </c>
      <c r="AE43" s="147">
        <v>121.53185999999999</v>
      </c>
      <c r="AF43" s="147">
        <v>122.586395</v>
      </c>
      <c r="AG43" s="147">
        <v>123.64419599999999</v>
      </c>
      <c r="AH43" s="147">
        <v>124.696518</v>
      </c>
      <c r="AI43" s="60">
        <v>9.5670000000000009E-3</v>
      </c>
    </row>
    <row r="45" spans="1:35" ht="15" customHeight="1" x14ac:dyDescent="0.45">
      <c r="B45" s="57" t="s">
        <v>2313</v>
      </c>
    </row>
    <row r="47" spans="1:35" ht="15" customHeight="1" x14ac:dyDescent="0.45">
      <c r="B47" s="57" t="s">
        <v>184</v>
      </c>
    </row>
    <row r="48" spans="1:35" ht="15" customHeight="1" x14ac:dyDescent="0.45">
      <c r="A48" s="104" t="s">
        <v>2314</v>
      </c>
      <c r="B48" s="55" t="s">
        <v>716</v>
      </c>
      <c r="C48" s="56">
        <v>1.606077</v>
      </c>
      <c r="D48" s="56">
        <v>1.6036079999999999</v>
      </c>
      <c r="E48" s="56">
        <v>1.603059</v>
      </c>
      <c r="F48" s="56">
        <v>1.6027979999999999</v>
      </c>
      <c r="G48" s="56">
        <v>1.5964039999999999</v>
      </c>
      <c r="H48" s="56">
        <v>1.5913090000000001</v>
      </c>
      <c r="I48" s="56">
        <v>1.587026</v>
      </c>
      <c r="J48" s="56">
        <v>1.5838030000000001</v>
      </c>
      <c r="K48" s="56">
        <v>1.581075</v>
      </c>
      <c r="L48" s="56">
        <v>1.5787929999999999</v>
      </c>
      <c r="M48" s="56">
        <v>1.5772679999999999</v>
      </c>
      <c r="N48" s="56">
        <v>1.575893</v>
      </c>
      <c r="O48" s="56">
        <v>1.576648</v>
      </c>
      <c r="P48" s="56">
        <v>1.578484</v>
      </c>
      <c r="Q48" s="56">
        <v>1.5804560000000001</v>
      </c>
      <c r="R48" s="56">
        <v>1.5827850000000001</v>
      </c>
      <c r="S48" s="56">
        <v>1.585378</v>
      </c>
      <c r="T48" s="56">
        <v>1.589053</v>
      </c>
      <c r="U48" s="56">
        <v>1.5930249999999999</v>
      </c>
      <c r="V48" s="56">
        <v>1.597072</v>
      </c>
      <c r="W48" s="56">
        <v>1.601313</v>
      </c>
      <c r="X48" s="56">
        <v>1.606209</v>
      </c>
      <c r="Y48" s="56">
        <v>1.611826</v>
      </c>
      <c r="Z48" s="56">
        <v>1.617769</v>
      </c>
      <c r="AA48" s="56">
        <v>1.624171</v>
      </c>
      <c r="AB48" s="56">
        <v>1.6311690000000001</v>
      </c>
      <c r="AC48" s="56">
        <v>1.6396459999999999</v>
      </c>
      <c r="AD48" s="56">
        <v>1.648452</v>
      </c>
      <c r="AE48" s="56">
        <v>1.6572789999999999</v>
      </c>
      <c r="AF48" s="56">
        <v>1.666194</v>
      </c>
      <c r="AG48" s="56">
        <v>1.676193</v>
      </c>
      <c r="AH48" s="56">
        <v>1.686661</v>
      </c>
      <c r="AI48" s="34">
        <v>1.58E-3</v>
      </c>
    </row>
    <row r="49" spans="1:35" ht="15" customHeight="1" x14ac:dyDescent="0.45">
      <c r="A49" s="104" t="s">
        <v>2315</v>
      </c>
      <c r="B49" s="55" t="s">
        <v>228</v>
      </c>
      <c r="C49" s="56">
        <v>0.78704600000000002</v>
      </c>
      <c r="D49" s="56">
        <v>0.78757299999999997</v>
      </c>
      <c r="E49" s="56">
        <v>0.78806100000000001</v>
      </c>
      <c r="F49" s="56">
        <v>0.78849499999999995</v>
      </c>
      <c r="G49" s="56">
        <v>0.78920699999999999</v>
      </c>
      <c r="H49" s="56">
        <v>0.78988899999999995</v>
      </c>
      <c r="I49" s="56">
        <v>0.79058300000000004</v>
      </c>
      <c r="J49" s="56">
        <v>0.79125299999999998</v>
      </c>
      <c r="K49" s="56">
        <v>0.79189399999999999</v>
      </c>
      <c r="L49" s="56">
        <v>0.79246399999999995</v>
      </c>
      <c r="M49" s="56">
        <v>0.79299399999999998</v>
      </c>
      <c r="N49" s="56">
        <v>0.79349199999999998</v>
      </c>
      <c r="O49" s="56">
        <v>0.793956</v>
      </c>
      <c r="P49" s="56">
        <v>0.79437599999999997</v>
      </c>
      <c r="Q49" s="56">
        <v>0.79477600000000004</v>
      </c>
      <c r="R49" s="56">
        <v>0.79515100000000005</v>
      </c>
      <c r="S49" s="56">
        <v>0.79549199999999998</v>
      </c>
      <c r="T49" s="56">
        <v>0.79581000000000002</v>
      </c>
      <c r="U49" s="56">
        <v>0.79609399999999997</v>
      </c>
      <c r="V49" s="56">
        <v>0.79635900000000004</v>
      </c>
      <c r="W49" s="56">
        <v>0.79660399999999998</v>
      </c>
      <c r="X49" s="56">
        <v>0.79682900000000001</v>
      </c>
      <c r="Y49" s="56">
        <v>0.797041</v>
      </c>
      <c r="Z49" s="56">
        <v>0.79723999999999995</v>
      </c>
      <c r="AA49" s="56">
        <v>0.79742800000000003</v>
      </c>
      <c r="AB49" s="56">
        <v>0.79759599999999997</v>
      </c>
      <c r="AC49" s="56">
        <v>0.79775300000000005</v>
      </c>
      <c r="AD49" s="56">
        <v>0.797906</v>
      </c>
      <c r="AE49" s="56">
        <v>0.79805400000000004</v>
      </c>
      <c r="AF49" s="56">
        <v>0.798176</v>
      </c>
      <c r="AG49" s="56">
        <v>0.79830500000000004</v>
      </c>
      <c r="AH49" s="56">
        <v>0.79842599999999997</v>
      </c>
      <c r="AI49" s="34">
        <v>4.6299999999999998E-4</v>
      </c>
    </row>
    <row r="50" spans="1:35" ht="15" customHeight="1" x14ac:dyDescent="0.45">
      <c r="A50" s="104" t="s">
        <v>2316</v>
      </c>
      <c r="B50" s="55" t="s">
        <v>243</v>
      </c>
      <c r="C50" s="56">
        <v>0.80861499999999997</v>
      </c>
      <c r="D50" s="56">
        <v>0.80936600000000003</v>
      </c>
      <c r="E50" s="56">
        <v>0.81007399999999996</v>
      </c>
      <c r="F50" s="56">
        <v>0.81073899999999999</v>
      </c>
      <c r="G50" s="56">
        <v>0.81136600000000003</v>
      </c>
      <c r="H50" s="56">
        <v>0.81195799999999996</v>
      </c>
      <c r="I50" s="56">
        <v>0.812523</v>
      </c>
      <c r="J50" s="56">
        <v>0.81306500000000004</v>
      </c>
      <c r="K50" s="56">
        <v>0.81358299999999995</v>
      </c>
      <c r="L50" s="56">
        <v>0.81408000000000003</v>
      </c>
      <c r="M50" s="56">
        <v>0.814554</v>
      </c>
      <c r="N50" s="56">
        <v>0.81510199999999999</v>
      </c>
      <c r="O50" s="56">
        <v>0.81562599999999996</v>
      </c>
      <c r="P50" s="56">
        <v>0.81612300000000004</v>
      </c>
      <c r="Q50" s="56">
        <v>0.81659599999999999</v>
      </c>
      <c r="R50" s="56">
        <v>0.81704500000000002</v>
      </c>
      <c r="S50" s="56">
        <v>0.81747099999999995</v>
      </c>
      <c r="T50" s="56">
        <v>0.81787500000000002</v>
      </c>
      <c r="U50" s="56">
        <v>0.81825899999999996</v>
      </c>
      <c r="V50" s="56">
        <v>0.81862299999999999</v>
      </c>
      <c r="W50" s="56">
        <v>0.81899200000000005</v>
      </c>
      <c r="X50" s="56">
        <v>0.81958900000000001</v>
      </c>
      <c r="Y50" s="56">
        <v>0.82015400000000005</v>
      </c>
      <c r="Z50" s="56">
        <v>0.82068799999999997</v>
      </c>
      <c r="AA50" s="56">
        <v>0.82119500000000001</v>
      </c>
      <c r="AB50" s="56">
        <v>0.82167199999999996</v>
      </c>
      <c r="AC50" s="56">
        <v>0.82212300000000005</v>
      </c>
      <c r="AD50" s="56">
        <v>0.822546</v>
      </c>
      <c r="AE50" s="56">
        <v>0.82294400000000001</v>
      </c>
      <c r="AF50" s="56">
        <v>0.823353</v>
      </c>
      <c r="AG50" s="56">
        <v>0.82373799999999997</v>
      </c>
      <c r="AH50" s="56">
        <v>0.82411000000000001</v>
      </c>
      <c r="AI50" s="34">
        <v>6.1200000000000002E-4</v>
      </c>
    </row>
    <row r="52" spans="1:35" ht="15" customHeight="1" x14ac:dyDescent="0.45">
      <c r="B52" s="57" t="s">
        <v>180</v>
      </c>
    </row>
    <row r="53" spans="1:35" ht="15" customHeight="1" x14ac:dyDescent="0.45">
      <c r="A53" s="104" t="s">
        <v>2317</v>
      </c>
      <c r="B53" s="55" t="s">
        <v>716</v>
      </c>
      <c r="C53" s="56">
        <v>3.5113889999999999</v>
      </c>
      <c r="D53" s="56">
        <v>3.5479959999999999</v>
      </c>
      <c r="E53" s="56">
        <v>3.5808939999999998</v>
      </c>
      <c r="F53" s="56">
        <v>3.6139839999999999</v>
      </c>
      <c r="G53" s="56">
        <v>3.648514</v>
      </c>
      <c r="H53" s="56">
        <v>3.681524</v>
      </c>
      <c r="I53" s="56">
        <v>3.7134589999999998</v>
      </c>
      <c r="J53" s="56">
        <v>3.7444989999999998</v>
      </c>
      <c r="K53" s="56">
        <v>3.7746789999999999</v>
      </c>
      <c r="L53" s="56">
        <v>3.8037399999999999</v>
      </c>
      <c r="M53" s="56">
        <v>3.831528</v>
      </c>
      <c r="N53" s="56">
        <v>3.8593839999999999</v>
      </c>
      <c r="O53" s="56">
        <v>3.8861240000000001</v>
      </c>
      <c r="P53" s="56">
        <v>3.911724</v>
      </c>
      <c r="Q53" s="56">
        <v>3.93641</v>
      </c>
      <c r="R53" s="56">
        <v>3.9601600000000001</v>
      </c>
      <c r="S53" s="56">
        <v>3.98292</v>
      </c>
      <c r="T53" s="56">
        <v>4.004556</v>
      </c>
      <c r="U53" s="56">
        <v>4.0250830000000004</v>
      </c>
      <c r="V53" s="56">
        <v>4.0448490000000001</v>
      </c>
      <c r="W53" s="56">
        <v>4.0639370000000001</v>
      </c>
      <c r="X53" s="56">
        <v>4.0844250000000004</v>
      </c>
      <c r="Y53" s="56">
        <v>4.1040789999999996</v>
      </c>
      <c r="Z53" s="56">
        <v>4.1228569999999998</v>
      </c>
      <c r="AA53" s="56">
        <v>4.1408579999999997</v>
      </c>
      <c r="AB53" s="56">
        <v>4.1584050000000001</v>
      </c>
      <c r="AC53" s="56">
        <v>4.1753099999999996</v>
      </c>
      <c r="AD53" s="56">
        <v>4.1916500000000001</v>
      </c>
      <c r="AE53" s="56">
        <v>4.20756</v>
      </c>
      <c r="AF53" s="56">
        <v>4.2230030000000003</v>
      </c>
      <c r="AG53" s="56">
        <v>4.2380190000000004</v>
      </c>
      <c r="AH53" s="56">
        <v>4.2525120000000003</v>
      </c>
      <c r="AI53" s="34">
        <v>6.1960000000000001E-3</v>
      </c>
    </row>
    <row r="54" spans="1:35" ht="15" customHeight="1" x14ac:dyDescent="0.45">
      <c r="A54" s="104" t="s">
        <v>2318</v>
      </c>
      <c r="B54" s="55" t="s">
        <v>228</v>
      </c>
      <c r="C54" s="56">
        <v>0.74804000000000004</v>
      </c>
      <c r="D54" s="56">
        <v>0.77115</v>
      </c>
      <c r="E54" s="56">
        <v>0.76936899999999997</v>
      </c>
      <c r="F54" s="56">
        <v>0.77893699999999999</v>
      </c>
      <c r="G54" s="56">
        <v>0.78824499999999997</v>
      </c>
      <c r="H54" s="56">
        <v>0.79732999999999998</v>
      </c>
      <c r="I54" s="56">
        <v>0.80641700000000005</v>
      </c>
      <c r="J54" s="56">
        <v>0.81552000000000002</v>
      </c>
      <c r="K54" s="56">
        <v>0.82455199999999995</v>
      </c>
      <c r="L54" s="56">
        <v>0.83331299999999997</v>
      </c>
      <c r="M54" s="56">
        <v>0.84192400000000001</v>
      </c>
      <c r="N54" s="56">
        <v>0.85046900000000003</v>
      </c>
      <c r="O54" s="56">
        <v>0.85888299999999995</v>
      </c>
      <c r="P54" s="56">
        <v>0.86715900000000001</v>
      </c>
      <c r="Q54" s="56">
        <v>0.87521099999999996</v>
      </c>
      <c r="R54" s="56">
        <v>0.883108</v>
      </c>
      <c r="S54" s="56">
        <v>0.89091900000000002</v>
      </c>
      <c r="T54" s="56">
        <v>0.89853099999999997</v>
      </c>
      <c r="U54" s="56">
        <v>0.90601399999999999</v>
      </c>
      <c r="V54" s="56">
        <v>0.91341899999999998</v>
      </c>
      <c r="W54" s="56">
        <v>0.92073700000000003</v>
      </c>
      <c r="X54" s="56">
        <v>0.92791699999999999</v>
      </c>
      <c r="Y54" s="56">
        <v>0.93501800000000002</v>
      </c>
      <c r="Z54" s="56">
        <v>0.94202300000000005</v>
      </c>
      <c r="AA54" s="56">
        <v>0.94900700000000004</v>
      </c>
      <c r="AB54" s="56">
        <v>0.95589500000000005</v>
      </c>
      <c r="AC54" s="56">
        <v>0.96271399999999996</v>
      </c>
      <c r="AD54" s="56">
        <v>0.969418</v>
      </c>
      <c r="AE54" s="56">
        <v>0.97613899999999998</v>
      </c>
      <c r="AF54" s="56">
        <v>0.98270900000000005</v>
      </c>
      <c r="AG54" s="56">
        <v>0.98927299999999996</v>
      </c>
      <c r="AH54" s="56">
        <v>0.99573699999999998</v>
      </c>
      <c r="AI54" s="34">
        <v>9.2689999999999995E-3</v>
      </c>
    </row>
    <row r="56" spans="1:35" ht="15" customHeight="1" x14ac:dyDescent="0.45">
      <c r="B56" s="57" t="s">
        <v>441</v>
      </c>
    </row>
    <row r="57" spans="1:35" ht="15" customHeight="1" x14ac:dyDescent="0.45">
      <c r="A57" s="104" t="s">
        <v>2319</v>
      </c>
      <c r="B57" s="55" t="s">
        <v>716</v>
      </c>
      <c r="C57" s="56">
        <v>1.112897</v>
      </c>
      <c r="D57" s="56">
        <v>1.1279459999999999</v>
      </c>
      <c r="E57" s="56">
        <v>1.1410750000000001</v>
      </c>
      <c r="F57" s="56">
        <v>1.151017</v>
      </c>
      <c r="G57" s="56">
        <v>1.16072</v>
      </c>
      <c r="H57" s="56">
        <v>1.1701889999999999</v>
      </c>
      <c r="I57" s="56">
        <v>1.1796610000000001</v>
      </c>
      <c r="J57" s="56">
        <v>1.1893229999999999</v>
      </c>
      <c r="K57" s="56">
        <v>1.198971</v>
      </c>
      <c r="L57" s="56">
        <v>1.208391</v>
      </c>
      <c r="M57" s="56">
        <v>1.2174510000000001</v>
      </c>
      <c r="N57" s="56">
        <v>1.226334</v>
      </c>
      <c r="O57" s="56">
        <v>1.235028</v>
      </c>
      <c r="P57" s="56">
        <v>1.243439</v>
      </c>
      <c r="Q57" s="56">
        <v>1.2517480000000001</v>
      </c>
      <c r="R57" s="56">
        <v>1.2599199999999999</v>
      </c>
      <c r="S57" s="56">
        <v>1.267852</v>
      </c>
      <c r="T57" s="56">
        <v>1.2756019999999999</v>
      </c>
      <c r="U57" s="56">
        <v>1.2831600000000001</v>
      </c>
      <c r="V57" s="56">
        <v>1.2906059999999999</v>
      </c>
      <c r="W57" s="56">
        <v>1.2978989999999999</v>
      </c>
      <c r="X57" s="56">
        <v>1.305032</v>
      </c>
      <c r="Y57" s="56">
        <v>1.3119989999999999</v>
      </c>
      <c r="Z57" s="56">
        <v>1.3187219999999999</v>
      </c>
      <c r="AA57" s="56">
        <v>1.3254090000000001</v>
      </c>
      <c r="AB57" s="56">
        <v>1.3319449999999999</v>
      </c>
      <c r="AC57" s="56">
        <v>1.3383179999999999</v>
      </c>
      <c r="AD57" s="56">
        <v>1.344527</v>
      </c>
      <c r="AE57" s="56">
        <v>1.3506640000000001</v>
      </c>
      <c r="AF57" s="56">
        <v>1.3566549999999999</v>
      </c>
      <c r="AG57" s="56">
        <v>1.362536</v>
      </c>
      <c r="AH57" s="56">
        <v>1.3682700000000001</v>
      </c>
      <c r="AI57" s="34">
        <v>6.6860000000000001E-3</v>
      </c>
    </row>
    <row r="58" spans="1:35" ht="15" customHeight="1" x14ac:dyDescent="0.45">
      <c r="A58" s="104" t="s">
        <v>2320</v>
      </c>
      <c r="B58" s="55" t="s">
        <v>228</v>
      </c>
      <c r="C58" s="56">
        <v>0.88002899999999995</v>
      </c>
      <c r="D58" s="56">
        <v>0.88687300000000002</v>
      </c>
      <c r="E58" s="56">
        <v>0.89306399999999997</v>
      </c>
      <c r="F58" s="56">
        <v>0.89866000000000001</v>
      </c>
      <c r="G58" s="56">
        <v>0.90372600000000003</v>
      </c>
      <c r="H58" s="56">
        <v>0.90831499999999998</v>
      </c>
      <c r="I58" s="56">
        <v>0.91247400000000001</v>
      </c>
      <c r="J58" s="56">
        <v>0.91627000000000003</v>
      </c>
      <c r="K58" s="56">
        <v>0.91985399999999995</v>
      </c>
      <c r="L58" s="56">
        <v>0.92310000000000003</v>
      </c>
      <c r="M58" s="56">
        <v>0.92603400000000002</v>
      </c>
      <c r="N58" s="56">
        <v>0.928701</v>
      </c>
      <c r="O58" s="56">
        <v>0.93110599999999999</v>
      </c>
      <c r="P58" s="56">
        <v>0.93327000000000004</v>
      </c>
      <c r="Q58" s="56">
        <v>0.93537000000000003</v>
      </c>
      <c r="R58" s="56">
        <v>0.93725700000000001</v>
      </c>
      <c r="S58" s="56">
        <v>0.93894999999999995</v>
      </c>
      <c r="T58" s="56">
        <v>0.94047199999999997</v>
      </c>
      <c r="U58" s="56">
        <v>0.94183899999999998</v>
      </c>
      <c r="V58" s="56">
        <v>0.94306800000000002</v>
      </c>
      <c r="W58" s="56">
        <v>0.94417300000000004</v>
      </c>
      <c r="X58" s="56">
        <v>0.94516699999999998</v>
      </c>
      <c r="Y58" s="56">
        <v>0.94605899999999998</v>
      </c>
      <c r="Z58" s="56">
        <v>0.94686000000000003</v>
      </c>
      <c r="AA58" s="56">
        <v>0.94757999999999998</v>
      </c>
      <c r="AB58" s="56">
        <v>0.94822399999999996</v>
      </c>
      <c r="AC58" s="56">
        <v>0.94880200000000003</v>
      </c>
      <c r="AD58" s="56">
        <v>0.94950599999999996</v>
      </c>
      <c r="AE58" s="56">
        <v>0.95013700000000001</v>
      </c>
      <c r="AF58" s="56">
        <v>0.95070299999999996</v>
      </c>
      <c r="AG58" s="56">
        <v>0.95120899999999997</v>
      </c>
      <c r="AH58" s="56">
        <v>0.95166099999999998</v>
      </c>
      <c r="AI58" s="34">
        <v>2.5270000000000002E-3</v>
      </c>
    </row>
    <row r="59" spans="1:35" ht="15" customHeight="1" x14ac:dyDescent="0.45">
      <c r="A59" s="104" t="s">
        <v>2321</v>
      </c>
      <c r="B59" s="55" t="s">
        <v>243</v>
      </c>
      <c r="C59" s="56">
        <v>0.80422899999999997</v>
      </c>
      <c r="D59" s="56">
        <v>0.80559599999999998</v>
      </c>
      <c r="E59" s="56">
        <v>0.80682900000000002</v>
      </c>
      <c r="F59" s="56">
        <v>0.80794999999999995</v>
      </c>
      <c r="G59" s="56">
        <v>0.80896900000000005</v>
      </c>
      <c r="H59" s="56">
        <v>0.80989999999999995</v>
      </c>
      <c r="I59" s="56">
        <v>0.81075699999999995</v>
      </c>
      <c r="J59" s="56">
        <v>0.81154700000000002</v>
      </c>
      <c r="K59" s="56">
        <v>0.81227499999999997</v>
      </c>
      <c r="L59" s="56">
        <v>0.812944</v>
      </c>
      <c r="M59" s="56">
        <v>0.81355699999999997</v>
      </c>
      <c r="N59" s="56">
        <v>0.81411599999999995</v>
      </c>
      <c r="O59" s="56">
        <v>0.81462500000000004</v>
      </c>
      <c r="P59" s="56">
        <v>0.81508899999999995</v>
      </c>
      <c r="Q59" s="56">
        <v>0.81551200000000001</v>
      </c>
      <c r="R59" s="56">
        <v>0.81589599999999995</v>
      </c>
      <c r="S59" s="56">
        <v>0.81624600000000003</v>
      </c>
      <c r="T59" s="56">
        <v>0.81656499999999999</v>
      </c>
      <c r="U59" s="56">
        <v>0.81685600000000003</v>
      </c>
      <c r="V59" s="56">
        <v>0.81712600000000002</v>
      </c>
      <c r="W59" s="56">
        <v>0.81737300000000002</v>
      </c>
      <c r="X59" s="56">
        <v>0.81759999999999999</v>
      </c>
      <c r="Y59" s="56">
        <v>0.81780699999999995</v>
      </c>
      <c r="Z59" s="56">
        <v>0.81799500000000003</v>
      </c>
      <c r="AA59" s="56">
        <v>0.81816599999999995</v>
      </c>
      <c r="AB59" s="56">
        <v>0.81832300000000002</v>
      </c>
      <c r="AC59" s="56">
        <v>0.81846600000000003</v>
      </c>
      <c r="AD59" s="56">
        <v>0.81859700000000002</v>
      </c>
      <c r="AE59" s="56">
        <v>0.81871700000000003</v>
      </c>
      <c r="AF59" s="56">
        <v>0.81882699999999997</v>
      </c>
      <c r="AG59" s="56">
        <v>0.81892699999999996</v>
      </c>
      <c r="AH59" s="56">
        <v>0.81901800000000002</v>
      </c>
      <c r="AI59" s="34">
        <v>5.8799999999999998E-4</v>
      </c>
    </row>
    <row r="61" spans="1:35" ht="15" customHeight="1" x14ac:dyDescent="0.45">
      <c r="B61" s="57" t="s">
        <v>2322</v>
      </c>
    </row>
    <row r="62" spans="1:35" ht="15" customHeight="1" x14ac:dyDescent="0.45">
      <c r="A62" s="104" t="s">
        <v>2323</v>
      </c>
      <c r="B62" s="55" t="s">
        <v>716</v>
      </c>
      <c r="C62" s="56">
        <v>0.54326700000000006</v>
      </c>
      <c r="D62" s="56">
        <v>0.55296400000000001</v>
      </c>
      <c r="E62" s="56">
        <v>0.56208899999999995</v>
      </c>
      <c r="F62" s="56">
        <v>0.57118999999999998</v>
      </c>
      <c r="G62" s="56">
        <v>0.57982699999999998</v>
      </c>
      <c r="H62" s="56">
        <v>0.588121</v>
      </c>
      <c r="I62" s="56">
        <v>0.59649600000000003</v>
      </c>
      <c r="J62" s="56">
        <v>0.61726499999999995</v>
      </c>
      <c r="K62" s="56">
        <v>0.63803100000000001</v>
      </c>
      <c r="L62" s="56">
        <v>0.65872600000000003</v>
      </c>
      <c r="M62" s="56">
        <v>0.67931299999999994</v>
      </c>
      <c r="N62" s="56">
        <v>0.70089800000000002</v>
      </c>
      <c r="O62" s="56">
        <v>0.72220300000000004</v>
      </c>
      <c r="P62" s="56">
        <v>0.74328099999999997</v>
      </c>
      <c r="Q62" s="56">
        <v>0.76402499999999995</v>
      </c>
      <c r="R62" s="56">
        <v>0.78440500000000002</v>
      </c>
      <c r="S62" s="56">
        <v>0.80436300000000005</v>
      </c>
      <c r="T62" s="56">
        <v>0.82387600000000005</v>
      </c>
      <c r="U62" s="56">
        <v>0.84292599999999995</v>
      </c>
      <c r="V62" s="56">
        <v>0.86151200000000006</v>
      </c>
      <c r="W62" s="56">
        <v>0.87979799999999997</v>
      </c>
      <c r="X62" s="56">
        <v>0.90044999999999997</v>
      </c>
      <c r="Y62" s="56">
        <v>0.92066000000000003</v>
      </c>
      <c r="Z62" s="56">
        <v>0.94038299999999997</v>
      </c>
      <c r="AA62" s="56">
        <v>0.95960500000000004</v>
      </c>
      <c r="AB62" s="56">
        <v>0.97830799999999996</v>
      </c>
      <c r="AC62" s="56">
        <v>0.996471</v>
      </c>
      <c r="AD62" s="56">
        <v>1.0140819999999999</v>
      </c>
      <c r="AE62" s="56">
        <v>1.031139</v>
      </c>
      <c r="AF62" s="56">
        <v>1.0476270000000001</v>
      </c>
      <c r="AG62" s="56">
        <v>1.0635269999999999</v>
      </c>
      <c r="AH62" s="56">
        <v>1.0788260000000001</v>
      </c>
      <c r="AI62" s="34">
        <v>2.2377000000000001E-2</v>
      </c>
    </row>
    <row r="64" spans="1:35" ht="15" customHeight="1" x14ac:dyDescent="0.45">
      <c r="B64" s="57" t="s">
        <v>445</v>
      </c>
    </row>
    <row r="65" spans="1:35" ht="15" customHeight="1" x14ac:dyDescent="0.45">
      <c r="A65" s="104" t="s">
        <v>2324</v>
      </c>
      <c r="B65" s="55" t="s">
        <v>716</v>
      </c>
      <c r="C65" s="56">
        <v>0.69145400000000001</v>
      </c>
      <c r="D65" s="56">
        <v>0.69225499999999995</v>
      </c>
      <c r="E65" s="56">
        <v>0.69297699999999995</v>
      </c>
      <c r="F65" s="56">
        <v>0.69362900000000005</v>
      </c>
      <c r="G65" s="56">
        <v>0.694218</v>
      </c>
      <c r="H65" s="56">
        <v>0.69475100000000001</v>
      </c>
      <c r="I65" s="56">
        <v>0.69523400000000002</v>
      </c>
      <c r="J65" s="56">
        <v>0.69567400000000001</v>
      </c>
      <c r="K65" s="56">
        <v>0.696075</v>
      </c>
      <c r="L65" s="56">
        <v>0.69643999999999995</v>
      </c>
      <c r="M65" s="56">
        <v>0.69677100000000003</v>
      </c>
      <c r="N65" s="56">
        <v>0.69707300000000005</v>
      </c>
      <c r="O65" s="56">
        <v>0.69734600000000002</v>
      </c>
      <c r="P65" s="56">
        <v>0.69759400000000005</v>
      </c>
      <c r="Q65" s="56">
        <v>0.69781899999999997</v>
      </c>
      <c r="R65" s="56">
        <v>0.698021</v>
      </c>
      <c r="S65" s="56">
        <v>0.69820499999999996</v>
      </c>
      <c r="T65" s="56">
        <v>0.69837099999999996</v>
      </c>
      <c r="U65" s="56">
        <v>0.69852099999999995</v>
      </c>
      <c r="V65" s="56">
        <v>0.69865699999999997</v>
      </c>
      <c r="W65" s="56">
        <v>0.69877999999999996</v>
      </c>
      <c r="X65" s="56">
        <v>0.69889299999999999</v>
      </c>
      <c r="Y65" s="56">
        <v>0.69899500000000003</v>
      </c>
      <c r="Z65" s="56">
        <v>0.69908800000000004</v>
      </c>
      <c r="AA65" s="56">
        <v>0.69917200000000002</v>
      </c>
      <c r="AB65" s="56">
        <v>0.69924799999999998</v>
      </c>
      <c r="AC65" s="56">
        <v>0.699318</v>
      </c>
      <c r="AD65" s="56">
        <v>0.69938100000000003</v>
      </c>
      <c r="AE65" s="56">
        <v>0.699438</v>
      </c>
      <c r="AF65" s="56">
        <v>0.69948999999999995</v>
      </c>
      <c r="AG65" s="56">
        <v>0.69953699999999996</v>
      </c>
      <c r="AH65" s="56">
        <v>0.69957999999999998</v>
      </c>
      <c r="AI65" s="34">
        <v>3.77E-4</v>
      </c>
    </row>
    <row r="66" spans="1:35" ht="15" customHeight="1" x14ac:dyDescent="0.45">
      <c r="A66" s="104" t="s">
        <v>2325</v>
      </c>
      <c r="B66" s="55" t="s">
        <v>228</v>
      </c>
      <c r="C66" s="56">
        <v>0.31666699999999998</v>
      </c>
      <c r="D66" s="56">
        <v>0.31666699999999998</v>
      </c>
      <c r="E66" s="56">
        <v>0.31666699999999998</v>
      </c>
      <c r="F66" s="56">
        <v>0.31666699999999998</v>
      </c>
      <c r="G66" s="56">
        <v>0.31666699999999998</v>
      </c>
      <c r="H66" s="56">
        <v>0.31666699999999998</v>
      </c>
      <c r="I66" s="56">
        <v>0.31666699999999998</v>
      </c>
      <c r="J66" s="56">
        <v>0.31666699999999998</v>
      </c>
      <c r="K66" s="56">
        <v>0.31666699999999998</v>
      </c>
      <c r="L66" s="56">
        <v>0.31666699999999998</v>
      </c>
      <c r="M66" s="56">
        <v>0.31666699999999998</v>
      </c>
      <c r="N66" s="56">
        <v>0.31666699999999998</v>
      </c>
      <c r="O66" s="56">
        <v>0.31666699999999998</v>
      </c>
      <c r="P66" s="56">
        <v>0.31666699999999998</v>
      </c>
      <c r="Q66" s="56">
        <v>0.31666699999999998</v>
      </c>
      <c r="R66" s="56">
        <v>0.31666699999999998</v>
      </c>
      <c r="S66" s="56">
        <v>0.31666699999999998</v>
      </c>
      <c r="T66" s="56">
        <v>0.31666699999999998</v>
      </c>
      <c r="U66" s="56">
        <v>0.31666699999999998</v>
      </c>
      <c r="V66" s="56">
        <v>0.31666699999999998</v>
      </c>
      <c r="W66" s="56">
        <v>0.31666699999999998</v>
      </c>
      <c r="X66" s="56">
        <v>0.31666699999999998</v>
      </c>
      <c r="Y66" s="56">
        <v>0.31666699999999998</v>
      </c>
      <c r="Z66" s="56">
        <v>0.31666699999999998</v>
      </c>
      <c r="AA66" s="56">
        <v>0.31666699999999998</v>
      </c>
      <c r="AB66" s="56">
        <v>0.31666699999999998</v>
      </c>
      <c r="AC66" s="56">
        <v>0.31666699999999998</v>
      </c>
      <c r="AD66" s="56">
        <v>0.31666699999999998</v>
      </c>
      <c r="AE66" s="56">
        <v>0.31666699999999998</v>
      </c>
      <c r="AF66" s="56">
        <v>0.31666699999999998</v>
      </c>
      <c r="AG66" s="56">
        <v>0.31666699999999998</v>
      </c>
      <c r="AH66" s="56">
        <v>0.31666699999999998</v>
      </c>
      <c r="AI66" s="34">
        <v>0</v>
      </c>
    </row>
    <row r="68" spans="1:35" ht="15" customHeight="1" x14ac:dyDescent="0.45">
      <c r="B68" s="57" t="s">
        <v>2326</v>
      </c>
    </row>
    <row r="69" spans="1:35" ht="15" customHeight="1" x14ac:dyDescent="0.45">
      <c r="B69" s="57" t="s">
        <v>2327</v>
      </c>
    </row>
    <row r="70" spans="1:35" ht="15" customHeight="1" x14ac:dyDescent="0.45">
      <c r="A70" s="104" t="s">
        <v>2328</v>
      </c>
      <c r="B70" s="55" t="s">
        <v>716</v>
      </c>
      <c r="C70" s="56">
        <v>80.316467000000003</v>
      </c>
      <c r="D70" s="56">
        <v>84.326438999999993</v>
      </c>
      <c r="E70" s="56">
        <v>87.939850000000007</v>
      </c>
      <c r="F70" s="56">
        <v>91.261123999999995</v>
      </c>
      <c r="G70" s="56">
        <v>94.287009999999995</v>
      </c>
      <c r="H70" s="56">
        <v>97.062331999999998</v>
      </c>
      <c r="I70" s="56">
        <v>99.623801999999998</v>
      </c>
      <c r="J70" s="56">
        <v>101.99288900000001</v>
      </c>
      <c r="K70" s="56">
        <v>104.122818</v>
      </c>
      <c r="L70" s="56">
        <v>106.037491</v>
      </c>
      <c r="M70" s="56">
        <v>107.75563</v>
      </c>
      <c r="N70" s="56">
        <v>111.80703699999999</v>
      </c>
      <c r="O70" s="56">
        <v>115.622749</v>
      </c>
      <c r="P70" s="56">
        <v>119.180565</v>
      </c>
      <c r="Q70" s="56">
        <v>122.47618900000001</v>
      </c>
      <c r="R70" s="56">
        <v>125.510063</v>
      </c>
      <c r="S70" s="56">
        <v>128.28207399999999</v>
      </c>
      <c r="T70" s="56">
        <v>130.80201700000001</v>
      </c>
      <c r="U70" s="56">
        <v>133.08955399999999</v>
      </c>
      <c r="V70" s="56">
        <v>135.15722700000001</v>
      </c>
      <c r="W70" s="56">
        <v>137.01939400000001</v>
      </c>
      <c r="X70" s="56">
        <v>142.66789199999999</v>
      </c>
      <c r="Y70" s="56">
        <v>147.87735000000001</v>
      </c>
      <c r="Z70" s="56">
        <v>152.68443300000001</v>
      </c>
      <c r="AA70" s="56">
        <v>157.092545</v>
      </c>
      <c r="AB70" s="56">
        <v>161.152039</v>
      </c>
      <c r="AC70" s="56">
        <v>164.86360199999999</v>
      </c>
      <c r="AD70" s="56">
        <v>168.23996</v>
      </c>
      <c r="AE70" s="56">
        <v>171.312378</v>
      </c>
      <c r="AF70" s="56">
        <v>174.08737199999999</v>
      </c>
      <c r="AG70" s="56">
        <v>176.568344</v>
      </c>
      <c r="AH70" s="56">
        <v>178.795242</v>
      </c>
      <c r="AI70" s="34">
        <v>2.6151000000000001E-2</v>
      </c>
    </row>
    <row r="72" spans="1:35" ht="15" customHeight="1" x14ac:dyDescent="0.45">
      <c r="B72" s="57" t="s">
        <v>443</v>
      </c>
    </row>
    <row r="73" spans="1:35" ht="15" customHeight="1" x14ac:dyDescent="0.45">
      <c r="A73" s="104" t="s">
        <v>2329</v>
      </c>
      <c r="B73" s="55" t="s">
        <v>716</v>
      </c>
      <c r="C73" s="56">
        <v>2.659338</v>
      </c>
      <c r="D73" s="56">
        <v>2.6795170000000001</v>
      </c>
      <c r="E73" s="56">
        <v>2.7090049999999999</v>
      </c>
      <c r="F73" s="56">
        <v>2.7419570000000002</v>
      </c>
      <c r="G73" s="56">
        <v>2.7714840000000001</v>
      </c>
      <c r="H73" s="56">
        <v>2.7979409999999998</v>
      </c>
      <c r="I73" s="56">
        <v>2.821755</v>
      </c>
      <c r="J73" s="56">
        <v>2.8431169999999999</v>
      </c>
      <c r="K73" s="56">
        <v>2.862282</v>
      </c>
      <c r="L73" s="56">
        <v>2.8793799999999998</v>
      </c>
      <c r="M73" s="56">
        <v>2.8946190000000001</v>
      </c>
      <c r="N73" s="56">
        <v>2.9167999999999998</v>
      </c>
      <c r="O73" s="56">
        <v>2.9363980000000001</v>
      </c>
      <c r="P73" s="56">
        <v>2.953776</v>
      </c>
      <c r="Q73" s="56">
        <v>2.969258</v>
      </c>
      <c r="R73" s="56">
        <v>2.9830009999999998</v>
      </c>
      <c r="S73" s="56">
        <v>2.9951650000000001</v>
      </c>
      <c r="T73" s="56">
        <v>3.005922</v>
      </c>
      <c r="U73" s="56">
        <v>3.01545</v>
      </c>
      <c r="V73" s="56">
        <v>3.0239370000000001</v>
      </c>
      <c r="W73" s="56">
        <v>3.0314070000000002</v>
      </c>
      <c r="X73" s="56">
        <v>3.039879</v>
      </c>
      <c r="Y73" s="56">
        <v>3.0474039999999998</v>
      </c>
      <c r="Z73" s="56">
        <v>3.0540750000000001</v>
      </c>
      <c r="AA73" s="56">
        <v>3.0598969999999999</v>
      </c>
      <c r="AB73" s="56">
        <v>3.0650559999999998</v>
      </c>
      <c r="AC73" s="56">
        <v>3.0696110000000001</v>
      </c>
      <c r="AD73" s="56">
        <v>3.0736150000000002</v>
      </c>
      <c r="AE73" s="56">
        <v>3.0771510000000002</v>
      </c>
      <c r="AF73" s="56">
        <v>3.0802610000000001</v>
      </c>
      <c r="AG73" s="56">
        <v>3.0830009999999999</v>
      </c>
      <c r="AH73" s="56">
        <v>3.085356</v>
      </c>
      <c r="AI73" s="34">
        <v>4.8050000000000002E-3</v>
      </c>
    </row>
    <row r="75" spans="1:35" ht="15" customHeight="1" x14ac:dyDescent="0.45">
      <c r="B75" s="57" t="s">
        <v>173</v>
      </c>
    </row>
    <row r="76" spans="1:35" ht="15" customHeight="1" x14ac:dyDescent="0.45">
      <c r="B76" s="57" t="s">
        <v>172</v>
      </c>
    </row>
    <row r="77" spans="1:35" ht="15" customHeight="1" x14ac:dyDescent="0.45">
      <c r="B77" s="57" t="s">
        <v>171</v>
      </c>
    </row>
    <row r="78" spans="1:35" ht="15" customHeight="1" x14ac:dyDescent="0.45">
      <c r="A78" s="104" t="s">
        <v>2330</v>
      </c>
      <c r="B78" s="55" t="s">
        <v>2331</v>
      </c>
      <c r="C78" s="54">
        <v>2.1495E-2</v>
      </c>
      <c r="D78" s="54">
        <v>2.1495E-2</v>
      </c>
      <c r="E78" s="54">
        <v>2.1495E-2</v>
      </c>
      <c r="F78" s="54">
        <v>2.1495E-2</v>
      </c>
      <c r="G78" s="54">
        <v>2.1495E-2</v>
      </c>
      <c r="H78" s="54">
        <v>2.1495E-2</v>
      </c>
      <c r="I78" s="54">
        <v>2.1495E-2</v>
      </c>
      <c r="J78" s="54">
        <v>2.1495E-2</v>
      </c>
      <c r="K78" s="54">
        <v>2.1495E-2</v>
      </c>
      <c r="L78" s="54">
        <v>2.1495E-2</v>
      </c>
      <c r="M78" s="54">
        <v>2.1495E-2</v>
      </c>
      <c r="N78" s="54">
        <v>2.1495E-2</v>
      </c>
      <c r="O78" s="54">
        <v>2.1495E-2</v>
      </c>
      <c r="P78" s="54">
        <v>2.1495E-2</v>
      </c>
      <c r="Q78" s="54">
        <v>2.1495E-2</v>
      </c>
      <c r="R78" s="54">
        <v>2.1495E-2</v>
      </c>
      <c r="S78" s="54">
        <v>2.1495E-2</v>
      </c>
      <c r="T78" s="54">
        <v>2.1495E-2</v>
      </c>
      <c r="U78" s="54">
        <v>2.1495E-2</v>
      </c>
      <c r="V78" s="54">
        <v>2.1495E-2</v>
      </c>
      <c r="W78" s="54">
        <v>2.1495E-2</v>
      </c>
      <c r="X78" s="54">
        <v>2.1495E-2</v>
      </c>
      <c r="Y78" s="54">
        <v>2.1495E-2</v>
      </c>
      <c r="Z78" s="54">
        <v>2.1495E-2</v>
      </c>
      <c r="AA78" s="54">
        <v>2.1495E-2</v>
      </c>
      <c r="AB78" s="54">
        <v>2.1495E-2</v>
      </c>
      <c r="AC78" s="54">
        <v>2.1495E-2</v>
      </c>
      <c r="AD78" s="54">
        <v>2.1495E-2</v>
      </c>
      <c r="AE78" s="54">
        <v>2.1495E-2</v>
      </c>
      <c r="AF78" s="54">
        <v>2.1495E-2</v>
      </c>
      <c r="AG78" s="54">
        <v>2.1495E-2</v>
      </c>
      <c r="AH78" s="54">
        <v>2.1495E-2</v>
      </c>
      <c r="AI78" s="34">
        <v>0</v>
      </c>
    </row>
    <row r="79" spans="1:35" ht="15" customHeight="1" x14ac:dyDescent="0.45">
      <c r="A79" s="104" t="s">
        <v>2332</v>
      </c>
      <c r="B79" s="55" t="s">
        <v>2333</v>
      </c>
      <c r="C79" s="54">
        <v>1.446734</v>
      </c>
      <c r="D79" s="54">
        <v>1.484507</v>
      </c>
      <c r="E79" s="54">
        <v>1.5161119999999999</v>
      </c>
      <c r="F79" s="54">
        <v>1.543374</v>
      </c>
      <c r="G79" s="54">
        <v>1.5660130000000001</v>
      </c>
      <c r="H79" s="54">
        <v>1.587561</v>
      </c>
      <c r="I79" s="54">
        <v>1.6092070000000001</v>
      </c>
      <c r="J79" s="54">
        <v>1.631227</v>
      </c>
      <c r="K79" s="54">
        <v>1.649275</v>
      </c>
      <c r="L79" s="54">
        <v>1.6645760000000001</v>
      </c>
      <c r="M79" s="54">
        <v>1.67997</v>
      </c>
      <c r="N79" s="54">
        <v>1.696677</v>
      </c>
      <c r="O79" s="54">
        <v>1.7130179999999999</v>
      </c>
      <c r="P79" s="54">
        <v>1.728432</v>
      </c>
      <c r="Q79" s="54">
        <v>1.7469889999999999</v>
      </c>
      <c r="R79" s="54">
        <v>1.762705</v>
      </c>
      <c r="S79" s="54">
        <v>1.777228</v>
      </c>
      <c r="T79" s="54">
        <v>1.7922149999999999</v>
      </c>
      <c r="U79" s="54">
        <v>1.806163</v>
      </c>
      <c r="V79" s="54">
        <v>1.8239700000000001</v>
      </c>
      <c r="W79" s="54">
        <v>1.838649</v>
      </c>
      <c r="X79" s="54">
        <v>1.852565</v>
      </c>
      <c r="Y79" s="54">
        <v>1.869022</v>
      </c>
      <c r="Z79" s="54">
        <v>1.88794</v>
      </c>
      <c r="AA79" s="54">
        <v>1.9023289999999999</v>
      </c>
      <c r="AB79" s="54">
        <v>1.9200330000000001</v>
      </c>
      <c r="AC79" s="54">
        <v>1.93468</v>
      </c>
      <c r="AD79" s="54">
        <v>1.949327</v>
      </c>
      <c r="AE79" s="54">
        <v>1.965328</v>
      </c>
      <c r="AF79" s="54">
        <v>1.9802090000000001</v>
      </c>
      <c r="AG79" s="54">
        <v>1.9950490000000001</v>
      </c>
      <c r="AH79" s="54">
        <v>2.0099290000000001</v>
      </c>
      <c r="AI79" s="34">
        <v>1.0663000000000001E-2</v>
      </c>
    </row>
    <row r="80" spans="1:35" ht="15" customHeight="1" x14ac:dyDescent="0.45">
      <c r="A80" s="104" t="s">
        <v>2334</v>
      </c>
      <c r="B80" s="55" t="s">
        <v>151</v>
      </c>
      <c r="C80" s="54">
        <v>14.908906999999999</v>
      </c>
      <c r="D80" s="54">
        <v>17.741758000000001</v>
      </c>
      <c r="E80" s="54">
        <v>20.580715000000001</v>
      </c>
      <c r="F80" s="54">
        <v>22.638566999999998</v>
      </c>
      <c r="G80" s="54">
        <v>23.769950999999999</v>
      </c>
      <c r="H80" s="54">
        <v>24.422661000000002</v>
      </c>
      <c r="I80" s="54">
        <v>25.725832</v>
      </c>
      <c r="J80" s="54">
        <v>27.033279</v>
      </c>
      <c r="K80" s="54">
        <v>28.281987999999998</v>
      </c>
      <c r="L80" s="54">
        <v>29.205769</v>
      </c>
      <c r="M80" s="54">
        <v>30.168118</v>
      </c>
      <c r="N80" s="54">
        <v>31.389240000000001</v>
      </c>
      <c r="O80" s="54">
        <v>31.883095000000001</v>
      </c>
      <c r="P80" s="54">
        <v>32.279797000000002</v>
      </c>
      <c r="Q80" s="54">
        <v>32.968890999999999</v>
      </c>
      <c r="R80" s="54">
        <v>33.678925</v>
      </c>
      <c r="S80" s="54">
        <v>34.006583999999997</v>
      </c>
      <c r="T80" s="54">
        <v>34.825133999999998</v>
      </c>
      <c r="U80" s="54">
        <v>35.221156999999998</v>
      </c>
      <c r="V80" s="54">
        <v>36.007449999999999</v>
      </c>
      <c r="W80" s="54">
        <v>36.477673000000003</v>
      </c>
      <c r="X80" s="54">
        <v>36.843764999999998</v>
      </c>
      <c r="Y80" s="54">
        <v>37.346618999999997</v>
      </c>
      <c r="Z80" s="54">
        <v>37.853180000000002</v>
      </c>
      <c r="AA80" s="54">
        <v>38.311202999999999</v>
      </c>
      <c r="AB80" s="54">
        <v>38.971263999999998</v>
      </c>
      <c r="AC80" s="54">
        <v>39.456505</v>
      </c>
      <c r="AD80" s="54">
        <v>40.213673</v>
      </c>
      <c r="AE80" s="54">
        <v>40.861725</v>
      </c>
      <c r="AF80" s="54">
        <v>41.413314999999997</v>
      </c>
      <c r="AG80" s="54">
        <v>41.787891000000002</v>
      </c>
      <c r="AH80" s="54">
        <v>42.371319</v>
      </c>
      <c r="AI80" s="34">
        <v>3.4268E-2</v>
      </c>
    </row>
    <row r="81" spans="1:35" ht="15" customHeight="1" x14ac:dyDescent="0.45">
      <c r="A81" s="104" t="s">
        <v>2335</v>
      </c>
      <c r="B81" s="55" t="s">
        <v>149</v>
      </c>
      <c r="C81" s="54">
        <v>0.55488099999999996</v>
      </c>
      <c r="D81" s="54">
        <v>0.55495799999999995</v>
      </c>
      <c r="E81" s="54">
        <v>0.55565600000000004</v>
      </c>
      <c r="F81" s="54">
        <v>0.55581999999999998</v>
      </c>
      <c r="G81" s="54">
        <v>0.55592900000000001</v>
      </c>
      <c r="H81" s="54">
        <v>0.55655500000000002</v>
      </c>
      <c r="I81" s="54">
        <v>0.55775399999999997</v>
      </c>
      <c r="J81" s="54">
        <v>0.56031399999999998</v>
      </c>
      <c r="K81" s="54">
        <v>0.56267999999999996</v>
      </c>
      <c r="L81" s="54">
        <v>0.56271700000000002</v>
      </c>
      <c r="M81" s="54">
        <v>0.56275399999999998</v>
      </c>
      <c r="N81" s="54">
        <v>0.56381199999999998</v>
      </c>
      <c r="O81" s="54">
        <v>0.56388300000000002</v>
      </c>
      <c r="P81" s="54">
        <v>0.56406500000000004</v>
      </c>
      <c r="Q81" s="54">
        <v>0.56497200000000003</v>
      </c>
      <c r="R81" s="54">
        <v>0.56544899999999998</v>
      </c>
      <c r="S81" s="54">
        <v>0.56544899999999998</v>
      </c>
      <c r="T81" s="54">
        <v>0.56553900000000001</v>
      </c>
      <c r="U81" s="54">
        <v>0.56553900000000001</v>
      </c>
      <c r="V81" s="54">
        <v>0.56695600000000002</v>
      </c>
      <c r="W81" s="54">
        <v>0.56821500000000003</v>
      </c>
      <c r="X81" s="54">
        <v>0.56821500000000003</v>
      </c>
      <c r="Y81" s="54">
        <v>0.56998899999999997</v>
      </c>
      <c r="Z81" s="54">
        <v>0.57030800000000004</v>
      </c>
      <c r="AA81" s="54">
        <v>0.57030800000000004</v>
      </c>
      <c r="AB81" s="54">
        <v>0.57044099999999998</v>
      </c>
      <c r="AC81" s="54">
        <v>0.57047599999999998</v>
      </c>
      <c r="AD81" s="54">
        <v>0.57056799999999996</v>
      </c>
      <c r="AE81" s="54">
        <v>0.57069499999999995</v>
      </c>
      <c r="AF81" s="54">
        <v>0.57069499999999995</v>
      </c>
      <c r="AG81" s="54">
        <v>0.57069499999999995</v>
      </c>
      <c r="AH81" s="54">
        <v>0.57069499999999995</v>
      </c>
      <c r="AI81" s="34">
        <v>9.0700000000000004E-4</v>
      </c>
    </row>
    <row r="82" spans="1:35" ht="15" customHeight="1" x14ac:dyDescent="0.45">
      <c r="A82" s="104" t="s">
        <v>2336</v>
      </c>
      <c r="B82" s="55" t="s">
        <v>2337</v>
      </c>
      <c r="C82" s="54">
        <v>0.55637199999999998</v>
      </c>
      <c r="D82" s="54">
        <v>0.55637199999999998</v>
      </c>
      <c r="E82" s="54">
        <v>0.55637199999999998</v>
      </c>
      <c r="F82" s="54">
        <v>0.55637199999999998</v>
      </c>
      <c r="G82" s="54">
        <v>0.55637199999999998</v>
      </c>
      <c r="H82" s="54">
        <v>0.55637199999999998</v>
      </c>
      <c r="I82" s="54">
        <v>0.55637199999999998</v>
      </c>
      <c r="J82" s="54">
        <v>0.55637199999999998</v>
      </c>
      <c r="K82" s="54">
        <v>0.55637199999999998</v>
      </c>
      <c r="L82" s="54">
        <v>0.55637199999999998</v>
      </c>
      <c r="M82" s="54">
        <v>0.55637199999999998</v>
      </c>
      <c r="N82" s="54">
        <v>0.55637199999999998</v>
      </c>
      <c r="O82" s="54">
        <v>0.55637199999999998</v>
      </c>
      <c r="P82" s="54">
        <v>0.55637199999999998</v>
      </c>
      <c r="Q82" s="54">
        <v>0.55637199999999998</v>
      </c>
      <c r="R82" s="54">
        <v>0.55637199999999998</v>
      </c>
      <c r="S82" s="54">
        <v>0.55637199999999998</v>
      </c>
      <c r="T82" s="54">
        <v>0.55637199999999998</v>
      </c>
      <c r="U82" s="54">
        <v>0.55637199999999998</v>
      </c>
      <c r="V82" s="54">
        <v>0.55637199999999998</v>
      </c>
      <c r="W82" s="54">
        <v>0.55637199999999998</v>
      </c>
      <c r="X82" s="54">
        <v>0.55637199999999998</v>
      </c>
      <c r="Y82" s="54">
        <v>0.55637199999999998</v>
      </c>
      <c r="Z82" s="54">
        <v>0.55637199999999998</v>
      </c>
      <c r="AA82" s="54">
        <v>0.55637199999999998</v>
      </c>
      <c r="AB82" s="54">
        <v>0.55637199999999998</v>
      </c>
      <c r="AC82" s="54">
        <v>0.55637199999999998</v>
      </c>
      <c r="AD82" s="54">
        <v>0.55637199999999998</v>
      </c>
      <c r="AE82" s="54">
        <v>0.55637199999999998</v>
      </c>
      <c r="AF82" s="54">
        <v>0.55637199999999998</v>
      </c>
      <c r="AG82" s="54">
        <v>0.55637199999999998</v>
      </c>
      <c r="AH82" s="54">
        <v>0.55637199999999998</v>
      </c>
      <c r="AI82" s="34">
        <v>0</v>
      </c>
    </row>
    <row r="83" spans="1:35" ht="15" customHeight="1" x14ac:dyDescent="0.45">
      <c r="A83" s="104" t="s">
        <v>2338</v>
      </c>
      <c r="B83" s="55" t="s">
        <v>147</v>
      </c>
      <c r="C83" s="54">
        <v>17.488388</v>
      </c>
      <c r="D83" s="54">
        <v>20.359089000000001</v>
      </c>
      <c r="E83" s="54">
        <v>23.230349</v>
      </c>
      <c r="F83" s="54">
        <v>25.315628</v>
      </c>
      <c r="G83" s="54">
        <v>26.469759</v>
      </c>
      <c r="H83" s="54">
        <v>27.144642000000001</v>
      </c>
      <c r="I83" s="54">
        <v>28.470659000000001</v>
      </c>
      <c r="J83" s="54">
        <v>29.802686999999999</v>
      </c>
      <c r="K83" s="54">
        <v>31.071809999999999</v>
      </c>
      <c r="L83" s="54">
        <v>32.010928999999997</v>
      </c>
      <c r="M83" s="54">
        <v>32.988708000000003</v>
      </c>
      <c r="N83" s="54">
        <v>34.227595999999998</v>
      </c>
      <c r="O83" s="54">
        <v>34.737864999999999</v>
      </c>
      <c r="P83" s="54">
        <v>35.150162000000002</v>
      </c>
      <c r="Q83" s="54">
        <v>35.858719000000001</v>
      </c>
      <c r="R83" s="54">
        <v>36.584946000000002</v>
      </c>
      <c r="S83" s="54">
        <v>36.927128000000003</v>
      </c>
      <c r="T83" s="54">
        <v>37.760756999999998</v>
      </c>
      <c r="U83" s="54">
        <v>38.170726999999999</v>
      </c>
      <c r="V83" s="54">
        <v>38.976246000000003</v>
      </c>
      <c r="W83" s="54">
        <v>39.462406000000001</v>
      </c>
      <c r="X83" s="54">
        <v>39.842410999999998</v>
      </c>
      <c r="Y83" s="54">
        <v>40.363498999999997</v>
      </c>
      <c r="Z83" s="54">
        <v>40.889296999999999</v>
      </c>
      <c r="AA83" s="54">
        <v>41.361710000000002</v>
      </c>
      <c r="AB83" s="54">
        <v>42.039608000000001</v>
      </c>
      <c r="AC83" s="54">
        <v>42.539527999999997</v>
      </c>
      <c r="AD83" s="54">
        <v>43.311436</v>
      </c>
      <c r="AE83" s="54">
        <v>43.975616000000002</v>
      </c>
      <c r="AF83" s="54">
        <v>44.542088</v>
      </c>
      <c r="AG83" s="54">
        <v>44.931502999999999</v>
      </c>
      <c r="AH83" s="54">
        <v>45.529812</v>
      </c>
      <c r="AI83" s="34">
        <v>3.1347E-2</v>
      </c>
    </row>
    <row r="84" spans="1:35" ht="15" customHeight="1" x14ac:dyDescent="0.45">
      <c r="B84" s="57" t="s">
        <v>166</v>
      </c>
    </row>
    <row r="85" spans="1:35" ht="15" customHeight="1" x14ac:dyDescent="0.45">
      <c r="A85" s="104" t="s">
        <v>2339</v>
      </c>
      <c r="B85" s="55" t="s">
        <v>2331</v>
      </c>
      <c r="C85" s="54">
        <v>0.149925</v>
      </c>
      <c r="D85" s="54">
        <v>0.149925</v>
      </c>
      <c r="E85" s="54">
        <v>0.149925</v>
      </c>
      <c r="F85" s="54">
        <v>0.149925</v>
      </c>
      <c r="G85" s="54">
        <v>0.149925</v>
      </c>
      <c r="H85" s="54">
        <v>0.149925</v>
      </c>
      <c r="I85" s="54">
        <v>0.149925</v>
      </c>
      <c r="J85" s="54">
        <v>0.149925</v>
      </c>
      <c r="K85" s="54">
        <v>0.149925</v>
      </c>
      <c r="L85" s="54">
        <v>0.149925</v>
      </c>
      <c r="M85" s="54">
        <v>0.149925</v>
      </c>
      <c r="N85" s="54">
        <v>0.149925</v>
      </c>
      <c r="O85" s="54">
        <v>0.149925</v>
      </c>
      <c r="P85" s="54">
        <v>0.149925</v>
      </c>
      <c r="Q85" s="54">
        <v>0.149925</v>
      </c>
      <c r="R85" s="54">
        <v>0.149925</v>
      </c>
      <c r="S85" s="54">
        <v>0.149925</v>
      </c>
      <c r="T85" s="54">
        <v>0.149925</v>
      </c>
      <c r="U85" s="54">
        <v>0.149925</v>
      </c>
      <c r="V85" s="54">
        <v>0.149925</v>
      </c>
      <c r="W85" s="54">
        <v>0.149925</v>
      </c>
      <c r="X85" s="54">
        <v>0.149925</v>
      </c>
      <c r="Y85" s="54">
        <v>0.149925</v>
      </c>
      <c r="Z85" s="54">
        <v>0.149925</v>
      </c>
      <c r="AA85" s="54">
        <v>0.149925</v>
      </c>
      <c r="AB85" s="54">
        <v>0.149925</v>
      </c>
      <c r="AC85" s="54">
        <v>0.149925</v>
      </c>
      <c r="AD85" s="54">
        <v>0.149925</v>
      </c>
      <c r="AE85" s="54">
        <v>0.149925</v>
      </c>
      <c r="AF85" s="54">
        <v>0.149925</v>
      </c>
      <c r="AG85" s="54">
        <v>0.149925</v>
      </c>
      <c r="AH85" s="54">
        <v>0.149925</v>
      </c>
      <c r="AI85" s="34">
        <v>0</v>
      </c>
    </row>
    <row r="86" spans="1:35" ht="15" customHeight="1" x14ac:dyDescent="0.45">
      <c r="A86" s="104" t="s">
        <v>2340</v>
      </c>
      <c r="B86" s="55" t="s">
        <v>2333</v>
      </c>
      <c r="C86" s="54">
        <v>10.090966999999999</v>
      </c>
      <c r="D86" s="54">
        <v>10.354433999999999</v>
      </c>
      <c r="E86" s="54">
        <v>10.57488</v>
      </c>
      <c r="F86" s="54">
        <v>10.765036</v>
      </c>
      <c r="G86" s="54">
        <v>10.922941</v>
      </c>
      <c r="H86" s="54">
        <v>11.073236</v>
      </c>
      <c r="I86" s="54">
        <v>11.224220000000001</v>
      </c>
      <c r="J86" s="54">
        <v>11.377805</v>
      </c>
      <c r="K86" s="54">
        <v>11.503691999999999</v>
      </c>
      <c r="L86" s="54">
        <v>11.610416000000001</v>
      </c>
      <c r="M86" s="54">
        <v>11.717788000000001</v>
      </c>
      <c r="N86" s="54">
        <v>11.834324000000001</v>
      </c>
      <c r="O86" s="54">
        <v>11.948297999999999</v>
      </c>
      <c r="P86" s="54">
        <v>12.055812</v>
      </c>
      <c r="Q86" s="54">
        <v>12.18525</v>
      </c>
      <c r="R86" s="54">
        <v>12.294869</v>
      </c>
      <c r="S86" s="54">
        <v>12.396165</v>
      </c>
      <c r="T86" s="54">
        <v>12.500697000000001</v>
      </c>
      <c r="U86" s="54">
        <v>12.597982999999999</v>
      </c>
      <c r="V86" s="54">
        <v>12.722192</v>
      </c>
      <c r="W86" s="54">
        <v>12.824579999999999</v>
      </c>
      <c r="X86" s="54">
        <v>12.92164</v>
      </c>
      <c r="Y86" s="54">
        <v>13.036424999999999</v>
      </c>
      <c r="Z86" s="54">
        <v>13.168379</v>
      </c>
      <c r="AA86" s="54">
        <v>13.268743000000001</v>
      </c>
      <c r="AB86" s="54">
        <v>13.392224000000001</v>
      </c>
      <c r="AC86" s="54">
        <v>13.494389999999999</v>
      </c>
      <c r="AD86" s="54">
        <v>13.596555</v>
      </c>
      <c r="AE86" s="54">
        <v>13.708164</v>
      </c>
      <c r="AF86" s="54">
        <v>13.811954999999999</v>
      </c>
      <c r="AG86" s="54">
        <v>13.915467</v>
      </c>
      <c r="AH86" s="54">
        <v>14.019253000000001</v>
      </c>
      <c r="AI86" s="34">
        <v>1.0663000000000001E-2</v>
      </c>
    </row>
    <row r="87" spans="1:35" ht="15" customHeight="1" x14ac:dyDescent="0.45">
      <c r="A87" s="104" t="s">
        <v>2341</v>
      </c>
      <c r="B87" s="55" t="s">
        <v>151</v>
      </c>
      <c r="C87" s="54">
        <v>18.837548999999999</v>
      </c>
      <c r="D87" s="54">
        <v>22.416910000000001</v>
      </c>
      <c r="E87" s="54">
        <v>26.004009</v>
      </c>
      <c r="F87" s="54">
        <v>28.604085999999999</v>
      </c>
      <c r="G87" s="54">
        <v>30.033560000000001</v>
      </c>
      <c r="H87" s="54">
        <v>30.867208000000002</v>
      </c>
      <c r="I87" s="54">
        <v>32.540672000000001</v>
      </c>
      <c r="J87" s="54">
        <v>34.201900000000002</v>
      </c>
      <c r="K87" s="54">
        <v>35.773468000000001</v>
      </c>
      <c r="L87" s="54">
        <v>36.975718999999998</v>
      </c>
      <c r="M87" s="54">
        <v>38.260967000000001</v>
      </c>
      <c r="N87" s="54">
        <v>39.836559000000001</v>
      </c>
      <c r="O87" s="54">
        <v>40.503922000000003</v>
      </c>
      <c r="P87" s="54">
        <v>41.027442999999998</v>
      </c>
      <c r="Q87" s="54">
        <v>41.899253999999999</v>
      </c>
      <c r="R87" s="54">
        <v>42.818336000000002</v>
      </c>
      <c r="S87" s="54">
        <v>43.256068999999997</v>
      </c>
      <c r="T87" s="54">
        <v>44.295830000000002</v>
      </c>
      <c r="U87" s="54">
        <v>44.822124000000002</v>
      </c>
      <c r="V87" s="54">
        <v>45.788024999999998</v>
      </c>
      <c r="W87" s="54">
        <v>46.380820999999997</v>
      </c>
      <c r="X87" s="54">
        <v>46.859875000000002</v>
      </c>
      <c r="Y87" s="54">
        <v>47.491076999999997</v>
      </c>
      <c r="Z87" s="54">
        <v>48.106064000000003</v>
      </c>
      <c r="AA87" s="54">
        <v>48.723824</v>
      </c>
      <c r="AB87" s="54">
        <v>49.537177999999997</v>
      </c>
      <c r="AC87" s="54">
        <v>50.152237</v>
      </c>
      <c r="AD87" s="54">
        <v>51.137211000000001</v>
      </c>
      <c r="AE87" s="54">
        <v>51.955508999999999</v>
      </c>
      <c r="AF87" s="54">
        <v>52.667110000000001</v>
      </c>
      <c r="AG87" s="54">
        <v>53.170836999999999</v>
      </c>
      <c r="AH87" s="54">
        <v>53.918415000000003</v>
      </c>
      <c r="AI87" s="34">
        <v>3.4505000000000001E-2</v>
      </c>
    </row>
    <row r="88" spans="1:35" ht="15" customHeight="1" x14ac:dyDescent="0.45">
      <c r="A88" s="104" t="s">
        <v>2342</v>
      </c>
      <c r="B88" s="55" t="s">
        <v>149</v>
      </c>
      <c r="C88" s="54">
        <v>0.75530799999999998</v>
      </c>
      <c r="D88" s="54">
        <v>0.75541100000000005</v>
      </c>
      <c r="E88" s="54">
        <v>0.75658300000000001</v>
      </c>
      <c r="F88" s="54">
        <v>0.75680999999999998</v>
      </c>
      <c r="G88" s="54">
        <v>0.75694300000000003</v>
      </c>
      <c r="H88" s="54">
        <v>0.75797899999999996</v>
      </c>
      <c r="I88" s="54">
        <v>0.75991299999999995</v>
      </c>
      <c r="J88" s="54">
        <v>0.76415699999999998</v>
      </c>
      <c r="K88" s="54">
        <v>0.76810500000000004</v>
      </c>
      <c r="L88" s="54">
        <v>0.76815</v>
      </c>
      <c r="M88" s="54">
        <v>0.76819599999999999</v>
      </c>
      <c r="N88" s="54">
        <v>0.76993900000000004</v>
      </c>
      <c r="O88" s="54">
        <v>0.77002800000000005</v>
      </c>
      <c r="P88" s="54">
        <v>0.77032599999999996</v>
      </c>
      <c r="Q88" s="54">
        <v>0.771841</v>
      </c>
      <c r="R88" s="54">
        <v>0.77262500000000001</v>
      </c>
      <c r="S88" s="54">
        <v>0.77262500000000001</v>
      </c>
      <c r="T88" s="54">
        <v>0.77277600000000002</v>
      </c>
      <c r="U88" s="54">
        <v>0.77277600000000002</v>
      </c>
      <c r="V88" s="54">
        <v>0.77515599999999996</v>
      </c>
      <c r="W88" s="54">
        <v>0.77727000000000002</v>
      </c>
      <c r="X88" s="54">
        <v>0.77727000000000002</v>
      </c>
      <c r="Y88" s="54">
        <v>0.78024800000000005</v>
      </c>
      <c r="Z88" s="54">
        <v>0.780775</v>
      </c>
      <c r="AA88" s="54">
        <v>0.780775</v>
      </c>
      <c r="AB88" s="54">
        <v>0.780999</v>
      </c>
      <c r="AC88" s="54">
        <v>0.78105800000000003</v>
      </c>
      <c r="AD88" s="54">
        <v>0.781196</v>
      </c>
      <c r="AE88" s="54">
        <v>0.781393</v>
      </c>
      <c r="AF88" s="54">
        <v>0.781393</v>
      </c>
      <c r="AG88" s="54">
        <v>0.781393</v>
      </c>
      <c r="AH88" s="54">
        <v>0.781393</v>
      </c>
      <c r="AI88" s="34">
        <v>1.096E-3</v>
      </c>
    </row>
    <row r="89" spans="1:35" ht="15" customHeight="1" x14ac:dyDescent="0.45">
      <c r="A89" s="104" t="s">
        <v>2343</v>
      </c>
      <c r="B89" s="55" t="s">
        <v>2337</v>
      </c>
      <c r="C89" s="54">
        <v>3.977071</v>
      </c>
      <c r="D89" s="54">
        <v>3.977071</v>
      </c>
      <c r="E89" s="54">
        <v>3.977071</v>
      </c>
      <c r="F89" s="54">
        <v>3.977071</v>
      </c>
      <c r="G89" s="54">
        <v>3.977071</v>
      </c>
      <c r="H89" s="54">
        <v>3.977071</v>
      </c>
      <c r="I89" s="54">
        <v>3.977071</v>
      </c>
      <c r="J89" s="54">
        <v>3.977071</v>
      </c>
      <c r="K89" s="54">
        <v>3.977071</v>
      </c>
      <c r="L89" s="54">
        <v>3.977071</v>
      </c>
      <c r="M89" s="54">
        <v>3.977071</v>
      </c>
      <c r="N89" s="54">
        <v>3.977071</v>
      </c>
      <c r="O89" s="54">
        <v>3.977071</v>
      </c>
      <c r="P89" s="54">
        <v>3.977071</v>
      </c>
      <c r="Q89" s="54">
        <v>3.977071</v>
      </c>
      <c r="R89" s="54">
        <v>3.977071</v>
      </c>
      <c r="S89" s="54">
        <v>3.977071</v>
      </c>
      <c r="T89" s="54">
        <v>3.977071</v>
      </c>
      <c r="U89" s="54">
        <v>3.977071</v>
      </c>
      <c r="V89" s="54">
        <v>3.977071</v>
      </c>
      <c r="W89" s="54">
        <v>3.977071</v>
      </c>
      <c r="X89" s="54">
        <v>3.977071</v>
      </c>
      <c r="Y89" s="54">
        <v>3.977071</v>
      </c>
      <c r="Z89" s="54">
        <v>3.977071</v>
      </c>
      <c r="AA89" s="54">
        <v>3.977071</v>
      </c>
      <c r="AB89" s="54">
        <v>3.977071</v>
      </c>
      <c r="AC89" s="54">
        <v>3.977071</v>
      </c>
      <c r="AD89" s="54">
        <v>3.977071</v>
      </c>
      <c r="AE89" s="54">
        <v>3.977071</v>
      </c>
      <c r="AF89" s="54">
        <v>3.977071</v>
      </c>
      <c r="AG89" s="54">
        <v>3.977071</v>
      </c>
      <c r="AH89" s="54">
        <v>3.977071</v>
      </c>
      <c r="AI89" s="34">
        <v>0</v>
      </c>
    </row>
    <row r="90" spans="1:35" ht="15" customHeight="1" x14ac:dyDescent="0.45">
      <c r="A90" s="104" t="s">
        <v>2344</v>
      </c>
      <c r="B90" s="55" t="s">
        <v>147</v>
      </c>
      <c r="C90" s="54">
        <v>33.810822000000002</v>
      </c>
      <c r="D90" s="54">
        <v>37.653751</v>
      </c>
      <c r="E90" s="54">
        <v>41.462466999999997</v>
      </c>
      <c r="F90" s="54">
        <v>44.252926000000002</v>
      </c>
      <c r="G90" s="54">
        <v>45.840439000000003</v>
      </c>
      <c r="H90" s="54">
        <v>46.825420000000001</v>
      </c>
      <c r="I90" s="54">
        <v>48.651802000000004</v>
      </c>
      <c r="J90" s="54">
        <v>50.470855999999998</v>
      </c>
      <c r="K90" s="54">
        <v>52.172260000000001</v>
      </c>
      <c r="L90" s="54">
        <v>53.481281000000003</v>
      </c>
      <c r="M90" s="54">
        <v>54.873947000000001</v>
      </c>
      <c r="N90" s="54">
        <v>56.567818000000003</v>
      </c>
      <c r="O90" s="54">
        <v>57.349243000000001</v>
      </c>
      <c r="P90" s="54">
        <v>57.980575999999999</v>
      </c>
      <c r="Q90" s="54">
        <v>58.983336999999999</v>
      </c>
      <c r="R90" s="54">
        <v>60.012824999999999</v>
      </c>
      <c r="S90" s="54">
        <v>60.551853000000001</v>
      </c>
      <c r="T90" s="54">
        <v>61.696300999999998</v>
      </c>
      <c r="U90" s="54">
        <v>62.319881000000002</v>
      </c>
      <c r="V90" s="54">
        <v>63.412368999999998</v>
      </c>
      <c r="W90" s="54">
        <v>64.109673000000001</v>
      </c>
      <c r="X90" s="54">
        <v>64.685783000000001</v>
      </c>
      <c r="Y90" s="54">
        <v>65.434746000000004</v>
      </c>
      <c r="Z90" s="54">
        <v>66.182220000000001</v>
      </c>
      <c r="AA90" s="54">
        <v>66.900336999999993</v>
      </c>
      <c r="AB90" s="54">
        <v>67.837395000000001</v>
      </c>
      <c r="AC90" s="54">
        <v>68.554687999999999</v>
      </c>
      <c r="AD90" s="54">
        <v>69.641959999999997</v>
      </c>
      <c r="AE90" s="54">
        <v>70.572067000000004</v>
      </c>
      <c r="AF90" s="54">
        <v>71.387459000000007</v>
      </c>
      <c r="AG90" s="54">
        <v>71.994698</v>
      </c>
      <c r="AH90" s="54">
        <v>72.846062000000003</v>
      </c>
      <c r="AI90" s="34">
        <v>2.5069000000000001E-2</v>
      </c>
    </row>
    <row r="91" spans="1:35" ht="15" customHeight="1" x14ac:dyDescent="0.45">
      <c r="B91" s="57" t="s">
        <v>161</v>
      </c>
    </row>
    <row r="92" spans="1:35" ht="15" customHeight="1" x14ac:dyDescent="0.45">
      <c r="A92" s="104" t="s">
        <v>2345</v>
      </c>
      <c r="B92" s="55" t="s">
        <v>159</v>
      </c>
      <c r="C92" s="54">
        <v>8.7188599999999994</v>
      </c>
      <c r="D92" s="54">
        <v>8.9366160000000008</v>
      </c>
      <c r="E92" s="54">
        <v>9.1234970000000004</v>
      </c>
      <c r="F92" s="54">
        <v>9.2851920000000003</v>
      </c>
      <c r="G92" s="54">
        <v>9.4239169999999994</v>
      </c>
      <c r="H92" s="54">
        <v>9.5472459999999995</v>
      </c>
      <c r="I92" s="54">
        <v>9.6624770000000009</v>
      </c>
      <c r="J92" s="54">
        <v>9.7722940000000005</v>
      </c>
      <c r="K92" s="54">
        <v>9.8784949999999991</v>
      </c>
      <c r="L92" s="54">
        <v>9.9821419999999996</v>
      </c>
      <c r="M92" s="54">
        <v>10.08639</v>
      </c>
      <c r="N92" s="54">
        <v>10.190894</v>
      </c>
      <c r="O92" s="54">
        <v>10.297148999999999</v>
      </c>
      <c r="P92" s="54">
        <v>10.401873</v>
      </c>
      <c r="Q92" s="54">
        <v>10.506617</v>
      </c>
      <c r="R92" s="54">
        <v>10.609093</v>
      </c>
      <c r="S92" s="54">
        <v>10.707891</v>
      </c>
      <c r="T92" s="54">
        <v>10.804432</v>
      </c>
      <c r="U92" s="54">
        <v>10.899271000000001</v>
      </c>
      <c r="V92" s="54">
        <v>10.994078</v>
      </c>
      <c r="W92" s="54">
        <v>11.088480000000001</v>
      </c>
      <c r="X92" s="54">
        <v>11.1837</v>
      </c>
      <c r="Y92" s="54">
        <v>11.279997</v>
      </c>
      <c r="Z92" s="54">
        <v>11.377462</v>
      </c>
      <c r="AA92" s="54">
        <v>11.474933999999999</v>
      </c>
      <c r="AB92" s="54">
        <v>11.573290999999999</v>
      </c>
      <c r="AC92" s="54">
        <v>11.672314999999999</v>
      </c>
      <c r="AD92" s="54">
        <v>11.771895000000001</v>
      </c>
      <c r="AE92" s="54">
        <v>11.872509000000001</v>
      </c>
      <c r="AF92" s="54">
        <v>11.973478</v>
      </c>
      <c r="AG92" s="54">
        <v>12.074737000000001</v>
      </c>
      <c r="AH92" s="54">
        <v>12.175103999999999</v>
      </c>
      <c r="AI92" s="34">
        <v>1.0829E-2</v>
      </c>
    </row>
    <row r="93" spans="1:35" ht="15" customHeight="1" x14ac:dyDescent="0.45">
      <c r="A93" s="104" t="s">
        <v>2346</v>
      </c>
      <c r="B93" s="55" t="s">
        <v>157</v>
      </c>
      <c r="C93" s="54">
        <v>25.091958999999999</v>
      </c>
      <c r="D93" s="54">
        <v>28.717133</v>
      </c>
      <c r="E93" s="54">
        <v>32.338974</v>
      </c>
      <c r="F93" s="54">
        <v>34.967734999999998</v>
      </c>
      <c r="G93" s="54">
        <v>36.416522999999998</v>
      </c>
      <c r="H93" s="54">
        <v>37.278171999999998</v>
      </c>
      <c r="I93" s="54">
        <v>38.989325999999998</v>
      </c>
      <c r="J93" s="54">
        <v>40.698566</v>
      </c>
      <c r="K93" s="54">
        <v>42.293765999999998</v>
      </c>
      <c r="L93" s="54">
        <v>43.499138000000002</v>
      </c>
      <c r="M93" s="54">
        <v>44.787559999999999</v>
      </c>
      <c r="N93" s="54">
        <v>46.376922999999998</v>
      </c>
      <c r="O93" s="54">
        <v>47.052093999999997</v>
      </c>
      <c r="P93" s="54">
        <v>47.578701000000002</v>
      </c>
      <c r="Q93" s="54">
        <v>48.476726999999997</v>
      </c>
      <c r="R93" s="54">
        <v>49.403731999999998</v>
      </c>
      <c r="S93" s="54">
        <v>49.843964</v>
      </c>
      <c r="T93" s="54">
        <v>50.891865000000003</v>
      </c>
      <c r="U93" s="54">
        <v>51.420608999999999</v>
      </c>
      <c r="V93" s="54">
        <v>52.418289000000001</v>
      </c>
      <c r="W93" s="54">
        <v>53.021186999999998</v>
      </c>
      <c r="X93" s="54">
        <v>53.502082999999999</v>
      </c>
      <c r="Y93" s="54">
        <v>54.154750999999997</v>
      </c>
      <c r="Z93" s="54">
        <v>54.804749000000001</v>
      </c>
      <c r="AA93" s="54">
        <v>55.425404</v>
      </c>
      <c r="AB93" s="54">
        <v>56.264111</v>
      </c>
      <c r="AC93" s="54">
        <v>56.882365999999998</v>
      </c>
      <c r="AD93" s="54">
        <v>57.870060000000002</v>
      </c>
      <c r="AE93" s="54">
        <v>58.699553999999999</v>
      </c>
      <c r="AF93" s="54">
        <v>59.413975000000001</v>
      </c>
      <c r="AG93" s="54">
        <v>59.919955999999999</v>
      </c>
      <c r="AH93" s="54">
        <v>60.670952</v>
      </c>
      <c r="AI93" s="34">
        <v>2.8891E-2</v>
      </c>
    </row>
    <row r="94" spans="1:35" ht="15" customHeight="1" x14ac:dyDescent="0.45">
      <c r="B94" s="57" t="s">
        <v>156</v>
      </c>
    </row>
    <row r="95" spans="1:35" ht="15" customHeight="1" x14ac:dyDescent="0.45">
      <c r="A95" s="104" t="s">
        <v>2347</v>
      </c>
      <c r="B95" s="55" t="s">
        <v>2331</v>
      </c>
      <c r="C95" s="56">
        <v>1.542511</v>
      </c>
      <c r="D95" s="56">
        <v>1.542511</v>
      </c>
      <c r="E95" s="56">
        <v>1.542511</v>
      </c>
      <c r="F95" s="56">
        <v>1.542511</v>
      </c>
      <c r="G95" s="56">
        <v>1.542511</v>
      </c>
      <c r="H95" s="56">
        <v>1.542511</v>
      </c>
      <c r="I95" s="56">
        <v>1.542511</v>
      </c>
      <c r="J95" s="56">
        <v>1.542511</v>
      </c>
      <c r="K95" s="56">
        <v>1.542511</v>
      </c>
      <c r="L95" s="56">
        <v>1.542511</v>
      </c>
      <c r="M95" s="56">
        <v>1.542511</v>
      </c>
      <c r="N95" s="56">
        <v>1.542511</v>
      </c>
      <c r="O95" s="56">
        <v>1.542511</v>
      </c>
      <c r="P95" s="56">
        <v>1.542511</v>
      </c>
      <c r="Q95" s="56">
        <v>1.542511</v>
      </c>
      <c r="R95" s="56">
        <v>1.542511</v>
      </c>
      <c r="S95" s="56">
        <v>1.542511</v>
      </c>
      <c r="T95" s="56">
        <v>1.542511</v>
      </c>
      <c r="U95" s="56">
        <v>1.542511</v>
      </c>
      <c r="V95" s="56">
        <v>1.542511</v>
      </c>
      <c r="W95" s="56">
        <v>1.542511</v>
      </c>
      <c r="X95" s="56">
        <v>1.542511</v>
      </c>
      <c r="Y95" s="56">
        <v>1.542511</v>
      </c>
      <c r="Z95" s="56">
        <v>1.542511</v>
      </c>
      <c r="AA95" s="56">
        <v>1.542511</v>
      </c>
      <c r="AB95" s="56">
        <v>1.542511</v>
      </c>
      <c r="AC95" s="56">
        <v>1.542511</v>
      </c>
      <c r="AD95" s="56">
        <v>1.542511</v>
      </c>
      <c r="AE95" s="56">
        <v>1.542511</v>
      </c>
      <c r="AF95" s="56">
        <v>1.542511</v>
      </c>
      <c r="AG95" s="56">
        <v>1.542511</v>
      </c>
      <c r="AH95" s="56">
        <v>1.542511</v>
      </c>
      <c r="AI95" s="34">
        <v>0</v>
      </c>
    </row>
    <row r="96" spans="1:35" ht="15" customHeight="1" x14ac:dyDescent="0.45">
      <c r="A96" s="104" t="s">
        <v>2348</v>
      </c>
      <c r="B96" s="55" t="s">
        <v>2333</v>
      </c>
      <c r="C96" s="56">
        <v>108.984398</v>
      </c>
      <c r="D96" s="56">
        <v>111.24726099999999</v>
      </c>
      <c r="E96" s="56">
        <v>113.168335</v>
      </c>
      <c r="F96" s="56">
        <v>114.86994199999999</v>
      </c>
      <c r="G96" s="56">
        <v>116.31390399999999</v>
      </c>
      <c r="H96" s="56">
        <v>117.754684</v>
      </c>
      <c r="I96" s="56">
        <v>119.261078</v>
      </c>
      <c r="J96" s="56">
        <v>120.840744</v>
      </c>
      <c r="K96" s="56">
        <v>122.13484200000001</v>
      </c>
      <c r="L96" s="56">
        <v>123.227959</v>
      </c>
      <c r="M96" s="56">
        <v>124.343475</v>
      </c>
      <c r="N96" s="56">
        <v>125.57429500000001</v>
      </c>
      <c r="O96" s="56">
        <v>126.773422</v>
      </c>
      <c r="P96" s="56">
        <v>127.901207</v>
      </c>
      <c r="Q96" s="56">
        <v>129.27887000000001</v>
      </c>
      <c r="R96" s="56">
        <v>130.42903100000001</v>
      </c>
      <c r="S96" s="56">
        <v>131.48448200000001</v>
      </c>
      <c r="T96" s="56">
        <v>132.57547</v>
      </c>
      <c r="U96" s="56">
        <v>133.58194</v>
      </c>
      <c r="V96" s="56">
        <v>134.88887</v>
      </c>
      <c r="W96" s="56">
        <v>135.94683800000001</v>
      </c>
      <c r="X96" s="56">
        <v>136.94125399999999</v>
      </c>
      <c r="Y96" s="56">
        <v>138.13336200000001</v>
      </c>
      <c r="Z96" s="56">
        <v>139.51715100000001</v>
      </c>
      <c r="AA96" s="56">
        <v>140.546738</v>
      </c>
      <c r="AB96" s="56">
        <v>141.83502200000001</v>
      </c>
      <c r="AC96" s="56">
        <v>142.88385</v>
      </c>
      <c r="AD96" s="56">
        <v>143.93167099999999</v>
      </c>
      <c r="AE96" s="56">
        <v>145.08457899999999</v>
      </c>
      <c r="AF96" s="56">
        <v>146.15013099999999</v>
      </c>
      <c r="AG96" s="56">
        <v>147.211792</v>
      </c>
      <c r="AH96" s="56">
        <v>148.27720600000001</v>
      </c>
      <c r="AI96" s="34">
        <v>9.9810000000000003E-3</v>
      </c>
    </row>
    <row r="97" spans="1:35" ht="15" customHeight="1" x14ac:dyDescent="0.45">
      <c r="A97" s="104" t="s">
        <v>2349</v>
      </c>
      <c r="B97" s="55" t="s">
        <v>151</v>
      </c>
      <c r="C97" s="56">
        <v>162.35742200000001</v>
      </c>
      <c r="D97" s="56">
        <v>191.327789</v>
      </c>
      <c r="E97" s="56">
        <v>221.05441300000001</v>
      </c>
      <c r="F97" s="56">
        <v>238.786011</v>
      </c>
      <c r="G97" s="56">
        <v>246.300262</v>
      </c>
      <c r="H97" s="56">
        <v>250.510696</v>
      </c>
      <c r="I97" s="56">
        <v>263.85870399999999</v>
      </c>
      <c r="J97" s="56">
        <v>273.08431999999999</v>
      </c>
      <c r="K97" s="56">
        <v>283.30877700000002</v>
      </c>
      <c r="L97" s="56">
        <v>292.91662600000001</v>
      </c>
      <c r="M97" s="56">
        <v>302.75097699999998</v>
      </c>
      <c r="N97" s="56">
        <v>315.289917</v>
      </c>
      <c r="O97" s="56">
        <v>322.94378699999999</v>
      </c>
      <c r="P97" s="56">
        <v>327.390289</v>
      </c>
      <c r="Q97" s="56">
        <v>334.387451</v>
      </c>
      <c r="R97" s="56">
        <v>341.47906499999999</v>
      </c>
      <c r="S97" s="56">
        <v>344.56549100000001</v>
      </c>
      <c r="T97" s="56">
        <v>353.87298600000003</v>
      </c>
      <c r="U97" s="56">
        <v>358.20581099999998</v>
      </c>
      <c r="V97" s="56">
        <v>365.88757299999997</v>
      </c>
      <c r="W97" s="56">
        <v>370.84320100000002</v>
      </c>
      <c r="X97" s="56">
        <v>373.85794099999998</v>
      </c>
      <c r="Y97" s="56">
        <v>379.099335</v>
      </c>
      <c r="Z97" s="56">
        <v>384.47039799999999</v>
      </c>
      <c r="AA97" s="56">
        <v>391.79843099999999</v>
      </c>
      <c r="AB97" s="56">
        <v>398.12487800000002</v>
      </c>
      <c r="AC97" s="56">
        <v>403.38031000000001</v>
      </c>
      <c r="AD97" s="56">
        <v>412.18109099999998</v>
      </c>
      <c r="AE97" s="56">
        <v>417.623535</v>
      </c>
      <c r="AF97" s="56">
        <v>423.16293300000001</v>
      </c>
      <c r="AG97" s="56">
        <v>427.260223</v>
      </c>
      <c r="AH97" s="56">
        <v>434.12146000000001</v>
      </c>
      <c r="AI97" s="34">
        <v>3.2235E-2</v>
      </c>
    </row>
    <row r="98" spans="1:35" ht="15" customHeight="1" x14ac:dyDescent="0.45">
      <c r="A98" s="104" t="s">
        <v>2350</v>
      </c>
      <c r="B98" s="55" t="s">
        <v>149</v>
      </c>
      <c r="C98" s="56">
        <v>7.0705559999999998</v>
      </c>
      <c r="D98" s="56">
        <v>7.0086310000000003</v>
      </c>
      <c r="E98" s="56">
        <v>7.0075960000000004</v>
      </c>
      <c r="F98" s="56">
        <v>6.9161349999999997</v>
      </c>
      <c r="G98" s="56">
        <v>6.8064470000000004</v>
      </c>
      <c r="H98" s="56">
        <v>6.7391889999999997</v>
      </c>
      <c r="I98" s="56">
        <v>6.7526950000000001</v>
      </c>
      <c r="J98" s="56">
        <v>6.6126509999999996</v>
      </c>
      <c r="K98" s="56">
        <v>6.6171639999999998</v>
      </c>
      <c r="L98" s="56">
        <v>6.6032339999999996</v>
      </c>
      <c r="M98" s="56">
        <v>6.5961239999999997</v>
      </c>
      <c r="N98" s="56">
        <v>6.5912889999999997</v>
      </c>
      <c r="O98" s="56">
        <v>6.6020219999999998</v>
      </c>
      <c r="P98" s="56">
        <v>6.5916050000000004</v>
      </c>
      <c r="Q98" s="56">
        <v>6.6010780000000002</v>
      </c>
      <c r="R98" s="56">
        <v>6.602411</v>
      </c>
      <c r="S98" s="56">
        <v>6.5876450000000002</v>
      </c>
      <c r="T98" s="56">
        <v>6.5842359999999998</v>
      </c>
      <c r="U98" s="56">
        <v>6.5736730000000003</v>
      </c>
      <c r="V98" s="56">
        <v>6.5867979999999999</v>
      </c>
      <c r="W98" s="56">
        <v>6.5957229999999996</v>
      </c>
      <c r="X98" s="56">
        <v>6.5815099999999997</v>
      </c>
      <c r="Y98" s="56">
        <v>6.5967539999999998</v>
      </c>
      <c r="Z98" s="56">
        <v>6.599933</v>
      </c>
      <c r="AA98" s="56">
        <v>6.6002289999999997</v>
      </c>
      <c r="AB98" s="56">
        <v>6.5959300000000001</v>
      </c>
      <c r="AC98" s="56">
        <v>6.5994450000000002</v>
      </c>
      <c r="AD98" s="56">
        <v>6.6037090000000003</v>
      </c>
      <c r="AE98" s="56">
        <v>6.6014080000000002</v>
      </c>
      <c r="AF98" s="56">
        <v>6.5970899999999997</v>
      </c>
      <c r="AG98" s="56">
        <v>6.5950879999999996</v>
      </c>
      <c r="AH98" s="56">
        <v>6.5982479999999999</v>
      </c>
      <c r="AI98" s="34">
        <v>-2.2279999999999999E-3</v>
      </c>
    </row>
    <row r="99" spans="1:35" ht="15" customHeight="1" x14ac:dyDescent="0.45">
      <c r="A99" s="104" t="s">
        <v>2351</v>
      </c>
      <c r="B99" s="55" t="s">
        <v>2337</v>
      </c>
      <c r="C99" s="56">
        <v>89.515326999999999</v>
      </c>
      <c r="D99" s="56">
        <v>89.515326999999999</v>
      </c>
      <c r="E99" s="56">
        <v>89.515326999999999</v>
      </c>
      <c r="F99" s="56">
        <v>89.515326999999999</v>
      </c>
      <c r="G99" s="56">
        <v>89.515326999999999</v>
      </c>
      <c r="H99" s="56">
        <v>89.515326999999999</v>
      </c>
      <c r="I99" s="56">
        <v>89.515326999999999</v>
      </c>
      <c r="J99" s="56">
        <v>89.515326999999999</v>
      </c>
      <c r="K99" s="56">
        <v>89.515326999999999</v>
      </c>
      <c r="L99" s="56">
        <v>89.515326999999999</v>
      </c>
      <c r="M99" s="56">
        <v>89.515326999999999</v>
      </c>
      <c r="N99" s="56">
        <v>89.515326999999999</v>
      </c>
      <c r="O99" s="56">
        <v>89.515326999999999</v>
      </c>
      <c r="P99" s="56">
        <v>89.515326999999999</v>
      </c>
      <c r="Q99" s="56">
        <v>89.515326999999999</v>
      </c>
      <c r="R99" s="56">
        <v>89.515326999999999</v>
      </c>
      <c r="S99" s="56">
        <v>89.515326999999999</v>
      </c>
      <c r="T99" s="56">
        <v>89.515326999999999</v>
      </c>
      <c r="U99" s="56">
        <v>89.515326999999999</v>
      </c>
      <c r="V99" s="56">
        <v>89.515326999999999</v>
      </c>
      <c r="W99" s="56">
        <v>89.515326999999999</v>
      </c>
      <c r="X99" s="56">
        <v>89.515326999999999</v>
      </c>
      <c r="Y99" s="56">
        <v>89.515326999999999</v>
      </c>
      <c r="Z99" s="56">
        <v>89.515326999999999</v>
      </c>
      <c r="AA99" s="56">
        <v>89.515326999999999</v>
      </c>
      <c r="AB99" s="56">
        <v>89.515326999999999</v>
      </c>
      <c r="AC99" s="56">
        <v>89.515326999999999</v>
      </c>
      <c r="AD99" s="56">
        <v>89.515326999999999</v>
      </c>
      <c r="AE99" s="56">
        <v>89.515326999999999</v>
      </c>
      <c r="AF99" s="56">
        <v>89.515326999999999</v>
      </c>
      <c r="AG99" s="56">
        <v>89.515326999999999</v>
      </c>
      <c r="AH99" s="56">
        <v>89.515326999999999</v>
      </c>
      <c r="AI99" s="34">
        <v>0</v>
      </c>
    </row>
    <row r="100" spans="1:35" ht="15" customHeight="1" x14ac:dyDescent="0.45">
      <c r="A100" s="104" t="s">
        <v>2352</v>
      </c>
      <c r="B100" s="55" t="s">
        <v>147</v>
      </c>
      <c r="C100" s="56">
        <v>369.470215</v>
      </c>
      <c r="D100" s="56">
        <v>400.64150999999998</v>
      </c>
      <c r="E100" s="56">
        <v>432.28817700000002</v>
      </c>
      <c r="F100" s="56">
        <v>451.62991299999999</v>
      </c>
      <c r="G100" s="56">
        <v>460.478455</v>
      </c>
      <c r="H100" s="56">
        <v>466.062408</v>
      </c>
      <c r="I100" s="56">
        <v>480.93029799999999</v>
      </c>
      <c r="J100" s="56">
        <v>491.595551</v>
      </c>
      <c r="K100" s="56">
        <v>503.11862200000002</v>
      </c>
      <c r="L100" s="56">
        <v>513.80566399999998</v>
      </c>
      <c r="M100" s="56">
        <v>524.74841300000003</v>
      </c>
      <c r="N100" s="56">
        <v>538.51336700000002</v>
      </c>
      <c r="O100" s="56">
        <v>547.37707499999999</v>
      </c>
      <c r="P100" s="56">
        <v>552.94097899999997</v>
      </c>
      <c r="Q100" s="56">
        <v>561.32525599999997</v>
      </c>
      <c r="R100" s="56">
        <v>569.56835899999999</v>
      </c>
      <c r="S100" s="56">
        <v>573.69543499999997</v>
      </c>
      <c r="T100" s="56">
        <v>584.09051499999998</v>
      </c>
      <c r="U100" s="56">
        <v>589.41925000000003</v>
      </c>
      <c r="V100" s="56">
        <v>598.42108199999996</v>
      </c>
      <c r="W100" s="56">
        <v>604.44360400000005</v>
      </c>
      <c r="X100" s="56">
        <v>608.43847700000003</v>
      </c>
      <c r="Y100" s="56">
        <v>614.88726799999995</v>
      </c>
      <c r="Z100" s="56">
        <v>621.645264</v>
      </c>
      <c r="AA100" s="56">
        <v>630.00323500000002</v>
      </c>
      <c r="AB100" s="56">
        <v>637.61370799999997</v>
      </c>
      <c r="AC100" s="56">
        <v>643.92138699999998</v>
      </c>
      <c r="AD100" s="56">
        <v>653.77429199999995</v>
      </c>
      <c r="AE100" s="56">
        <v>660.36730999999997</v>
      </c>
      <c r="AF100" s="56">
        <v>666.96801800000003</v>
      </c>
      <c r="AG100" s="56">
        <v>672.12493900000004</v>
      </c>
      <c r="AH100" s="56">
        <v>680.05474900000002</v>
      </c>
      <c r="AI100" s="34">
        <v>1.9876000000000001E-2</v>
      </c>
    </row>
    <row r="101" spans="1:35" ht="15" customHeight="1" thickBot="1" x14ac:dyDescent="0.5"/>
    <row r="102" spans="1:35" ht="15" customHeight="1" x14ac:dyDescent="0.45">
      <c r="B102" s="366" t="s">
        <v>2353</v>
      </c>
      <c r="C102" s="366"/>
      <c r="D102" s="366"/>
      <c r="E102" s="366"/>
      <c r="F102" s="366"/>
      <c r="G102" s="366"/>
      <c r="H102" s="366"/>
      <c r="I102" s="366"/>
      <c r="J102" s="366"/>
      <c r="K102" s="366"/>
      <c r="L102" s="366"/>
      <c r="M102" s="366"/>
      <c r="N102" s="366"/>
      <c r="O102" s="366"/>
      <c r="P102" s="366"/>
      <c r="Q102" s="366"/>
      <c r="R102" s="366"/>
      <c r="S102" s="366"/>
      <c r="T102" s="366"/>
      <c r="U102" s="366"/>
      <c r="V102" s="366"/>
      <c r="W102" s="366"/>
      <c r="X102" s="366"/>
      <c r="Y102" s="366"/>
      <c r="Z102" s="366"/>
      <c r="AA102" s="366"/>
      <c r="AB102" s="366"/>
      <c r="AC102" s="366"/>
      <c r="AD102" s="366"/>
      <c r="AE102" s="366"/>
      <c r="AF102" s="366"/>
      <c r="AG102" s="366"/>
      <c r="AH102" s="366"/>
      <c r="AI102" s="366"/>
    </row>
    <row r="103" spans="1:35" ht="15" customHeight="1" x14ac:dyDescent="0.45">
      <c r="B103" s="123" t="s">
        <v>2354</v>
      </c>
    </row>
    <row r="104" spans="1:35" ht="15" customHeight="1" x14ac:dyDescent="0.45">
      <c r="B104" s="123" t="s">
        <v>2355</v>
      </c>
    </row>
    <row r="105" spans="1:35" ht="15" customHeight="1" x14ac:dyDescent="0.45">
      <c r="B105" s="123" t="s">
        <v>2356</v>
      </c>
    </row>
    <row r="106" spans="1:35" ht="15" customHeight="1" x14ac:dyDescent="0.45">
      <c r="B106" s="123" t="s">
        <v>2357</v>
      </c>
    </row>
    <row r="107" spans="1:35" ht="15" customHeight="1" x14ac:dyDescent="0.45">
      <c r="B107" s="123" t="s">
        <v>2358</v>
      </c>
    </row>
    <row r="108" spans="1:35" ht="15" customHeight="1" x14ac:dyDescent="0.45">
      <c r="B108" s="123" t="s">
        <v>2359</v>
      </c>
    </row>
    <row r="109" spans="1:35" ht="15" customHeight="1" x14ac:dyDescent="0.45">
      <c r="B109" s="123" t="s">
        <v>2360</v>
      </c>
    </row>
    <row r="110" spans="1:35" ht="15" customHeight="1" x14ac:dyDescent="0.45">
      <c r="B110" s="123" t="s">
        <v>123</v>
      </c>
    </row>
    <row r="111" spans="1:35" ht="15" customHeight="1" x14ac:dyDescent="0.45">
      <c r="B111" s="123" t="s">
        <v>121</v>
      </c>
    </row>
    <row r="112" spans="1:35" ht="15" customHeight="1" x14ac:dyDescent="0.45">
      <c r="B112" s="123" t="s">
        <v>2361</v>
      </c>
    </row>
  </sheetData>
  <mergeCells count="1">
    <mergeCell ref="B102:AI10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8"/>
  <sheetViews>
    <sheetView topLeftCell="A37" zoomScale="115" zoomScaleNormal="115" workbookViewId="0">
      <selection sqref="A1:XFD1048576"/>
    </sheetView>
  </sheetViews>
  <sheetFormatPr defaultRowHeight="14.25" x14ac:dyDescent="0.45"/>
  <cols>
    <col min="1" max="1" width="19.46484375" customWidth="1"/>
    <col min="2" max="2" width="42.6640625" customWidth="1"/>
  </cols>
  <sheetData>
    <row r="1" spans="1:35" ht="15" customHeight="1" thickBot="1" x14ac:dyDescent="0.5">
      <c r="B1" s="66" t="s">
        <v>298</v>
      </c>
      <c r="C1" s="64">
        <v>2019</v>
      </c>
      <c r="D1" s="64">
        <v>2020</v>
      </c>
      <c r="E1" s="64">
        <v>2021</v>
      </c>
      <c r="F1" s="64">
        <v>2022</v>
      </c>
      <c r="G1" s="64">
        <v>2023</v>
      </c>
      <c r="H1" s="64">
        <v>2024</v>
      </c>
      <c r="I1" s="64">
        <v>2025</v>
      </c>
      <c r="J1" s="64">
        <v>2026</v>
      </c>
      <c r="K1" s="64">
        <v>2027</v>
      </c>
      <c r="L1" s="64">
        <v>2028</v>
      </c>
      <c r="M1" s="64">
        <v>2029</v>
      </c>
      <c r="N1" s="64">
        <v>2030</v>
      </c>
      <c r="O1" s="64">
        <v>2031</v>
      </c>
      <c r="P1" s="64">
        <v>2032</v>
      </c>
      <c r="Q1" s="64">
        <v>2033</v>
      </c>
      <c r="R1" s="64">
        <v>2034</v>
      </c>
      <c r="S1" s="64">
        <v>2035</v>
      </c>
      <c r="T1" s="64">
        <v>2036</v>
      </c>
      <c r="U1" s="64">
        <v>2037</v>
      </c>
      <c r="V1" s="64">
        <v>2038</v>
      </c>
      <c r="W1" s="64">
        <v>2039</v>
      </c>
      <c r="X1" s="64">
        <v>2040</v>
      </c>
      <c r="Y1" s="64">
        <v>2041</v>
      </c>
      <c r="Z1" s="64">
        <v>2042</v>
      </c>
      <c r="AA1" s="64">
        <v>2043</v>
      </c>
      <c r="AB1" s="64">
        <v>2044</v>
      </c>
      <c r="AC1" s="64">
        <v>2045</v>
      </c>
      <c r="AD1" s="64">
        <v>2046</v>
      </c>
      <c r="AE1" s="64">
        <v>2047</v>
      </c>
      <c r="AF1" s="64">
        <v>2048</v>
      </c>
      <c r="AG1" s="64">
        <v>2049</v>
      </c>
      <c r="AH1" s="64">
        <v>2050</v>
      </c>
    </row>
    <row r="2" spans="1:35" ht="15" customHeight="1" thickTop="1" x14ac:dyDescent="0.45"/>
    <row r="3" spans="1:35" ht="15" customHeight="1" x14ac:dyDescent="0.45">
      <c r="C3" s="103" t="s">
        <v>297</v>
      </c>
      <c r="D3" s="103" t="s">
        <v>296</v>
      </c>
      <c r="E3" s="103"/>
      <c r="F3" s="103"/>
      <c r="G3" s="103"/>
      <c r="H3" s="103"/>
    </row>
    <row r="4" spans="1:35" ht="15" customHeight="1" x14ac:dyDescent="0.45">
      <c r="C4" s="103" t="s">
        <v>295</v>
      </c>
      <c r="D4" s="103" t="s">
        <v>294</v>
      </c>
      <c r="E4" s="103"/>
      <c r="F4" s="103"/>
      <c r="G4" s="103" t="s">
        <v>293</v>
      </c>
      <c r="H4" s="103"/>
    </row>
    <row r="5" spans="1:35" ht="15" customHeight="1" x14ac:dyDescent="0.45">
      <c r="C5" s="103" t="s">
        <v>292</v>
      </c>
      <c r="D5" s="103" t="s">
        <v>291</v>
      </c>
      <c r="E5" s="103"/>
      <c r="F5" s="103"/>
      <c r="G5" s="103"/>
      <c r="H5" s="103"/>
    </row>
    <row r="6" spans="1:35" ht="15" customHeight="1" x14ac:dyDescent="0.45">
      <c r="C6" s="103" t="s">
        <v>290</v>
      </c>
      <c r="D6" s="103"/>
      <c r="E6" s="103" t="s">
        <v>289</v>
      </c>
      <c r="F6" s="103"/>
      <c r="G6" s="103"/>
      <c r="H6" s="103"/>
    </row>
    <row r="10" spans="1:35" ht="15" customHeight="1" x14ac:dyDescent="0.5">
      <c r="A10" s="104" t="s">
        <v>1751</v>
      </c>
      <c r="B10" s="67" t="s">
        <v>1752</v>
      </c>
    </row>
    <row r="11" spans="1:35" ht="15" customHeight="1" x14ac:dyDescent="0.45">
      <c r="B11" s="66" t="s">
        <v>1753</v>
      </c>
    </row>
    <row r="12" spans="1:35" ht="15" customHeight="1" x14ac:dyDescent="0.45">
      <c r="B12" s="66" t="s">
        <v>285</v>
      </c>
      <c r="C12" s="155" t="s">
        <v>285</v>
      </c>
      <c r="D12" s="155" t="s">
        <v>285</v>
      </c>
      <c r="E12" s="155" t="s">
        <v>285</v>
      </c>
      <c r="F12" s="155" t="s">
        <v>285</v>
      </c>
      <c r="G12" s="155" t="s">
        <v>285</v>
      </c>
      <c r="H12" s="155" t="s">
        <v>285</v>
      </c>
      <c r="I12" s="155" t="s">
        <v>285</v>
      </c>
      <c r="J12" s="155" t="s">
        <v>285</v>
      </c>
      <c r="K12" s="155" t="s">
        <v>285</v>
      </c>
      <c r="L12" s="155" t="s">
        <v>285</v>
      </c>
      <c r="M12" s="155" t="s">
        <v>285</v>
      </c>
      <c r="N12" s="155" t="s">
        <v>285</v>
      </c>
      <c r="O12" s="155" t="s">
        <v>285</v>
      </c>
      <c r="P12" s="155" t="s">
        <v>285</v>
      </c>
      <c r="Q12" s="155" t="s">
        <v>285</v>
      </c>
      <c r="R12" s="155" t="s">
        <v>285</v>
      </c>
      <c r="S12" s="155" t="s">
        <v>285</v>
      </c>
      <c r="T12" s="155" t="s">
        <v>285</v>
      </c>
      <c r="U12" s="155" t="s">
        <v>285</v>
      </c>
      <c r="V12" s="155" t="s">
        <v>285</v>
      </c>
      <c r="W12" s="155" t="s">
        <v>285</v>
      </c>
      <c r="X12" s="155" t="s">
        <v>285</v>
      </c>
      <c r="Y12" s="155" t="s">
        <v>285</v>
      </c>
      <c r="Z12" s="155" t="s">
        <v>285</v>
      </c>
      <c r="AA12" s="155" t="s">
        <v>285</v>
      </c>
      <c r="AB12" s="155" t="s">
        <v>285</v>
      </c>
      <c r="AC12" s="155" t="s">
        <v>285</v>
      </c>
      <c r="AD12" s="155" t="s">
        <v>285</v>
      </c>
      <c r="AE12" s="155" t="s">
        <v>285</v>
      </c>
      <c r="AF12" s="155" t="s">
        <v>285</v>
      </c>
      <c r="AG12" s="155" t="s">
        <v>285</v>
      </c>
      <c r="AH12" s="155" t="s">
        <v>285</v>
      </c>
      <c r="AI12" s="155" t="s">
        <v>284</v>
      </c>
    </row>
    <row r="13" spans="1:35" ht="15" customHeight="1" thickBot="1" x14ac:dyDescent="0.5">
      <c r="B13" s="64" t="s">
        <v>1754</v>
      </c>
      <c r="C13" s="64">
        <v>2019</v>
      </c>
      <c r="D13" s="64">
        <v>2020</v>
      </c>
      <c r="E13" s="64">
        <v>2021</v>
      </c>
      <c r="F13" s="64">
        <v>2022</v>
      </c>
      <c r="G13" s="64">
        <v>2023</v>
      </c>
      <c r="H13" s="64">
        <v>2024</v>
      </c>
      <c r="I13" s="64">
        <v>2025</v>
      </c>
      <c r="J13" s="64">
        <v>2026</v>
      </c>
      <c r="K13" s="64">
        <v>2027</v>
      </c>
      <c r="L13" s="64">
        <v>2028</v>
      </c>
      <c r="M13" s="64">
        <v>2029</v>
      </c>
      <c r="N13" s="64">
        <v>2030</v>
      </c>
      <c r="O13" s="64">
        <v>2031</v>
      </c>
      <c r="P13" s="64">
        <v>2032</v>
      </c>
      <c r="Q13" s="64">
        <v>2033</v>
      </c>
      <c r="R13" s="64">
        <v>2034</v>
      </c>
      <c r="S13" s="64">
        <v>2035</v>
      </c>
      <c r="T13" s="64">
        <v>2036</v>
      </c>
      <c r="U13" s="64">
        <v>2037</v>
      </c>
      <c r="V13" s="64">
        <v>2038</v>
      </c>
      <c r="W13" s="64">
        <v>2039</v>
      </c>
      <c r="X13" s="64">
        <v>2040</v>
      </c>
      <c r="Y13" s="64">
        <v>2041</v>
      </c>
      <c r="Z13" s="64">
        <v>2042</v>
      </c>
      <c r="AA13" s="64">
        <v>2043</v>
      </c>
      <c r="AB13" s="64">
        <v>2044</v>
      </c>
      <c r="AC13" s="64">
        <v>2045</v>
      </c>
      <c r="AD13" s="64">
        <v>2046</v>
      </c>
      <c r="AE13" s="64">
        <v>2047</v>
      </c>
      <c r="AF13" s="64">
        <v>2048</v>
      </c>
      <c r="AG13" s="64">
        <v>2049</v>
      </c>
      <c r="AH13" s="64">
        <v>2050</v>
      </c>
      <c r="AI13" s="64">
        <v>2050</v>
      </c>
    </row>
    <row r="14" spans="1:35" ht="15" customHeight="1" thickTop="1" x14ac:dyDescent="0.45"/>
    <row r="15" spans="1:35" ht="15" customHeight="1" x14ac:dyDescent="0.45">
      <c r="B15" s="57" t="s">
        <v>1755</v>
      </c>
    </row>
    <row r="16" spans="1:35" ht="15" customHeight="1" x14ac:dyDescent="0.45">
      <c r="B16" s="57" t="s">
        <v>1756</v>
      </c>
    </row>
    <row r="17" spans="1:35" ht="15" customHeight="1" x14ac:dyDescent="0.45">
      <c r="A17" s="104" t="s">
        <v>1757</v>
      </c>
      <c r="B17" s="55" t="s">
        <v>1758</v>
      </c>
      <c r="C17" s="56">
        <v>122.92353799999999</v>
      </c>
      <c r="D17" s="56">
        <v>122.725891</v>
      </c>
      <c r="E17" s="56">
        <v>122.30687</v>
      </c>
      <c r="F17" s="56">
        <v>121.81300400000001</v>
      </c>
      <c r="G17" s="56">
        <v>121.386841</v>
      </c>
      <c r="H17" s="56">
        <v>120.9935</v>
      </c>
      <c r="I17" s="56">
        <v>120.69064299999999</v>
      </c>
      <c r="J17" s="56">
        <v>120.400482</v>
      </c>
      <c r="K17" s="56">
        <v>120.139923</v>
      </c>
      <c r="L17" s="56">
        <v>119.830246</v>
      </c>
      <c r="M17" s="56">
        <v>119.47908</v>
      </c>
      <c r="N17" s="56">
        <v>119.113518</v>
      </c>
      <c r="O17" s="56">
        <v>118.698387</v>
      </c>
      <c r="P17" s="56">
        <v>118.266998</v>
      </c>
      <c r="Q17" s="56">
        <v>117.861717</v>
      </c>
      <c r="R17" s="56">
        <v>117.507431</v>
      </c>
      <c r="S17" s="56">
        <v>117.232727</v>
      </c>
      <c r="T17" s="56">
        <v>117.065781</v>
      </c>
      <c r="U17" s="56">
        <v>116.990936</v>
      </c>
      <c r="V17" s="56">
        <v>117.041061</v>
      </c>
      <c r="W17" s="56">
        <v>117.20017199999999</v>
      </c>
      <c r="X17" s="56">
        <v>117.436325</v>
      </c>
      <c r="Y17" s="56">
        <v>117.749268</v>
      </c>
      <c r="Z17" s="56">
        <v>118.14025100000001</v>
      </c>
      <c r="AA17" s="56">
        <v>118.562859</v>
      </c>
      <c r="AB17" s="56">
        <v>119.018288</v>
      </c>
      <c r="AC17" s="56">
        <v>119.510406</v>
      </c>
      <c r="AD17" s="56">
        <v>120.009911</v>
      </c>
      <c r="AE17" s="56">
        <v>120.519531</v>
      </c>
      <c r="AF17" s="56">
        <v>121.03430899999999</v>
      </c>
      <c r="AG17" s="56">
        <v>121.531029</v>
      </c>
      <c r="AH17" s="56">
        <v>122.013756</v>
      </c>
      <c r="AI17" s="34">
        <v>-2.4000000000000001E-4</v>
      </c>
    </row>
    <row r="18" spans="1:35" ht="15" customHeight="1" x14ac:dyDescent="0.45">
      <c r="A18" s="104" t="s">
        <v>1759</v>
      </c>
      <c r="B18" s="55" t="s">
        <v>1760</v>
      </c>
      <c r="C18" s="56">
        <v>0.74902500000000005</v>
      </c>
      <c r="D18" s="56">
        <v>0.71523499999999995</v>
      </c>
      <c r="E18" s="56">
        <v>0.680836</v>
      </c>
      <c r="F18" s="56">
        <v>0.64661599999999997</v>
      </c>
      <c r="G18" s="56">
        <v>0.61222100000000002</v>
      </c>
      <c r="H18" s="56">
        <v>0.57722799999999996</v>
      </c>
      <c r="I18" s="56">
        <v>0.54101600000000005</v>
      </c>
      <c r="J18" s="56">
        <v>0.50303299999999995</v>
      </c>
      <c r="K18" s="56">
        <v>0.46305099999999999</v>
      </c>
      <c r="L18" s="56">
        <v>0.42260700000000001</v>
      </c>
      <c r="M18" s="56">
        <v>0.382747</v>
      </c>
      <c r="N18" s="56">
        <v>0.34535199999999999</v>
      </c>
      <c r="O18" s="56">
        <v>0.312612</v>
      </c>
      <c r="P18" s="56">
        <v>0.28575400000000001</v>
      </c>
      <c r="Q18" s="56">
        <v>0.26478000000000002</v>
      </c>
      <c r="R18" s="56">
        <v>0.24906900000000001</v>
      </c>
      <c r="S18" s="56">
        <v>0.23785000000000001</v>
      </c>
      <c r="T18" s="56">
        <v>0.23103599999999999</v>
      </c>
      <c r="U18" s="56">
        <v>0.22871</v>
      </c>
      <c r="V18" s="56">
        <v>0.230044</v>
      </c>
      <c r="W18" s="56">
        <v>0.23396400000000001</v>
      </c>
      <c r="X18" s="56">
        <v>0.23974400000000001</v>
      </c>
      <c r="Y18" s="56">
        <v>0.24659300000000001</v>
      </c>
      <c r="Z18" s="56">
        <v>0.253857</v>
      </c>
      <c r="AA18" s="56">
        <v>0.26134600000000002</v>
      </c>
      <c r="AB18" s="56">
        <v>0.26886500000000002</v>
      </c>
      <c r="AC18" s="56">
        <v>0.276333</v>
      </c>
      <c r="AD18" s="56">
        <v>0.28359800000000002</v>
      </c>
      <c r="AE18" s="56">
        <v>0.29061100000000001</v>
      </c>
      <c r="AF18" s="56">
        <v>0.29733300000000001</v>
      </c>
      <c r="AG18" s="56">
        <v>0.30366700000000002</v>
      </c>
      <c r="AH18" s="56">
        <v>0.30960599999999999</v>
      </c>
      <c r="AI18" s="34">
        <v>-2.8097E-2</v>
      </c>
    </row>
    <row r="19" spans="1:35" ht="15" customHeight="1" x14ac:dyDescent="0.45">
      <c r="A19" s="104" t="s">
        <v>1761</v>
      </c>
      <c r="B19" s="55" t="s">
        <v>1762</v>
      </c>
      <c r="C19" s="56">
        <v>123.672562</v>
      </c>
      <c r="D19" s="56">
        <v>123.441124</v>
      </c>
      <c r="E19" s="56">
        <v>122.987709</v>
      </c>
      <c r="F19" s="56">
        <v>122.45961800000001</v>
      </c>
      <c r="G19" s="56">
        <v>121.999062</v>
      </c>
      <c r="H19" s="56">
        <v>121.570724</v>
      </c>
      <c r="I19" s="56">
        <v>121.23165899999999</v>
      </c>
      <c r="J19" s="56">
        <v>120.903519</v>
      </c>
      <c r="K19" s="56">
        <v>120.602974</v>
      </c>
      <c r="L19" s="56">
        <v>120.252853</v>
      </c>
      <c r="M19" s="56">
        <v>119.861824</v>
      </c>
      <c r="N19" s="56">
        <v>119.45887</v>
      </c>
      <c r="O19" s="56">
        <v>119.011002</v>
      </c>
      <c r="P19" s="56">
        <v>118.55275</v>
      </c>
      <c r="Q19" s="56">
        <v>118.12649500000001</v>
      </c>
      <c r="R19" s="56">
        <v>117.7565</v>
      </c>
      <c r="S19" s="56">
        <v>117.470573</v>
      </c>
      <c r="T19" s="56">
        <v>117.296814</v>
      </c>
      <c r="U19" s="56">
        <v>117.21965</v>
      </c>
      <c r="V19" s="56">
        <v>117.271103</v>
      </c>
      <c r="W19" s="56">
        <v>117.434135</v>
      </c>
      <c r="X19" s="56">
        <v>117.67607099999999</v>
      </c>
      <c r="Y19" s="56">
        <v>117.995857</v>
      </c>
      <c r="Z19" s="56">
        <v>118.39411200000001</v>
      </c>
      <c r="AA19" s="56">
        <v>118.824203</v>
      </c>
      <c r="AB19" s="56">
        <v>119.287155</v>
      </c>
      <c r="AC19" s="56">
        <v>119.786743</v>
      </c>
      <c r="AD19" s="56">
        <v>120.29351</v>
      </c>
      <c r="AE19" s="56">
        <v>120.810143</v>
      </c>
      <c r="AF19" s="56">
        <v>121.331642</v>
      </c>
      <c r="AG19" s="56">
        <v>121.834694</v>
      </c>
      <c r="AH19" s="56">
        <v>122.323364</v>
      </c>
      <c r="AI19" s="34">
        <v>-3.5399999999999999E-4</v>
      </c>
    </row>
    <row r="20" spans="1:35" ht="15" customHeight="1" x14ac:dyDescent="0.45"/>
    <row r="21" spans="1:35" ht="15" customHeight="1" x14ac:dyDescent="0.45">
      <c r="B21" s="57" t="s">
        <v>1763</v>
      </c>
    </row>
    <row r="22" spans="1:35" ht="15" customHeight="1" x14ac:dyDescent="0.45">
      <c r="A22" s="104" t="s">
        <v>1764</v>
      </c>
      <c r="B22" s="55" t="s">
        <v>1765</v>
      </c>
      <c r="C22" s="56">
        <v>4.9433379999999998</v>
      </c>
      <c r="D22" s="56">
        <v>4.9238189999999999</v>
      </c>
      <c r="E22" s="56">
        <v>4.8773929999999996</v>
      </c>
      <c r="F22" s="56">
        <v>4.8067070000000003</v>
      </c>
      <c r="G22" s="56">
        <v>4.7116319999999998</v>
      </c>
      <c r="H22" s="56">
        <v>4.5941340000000004</v>
      </c>
      <c r="I22" s="56">
        <v>4.4537300000000002</v>
      </c>
      <c r="J22" s="56">
        <v>4.2905569999999997</v>
      </c>
      <c r="K22" s="56">
        <v>4.1035700000000004</v>
      </c>
      <c r="L22" s="56">
        <v>3.9016709999999999</v>
      </c>
      <c r="M22" s="56">
        <v>3.689381</v>
      </c>
      <c r="N22" s="56">
        <v>3.48089</v>
      </c>
      <c r="O22" s="56">
        <v>3.2854969999999999</v>
      </c>
      <c r="P22" s="56">
        <v>3.1050749999999998</v>
      </c>
      <c r="Q22" s="56">
        <v>2.9431240000000001</v>
      </c>
      <c r="R22" s="56">
        <v>2.807026</v>
      </c>
      <c r="S22" s="56">
        <v>2.6946150000000002</v>
      </c>
      <c r="T22" s="56">
        <v>2.6028920000000002</v>
      </c>
      <c r="U22" s="56">
        <v>2.537039</v>
      </c>
      <c r="V22" s="56">
        <v>2.4882610000000001</v>
      </c>
      <c r="W22" s="56">
        <v>2.4537589999999998</v>
      </c>
      <c r="X22" s="56">
        <v>2.431187</v>
      </c>
      <c r="Y22" s="56">
        <v>2.417151</v>
      </c>
      <c r="Z22" s="56">
        <v>2.4095409999999999</v>
      </c>
      <c r="AA22" s="56">
        <v>2.4052120000000001</v>
      </c>
      <c r="AB22" s="56">
        <v>2.40347</v>
      </c>
      <c r="AC22" s="56">
        <v>2.4041489999999999</v>
      </c>
      <c r="AD22" s="56">
        <v>2.4064779999999999</v>
      </c>
      <c r="AE22" s="56">
        <v>2.4103850000000002</v>
      </c>
      <c r="AF22" s="56">
        <v>2.4157359999999999</v>
      </c>
      <c r="AG22" s="56">
        <v>2.421878</v>
      </c>
      <c r="AH22" s="56">
        <v>2.4286340000000002</v>
      </c>
      <c r="AI22" s="34">
        <v>-2.2665000000000001E-2</v>
      </c>
    </row>
    <row r="23" spans="1:35" ht="15" customHeight="1" x14ac:dyDescent="0.45">
      <c r="A23" s="104" t="s">
        <v>1766</v>
      </c>
      <c r="B23" s="55" t="s">
        <v>1767</v>
      </c>
      <c r="C23" s="56">
        <v>0.192992</v>
      </c>
      <c r="D23" s="56">
        <v>0.19708700000000001</v>
      </c>
      <c r="E23" s="56">
        <v>0.19858999999999999</v>
      </c>
      <c r="F23" s="56">
        <v>0.19902800000000001</v>
      </c>
      <c r="G23" s="56">
        <v>0.198494</v>
      </c>
      <c r="H23" s="56">
        <v>0.19683300000000001</v>
      </c>
      <c r="I23" s="56">
        <v>0.19409299999999999</v>
      </c>
      <c r="J23" s="56">
        <v>0.19003500000000001</v>
      </c>
      <c r="K23" s="56">
        <v>0.18439900000000001</v>
      </c>
      <c r="L23" s="56">
        <v>0.17732100000000001</v>
      </c>
      <c r="M23" s="56">
        <v>0.168845</v>
      </c>
      <c r="N23" s="56">
        <v>0.158772</v>
      </c>
      <c r="O23" s="56">
        <v>0.14826500000000001</v>
      </c>
      <c r="P23" s="56">
        <v>0.13773099999999999</v>
      </c>
      <c r="Q23" s="56">
        <v>0.128335</v>
      </c>
      <c r="R23" s="56">
        <v>0.120083</v>
      </c>
      <c r="S23" s="56">
        <v>0.113348</v>
      </c>
      <c r="T23" s="56">
        <v>0.107556</v>
      </c>
      <c r="U23" s="56">
        <v>0.10306899999999999</v>
      </c>
      <c r="V23" s="56">
        <v>0.100024</v>
      </c>
      <c r="W23" s="56">
        <v>9.8385E-2</v>
      </c>
      <c r="X23" s="56">
        <v>9.7933000000000006E-2</v>
      </c>
      <c r="Y23" s="56">
        <v>9.8310999999999996E-2</v>
      </c>
      <c r="Z23" s="56">
        <v>9.9261000000000002E-2</v>
      </c>
      <c r="AA23" s="56">
        <v>0.100498</v>
      </c>
      <c r="AB23" s="56">
        <v>0.10199800000000001</v>
      </c>
      <c r="AC23" s="56">
        <v>0.103684</v>
      </c>
      <c r="AD23" s="56">
        <v>0.105449</v>
      </c>
      <c r="AE23" s="56">
        <v>0.107289</v>
      </c>
      <c r="AF23" s="56">
        <v>0.109166</v>
      </c>
      <c r="AG23" s="56">
        <v>0.11103300000000001</v>
      </c>
      <c r="AH23" s="56">
        <v>0.11287700000000001</v>
      </c>
      <c r="AI23" s="34">
        <v>-1.7153000000000002E-2</v>
      </c>
    </row>
    <row r="24" spans="1:35" ht="15" customHeight="1" x14ac:dyDescent="0.45">
      <c r="A24" s="104" t="s">
        <v>1768</v>
      </c>
      <c r="B24" s="55" t="s">
        <v>1769</v>
      </c>
      <c r="C24" s="56">
        <v>0.22231699999999999</v>
      </c>
      <c r="D24" s="56">
        <v>0.22716</v>
      </c>
      <c r="E24" s="56">
        <v>0.23386499999999999</v>
      </c>
      <c r="F24" s="56">
        <v>0.247194</v>
      </c>
      <c r="G24" s="56">
        <v>0.27880899999999997</v>
      </c>
      <c r="H24" s="56">
        <v>0.34924100000000002</v>
      </c>
      <c r="I24" s="56">
        <v>0.48963400000000001</v>
      </c>
      <c r="J24" s="56">
        <v>0.64554699999999998</v>
      </c>
      <c r="K24" s="56">
        <v>0.80790499999999998</v>
      </c>
      <c r="L24" s="56">
        <v>0.97586099999999998</v>
      </c>
      <c r="M24" s="56">
        <v>1.1518090000000001</v>
      </c>
      <c r="N24" s="56">
        <v>1.3356300000000001</v>
      </c>
      <c r="O24" s="56">
        <v>1.5317229999999999</v>
      </c>
      <c r="P24" s="56">
        <v>1.743403</v>
      </c>
      <c r="Q24" s="56">
        <v>1.9733210000000001</v>
      </c>
      <c r="R24" s="56">
        <v>2.2240150000000001</v>
      </c>
      <c r="S24" s="56">
        <v>2.4957470000000002</v>
      </c>
      <c r="T24" s="56">
        <v>2.7899690000000001</v>
      </c>
      <c r="U24" s="56">
        <v>3.10236</v>
      </c>
      <c r="V24" s="56">
        <v>3.4334570000000002</v>
      </c>
      <c r="W24" s="56">
        <v>3.781612</v>
      </c>
      <c r="X24" s="56">
        <v>4.1422369999999997</v>
      </c>
      <c r="Y24" s="56">
        <v>4.5041019999999996</v>
      </c>
      <c r="Z24" s="56">
        <v>4.8673640000000002</v>
      </c>
      <c r="AA24" s="56">
        <v>5.2300890000000004</v>
      </c>
      <c r="AB24" s="56">
        <v>5.5918900000000002</v>
      </c>
      <c r="AC24" s="56">
        <v>5.955673</v>
      </c>
      <c r="AD24" s="56">
        <v>6.3160590000000001</v>
      </c>
      <c r="AE24" s="56">
        <v>6.6793019999999999</v>
      </c>
      <c r="AF24" s="56">
        <v>7.0455379999999996</v>
      </c>
      <c r="AG24" s="56">
        <v>7.4123590000000004</v>
      </c>
      <c r="AH24" s="56">
        <v>7.7794850000000002</v>
      </c>
      <c r="AI24" s="34">
        <v>0.121517</v>
      </c>
    </row>
    <row r="25" spans="1:35" ht="15" customHeight="1" x14ac:dyDescent="0.45">
      <c r="A25" s="104" t="s">
        <v>1770</v>
      </c>
      <c r="B25" s="55" t="s">
        <v>1771</v>
      </c>
      <c r="C25" s="56">
        <v>0.38929200000000003</v>
      </c>
      <c r="D25" s="56">
        <v>0.68365699999999996</v>
      </c>
      <c r="E25" s="56">
        <v>1.081833</v>
      </c>
      <c r="F25" s="56">
        <v>1.476415</v>
      </c>
      <c r="G25" s="56">
        <v>1.8683510000000001</v>
      </c>
      <c r="H25" s="56">
        <v>2.260005</v>
      </c>
      <c r="I25" s="56">
        <v>2.6280480000000002</v>
      </c>
      <c r="J25" s="56">
        <v>2.990739</v>
      </c>
      <c r="K25" s="56">
        <v>3.35866</v>
      </c>
      <c r="L25" s="56">
        <v>3.737927</v>
      </c>
      <c r="M25" s="56">
        <v>4.1316430000000004</v>
      </c>
      <c r="N25" s="56">
        <v>4.5498289999999999</v>
      </c>
      <c r="O25" s="56">
        <v>4.9945899999999996</v>
      </c>
      <c r="P25" s="56">
        <v>5.4578629999999997</v>
      </c>
      <c r="Q25" s="56">
        <v>5.9345439999999998</v>
      </c>
      <c r="R25" s="56">
        <v>6.421913</v>
      </c>
      <c r="S25" s="56">
        <v>6.9161239999999999</v>
      </c>
      <c r="T25" s="56">
        <v>7.4111279999999997</v>
      </c>
      <c r="U25" s="56">
        <v>7.9046779999999996</v>
      </c>
      <c r="V25" s="56">
        <v>8.3921510000000001</v>
      </c>
      <c r="W25" s="56">
        <v>8.8754399999999993</v>
      </c>
      <c r="X25" s="56">
        <v>9.3513979999999997</v>
      </c>
      <c r="Y25" s="56">
        <v>9.8205500000000008</v>
      </c>
      <c r="Z25" s="56">
        <v>10.286495</v>
      </c>
      <c r="AA25" s="56">
        <v>10.754676999999999</v>
      </c>
      <c r="AB25" s="56">
        <v>11.224081999999999</v>
      </c>
      <c r="AC25" s="56">
        <v>11.695354999999999</v>
      </c>
      <c r="AD25" s="56">
        <v>12.168191</v>
      </c>
      <c r="AE25" s="56">
        <v>12.636718</v>
      </c>
      <c r="AF25" s="56">
        <v>13.107799</v>
      </c>
      <c r="AG25" s="56">
        <v>13.575358</v>
      </c>
      <c r="AH25" s="56">
        <v>14.037774000000001</v>
      </c>
      <c r="AI25" s="34">
        <v>0.122604</v>
      </c>
    </row>
    <row r="26" spans="1:35" ht="15" customHeight="1" x14ac:dyDescent="0.45">
      <c r="A26" s="104" t="s">
        <v>1772</v>
      </c>
      <c r="B26" s="55" t="s">
        <v>1773</v>
      </c>
      <c r="C26" s="56">
        <v>0.28012900000000002</v>
      </c>
      <c r="D26" s="56">
        <v>0.28154899999999999</v>
      </c>
      <c r="E26" s="56">
        <v>0.28227000000000002</v>
      </c>
      <c r="F26" s="56">
        <v>0.28212500000000001</v>
      </c>
      <c r="G26" s="56">
        <v>0.281142</v>
      </c>
      <c r="H26" s="56">
        <v>0.27940399999999999</v>
      </c>
      <c r="I26" s="56">
        <v>0.27685900000000002</v>
      </c>
      <c r="J26" s="56">
        <v>0.273393</v>
      </c>
      <c r="K26" s="56">
        <v>0.26856799999999997</v>
      </c>
      <c r="L26" s="56">
        <v>0.26205000000000001</v>
      </c>
      <c r="M26" s="56">
        <v>0.25334899999999999</v>
      </c>
      <c r="N26" s="56">
        <v>0.24282200000000001</v>
      </c>
      <c r="O26" s="56">
        <v>0.23072200000000001</v>
      </c>
      <c r="P26" s="56">
        <v>0.217361</v>
      </c>
      <c r="Q26" s="56">
        <v>0.203537</v>
      </c>
      <c r="R26" s="56">
        <v>0.190025</v>
      </c>
      <c r="S26" s="56">
        <v>0.17807100000000001</v>
      </c>
      <c r="T26" s="56">
        <v>0.168298</v>
      </c>
      <c r="U26" s="56">
        <v>0.160941</v>
      </c>
      <c r="V26" s="56">
        <v>0.15532000000000001</v>
      </c>
      <c r="W26" s="56">
        <v>0.15137400000000001</v>
      </c>
      <c r="X26" s="56">
        <v>0.14893899999999999</v>
      </c>
      <c r="Y26" s="56">
        <v>0.14785699999999999</v>
      </c>
      <c r="Z26" s="56">
        <v>0.14831</v>
      </c>
      <c r="AA26" s="56">
        <v>0.149508</v>
      </c>
      <c r="AB26" s="56">
        <v>0.15115600000000001</v>
      </c>
      <c r="AC26" s="56">
        <v>0.15310299999999999</v>
      </c>
      <c r="AD26" s="56">
        <v>0.15506500000000001</v>
      </c>
      <c r="AE26" s="56">
        <v>0.15703900000000001</v>
      </c>
      <c r="AF26" s="56">
        <v>0.159002</v>
      </c>
      <c r="AG26" s="56">
        <v>0.16090599999999999</v>
      </c>
      <c r="AH26" s="56">
        <v>0.16274</v>
      </c>
      <c r="AI26" s="34">
        <v>-1.7367E-2</v>
      </c>
    </row>
    <row r="27" spans="1:35" ht="15" customHeight="1" x14ac:dyDescent="0.45">
      <c r="A27" s="104" t="s">
        <v>1774</v>
      </c>
      <c r="B27" s="55" t="s">
        <v>1775</v>
      </c>
      <c r="C27" s="56">
        <v>0.298844</v>
      </c>
      <c r="D27" s="56">
        <v>0.36282700000000001</v>
      </c>
      <c r="E27" s="56">
        <v>0.41599199999999997</v>
      </c>
      <c r="F27" s="56">
        <v>0.46013300000000001</v>
      </c>
      <c r="G27" s="56">
        <v>0.499778</v>
      </c>
      <c r="H27" s="56">
        <v>0.53559100000000004</v>
      </c>
      <c r="I27" s="56">
        <v>0.56212099999999998</v>
      </c>
      <c r="J27" s="56">
        <v>0.58790799999999999</v>
      </c>
      <c r="K27" s="56">
        <v>0.61414899999999994</v>
      </c>
      <c r="L27" s="56">
        <v>0.64156199999999997</v>
      </c>
      <c r="M27" s="56">
        <v>0.67046799999999995</v>
      </c>
      <c r="N27" s="56">
        <v>0.70343299999999997</v>
      </c>
      <c r="O27" s="56">
        <v>0.73711499999999996</v>
      </c>
      <c r="P27" s="56">
        <v>0.77016600000000002</v>
      </c>
      <c r="Q27" s="56">
        <v>0.80296599999999996</v>
      </c>
      <c r="R27" s="56">
        <v>0.83511899999999994</v>
      </c>
      <c r="S27" s="56">
        <v>0.86766100000000002</v>
      </c>
      <c r="T27" s="56">
        <v>0.90166599999999997</v>
      </c>
      <c r="U27" s="56">
        <v>0.93734899999999999</v>
      </c>
      <c r="V27" s="56">
        <v>0.97548900000000005</v>
      </c>
      <c r="W27" s="56">
        <v>1.0165249999999999</v>
      </c>
      <c r="X27" s="56">
        <v>1.059218</v>
      </c>
      <c r="Y27" s="56">
        <v>1.102973</v>
      </c>
      <c r="Z27" s="56">
        <v>1.1486149999999999</v>
      </c>
      <c r="AA27" s="56">
        <v>1.1949339999999999</v>
      </c>
      <c r="AB27" s="56">
        <v>1.241822</v>
      </c>
      <c r="AC27" s="56">
        <v>1.2892060000000001</v>
      </c>
      <c r="AD27" s="56">
        <v>1.335494</v>
      </c>
      <c r="AE27" s="56">
        <v>1.381613</v>
      </c>
      <c r="AF27" s="56">
        <v>1.426919</v>
      </c>
      <c r="AG27" s="56">
        <v>1.4708829999999999</v>
      </c>
      <c r="AH27" s="56">
        <v>1.513304</v>
      </c>
      <c r="AI27" s="34">
        <v>5.3719999999999997E-2</v>
      </c>
    </row>
    <row r="28" spans="1:35" ht="15" customHeight="1" x14ac:dyDescent="0.45">
      <c r="A28" s="104" t="s">
        <v>1776</v>
      </c>
      <c r="B28" s="55" t="s">
        <v>1777</v>
      </c>
      <c r="C28" s="56">
        <v>0</v>
      </c>
      <c r="D28" s="56">
        <v>0</v>
      </c>
      <c r="E28" s="56">
        <v>0</v>
      </c>
      <c r="F28" s="56">
        <v>0</v>
      </c>
      <c r="G28" s="56">
        <v>0</v>
      </c>
      <c r="H28" s="56">
        <v>0</v>
      </c>
      <c r="I28" s="56">
        <v>0</v>
      </c>
      <c r="J28" s="56">
        <v>0</v>
      </c>
      <c r="K28" s="56">
        <v>0</v>
      </c>
      <c r="L28" s="56">
        <v>0</v>
      </c>
      <c r="M28" s="56">
        <v>0</v>
      </c>
      <c r="N28" s="56">
        <v>1.8810000000000001E-3</v>
      </c>
      <c r="O28" s="56">
        <v>1.2884E-2</v>
      </c>
      <c r="P28" s="56">
        <v>3.2982999999999998E-2</v>
      </c>
      <c r="Q28" s="56">
        <v>5.7556000000000003E-2</v>
      </c>
      <c r="R28" s="56">
        <v>8.4198999999999996E-2</v>
      </c>
      <c r="S28" s="56">
        <v>0.11174099999999999</v>
      </c>
      <c r="T28" s="56">
        <v>0.13961599999999999</v>
      </c>
      <c r="U28" s="56">
        <v>0.167578</v>
      </c>
      <c r="V28" s="56">
        <v>0.19550500000000001</v>
      </c>
      <c r="W28" s="56">
        <v>0.22353200000000001</v>
      </c>
      <c r="X28" s="56">
        <v>0.25176300000000001</v>
      </c>
      <c r="Y28" s="56">
        <v>0.27990900000000002</v>
      </c>
      <c r="Z28" s="56">
        <v>0.30769000000000002</v>
      </c>
      <c r="AA28" s="56">
        <v>0.33503699999999997</v>
      </c>
      <c r="AB28" s="56">
        <v>0.361595</v>
      </c>
      <c r="AC28" s="56">
        <v>0.38701000000000002</v>
      </c>
      <c r="AD28" s="56">
        <v>0.41109800000000002</v>
      </c>
      <c r="AE28" s="56">
        <v>0.43330400000000002</v>
      </c>
      <c r="AF28" s="56">
        <v>0.45367800000000003</v>
      </c>
      <c r="AG28" s="56">
        <v>0.47197699999999998</v>
      </c>
      <c r="AH28" s="56">
        <v>0.48831799999999997</v>
      </c>
      <c r="AI28" s="34" t="s">
        <v>153</v>
      </c>
    </row>
    <row r="29" spans="1:35" ht="15" customHeight="1" x14ac:dyDescent="0.45">
      <c r="A29" s="104" t="s">
        <v>1778</v>
      </c>
      <c r="B29" s="55" t="s">
        <v>1779</v>
      </c>
      <c r="C29" s="56">
        <v>3.8116050000000001</v>
      </c>
      <c r="D29" s="56">
        <v>3.859083</v>
      </c>
      <c r="E29" s="56">
        <v>3.8836309999999998</v>
      </c>
      <c r="F29" s="56">
        <v>3.8868299999999998</v>
      </c>
      <c r="G29" s="56">
        <v>3.8804989999999999</v>
      </c>
      <c r="H29" s="56">
        <v>3.8661729999999999</v>
      </c>
      <c r="I29" s="56">
        <v>3.8355060000000001</v>
      </c>
      <c r="J29" s="56">
        <v>3.7977789999999998</v>
      </c>
      <c r="K29" s="56">
        <v>3.7540339999999999</v>
      </c>
      <c r="L29" s="56">
        <v>3.7064189999999999</v>
      </c>
      <c r="M29" s="56">
        <v>3.6587619999999998</v>
      </c>
      <c r="N29" s="56">
        <v>3.6184479999999999</v>
      </c>
      <c r="O29" s="56">
        <v>3.582125</v>
      </c>
      <c r="P29" s="56">
        <v>3.5528170000000001</v>
      </c>
      <c r="Q29" s="56">
        <v>3.5372810000000001</v>
      </c>
      <c r="R29" s="56">
        <v>3.5348540000000002</v>
      </c>
      <c r="S29" s="56">
        <v>3.549188</v>
      </c>
      <c r="T29" s="56">
        <v>3.5789360000000001</v>
      </c>
      <c r="U29" s="56">
        <v>3.622379</v>
      </c>
      <c r="V29" s="56">
        <v>3.677235</v>
      </c>
      <c r="W29" s="56">
        <v>3.7408709999999998</v>
      </c>
      <c r="X29" s="56">
        <v>3.8106900000000001</v>
      </c>
      <c r="Y29" s="56">
        <v>3.8845179999999999</v>
      </c>
      <c r="Z29" s="56">
        <v>3.9613049999999999</v>
      </c>
      <c r="AA29" s="56">
        <v>4.0373700000000001</v>
      </c>
      <c r="AB29" s="56">
        <v>4.1115839999999997</v>
      </c>
      <c r="AC29" s="56">
        <v>4.1843630000000003</v>
      </c>
      <c r="AD29" s="56">
        <v>4.2539559999999996</v>
      </c>
      <c r="AE29" s="56">
        <v>4.3217759999999998</v>
      </c>
      <c r="AF29" s="56">
        <v>4.3875190000000002</v>
      </c>
      <c r="AG29" s="56">
        <v>4.4501730000000004</v>
      </c>
      <c r="AH29" s="56">
        <v>4.5097630000000004</v>
      </c>
      <c r="AI29" s="34">
        <v>5.4400000000000004E-3</v>
      </c>
    </row>
    <row r="30" spans="1:35" ht="15" customHeight="1" x14ac:dyDescent="0.45">
      <c r="A30" s="104" t="s">
        <v>1780</v>
      </c>
      <c r="B30" s="55" t="s">
        <v>1781</v>
      </c>
      <c r="C30" s="56">
        <v>1.9120999999999999E-2</v>
      </c>
      <c r="D30" s="56">
        <v>1.7347000000000001E-2</v>
      </c>
      <c r="E30" s="56">
        <v>1.6393999999999999E-2</v>
      </c>
      <c r="F30" s="56">
        <v>1.5558000000000001E-2</v>
      </c>
      <c r="G30" s="56">
        <v>1.4829E-2</v>
      </c>
      <c r="H30" s="56">
        <v>1.417E-2</v>
      </c>
      <c r="I30" s="56">
        <v>1.3566E-2</v>
      </c>
      <c r="J30" s="56">
        <v>1.3062000000000001E-2</v>
      </c>
      <c r="K30" s="56">
        <v>1.2612E-2</v>
      </c>
      <c r="L30" s="56">
        <v>1.2227999999999999E-2</v>
      </c>
      <c r="M30" s="56">
        <v>1.1908E-2</v>
      </c>
      <c r="N30" s="56">
        <v>1.1658E-2</v>
      </c>
      <c r="O30" s="56">
        <v>1.1488999999999999E-2</v>
      </c>
      <c r="P30" s="56">
        <v>1.1365E-2</v>
      </c>
      <c r="Q30" s="56">
        <v>1.1294E-2</v>
      </c>
      <c r="R30" s="56">
        <v>1.1282E-2</v>
      </c>
      <c r="S30" s="56">
        <v>1.1313E-2</v>
      </c>
      <c r="T30" s="56">
        <v>1.1377999999999999E-2</v>
      </c>
      <c r="U30" s="56">
        <v>1.1431E-2</v>
      </c>
      <c r="V30" s="56">
        <v>1.1501000000000001E-2</v>
      </c>
      <c r="W30" s="56">
        <v>1.1580999999999999E-2</v>
      </c>
      <c r="X30" s="56">
        <v>1.1665999999999999E-2</v>
      </c>
      <c r="Y30" s="56">
        <v>1.1795999999999999E-2</v>
      </c>
      <c r="Z30" s="56">
        <v>1.1886000000000001E-2</v>
      </c>
      <c r="AA30" s="56">
        <v>1.2037000000000001E-2</v>
      </c>
      <c r="AB30" s="56">
        <v>1.2189E-2</v>
      </c>
      <c r="AC30" s="56">
        <v>1.2342000000000001E-2</v>
      </c>
      <c r="AD30" s="56">
        <v>1.2496999999999999E-2</v>
      </c>
      <c r="AE30" s="56">
        <v>1.2651000000000001E-2</v>
      </c>
      <c r="AF30" s="56">
        <v>1.2812E-2</v>
      </c>
      <c r="AG30" s="56">
        <v>1.2975E-2</v>
      </c>
      <c r="AH30" s="56">
        <v>1.3140000000000001E-2</v>
      </c>
      <c r="AI30" s="34">
        <v>-1.2026E-2</v>
      </c>
    </row>
    <row r="31" spans="1:35" ht="15" customHeight="1" x14ac:dyDescent="0.45">
      <c r="A31" s="104" t="s">
        <v>1782</v>
      </c>
      <c r="B31" s="55" t="s">
        <v>1783</v>
      </c>
      <c r="C31" s="56">
        <v>4.5634000000000001E-2</v>
      </c>
      <c r="D31" s="56">
        <v>4.4181999999999999E-2</v>
      </c>
      <c r="E31" s="56">
        <v>4.2873000000000001E-2</v>
      </c>
      <c r="F31" s="56">
        <v>4.1647000000000003E-2</v>
      </c>
      <c r="G31" s="56">
        <v>4.0507000000000001E-2</v>
      </c>
      <c r="H31" s="56">
        <v>3.9312E-2</v>
      </c>
      <c r="I31" s="56">
        <v>3.8039999999999997E-2</v>
      </c>
      <c r="J31" s="56">
        <v>3.6778999999999999E-2</v>
      </c>
      <c r="K31" s="56">
        <v>3.5555999999999997E-2</v>
      </c>
      <c r="L31" s="56">
        <v>3.4443000000000001E-2</v>
      </c>
      <c r="M31" s="56">
        <v>3.3499000000000001E-2</v>
      </c>
      <c r="N31" s="56">
        <v>3.2729000000000001E-2</v>
      </c>
      <c r="O31" s="56">
        <v>3.2132000000000001E-2</v>
      </c>
      <c r="P31" s="56">
        <v>3.1655999999999997E-2</v>
      </c>
      <c r="Q31" s="56">
        <v>3.1341000000000001E-2</v>
      </c>
      <c r="R31" s="56">
        <v>3.1182000000000001E-2</v>
      </c>
      <c r="S31" s="56">
        <v>3.1119999999999998E-2</v>
      </c>
      <c r="T31" s="56">
        <v>3.1134999999999999E-2</v>
      </c>
      <c r="U31" s="56">
        <v>3.1153E-2</v>
      </c>
      <c r="V31" s="56">
        <v>3.1209000000000001E-2</v>
      </c>
      <c r="W31" s="56">
        <v>3.1319E-2</v>
      </c>
      <c r="X31" s="56">
        <v>3.1456999999999999E-2</v>
      </c>
      <c r="Y31" s="56">
        <v>3.1711999999999997E-2</v>
      </c>
      <c r="Z31" s="56">
        <v>3.2018999999999999E-2</v>
      </c>
      <c r="AA31" s="56">
        <v>3.2342000000000003E-2</v>
      </c>
      <c r="AB31" s="56">
        <v>3.2680000000000001E-2</v>
      </c>
      <c r="AC31" s="56">
        <v>3.3034000000000001E-2</v>
      </c>
      <c r="AD31" s="56">
        <v>3.3389000000000002E-2</v>
      </c>
      <c r="AE31" s="56">
        <v>3.3746999999999999E-2</v>
      </c>
      <c r="AF31" s="56">
        <v>3.4112999999999997E-2</v>
      </c>
      <c r="AG31" s="56">
        <v>3.4470000000000001E-2</v>
      </c>
      <c r="AH31" s="56">
        <v>3.4820999999999998E-2</v>
      </c>
      <c r="AI31" s="34">
        <v>-8.685E-3</v>
      </c>
    </row>
    <row r="32" spans="1:35" ht="15" customHeight="1" x14ac:dyDescent="0.45">
      <c r="A32" s="104" t="s">
        <v>1784</v>
      </c>
      <c r="B32" s="55" t="s">
        <v>1785</v>
      </c>
      <c r="C32" s="56">
        <v>4.666E-3</v>
      </c>
      <c r="D32" s="56">
        <v>4.81E-3</v>
      </c>
      <c r="E32" s="56">
        <v>4.9560000000000003E-3</v>
      </c>
      <c r="F32" s="56">
        <v>5.0829999999999998E-3</v>
      </c>
      <c r="G32" s="56">
        <v>5.2160000000000002E-3</v>
      </c>
      <c r="H32" s="56">
        <v>5.3470000000000002E-3</v>
      </c>
      <c r="I32" s="56">
        <v>5.4730000000000004E-3</v>
      </c>
      <c r="J32" s="56">
        <v>5.6039999999999996E-3</v>
      </c>
      <c r="K32" s="56">
        <v>5.7419999999999997E-3</v>
      </c>
      <c r="L32" s="56">
        <v>5.8830000000000002E-3</v>
      </c>
      <c r="M32" s="56">
        <v>6.0260000000000001E-3</v>
      </c>
      <c r="N32" s="56">
        <v>6.169E-3</v>
      </c>
      <c r="O32" s="56">
        <v>6.3150000000000003E-3</v>
      </c>
      <c r="P32" s="56">
        <v>6.4510000000000001E-3</v>
      </c>
      <c r="Q32" s="56">
        <v>6.5830000000000003E-3</v>
      </c>
      <c r="R32" s="56">
        <v>6.711E-3</v>
      </c>
      <c r="S32" s="56">
        <v>6.8329999999999997E-3</v>
      </c>
      <c r="T32" s="56">
        <v>6.9509999999999997E-3</v>
      </c>
      <c r="U32" s="56">
        <v>7.0670000000000004E-3</v>
      </c>
      <c r="V32" s="56">
        <v>7.1809999999999999E-3</v>
      </c>
      <c r="W32" s="56">
        <v>7.2979999999999998E-3</v>
      </c>
      <c r="X32" s="56">
        <v>7.4200000000000004E-3</v>
      </c>
      <c r="Y32" s="56">
        <v>7.5110000000000003E-3</v>
      </c>
      <c r="Z32" s="56">
        <v>7.6410000000000002E-3</v>
      </c>
      <c r="AA32" s="56">
        <v>7.7840000000000001E-3</v>
      </c>
      <c r="AB32" s="56">
        <v>7.9369999999999996E-3</v>
      </c>
      <c r="AC32" s="56">
        <v>8.0979999999999993E-3</v>
      </c>
      <c r="AD32" s="56">
        <v>8.2649999999999998E-3</v>
      </c>
      <c r="AE32" s="56">
        <v>8.4340000000000005E-3</v>
      </c>
      <c r="AF32" s="56">
        <v>8.6099999999999996E-3</v>
      </c>
      <c r="AG32" s="56">
        <v>8.7889999999999999E-3</v>
      </c>
      <c r="AH32" s="56">
        <v>8.9720000000000008E-3</v>
      </c>
      <c r="AI32" s="34">
        <v>2.1309999999999999E-2</v>
      </c>
    </row>
    <row r="33" spans="1:35" ht="15" customHeight="1" x14ac:dyDescent="0.45">
      <c r="A33" s="104" t="s">
        <v>1786</v>
      </c>
      <c r="B33" s="55" t="s">
        <v>1787</v>
      </c>
      <c r="C33" s="56">
        <v>8.4449999999999994E-3</v>
      </c>
      <c r="D33" s="56">
        <v>8.4010000000000005E-3</v>
      </c>
      <c r="E33" s="56">
        <v>8.3960000000000007E-3</v>
      </c>
      <c r="F33" s="56">
        <v>8.3829999999999998E-3</v>
      </c>
      <c r="G33" s="56">
        <v>8.3850000000000001E-3</v>
      </c>
      <c r="H33" s="56">
        <v>8.3899999999999999E-3</v>
      </c>
      <c r="I33" s="56">
        <v>8.3979999999999992E-3</v>
      </c>
      <c r="J33" s="56">
        <v>8.4130000000000003E-3</v>
      </c>
      <c r="K33" s="56">
        <v>8.4379999999999993E-3</v>
      </c>
      <c r="L33" s="56">
        <v>8.4670000000000006E-3</v>
      </c>
      <c r="M33" s="56">
        <v>8.5050000000000004E-3</v>
      </c>
      <c r="N33" s="56">
        <v>8.5489999999999993E-3</v>
      </c>
      <c r="O33" s="56">
        <v>8.5950000000000002E-3</v>
      </c>
      <c r="P33" s="56">
        <v>8.6390000000000008E-3</v>
      </c>
      <c r="Q33" s="56">
        <v>8.6949999999999996E-3</v>
      </c>
      <c r="R33" s="56">
        <v>8.7620000000000007E-3</v>
      </c>
      <c r="S33" s="56">
        <v>8.8310000000000003E-3</v>
      </c>
      <c r="T33" s="56">
        <v>8.9020000000000002E-3</v>
      </c>
      <c r="U33" s="56">
        <v>8.9700000000000005E-3</v>
      </c>
      <c r="V33" s="56">
        <v>9.0369999999999999E-3</v>
      </c>
      <c r="W33" s="56">
        <v>9.1090000000000008E-3</v>
      </c>
      <c r="X33" s="56">
        <v>9.1859999999999997E-3</v>
      </c>
      <c r="Y33" s="56">
        <v>9.1970000000000003E-3</v>
      </c>
      <c r="Z33" s="56">
        <v>9.2739999999999993E-3</v>
      </c>
      <c r="AA33" s="56">
        <v>9.3640000000000008E-3</v>
      </c>
      <c r="AB33" s="56">
        <v>9.4590000000000004E-3</v>
      </c>
      <c r="AC33" s="56">
        <v>9.5589999999999998E-3</v>
      </c>
      <c r="AD33" s="56">
        <v>9.6579999999999999E-3</v>
      </c>
      <c r="AE33" s="56">
        <v>9.7579999999999993E-3</v>
      </c>
      <c r="AF33" s="56">
        <v>9.8580000000000004E-3</v>
      </c>
      <c r="AG33" s="56">
        <v>9.9550000000000003E-3</v>
      </c>
      <c r="AH33" s="56">
        <v>1.0049000000000001E-2</v>
      </c>
      <c r="AI33" s="34">
        <v>5.6249999999999998E-3</v>
      </c>
    </row>
    <row r="34" spans="1:35" ht="15" customHeight="1" x14ac:dyDescent="0.45">
      <c r="A34" s="104" t="s">
        <v>1788</v>
      </c>
      <c r="B34" s="55" t="s">
        <v>1789</v>
      </c>
      <c r="C34" s="56">
        <v>0</v>
      </c>
      <c r="D34" s="56">
        <v>0</v>
      </c>
      <c r="E34" s="56">
        <v>0</v>
      </c>
      <c r="F34" s="56">
        <v>0</v>
      </c>
      <c r="G34" s="56">
        <v>0</v>
      </c>
      <c r="H34" s="56">
        <v>0</v>
      </c>
      <c r="I34" s="56">
        <v>0</v>
      </c>
      <c r="J34" s="56">
        <v>0</v>
      </c>
      <c r="K34" s="56">
        <v>0</v>
      </c>
      <c r="L34" s="56">
        <v>0</v>
      </c>
      <c r="M34" s="56">
        <v>0</v>
      </c>
      <c r="N34" s="56">
        <v>0</v>
      </c>
      <c r="O34" s="56">
        <v>0</v>
      </c>
      <c r="P34" s="56">
        <v>0</v>
      </c>
      <c r="Q34" s="56">
        <v>0</v>
      </c>
      <c r="R34" s="56">
        <v>0</v>
      </c>
      <c r="S34" s="56">
        <v>0</v>
      </c>
      <c r="T34" s="56">
        <v>0</v>
      </c>
      <c r="U34" s="56">
        <v>0</v>
      </c>
      <c r="V34" s="56">
        <v>0</v>
      </c>
      <c r="W34" s="56">
        <v>0</v>
      </c>
      <c r="X34" s="56">
        <v>0</v>
      </c>
      <c r="Y34" s="56">
        <v>0</v>
      </c>
      <c r="Z34" s="56">
        <v>0</v>
      </c>
      <c r="AA34" s="56">
        <v>0</v>
      </c>
      <c r="AB34" s="56">
        <v>0</v>
      </c>
      <c r="AC34" s="56">
        <v>0</v>
      </c>
      <c r="AD34" s="56">
        <v>0</v>
      </c>
      <c r="AE34" s="56">
        <v>0</v>
      </c>
      <c r="AF34" s="56">
        <v>0</v>
      </c>
      <c r="AG34" s="56">
        <v>0</v>
      </c>
      <c r="AH34" s="56">
        <v>0</v>
      </c>
      <c r="AI34" s="34" t="s">
        <v>153</v>
      </c>
    </row>
    <row r="35" spans="1:35" ht="15" customHeight="1" x14ac:dyDescent="0.45">
      <c r="A35" s="104" t="s">
        <v>1790</v>
      </c>
      <c r="B35" s="55" t="s">
        <v>1791</v>
      </c>
      <c r="C35" s="56">
        <v>6.4460000000000003E-3</v>
      </c>
      <c r="D35" s="56">
        <v>7.2189999999999997E-3</v>
      </c>
      <c r="E35" s="56">
        <v>7.6160000000000004E-3</v>
      </c>
      <c r="F35" s="56">
        <v>7.8930000000000007E-3</v>
      </c>
      <c r="G35" s="56">
        <v>8.1449999999999995E-3</v>
      </c>
      <c r="H35" s="56">
        <v>8.3909999999999992E-3</v>
      </c>
      <c r="I35" s="56">
        <v>8.6689999999999996E-3</v>
      </c>
      <c r="J35" s="56">
        <v>8.9859999999999992E-3</v>
      </c>
      <c r="K35" s="56">
        <v>9.3489999999999997E-3</v>
      </c>
      <c r="L35" s="56">
        <v>9.757E-3</v>
      </c>
      <c r="M35" s="56">
        <v>1.0205000000000001E-2</v>
      </c>
      <c r="N35" s="56">
        <v>1.069E-2</v>
      </c>
      <c r="O35" s="56">
        <v>1.1183E-2</v>
      </c>
      <c r="P35" s="56">
        <v>1.167E-2</v>
      </c>
      <c r="Q35" s="56">
        <v>1.2154E-2</v>
      </c>
      <c r="R35" s="56">
        <v>1.2643E-2</v>
      </c>
      <c r="S35" s="56">
        <v>1.3188E-2</v>
      </c>
      <c r="T35" s="56">
        <v>1.3809999999999999E-2</v>
      </c>
      <c r="U35" s="56">
        <v>1.4520999999999999E-2</v>
      </c>
      <c r="V35" s="56">
        <v>1.5308E-2</v>
      </c>
      <c r="W35" s="56">
        <v>1.6171999999999999E-2</v>
      </c>
      <c r="X35" s="56">
        <v>1.7087000000000001E-2</v>
      </c>
      <c r="Y35" s="56">
        <v>1.806E-2</v>
      </c>
      <c r="Z35" s="56">
        <v>1.9102000000000001E-2</v>
      </c>
      <c r="AA35" s="56">
        <v>2.0195000000000001E-2</v>
      </c>
      <c r="AB35" s="56">
        <v>2.1333000000000001E-2</v>
      </c>
      <c r="AC35" s="56">
        <v>2.2498000000000001E-2</v>
      </c>
      <c r="AD35" s="56">
        <v>2.368E-2</v>
      </c>
      <c r="AE35" s="56">
        <v>2.4874E-2</v>
      </c>
      <c r="AF35" s="56">
        <v>2.6086999999999999E-2</v>
      </c>
      <c r="AG35" s="56">
        <v>2.7310000000000001E-2</v>
      </c>
      <c r="AH35" s="56">
        <v>2.8545999999999998E-2</v>
      </c>
      <c r="AI35" s="34">
        <v>4.9174000000000002E-2</v>
      </c>
    </row>
    <row r="36" spans="1:35" ht="15" customHeight="1" x14ac:dyDescent="0.45">
      <c r="A36" s="104" t="s">
        <v>1792</v>
      </c>
      <c r="B36" s="55" t="s">
        <v>1793</v>
      </c>
      <c r="C36" s="56">
        <v>10.222829000000001</v>
      </c>
      <c r="D36" s="56">
        <v>10.617143</v>
      </c>
      <c r="E36" s="56">
        <v>11.053807000000001</v>
      </c>
      <c r="F36" s="56">
        <v>11.436996000000001</v>
      </c>
      <c r="G36" s="56">
        <v>11.795788999999999</v>
      </c>
      <c r="H36" s="56">
        <v>12.156991</v>
      </c>
      <c r="I36" s="56">
        <v>12.514138000000001</v>
      </c>
      <c r="J36" s="56">
        <v>12.848801999999999</v>
      </c>
      <c r="K36" s="56">
        <v>13.162982</v>
      </c>
      <c r="L36" s="56">
        <v>13.473589</v>
      </c>
      <c r="M36" s="56">
        <v>13.794402</v>
      </c>
      <c r="N36" s="56">
        <v>14.1615</v>
      </c>
      <c r="O36" s="56">
        <v>14.592632999999999</v>
      </c>
      <c r="P36" s="56">
        <v>15.08718</v>
      </c>
      <c r="Q36" s="56">
        <v>15.650729</v>
      </c>
      <c r="R36" s="56">
        <v>16.287814999999998</v>
      </c>
      <c r="S36" s="56">
        <v>16.997779999999999</v>
      </c>
      <c r="T36" s="56">
        <v>17.772234000000001</v>
      </c>
      <c r="U36" s="56">
        <v>18.608532</v>
      </c>
      <c r="V36" s="56">
        <v>19.491678</v>
      </c>
      <c r="W36" s="56">
        <v>20.416979000000001</v>
      </c>
      <c r="X36" s="56">
        <v>21.370183999999998</v>
      </c>
      <c r="Y36" s="56">
        <v>22.333646999999999</v>
      </c>
      <c r="Z36" s="56">
        <v>23.308502000000001</v>
      </c>
      <c r="AA36" s="56">
        <v>24.289047</v>
      </c>
      <c r="AB36" s="56">
        <v>25.271196</v>
      </c>
      <c r="AC36" s="56">
        <v>26.258075999999999</v>
      </c>
      <c r="AD36" s="56">
        <v>27.239279</v>
      </c>
      <c r="AE36" s="56">
        <v>28.216889999999999</v>
      </c>
      <c r="AF36" s="56">
        <v>29.196836000000001</v>
      </c>
      <c r="AG36" s="56">
        <v>30.168068000000002</v>
      </c>
      <c r="AH36" s="56">
        <v>31.128422</v>
      </c>
      <c r="AI36" s="34">
        <v>3.6572E-2</v>
      </c>
    </row>
    <row r="37" spans="1:35" ht="15" customHeight="1" x14ac:dyDescent="0.45"/>
    <row r="38" spans="1:35" ht="15" customHeight="1" x14ac:dyDescent="0.45">
      <c r="A38" s="104" t="s">
        <v>1794</v>
      </c>
      <c r="B38" s="57" t="s">
        <v>1795</v>
      </c>
      <c r="C38" s="147">
        <v>133.895386</v>
      </c>
      <c r="D38" s="147">
        <v>134.05827300000001</v>
      </c>
      <c r="E38" s="147">
        <v>134.04151899999999</v>
      </c>
      <c r="F38" s="147">
        <v>133.89660599999999</v>
      </c>
      <c r="G38" s="147">
        <v>133.79484600000001</v>
      </c>
      <c r="H38" s="147">
        <v>133.727722</v>
      </c>
      <c r="I38" s="147">
        <v>133.74580399999999</v>
      </c>
      <c r="J38" s="147">
        <v>133.752319</v>
      </c>
      <c r="K38" s="147">
        <v>133.765961</v>
      </c>
      <c r="L38" s="147">
        <v>133.72644</v>
      </c>
      <c r="M38" s="147">
        <v>133.65621899999999</v>
      </c>
      <c r="N38" s="147">
        <v>133.62037699999999</v>
      </c>
      <c r="O38" s="147">
        <v>133.60363799999999</v>
      </c>
      <c r="P38" s="147">
        <v>133.63992300000001</v>
      </c>
      <c r="Q38" s="147">
        <v>133.77722199999999</v>
      </c>
      <c r="R38" s="147">
        <v>134.04431199999999</v>
      </c>
      <c r="S38" s="147">
        <v>134.46835300000001</v>
      </c>
      <c r="T38" s="147">
        <v>135.06904599999999</v>
      </c>
      <c r="U38" s="147">
        <v>135.82818599999999</v>
      </c>
      <c r="V38" s="147">
        <v>136.762787</v>
      </c>
      <c r="W38" s="147">
        <v>137.85112000000001</v>
      </c>
      <c r="X38" s="147">
        <v>139.04624899999999</v>
      </c>
      <c r="Y38" s="147">
        <v>140.329498</v>
      </c>
      <c r="Z38" s="147">
        <v>141.702606</v>
      </c>
      <c r="AA38" s="147">
        <v>143.11325099999999</v>
      </c>
      <c r="AB38" s="147">
        <v>144.55834999999999</v>
      </c>
      <c r="AC38" s="147">
        <v>146.044815</v>
      </c>
      <c r="AD38" s="147">
        <v>147.532791</v>
      </c>
      <c r="AE38" s="147">
        <v>149.027039</v>
      </c>
      <c r="AF38" s="147">
        <v>150.52847299999999</v>
      </c>
      <c r="AG38" s="147">
        <v>152.00276199999999</v>
      </c>
      <c r="AH38" s="147">
        <v>153.45178200000001</v>
      </c>
      <c r="AI38" s="60">
        <v>4.4070000000000003E-3</v>
      </c>
    </row>
    <row r="39" spans="1:35" ht="15" customHeight="1" x14ac:dyDescent="0.45"/>
    <row r="40" spans="1:35" ht="15" customHeight="1" x14ac:dyDescent="0.45">
      <c r="B40" s="57" t="s">
        <v>1796</v>
      </c>
    </row>
    <row r="41" spans="1:35" ht="15" customHeight="1" x14ac:dyDescent="0.45">
      <c r="B41" s="57" t="s">
        <v>1797</v>
      </c>
    </row>
    <row r="42" spans="1:35" ht="15" customHeight="1" x14ac:dyDescent="0.45">
      <c r="A42" s="104" t="s">
        <v>1798</v>
      </c>
      <c r="B42" s="55" t="s">
        <v>1758</v>
      </c>
      <c r="C42" s="56">
        <v>106.130341</v>
      </c>
      <c r="D42" s="56">
        <v>107.117836</v>
      </c>
      <c r="E42" s="56">
        <v>108.288231</v>
      </c>
      <c r="F42" s="56">
        <v>109.593132</v>
      </c>
      <c r="G42" s="56">
        <v>111.108971</v>
      </c>
      <c r="H42" s="56">
        <v>112.79714199999999</v>
      </c>
      <c r="I42" s="56">
        <v>114.501457</v>
      </c>
      <c r="J42" s="56">
        <v>116.14720199999999</v>
      </c>
      <c r="K42" s="56">
        <v>117.66289500000001</v>
      </c>
      <c r="L42" s="56">
        <v>119.02029400000001</v>
      </c>
      <c r="M42" s="56">
        <v>120.18047300000001</v>
      </c>
      <c r="N42" s="56">
        <v>121.083443</v>
      </c>
      <c r="O42" s="56">
        <v>121.77430699999999</v>
      </c>
      <c r="P42" s="56">
        <v>122.263672</v>
      </c>
      <c r="Q42" s="56">
        <v>122.52568100000001</v>
      </c>
      <c r="R42" s="56">
        <v>122.548401</v>
      </c>
      <c r="S42" s="56">
        <v>122.365128</v>
      </c>
      <c r="T42" s="56">
        <v>122.018181</v>
      </c>
      <c r="U42" s="56">
        <v>121.54975899999999</v>
      </c>
      <c r="V42" s="56">
        <v>120.98556499999999</v>
      </c>
      <c r="W42" s="56">
        <v>120.33566999999999</v>
      </c>
      <c r="X42" s="56">
        <v>119.630692</v>
      </c>
      <c r="Y42" s="56">
        <v>118.91525300000001</v>
      </c>
      <c r="Z42" s="56">
        <v>118.181015</v>
      </c>
      <c r="AA42" s="56">
        <v>117.43291499999999</v>
      </c>
      <c r="AB42" s="56">
        <v>116.70893100000001</v>
      </c>
      <c r="AC42" s="56">
        <v>116.007751</v>
      </c>
      <c r="AD42" s="56">
        <v>115.35741400000001</v>
      </c>
      <c r="AE42" s="56">
        <v>114.730209</v>
      </c>
      <c r="AF42" s="56">
        <v>114.135139</v>
      </c>
      <c r="AG42" s="56">
        <v>113.575684</v>
      </c>
      <c r="AH42" s="56">
        <v>113.059967</v>
      </c>
      <c r="AI42" s="34">
        <v>2.042E-3</v>
      </c>
    </row>
    <row r="43" spans="1:35" ht="15" customHeight="1" x14ac:dyDescent="0.45">
      <c r="A43" s="104" t="s">
        <v>1799</v>
      </c>
      <c r="B43" s="55" t="s">
        <v>1760</v>
      </c>
      <c r="C43" s="56">
        <v>0.54385899999999998</v>
      </c>
      <c r="D43" s="56">
        <v>0.62545799999999996</v>
      </c>
      <c r="E43" s="56">
        <v>0.72867599999999999</v>
      </c>
      <c r="F43" s="56">
        <v>0.854298</v>
      </c>
      <c r="G43" s="56">
        <v>0.97786899999999999</v>
      </c>
      <c r="H43" s="56">
        <v>1.0900879999999999</v>
      </c>
      <c r="I43" s="56">
        <v>1.2002520000000001</v>
      </c>
      <c r="J43" s="56">
        <v>1.303776</v>
      </c>
      <c r="K43" s="56">
        <v>1.404174</v>
      </c>
      <c r="L43" s="56">
        <v>1.496801</v>
      </c>
      <c r="M43" s="56">
        <v>1.584095</v>
      </c>
      <c r="N43" s="56">
        <v>1.6666620000000001</v>
      </c>
      <c r="O43" s="56">
        <v>1.740737</v>
      </c>
      <c r="P43" s="56">
        <v>1.8072809999999999</v>
      </c>
      <c r="Q43" s="56">
        <v>1.8648739999999999</v>
      </c>
      <c r="R43" s="56">
        <v>1.9151860000000001</v>
      </c>
      <c r="S43" s="56">
        <v>1.9575039999999999</v>
      </c>
      <c r="T43" s="56">
        <v>1.9927189999999999</v>
      </c>
      <c r="U43" s="56">
        <v>2.0216970000000001</v>
      </c>
      <c r="V43" s="56">
        <v>2.046996</v>
      </c>
      <c r="W43" s="56">
        <v>2.0682529999999999</v>
      </c>
      <c r="X43" s="56">
        <v>2.0858660000000002</v>
      </c>
      <c r="Y43" s="56">
        <v>2.1002369999999999</v>
      </c>
      <c r="Z43" s="56">
        <v>2.110989</v>
      </c>
      <c r="AA43" s="56">
        <v>2.1190169999999999</v>
      </c>
      <c r="AB43" s="56">
        <v>2.125086</v>
      </c>
      <c r="AC43" s="56">
        <v>2.1286149999999999</v>
      </c>
      <c r="AD43" s="56">
        <v>2.1314839999999999</v>
      </c>
      <c r="AE43" s="56">
        <v>2.1344949999999998</v>
      </c>
      <c r="AF43" s="56">
        <v>2.1368279999999999</v>
      </c>
      <c r="AG43" s="56">
        <v>2.1383549999999998</v>
      </c>
      <c r="AH43" s="56">
        <v>2.1391279999999999</v>
      </c>
      <c r="AI43" s="34">
        <v>4.5165999999999998E-2</v>
      </c>
    </row>
    <row r="44" spans="1:35" ht="15" customHeight="1" x14ac:dyDescent="0.45">
      <c r="A44" s="104" t="s">
        <v>1800</v>
      </c>
      <c r="B44" s="55" t="s">
        <v>1801</v>
      </c>
      <c r="C44" s="56">
        <v>106.67420199999999</v>
      </c>
      <c r="D44" s="56">
        <v>107.74329400000001</v>
      </c>
      <c r="E44" s="56">
        <v>109.016907</v>
      </c>
      <c r="F44" s="56">
        <v>110.447433</v>
      </c>
      <c r="G44" s="56">
        <v>112.086838</v>
      </c>
      <c r="H44" s="56">
        <v>113.88723</v>
      </c>
      <c r="I44" s="56">
        <v>115.701706</v>
      </c>
      <c r="J44" s="56">
        <v>117.450981</v>
      </c>
      <c r="K44" s="56">
        <v>119.06707</v>
      </c>
      <c r="L44" s="56">
        <v>120.51709700000001</v>
      </c>
      <c r="M44" s="56">
        <v>121.764565</v>
      </c>
      <c r="N44" s="56">
        <v>122.750107</v>
      </c>
      <c r="O44" s="56">
        <v>123.515045</v>
      </c>
      <c r="P44" s="56">
        <v>124.070953</v>
      </c>
      <c r="Q44" s="56">
        <v>124.390556</v>
      </c>
      <c r="R44" s="56">
        <v>124.46358499999999</v>
      </c>
      <c r="S44" s="56">
        <v>124.322632</v>
      </c>
      <c r="T44" s="56">
        <v>124.010902</v>
      </c>
      <c r="U44" s="56">
        <v>123.571457</v>
      </c>
      <c r="V44" s="56">
        <v>123.032562</v>
      </c>
      <c r="W44" s="56">
        <v>122.40392300000001</v>
      </c>
      <c r="X44" s="56">
        <v>121.71656</v>
      </c>
      <c r="Y44" s="56">
        <v>121.015488</v>
      </c>
      <c r="Z44" s="56">
        <v>120.292007</v>
      </c>
      <c r="AA44" s="56">
        <v>119.55193300000001</v>
      </c>
      <c r="AB44" s="56">
        <v>118.83401499999999</v>
      </c>
      <c r="AC44" s="56">
        <v>118.136368</v>
      </c>
      <c r="AD44" s="56">
        <v>117.488899</v>
      </c>
      <c r="AE44" s="56">
        <v>116.86470799999999</v>
      </c>
      <c r="AF44" s="56">
        <v>116.27196499999999</v>
      </c>
      <c r="AG44" s="56">
        <v>115.714035</v>
      </c>
      <c r="AH44" s="56">
        <v>115.19909699999999</v>
      </c>
      <c r="AI44" s="34">
        <v>2.483E-3</v>
      </c>
    </row>
    <row r="45" spans="1:35" ht="15" customHeight="1" x14ac:dyDescent="0.45"/>
    <row r="46" spans="1:35" ht="15" customHeight="1" x14ac:dyDescent="0.45">
      <c r="B46" s="57" t="s">
        <v>1802</v>
      </c>
    </row>
    <row r="47" spans="1:35" ht="15" customHeight="1" x14ac:dyDescent="0.45">
      <c r="A47" s="104" t="s">
        <v>1803</v>
      </c>
      <c r="B47" s="55" t="s">
        <v>1765</v>
      </c>
      <c r="C47" s="56">
        <v>15.253917</v>
      </c>
      <c r="D47" s="56">
        <v>15.331124000000001</v>
      </c>
      <c r="E47" s="56">
        <v>15.291395</v>
      </c>
      <c r="F47" s="56">
        <v>15.196456</v>
      </c>
      <c r="G47" s="56">
        <v>15.058515999999999</v>
      </c>
      <c r="H47" s="56">
        <v>14.873129</v>
      </c>
      <c r="I47" s="56">
        <v>14.647387999999999</v>
      </c>
      <c r="J47" s="56">
        <v>14.39424</v>
      </c>
      <c r="K47" s="56">
        <v>14.120316000000001</v>
      </c>
      <c r="L47" s="56">
        <v>13.838642999999999</v>
      </c>
      <c r="M47" s="56">
        <v>13.561067</v>
      </c>
      <c r="N47" s="56">
        <v>13.287451000000001</v>
      </c>
      <c r="O47" s="56">
        <v>13.010576</v>
      </c>
      <c r="P47" s="56">
        <v>12.734076</v>
      </c>
      <c r="Q47" s="56">
        <v>12.462249999999999</v>
      </c>
      <c r="R47" s="56">
        <v>12.197708</v>
      </c>
      <c r="S47" s="56">
        <v>11.943911999999999</v>
      </c>
      <c r="T47" s="56">
        <v>11.708337999999999</v>
      </c>
      <c r="U47" s="56">
        <v>11.494101000000001</v>
      </c>
      <c r="V47" s="56">
        <v>11.295489999999999</v>
      </c>
      <c r="W47" s="56">
        <v>11.117741000000001</v>
      </c>
      <c r="X47" s="56">
        <v>10.961444999999999</v>
      </c>
      <c r="Y47" s="56">
        <v>10.819258</v>
      </c>
      <c r="Z47" s="56">
        <v>10.687566</v>
      </c>
      <c r="AA47" s="56">
        <v>10.563585</v>
      </c>
      <c r="AB47" s="56">
        <v>10.448607000000001</v>
      </c>
      <c r="AC47" s="56">
        <v>10.341664</v>
      </c>
      <c r="AD47" s="56">
        <v>10.243971</v>
      </c>
      <c r="AE47" s="56">
        <v>10.152886000000001</v>
      </c>
      <c r="AF47" s="56">
        <v>10.068619999999999</v>
      </c>
      <c r="AG47" s="56">
        <v>9.9910460000000008</v>
      </c>
      <c r="AH47" s="56">
        <v>9.9205109999999994</v>
      </c>
      <c r="AI47" s="34">
        <v>-1.3783E-2</v>
      </c>
    </row>
    <row r="48" spans="1:35" ht="15" customHeight="1" x14ac:dyDescent="0.45">
      <c r="A48" s="104" t="s">
        <v>1804</v>
      </c>
      <c r="B48" s="55" t="s">
        <v>1767</v>
      </c>
      <c r="C48" s="56">
        <v>1.76E-4</v>
      </c>
      <c r="D48" s="56">
        <v>4.0200000000000001E-4</v>
      </c>
      <c r="E48" s="56">
        <v>6.9899999999999997E-4</v>
      </c>
      <c r="F48" s="56">
        <v>1.083E-3</v>
      </c>
      <c r="G48" s="56">
        <v>1.583E-3</v>
      </c>
      <c r="H48" s="56">
        <v>2.2290000000000001E-3</v>
      </c>
      <c r="I48" s="56">
        <v>3.052E-3</v>
      </c>
      <c r="J48" s="56">
        <v>4.0749999999999996E-3</v>
      </c>
      <c r="K48" s="56">
        <v>5.3220000000000003E-3</v>
      </c>
      <c r="L48" s="56">
        <v>6.8199999999999997E-3</v>
      </c>
      <c r="M48" s="56">
        <v>8.5880000000000001E-3</v>
      </c>
      <c r="N48" s="56">
        <v>1.0619E-2</v>
      </c>
      <c r="O48" s="56">
        <v>1.2912E-2</v>
      </c>
      <c r="P48" s="56">
        <v>1.5461000000000001E-2</v>
      </c>
      <c r="Q48" s="56">
        <v>1.8225000000000002E-2</v>
      </c>
      <c r="R48" s="56">
        <v>2.1163999999999999E-2</v>
      </c>
      <c r="S48" s="56">
        <v>2.4250000000000001E-2</v>
      </c>
      <c r="T48" s="56">
        <v>2.7451E-2</v>
      </c>
      <c r="U48" s="56">
        <v>3.0734999999999998E-2</v>
      </c>
      <c r="V48" s="56">
        <v>3.4058999999999999E-2</v>
      </c>
      <c r="W48" s="56">
        <v>3.7373999999999998E-2</v>
      </c>
      <c r="X48" s="56">
        <v>4.0652000000000001E-2</v>
      </c>
      <c r="Y48" s="56">
        <v>4.3871E-2</v>
      </c>
      <c r="Z48" s="56">
        <v>4.6986E-2</v>
      </c>
      <c r="AA48" s="56">
        <v>4.9985000000000002E-2</v>
      </c>
      <c r="AB48" s="56">
        <v>5.2872000000000002E-2</v>
      </c>
      <c r="AC48" s="56">
        <v>5.5640000000000002E-2</v>
      </c>
      <c r="AD48" s="56">
        <v>5.8302E-2</v>
      </c>
      <c r="AE48" s="56">
        <v>6.0846999999999998E-2</v>
      </c>
      <c r="AF48" s="56">
        <v>6.3284000000000007E-2</v>
      </c>
      <c r="AG48" s="56">
        <v>6.5627000000000005E-2</v>
      </c>
      <c r="AH48" s="56">
        <v>6.7900000000000002E-2</v>
      </c>
      <c r="AI48" s="34">
        <v>0.21187500000000001</v>
      </c>
    </row>
    <row r="49" spans="1:35" ht="15" customHeight="1" x14ac:dyDescent="0.45">
      <c r="A49" s="104" t="s">
        <v>1805</v>
      </c>
      <c r="B49" s="55" t="s">
        <v>1769</v>
      </c>
      <c r="C49" s="56">
        <v>5.4510000000000003E-2</v>
      </c>
      <c r="D49" s="56">
        <v>0.108663</v>
      </c>
      <c r="E49" s="56">
        <v>0.169265</v>
      </c>
      <c r="F49" s="56">
        <v>0.23546</v>
      </c>
      <c r="G49" s="56">
        <v>0.305261</v>
      </c>
      <c r="H49" s="56">
        <v>0.381332</v>
      </c>
      <c r="I49" s="56">
        <v>0.45836300000000002</v>
      </c>
      <c r="J49" s="56">
        <v>0.534358</v>
      </c>
      <c r="K49" s="56">
        <v>0.60997299999999999</v>
      </c>
      <c r="L49" s="56">
        <v>0.68616299999999997</v>
      </c>
      <c r="M49" s="56">
        <v>0.76380700000000001</v>
      </c>
      <c r="N49" s="56">
        <v>0.84397599999999995</v>
      </c>
      <c r="O49" s="56">
        <v>0.926292</v>
      </c>
      <c r="P49" s="56">
        <v>1.011531</v>
      </c>
      <c r="Q49" s="56">
        <v>1.099019</v>
      </c>
      <c r="R49" s="56">
        <v>1.1883220000000001</v>
      </c>
      <c r="S49" s="56">
        <v>1.280403</v>
      </c>
      <c r="T49" s="56">
        <v>1.3756820000000001</v>
      </c>
      <c r="U49" s="56">
        <v>1.4735670000000001</v>
      </c>
      <c r="V49" s="56">
        <v>1.573936</v>
      </c>
      <c r="W49" s="56">
        <v>1.676328</v>
      </c>
      <c r="X49" s="56">
        <v>1.7798210000000001</v>
      </c>
      <c r="Y49" s="56">
        <v>1.8817140000000001</v>
      </c>
      <c r="Z49" s="56">
        <v>1.9819020000000001</v>
      </c>
      <c r="AA49" s="56">
        <v>2.0797620000000001</v>
      </c>
      <c r="AB49" s="56">
        <v>2.1758799999999998</v>
      </c>
      <c r="AC49" s="56">
        <v>2.2706059999999999</v>
      </c>
      <c r="AD49" s="56">
        <v>2.3635739999999998</v>
      </c>
      <c r="AE49" s="56">
        <v>2.4554010000000002</v>
      </c>
      <c r="AF49" s="56">
        <v>2.5460250000000002</v>
      </c>
      <c r="AG49" s="56">
        <v>2.6352739999999999</v>
      </c>
      <c r="AH49" s="56">
        <v>2.7231079999999999</v>
      </c>
      <c r="AI49" s="34">
        <v>0.13447100000000001</v>
      </c>
    </row>
    <row r="50" spans="1:35" ht="15" customHeight="1" x14ac:dyDescent="0.45">
      <c r="A50" s="104" t="s">
        <v>1806</v>
      </c>
      <c r="B50" s="55" t="s">
        <v>1771</v>
      </c>
      <c r="C50" s="56">
        <v>1.3566E-2</v>
      </c>
      <c r="D50" s="56">
        <v>1.4288E-2</v>
      </c>
      <c r="E50" s="56">
        <v>1.5262E-2</v>
      </c>
      <c r="F50" s="56">
        <v>1.6528000000000001E-2</v>
      </c>
      <c r="G50" s="56">
        <v>1.814E-2</v>
      </c>
      <c r="H50" s="56">
        <v>2.0187E-2</v>
      </c>
      <c r="I50" s="56">
        <v>2.2745000000000001E-2</v>
      </c>
      <c r="J50" s="56">
        <v>2.5921E-2</v>
      </c>
      <c r="K50" s="56">
        <v>2.9786E-2</v>
      </c>
      <c r="L50" s="56">
        <v>3.4379E-2</v>
      </c>
      <c r="M50" s="56">
        <v>3.9750000000000001E-2</v>
      </c>
      <c r="N50" s="56">
        <v>4.5927000000000003E-2</v>
      </c>
      <c r="O50" s="56">
        <v>5.2932E-2</v>
      </c>
      <c r="P50" s="56">
        <v>6.0720000000000003E-2</v>
      </c>
      <c r="Q50" s="56">
        <v>6.9251999999999994E-2</v>
      </c>
      <c r="R50" s="56">
        <v>7.8524999999999998E-2</v>
      </c>
      <c r="S50" s="56">
        <v>8.8399000000000005E-2</v>
      </c>
      <c r="T50" s="56">
        <v>9.8650000000000002E-2</v>
      </c>
      <c r="U50" s="56">
        <v>0.10914500000000001</v>
      </c>
      <c r="V50" s="56">
        <v>0.119752</v>
      </c>
      <c r="W50" s="56">
        <v>0.13029399999999999</v>
      </c>
      <c r="X50" s="56">
        <v>0.14069699999999999</v>
      </c>
      <c r="Y50" s="56">
        <v>0.15093100000000001</v>
      </c>
      <c r="Z50" s="56">
        <v>0.160798</v>
      </c>
      <c r="AA50" s="56">
        <v>0.170233</v>
      </c>
      <c r="AB50" s="56">
        <v>0.179234</v>
      </c>
      <c r="AC50" s="56">
        <v>0.187747</v>
      </c>
      <c r="AD50" s="56">
        <v>0.19577600000000001</v>
      </c>
      <c r="AE50" s="56">
        <v>0.20324500000000001</v>
      </c>
      <c r="AF50" s="56">
        <v>0.21016299999999999</v>
      </c>
      <c r="AG50" s="56">
        <v>0.21654399999999999</v>
      </c>
      <c r="AH50" s="56">
        <v>0.22242600000000001</v>
      </c>
      <c r="AI50" s="34">
        <v>9.4422000000000006E-2</v>
      </c>
    </row>
    <row r="51" spans="1:35" ht="15" customHeight="1" x14ac:dyDescent="0.45">
      <c r="A51" s="104" t="s">
        <v>1807</v>
      </c>
      <c r="B51" s="55" t="s">
        <v>1773</v>
      </c>
      <c r="C51" s="56">
        <v>2.9145999999999998E-2</v>
      </c>
      <c r="D51" s="56">
        <v>3.2828999999999997E-2</v>
      </c>
      <c r="E51" s="56">
        <v>3.6305999999999998E-2</v>
      </c>
      <c r="F51" s="56">
        <v>3.9642999999999998E-2</v>
      </c>
      <c r="G51" s="56">
        <v>4.2986000000000003E-2</v>
      </c>
      <c r="H51" s="56">
        <v>4.6418000000000001E-2</v>
      </c>
      <c r="I51" s="56">
        <v>4.9806000000000003E-2</v>
      </c>
      <c r="J51" s="56">
        <v>5.3122999999999997E-2</v>
      </c>
      <c r="K51" s="56">
        <v>5.6592999999999997E-2</v>
      </c>
      <c r="L51" s="56">
        <v>6.0336000000000001E-2</v>
      </c>
      <c r="M51" s="56">
        <v>6.4379000000000006E-2</v>
      </c>
      <c r="N51" s="56">
        <v>6.8640999999999994E-2</v>
      </c>
      <c r="O51" s="56">
        <v>7.3244000000000004E-2</v>
      </c>
      <c r="P51" s="56">
        <v>7.8420000000000004E-2</v>
      </c>
      <c r="Q51" s="56">
        <v>8.4039000000000003E-2</v>
      </c>
      <c r="R51" s="56">
        <v>9.0008000000000005E-2</v>
      </c>
      <c r="S51" s="56">
        <v>9.6382999999999996E-2</v>
      </c>
      <c r="T51" s="56">
        <v>0.103176</v>
      </c>
      <c r="U51" s="56">
        <v>0.11042399999999999</v>
      </c>
      <c r="V51" s="56">
        <v>0.11828</v>
      </c>
      <c r="W51" s="56">
        <v>0.12695899999999999</v>
      </c>
      <c r="X51" s="56">
        <v>0.13652</v>
      </c>
      <c r="Y51" s="56">
        <v>0.147089</v>
      </c>
      <c r="Z51" s="56">
        <v>0.15903300000000001</v>
      </c>
      <c r="AA51" s="56">
        <v>0.17250599999999999</v>
      </c>
      <c r="AB51" s="56">
        <v>0.18795999999999999</v>
      </c>
      <c r="AC51" s="56">
        <v>0.205759</v>
      </c>
      <c r="AD51" s="56">
        <v>0.226412</v>
      </c>
      <c r="AE51" s="56">
        <v>0.25045699999999999</v>
      </c>
      <c r="AF51" s="56">
        <v>0.27854400000000001</v>
      </c>
      <c r="AG51" s="56">
        <v>0.31139899999999998</v>
      </c>
      <c r="AH51" s="56">
        <v>0.34988799999999998</v>
      </c>
      <c r="AI51" s="34">
        <v>8.3472000000000005E-2</v>
      </c>
    </row>
    <row r="52" spans="1:35" ht="15" customHeight="1" x14ac:dyDescent="0.45">
      <c r="A52" s="104" t="s">
        <v>1808</v>
      </c>
      <c r="B52" s="55" t="s">
        <v>1775</v>
      </c>
      <c r="C52" s="56">
        <v>3.3293000000000003E-2</v>
      </c>
      <c r="D52" s="56">
        <v>5.4116999999999998E-2</v>
      </c>
      <c r="E52" s="56">
        <v>7.5277999999999998E-2</v>
      </c>
      <c r="F52" s="56">
        <v>9.4754000000000005E-2</v>
      </c>
      <c r="G52" s="56">
        <v>0.112665</v>
      </c>
      <c r="H52" s="56">
        <v>0.129247</v>
      </c>
      <c r="I52" s="56">
        <v>0.15018899999999999</v>
      </c>
      <c r="J52" s="56">
        <v>0.199072</v>
      </c>
      <c r="K52" s="56">
        <v>0.25713200000000003</v>
      </c>
      <c r="L52" s="56">
        <v>0.31487399999999999</v>
      </c>
      <c r="M52" s="56">
        <v>0.37125999999999998</v>
      </c>
      <c r="N52" s="56">
        <v>0.42692600000000003</v>
      </c>
      <c r="O52" s="56">
        <v>0.48170200000000002</v>
      </c>
      <c r="P52" s="56">
        <v>0.53605899999999995</v>
      </c>
      <c r="Q52" s="56">
        <v>0.58954099999999998</v>
      </c>
      <c r="R52" s="56">
        <v>0.64190000000000003</v>
      </c>
      <c r="S52" s="56">
        <v>0.69327899999999998</v>
      </c>
      <c r="T52" s="56">
        <v>0.74327500000000002</v>
      </c>
      <c r="U52" s="56">
        <v>0.79119700000000004</v>
      </c>
      <c r="V52" s="56">
        <v>0.836677</v>
      </c>
      <c r="W52" s="56">
        <v>0.87928200000000001</v>
      </c>
      <c r="X52" s="56">
        <v>0.91845900000000003</v>
      </c>
      <c r="Y52" s="56">
        <v>0.953901</v>
      </c>
      <c r="Z52" s="56">
        <v>0.98615799999999998</v>
      </c>
      <c r="AA52" s="56">
        <v>1.0154289999999999</v>
      </c>
      <c r="AB52" s="56">
        <v>1.042014</v>
      </c>
      <c r="AC52" s="56">
        <v>1.065906</v>
      </c>
      <c r="AD52" s="56">
        <v>1.0869660000000001</v>
      </c>
      <c r="AE52" s="56">
        <v>1.105272</v>
      </c>
      <c r="AF52" s="56">
        <v>1.120892</v>
      </c>
      <c r="AG52" s="56">
        <v>1.134107</v>
      </c>
      <c r="AH52" s="56">
        <v>1.1450119999999999</v>
      </c>
      <c r="AI52" s="34">
        <v>0.12089</v>
      </c>
    </row>
    <row r="53" spans="1:35" ht="15" customHeight="1" x14ac:dyDescent="0.45">
      <c r="A53" s="104" t="s">
        <v>1809</v>
      </c>
      <c r="B53" s="55" t="s">
        <v>1777</v>
      </c>
      <c r="C53" s="56">
        <v>0</v>
      </c>
      <c r="D53" s="56">
        <v>0</v>
      </c>
      <c r="E53" s="56">
        <v>0</v>
      </c>
      <c r="F53" s="56">
        <v>0</v>
      </c>
      <c r="G53" s="56">
        <v>0</v>
      </c>
      <c r="H53" s="56">
        <v>0</v>
      </c>
      <c r="I53" s="56">
        <v>0</v>
      </c>
      <c r="J53" s="56">
        <v>1.5E-5</v>
      </c>
      <c r="K53" s="56">
        <v>3.4999999999999997E-5</v>
      </c>
      <c r="L53" s="56">
        <v>6.0000000000000002E-5</v>
      </c>
      <c r="M53" s="56">
        <v>9.2E-5</v>
      </c>
      <c r="N53" s="56">
        <v>1.34E-4</v>
      </c>
      <c r="O53" s="56">
        <v>1.8599999999999999E-4</v>
      </c>
      <c r="P53" s="56">
        <v>2.5099999999999998E-4</v>
      </c>
      <c r="Q53" s="56">
        <v>3.2899999999999997E-4</v>
      </c>
      <c r="R53" s="56">
        <v>4.2400000000000001E-4</v>
      </c>
      <c r="S53" s="56">
        <v>5.3799999999999996E-4</v>
      </c>
      <c r="T53" s="56">
        <v>6.7299999999999999E-4</v>
      </c>
      <c r="U53" s="56">
        <v>8.3000000000000001E-4</v>
      </c>
      <c r="V53" s="56">
        <v>1.01E-3</v>
      </c>
      <c r="W53" s="56">
        <v>1.212E-3</v>
      </c>
      <c r="X53" s="56">
        <v>1.4339999999999999E-3</v>
      </c>
      <c r="Y53" s="56">
        <v>1.673E-3</v>
      </c>
      <c r="Z53" s="56">
        <v>1.926E-3</v>
      </c>
      <c r="AA53" s="56">
        <v>2.189E-3</v>
      </c>
      <c r="AB53" s="56">
        <v>2.4589999999999998E-3</v>
      </c>
      <c r="AC53" s="56">
        <v>2.7330000000000002E-3</v>
      </c>
      <c r="AD53" s="56">
        <v>3.0079999999999998E-3</v>
      </c>
      <c r="AE53" s="56">
        <v>3.2789999999999998E-3</v>
      </c>
      <c r="AF53" s="56">
        <v>3.545E-3</v>
      </c>
      <c r="AG53" s="56">
        <v>3.8019999999999998E-3</v>
      </c>
      <c r="AH53" s="56">
        <v>4.0509999999999999E-3</v>
      </c>
      <c r="AI53" s="34" t="s">
        <v>153</v>
      </c>
    </row>
    <row r="54" spans="1:35" ht="15" customHeight="1" x14ac:dyDescent="0.45">
      <c r="A54" s="104" t="s">
        <v>1810</v>
      </c>
      <c r="B54" s="55" t="s">
        <v>1779</v>
      </c>
      <c r="C54" s="56">
        <v>0.88117999999999996</v>
      </c>
      <c r="D54" s="56">
        <v>1.1344829999999999</v>
      </c>
      <c r="E54" s="56">
        <v>1.394274</v>
      </c>
      <c r="F54" s="56">
        <v>1.6616919999999999</v>
      </c>
      <c r="G54" s="56">
        <v>1.9412320000000001</v>
      </c>
      <c r="H54" s="56">
        <v>2.237549</v>
      </c>
      <c r="I54" s="56">
        <v>2.5237259999999999</v>
      </c>
      <c r="J54" s="56">
        <v>2.8220010000000002</v>
      </c>
      <c r="K54" s="56">
        <v>3.1249039999999999</v>
      </c>
      <c r="L54" s="56">
        <v>3.424798</v>
      </c>
      <c r="M54" s="56">
        <v>3.7188140000000001</v>
      </c>
      <c r="N54" s="56">
        <v>4.0014380000000003</v>
      </c>
      <c r="O54" s="56">
        <v>4.276383</v>
      </c>
      <c r="P54" s="56">
        <v>4.543469</v>
      </c>
      <c r="Q54" s="56">
        <v>4.8006950000000002</v>
      </c>
      <c r="R54" s="56">
        <v>5.0476900000000002</v>
      </c>
      <c r="S54" s="56">
        <v>5.286295</v>
      </c>
      <c r="T54" s="56">
        <v>5.518821</v>
      </c>
      <c r="U54" s="56">
        <v>5.745317</v>
      </c>
      <c r="V54" s="56">
        <v>5.9664159999999997</v>
      </c>
      <c r="W54" s="56">
        <v>6.1816430000000002</v>
      </c>
      <c r="X54" s="56">
        <v>6.3913289999999998</v>
      </c>
      <c r="Y54" s="56">
        <v>6.5961590000000001</v>
      </c>
      <c r="Z54" s="56">
        <v>6.795852</v>
      </c>
      <c r="AA54" s="56">
        <v>6.9919019999999996</v>
      </c>
      <c r="AB54" s="56">
        <v>7.1870310000000002</v>
      </c>
      <c r="AC54" s="56">
        <v>7.3822109999999999</v>
      </c>
      <c r="AD54" s="56">
        <v>7.5783969999999998</v>
      </c>
      <c r="AE54" s="56">
        <v>7.7758390000000004</v>
      </c>
      <c r="AF54" s="56">
        <v>7.9745080000000002</v>
      </c>
      <c r="AG54" s="56">
        <v>8.1748519999999996</v>
      </c>
      <c r="AH54" s="56">
        <v>8.3778179999999995</v>
      </c>
      <c r="AI54" s="34">
        <v>7.5352000000000002E-2</v>
      </c>
    </row>
    <row r="55" spans="1:35" ht="15" customHeight="1" x14ac:dyDescent="0.45">
      <c r="A55" s="104" t="s">
        <v>1811</v>
      </c>
      <c r="B55" s="55" t="s">
        <v>1781</v>
      </c>
      <c r="C55" s="56">
        <v>1.5369000000000001E-2</v>
      </c>
      <c r="D55" s="56">
        <v>1.3932E-2</v>
      </c>
      <c r="E55" s="56">
        <v>1.3271E-2</v>
      </c>
      <c r="F55" s="56">
        <v>1.2668E-2</v>
      </c>
      <c r="G55" s="56">
        <v>1.2142E-2</v>
      </c>
      <c r="H55" s="56">
        <v>1.1697000000000001E-2</v>
      </c>
      <c r="I55" s="56">
        <v>1.1287999999999999E-2</v>
      </c>
      <c r="J55" s="56">
        <v>1.0956E-2</v>
      </c>
      <c r="K55" s="56">
        <v>1.0678E-2</v>
      </c>
      <c r="L55" s="56">
        <v>1.0446E-2</v>
      </c>
      <c r="M55" s="56">
        <v>1.0189E-2</v>
      </c>
      <c r="N55" s="56">
        <v>1.0015E-2</v>
      </c>
      <c r="O55" s="56">
        <v>9.8589999999999997E-3</v>
      </c>
      <c r="P55" s="56">
        <v>9.7269999999999995E-3</v>
      </c>
      <c r="Q55" s="56">
        <v>9.6030000000000004E-3</v>
      </c>
      <c r="R55" s="56">
        <v>9.5300000000000003E-3</v>
      </c>
      <c r="S55" s="56">
        <v>9.4549999999999999E-3</v>
      </c>
      <c r="T55" s="56">
        <v>9.4000000000000004E-3</v>
      </c>
      <c r="U55" s="56">
        <v>9.3559999999999997E-3</v>
      </c>
      <c r="V55" s="56">
        <v>9.3240000000000007E-3</v>
      </c>
      <c r="W55" s="56">
        <v>9.2890000000000004E-3</v>
      </c>
      <c r="X55" s="56">
        <v>9.247E-3</v>
      </c>
      <c r="Y55" s="56">
        <v>9.2490000000000003E-3</v>
      </c>
      <c r="Z55" s="56">
        <v>9.221E-3</v>
      </c>
      <c r="AA55" s="56">
        <v>9.2329999999999999E-3</v>
      </c>
      <c r="AB55" s="56">
        <v>9.2449999999999997E-3</v>
      </c>
      <c r="AC55" s="56">
        <v>9.2610000000000001E-3</v>
      </c>
      <c r="AD55" s="56">
        <v>9.2809999999999993E-3</v>
      </c>
      <c r="AE55" s="56">
        <v>9.3030000000000005E-3</v>
      </c>
      <c r="AF55" s="56">
        <v>9.3299999999999998E-3</v>
      </c>
      <c r="AG55" s="56">
        <v>9.3600000000000003E-3</v>
      </c>
      <c r="AH55" s="56">
        <v>9.3959999999999998E-3</v>
      </c>
      <c r="AI55" s="34">
        <v>-1.575E-2</v>
      </c>
    </row>
    <row r="56" spans="1:35" ht="15" customHeight="1" x14ac:dyDescent="0.45">
      <c r="A56" s="104" t="s">
        <v>1812</v>
      </c>
      <c r="B56" s="55" t="s">
        <v>1783</v>
      </c>
      <c r="C56" s="56">
        <v>3.8442999999999998E-2</v>
      </c>
      <c r="D56" s="56">
        <v>3.8704000000000002E-2</v>
      </c>
      <c r="E56" s="56">
        <v>3.8821000000000001E-2</v>
      </c>
      <c r="F56" s="56">
        <v>3.8773000000000002E-2</v>
      </c>
      <c r="G56" s="56">
        <v>3.8703000000000001E-2</v>
      </c>
      <c r="H56" s="56">
        <v>3.8644999999999999E-2</v>
      </c>
      <c r="I56" s="56">
        <v>3.8524999999999997E-2</v>
      </c>
      <c r="J56" s="56">
        <v>3.8411000000000001E-2</v>
      </c>
      <c r="K56" s="56">
        <v>3.8270999999999999E-2</v>
      </c>
      <c r="L56" s="56">
        <v>3.8122000000000003E-2</v>
      </c>
      <c r="M56" s="56">
        <v>3.7907000000000003E-2</v>
      </c>
      <c r="N56" s="56">
        <v>3.7671999999999997E-2</v>
      </c>
      <c r="O56" s="56">
        <v>3.7414000000000003E-2</v>
      </c>
      <c r="P56" s="56">
        <v>3.7164000000000003E-2</v>
      </c>
      <c r="Q56" s="56">
        <v>3.6882999999999999E-2</v>
      </c>
      <c r="R56" s="56">
        <v>3.6674999999999999E-2</v>
      </c>
      <c r="S56" s="56">
        <v>3.6436000000000003E-2</v>
      </c>
      <c r="T56" s="56">
        <v>3.6228000000000003E-2</v>
      </c>
      <c r="U56" s="56">
        <v>3.6047999999999997E-2</v>
      </c>
      <c r="V56" s="56">
        <v>3.5889999999999998E-2</v>
      </c>
      <c r="W56" s="56">
        <v>3.5712000000000001E-2</v>
      </c>
      <c r="X56" s="56">
        <v>3.5515999999999999E-2</v>
      </c>
      <c r="Y56" s="56">
        <v>3.5360000000000003E-2</v>
      </c>
      <c r="Z56" s="56">
        <v>3.5194000000000003E-2</v>
      </c>
      <c r="AA56" s="56">
        <v>3.5032000000000001E-2</v>
      </c>
      <c r="AB56" s="56">
        <v>3.4881000000000002E-2</v>
      </c>
      <c r="AC56" s="56">
        <v>3.4750999999999997E-2</v>
      </c>
      <c r="AD56" s="56">
        <v>3.4654999999999998E-2</v>
      </c>
      <c r="AE56" s="56">
        <v>3.4569000000000003E-2</v>
      </c>
      <c r="AF56" s="56">
        <v>3.4497E-2</v>
      </c>
      <c r="AG56" s="56">
        <v>3.4438999999999997E-2</v>
      </c>
      <c r="AH56" s="56">
        <v>3.4404999999999998E-2</v>
      </c>
      <c r="AI56" s="34">
        <v>-3.5739999999999999E-3</v>
      </c>
    </row>
    <row r="57" spans="1:35" ht="15" customHeight="1" x14ac:dyDescent="0.45">
      <c r="A57" s="104" t="s">
        <v>1813</v>
      </c>
      <c r="B57" s="55" t="s">
        <v>1785</v>
      </c>
      <c r="C57" s="56">
        <v>1.4357E-2</v>
      </c>
      <c r="D57" s="56">
        <v>1.3852E-2</v>
      </c>
      <c r="E57" s="56">
        <v>1.3424E-2</v>
      </c>
      <c r="F57" s="56">
        <v>1.303E-2</v>
      </c>
      <c r="G57" s="56">
        <v>1.2703000000000001E-2</v>
      </c>
      <c r="H57" s="56">
        <v>1.2433E-2</v>
      </c>
      <c r="I57" s="56">
        <v>1.2215E-2</v>
      </c>
      <c r="J57" s="56">
        <v>1.2047E-2</v>
      </c>
      <c r="K57" s="56">
        <v>1.1915E-2</v>
      </c>
      <c r="L57" s="56">
        <v>1.1816E-2</v>
      </c>
      <c r="M57" s="56">
        <v>1.1736E-2</v>
      </c>
      <c r="N57" s="56">
        <v>1.167E-2</v>
      </c>
      <c r="O57" s="56">
        <v>1.1622E-2</v>
      </c>
      <c r="P57" s="56">
        <v>1.1594E-2</v>
      </c>
      <c r="Q57" s="56">
        <v>1.1573999999999999E-2</v>
      </c>
      <c r="R57" s="56">
        <v>1.1616E-2</v>
      </c>
      <c r="S57" s="56">
        <v>1.1657000000000001E-2</v>
      </c>
      <c r="T57" s="56">
        <v>1.172E-2</v>
      </c>
      <c r="U57" s="56">
        <v>1.1793E-2</v>
      </c>
      <c r="V57" s="56">
        <v>1.1878E-2</v>
      </c>
      <c r="W57" s="56">
        <v>1.1958999999999999E-2</v>
      </c>
      <c r="X57" s="56">
        <v>1.2031E-2</v>
      </c>
      <c r="Y57" s="56">
        <v>1.2158E-2</v>
      </c>
      <c r="Z57" s="56">
        <v>1.2302E-2</v>
      </c>
      <c r="AA57" s="56">
        <v>1.2456E-2</v>
      </c>
      <c r="AB57" s="56">
        <v>1.2619999999999999E-2</v>
      </c>
      <c r="AC57" s="56">
        <v>1.2799E-2</v>
      </c>
      <c r="AD57" s="56">
        <v>1.2994E-2</v>
      </c>
      <c r="AE57" s="56">
        <v>1.3206000000000001E-2</v>
      </c>
      <c r="AF57" s="56">
        <v>1.3434E-2</v>
      </c>
      <c r="AG57" s="56">
        <v>1.3679999999999999E-2</v>
      </c>
      <c r="AH57" s="56">
        <v>1.3944E-2</v>
      </c>
      <c r="AI57" s="34">
        <v>-9.3999999999999997E-4</v>
      </c>
    </row>
    <row r="58" spans="1:35" ht="15" customHeight="1" x14ac:dyDescent="0.45">
      <c r="A58" s="104" t="s">
        <v>1814</v>
      </c>
      <c r="B58" s="55" t="s">
        <v>1787</v>
      </c>
      <c r="C58" s="56">
        <v>6.5583000000000002E-2</v>
      </c>
      <c r="D58" s="56">
        <v>6.1177000000000002E-2</v>
      </c>
      <c r="E58" s="56">
        <v>5.7027000000000001E-2</v>
      </c>
      <c r="F58" s="56">
        <v>5.2998999999999998E-2</v>
      </c>
      <c r="G58" s="56">
        <v>4.9258000000000003E-2</v>
      </c>
      <c r="H58" s="56">
        <v>4.5810999999999998E-2</v>
      </c>
      <c r="I58" s="56">
        <v>4.2592999999999999E-2</v>
      </c>
      <c r="J58" s="56">
        <v>3.9659E-2</v>
      </c>
      <c r="K58" s="56">
        <v>3.6985999999999998E-2</v>
      </c>
      <c r="L58" s="56">
        <v>3.4587E-2</v>
      </c>
      <c r="M58" s="56">
        <v>3.2397000000000002E-2</v>
      </c>
      <c r="N58" s="56">
        <v>3.0384000000000001E-2</v>
      </c>
      <c r="O58" s="56">
        <v>2.8603E-2</v>
      </c>
      <c r="P58" s="56">
        <v>2.7071000000000001E-2</v>
      </c>
      <c r="Q58" s="56">
        <v>2.5715999999999999E-2</v>
      </c>
      <c r="R58" s="56">
        <v>2.4771999999999999E-2</v>
      </c>
      <c r="S58" s="56">
        <v>2.3911999999999999E-2</v>
      </c>
      <c r="T58" s="56">
        <v>2.3241999999999999E-2</v>
      </c>
      <c r="U58" s="56">
        <v>2.2697999999999999E-2</v>
      </c>
      <c r="V58" s="56">
        <v>2.2251E-2</v>
      </c>
      <c r="W58" s="56">
        <v>2.1819000000000002E-2</v>
      </c>
      <c r="X58" s="56">
        <v>2.1350999999999998E-2</v>
      </c>
      <c r="Y58" s="56">
        <v>2.1270000000000001E-2</v>
      </c>
      <c r="Z58" s="56">
        <v>2.1172E-2</v>
      </c>
      <c r="AA58" s="56">
        <v>2.1073000000000001E-2</v>
      </c>
      <c r="AB58" s="56">
        <v>2.0982000000000001E-2</v>
      </c>
      <c r="AC58" s="56">
        <v>2.0902E-2</v>
      </c>
      <c r="AD58" s="56">
        <v>2.0843E-2</v>
      </c>
      <c r="AE58" s="56">
        <v>2.0788999999999998E-2</v>
      </c>
      <c r="AF58" s="56">
        <v>2.0742E-2</v>
      </c>
      <c r="AG58" s="56">
        <v>2.0704E-2</v>
      </c>
      <c r="AH58" s="56">
        <v>2.0677999999999998E-2</v>
      </c>
      <c r="AI58" s="34">
        <v>-3.6548999999999998E-2</v>
      </c>
    </row>
    <row r="59" spans="1:35" ht="15" customHeight="1" x14ac:dyDescent="0.45">
      <c r="A59" s="104" t="s">
        <v>1815</v>
      </c>
      <c r="B59" s="55" t="s">
        <v>1789</v>
      </c>
      <c r="C59" s="56">
        <v>0</v>
      </c>
      <c r="D59" s="56">
        <v>0</v>
      </c>
      <c r="E59" s="56">
        <v>0</v>
      </c>
      <c r="F59" s="56">
        <v>0</v>
      </c>
      <c r="G59" s="56">
        <v>0</v>
      </c>
      <c r="H59" s="56">
        <v>0</v>
      </c>
      <c r="I59" s="56">
        <v>0</v>
      </c>
      <c r="J59" s="56">
        <v>0</v>
      </c>
      <c r="K59" s="56">
        <v>0</v>
      </c>
      <c r="L59" s="56">
        <v>0</v>
      </c>
      <c r="M59" s="56">
        <v>0</v>
      </c>
      <c r="N59" s="56">
        <v>0</v>
      </c>
      <c r="O59" s="56">
        <v>0</v>
      </c>
      <c r="P59" s="56">
        <v>0</v>
      </c>
      <c r="Q59" s="56">
        <v>0</v>
      </c>
      <c r="R59" s="56">
        <v>0</v>
      </c>
      <c r="S59" s="56">
        <v>0</v>
      </c>
      <c r="T59" s="56">
        <v>0</v>
      </c>
      <c r="U59" s="56">
        <v>0</v>
      </c>
      <c r="V59" s="56">
        <v>0</v>
      </c>
      <c r="W59" s="56">
        <v>0</v>
      </c>
      <c r="X59" s="56">
        <v>0</v>
      </c>
      <c r="Y59" s="56">
        <v>0</v>
      </c>
      <c r="Z59" s="56">
        <v>0</v>
      </c>
      <c r="AA59" s="56">
        <v>0</v>
      </c>
      <c r="AB59" s="56">
        <v>0</v>
      </c>
      <c r="AC59" s="56">
        <v>0</v>
      </c>
      <c r="AD59" s="56">
        <v>0</v>
      </c>
      <c r="AE59" s="56">
        <v>0</v>
      </c>
      <c r="AF59" s="56">
        <v>0</v>
      </c>
      <c r="AG59" s="56">
        <v>0</v>
      </c>
      <c r="AH59" s="56">
        <v>0</v>
      </c>
      <c r="AI59" s="34" t="s">
        <v>153</v>
      </c>
    </row>
    <row r="60" spans="1:35" ht="15" customHeight="1" x14ac:dyDescent="0.45">
      <c r="A60" s="104" t="s">
        <v>1816</v>
      </c>
      <c r="B60" s="55" t="s">
        <v>1791</v>
      </c>
      <c r="C60" s="56">
        <v>0</v>
      </c>
      <c r="D60" s="56">
        <v>6.0000000000000002E-6</v>
      </c>
      <c r="E60" s="56">
        <v>1.4E-5</v>
      </c>
      <c r="F60" s="56">
        <v>2.5000000000000001E-5</v>
      </c>
      <c r="G60" s="56">
        <v>3.8999999999999999E-5</v>
      </c>
      <c r="H60" s="56">
        <v>5.8999999999999998E-5</v>
      </c>
      <c r="I60" s="56">
        <v>8.7999999999999998E-5</v>
      </c>
      <c r="J60" s="56">
        <v>1.2400000000000001E-4</v>
      </c>
      <c r="K60" s="56">
        <v>1.6899999999999999E-4</v>
      </c>
      <c r="L60" s="56">
        <v>2.24E-4</v>
      </c>
      <c r="M60" s="56">
        <v>2.9E-4</v>
      </c>
      <c r="N60" s="56">
        <v>3.68E-4</v>
      </c>
      <c r="O60" s="56">
        <v>4.5899999999999999E-4</v>
      </c>
      <c r="P60" s="56">
        <v>5.6300000000000002E-4</v>
      </c>
      <c r="Q60" s="56">
        <v>6.7900000000000002E-4</v>
      </c>
      <c r="R60" s="56">
        <v>8.0699999999999999E-4</v>
      </c>
      <c r="S60" s="56">
        <v>9.4700000000000003E-4</v>
      </c>
      <c r="T60" s="56">
        <v>1.0989999999999999E-3</v>
      </c>
      <c r="U60" s="56">
        <v>1.261E-3</v>
      </c>
      <c r="V60" s="56">
        <v>1.4339999999999999E-3</v>
      </c>
      <c r="W60" s="56">
        <v>1.616E-3</v>
      </c>
      <c r="X60" s="56">
        <v>1.8060000000000001E-3</v>
      </c>
      <c r="Y60" s="56">
        <v>2.0040000000000001E-3</v>
      </c>
      <c r="Z60" s="56">
        <v>2.2079999999999999E-3</v>
      </c>
      <c r="AA60" s="56">
        <v>2.4169999999999999E-3</v>
      </c>
      <c r="AB60" s="56">
        <v>2.6319999999999998E-3</v>
      </c>
      <c r="AC60" s="56">
        <v>2.8540000000000002E-3</v>
      </c>
      <c r="AD60" s="56">
        <v>3.081E-3</v>
      </c>
      <c r="AE60" s="56">
        <v>3.3140000000000001E-3</v>
      </c>
      <c r="AF60" s="56">
        <v>3.5509999999999999E-3</v>
      </c>
      <c r="AG60" s="56">
        <v>3.7929999999999999E-3</v>
      </c>
      <c r="AH60" s="56">
        <v>4.0390000000000001E-3</v>
      </c>
      <c r="AI60" s="34">
        <v>0.77769299999999997</v>
      </c>
    </row>
    <row r="61" spans="1:35" ht="15" customHeight="1" x14ac:dyDescent="0.45">
      <c r="A61" s="104" t="s">
        <v>1817</v>
      </c>
      <c r="B61" s="55" t="s">
        <v>1818</v>
      </c>
      <c r="C61" s="56">
        <v>16.399538</v>
      </c>
      <c r="D61" s="56">
        <v>16.803581000000001</v>
      </c>
      <c r="E61" s="56">
        <v>17.105032000000001</v>
      </c>
      <c r="F61" s="56">
        <v>17.363111</v>
      </c>
      <c r="G61" s="56">
        <v>17.593229000000001</v>
      </c>
      <c r="H61" s="56">
        <v>17.798739999999999</v>
      </c>
      <c r="I61" s="56">
        <v>17.959976000000001</v>
      </c>
      <c r="J61" s="56">
        <v>18.134003</v>
      </c>
      <c r="K61" s="56">
        <v>18.302076</v>
      </c>
      <c r="L61" s="56">
        <v>18.461269000000001</v>
      </c>
      <c r="M61" s="56">
        <v>18.620274999999999</v>
      </c>
      <c r="N61" s="56">
        <v>18.775220999999998</v>
      </c>
      <c r="O61" s="56">
        <v>18.922184000000001</v>
      </c>
      <c r="P61" s="56">
        <v>19.066109000000001</v>
      </c>
      <c r="Q61" s="56">
        <v>19.207808</v>
      </c>
      <c r="R61" s="56">
        <v>19.349142000000001</v>
      </c>
      <c r="S61" s="56">
        <v>19.495867000000001</v>
      </c>
      <c r="T61" s="56">
        <v>19.657755000000002</v>
      </c>
      <c r="U61" s="56">
        <v>19.836469999999998</v>
      </c>
      <c r="V61" s="56">
        <v>20.026394</v>
      </c>
      <c r="W61" s="56">
        <v>20.231228000000002</v>
      </c>
      <c r="X61" s="56">
        <v>20.450310000000002</v>
      </c>
      <c r="Y61" s="56">
        <v>20.674638999999999</v>
      </c>
      <c r="Z61" s="56">
        <v>20.900316</v>
      </c>
      <c r="AA61" s="56">
        <v>21.125800999999999</v>
      </c>
      <c r="AB61" s="56">
        <v>21.356417</v>
      </c>
      <c r="AC61" s="56">
        <v>21.592834</v>
      </c>
      <c r="AD61" s="56">
        <v>21.837259</v>
      </c>
      <c r="AE61" s="56">
        <v>22.088408000000001</v>
      </c>
      <c r="AF61" s="56">
        <v>22.347134</v>
      </c>
      <c r="AG61" s="56">
        <v>22.614626000000001</v>
      </c>
      <c r="AH61" s="56">
        <v>22.893173000000001</v>
      </c>
      <c r="AI61" s="34">
        <v>1.0819E-2</v>
      </c>
    </row>
    <row r="62" spans="1:35" ht="15" customHeight="1" x14ac:dyDescent="0.45"/>
    <row r="63" spans="1:35" ht="15" customHeight="1" x14ac:dyDescent="0.45">
      <c r="A63" s="104" t="s">
        <v>1819</v>
      </c>
      <c r="B63" s="57" t="s">
        <v>1820</v>
      </c>
      <c r="C63" s="147">
        <v>123.07373800000001</v>
      </c>
      <c r="D63" s="147">
        <v>124.546875</v>
      </c>
      <c r="E63" s="147">
        <v>126.12194100000001</v>
      </c>
      <c r="F63" s="147">
        <v>127.810547</v>
      </c>
      <c r="G63" s="147">
        <v>129.680069</v>
      </c>
      <c r="H63" s="147">
        <v>131.68597399999999</v>
      </c>
      <c r="I63" s="147">
        <v>133.66168200000001</v>
      </c>
      <c r="J63" s="147">
        <v>135.584991</v>
      </c>
      <c r="K63" s="147">
        <v>137.36914100000001</v>
      </c>
      <c r="L63" s="147">
        <v>138.978363</v>
      </c>
      <c r="M63" s="147">
        <v>140.38484199999999</v>
      </c>
      <c r="N63" s="147">
        <v>141.52533</v>
      </c>
      <c r="O63" s="147">
        <v>142.43722500000001</v>
      </c>
      <c r="P63" s="147">
        <v>143.13705400000001</v>
      </c>
      <c r="Q63" s="147">
        <v>143.59835799999999</v>
      </c>
      <c r="R63" s="147">
        <v>143.81272899999999</v>
      </c>
      <c r="S63" s="147">
        <v>143.81849700000001</v>
      </c>
      <c r="T63" s="147">
        <v>143.668655</v>
      </c>
      <c r="U63" s="147">
        <v>143.407928</v>
      </c>
      <c r="V63" s="147">
        <v>143.05896000000001</v>
      </c>
      <c r="W63" s="147">
        <v>142.63514699999999</v>
      </c>
      <c r="X63" s="147">
        <v>142.16686999999999</v>
      </c>
      <c r="Y63" s="147">
        <v>141.69012499999999</v>
      </c>
      <c r="Z63" s="147">
        <v>141.19232199999999</v>
      </c>
      <c r="AA63" s="147">
        <v>140.67773399999999</v>
      </c>
      <c r="AB63" s="147">
        <v>140.19042999999999</v>
      </c>
      <c r="AC63" s="147">
        <v>139.72920199999999</v>
      </c>
      <c r="AD63" s="147">
        <v>139.32615699999999</v>
      </c>
      <c r="AE63" s="147">
        <v>138.95311000000001</v>
      </c>
      <c r="AF63" s="147">
        <v>138.61909499999999</v>
      </c>
      <c r="AG63" s="147">
        <v>138.32865899999999</v>
      </c>
      <c r="AH63" s="147">
        <v>138.09227000000001</v>
      </c>
      <c r="AI63" s="60">
        <v>3.7209999999999999E-3</v>
      </c>
    </row>
    <row r="64" spans="1:35" ht="15" customHeight="1" x14ac:dyDescent="0.45"/>
    <row r="65" spans="1:35" ht="15" customHeight="1" x14ac:dyDescent="0.45">
      <c r="A65" s="104" t="s">
        <v>1821</v>
      </c>
      <c r="B65" s="57" t="s">
        <v>1822</v>
      </c>
      <c r="C65" s="147">
        <v>256.96911599999999</v>
      </c>
      <c r="D65" s="147">
        <v>258.605164</v>
      </c>
      <c r="E65" s="147">
        <v>260.16345200000001</v>
      </c>
      <c r="F65" s="147">
        <v>261.70715300000001</v>
      </c>
      <c r="G65" s="147">
        <v>263.47491500000001</v>
      </c>
      <c r="H65" s="147">
        <v>265.41369600000002</v>
      </c>
      <c r="I65" s="147">
        <v>267.40747099999999</v>
      </c>
      <c r="J65" s="147">
        <v>269.337311</v>
      </c>
      <c r="K65" s="147">
        <v>271.13510100000002</v>
      </c>
      <c r="L65" s="147">
        <v>272.70480300000003</v>
      </c>
      <c r="M65" s="147">
        <v>274.04107699999997</v>
      </c>
      <c r="N65" s="147">
        <v>275.145691</v>
      </c>
      <c r="O65" s="147">
        <v>276.040863</v>
      </c>
      <c r="P65" s="147">
        <v>276.77697799999999</v>
      </c>
      <c r="Q65" s="147">
        <v>277.37558000000001</v>
      </c>
      <c r="R65" s="147">
        <v>277.857056</v>
      </c>
      <c r="S65" s="147">
        <v>278.28686499999998</v>
      </c>
      <c r="T65" s="147">
        <v>278.73770100000002</v>
      </c>
      <c r="U65" s="147">
        <v>279.23611499999998</v>
      </c>
      <c r="V65" s="147">
        <v>279.82174700000002</v>
      </c>
      <c r="W65" s="147">
        <v>280.486267</v>
      </c>
      <c r="X65" s="147">
        <v>281.21313500000002</v>
      </c>
      <c r="Y65" s="147">
        <v>282.01962300000002</v>
      </c>
      <c r="Z65" s="147">
        <v>282.89492799999999</v>
      </c>
      <c r="AA65" s="147">
        <v>283.79098499999998</v>
      </c>
      <c r="AB65" s="147">
        <v>284.74877900000001</v>
      </c>
      <c r="AC65" s="147">
        <v>285.77401700000001</v>
      </c>
      <c r="AD65" s="147">
        <v>286.858948</v>
      </c>
      <c r="AE65" s="147">
        <v>287.980164</v>
      </c>
      <c r="AF65" s="147">
        <v>289.147583</v>
      </c>
      <c r="AG65" s="147">
        <v>290.33142099999998</v>
      </c>
      <c r="AH65" s="147">
        <v>291.54406699999998</v>
      </c>
      <c r="AI65" s="60">
        <v>4.0800000000000003E-3</v>
      </c>
    </row>
    <row r="66" spans="1:35" ht="15" customHeight="1" thickBot="1" x14ac:dyDescent="0.5"/>
    <row r="67" spans="1:35" ht="15" customHeight="1" x14ac:dyDescent="0.45">
      <c r="B67" s="195" t="s">
        <v>1823</v>
      </c>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c r="AG67" s="195"/>
      <c r="AH67" s="195"/>
      <c r="AI67" s="195"/>
    </row>
    <row r="68" spans="1:35" ht="15" customHeight="1" x14ac:dyDescent="0.45">
      <c r="B68" s="123" t="s">
        <v>1824</v>
      </c>
    </row>
    <row r="69" spans="1:35" ht="15" customHeight="1" x14ac:dyDescent="0.45">
      <c r="B69" s="123" t="s">
        <v>122</v>
      </c>
    </row>
    <row r="70" spans="1:35" ht="15" customHeight="1" x14ac:dyDescent="0.45">
      <c r="B70" s="123" t="s">
        <v>121</v>
      </c>
    </row>
    <row r="71" spans="1:35" ht="15" customHeight="1" x14ac:dyDescent="0.45">
      <c r="B71" s="123" t="s">
        <v>1750</v>
      </c>
    </row>
    <row r="72" spans="1:35" ht="15" customHeight="1" x14ac:dyDescent="0.45"/>
    <row r="73" spans="1:35" ht="15" customHeight="1" x14ac:dyDescent="0.45"/>
    <row r="75" spans="1:35" ht="15" customHeight="1" x14ac:dyDescent="0.45"/>
    <row r="76" spans="1:35" ht="15" customHeight="1" x14ac:dyDescent="0.45"/>
    <row r="77" spans="1:35" ht="15" customHeight="1" x14ac:dyDescent="0.45"/>
    <row r="78" spans="1:35" ht="15" customHeight="1" x14ac:dyDescent="0.45"/>
    <row r="79" spans="1:35" ht="15" customHeight="1" x14ac:dyDescent="0.45"/>
    <row r="80" spans="1:35" ht="15" customHeight="1" x14ac:dyDescent="0.45"/>
    <row r="81" ht="15" customHeight="1" x14ac:dyDescent="0.45"/>
    <row r="82" ht="15" customHeight="1" x14ac:dyDescent="0.45"/>
    <row r="83" ht="15" customHeight="1" x14ac:dyDescent="0.45"/>
    <row r="84" ht="15" customHeight="1" x14ac:dyDescent="0.45"/>
    <row r="86" ht="15" customHeight="1" x14ac:dyDescent="0.45"/>
    <row r="87" ht="15" customHeight="1" x14ac:dyDescent="0.45"/>
    <row r="88" ht="15" customHeight="1" x14ac:dyDescent="0.45"/>
    <row r="89" ht="15" customHeight="1" x14ac:dyDescent="0.45"/>
    <row r="90" ht="15" customHeight="1" x14ac:dyDescent="0.45"/>
    <row r="91" ht="15" customHeight="1" x14ac:dyDescent="0.45"/>
    <row r="92" ht="15" customHeight="1" x14ac:dyDescent="0.45"/>
    <row r="93" ht="15" customHeight="1" x14ac:dyDescent="0.45"/>
    <row r="94" ht="15" customHeight="1" x14ac:dyDescent="0.45"/>
    <row r="96" ht="15" customHeight="1" x14ac:dyDescent="0.45"/>
    <row r="97" ht="15" customHeight="1" x14ac:dyDescent="0.45"/>
    <row r="98" ht="15" customHeight="1" x14ac:dyDescent="0.45"/>
    <row r="99" ht="15" customHeight="1" x14ac:dyDescent="0.45"/>
    <row r="100" ht="15" customHeight="1" x14ac:dyDescent="0.45"/>
    <row r="101" ht="15" customHeight="1" x14ac:dyDescent="0.45"/>
    <row r="102" ht="15" customHeight="1" x14ac:dyDescent="0.45"/>
    <row r="103" ht="15" customHeight="1" x14ac:dyDescent="0.45"/>
    <row r="104" ht="15" customHeight="1" x14ac:dyDescent="0.45"/>
    <row r="105" ht="15" customHeight="1" x14ac:dyDescent="0.45"/>
    <row r="106" ht="15" customHeight="1" x14ac:dyDescent="0.45"/>
    <row r="108" ht="15" customHeight="1" x14ac:dyDescent="0.45"/>
    <row r="109" ht="15" customHeight="1" x14ac:dyDescent="0.45"/>
    <row r="110" ht="15" customHeight="1" x14ac:dyDescent="0.45"/>
    <row r="111" ht="15" customHeight="1" x14ac:dyDescent="0.45"/>
    <row r="112" ht="15" customHeight="1" x14ac:dyDescent="0.45"/>
    <row r="113" ht="15" customHeight="1" x14ac:dyDescent="0.45"/>
    <row r="114" ht="15" customHeight="1" x14ac:dyDescent="0.45"/>
    <row r="115" ht="15" customHeight="1" x14ac:dyDescent="0.45"/>
    <row r="116" ht="15" customHeight="1" x14ac:dyDescent="0.45"/>
    <row r="117" ht="15" customHeight="1" x14ac:dyDescent="0.45"/>
    <row r="119" ht="15" customHeight="1" x14ac:dyDescent="0.45"/>
    <row r="120" ht="15" customHeight="1" x14ac:dyDescent="0.45"/>
    <row r="121" ht="15" customHeight="1" x14ac:dyDescent="0.45"/>
    <row r="122" ht="15" customHeight="1" x14ac:dyDescent="0.45"/>
    <row r="123" ht="15" customHeight="1" x14ac:dyDescent="0.45"/>
    <row r="124" ht="15" customHeight="1" x14ac:dyDescent="0.45"/>
    <row r="125" ht="15" customHeight="1" x14ac:dyDescent="0.45"/>
    <row r="126" ht="15" customHeight="1" x14ac:dyDescent="0.45"/>
    <row r="127" ht="15" customHeight="1" x14ac:dyDescent="0.45"/>
    <row r="128" ht="15" customHeight="1" x14ac:dyDescent="0.45"/>
    <row r="129" ht="15" customHeight="1" x14ac:dyDescent="0.45"/>
    <row r="131" ht="15" customHeight="1" x14ac:dyDescent="0.45"/>
    <row r="132" ht="15" customHeight="1" x14ac:dyDescent="0.45"/>
    <row r="133" ht="15" customHeight="1" x14ac:dyDescent="0.45"/>
    <row r="134" ht="15" customHeight="1" x14ac:dyDescent="0.45"/>
    <row r="135" ht="15" customHeight="1" x14ac:dyDescent="0.45"/>
    <row r="136" ht="15" customHeight="1" x14ac:dyDescent="0.45"/>
    <row r="137" ht="15" customHeight="1" x14ac:dyDescent="0.45"/>
    <row r="138" ht="15" customHeight="1" x14ac:dyDescent="0.45"/>
    <row r="139" ht="15" customHeight="1" x14ac:dyDescent="0.45"/>
    <row r="140" ht="15" customHeight="1" x14ac:dyDescent="0.45"/>
    <row r="142" ht="15" customHeight="1" x14ac:dyDescent="0.45"/>
    <row r="143" ht="15" customHeight="1" x14ac:dyDescent="0.45"/>
    <row r="144" ht="15" customHeight="1" x14ac:dyDescent="0.45"/>
    <row r="145" ht="15" customHeight="1" x14ac:dyDescent="0.45"/>
    <row r="146" ht="15" customHeight="1" x14ac:dyDescent="0.45"/>
    <row r="147" ht="15" customHeight="1" x14ac:dyDescent="0.45"/>
    <row r="148" ht="15" customHeight="1" x14ac:dyDescent="0.4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81"/>
  <sheetViews>
    <sheetView topLeftCell="B82" workbookViewId="0">
      <selection activeCell="G97" sqref="G97"/>
    </sheetView>
  </sheetViews>
  <sheetFormatPr defaultRowHeight="14.25" x14ac:dyDescent="0.45"/>
  <cols>
    <col min="1" max="1" width="19.46484375" hidden="1" customWidth="1"/>
    <col min="2" max="2" width="42.6640625" customWidth="1"/>
  </cols>
  <sheetData>
    <row r="1" spans="1:35" ht="15" customHeight="1" thickBot="1" x14ac:dyDescent="0.5">
      <c r="B1" s="66" t="s">
        <v>298</v>
      </c>
      <c r="C1" s="64">
        <v>2019</v>
      </c>
      <c r="D1" s="64">
        <v>2020</v>
      </c>
      <c r="E1" s="64">
        <v>2021</v>
      </c>
      <c r="F1" s="64">
        <v>2022</v>
      </c>
      <c r="G1" s="64">
        <v>2023</v>
      </c>
      <c r="H1" s="64">
        <v>2024</v>
      </c>
      <c r="I1" s="64">
        <v>2025</v>
      </c>
      <c r="J1" s="64">
        <v>2026</v>
      </c>
      <c r="K1" s="64">
        <v>2027</v>
      </c>
      <c r="L1" s="64">
        <v>2028</v>
      </c>
      <c r="M1" s="64">
        <v>2029</v>
      </c>
      <c r="N1" s="64">
        <v>2030</v>
      </c>
      <c r="O1" s="64">
        <v>2031</v>
      </c>
      <c r="P1" s="64">
        <v>2032</v>
      </c>
      <c r="Q1" s="64">
        <v>2033</v>
      </c>
      <c r="R1" s="64">
        <v>2034</v>
      </c>
      <c r="S1" s="64">
        <v>2035</v>
      </c>
      <c r="T1" s="64">
        <v>2036</v>
      </c>
      <c r="U1" s="64">
        <v>2037</v>
      </c>
      <c r="V1" s="64">
        <v>2038</v>
      </c>
      <c r="W1" s="64">
        <v>2039</v>
      </c>
      <c r="X1" s="64">
        <v>2040</v>
      </c>
      <c r="Y1" s="64">
        <v>2041</v>
      </c>
      <c r="Z1" s="64">
        <v>2042</v>
      </c>
      <c r="AA1" s="64">
        <v>2043</v>
      </c>
      <c r="AB1" s="64">
        <v>2044</v>
      </c>
      <c r="AC1" s="64">
        <v>2045</v>
      </c>
      <c r="AD1" s="64">
        <v>2046</v>
      </c>
      <c r="AE1" s="64">
        <v>2047</v>
      </c>
      <c r="AF1" s="64">
        <v>2048</v>
      </c>
      <c r="AG1" s="64">
        <v>2049</v>
      </c>
      <c r="AH1" s="64">
        <v>2050</v>
      </c>
    </row>
    <row r="2" spans="1:35" ht="15" customHeight="1" thickTop="1" x14ac:dyDescent="0.45"/>
    <row r="3" spans="1:35" ht="15" customHeight="1" x14ac:dyDescent="0.45">
      <c r="C3" s="103" t="s">
        <v>297</v>
      </c>
      <c r="D3" s="103" t="s">
        <v>296</v>
      </c>
      <c r="E3" s="103"/>
      <c r="F3" s="103"/>
      <c r="G3" s="103"/>
      <c r="H3" s="103"/>
    </row>
    <row r="4" spans="1:35" ht="15" customHeight="1" x14ac:dyDescent="0.45">
      <c r="C4" s="103" t="s">
        <v>295</v>
      </c>
      <c r="D4" s="103" t="s">
        <v>294</v>
      </c>
      <c r="E4" s="103"/>
      <c r="F4" s="103"/>
      <c r="G4" s="103" t="s">
        <v>293</v>
      </c>
      <c r="H4" s="103"/>
    </row>
    <row r="5" spans="1:35" ht="15" customHeight="1" x14ac:dyDescent="0.45">
      <c r="C5" s="103" t="s">
        <v>292</v>
      </c>
      <c r="D5" s="103" t="s">
        <v>291</v>
      </c>
      <c r="E5" s="103"/>
      <c r="F5" s="103"/>
      <c r="G5" s="103"/>
      <c r="H5" s="103"/>
    </row>
    <row r="6" spans="1:35" ht="15" customHeight="1" x14ac:dyDescent="0.45">
      <c r="C6" s="103" t="s">
        <v>290</v>
      </c>
      <c r="D6" s="103"/>
      <c r="E6" s="103" t="s">
        <v>289</v>
      </c>
      <c r="F6" s="103"/>
      <c r="G6" s="103"/>
      <c r="H6" s="103"/>
    </row>
    <row r="10" spans="1:35" ht="15" customHeight="1" x14ac:dyDescent="0.5">
      <c r="A10" s="104" t="s">
        <v>1089</v>
      </c>
      <c r="B10" s="67" t="s">
        <v>1090</v>
      </c>
    </row>
    <row r="11" spans="1:35" ht="15" customHeight="1" x14ac:dyDescent="0.45">
      <c r="B11" s="66" t="s">
        <v>285</v>
      </c>
    </row>
    <row r="12" spans="1:35" ht="15" customHeight="1" x14ac:dyDescent="0.45">
      <c r="B12" s="66" t="s">
        <v>285</v>
      </c>
      <c r="C12" s="155" t="s">
        <v>285</v>
      </c>
      <c r="D12" s="155" t="s">
        <v>285</v>
      </c>
      <c r="E12" s="155" t="s">
        <v>285</v>
      </c>
      <c r="F12" s="155" t="s">
        <v>285</v>
      </c>
      <c r="G12" s="155" t="s">
        <v>285</v>
      </c>
      <c r="H12" s="155" t="s">
        <v>285</v>
      </c>
      <c r="I12" s="155" t="s">
        <v>285</v>
      </c>
      <c r="J12" s="155" t="s">
        <v>285</v>
      </c>
      <c r="K12" s="155" t="s">
        <v>285</v>
      </c>
      <c r="L12" s="155" t="s">
        <v>285</v>
      </c>
      <c r="M12" s="155" t="s">
        <v>285</v>
      </c>
      <c r="N12" s="155" t="s">
        <v>285</v>
      </c>
      <c r="O12" s="155" t="s">
        <v>285</v>
      </c>
      <c r="P12" s="155" t="s">
        <v>285</v>
      </c>
      <c r="Q12" s="155" t="s">
        <v>285</v>
      </c>
      <c r="R12" s="155" t="s">
        <v>285</v>
      </c>
      <c r="S12" s="155" t="s">
        <v>285</v>
      </c>
      <c r="T12" s="155" t="s">
        <v>285</v>
      </c>
      <c r="U12" s="155" t="s">
        <v>285</v>
      </c>
      <c r="V12" s="155" t="s">
        <v>285</v>
      </c>
      <c r="W12" s="155" t="s">
        <v>285</v>
      </c>
      <c r="X12" s="155" t="s">
        <v>285</v>
      </c>
      <c r="Y12" s="155" t="s">
        <v>285</v>
      </c>
      <c r="Z12" s="155" t="s">
        <v>285</v>
      </c>
      <c r="AA12" s="155" t="s">
        <v>285</v>
      </c>
      <c r="AB12" s="155" t="s">
        <v>285</v>
      </c>
      <c r="AC12" s="155" t="s">
        <v>285</v>
      </c>
      <c r="AD12" s="155" t="s">
        <v>285</v>
      </c>
      <c r="AE12" s="155" t="s">
        <v>285</v>
      </c>
      <c r="AF12" s="155" t="s">
        <v>285</v>
      </c>
      <c r="AG12" s="155" t="s">
        <v>285</v>
      </c>
      <c r="AH12" s="155" t="s">
        <v>285</v>
      </c>
      <c r="AI12" s="155" t="s">
        <v>284</v>
      </c>
    </row>
    <row r="13" spans="1:35" ht="15" customHeight="1" thickBot="1" x14ac:dyDescent="0.5">
      <c r="B13" s="64" t="s">
        <v>1091</v>
      </c>
      <c r="C13" s="64">
        <v>2019</v>
      </c>
      <c r="D13" s="64">
        <v>2020</v>
      </c>
      <c r="E13" s="64">
        <v>2021</v>
      </c>
      <c r="F13" s="64">
        <v>2022</v>
      </c>
      <c r="G13" s="64">
        <v>2023</v>
      </c>
      <c r="H13" s="64">
        <v>2024</v>
      </c>
      <c r="I13" s="64">
        <v>2025</v>
      </c>
      <c r="J13" s="64">
        <v>2026</v>
      </c>
      <c r="K13" s="64">
        <v>2027</v>
      </c>
      <c r="L13" s="64">
        <v>2028</v>
      </c>
      <c r="M13" s="64">
        <v>2029</v>
      </c>
      <c r="N13" s="64">
        <v>2030</v>
      </c>
      <c r="O13" s="64">
        <v>2031</v>
      </c>
      <c r="P13" s="64">
        <v>2032</v>
      </c>
      <c r="Q13" s="64">
        <v>2033</v>
      </c>
      <c r="R13" s="64">
        <v>2034</v>
      </c>
      <c r="S13" s="64">
        <v>2035</v>
      </c>
      <c r="T13" s="64">
        <v>2036</v>
      </c>
      <c r="U13" s="64">
        <v>2037</v>
      </c>
      <c r="V13" s="64">
        <v>2038</v>
      </c>
      <c r="W13" s="64">
        <v>2039</v>
      </c>
      <c r="X13" s="64">
        <v>2040</v>
      </c>
      <c r="Y13" s="64">
        <v>2041</v>
      </c>
      <c r="Z13" s="64">
        <v>2042</v>
      </c>
      <c r="AA13" s="64">
        <v>2043</v>
      </c>
      <c r="AB13" s="64">
        <v>2044</v>
      </c>
      <c r="AC13" s="64">
        <v>2045</v>
      </c>
      <c r="AD13" s="64">
        <v>2046</v>
      </c>
      <c r="AE13" s="64">
        <v>2047</v>
      </c>
      <c r="AF13" s="64">
        <v>2048</v>
      </c>
      <c r="AG13" s="64">
        <v>2049</v>
      </c>
      <c r="AH13" s="64">
        <v>2050</v>
      </c>
      <c r="AI13" s="64">
        <v>2050</v>
      </c>
    </row>
    <row r="14" spans="1:35" ht="15" customHeight="1" thickTop="1" x14ac:dyDescent="0.45"/>
    <row r="15" spans="1:35" ht="15" customHeight="1" x14ac:dyDescent="0.45">
      <c r="B15" s="57" t="s">
        <v>1092</v>
      </c>
    </row>
    <row r="17" spans="1:35" ht="15" customHeight="1" x14ac:dyDescent="0.45">
      <c r="B17" s="57" t="s">
        <v>1093</v>
      </c>
    </row>
    <row r="18" spans="1:35" ht="15" customHeight="1" x14ac:dyDescent="0.45">
      <c r="B18" s="57" t="s">
        <v>1094</v>
      </c>
    </row>
    <row r="19" spans="1:35" ht="15" customHeight="1" x14ac:dyDescent="0.45">
      <c r="A19" s="104" t="s">
        <v>1095</v>
      </c>
      <c r="B19" s="55" t="s">
        <v>1096</v>
      </c>
      <c r="C19" s="33">
        <v>45.338524</v>
      </c>
      <c r="D19" s="33">
        <v>45.579323000000002</v>
      </c>
      <c r="E19" s="33">
        <v>46.363022000000001</v>
      </c>
      <c r="F19" s="33">
        <v>47.165343999999997</v>
      </c>
      <c r="G19" s="33">
        <v>47.878413999999999</v>
      </c>
      <c r="H19" s="33">
        <v>48.582661000000002</v>
      </c>
      <c r="I19" s="33">
        <v>49.203505999999997</v>
      </c>
      <c r="J19" s="33">
        <v>49.823849000000003</v>
      </c>
      <c r="K19" s="33">
        <v>50.393635000000003</v>
      </c>
      <c r="L19" s="33">
        <v>51.074008999999997</v>
      </c>
      <c r="M19" s="33">
        <v>51.761944</v>
      </c>
      <c r="N19" s="33">
        <v>52.507007999999999</v>
      </c>
      <c r="O19" s="33">
        <v>53.313220999999999</v>
      </c>
      <c r="P19" s="33">
        <v>54.072772999999998</v>
      </c>
      <c r="Q19" s="33">
        <v>54.804886000000003</v>
      </c>
      <c r="R19" s="33">
        <v>55.634898999999997</v>
      </c>
      <c r="S19" s="33">
        <v>56.425732000000004</v>
      </c>
      <c r="T19" s="33">
        <v>57.093136000000001</v>
      </c>
      <c r="U19" s="33">
        <v>57.687778000000002</v>
      </c>
      <c r="V19" s="33">
        <v>58.230412000000001</v>
      </c>
      <c r="W19" s="33">
        <v>58.712192999999999</v>
      </c>
      <c r="X19" s="33">
        <v>59.236854999999998</v>
      </c>
      <c r="Y19" s="33">
        <v>59.716042000000002</v>
      </c>
      <c r="Z19" s="33">
        <v>60.078377000000003</v>
      </c>
      <c r="AA19" s="33">
        <v>60.445045</v>
      </c>
      <c r="AB19" s="33">
        <v>60.811512</v>
      </c>
      <c r="AC19" s="33">
        <v>61.204712000000001</v>
      </c>
      <c r="AD19" s="33">
        <v>61.611243999999999</v>
      </c>
      <c r="AE19" s="33">
        <v>62.063557000000003</v>
      </c>
      <c r="AF19" s="33">
        <v>62.510734999999997</v>
      </c>
      <c r="AG19" s="33">
        <v>62.988391999999997</v>
      </c>
      <c r="AH19" s="33">
        <v>63.422764000000001</v>
      </c>
      <c r="AI19" s="34">
        <v>1.0887000000000001E-2</v>
      </c>
    </row>
    <row r="20" spans="1:35" ht="15" customHeight="1" x14ac:dyDescent="0.45">
      <c r="A20" s="104" t="s">
        <v>1097</v>
      </c>
      <c r="B20" s="55" t="s">
        <v>1098</v>
      </c>
      <c r="C20" s="33">
        <v>12.993387999999999</v>
      </c>
      <c r="D20" s="33">
        <v>13.030306</v>
      </c>
      <c r="E20" s="33">
        <v>13.284456</v>
      </c>
      <c r="F20" s="33">
        <v>13.581842</v>
      </c>
      <c r="G20" s="33">
        <v>13.876007</v>
      </c>
      <c r="H20" s="33">
        <v>14.181710000000001</v>
      </c>
      <c r="I20" s="33">
        <v>14.483568</v>
      </c>
      <c r="J20" s="33">
        <v>14.815289</v>
      </c>
      <c r="K20" s="33">
        <v>15.149511</v>
      </c>
      <c r="L20" s="33">
        <v>15.513904</v>
      </c>
      <c r="M20" s="33">
        <v>15.909298</v>
      </c>
      <c r="N20" s="33">
        <v>16.345461</v>
      </c>
      <c r="O20" s="33">
        <v>16.810445999999999</v>
      </c>
      <c r="P20" s="33">
        <v>17.313106999999999</v>
      </c>
      <c r="Q20" s="33">
        <v>17.862417000000001</v>
      </c>
      <c r="R20" s="33">
        <v>18.464397000000002</v>
      </c>
      <c r="S20" s="33">
        <v>19.073823999999998</v>
      </c>
      <c r="T20" s="33">
        <v>19.680309000000001</v>
      </c>
      <c r="U20" s="33">
        <v>20.287271</v>
      </c>
      <c r="V20" s="33">
        <v>20.876999000000001</v>
      </c>
      <c r="W20" s="33">
        <v>21.434297999999998</v>
      </c>
      <c r="X20" s="33">
        <v>22.008989</v>
      </c>
      <c r="Y20" s="33">
        <v>22.574636000000002</v>
      </c>
      <c r="Z20" s="33">
        <v>23.098697999999999</v>
      </c>
      <c r="AA20" s="33">
        <v>23.621675</v>
      </c>
      <c r="AB20" s="33">
        <v>24.146360000000001</v>
      </c>
      <c r="AC20" s="33">
        <v>24.690767000000001</v>
      </c>
      <c r="AD20" s="33">
        <v>25.246676999999998</v>
      </c>
      <c r="AE20" s="33">
        <v>25.824511000000001</v>
      </c>
      <c r="AF20" s="33">
        <v>26.408425999999999</v>
      </c>
      <c r="AG20" s="33">
        <v>27.014441999999999</v>
      </c>
      <c r="AH20" s="33">
        <v>27.608847000000001</v>
      </c>
      <c r="AI20" s="34">
        <v>2.4611000000000001E-2</v>
      </c>
    </row>
    <row r="21" spans="1:35" ht="15" customHeight="1" x14ac:dyDescent="0.45">
      <c r="A21" s="104" t="s">
        <v>1099</v>
      </c>
      <c r="B21" s="55" t="s">
        <v>1100</v>
      </c>
      <c r="C21" s="33">
        <v>1.0973999999999999E-2</v>
      </c>
      <c r="D21" s="33">
        <v>1.5478E-2</v>
      </c>
      <c r="E21" s="33">
        <v>1.983E-2</v>
      </c>
      <c r="F21" s="33">
        <v>2.4015000000000002E-2</v>
      </c>
      <c r="G21" s="33">
        <v>2.8122000000000001E-2</v>
      </c>
      <c r="H21" s="33">
        <v>3.2195000000000001E-2</v>
      </c>
      <c r="I21" s="33">
        <v>3.619E-2</v>
      </c>
      <c r="J21" s="33">
        <v>4.0196000000000003E-2</v>
      </c>
      <c r="K21" s="33">
        <v>4.4206000000000002E-2</v>
      </c>
      <c r="L21" s="33">
        <v>4.8361000000000001E-2</v>
      </c>
      <c r="M21" s="33">
        <v>5.2609999999999997E-2</v>
      </c>
      <c r="N21" s="33">
        <v>5.6956E-2</v>
      </c>
      <c r="O21" s="33">
        <v>6.1432E-2</v>
      </c>
      <c r="P21" s="33">
        <v>6.5999000000000002E-2</v>
      </c>
      <c r="Q21" s="33">
        <v>7.0708999999999994E-2</v>
      </c>
      <c r="R21" s="33">
        <v>7.5664999999999996E-2</v>
      </c>
      <c r="S21" s="33">
        <v>8.0746999999999999E-2</v>
      </c>
      <c r="T21" s="33">
        <v>8.5911000000000001E-2</v>
      </c>
      <c r="U21" s="33">
        <v>9.1219999999999996E-2</v>
      </c>
      <c r="V21" s="33">
        <v>9.6688999999999997E-2</v>
      </c>
      <c r="W21" s="33">
        <v>0.10216799999999999</v>
      </c>
      <c r="X21" s="33">
        <v>0.107873</v>
      </c>
      <c r="Y21" s="33">
        <v>0.113678</v>
      </c>
      <c r="Z21" s="33">
        <v>0.11946900000000001</v>
      </c>
      <c r="AA21" s="33">
        <v>0.12543499999999999</v>
      </c>
      <c r="AB21" s="33">
        <v>0.13163</v>
      </c>
      <c r="AC21" s="33">
        <v>0.13816899999999999</v>
      </c>
      <c r="AD21" s="33">
        <v>0.145097</v>
      </c>
      <c r="AE21" s="33">
        <v>0.152479</v>
      </c>
      <c r="AF21" s="33">
        <v>0.16025700000000001</v>
      </c>
      <c r="AG21" s="33">
        <v>0.168546</v>
      </c>
      <c r="AH21" s="33">
        <v>0.17714099999999999</v>
      </c>
      <c r="AI21" s="34">
        <v>9.3869999999999995E-2</v>
      </c>
    </row>
    <row r="22" spans="1:35" ht="15" customHeight="1" x14ac:dyDescent="0.45">
      <c r="A22" s="104" t="s">
        <v>1101</v>
      </c>
      <c r="B22" s="55" t="s">
        <v>1102</v>
      </c>
      <c r="C22" s="33">
        <v>6.4700000000000001E-3</v>
      </c>
      <c r="D22" s="33">
        <v>9.2479999999999993E-3</v>
      </c>
      <c r="E22" s="33">
        <v>1.1867000000000001E-2</v>
      </c>
      <c r="F22" s="33">
        <v>1.4307E-2</v>
      </c>
      <c r="G22" s="33">
        <v>1.6589E-2</v>
      </c>
      <c r="H22" s="33">
        <v>1.8744E-2</v>
      </c>
      <c r="I22" s="33">
        <v>2.0767000000000001E-2</v>
      </c>
      <c r="J22" s="33">
        <v>2.2714000000000002E-2</v>
      </c>
      <c r="K22" s="33">
        <v>2.4584000000000002E-2</v>
      </c>
      <c r="L22" s="33">
        <v>2.6454999999999999E-2</v>
      </c>
      <c r="M22" s="33">
        <v>2.8306000000000001E-2</v>
      </c>
      <c r="N22" s="33">
        <v>3.014E-2</v>
      </c>
      <c r="O22" s="33">
        <v>3.1983999999999999E-2</v>
      </c>
      <c r="P22" s="33">
        <v>3.3822999999999999E-2</v>
      </c>
      <c r="Q22" s="33">
        <v>3.5686000000000002E-2</v>
      </c>
      <c r="R22" s="33">
        <v>3.7669000000000001E-2</v>
      </c>
      <c r="S22" s="33">
        <v>3.9712999999999998E-2</v>
      </c>
      <c r="T22" s="33">
        <v>4.1856999999999998E-2</v>
      </c>
      <c r="U22" s="33">
        <v>4.4188999999999999E-2</v>
      </c>
      <c r="V22" s="33">
        <v>4.6746000000000003E-2</v>
      </c>
      <c r="W22" s="33">
        <v>4.9457000000000001E-2</v>
      </c>
      <c r="X22" s="33">
        <v>5.2462000000000002E-2</v>
      </c>
      <c r="Y22" s="33">
        <v>5.5760999999999998E-2</v>
      </c>
      <c r="Z22" s="33">
        <v>5.9338000000000002E-2</v>
      </c>
      <c r="AA22" s="33">
        <v>6.3326999999999994E-2</v>
      </c>
      <c r="AB22" s="33">
        <v>6.7804000000000003E-2</v>
      </c>
      <c r="AC22" s="33">
        <v>7.2900999999999994E-2</v>
      </c>
      <c r="AD22" s="33">
        <v>7.8711000000000003E-2</v>
      </c>
      <c r="AE22" s="33">
        <v>8.5399000000000003E-2</v>
      </c>
      <c r="AF22" s="33">
        <v>9.3024999999999997E-2</v>
      </c>
      <c r="AG22" s="33">
        <v>0.101745</v>
      </c>
      <c r="AH22" s="33">
        <v>0.111553</v>
      </c>
      <c r="AI22" s="34">
        <v>9.6201999999999996E-2</v>
      </c>
    </row>
    <row r="23" spans="1:35" ht="15" customHeight="1" x14ac:dyDescent="0.45">
      <c r="A23" s="104" t="s">
        <v>1103</v>
      </c>
      <c r="B23" s="55" t="s">
        <v>1104</v>
      </c>
      <c r="C23" s="33">
        <v>3.7658459999999998</v>
      </c>
      <c r="D23" s="33">
        <v>4.0085569999999997</v>
      </c>
      <c r="E23" s="33">
        <v>4.288017</v>
      </c>
      <c r="F23" s="33">
        <v>4.564692</v>
      </c>
      <c r="G23" s="33">
        <v>4.8293809999999997</v>
      </c>
      <c r="H23" s="33">
        <v>5.0931199999999999</v>
      </c>
      <c r="I23" s="33">
        <v>5.3593950000000001</v>
      </c>
      <c r="J23" s="33">
        <v>5.6413120000000001</v>
      </c>
      <c r="K23" s="33">
        <v>5.9308540000000001</v>
      </c>
      <c r="L23" s="33">
        <v>6.2456820000000004</v>
      </c>
      <c r="M23" s="33">
        <v>6.5817690000000004</v>
      </c>
      <c r="N23" s="33">
        <v>6.9447089999999996</v>
      </c>
      <c r="O23" s="33">
        <v>7.3285920000000004</v>
      </c>
      <c r="P23" s="33">
        <v>7.7277769999999997</v>
      </c>
      <c r="Q23" s="33">
        <v>8.1440590000000004</v>
      </c>
      <c r="R23" s="33">
        <v>8.5758880000000008</v>
      </c>
      <c r="S23" s="33">
        <v>9.0147320000000004</v>
      </c>
      <c r="T23" s="33">
        <v>9.4560340000000007</v>
      </c>
      <c r="U23" s="33">
        <v>9.9113769999999999</v>
      </c>
      <c r="V23" s="33">
        <v>10.370566</v>
      </c>
      <c r="W23" s="33">
        <v>10.864409999999999</v>
      </c>
      <c r="X23" s="33">
        <v>11.404234000000001</v>
      </c>
      <c r="Y23" s="33">
        <v>11.971380999999999</v>
      </c>
      <c r="Z23" s="33">
        <v>12.550281999999999</v>
      </c>
      <c r="AA23" s="33">
        <v>13.158626</v>
      </c>
      <c r="AB23" s="33">
        <v>13.802723</v>
      </c>
      <c r="AC23" s="33">
        <v>14.487895</v>
      </c>
      <c r="AD23" s="33">
        <v>15.211193</v>
      </c>
      <c r="AE23" s="33">
        <v>15.980843999999999</v>
      </c>
      <c r="AF23" s="33">
        <v>16.798487000000002</v>
      </c>
      <c r="AG23" s="33">
        <v>17.662596000000001</v>
      </c>
      <c r="AH23" s="33">
        <v>18.551462000000001</v>
      </c>
      <c r="AI23" s="34">
        <v>5.2783999999999998E-2</v>
      </c>
    </row>
    <row r="24" spans="1:35" ht="15" customHeight="1" x14ac:dyDescent="0.45">
      <c r="A24" s="104" t="s">
        <v>1105</v>
      </c>
      <c r="B24" s="55" t="s">
        <v>1106</v>
      </c>
      <c r="C24" s="33">
        <v>1.196E-3</v>
      </c>
      <c r="D24" s="33">
        <v>6.3340000000000002E-3</v>
      </c>
      <c r="E24" s="33">
        <v>1.1512E-2</v>
      </c>
      <c r="F24" s="33">
        <v>1.6951000000000001E-2</v>
      </c>
      <c r="G24" s="33">
        <v>2.2582000000000001E-2</v>
      </c>
      <c r="H24" s="33">
        <v>2.8337999999999999E-2</v>
      </c>
      <c r="I24" s="33">
        <v>3.4109E-2</v>
      </c>
      <c r="J24" s="33">
        <v>3.9921999999999999E-2</v>
      </c>
      <c r="K24" s="33">
        <v>4.5732000000000002E-2</v>
      </c>
      <c r="L24" s="33">
        <v>5.1642E-2</v>
      </c>
      <c r="M24" s="33">
        <v>5.7576000000000002E-2</v>
      </c>
      <c r="N24" s="33">
        <v>6.3561999999999994E-2</v>
      </c>
      <c r="O24" s="33">
        <v>6.9655999999999996E-2</v>
      </c>
      <c r="P24" s="33">
        <v>7.5830999999999996E-2</v>
      </c>
      <c r="Q24" s="33">
        <v>8.2125000000000004E-2</v>
      </c>
      <c r="R24" s="33">
        <v>8.8730000000000003E-2</v>
      </c>
      <c r="S24" s="33">
        <v>9.5546000000000006E-2</v>
      </c>
      <c r="T24" s="33">
        <v>0.10251200000000001</v>
      </c>
      <c r="U24" s="33">
        <v>0.10972700000000001</v>
      </c>
      <c r="V24" s="33">
        <v>0.11723</v>
      </c>
      <c r="W24" s="33">
        <v>0.124898</v>
      </c>
      <c r="X24" s="33">
        <v>0.132967</v>
      </c>
      <c r="Y24" s="33">
        <v>0.14124300000000001</v>
      </c>
      <c r="Z24" s="33">
        <v>0.14955199999999999</v>
      </c>
      <c r="AA24" s="33">
        <v>0.157889</v>
      </c>
      <c r="AB24" s="33">
        <v>0.16634299999999999</v>
      </c>
      <c r="AC24" s="33">
        <v>0.175099</v>
      </c>
      <c r="AD24" s="33">
        <v>0.184198</v>
      </c>
      <c r="AE24" s="33">
        <v>0.19375899999999999</v>
      </c>
      <c r="AF24" s="33">
        <v>0.203731</v>
      </c>
      <c r="AG24" s="33">
        <v>0.21429200000000001</v>
      </c>
      <c r="AH24" s="33">
        <v>0.22525100000000001</v>
      </c>
      <c r="AI24" s="34">
        <v>0.18409200000000001</v>
      </c>
    </row>
    <row r="25" spans="1:35" ht="15" customHeight="1" x14ac:dyDescent="0.45">
      <c r="A25" s="104" t="s">
        <v>1107</v>
      </c>
      <c r="B25" s="55" t="s">
        <v>1108</v>
      </c>
      <c r="C25" s="33">
        <v>0</v>
      </c>
      <c r="D25" s="33">
        <v>5.7739999999999996E-3</v>
      </c>
      <c r="E25" s="33">
        <v>1.1579000000000001E-2</v>
      </c>
      <c r="F25" s="33">
        <v>1.7655000000000001E-2</v>
      </c>
      <c r="G25" s="33">
        <v>2.3932999999999999E-2</v>
      </c>
      <c r="H25" s="33">
        <v>3.0335000000000001E-2</v>
      </c>
      <c r="I25" s="33">
        <v>3.6741999999999997E-2</v>
      </c>
      <c r="J25" s="33">
        <v>4.3181999999999998E-2</v>
      </c>
      <c r="K25" s="33">
        <v>4.9609E-2</v>
      </c>
      <c r="L25" s="33">
        <v>5.6134999999999997E-2</v>
      </c>
      <c r="M25" s="33">
        <v>6.2703999999999996E-2</v>
      </c>
      <c r="N25" s="33">
        <v>6.9341E-2</v>
      </c>
      <c r="O25" s="33">
        <v>7.6096999999999998E-2</v>
      </c>
      <c r="P25" s="33">
        <v>8.2935999999999996E-2</v>
      </c>
      <c r="Q25" s="33">
        <v>8.9943999999999996E-2</v>
      </c>
      <c r="R25" s="33">
        <v>9.7303000000000001E-2</v>
      </c>
      <c r="S25" s="33">
        <v>0.104876</v>
      </c>
      <c r="T25" s="33">
        <v>0.112599</v>
      </c>
      <c r="U25" s="33">
        <v>0.120584</v>
      </c>
      <c r="V25" s="33">
        <v>0.12887599999999999</v>
      </c>
      <c r="W25" s="33">
        <v>0.13734299999999999</v>
      </c>
      <c r="X25" s="33">
        <v>0.146234</v>
      </c>
      <c r="Y25" s="33">
        <v>0.15534500000000001</v>
      </c>
      <c r="Z25" s="33">
        <v>0.164491</v>
      </c>
      <c r="AA25" s="33">
        <v>0.17366999999999999</v>
      </c>
      <c r="AB25" s="33">
        <v>0.18299000000000001</v>
      </c>
      <c r="AC25" s="33">
        <v>0.19264700000000001</v>
      </c>
      <c r="AD25" s="33">
        <v>0.202676</v>
      </c>
      <c r="AE25" s="33">
        <v>0.21320800000000001</v>
      </c>
      <c r="AF25" s="33">
        <v>0.22419</v>
      </c>
      <c r="AG25" s="33">
        <v>0.235817</v>
      </c>
      <c r="AH25" s="33">
        <v>0.24788099999999999</v>
      </c>
      <c r="AI25" s="34" t="s">
        <v>153</v>
      </c>
    </row>
    <row r="26" spans="1:35" ht="15" customHeight="1" x14ac:dyDescent="0.45">
      <c r="A26" s="104" t="s">
        <v>1109</v>
      </c>
      <c r="B26" s="55" t="s">
        <v>1110</v>
      </c>
      <c r="C26" s="33">
        <v>0</v>
      </c>
      <c r="D26" s="33">
        <v>5.3540000000000003E-3</v>
      </c>
      <c r="E26" s="33">
        <v>1.0736000000000001E-2</v>
      </c>
      <c r="F26" s="33">
        <v>1.6369999999999999E-2</v>
      </c>
      <c r="G26" s="33">
        <v>2.2190999999999999E-2</v>
      </c>
      <c r="H26" s="33">
        <v>2.8126999999999999E-2</v>
      </c>
      <c r="I26" s="33">
        <v>3.4068000000000001E-2</v>
      </c>
      <c r="J26" s="33">
        <v>4.0038999999999998E-2</v>
      </c>
      <c r="K26" s="33">
        <v>4.5998999999999998E-2</v>
      </c>
      <c r="L26" s="33">
        <v>5.2049999999999999E-2</v>
      </c>
      <c r="M26" s="33">
        <v>5.8140999999999998E-2</v>
      </c>
      <c r="N26" s="33">
        <v>6.4296000000000006E-2</v>
      </c>
      <c r="O26" s="33">
        <v>7.0558999999999997E-2</v>
      </c>
      <c r="P26" s="33">
        <v>7.6900999999999997E-2</v>
      </c>
      <c r="Q26" s="33">
        <v>8.3399000000000001E-2</v>
      </c>
      <c r="R26" s="33">
        <v>9.0222999999999998E-2</v>
      </c>
      <c r="S26" s="33">
        <v>9.7243999999999997E-2</v>
      </c>
      <c r="T26" s="33">
        <v>0.104405</v>
      </c>
      <c r="U26" s="33">
        <v>0.11180900000000001</v>
      </c>
      <c r="V26" s="33">
        <v>0.11949799999999999</v>
      </c>
      <c r="W26" s="33">
        <v>0.12734899999999999</v>
      </c>
      <c r="X26" s="33">
        <v>0.13559299999999999</v>
      </c>
      <c r="Y26" s="33">
        <v>0.14404</v>
      </c>
      <c r="Z26" s="33">
        <v>0.15252099999999999</v>
      </c>
      <c r="AA26" s="33">
        <v>0.16103200000000001</v>
      </c>
      <c r="AB26" s="33">
        <v>0.16967499999999999</v>
      </c>
      <c r="AC26" s="33">
        <v>0.17862800000000001</v>
      </c>
      <c r="AD26" s="33">
        <v>0.18792800000000001</v>
      </c>
      <c r="AE26" s="33">
        <v>0.19769300000000001</v>
      </c>
      <c r="AF26" s="33">
        <v>0.20787600000000001</v>
      </c>
      <c r="AG26" s="33">
        <v>0.21865699999999999</v>
      </c>
      <c r="AH26" s="33">
        <v>0.22984399999999999</v>
      </c>
      <c r="AI26" s="34" t="s">
        <v>153</v>
      </c>
    </row>
    <row r="27" spans="1:35" ht="15" customHeight="1" x14ac:dyDescent="0.45">
      <c r="A27" s="104" t="s">
        <v>1111</v>
      </c>
      <c r="B27" s="55" t="s">
        <v>1112</v>
      </c>
      <c r="C27" s="33">
        <v>0</v>
      </c>
      <c r="D27" s="33">
        <v>3.9999999999999998E-6</v>
      </c>
      <c r="E27" s="33">
        <v>6.9999999999999999E-6</v>
      </c>
      <c r="F27" s="33">
        <v>1.1E-5</v>
      </c>
      <c r="G27" s="33">
        <v>1.5E-5</v>
      </c>
      <c r="H27" s="33">
        <v>1.8E-5</v>
      </c>
      <c r="I27" s="33">
        <v>2.1999999999999999E-5</v>
      </c>
      <c r="J27" s="33">
        <v>2.5000000000000001E-5</v>
      </c>
      <c r="K27" s="33">
        <v>2.8E-5</v>
      </c>
      <c r="L27" s="33">
        <v>3.1000000000000001E-5</v>
      </c>
      <c r="M27" s="33">
        <v>3.4E-5</v>
      </c>
      <c r="N27" s="33">
        <v>3.6999999999999998E-5</v>
      </c>
      <c r="O27" s="33">
        <v>3.8999999999999999E-5</v>
      </c>
      <c r="P27" s="33">
        <v>4.1999999999999998E-5</v>
      </c>
      <c r="Q27" s="33">
        <v>4.3999999999999999E-5</v>
      </c>
      <c r="R27" s="33">
        <v>4.6E-5</v>
      </c>
      <c r="S27" s="33">
        <v>4.8000000000000001E-5</v>
      </c>
      <c r="T27" s="33">
        <v>5.0000000000000002E-5</v>
      </c>
      <c r="U27" s="33">
        <v>5.1E-5</v>
      </c>
      <c r="V27" s="33">
        <v>5.3000000000000001E-5</v>
      </c>
      <c r="W27" s="33">
        <v>5.3999999999999998E-5</v>
      </c>
      <c r="X27" s="33">
        <v>5.5000000000000002E-5</v>
      </c>
      <c r="Y27" s="33">
        <v>5.7000000000000003E-5</v>
      </c>
      <c r="Z27" s="33">
        <v>5.7000000000000003E-5</v>
      </c>
      <c r="AA27" s="33">
        <v>5.8E-5</v>
      </c>
      <c r="AB27" s="33">
        <v>5.8E-5</v>
      </c>
      <c r="AC27" s="33">
        <v>5.8E-5</v>
      </c>
      <c r="AD27" s="33">
        <v>5.8E-5</v>
      </c>
      <c r="AE27" s="33">
        <v>5.8E-5</v>
      </c>
      <c r="AF27" s="33">
        <v>5.8E-5</v>
      </c>
      <c r="AG27" s="33">
        <v>5.8E-5</v>
      </c>
      <c r="AH27" s="33">
        <v>5.8E-5</v>
      </c>
      <c r="AI27" s="34" t="s">
        <v>153</v>
      </c>
    </row>
    <row r="28" spans="1:35" ht="15" customHeight="1" x14ac:dyDescent="0.45">
      <c r="A28" s="104" t="s">
        <v>1113</v>
      </c>
      <c r="B28" s="55" t="s">
        <v>1114</v>
      </c>
      <c r="C28" s="33">
        <v>62.116385999999999</v>
      </c>
      <c r="D28" s="33">
        <v>62.660361999999999</v>
      </c>
      <c r="E28" s="33">
        <v>64.000984000000003</v>
      </c>
      <c r="F28" s="33">
        <v>65.401107999999994</v>
      </c>
      <c r="G28" s="33">
        <v>66.697204999999997</v>
      </c>
      <c r="H28" s="33">
        <v>67.995215999999999</v>
      </c>
      <c r="I28" s="33">
        <v>69.208374000000006</v>
      </c>
      <c r="J28" s="33">
        <v>70.466553000000005</v>
      </c>
      <c r="K28" s="33">
        <v>71.684021000000001</v>
      </c>
      <c r="L28" s="33">
        <v>73.068282999999994</v>
      </c>
      <c r="M28" s="33">
        <v>74.512259999999998</v>
      </c>
      <c r="N28" s="33">
        <v>76.081267999999994</v>
      </c>
      <c r="O28" s="33">
        <v>77.761818000000005</v>
      </c>
      <c r="P28" s="33">
        <v>79.449164999999994</v>
      </c>
      <c r="Q28" s="33">
        <v>81.173332000000002</v>
      </c>
      <c r="R28" s="33">
        <v>83.064644000000001</v>
      </c>
      <c r="S28" s="33">
        <v>84.932426000000007</v>
      </c>
      <c r="T28" s="33">
        <v>86.676581999999996</v>
      </c>
      <c r="U28" s="33">
        <v>88.363776999999999</v>
      </c>
      <c r="V28" s="33">
        <v>89.986892999999995</v>
      </c>
      <c r="W28" s="33">
        <v>91.552161999999996</v>
      </c>
      <c r="X28" s="33">
        <v>93.225075000000004</v>
      </c>
      <c r="Y28" s="33">
        <v>94.872185000000002</v>
      </c>
      <c r="Z28" s="33">
        <v>96.372681</v>
      </c>
      <c r="AA28" s="33">
        <v>97.906531999999999</v>
      </c>
      <c r="AB28" s="33">
        <v>99.479140999999998</v>
      </c>
      <c r="AC28" s="33">
        <v>101.140862</v>
      </c>
      <c r="AD28" s="33">
        <v>102.867592</v>
      </c>
      <c r="AE28" s="33">
        <v>104.71131099999999</v>
      </c>
      <c r="AF28" s="33">
        <v>106.60659</v>
      </c>
      <c r="AG28" s="33">
        <v>108.6045</v>
      </c>
      <c r="AH28" s="33">
        <v>110.57487500000001</v>
      </c>
      <c r="AI28" s="34">
        <v>1.8776999999999999E-2</v>
      </c>
    </row>
    <row r="29" spans="1:35" ht="15" customHeight="1" x14ac:dyDescent="0.45">
      <c r="B29" s="57" t="s">
        <v>1115</v>
      </c>
    </row>
    <row r="30" spans="1:35" ht="15" customHeight="1" x14ac:dyDescent="0.45">
      <c r="A30" s="104" t="s">
        <v>1116</v>
      </c>
      <c r="B30" s="55" t="s">
        <v>1096</v>
      </c>
      <c r="C30" s="33">
        <v>37.390987000000003</v>
      </c>
      <c r="D30" s="33">
        <v>37.441555000000001</v>
      </c>
      <c r="E30" s="33">
        <v>37.633606</v>
      </c>
      <c r="F30" s="33">
        <v>38.347839</v>
      </c>
      <c r="G30" s="33">
        <v>39.064284999999998</v>
      </c>
      <c r="H30" s="33">
        <v>39.816043999999998</v>
      </c>
      <c r="I30" s="33">
        <v>40.546951</v>
      </c>
      <c r="J30" s="33">
        <v>41.360706</v>
      </c>
      <c r="K30" s="33">
        <v>42.199787000000001</v>
      </c>
      <c r="L30" s="33">
        <v>43.152721</v>
      </c>
      <c r="M30" s="33">
        <v>44.121113000000001</v>
      </c>
      <c r="N30" s="33">
        <v>45.142581999999997</v>
      </c>
      <c r="O30" s="33">
        <v>46.208495999999997</v>
      </c>
      <c r="P30" s="33">
        <v>47.305430999999999</v>
      </c>
      <c r="Q30" s="33">
        <v>48.405312000000002</v>
      </c>
      <c r="R30" s="33">
        <v>49.603549999999998</v>
      </c>
      <c r="S30" s="33">
        <v>50.785697999999996</v>
      </c>
      <c r="T30" s="33">
        <v>51.920799000000002</v>
      </c>
      <c r="U30" s="33">
        <v>53.080630999999997</v>
      </c>
      <c r="V30" s="33">
        <v>54.272854000000002</v>
      </c>
      <c r="W30" s="33">
        <v>55.489944000000001</v>
      </c>
      <c r="X30" s="33">
        <v>56.869289000000002</v>
      </c>
      <c r="Y30" s="33">
        <v>58.322144000000002</v>
      </c>
      <c r="Z30" s="33">
        <v>59.769542999999999</v>
      </c>
      <c r="AA30" s="33">
        <v>61.330539999999999</v>
      </c>
      <c r="AB30" s="33">
        <v>62.958134000000001</v>
      </c>
      <c r="AC30" s="33">
        <v>64.629585000000006</v>
      </c>
      <c r="AD30" s="33">
        <v>66.308295999999999</v>
      </c>
      <c r="AE30" s="33">
        <v>68.048469999999995</v>
      </c>
      <c r="AF30" s="33">
        <v>69.794640000000001</v>
      </c>
      <c r="AG30" s="33">
        <v>71.614852999999997</v>
      </c>
      <c r="AH30" s="33">
        <v>73.386977999999999</v>
      </c>
      <c r="AI30" s="34">
        <v>2.1989999999999999E-2</v>
      </c>
    </row>
    <row r="31" spans="1:35" ht="15" customHeight="1" x14ac:dyDescent="0.45">
      <c r="A31" s="104" t="s">
        <v>1117</v>
      </c>
      <c r="B31" s="55" t="s">
        <v>1098</v>
      </c>
      <c r="C31" s="33">
        <v>16.566603000000001</v>
      </c>
      <c r="D31" s="33">
        <v>16.315041000000001</v>
      </c>
      <c r="E31" s="33">
        <v>16.210996999999999</v>
      </c>
      <c r="F31" s="33">
        <v>16.301894999999998</v>
      </c>
      <c r="G31" s="33">
        <v>16.420477000000002</v>
      </c>
      <c r="H31" s="33">
        <v>16.607351000000001</v>
      </c>
      <c r="I31" s="33">
        <v>16.780432000000001</v>
      </c>
      <c r="J31" s="33">
        <v>17.018578999999999</v>
      </c>
      <c r="K31" s="33">
        <v>17.276257999999999</v>
      </c>
      <c r="L31" s="33">
        <v>17.613925999999999</v>
      </c>
      <c r="M31" s="33">
        <v>17.988626</v>
      </c>
      <c r="N31" s="33">
        <v>18.386461000000001</v>
      </c>
      <c r="O31" s="33">
        <v>18.802519</v>
      </c>
      <c r="P31" s="33">
        <v>19.247610000000002</v>
      </c>
      <c r="Q31" s="33">
        <v>19.696327</v>
      </c>
      <c r="R31" s="33">
        <v>20.188852000000001</v>
      </c>
      <c r="S31" s="33">
        <v>20.665295</v>
      </c>
      <c r="T31" s="33">
        <v>21.141673999999998</v>
      </c>
      <c r="U31" s="33">
        <v>21.613824999999999</v>
      </c>
      <c r="V31" s="33">
        <v>22.083458</v>
      </c>
      <c r="W31" s="33">
        <v>22.568715999999998</v>
      </c>
      <c r="X31" s="33">
        <v>23.110014</v>
      </c>
      <c r="Y31" s="33">
        <v>23.676105</v>
      </c>
      <c r="Z31" s="33">
        <v>24.230937999999998</v>
      </c>
      <c r="AA31" s="33">
        <v>24.81794</v>
      </c>
      <c r="AB31" s="33">
        <v>25.418785</v>
      </c>
      <c r="AC31" s="33">
        <v>26.020405</v>
      </c>
      <c r="AD31" s="33">
        <v>26.614311000000001</v>
      </c>
      <c r="AE31" s="33">
        <v>27.216895999999998</v>
      </c>
      <c r="AF31" s="33">
        <v>27.808868</v>
      </c>
      <c r="AG31" s="33">
        <v>28.419066999999998</v>
      </c>
      <c r="AH31" s="33">
        <v>28.991399999999999</v>
      </c>
      <c r="AI31" s="34">
        <v>1.8216E-2</v>
      </c>
    </row>
    <row r="32" spans="1:35" ht="15" customHeight="1" x14ac:dyDescent="0.45">
      <c r="A32" s="104" t="s">
        <v>1118</v>
      </c>
      <c r="B32" s="55" t="s">
        <v>1100</v>
      </c>
      <c r="C32" s="33">
        <v>5.5921999999999999E-2</v>
      </c>
      <c r="D32" s="33">
        <v>5.8090000000000003E-2</v>
      </c>
      <c r="E32" s="33">
        <v>6.0220999999999997E-2</v>
      </c>
      <c r="F32" s="33">
        <v>6.3004000000000004E-2</v>
      </c>
      <c r="G32" s="33">
        <v>6.5598000000000004E-2</v>
      </c>
      <c r="H32" s="33">
        <v>6.8043999999999993E-2</v>
      </c>
      <c r="I32" s="33">
        <v>7.0231000000000002E-2</v>
      </c>
      <c r="J32" s="33">
        <v>7.2353000000000001E-2</v>
      </c>
      <c r="K32" s="33">
        <v>7.4328000000000005E-2</v>
      </c>
      <c r="L32" s="33">
        <v>7.6415999999999998E-2</v>
      </c>
      <c r="M32" s="33">
        <v>7.8529000000000002E-2</v>
      </c>
      <c r="N32" s="33">
        <v>8.0857999999999999E-2</v>
      </c>
      <c r="O32" s="33">
        <v>8.3420999999999995E-2</v>
      </c>
      <c r="P32" s="33">
        <v>8.6304000000000006E-2</v>
      </c>
      <c r="Q32" s="33">
        <v>8.9693999999999996E-2</v>
      </c>
      <c r="R32" s="33">
        <v>9.3700000000000006E-2</v>
      </c>
      <c r="S32" s="33">
        <v>9.7658999999999996E-2</v>
      </c>
      <c r="T32" s="33">
        <v>0.101825</v>
      </c>
      <c r="U32" s="33">
        <v>0.106409</v>
      </c>
      <c r="V32" s="33">
        <v>0.111404</v>
      </c>
      <c r="W32" s="33">
        <v>0.116794</v>
      </c>
      <c r="X32" s="33">
        <v>0.1229</v>
      </c>
      <c r="Y32" s="33">
        <v>0.12957399999999999</v>
      </c>
      <c r="Z32" s="33">
        <v>0.13658400000000001</v>
      </c>
      <c r="AA32" s="33">
        <v>0.144117</v>
      </c>
      <c r="AB32" s="33">
        <v>0.15209300000000001</v>
      </c>
      <c r="AC32" s="33">
        <v>0.160525</v>
      </c>
      <c r="AD32" s="33">
        <v>0.169378</v>
      </c>
      <c r="AE32" s="33">
        <v>0.178758</v>
      </c>
      <c r="AF32" s="33">
        <v>0.18854499999999999</v>
      </c>
      <c r="AG32" s="33">
        <v>0.19856399999999999</v>
      </c>
      <c r="AH32" s="33">
        <v>0.20899999999999999</v>
      </c>
      <c r="AI32" s="34">
        <v>4.3445999999999999E-2</v>
      </c>
    </row>
    <row r="33" spans="1:35" ht="15" customHeight="1" x14ac:dyDescent="0.45">
      <c r="A33" s="104" t="s">
        <v>1119</v>
      </c>
      <c r="B33" s="55" t="s">
        <v>1102</v>
      </c>
      <c r="C33" s="33">
        <v>5.5612000000000002E-2</v>
      </c>
      <c r="D33" s="33">
        <v>6.4804E-2</v>
      </c>
      <c r="E33" s="33">
        <v>7.3016999999999999E-2</v>
      </c>
      <c r="F33" s="33">
        <v>8.2234000000000002E-2</v>
      </c>
      <c r="G33" s="33">
        <v>9.1157000000000002E-2</v>
      </c>
      <c r="H33" s="33">
        <v>9.9757999999999999E-2</v>
      </c>
      <c r="I33" s="33">
        <v>0.107875</v>
      </c>
      <c r="J33" s="33">
        <v>0.115776</v>
      </c>
      <c r="K33" s="33">
        <v>0.12327200000000001</v>
      </c>
      <c r="L33" s="33">
        <v>0.13076699999999999</v>
      </c>
      <c r="M33" s="33">
        <v>0.137965</v>
      </c>
      <c r="N33" s="33">
        <v>0.14490700000000001</v>
      </c>
      <c r="O33" s="33">
        <v>0.151675</v>
      </c>
      <c r="P33" s="33">
        <v>0.15824099999999999</v>
      </c>
      <c r="Q33" s="33">
        <v>0.16467799999999999</v>
      </c>
      <c r="R33" s="33">
        <v>0.17128199999999999</v>
      </c>
      <c r="S33" s="33">
        <v>0.177677</v>
      </c>
      <c r="T33" s="33">
        <v>0.183888</v>
      </c>
      <c r="U33" s="33">
        <v>0.19037799999999999</v>
      </c>
      <c r="V33" s="33">
        <v>0.19711100000000001</v>
      </c>
      <c r="W33" s="33">
        <v>0.204177</v>
      </c>
      <c r="X33" s="33">
        <v>0.212148</v>
      </c>
      <c r="Y33" s="33">
        <v>0.22069800000000001</v>
      </c>
      <c r="Z33" s="33">
        <v>0.22956199999999999</v>
      </c>
      <c r="AA33" s="33">
        <v>0.238927</v>
      </c>
      <c r="AB33" s="33">
        <v>0.24877199999999999</v>
      </c>
      <c r="AC33" s="33">
        <v>0.25929799999999997</v>
      </c>
      <c r="AD33" s="33">
        <v>0.27045200000000003</v>
      </c>
      <c r="AE33" s="33">
        <v>0.28237499999999999</v>
      </c>
      <c r="AF33" s="33">
        <v>0.29488900000000001</v>
      </c>
      <c r="AG33" s="33">
        <v>0.30827399999999999</v>
      </c>
      <c r="AH33" s="33">
        <v>0.32194600000000001</v>
      </c>
      <c r="AI33" s="34">
        <v>5.8279999999999998E-2</v>
      </c>
    </row>
    <row r="34" spans="1:35" ht="15" customHeight="1" x14ac:dyDescent="0.45">
      <c r="A34" s="104" t="s">
        <v>1120</v>
      </c>
      <c r="B34" s="55" t="s">
        <v>1104</v>
      </c>
      <c r="C34" s="33">
        <v>0.53423900000000002</v>
      </c>
      <c r="D34" s="33">
        <v>0.58277900000000005</v>
      </c>
      <c r="E34" s="33">
        <v>0.62595599999999996</v>
      </c>
      <c r="F34" s="33">
        <v>0.67622700000000002</v>
      </c>
      <c r="G34" s="33">
        <v>0.72451699999999997</v>
      </c>
      <c r="H34" s="33">
        <v>0.77186600000000005</v>
      </c>
      <c r="I34" s="33">
        <v>0.81752199999999997</v>
      </c>
      <c r="J34" s="33">
        <v>0.86134100000000002</v>
      </c>
      <c r="K34" s="33">
        <v>0.90812599999999999</v>
      </c>
      <c r="L34" s="33">
        <v>0.95885399999999998</v>
      </c>
      <c r="M34" s="33">
        <v>1.012105</v>
      </c>
      <c r="N34" s="33">
        <v>1.069855</v>
      </c>
      <c r="O34" s="33">
        <v>1.1312930000000001</v>
      </c>
      <c r="P34" s="33">
        <v>1.196442</v>
      </c>
      <c r="Q34" s="33">
        <v>1.2640450000000001</v>
      </c>
      <c r="R34" s="33">
        <v>1.339696</v>
      </c>
      <c r="S34" s="33">
        <v>1.418526</v>
      </c>
      <c r="T34" s="33">
        <v>1.498373</v>
      </c>
      <c r="U34" s="33">
        <v>1.5818559999999999</v>
      </c>
      <c r="V34" s="33">
        <v>1.6697010000000001</v>
      </c>
      <c r="W34" s="33">
        <v>1.7627200000000001</v>
      </c>
      <c r="X34" s="33">
        <v>1.8660669999999999</v>
      </c>
      <c r="Y34" s="33">
        <v>1.9752559999999999</v>
      </c>
      <c r="Z34" s="33">
        <v>2.0890019999999998</v>
      </c>
      <c r="AA34" s="33">
        <v>2.2101860000000002</v>
      </c>
      <c r="AB34" s="33">
        <v>2.3372790000000001</v>
      </c>
      <c r="AC34" s="33">
        <v>2.470707</v>
      </c>
      <c r="AD34" s="33">
        <v>2.6096889999999999</v>
      </c>
      <c r="AE34" s="33">
        <v>2.7560799999999999</v>
      </c>
      <c r="AF34" s="33">
        <v>2.9075310000000001</v>
      </c>
      <c r="AG34" s="33">
        <v>3.0689769999999998</v>
      </c>
      <c r="AH34" s="33">
        <v>3.2357179999999999</v>
      </c>
      <c r="AI34" s="34">
        <v>5.9823000000000001E-2</v>
      </c>
    </row>
    <row r="35" spans="1:35" ht="15" customHeight="1" x14ac:dyDescent="0.45">
      <c r="A35" s="104" t="s">
        <v>1121</v>
      </c>
      <c r="B35" s="55" t="s">
        <v>1106</v>
      </c>
      <c r="C35" s="33">
        <v>7.1000000000000005E-5</v>
      </c>
      <c r="D35" s="33">
        <v>5.0889999999999998E-3</v>
      </c>
      <c r="E35" s="33">
        <v>9.3779999999999992E-3</v>
      </c>
      <c r="F35" s="33">
        <v>1.4001E-2</v>
      </c>
      <c r="G35" s="33">
        <v>1.8592000000000001E-2</v>
      </c>
      <c r="H35" s="33">
        <v>2.3140999999999998E-2</v>
      </c>
      <c r="I35" s="33">
        <v>2.7609000000000002E-2</v>
      </c>
      <c r="J35" s="33">
        <v>3.2079000000000003E-2</v>
      </c>
      <c r="K35" s="33">
        <v>3.6546000000000002E-2</v>
      </c>
      <c r="L35" s="33">
        <v>4.1134999999999998E-2</v>
      </c>
      <c r="M35" s="33">
        <v>4.582E-2</v>
      </c>
      <c r="N35" s="33">
        <v>5.0639000000000003E-2</v>
      </c>
      <c r="O35" s="33">
        <v>5.5591000000000002E-2</v>
      </c>
      <c r="P35" s="33">
        <v>6.0663000000000002E-2</v>
      </c>
      <c r="Q35" s="33">
        <v>6.5878999999999993E-2</v>
      </c>
      <c r="R35" s="33">
        <v>7.1387000000000006E-2</v>
      </c>
      <c r="S35" s="33">
        <v>7.7010999999999996E-2</v>
      </c>
      <c r="T35" s="33">
        <v>8.2709000000000005E-2</v>
      </c>
      <c r="U35" s="33">
        <v>8.8652999999999996E-2</v>
      </c>
      <c r="V35" s="33">
        <v>9.4911999999999996E-2</v>
      </c>
      <c r="W35" s="33">
        <v>0.101243</v>
      </c>
      <c r="X35" s="33">
        <v>0.108192</v>
      </c>
      <c r="Y35" s="33">
        <v>0.11558400000000001</v>
      </c>
      <c r="Z35" s="33">
        <v>0.12322900000000001</v>
      </c>
      <c r="AA35" s="33">
        <v>0.13130600000000001</v>
      </c>
      <c r="AB35" s="33">
        <v>0.13974800000000001</v>
      </c>
      <c r="AC35" s="33">
        <v>0.14857899999999999</v>
      </c>
      <c r="AD35" s="33">
        <v>0.157777</v>
      </c>
      <c r="AE35" s="33">
        <v>0.16745399999999999</v>
      </c>
      <c r="AF35" s="33">
        <v>0.177508</v>
      </c>
      <c r="AG35" s="33">
        <v>0.188171</v>
      </c>
      <c r="AH35" s="33">
        <v>0.199153</v>
      </c>
      <c r="AI35" s="34">
        <v>0.29198800000000003</v>
      </c>
    </row>
    <row r="36" spans="1:35" ht="15" customHeight="1" x14ac:dyDescent="0.45">
      <c r="A36" s="104" t="s">
        <v>1122</v>
      </c>
      <c r="B36" s="55" t="s">
        <v>1108</v>
      </c>
      <c r="C36" s="33">
        <v>0</v>
      </c>
      <c r="D36" s="33">
        <v>5.5189999999999996E-3</v>
      </c>
      <c r="E36" s="33">
        <v>1.0246999999999999E-2</v>
      </c>
      <c r="F36" s="33">
        <v>1.5341E-2</v>
      </c>
      <c r="G36" s="33">
        <v>2.0400999999999999E-2</v>
      </c>
      <c r="H36" s="33">
        <v>2.5413000000000002E-2</v>
      </c>
      <c r="I36" s="33">
        <v>3.0335999999999998E-2</v>
      </c>
      <c r="J36" s="33">
        <v>3.5262000000000002E-2</v>
      </c>
      <c r="K36" s="33">
        <v>4.0183000000000003E-2</v>
      </c>
      <c r="L36" s="33">
        <v>4.5239000000000001E-2</v>
      </c>
      <c r="M36" s="33">
        <v>5.0398999999999999E-2</v>
      </c>
      <c r="N36" s="33">
        <v>5.5705999999999999E-2</v>
      </c>
      <c r="O36" s="33">
        <v>6.1161E-2</v>
      </c>
      <c r="P36" s="33">
        <v>6.6744999999999999E-2</v>
      </c>
      <c r="Q36" s="33">
        <v>7.2487999999999997E-2</v>
      </c>
      <c r="R36" s="33">
        <v>7.8556000000000001E-2</v>
      </c>
      <c r="S36" s="33">
        <v>8.4749000000000005E-2</v>
      </c>
      <c r="T36" s="33">
        <v>9.1023000000000007E-2</v>
      </c>
      <c r="U36" s="33">
        <v>9.7567000000000001E-2</v>
      </c>
      <c r="V36" s="33">
        <v>0.104458</v>
      </c>
      <c r="W36" s="33">
        <v>0.111429</v>
      </c>
      <c r="X36" s="33">
        <v>0.11908000000000001</v>
      </c>
      <c r="Y36" s="33">
        <v>0.127218</v>
      </c>
      <c r="Z36" s="33">
        <v>0.13563600000000001</v>
      </c>
      <c r="AA36" s="33">
        <v>0.14452699999999999</v>
      </c>
      <c r="AB36" s="33">
        <v>0.15382199999999999</v>
      </c>
      <c r="AC36" s="33">
        <v>0.16354399999999999</v>
      </c>
      <c r="AD36" s="33">
        <v>0.17367099999999999</v>
      </c>
      <c r="AE36" s="33">
        <v>0.18432399999999999</v>
      </c>
      <c r="AF36" s="33">
        <v>0.19539300000000001</v>
      </c>
      <c r="AG36" s="33">
        <v>0.20713500000000001</v>
      </c>
      <c r="AH36" s="33">
        <v>0.219225</v>
      </c>
      <c r="AI36" s="34" t="s">
        <v>153</v>
      </c>
    </row>
    <row r="37" spans="1:35" ht="15" customHeight="1" x14ac:dyDescent="0.45">
      <c r="A37" s="104" t="s">
        <v>1123</v>
      </c>
      <c r="B37" s="55" t="s">
        <v>1110</v>
      </c>
      <c r="C37" s="33">
        <v>0</v>
      </c>
      <c r="D37" s="33">
        <v>4.7559999999999998E-3</v>
      </c>
      <c r="E37" s="33">
        <v>8.8310000000000003E-3</v>
      </c>
      <c r="F37" s="33">
        <v>1.3221E-2</v>
      </c>
      <c r="G37" s="33">
        <v>1.7580999999999999E-2</v>
      </c>
      <c r="H37" s="33">
        <v>2.1901E-2</v>
      </c>
      <c r="I37" s="33">
        <v>2.6143E-2</v>
      </c>
      <c r="J37" s="33">
        <v>3.0388999999999999E-2</v>
      </c>
      <c r="K37" s="33">
        <v>3.4629E-2</v>
      </c>
      <c r="L37" s="33">
        <v>3.8987000000000001E-2</v>
      </c>
      <c r="M37" s="33">
        <v>4.3432999999999999E-2</v>
      </c>
      <c r="N37" s="33">
        <v>4.8007000000000001E-2</v>
      </c>
      <c r="O37" s="33">
        <v>5.2707999999999998E-2</v>
      </c>
      <c r="P37" s="33">
        <v>5.7520000000000002E-2</v>
      </c>
      <c r="Q37" s="33">
        <v>6.2469999999999998E-2</v>
      </c>
      <c r="R37" s="33">
        <v>6.7698999999999995E-2</v>
      </c>
      <c r="S37" s="33">
        <v>7.3036000000000004E-2</v>
      </c>
      <c r="T37" s="33">
        <v>7.8442999999999999E-2</v>
      </c>
      <c r="U37" s="33">
        <v>8.4083000000000005E-2</v>
      </c>
      <c r="V37" s="33">
        <v>9.0021000000000004E-2</v>
      </c>
      <c r="W37" s="33">
        <v>9.6029000000000003E-2</v>
      </c>
      <c r="X37" s="33">
        <v>0.102622</v>
      </c>
      <c r="Y37" s="33">
        <v>0.109635</v>
      </c>
      <c r="Z37" s="33">
        <v>0.11688999999999999</v>
      </c>
      <c r="AA37" s="33">
        <v>0.124553</v>
      </c>
      <c r="AB37" s="33">
        <v>0.13256200000000001</v>
      </c>
      <c r="AC37" s="33">
        <v>0.14094100000000001</v>
      </c>
      <c r="AD37" s="33">
        <v>0.149668</v>
      </c>
      <c r="AE37" s="33">
        <v>0.15884899999999999</v>
      </c>
      <c r="AF37" s="33">
        <v>0.16838800000000001</v>
      </c>
      <c r="AG37" s="33">
        <v>0.178507</v>
      </c>
      <c r="AH37" s="33">
        <v>0.18892600000000001</v>
      </c>
      <c r="AI37" s="34" t="s">
        <v>153</v>
      </c>
    </row>
    <row r="38" spans="1:35" ht="15" customHeight="1" x14ac:dyDescent="0.45">
      <c r="A38" s="104" t="s">
        <v>1124</v>
      </c>
      <c r="B38" s="55" t="s">
        <v>1112</v>
      </c>
      <c r="C38" s="33">
        <v>0</v>
      </c>
      <c r="D38" s="33">
        <v>8.482E-3</v>
      </c>
      <c r="E38" s="33">
        <v>1.5748999999999999E-2</v>
      </c>
      <c r="F38" s="33">
        <v>2.3578000000000002E-2</v>
      </c>
      <c r="G38" s="33">
        <v>3.1355000000000001E-2</v>
      </c>
      <c r="H38" s="33">
        <v>3.9059000000000003E-2</v>
      </c>
      <c r="I38" s="33">
        <v>4.6626000000000001E-2</v>
      </c>
      <c r="J38" s="33">
        <v>5.4197000000000002E-2</v>
      </c>
      <c r="K38" s="33">
        <v>6.1760000000000002E-2</v>
      </c>
      <c r="L38" s="33">
        <v>6.9530999999999996E-2</v>
      </c>
      <c r="M38" s="33">
        <v>7.7462000000000003E-2</v>
      </c>
      <c r="N38" s="33">
        <v>8.5619000000000001E-2</v>
      </c>
      <c r="O38" s="33">
        <v>9.4002000000000002E-2</v>
      </c>
      <c r="P38" s="33">
        <v>0.102585</v>
      </c>
      <c r="Q38" s="33">
        <v>0.111412</v>
      </c>
      <c r="R38" s="33">
        <v>0.120739</v>
      </c>
      <c r="S38" s="33">
        <v>0.13025600000000001</v>
      </c>
      <c r="T38" s="33">
        <v>0.1399</v>
      </c>
      <c r="U38" s="33">
        <v>0.14995800000000001</v>
      </c>
      <c r="V38" s="33">
        <v>0.160549</v>
      </c>
      <c r="W38" s="33">
        <v>0.171264</v>
      </c>
      <c r="X38" s="33">
        <v>0.18302299999999999</v>
      </c>
      <c r="Y38" s="33">
        <v>0.19553000000000001</v>
      </c>
      <c r="Z38" s="33">
        <v>0.20846799999999999</v>
      </c>
      <c r="AA38" s="33">
        <v>0.222135</v>
      </c>
      <c r="AB38" s="33">
        <v>0.23641899999999999</v>
      </c>
      <c r="AC38" s="33">
        <v>0.25136199999999997</v>
      </c>
      <c r="AD38" s="33">
        <v>0.26692700000000003</v>
      </c>
      <c r="AE38" s="33">
        <v>0.28330100000000003</v>
      </c>
      <c r="AF38" s="33">
        <v>0.30031400000000003</v>
      </c>
      <c r="AG38" s="33">
        <v>0.31835999999999998</v>
      </c>
      <c r="AH38" s="33">
        <v>0.33694299999999999</v>
      </c>
      <c r="AI38" s="34" t="s">
        <v>153</v>
      </c>
    </row>
    <row r="39" spans="1:35" ht="15" customHeight="1" x14ac:dyDescent="0.45">
      <c r="A39" s="104" t="s">
        <v>1125</v>
      </c>
      <c r="B39" s="55" t="s">
        <v>1126</v>
      </c>
      <c r="C39" s="33">
        <v>54.603447000000003</v>
      </c>
      <c r="D39" s="33">
        <v>54.486111000000001</v>
      </c>
      <c r="E39" s="33">
        <v>54.648014000000003</v>
      </c>
      <c r="F39" s="33">
        <v>55.537315</v>
      </c>
      <c r="G39" s="33">
        <v>56.453899</v>
      </c>
      <c r="H39" s="33">
        <v>57.472546000000001</v>
      </c>
      <c r="I39" s="33">
        <v>58.453628999999999</v>
      </c>
      <c r="J39" s="33">
        <v>59.580730000000003</v>
      </c>
      <c r="K39" s="33">
        <v>60.754837000000002</v>
      </c>
      <c r="L39" s="33">
        <v>62.127594000000002</v>
      </c>
      <c r="M39" s="33">
        <v>63.555317000000002</v>
      </c>
      <c r="N39" s="33">
        <v>65.064635999999993</v>
      </c>
      <c r="O39" s="33">
        <v>66.640822999999997</v>
      </c>
      <c r="P39" s="33">
        <v>68.281540000000007</v>
      </c>
      <c r="Q39" s="33">
        <v>69.932243</v>
      </c>
      <c r="R39" s="33">
        <v>71.735671999999994</v>
      </c>
      <c r="S39" s="33">
        <v>73.509865000000005</v>
      </c>
      <c r="T39" s="33">
        <v>75.238502999999994</v>
      </c>
      <c r="U39" s="33">
        <v>76.993056999999993</v>
      </c>
      <c r="V39" s="33">
        <v>78.784592000000004</v>
      </c>
      <c r="W39" s="33">
        <v>80.622246000000004</v>
      </c>
      <c r="X39" s="33">
        <v>82.693191999999996</v>
      </c>
      <c r="Y39" s="33">
        <v>84.871773000000005</v>
      </c>
      <c r="Z39" s="33">
        <v>87.039969999999997</v>
      </c>
      <c r="AA39" s="33">
        <v>89.364326000000005</v>
      </c>
      <c r="AB39" s="33">
        <v>91.777717999999993</v>
      </c>
      <c r="AC39" s="33">
        <v>94.244681999999997</v>
      </c>
      <c r="AD39" s="33">
        <v>96.719909999999999</v>
      </c>
      <c r="AE39" s="33">
        <v>99.276543000000004</v>
      </c>
      <c r="AF39" s="33">
        <v>101.835915</v>
      </c>
      <c r="AG39" s="33">
        <v>104.501778</v>
      </c>
      <c r="AH39" s="33">
        <v>107.089401</v>
      </c>
      <c r="AI39" s="34">
        <v>2.1965999999999999E-2</v>
      </c>
    </row>
    <row r="40" spans="1:35" ht="15" customHeight="1" x14ac:dyDescent="0.45">
      <c r="B40" s="57" t="s">
        <v>1127</v>
      </c>
    </row>
    <row r="41" spans="1:35" ht="15" customHeight="1" x14ac:dyDescent="0.45">
      <c r="A41" s="104" t="s">
        <v>1128</v>
      </c>
      <c r="B41" s="55" t="s">
        <v>1096</v>
      </c>
      <c r="C41" s="33">
        <v>185.11108400000001</v>
      </c>
      <c r="D41" s="33">
        <v>186.35144</v>
      </c>
      <c r="E41" s="33">
        <v>186.93348700000001</v>
      </c>
      <c r="F41" s="33">
        <v>188.990723</v>
      </c>
      <c r="G41" s="33">
        <v>190.652939</v>
      </c>
      <c r="H41" s="33">
        <v>192.31040999999999</v>
      </c>
      <c r="I41" s="33">
        <v>193.70581100000001</v>
      </c>
      <c r="J41" s="33">
        <v>195.17240899999999</v>
      </c>
      <c r="K41" s="33">
        <v>196.26618999999999</v>
      </c>
      <c r="L41" s="33">
        <v>197.498154</v>
      </c>
      <c r="M41" s="33">
        <v>198.58839399999999</v>
      </c>
      <c r="N41" s="33">
        <v>199.70950300000001</v>
      </c>
      <c r="O41" s="33">
        <v>200.86836199999999</v>
      </c>
      <c r="P41" s="33">
        <v>201.850266</v>
      </c>
      <c r="Q41" s="33">
        <v>202.71835300000001</v>
      </c>
      <c r="R41" s="33">
        <v>203.849411</v>
      </c>
      <c r="S41" s="33">
        <v>204.734375</v>
      </c>
      <c r="T41" s="33">
        <v>205.23651100000001</v>
      </c>
      <c r="U41" s="33">
        <v>205.688309</v>
      </c>
      <c r="V41" s="33">
        <v>206.14254800000001</v>
      </c>
      <c r="W41" s="33">
        <v>206.508286</v>
      </c>
      <c r="X41" s="33">
        <v>207.310745</v>
      </c>
      <c r="Y41" s="33">
        <v>208.18188499999999</v>
      </c>
      <c r="Z41" s="33">
        <v>208.93920900000001</v>
      </c>
      <c r="AA41" s="33">
        <v>209.79104599999999</v>
      </c>
      <c r="AB41" s="33">
        <v>210.58557099999999</v>
      </c>
      <c r="AC41" s="33">
        <v>211.29188500000001</v>
      </c>
      <c r="AD41" s="33">
        <v>211.76937899999999</v>
      </c>
      <c r="AE41" s="33">
        <v>212.14218099999999</v>
      </c>
      <c r="AF41" s="33">
        <v>212.278976</v>
      </c>
      <c r="AG41" s="33">
        <v>212.39001500000001</v>
      </c>
      <c r="AH41" s="33">
        <v>212.108093</v>
      </c>
      <c r="AI41" s="34">
        <v>4.4010000000000004E-3</v>
      </c>
    </row>
    <row r="42" spans="1:35" ht="15" customHeight="1" x14ac:dyDescent="0.45">
      <c r="A42" s="104" t="s">
        <v>1129</v>
      </c>
      <c r="B42" s="55" t="s">
        <v>1098</v>
      </c>
      <c r="C42" s="33">
        <v>0.18604699999999999</v>
      </c>
      <c r="D42" s="33">
        <v>0.16338</v>
      </c>
      <c r="E42" s="33">
        <v>0.14579600000000001</v>
      </c>
      <c r="F42" s="33">
        <v>0.131799</v>
      </c>
      <c r="G42" s="33">
        <v>0.120238</v>
      </c>
      <c r="H42" s="33">
        <v>0.11078</v>
      </c>
      <c r="I42" s="33">
        <v>0.10238999999999999</v>
      </c>
      <c r="J42" s="33">
        <v>9.5907000000000006E-2</v>
      </c>
      <c r="K42" s="33">
        <v>9.0814000000000006E-2</v>
      </c>
      <c r="L42" s="33">
        <v>8.6697999999999997E-2</v>
      </c>
      <c r="M42" s="33">
        <v>8.3225999999999994E-2</v>
      </c>
      <c r="N42" s="33">
        <v>8.0883999999999998E-2</v>
      </c>
      <c r="O42" s="33">
        <v>7.8847E-2</v>
      </c>
      <c r="P42" s="33">
        <v>7.6834E-2</v>
      </c>
      <c r="Q42" s="33">
        <v>7.5231000000000006E-2</v>
      </c>
      <c r="R42" s="33">
        <v>7.4111999999999997E-2</v>
      </c>
      <c r="S42" s="33">
        <v>7.3336999999999999E-2</v>
      </c>
      <c r="T42" s="33">
        <v>7.2411000000000003E-2</v>
      </c>
      <c r="U42" s="33">
        <v>7.1692000000000006E-2</v>
      </c>
      <c r="V42" s="33">
        <v>7.1152999999999994E-2</v>
      </c>
      <c r="W42" s="33">
        <v>7.0799000000000001E-2</v>
      </c>
      <c r="X42" s="33">
        <v>7.0521E-2</v>
      </c>
      <c r="Y42" s="33">
        <v>7.0375999999999994E-2</v>
      </c>
      <c r="Z42" s="33">
        <v>7.0074999999999998E-2</v>
      </c>
      <c r="AA42" s="33">
        <v>6.9827E-2</v>
      </c>
      <c r="AB42" s="33">
        <v>6.9825999999999999E-2</v>
      </c>
      <c r="AC42" s="33">
        <v>7.0007E-2</v>
      </c>
      <c r="AD42" s="33">
        <v>7.0283999999999999E-2</v>
      </c>
      <c r="AE42" s="33">
        <v>7.0647000000000001E-2</v>
      </c>
      <c r="AF42" s="33">
        <v>7.1040000000000006E-2</v>
      </c>
      <c r="AG42" s="33">
        <v>7.1465000000000001E-2</v>
      </c>
      <c r="AH42" s="33">
        <v>7.1809999999999999E-2</v>
      </c>
      <c r="AI42" s="34">
        <v>-3.0242000000000002E-2</v>
      </c>
    </row>
    <row r="43" spans="1:35" ht="15" customHeight="1" x14ac:dyDescent="0.45">
      <c r="A43" s="104" t="s">
        <v>1130</v>
      </c>
      <c r="B43" s="55" t="s">
        <v>1100</v>
      </c>
      <c r="C43" s="33">
        <v>3.8039999999999997E-2</v>
      </c>
      <c r="D43" s="33">
        <v>4.1971000000000001E-2</v>
      </c>
      <c r="E43" s="33">
        <v>4.4823000000000002E-2</v>
      </c>
      <c r="F43" s="33">
        <v>4.7530000000000003E-2</v>
      </c>
      <c r="G43" s="33">
        <v>4.9609E-2</v>
      </c>
      <c r="H43" s="33">
        <v>5.1239E-2</v>
      </c>
      <c r="I43" s="33">
        <v>5.2448000000000002E-2</v>
      </c>
      <c r="J43" s="33">
        <v>5.3499999999999999E-2</v>
      </c>
      <c r="K43" s="33">
        <v>5.4329000000000002E-2</v>
      </c>
      <c r="L43" s="33">
        <v>5.5081999999999999E-2</v>
      </c>
      <c r="M43" s="33">
        <v>5.5632000000000001E-2</v>
      </c>
      <c r="N43" s="33">
        <v>5.6097000000000001E-2</v>
      </c>
      <c r="O43" s="33">
        <v>5.6446999999999997E-2</v>
      </c>
      <c r="P43" s="33">
        <v>5.6626999999999997E-2</v>
      </c>
      <c r="Q43" s="33">
        <v>5.6806000000000002E-2</v>
      </c>
      <c r="R43" s="33">
        <v>5.7147000000000003E-2</v>
      </c>
      <c r="S43" s="33">
        <v>5.7472000000000002E-2</v>
      </c>
      <c r="T43" s="33">
        <v>5.7721000000000001E-2</v>
      </c>
      <c r="U43" s="33">
        <v>5.8056000000000003E-2</v>
      </c>
      <c r="V43" s="33">
        <v>5.8467999999999999E-2</v>
      </c>
      <c r="W43" s="33">
        <v>5.8936000000000002E-2</v>
      </c>
      <c r="X43" s="33">
        <v>5.9603999999999997E-2</v>
      </c>
      <c r="Y43" s="33">
        <v>6.0395999999999998E-2</v>
      </c>
      <c r="Z43" s="33">
        <v>6.1193999999999998E-2</v>
      </c>
      <c r="AA43" s="33">
        <v>6.207E-2</v>
      </c>
      <c r="AB43" s="33">
        <v>6.2976000000000004E-2</v>
      </c>
      <c r="AC43" s="33">
        <v>6.3911999999999997E-2</v>
      </c>
      <c r="AD43" s="33">
        <v>6.4853999999999995E-2</v>
      </c>
      <c r="AE43" s="33">
        <v>6.5837999999999994E-2</v>
      </c>
      <c r="AF43" s="33">
        <v>6.6812999999999997E-2</v>
      </c>
      <c r="AG43" s="33">
        <v>6.7821000000000006E-2</v>
      </c>
      <c r="AH43" s="33">
        <v>6.8751000000000007E-2</v>
      </c>
      <c r="AI43" s="34">
        <v>1.9275E-2</v>
      </c>
    </row>
    <row r="44" spans="1:35" ht="15" customHeight="1" x14ac:dyDescent="0.45">
      <c r="A44" s="104" t="s">
        <v>1131</v>
      </c>
      <c r="B44" s="55" t="s">
        <v>1102</v>
      </c>
      <c r="C44" s="33">
        <v>2.235852</v>
      </c>
      <c r="D44" s="33">
        <v>2.294092</v>
      </c>
      <c r="E44" s="33">
        <v>2.3136420000000002</v>
      </c>
      <c r="F44" s="33">
        <v>2.329923</v>
      </c>
      <c r="G44" s="33">
        <v>2.3264239999999998</v>
      </c>
      <c r="H44" s="33">
        <v>2.3125979999999999</v>
      </c>
      <c r="I44" s="33">
        <v>2.2891910000000002</v>
      </c>
      <c r="J44" s="33">
        <v>2.268653</v>
      </c>
      <c r="K44" s="33">
        <v>2.2499850000000001</v>
      </c>
      <c r="L44" s="33">
        <v>2.243433</v>
      </c>
      <c r="M44" s="33">
        <v>2.246753</v>
      </c>
      <c r="N44" s="33">
        <v>2.262235</v>
      </c>
      <c r="O44" s="33">
        <v>2.2923580000000001</v>
      </c>
      <c r="P44" s="33">
        <v>2.34076</v>
      </c>
      <c r="Q44" s="33">
        <v>2.4115060000000001</v>
      </c>
      <c r="R44" s="33">
        <v>2.510618</v>
      </c>
      <c r="S44" s="33">
        <v>2.6308560000000001</v>
      </c>
      <c r="T44" s="33">
        <v>2.7734830000000001</v>
      </c>
      <c r="U44" s="33">
        <v>2.944429</v>
      </c>
      <c r="V44" s="33">
        <v>3.1435279999999999</v>
      </c>
      <c r="W44" s="33">
        <v>3.3701669999999999</v>
      </c>
      <c r="X44" s="33">
        <v>3.635866</v>
      </c>
      <c r="Y44" s="33">
        <v>3.938669</v>
      </c>
      <c r="Z44" s="33">
        <v>4.2726550000000003</v>
      </c>
      <c r="AA44" s="33">
        <v>4.644774</v>
      </c>
      <c r="AB44" s="33">
        <v>5.0579029999999996</v>
      </c>
      <c r="AC44" s="33">
        <v>5.5101639999999996</v>
      </c>
      <c r="AD44" s="33">
        <v>6.0020619999999996</v>
      </c>
      <c r="AE44" s="33">
        <v>6.5448709999999997</v>
      </c>
      <c r="AF44" s="33">
        <v>7.1332760000000004</v>
      </c>
      <c r="AG44" s="33">
        <v>7.7820349999999996</v>
      </c>
      <c r="AH44" s="33">
        <v>8.48447</v>
      </c>
      <c r="AI44" s="34">
        <v>4.3958999999999998E-2</v>
      </c>
    </row>
    <row r="45" spans="1:35" ht="15" customHeight="1" x14ac:dyDescent="0.45">
      <c r="A45" s="104" t="s">
        <v>1132</v>
      </c>
      <c r="B45" s="55" t="s">
        <v>1104</v>
      </c>
      <c r="C45" s="33">
        <v>0</v>
      </c>
      <c r="D45" s="33">
        <v>0</v>
      </c>
      <c r="E45" s="33">
        <v>0</v>
      </c>
      <c r="F45" s="33">
        <v>0</v>
      </c>
      <c r="G45" s="33">
        <v>0</v>
      </c>
      <c r="H45" s="33">
        <v>0</v>
      </c>
      <c r="I45" s="33">
        <v>0</v>
      </c>
      <c r="J45" s="33">
        <v>0</v>
      </c>
      <c r="K45" s="33">
        <v>0</v>
      </c>
      <c r="L45" s="33">
        <v>0</v>
      </c>
      <c r="M45" s="33">
        <v>0</v>
      </c>
      <c r="N45" s="33">
        <v>0</v>
      </c>
      <c r="O45" s="33">
        <v>0</v>
      </c>
      <c r="P45" s="33">
        <v>0</v>
      </c>
      <c r="Q45" s="33">
        <v>0</v>
      </c>
      <c r="R45" s="33">
        <v>0</v>
      </c>
      <c r="S45" s="33">
        <v>0</v>
      </c>
      <c r="T45" s="33">
        <v>0</v>
      </c>
      <c r="U45" s="33">
        <v>0</v>
      </c>
      <c r="V45" s="33">
        <v>0</v>
      </c>
      <c r="W45" s="33">
        <v>0</v>
      </c>
      <c r="X45" s="33">
        <v>0</v>
      </c>
      <c r="Y45" s="33">
        <v>0</v>
      </c>
      <c r="Z45" s="33">
        <v>0</v>
      </c>
      <c r="AA45" s="33">
        <v>0</v>
      </c>
      <c r="AB45" s="33">
        <v>0</v>
      </c>
      <c r="AC45" s="33">
        <v>0</v>
      </c>
      <c r="AD45" s="33">
        <v>0</v>
      </c>
      <c r="AE45" s="33">
        <v>0</v>
      </c>
      <c r="AF45" s="33">
        <v>0</v>
      </c>
      <c r="AG45" s="33">
        <v>0</v>
      </c>
      <c r="AH45" s="33">
        <v>0</v>
      </c>
      <c r="AI45" s="34" t="s">
        <v>153</v>
      </c>
    </row>
    <row r="46" spans="1:35" ht="15" customHeight="1" x14ac:dyDescent="0.45">
      <c r="A46" s="104" t="s">
        <v>1133</v>
      </c>
      <c r="B46" s="55" t="s">
        <v>1106</v>
      </c>
      <c r="C46" s="33">
        <v>0</v>
      </c>
      <c r="D46" s="33">
        <v>1.1169999999999999E-3</v>
      </c>
      <c r="E46" s="33">
        <v>2.085E-3</v>
      </c>
      <c r="F46" s="33">
        <v>3.1440000000000001E-3</v>
      </c>
      <c r="G46" s="33">
        <v>4.2209999999999999E-3</v>
      </c>
      <c r="H46" s="33">
        <v>5.313E-3</v>
      </c>
      <c r="I46" s="33">
        <v>6.4079999999999996E-3</v>
      </c>
      <c r="J46" s="33">
        <v>7.5170000000000002E-3</v>
      </c>
      <c r="K46" s="33">
        <v>8.626E-3</v>
      </c>
      <c r="L46" s="33">
        <v>9.75E-3</v>
      </c>
      <c r="M46" s="33">
        <v>1.0869E-2</v>
      </c>
      <c r="N46" s="33">
        <v>1.1978000000000001E-2</v>
      </c>
      <c r="O46" s="33">
        <v>1.3065999999999999E-2</v>
      </c>
      <c r="P46" s="33">
        <v>1.4116999999999999E-2</v>
      </c>
      <c r="Q46" s="33">
        <v>1.5129E-2</v>
      </c>
      <c r="R46" s="33">
        <v>1.6129000000000001E-2</v>
      </c>
      <c r="S46" s="33">
        <v>1.7076000000000001E-2</v>
      </c>
      <c r="T46" s="33">
        <v>1.7963E-2</v>
      </c>
      <c r="U46" s="33">
        <v>1.8828999999999999E-2</v>
      </c>
      <c r="V46" s="33">
        <v>1.9699999999999999E-2</v>
      </c>
      <c r="W46" s="33">
        <v>2.0548E-2</v>
      </c>
      <c r="X46" s="33">
        <v>2.1418E-2</v>
      </c>
      <c r="Y46" s="33">
        <v>2.2304000000000001E-2</v>
      </c>
      <c r="Z46" s="33">
        <v>2.3210999999999999E-2</v>
      </c>
      <c r="AA46" s="33">
        <v>2.4145E-2</v>
      </c>
      <c r="AB46" s="33">
        <v>2.5101999999999999E-2</v>
      </c>
      <c r="AC46" s="33">
        <v>2.6086000000000002E-2</v>
      </c>
      <c r="AD46" s="33">
        <v>2.7091E-2</v>
      </c>
      <c r="AE46" s="33">
        <v>2.8131E-2</v>
      </c>
      <c r="AF46" s="33">
        <v>2.9186E-2</v>
      </c>
      <c r="AG46" s="33">
        <v>3.0283999999999998E-2</v>
      </c>
      <c r="AH46" s="33">
        <v>3.1376000000000001E-2</v>
      </c>
      <c r="AI46" s="34" t="s">
        <v>153</v>
      </c>
    </row>
    <row r="47" spans="1:35" ht="15" customHeight="1" x14ac:dyDescent="0.45">
      <c r="A47" s="104" t="s">
        <v>1134</v>
      </c>
      <c r="B47" s="55" t="s">
        <v>1108</v>
      </c>
      <c r="C47" s="33">
        <v>1.0020000000000001E-3</v>
      </c>
      <c r="D47" s="33">
        <v>2.483E-3</v>
      </c>
      <c r="E47" s="33">
        <v>3.7929999999999999E-3</v>
      </c>
      <c r="F47" s="33">
        <v>5.2350000000000001E-3</v>
      </c>
      <c r="G47" s="33">
        <v>6.7000000000000002E-3</v>
      </c>
      <c r="H47" s="33">
        <v>8.182E-3</v>
      </c>
      <c r="I47" s="33">
        <v>9.6600000000000002E-3</v>
      </c>
      <c r="J47" s="33">
        <v>1.1147000000000001E-2</v>
      </c>
      <c r="K47" s="33">
        <v>1.2624E-2</v>
      </c>
      <c r="L47" s="33">
        <v>1.4112E-2</v>
      </c>
      <c r="M47" s="33">
        <v>1.5585E-2</v>
      </c>
      <c r="N47" s="33">
        <v>1.7038000000000001E-2</v>
      </c>
      <c r="O47" s="33">
        <v>1.8457999999999999E-2</v>
      </c>
      <c r="P47" s="33">
        <v>1.9827000000000001E-2</v>
      </c>
      <c r="Q47" s="33">
        <v>2.1146000000000002E-2</v>
      </c>
      <c r="R47" s="33">
        <v>2.2457000000000001E-2</v>
      </c>
      <c r="S47" s="33">
        <v>2.3709000000000001E-2</v>
      </c>
      <c r="T47" s="33">
        <v>2.4896000000000001E-2</v>
      </c>
      <c r="U47" s="33">
        <v>2.6054999999999998E-2</v>
      </c>
      <c r="V47" s="33">
        <v>2.7203000000000001E-2</v>
      </c>
      <c r="W47" s="33">
        <v>2.8324999999999999E-2</v>
      </c>
      <c r="X47" s="33">
        <v>2.9509000000000001E-2</v>
      </c>
      <c r="Y47" s="33">
        <v>3.0726E-2</v>
      </c>
      <c r="Z47" s="33">
        <v>3.1960000000000002E-2</v>
      </c>
      <c r="AA47" s="33">
        <v>3.3230999999999997E-2</v>
      </c>
      <c r="AB47" s="33">
        <v>3.4534000000000002E-2</v>
      </c>
      <c r="AC47" s="33">
        <v>3.5874999999999997E-2</v>
      </c>
      <c r="AD47" s="33">
        <v>3.7243999999999999E-2</v>
      </c>
      <c r="AE47" s="33">
        <v>3.8661000000000001E-2</v>
      </c>
      <c r="AF47" s="33">
        <v>4.0098000000000002E-2</v>
      </c>
      <c r="AG47" s="33">
        <v>4.1596000000000001E-2</v>
      </c>
      <c r="AH47" s="33">
        <v>4.3084999999999998E-2</v>
      </c>
      <c r="AI47" s="34">
        <v>0.12898599999999999</v>
      </c>
    </row>
    <row r="48" spans="1:35" ht="15" customHeight="1" x14ac:dyDescent="0.45">
      <c r="A48" s="104" t="s">
        <v>1135</v>
      </c>
      <c r="B48" s="55" t="s">
        <v>1110</v>
      </c>
      <c r="C48" s="33">
        <v>1.0790000000000001E-3</v>
      </c>
      <c r="D48" s="33">
        <v>2.627E-3</v>
      </c>
      <c r="E48" s="33">
        <v>3.9960000000000004E-3</v>
      </c>
      <c r="F48" s="33">
        <v>5.5050000000000003E-3</v>
      </c>
      <c r="G48" s="33">
        <v>7.0369999999999999E-3</v>
      </c>
      <c r="H48" s="33">
        <v>8.5869999999999991E-3</v>
      </c>
      <c r="I48" s="33">
        <v>1.0130999999999999E-2</v>
      </c>
      <c r="J48" s="33">
        <v>1.1686E-2</v>
      </c>
      <c r="K48" s="33">
        <v>1.3228999999999999E-2</v>
      </c>
      <c r="L48" s="33">
        <v>1.4785E-2</v>
      </c>
      <c r="M48" s="33">
        <v>1.6324000000000002E-2</v>
      </c>
      <c r="N48" s="33">
        <v>1.7840999999999999E-2</v>
      </c>
      <c r="O48" s="33">
        <v>1.9324999999999998E-2</v>
      </c>
      <c r="P48" s="33">
        <v>2.0754000000000002E-2</v>
      </c>
      <c r="Q48" s="33">
        <v>2.2131999999999999E-2</v>
      </c>
      <c r="R48" s="33">
        <v>2.3501999999999999E-2</v>
      </c>
      <c r="S48" s="33">
        <v>2.4809999999999999E-2</v>
      </c>
      <c r="T48" s="33">
        <v>2.6051000000000001E-2</v>
      </c>
      <c r="U48" s="33">
        <v>2.7261000000000001E-2</v>
      </c>
      <c r="V48" s="33">
        <v>2.8461E-2</v>
      </c>
      <c r="W48" s="33">
        <v>2.9634000000000001E-2</v>
      </c>
      <c r="X48" s="33">
        <v>3.0872E-2</v>
      </c>
      <c r="Y48" s="33">
        <v>3.2145E-2</v>
      </c>
      <c r="Z48" s="33">
        <v>3.3434999999999999E-2</v>
      </c>
      <c r="AA48" s="33">
        <v>3.4764999999999997E-2</v>
      </c>
      <c r="AB48" s="33">
        <v>3.6128E-2</v>
      </c>
      <c r="AC48" s="33">
        <v>3.7529E-2</v>
      </c>
      <c r="AD48" s="33">
        <v>3.8961000000000003E-2</v>
      </c>
      <c r="AE48" s="33">
        <v>4.0444000000000001E-2</v>
      </c>
      <c r="AF48" s="33">
        <v>4.1946999999999998E-2</v>
      </c>
      <c r="AG48" s="33">
        <v>4.3513000000000003E-2</v>
      </c>
      <c r="AH48" s="33">
        <v>4.5071E-2</v>
      </c>
      <c r="AI48" s="34">
        <v>0.12792799999999999</v>
      </c>
    </row>
    <row r="49" spans="1:35" ht="15" customHeight="1" x14ac:dyDescent="0.45">
      <c r="A49" s="104" t="s">
        <v>1136</v>
      </c>
      <c r="B49" s="55" t="s">
        <v>1112</v>
      </c>
      <c r="C49" s="33">
        <v>1.173E-3</v>
      </c>
      <c r="D49" s="33">
        <v>3.277E-3</v>
      </c>
      <c r="E49" s="33">
        <v>5.1320000000000003E-3</v>
      </c>
      <c r="F49" s="33">
        <v>7.1739999999999998E-3</v>
      </c>
      <c r="G49" s="33">
        <v>9.247E-3</v>
      </c>
      <c r="H49" s="33">
        <v>1.1344999999999999E-2</v>
      </c>
      <c r="I49" s="33">
        <v>1.3439E-2</v>
      </c>
      <c r="J49" s="33">
        <v>1.555E-2</v>
      </c>
      <c r="K49" s="33">
        <v>1.7646999999999999E-2</v>
      </c>
      <c r="L49" s="33">
        <v>1.9764E-2</v>
      </c>
      <c r="M49" s="33">
        <v>2.1860999999999998E-2</v>
      </c>
      <c r="N49" s="33">
        <v>2.393E-2</v>
      </c>
      <c r="O49" s="33">
        <v>2.5954999999999999E-2</v>
      </c>
      <c r="P49" s="33">
        <v>2.7907000000000001E-2</v>
      </c>
      <c r="Q49" s="33">
        <v>2.9787999999999999E-2</v>
      </c>
      <c r="R49" s="33">
        <v>3.1655999999999997E-2</v>
      </c>
      <c r="S49" s="33">
        <v>3.3437000000000001E-2</v>
      </c>
      <c r="T49" s="33">
        <v>3.5122E-2</v>
      </c>
      <c r="U49" s="33">
        <v>3.6766E-2</v>
      </c>
      <c r="V49" s="33">
        <v>3.8399999999999997E-2</v>
      </c>
      <c r="W49" s="33">
        <v>3.9995999999999997E-2</v>
      </c>
      <c r="X49" s="33">
        <v>4.1672000000000001E-2</v>
      </c>
      <c r="Y49" s="33">
        <v>4.3390999999999999E-2</v>
      </c>
      <c r="Z49" s="33">
        <v>4.5136999999999997E-2</v>
      </c>
      <c r="AA49" s="33">
        <v>4.6937E-2</v>
      </c>
      <c r="AB49" s="33">
        <v>4.8779999999999997E-2</v>
      </c>
      <c r="AC49" s="33">
        <v>5.0677E-2</v>
      </c>
      <c r="AD49" s="33">
        <v>5.2614000000000001E-2</v>
      </c>
      <c r="AE49" s="33">
        <v>5.4620000000000002E-2</v>
      </c>
      <c r="AF49" s="33">
        <v>5.6653000000000002E-2</v>
      </c>
      <c r="AG49" s="33">
        <v>5.8771999999999998E-2</v>
      </c>
      <c r="AH49" s="33">
        <v>6.0879000000000003E-2</v>
      </c>
      <c r="AI49" s="34">
        <v>0.135882</v>
      </c>
    </row>
    <row r="50" spans="1:35" ht="15" customHeight="1" x14ac:dyDescent="0.45">
      <c r="A50" s="104" t="s">
        <v>1137</v>
      </c>
      <c r="B50" s="55" t="s">
        <v>1138</v>
      </c>
      <c r="C50" s="33">
        <v>187.57427999999999</v>
      </c>
      <c r="D50" s="33">
        <v>188.86030600000001</v>
      </c>
      <c r="E50" s="33">
        <v>189.45253</v>
      </c>
      <c r="F50" s="33">
        <v>191.521072</v>
      </c>
      <c r="G50" s="33">
        <v>193.17640700000001</v>
      </c>
      <c r="H50" s="33">
        <v>194.81842</v>
      </c>
      <c r="I50" s="33">
        <v>196.18956</v>
      </c>
      <c r="J50" s="33">
        <v>197.63618500000001</v>
      </c>
      <c r="K50" s="33">
        <v>198.71327199999999</v>
      </c>
      <c r="L50" s="33">
        <v>199.94169600000001</v>
      </c>
      <c r="M50" s="33">
        <v>201.03848300000001</v>
      </c>
      <c r="N50" s="33">
        <v>202.179306</v>
      </c>
      <c r="O50" s="33">
        <v>203.37266500000001</v>
      </c>
      <c r="P50" s="33">
        <v>204.406937</v>
      </c>
      <c r="Q50" s="33">
        <v>205.35005200000001</v>
      </c>
      <c r="R50" s="33">
        <v>206.584869</v>
      </c>
      <c r="S50" s="33">
        <v>207.59449799999999</v>
      </c>
      <c r="T50" s="33">
        <v>208.24380500000001</v>
      </c>
      <c r="U50" s="33">
        <v>208.87114</v>
      </c>
      <c r="V50" s="33">
        <v>209.52903699999999</v>
      </c>
      <c r="W50" s="33">
        <v>210.12629699999999</v>
      </c>
      <c r="X50" s="33">
        <v>211.20002700000001</v>
      </c>
      <c r="Y50" s="33">
        <v>212.37970000000001</v>
      </c>
      <c r="Z50" s="33">
        <v>213.476349</v>
      </c>
      <c r="AA50" s="33">
        <v>214.70632900000001</v>
      </c>
      <c r="AB50" s="33">
        <v>215.920547</v>
      </c>
      <c r="AC50" s="33">
        <v>217.08587600000001</v>
      </c>
      <c r="AD50" s="33">
        <v>218.06191999999999</v>
      </c>
      <c r="AE50" s="33">
        <v>218.984634</v>
      </c>
      <c r="AF50" s="33">
        <v>219.717468</v>
      </c>
      <c r="AG50" s="33">
        <v>220.48529099999999</v>
      </c>
      <c r="AH50" s="33">
        <v>220.91301000000001</v>
      </c>
      <c r="AI50" s="34">
        <v>5.2909999999999997E-3</v>
      </c>
    </row>
    <row r="51" spans="1:35" ht="15" customHeight="1" x14ac:dyDescent="0.45">
      <c r="A51" s="104" t="s">
        <v>1139</v>
      </c>
      <c r="B51" s="57" t="s">
        <v>1140</v>
      </c>
      <c r="C51" s="61">
        <v>304.29357900000002</v>
      </c>
      <c r="D51" s="61">
        <v>306.00613399999997</v>
      </c>
      <c r="E51" s="61">
        <v>308.10092200000003</v>
      </c>
      <c r="F51" s="61">
        <v>312.45867900000002</v>
      </c>
      <c r="G51" s="61">
        <v>316.32663000000002</v>
      </c>
      <c r="H51" s="61">
        <v>320.28533900000002</v>
      </c>
      <c r="I51" s="61">
        <v>323.85064699999998</v>
      </c>
      <c r="J51" s="61">
        <v>327.68258700000001</v>
      </c>
      <c r="K51" s="61">
        <v>331.151093</v>
      </c>
      <c r="L51" s="61">
        <v>335.13696299999998</v>
      </c>
      <c r="M51" s="61">
        <v>339.104919</v>
      </c>
      <c r="N51" s="61">
        <v>343.32421900000003</v>
      </c>
      <c r="O51" s="61">
        <v>347.774811</v>
      </c>
      <c r="P51" s="61">
        <v>352.13772599999999</v>
      </c>
      <c r="Q51" s="61">
        <v>356.45446800000002</v>
      </c>
      <c r="R51" s="61">
        <v>361.38421599999998</v>
      </c>
      <c r="S51" s="61">
        <v>366.03659099999999</v>
      </c>
      <c r="T51" s="61">
        <v>370.158569</v>
      </c>
      <c r="U51" s="61">
        <v>374.22772200000003</v>
      </c>
      <c r="V51" s="61">
        <v>378.29879799999998</v>
      </c>
      <c r="W51" s="61">
        <v>382.29977400000001</v>
      </c>
      <c r="X51" s="61">
        <v>387.11657700000001</v>
      </c>
      <c r="Y51" s="61">
        <v>392.12210099999999</v>
      </c>
      <c r="Z51" s="61">
        <v>396.88757299999997</v>
      </c>
      <c r="AA51" s="61">
        <v>401.975281</v>
      </c>
      <c r="AB51" s="61">
        <v>407.17480499999999</v>
      </c>
      <c r="AC51" s="61">
        <v>412.469604</v>
      </c>
      <c r="AD51" s="61">
        <v>417.64764400000001</v>
      </c>
      <c r="AE51" s="61">
        <v>422.97155800000002</v>
      </c>
      <c r="AF51" s="61">
        <v>428.15811200000002</v>
      </c>
      <c r="AG51" s="61">
        <v>433.59002700000002</v>
      </c>
      <c r="AH51" s="61">
        <v>438.57507299999997</v>
      </c>
      <c r="AI51" s="60">
        <v>1.1861E-2</v>
      </c>
    </row>
    <row r="53" spans="1:35" ht="15" customHeight="1" x14ac:dyDescent="0.45">
      <c r="B53" s="57" t="s">
        <v>1141</v>
      </c>
    </row>
    <row r="54" spans="1:35" ht="15" customHeight="1" x14ac:dyDescent="0.45">
      <c r="B54" s="57" t="s">
        <v>1094</v>
      </c>
    </row>
    <row r="55" spans="1:35" ht="15" customHeight="1" x14ac:dyDescent="0.45">
      <c r="A55" s="104" t="s">
        <v>1142</v>
      </c>
      <c r="B55" s="55" t="s">
        <v>1096</v>
      </c>
      <c r="C55" s="33">
        <v>441.157196</v>
      </c>
      <c r="D55" s="33">
        <v>437.89205900000002</v>
      </c>
      <c r="E55" s="33">
        <v>439.83160400000003</v>
      </c>
      <c r="F55" s="33">
        <v>441.86779799999999</v>
      </c>
      <c r="G55" s="33">
        <v>442.72265599999997</v>
      </c>
      <c r="H55" s="33">
        <v>443.04336499999999</v>
      </c>
      <c r="I55" s="33">
        <v>442.07513399999999</v>
      </c>
      <c r="J55" s="33">
        <v>440.67559799999998</v>
      </c>
      <c r="K55" s="33">
        <v>438.60592700000001</v>
      </c>
      <c r="L55" s="33">
        <v>437.86138899999997</v>
      </c>
      <c r="M55" s="33">
        <v>437.50488300000001</v>
      </c>
      <c r="N55" s="33">
        <v>438.10739100000001</v>
      </c>
      <c r="O55" s="33">
        <v>439.70898399999999</v>
      </c>
      <c r="P55" s="33">
        <v>441.313965</v>
      </c>
      <c r="Q55" s="33">
        <v>443.05883799999998</v>
      </c>
      <c r="R55" s="33">
        <v>446.01413000000002</v>
      </c>
      <c r="S55" s="33">
        <v>448.98794600000002</v>
      </c>
      <c r="T55" s="33">
        <v>451.22564699999998</v>
      </c>
      <c r="U55" s="33">
        <v>453.13980099999998</v>
      </c>
      <c r="V55" s="33">
        <v>454.89520299999998</v>
      </c>
      <c r="W55" s="33">
        <v>456.47970600000002</v>
      </c>
      <c r="X55" s="33">
        <v>458.65570100000002</v>
      </c>
      <c r="Y55" s="33">
        <v>460.71044899999998</v>
      </c>
      <c r="Z55" s="33">
        <v>462.07254</v>
      </c>
      <c r="AA55" s="33">
        <v>463.72949199999999</v>
      </c>
      <c r="AB55" s="33">
        <v>465.60632299999997</v>
      </c>
      <c r="AC55" s="33">
        <v>467.83371</v>
      </c>
      <c r="AD55" s="33">
        <v>470.27133199999997</v>
      </c>
      <c r="AE55" s="33">
        <v>473.203644</v>
      </c>
      <c r="AF55" s="33">
        <v>476.208191</v>
      </c>
      <c r="AG55" s="33">
        <v>479.49285900000001</v>
      </c>
      <c r="AH55" s="33">
        <v>482.50286899999998</v>
      </c>
      <c r="AI55" s="34">
        <v>2.8939999999999999E-3</v>
      </c>
    </row>
    <row r="56" spans="1:35" ht="15" customHeight="1" x14ac:dyDescent="0.45">
      <c r="A56" s="104" t="s">
        <v>1143</v>
      </c>
      <c r="B56" s="55" t="s">
        <v>1098</v>
      </c>
      <c r="C56" s="33">
        <v>165.25325000000001</v>
      </c>
      <c r="D56" s="33">
        <v>163.77174400000001</v>
      </c>
      <c r="E56" s="33">
        <v>164.81059300000001</v>
      </c>
      <c r="F56" s="33">
        <v>166.24740600000001</v>
      </c>
      <c r="G56" s="33">
        <v>167.47929400000001</v>
      </c>
      <c r="H56" s="33">
        <v>168.64323400000001</v>
      </c>
      <c r="I56" s="33">
        <v>169.56104999999999</v>
      </c>
      <c r="J56" s="33">
        <v>170.66186500000001</v>
      </c>
      <c r="K56" s="33">
        <v>171.592682</v>
      </c>
      <c r="L56" s="33">
        <v>172.83995100000001</v>
      </c>
      <c r="M56" s="33">
        <v>174.33071899999999</v>
      </c>
      <c r="N56" s="33">
        <v>176.26542699999999</v>
      </c>
      <c r="O56" s="33">
        <v>178.47993500000001</v>
      </c>
      <c r="P56" s="33">
        <v>181.147614</v>
      </c>
      <c r="Q56" s="33">
        <v>184.39381399999999</v>
      </c>
      <c r="R56" s="33">
        <v>188.24662799999999</v>
      </c>
      <c r="S56" s="33">
        <v>192.21523999999999</v>
      </c>
      <c r="T56" s="33">
        <v>196.358948</v>
      </c>
      <c r="U56" s="33">
        <v>200.538849</v>
      </c>
      <c r="V56" s="33">
        <v>204.54688999999999</v>
      </c>
      <c r="W56" s="33">
        <v>208.22743199999999</v>
      </c>
      <c r="X56" s="33">
        <v>212.04707300000001</v>
      </c>
      <c r="Y56" s="33">
        <v>215.77032500000001</v>
      </c>
      <c r="Z56" s="33">
        <v>219.03427099999999</v>
      </c>
      <c r="AA56" s="33">
        <v>222.23971599999999</v>
      </c>
      <c r="AB56" s="33">
        <v>225.44332900000001</v>
      </c>
      <c r="AC56" s="33">
        <v>228.819275</v>
      </c>
      <c r="AD56" s="33">
        <v>232.29321300000001</v>
      </c>
      <c r="AE56" s="33">
        <v>236.019867</v>
      </c>
      <c r="AF56" s="33">
        <v>239.850922</v>
      </c>
      <c r="AG56" s="33">
        <v>243.94270299999999</v>
      </c>
      <c r="AH56" s="33">
        <v>247.99580399999999</v>
      </c>
      <c r="AI56" s="34">
        <v>1.3181E-2</v>
      </c>
    </row>
    <row r="57" spans="1:35" ht="15" customHeight="1" x14ac:dyDescent="0.45">
      <c r="A57" s="104" t="s">
        <v>1144</v>
      </c>
      <c r="B57" s="55" t="s">
        <v>1100</v>
      </c>
      <c r="C57" s="33">
        <v>0.118809</v>
      </c>
      <c r="D57" s="33">
        <v>0.16428300000000001</v>
      </c>
      <c r="E57" s="33">
        <v>0.207394</v>
      </c>
      <c r="F57" s="33">
        <v>0.248252</v>
      </c>
      <c r="G57" s="33">
        <v>0.28783799999999998</v>
      </c>
      <c r="H57" s="33">
        <v>0.326349</v>
      </c>
      <c r="I57" s="33">
        <v>0.36307400000000001</v>
      </c>
      <c r="J57" s="33">
        <v>0.39868599999999998</v>
      </c>
      <c r="K57" s="33">
        <v>0.43301099999999998</v>
      </c>
      <c r="L57" s="33">
        <v>0.46862300000000001</v>
      </c>
      <c r="M57" s="33">
        <v>0.50453000000000003</v>
      </c>
      <c r="N57" s="33">
        <v>0.54080099999999998</v>
      </c>
      <c r="O57" s="33">
        <v>0.57791599999999999</v>
      </c>
      <c r="P57" s="33">
        <v>0.61574899999999999</v>
      </c>
      <c r="Q57" s="33">
        <v>0.65494399999999997</v>
      </c>
      <c r="R57" s="33">
        <v>0.69635800000000003</v>
      </c>
      <c r="S57" s="33">
        <v>0.73899899999999996</v>
      </c>
      <c r="T57" s="33">
        <v>0.78255200000000003</v>
      </c>
      <c r="U57" s="33">
        <v>0.82757400000000003</v>
      </c>
      <c r="V57" s="33">
        <v>0.87417</v>
      </c>
      <c r="W57" s="33">
        <v>0.92083099999999996</v>
      </c>
      <c r="X57" s="33">
        <v>0.96950000000000003</v>
      </c>
      <c r="Y57" s="33">
        <v>1.0190570000000001</v>
      </c>
      <c r="Z57" s="33">
        <v>1.0685150000000001</v>
      </c>
      <c r="AA57" s="33">
        <v>1.1195809999999999</v>
      </c>
      <c r="AB57" s="33">
        <v>1.172739</v>
      </c>
      <c r="AC57" s="33">
        <v>1.229028</v>
      </c>
      <c r="AD57" s="33">
        <v>1.288913</v>
      </c>
      <c r="AE57" s="33">
        <v>1.3529709999999999</v>
      </c>
      <c r="AF57" s="33">
        <v>1.4210750000000001</v>
      </c>
      <c r="AG57" s="33">
        <v>1.4937279999999999</v>
      </c>
      <c r="AH57" s="33">
        <v>1.568978</v>
      </c>
      <c r="AI57" s="34">
        <v>8.6809999999999998E-2</v>
      </c>
    </row>
    <row r="58" spans="1:35" ht="15" customHeight="1" x14ac:dyDescent="0.45">
      <c r="A58" s="104" t="s">
        <v>1145</v>
      </c>
      <c r="B58" s="55" t="s">
        <v>1102</v>
      </c>
      <c r="C58" s="33">
        <v>6.5120999999999998E-2</v>
      </c>
      <c r="D58" s="33">
        <v>9.4085000000000002E-2</v>
      </c>
      <c r="E58" s="33">
        <v>0.12088400000000001</v>
      </c>
      <c r="F58" s="33">
        <v>0.14552599999999999</v>
      </c>
      <c r="G58" s="33">
        <v>0.168131</v>
      </c>
      <c r="H58" s="33">
        <v>0.188947</v>
      </c>
      <c r="I58" s="33">
        <v>0.207811</v>
      </c>
      <c r="J58" s="33">
        <v>0.2253</v>
      </c>
      <c r="K58" s="33">
        <v>0.2414</v>
      </c>
      <c r="L58" s="33">
        <v>0.257577</v>
      </c>
      <c r="M58" s="33">
        <v>0.27340799999999998</v>
      </c>
      <c r="N58" s="33">
        <v>0.28895900000000002</v>
      </c>
      <c r="O58" s="33">
        <v>0.30454300000000001</v>
      </c>
      <c r="P58" s="33">
        <v>0.32011499999999998</v>
      </c>
      <c r="Q58" s="33">
        <v>0.33604299999999998</v>
      </c>
      <c r="R58" s="33">
        <v>0.353269</v>
      </c>
      <c r="S58" s="33">
        <v>0.37122100000000002</v>
      </c>
      <c r="T58" s="33">
        <v>0.39024900000000001</v>
      </c>
      <c r="U58" s="33">
        <v>0.411138</v>
      </c>
      <c r="V58" s="33">
        <v>0.43421500000000002</v>
      </c>
      <c r="W58" s="33">
        <v>0.45883699999999999</v>
      </c>
      <c r="X58" s="33">
        <v>0.48621199999999998</v>
      </c>
      <c r="Y58" s="33">
        <v>0.51639199999999996</v>
      </c>
      <c r="Z58" s="33">
        <v>0.54925199999999996</v>
      </c>
      <c r="AA58" s="33">
        <v>0.58604699999999998</v>
      </c>
      <c r="AB58" s="33">
        <v>0.62752600000000003</v>
      </c>
      <c r="AC58" s="33">
        <v>0.67493199999999998</v>
      </c>
      <c r="AD58" s="33">
        <v>0.729155</v>
      </c>
      <c r="AE58" s="33">
        <v>0.79178800000000005</v>
      </c>
      <c r="AF58" s="33">
        <v>0.86334200000000005</v>
      </c>
      <c r="AG58" s="33">
        <v>0.945268</v>
      </c>
      <c r="AH58" s="33">
        <v>1.0375030000000001</v>
      </c>
      <c r="AI58" s="34">
        <v>9.3410000000000007E-2</v>
      </c>
    </row>
    <row r="59" spans="1:35" ht="15" customHeight="1" x14ac:dyDescent="0.45">
      <c r="A59" s="104" t="s">
        <v>1146</v>
      </c>
      <c r="B59" s="55" t="s">
        <v>1104</v>
      </c>
      <c r="C59" s="33">
        <v>46.497841000000001</v>
      </c>
      <c r="D59" s="33">
        <v>49.158329000000002</v>
      </c>
      <c r="E59" s="33">
        <v>52.112225000000002</v>
      </c>
      <c r="F59" s="33">
        <v>54.939704999999996</v>
      </c>
      <c r="G59" s="33">
        <v>57.514206000000001</v>
      </c>
      <c r="H59" s="33">
        <v>59.959408000000003</v>
      </c>
      <c r="I59" s="33">
        <v>62.296039999999998</v>
      </c>
      <c r="J59" s="33">
        <v>64.678595999999999</v>
      </c>
      <c r="K59" s="33">
        <v>67.020629999999997</v>
      </c>
      <c r="L59" s="33">
        <v>69.605225000000004</v>
      </c>
      <c r="M59" s="33">
        <v>72.347069000000005</v>
      </c>
      <c r="N59" s="33">
        <v>75.292038000000005</v>
      </c>
      <c r="O59" s="33">
        <v>78.398955999999998</v>
      </c>
      <c r="P59" s="33">
        <v>81.634192999999996</v>
      </c>
      <c r="Q59" s="33">
        <v>85.033607000000003</v>
      </c>
      <c r="R59" s="33">
        <v>88.553832999999997</v>
      </c>
      <c r="S59" s="33">
        <v>92.122009000000006</v>
      </c>
      <c r="T59" s="33">
        <v>95.778023000000005</v>
      </c>
      <c r="U59" s="33">
        <v>99.573372000000006</v>
      </c>
      <c r="V59" s="33">
        <v>103.377533</v>
      </c>
      <c r="W59" s="33">
        <v>107.516037</v>
      </c>
      <c r="X59" s="33">
        <v>112.084007</v>
      </c>
      <c r="Y59" s="33">
        <v>116.901726</v>
      </c>
      <c r="Z59" s="33">
        <v>121.803589</v>
      </c>
      <c r="AA59" s="33">
        <v>126.95386499999999</v>
      </c>
      <c r="AB59" s="33">
        <v>132.40711999999999</v>
      </c>
      <c r="AC59" s="33">
        <v>138.21713299999999</v>
      </c>
      <c r="AD59" s="33">
        <v>144.36239599999999</v>
      </c>
      <c r="AE59" s="33">
        <v>150.958527</v>
      </c>
      <c r="AF59" s="33">
        <v>158.02645899999999</v>
      </c>
      <c r="AG59" s="33">
        <v>165.519882</v>
      </c>
      <c r="AH59" s="33">
        <v>173.250122</v>
      </c>
      <c r="AI59" s="34">
        <v>4.3343E-2</v>
      </c>
    </row>
    <row r="60" spans="1:35" ht="15" customHeight="1" x14ac:dyDescent="0.45">
      <c r="A60" s="104" t="s">
        <v>1147</v>
      </c>
      <c r="B60" s="55" t="s">
        <v>1106</v>
      </c>
      <c r="C60" s="33">
        <v>6.8770000000000003E-3</v>
      </c>
      <c r="D60" s="33">
        <v>3.3409000000000001E-2</v>
      </c>
      <c r="E60" s="33">
        <v>6.0002E-2</v>
      </c>
      <c r="F60" s="33">
        <v>8.7826000000000001E-2</v>
      </c>
      <c r="G60" s="33">
        <v>0.116508</v>
      </c>
      <c r="H60" s="33">
        <v>0.145644</v>
      </c>
      <c r="I60" s="33">
        <v>0.17460300000000001</v>
      </c>
      <c r="J60" s="33">
        <v>0.20343800000000001</v>
      </c>
      <c r="K60" s="33">
        <v>0.23183799999999999</v>
      </c>
      <c r="L60" s="33">
        <v>0.26045099999999999</v>
      </c>
      <c r="M60" s="33">
        <v>0.28871000000000002</v>
      </c>
      <c r="N60" s="33">
        <v>0.316803</v>
      </c>
      <c r="O60" s="33">
        <v>0.34513500000000003</v>
      </c>
      <c r="P60" s="33">
        <v>0.37370300000000001</v>
      </c>
      <c r="Q60" s="33">
        <v>0.40274900000000002</v>
      </c>
      <c r="R60" s="33">
        <v>0.43331399999999998</v>
      </c>
      <c r="S60" s="33">
        <v>0.464866</v>
      </c>
      <c r="T60" s="33">
        <v>0.49713000000000002</v>
      </c>
      <c r="U60" s="33">
        <v>0.53060600000000002</v>
      </c>
      <c r="V60" s="33">
        <v>0.56548900000000002</v>
      </c>
      <c r="W60" s="33">
        <v>0.60114999999999996</v>
      </c>
      <c r="X60" s="33">
        <v>0.638733</v>
      </c>
      <c r="Y60" s="33">
        <v>0.67729200000000001</v>
      </c>
      <c r="Z60" s="33">
        <v>0.71598700000000004</v>
      </c>
      <c r="AA60" s="33">
        <v>0.75471299999999997</v>
      </c>
      <c r="AB60" s="33">
        <v>0.79391400000000001</v>
      </c>
      <c r="AC60" s="33">
        <v>0.83450299999999999</v>
      </c>
      <c r="AD60" s="33">
        <v>0.87671200000000005</v>
      </c>
      <c r="AE60" s="33">
        <v>0.92110999999999998</v>
      </c>
      <c r="AF60" s="33">
        <v>0.96747799999999995</v>
      </c>
      <c r="AG60" s="33">
        <v>1.016675</v>
      </c>
      <c r="AH60" s="33">
        <v>1.067847</v>
      </c>
      <c r="AI60" s="34">
        <v>0.17674300000000001</v>
      </c>
    </row>
    <row r="61" spans="1:35" ht="15" customHeight="1" x14ac:dyDescent="0.45">
      <c r="A61" s="104" t="s">
        <v>1148</v>
      </c>
      <c r="B61" s="55" t="s">
        <v>1108</v>
      </c>
      <c r="C61" s="33">
        <v>0</v>
      </c>
      <c r="D61" s="33">
        <v>3.5615000000000001E-2</v>
      </c>
      <c r="E61" s="33">
        <v>7.0705000000000004E-2</v>
      </c>
      <c r="F61" s="33">
        <v>0.106888</v>
      </c>
      <c r="G61" s="33">
        <v>0.14363600000000001</v>
      </c>
      <c r="H61" s="33">
        <v>0.18027199999999999</v>
      </c>
      <c r="I61" s="33">
        <v>0.21579699999999999</v>
      </c>
      <c r="J61" s="33">
        <v>0.25021399999999999</v>
      </c>
      <c r="K61" s="33">
        <v>0.28307100000000002</v>
      </c>
      <c r="L61" s="33">
        <v>0.315693</v>
      </c>
      <c r="M61" s="33">
        <v>0.347279</v>
      </c>
      <c r="N61" s="33">
        <v>0.378245</v>
      </c>
      <c r="O61" s="33">
        <v>0.40919800000000001</v>
      </c>
      <c r="P61" s="33">
        <v>0.44031100000000001</v>
      </c>
      <c r="Q61" s="33">
        <v>0.47217799999999999</v>
      </c>
      <c r="R61" s="33">
        <v>0.50583900000000004</v>
      </c>
      <c r="S61" s="33">
        <v>0.54064400000000001</v>
      </c>
      <c r="T61" s="33">
        <v>0.57631900000000003</v>
      </c>
      <c r="U61" s="33">
        <v>0.61348599999999998</v>
      </c>
      <c r="V61" s="33">
        <v>0.652389</v>
      </c>
      <c r="W61" s="33">
        <v>0.69220499999999996</v>
      </c>
      <c r="X61" s="33">
        <v>0.73416599999999999</v>
      </c>
      <c r="Y61" s="33">
        <v>0.77721700000000005</v>
      </c>
      <c r="Z61" s="33">
        <v>0.82043500000000003</v>
      </c>
      <c r="AA61" s="33">
        <v>0.86351100000000003</v>
      </c>
      <c r="AB61" s="33">
        <v>0.90708900000000003</v>
      </c>
      <c r="AC61" s="33">
        <v>0.95220800000000005</v>
      </c>
      <c r="AD61" s="33">
        <v>0.99911899999999998</v>
      </c>
      <c r="AE61" s="33">
        <v>1.0485169999999999</v>
      </c>
      <c r="AF61" s="33">
        <v>1.1002000000000001</v>
      </c>
      <c r="AG61" s="33">
        <v>1.155152</v>
      </c>
      <c r="AH61" s="33">
        <v>1.2124360000000001</v>
      </c>
      <c r="AI61" s="34" t="s">
        <v>153</v>
      </c>
    </row>
    <row r="62" spans="1:35" ht="15" customHeight="1" x14ac:dyDescent="0.45">
      <c r="A62" s="104" t="s">
        <v>1149</v>
      </c>
      <c r="B62" s="55" t="s">
        <v>1110</v>
      </c>
      <c r="C62" s="33">
        <v>0</v>
      </c>
      <c r="D62" s="33">
        <v>3.7248000000000003E-2</v>
      </c>
      <c r="E62" s="33">
        <v>7.3849999999999999E-2</v>
      </c>
      <c r="F62" s="33">
        <v>0.11193699999999999</v>
      </c>
      <c r="G62" s="33">
        <v>0.15098600000000001</v>
      </c>
      <c r="H62" s="33">
        <v>0.19039</v>
      </c>
      <c r="I62" s="33">
        <v>0.22923099999999999</v>
      </c>
      <c r="J62" s="33">
        <v>0.26759100000000002</v>
      </c>
      <c r="K62" s="33">
        <v>0.30501800000000001</v>
      </c>
      <c r="L62" s="33">
        <v>0.34267999999999998</v>
      </c>
      <c r="M62" s="33">
        <v>0.37989899999999999</v>
      </c>
      <c r="N62" s="33">
        <v>0.41696</v>
      </c>
      <c r="O62" s="33">
        <v>0.45426699999999998</v>
      </c>
      <c r="P62" s="33">
        <v>0.49176199999999998</v>
      </c>
      <c r="Q62" s="33">
        <v>0.530088</v>
      </c>
      <c r="R62" s="33">
        <v>0.57039499999999999</v>
      </c>
      <c r="S62" s="33">
        <v>0.61192400000000002</v>
      </c>
      <c r="T62" s="33">
        <v>0.65462100000000001</v>
      </c>
      <c r="U62" s="33">
        <v>0.69890099999999999</v>
      </c>
      <c r="V62" s="33">
        <v>0.74503399999999997</v>
      </c>
      <c r="W62" s="33">
        <v>0.79214200000000001</v>
      </c>
      <c r="X62" s="33">
        <v>0.84172999999999998</v>
      </c>
      <c r="Y62" s="33">
        <v>0.89248000000000005</v>
      </c>
      <c r="Z62" s="33">
        <v>0.94331100000000001</v>
      </c>
      <c r="AA62" s="33">
        <v>0.99398900000000001</v>
      </c>
      <c r="AB62" s="33">
        <v>1.045185</v>
      </c>
      <c r="AC62" s="33">
        <v>1.098144</v>
      </c>
      <c r="AD62" s="33">
        <v>1.15293</v>
      </c>
      <c r="AE62" s="33">
        <v>1.2102740000000001</v>
      </c>
      <c r="AF62" s="33">
        <v>1.269862</v>
      </c>
      <c r="AG62" s="33">
        <v>1.332795</v>
      </c>
      <c r="AH62" s="33">
        <v>1.3979410000000001</v>
      </c>
      <c r="AI62" s="34" t="s">
        <v>153</v>
      </c>
    </row>
    <row r="63" spans="1:35" ht="15" customHeight="1" x14ac:dyDescent="0.45">
      <c r="A63" s="104" t="s">
        <v>1150</v>
      </c>
      <c r="B63" s="55" t="s">
        <v>1112</v>
      </c>
      <c r="C63" s="33">
        <v>0</v>
      </c>
      <c r="D63" s="33">
        <v>2.8E-5</v>
      </c>
      <c r="E63" s="33">
        <v>5.8999999999999998E-5</v>
      </c>
      <c r="F63" s="33">
        <v>9.0000000000000006E-5</v>
      </c>
      <c r="G63" s="33">
        <v>1.22E-4</v>
      </c>
      <c r="H63" s="33">
        <v>1.5200000000000001E-4</v>
      </c>
      <c r="I63" s="33">
        <v>1.8200000000000001E-4</v>
      </c>
      <c r="J63" s="33">
        <v>2.1100000000000001E-4</v>
      </c>
      <c r="K63" s="33">
        <v>2.3800000000000001E-4</v>
      </c>
      <c r="L63" s="33">
        <v>2.6400000000000002E-4</v>
      </c>
      <c r="M63" s="33">
        <v>2.8899999999999998E-4</v>
      </c>
      <c r="N63" s="33">
        <v>3.1199999999999999E-4</v>
      </c>
      <c r="O63" s="33">
        <v>3.3399999999999999E-4</v>
      </c>
      <c r="P63" s="33">
        <v>3.5399999999999999E-4</v>
      </c>
      <c r="Q63" s="33">
        <v>3.7300000000000001E-4</v>
      </c>
      <c r="R63" s="33">
        <v>3.9100000000000002E-4</v>
      </c>
      <c r="S63" s="33">
        <v>4.08E-4</v>
      </c>
      <c r="T63" s="33">
        <v>4.2299999999999998E-4</v>
      </c>
      <c r="U63" s="33">
        <v>4.37E-4</v>
      </c>
      <c r="V63" s="33">
        <v>4.4999999999999999E-4</v>
      </c>
      <c r="W63" s="33">
        <v>4.6099999999999998E-4</v>
      </c>
      <c r="X63" s="33">
        <v>4.7199999999999998E-4</v>
      </c>
      <c r="Y63" s="33">
        <v>4.8099999999999998E-4</v>
      </c>
      <c r="Z63" s="33">
        <v>4.8799999999999999E-4</v>
      </c>
      <c r="AA63" s="33">
        <v>4.9299999999999995E-4</v>
      </c>
      <c r="AB63" s="33">
        <v>4.9600000000000002E-4</v>
      </c>
      <c r="AC63" s="33">
        <v>4.9700000000000005E-4</v>
      </c>
      <c r="AD63" s="33">
        <v>4.9799999999999996E-4</v>
      </c>
      <c r="AE63" s="33">
        <v>4.9700000000000005E-4</v>
      </c>
      <c r="AF63" s="33">
        <v>4.9600000000000002E-4</v>
      </c>
      <c r="AG63" s="33">
        <v>4.9399999999999997E-4</v>
      </c>
      <c r="AH63" s="33">
        <v>4.9100000000000001E-4</v>
      </c>
      <c r="AI63" s="34" t="s">
        <v>153</v>
      </c>
    </row>
    <row r="64" spans="1:35" ht="15" customHeight="1" x14ac:dyDescent="0.45">
      <c r="A64" s="104" t="s">
        <v>1151</v>
      </c>
      <c r="B64" s="55" t="s">
        <v>1114</v>
      </c>
      <c r="C64" s="33">
        <v>653.09906000000001</v>
      </c>
      <c r="D64" s="33">
        <v>651.18688999999995</v>
      </c>
      <c r="E64" s="33">
        <v>657.28716999999995</v>
      </c>
      <c r="F64" s="33">
        <v>663.75524900000005</v>
      </c>
      <c r="G64" s="33">
        <v>668.58331299999998</v>
      </c>
      <c r="H64" s="33">
        <v>672.67749000000003</v>
      </c>
      <c r="I64" s="33">
        <v>675.12268100000006</v>
      </c>
      <c r="J64" s="33">
        <v>677.36138900000003</v>
      </c>
      <c r="K64" s="33">
        <v>678.71405000000004</v>
      </c>
      <c r="L64" s="33">
        <v>681.95178199999998</v>
      </c>
      <c r="M64" s="33">
        <v>685.97686799999997</v>
      </c>
      <c r="N64" s="33">
        <v>691.60687299999995</v>
      </c>
      <c r="O64" s="33">
        <v>698.67913799999997</v>
      </c>
      <c r="P64" s="33">
        <v>706.33783000000005</v>
      </c>
      <c r="Q64" s="33">
        <v>714.88244599999996</v>
      </c>
      <c r="R64" s="33">
        <v>725.37451199999998</v>
      </c>
      <c r="S64" s="33">
        <v>736.05371100000002</v>
      </c>
      <c r="T64" s="33">
        <v>746.26403800000003</v>
      </c>
      <c r="U64" s="33">
        <v>756.33422900000005</v>
      </c>
      <c r="V64" s="33">
        <v>766.09155299999998</v>
      </c>
      <c r="W64" s="33">
        <v>775.68896500000005</v>
      </c>
      <c r="X64" s="33">
        <v>786.457581</v>
      </c>
      <c r="Y64" s="33">
        <v>797.26550299999997</v>
      </c>
      <c r="Z64" s="33">
        <v>807.00848399999995</v>
      </c>
      <c r="AA64" s="33">
        <v>817.24133300000005</v>
      </c>
      <c r="AB64" s="33">
        <v>828.003601</v>
      </c>
      <c r="AC64" s="33">
        <v>839.65948500000002</v>
      </c>
      <c r="AD64" s="33">
        <v>851.97448699999995</v>
      </c>
      <c r="AE64" s="33">
        <v>865.50689699999998</v>
      </c>
      <c r="AF64" s="33">
        <v>879.707581</v>
      </c>
      <c r="AG64" s="33">
        <v>894.899719</v>
      </c>
      <c r="AH64" s="33">
        <v>910.033997</v>
      </c>
      <c r="AI64" s="34">
        <v>1.0758999999999999E-2</v>
      </c>
    </row>
    <row r="65" spans="1:35" ht="15" customHeight="1" x14ac:dyDescent="0.45">
      <c r="B65" s="57" t="s">
        <v>1115</v>
      </c>
    </row>
    <row r="66" spans="1:35" ht="15" customHeight="1" x14ac:dyDescent="0.45">
      <c r="A66" s="104" t="s">
        <v>1152</v>
      </c>
      <c r="B66" s="55" t="s">
        <v>1096</v>
      </c>
      <c r="C66" s="33">
        <v>583.02459699999997</v>
      </c>
      <c r="D66" s="33">
        <v>577.99310300000002</v>
      </c>
      <c r="E66" s="33">
        <v>574.41558799999996</v>
      </c>
      <c r="F66" s="33">
        <v>577.80297900000005</v>
      </c>
      <c r="G66" s="33">
        <v>580.37091099999998</v>
      </c>
      <c r="H66" s="33">
        <v>582.53472899999997</v>
      </c>
      <c r="I66" s="33">
        <v>583.44079599999998</v>
      </c>
      <c r="J66" s="33">
        <v>584.75854500000003</v>
      </c>
      <c r="K66" s="33">
        <v>585.54174799999998</v>
      </c>
      <c r="L66" s="33">
        <v>587.84869400000002</v>
      </c>
      <c r="M66" s="33">
        <v>589.62292500000001</v>
      </c>
      <c r="N66" s="33">
        <v>591.53814699999998</v>
      </c>
      <c r="O66" s="33">
        <v>593.64636199999995</v>
      </c>
      <c r="P66" s="33">
        <v>596.32000700000003</v>
      </c>
      <c r="Q66" s="33">
        <v>599.68658400000004</v>
      </c>
      <c r="R66" s="33">
        <v>604.85430899999994</v>
      </c>
      <c r="S66" s="33">
        <v>610.51086399999997</v>
      </c>
      <c r="T66" s="33">
        <v>616.28326400000003</v>
      </c>
      <c r="U66" s="33">
        <v>622.91449</v>
      </c>
      <c r="V66" s="33">
        <v>630.40185499999995</v>
      </c>
      <c r="W66" s="33">
        <v>638.54748500000005</v>
      </c>
      <c r="X66" s="33">
        <v>648.88458300000002</v>
      </c>
      <c r="Y66" s="33">
        <v>660.36303699999996</v>
      </c>
      <c r="Z66" s="33">
        <v>672.16033900000002</v>
      </c>
      <c r="AA66" s="33">
        <v>685.79589799999997</v>
      </c>
      <c r="AB66" s="33">
        <v>700.67364499999996</v>
      </c>
      <c r="AC66" s="33">
        <v>716.37512200000003</v>
      </c>
      <c r="AD66" s="33">
        <v>732.35040300000003</v>
      </c>
      <c r="AE66" s="33">
        <v>749.33783000000005</v>
      </c>
      <c r="AF66" s="33">
        <v>766.56781000000001</v>
      </c>
      <c r="AG66" s="33">
        <v>784.67639199999996</v>
      </c>
      <c r="AH66" s="33">
        <v>802.25427200000001</v>
      </c>
      <c r="AI66" s="34">
        <v>1.035E-2</v>
      </c>
    </row>
    <row r="67" spans="1:35" ht="15" customHeight="1" x14ac:dyDescent="0.45">
      <c r="A67" s="104" t="s">
        <v>1153</v>
      </c>
      <c r="B67" s="55" t="s">
        <v>1098</v>
      </c>
      <c r="C67" s="33">
        <v>315.82879600000001</v>
      </c>
      <c r="D67" s="33">
        <v>309.056915</v>
      </c>
      <c r="E67" s="33">
        <v>304.745789</v>
      </c>
      <c r="F67" s="33">
        <v>303.71829200000002</v>
      </c>
      <c r="G67" s="33">
        <v>302.89953600000001</v>
      </c>
      <c r="H67" s="33">
        <v>302.99224900000002</v>
      </c>
      <c r="I67" s="33">
        <v>302.36425800000001</v>
      </c>
      <c r="J67" s="33">
        <v>302.57308999999998</v>
      </c>
      <c r="K67" s="33">
        <v>302.70324699999998</v>
      </c>
      <c r="L67" s="33">
        <v>304.23962399999999</v>
      </c>
      <c r="M67" s="33">
        <v>306.03961199999998</v>
      </c>
      <c r="N67" s="33">
        <v>307.86758400000002</v>
      </c>
      <c r="O67" s="33">
        <v>309.70837399999999</v>
      </c>
      <c r="P67" s="33">
        <v>311.93743899999998</v>
      </c>
      <c r="Q67" s="33">
        <v>314.25408900000002</v>
      </c>
      <c r="R67" s="33">
        <v>317.52252199999998</v>
      </c>
      <c r="S67" s="33">
        <v>320.71682700000002</v>
      </c>
      <c r="T67" s="33">
        <v>324.176605</v>
      </c>
      <c r="U67" s="33">
        <v>327.72357199999999</v>
      </c>
      <c r="V67" s="33">
        <v>331.34964000000002</v>
      </c>
      <c r="W67" s="33">
        <v>335.38445999999999</v>
      </c>
      <c r="X67" s="33">
        <v>340.35540800000001</v>
      </c>
      <c r="Y67" s="33">
        <v>345.81707799999998</v>
      </c>
      <c r="Z67" s="33">
        <v>351.28005999999999</v>
      </c>
      <c r="AA67" s="33">
        <v>357.42523199999999</v>
      </c>
      <c r="AB67" s="33">
        <v>363.95471199999997</v>
      </c>
      <c r="AC67" s="33">
        <v>370.58474699999999</v>
      </c>
      <c r="AD67" s="33">
        <v>377.17636099999999</v>
      </c>
      <c r="AE67" s="33">
        <v>383.94741800000003</v>
      </c>
      <c r="AF67" s="33">
        <v>390.685181</v>
      </c>
      <c r="AG67" s="33">
        <v>397.77218599999998</v>
      </c>
      <c r="AH67" s="33">
        <v>404.36135899999999</v>
      </c>
      <c r="AI67" s="34">
        <v>8.0029999999999997E-3</v>
      </c>
    </row>
    <row r="68" spans="1:35" ht="15" customHeight="1" x14ac:dyDescent="0.45">
      <c r="A68" s="104" t="s">
        <v>1154</v>
      </c>
      <c r="B68" s="55" t="s">
        <v>1100</v>
      </c>
      <c r="C68" s="33">
        <v>1.0311980000000001</v>
      </c>
      <c r="D68" s="33">
        <v>1.0636859999999999</v>
      </c>
      <c r="E68" s="33">
        <v>1.092857</v>
      </c>
      <c r="F68" s="33">
        <v>1.1315189999999999</v>
      </c>
      <c r="G68" s="33">
        <v>1.1642980000000001</v>
      </c>
      <c r="H68" s="33">
        <v>1.191603</v>
      </c>
      <c r="I68" s="33">
        <v>1.2112989999999999</v>
      </c>
      <c r="J68" s="33">
        <v>1.2271339999999999</v>
      </c>
      <c r="K68" s="33">
        <v>1.2378549999999999</v>
      </c>
      <c r="L68" s="33">
        <v>1.249752</v>
      </c>
      <c r="M68" s="33">
        <v>1.259789</v>
      </c>
      <c r="N68" s="33">
        <v>1.2716860000000001</v>
      </c>
      <c r="O68" s="33">
        <v>1.2860670000000001</v>
      </c>
      <c r="P68" s="33">
        <v>1.3052349999999999</v>
      </c>
      <c r="Q68" s="33">
        <v>1.33338</v>
      </c>
      <c r="R68" s="33">
        <v>1.372206</v>
      </c>
      <c r="S68" s="33">
        <v>1.4103680000000001</v>
      </c>
      <c r="T68" s="33">
        <v>1.4528350000000001</v>
      </c>
      <c r="U68" s="33">
        <v>1.502575</v>
      </c>
      <c r="V68" s="33">
        <v>1.5592619999999999</v>
      </c>
      <c r="W68" s="33">
        <v>1.622457</v>
      </c>
      <c r="X68" s="33">
        <v>1.696339</v>
      </c>
      <c r="Y68" s="33">
        <v>1.7786919999999999</v>
      </c>
      <c r="Z68" s="33">
        <v>1.866223</v>
      </c>
      <c r="AA68" s="33">
        <v>1.9613449999999999</v>
      </c>
      <c r="AB68" s="33">
        <v>2.0628129999999998</v>
      </c>
      <c r="AC68" s="33">
        <v>2.1707320000000001</v>
      </c>
      <c r="AD68" s="33">
        <v>2.2845089999999999</v>
      </c>
      <c r="AE68" s="33">
        <v>2.4055070000000001</v>
      </c>
      <c r="AF68" s="33">
        <v>2.5320040000000001</v>
      </c>
      <c r="AG68" s="33">
        <v>2.6593019999999998</v>
      </c>
      <c r="AH68" s="33">
        <v>2.7927729999999999</v>
      </c>
      <c r="AI68" s="34">
        <v>3.2661000000000003E-2</v>
      </c>
    </row>
    <row r="69" spans="1:35" ht="15" customHeight="1" x14ac:dyDescent="0.45">
      <c r="A69" s="104" t="s">
        <v>1155</v>
      </c>
      <c r="B69" s="55" t="s">
        <v>1102</v>
      </c>
      <c r="C69" s="33">
        <v>1.050346</v>
      </c>
      <c r="D69" s="33">
        <v>1.207646</v>
      </c>
      <c r="E69" s="33">
        <v>1.3411900000000001</v>
      </c>
      <c r="F69" s="33">
        <v>1.488253</v>
      </c>
      <c r="G69" s="33">
        <v>1.624819</v>
      </c>
      <c r="H69" s="33">
        <v>1.74949</v>
      </c>
      <c r="I69" s="33">
        <v>1.85897</v>
      </c>
      <c r="J69" s="33">
        <v>1.9580690000000001</v>
      </c>
      <c r="K69" s="33">
        <v>2.0441609999999999</v>
      </c>
      <c r="L69" s="33">
        <v>2.1284879999999999</v>
      </c>
      <c r="M69" s="33">
        <v>2.2029770000000002</v>
      </c>
      <c r="N69" s="33">
        <v>2.268974</v>
      </c>
      <c r="O69" s="33">
        <v>2.3290320000000002</v>
      </c>
      <c r="P69" s="33">
        <v>2.38456</v>
      </c>
      <c r="Q69" s="33">
        <v>2.4387829999999999</v>
      </c>
      <c r="R69" s="33">
        <v>2.496658</v>
      </c>
      <c r="S69" s="33">
        <v>2.5535199999999998</v>
      </c>
      <c r="T69" s="33">
        <v>2.6101809999999999</v>
      </c>
      <c r="U69" s="33">
        <v>2.6738110000000002</v>
      </c>
      <c r="V69" s="33">
        <v>2.7433529999999999</v>
      </c>
      <c r="W69" s="33">
        <v>2.819944</v>
      </c>
      <c r="X69" s="33">
        <v>2.9109910000000001</v>
      </c>
      <c r="Y69" s="33">
        <v>3.0111810000000001</v>
      </c>
      <c r="Z69" s="33">
        <v>3.1171389999999999</v>
      </c>
      <c r="AA69" s="33">
        <v>3.230067</v>
      </c>
      <c r="AB69" s="33">
        <v>3.3498489999999999</v>
      </c>
      <c r="AC69" s="33">
        <v>3.4798849999999999</v>
      </c>
      <c r="AD69" s="33">
        <v>3.6189960000000001</v>
      </c>
      <c r="AE69" s="33">
        <v>3.7682579999999999</v>
      </c>
      <c r="AF69" s="33">
        <v>3.9251360000000002</v>
      </c>
      <c r="AG69" s="33">
        <v>4.0935050000000004</v>
      </c>
      <c r="AH69" s="33">
        <v>4.265917</v>
      </c>
      <c r="AI69" s="34">
        <v>4.6247999999999997E-2</v>
      </c>
    </row>
    <row r="70" spans="1:35" ht="15" customHeight="1" x14ac:dyDescent="0.45">
      <c r="A70" s="104" t="s">
        <v>1156</v>
      </c>
      <c r="B70" s="55" t="s">
        <v>1104</v>
      </c>
      <c r="C70" s="33">
        <v>9.4828349999999997</v>
      </c>
      <c r="D70" s="33">
        <v>10.353316</v>
      </c>
      <c r="E70" s="33">
        <v>11.077837000000001</v>
      </c>
      <c r="F70" s="33">
        <v>11.898273</v>
      </c>
      <c r="G70" s="33">
        <v>12.652618</v>
      </c>
      <c r="H70" s="33">
        <v>13.354524</v>
      </c>
      <c r="I70" s="33">
        <v>13.98645</v>
      </c>
      <c r="J70" s="33">
        <v>14.598272</v>
      </c>
      <c r="K70" s="33">
        <v>15.180287999999999</v>
      </c>
      <c r="L70" s="33">
        <v>15.818108000000001</v>
      </c>
      <c r="M70" s="33">
        <v>16.459503000000002</v>
      </c>
      <c r="N70" s="33">
        <v>17.141638</v>
      </c>
      <c r="O70" s="33">
        <v>17.848969</v>
      </c>
      <c r="P70" s="33">
        <v>18.59273</v>
      </c>
      <c r="Q70" s="33">
        <v>19.358318000000001</v>
      </c>
      <c r="R70" s="33">
        <v>20.264858</v>
      </c>
      <c r="S70" s="33">
        <v>21.222511000000001</v>
      </c>
      <c r="T70" s="33">
        <v>22.199218999999999</v>
      </c>
      <c r="U70" s="33">
        <v>23.228912000000001</v>
      </c>
      <c r="V70" s="33">
        <v>24.323354999999999</v>
      </c>
      <c r="W70" s="33">
        <v>25.495858999999999</v>
      </c>
      <c r="X70" s="33">
        <v>26.821542999999998</v>
      </c>
      <c r="Y70" s="33">
        <v>28.249226</v>
      </c>
      <c r="Z70" s="33">
        <v>29.736028999999998</v>
      </c>
      <c r="AA70" s="33">
        <v>31.319799</v>
      </c>
      <c r="AB70" s="33">
        <v>32.985965999999998</v>
      </c>
      <c r="AC70" s="33">
        <v>34.739516999999999</v>
      </c>
      <c r="AD70" s="33">
        <v>36.568747999999999</v>
      </c>
      <c r="AE70" s="33">
        <v>38.496983</v>
      </c>
      <c r="AF70" s="33">
        <v>40.492328999999998</v>
      </c>
      <c r="AG70" s="33">
        <v>42.628383999999997</v>
      </c>
      <c r="AH70" s="33">
        <v>44.84111</v>
      </c>
      <c r="AI70" s="34">
        <v>5.1395000000000003E-2</v>
      </c>
    </row>
    <row r="71" spans="1:35" ht="15" customHeight="1" x14ac:dyDescent="0.45">
      <c r="A71" s="104" t="s">
        <v>1157</v>
      </c>
      <c r="B71" s="55" t="s">
        <v>1106</v>
      </c>
      <c r="C71" s="33">
        <v>0</v>
      </c>
      <c r="D71" s="33">
        <v>4.1431000000000003E-2</v>
      </c>
      <c r="E71" s="33">
        <v>7.5705999999999996E-2</v>
      </c>
      <c r="F71" s="33">
        <v>0.112205</v>
      </c>
      <c r="G71" s="33">
        <v>0.14784600000000001</v>
      </c>
      <c r="H71" s="33">
        <v>0.18235000000000001</v>
      </c>
      <c r="I71" s="33">
        <v>0.21523900000000001</v>
      </c>
      <c r="J71" s="33">
        <v>0.24697</v>
      </c>
      <c r="K71" s="33">
        <v>0.27730500000000002</v>
      </c>
      <c r="L71" s="33">
        <v>0.30797799999999997</v>
      </c>
      <c r="M71" s="33">
        <v>0.33827000000000002</v>
      </c>
      <c r="N71" s="33">
        <v>0.36861699999999997</v>
      </c>
      <c r="O71" s="33">
        <v>0.39913100000000001</v>
      </c>
      <c r="P71" s="33">
        <v>0.43008099999999999</v>
      </c>
      <c r="Q71" s="33">
        <v>0.46210600000000002</v>
      </c>
      <c r="R71" s="33">
        <v>0.49626599999999998</v>
      </c>
      <c r="S71" s="33">
        <v>0.53132100000000004</v>
      </c>
      <c r="T71" s="33">
        <v>0.56702799999999998</v>
      </c>
      <c r="U71" s="33">
        <v>0.60456699999999997</v>
      </c>
      <c r="V71" s="33">
        <v>0.64444000000000001</v>
      </c>
      <c r="W71" s="33">
        <v>0.68461000000000005</v>
      </c>
      <c r="X71" s="33">
        <v>0.729155</v>
      </c>
      <c r="Y71" s="33">
        <v>0.77676299999999998</v>
      </c>
      <c r="Z71" s="33">
        <v>0.82617700000000005</v>
      </c>
      <c r="AA71" s="33">
        <v>0.87857200000000002</v>
      </c>
      <c r="AB71" s="33">
        <v>0.93350299999999997</v>
      </c>
      <c r="AC71" s="33">
        <v>0.99112299999999998</v>
      </c>
      <c r="AD71" s="33">
        <v>1.051282</v>
      </c>
      <c r="AE71" s="33">
        <v>1.114665</v>
      </c>
      <c r="AF71" s="33">
        <v>1.1806110000000001</v>
      </c>
      <c r="AG71" s="33">
        <v>1.250659</v>
      </c>
      <c r="AH71" s="33">
        <v>1.3228580000000001</v>
      </c>
      <c r="AI71" s="34" t="s">
        <v>153</v>
      </c>
    </row>
    <row r="72" spans="1:35" ht="15" customHeight="1" x14ac:dyDescent="0.45">
      <c r="A72" s="104" t="s">
        <v>1158</v>
      </c>
      <c r="B72" s="55" t="s">
        <v>1108</v>
      </c>
      <c r="C72" s="33">
        <v>0</v>
      </c>
      <c r="D72" s="33">
        <v>5.4136999999999998E-2</v>
      </c>
      <c r="E72" s="33">
        <v>9.9056000000000005E-2</v>
      </c>
      <c r="F72" s="33">
        <v>0.14654300000000001</v>
      </c>
      <c r="G72" s="33">
        <v>0.19268399999999999</v>
      </c>
      <c r="H72" s="33">
        <v>0.23691400000000001</v>
      </c>
      <c r="I72" s="33">
        <v>0.27852199999999999</v>
      </c>
      <c r="J72" s="33">
        <v>0.31877899999999998</v>
      </c>
      <c r="K72" s="33">
        <v>0.35763</v>
      </c>
      <c r="L72" s="33">
        <v>0.39704800000000001</v>
      </c>
      <c r="M72" s="33">
        <v>0.43594699999999997</v>
      </c>
      <c r="N72" s="33">
        <v>0.474798</v>
      </c>
      <c r="O72" s="33">
        <v>0.51375800000000005</v>
      </c>
      <c r="P72" s="33">
        <v>0.55302899999999999</v>
      </c>
      <c r="Q72" s="33">
        <v>0.59341600000000005</v>
      </c>
      <c r="R72" s="33">
        <v>0.63638099999999997</v>
      </c>
      <c r="S72" s="33">
        <v>0.680369</v>
      </c>
      <c r="T72" s="33">
        <v>0.72509199999999996</v>
      </c>
      <c r="U72" s="33">
        <v>0.77207099999999995</v>
      </c>
      <c r="V72" s="33">
        <v>0.82197399999999998</v>
      </c>
      <c r="W72" s="33">
        <v>0.87213799999999997</v>
      </c>
      <c r="X72" s="33">
        <v>0.92780899999999999</v>
      </c>
      <c r="Y72" s="33">
        <v>0.987321</v>
      </c>
      <c r="Z72" s="33">
        <v>1.0490820000000001</v>
      </c>
      <c r="AA72" s="33">
        <v>1.114601</v>
      </c>
      <c r="AB72" s="33">
        <v>1.183327</v>
      </c>
      <c r="AC72" s="33">
        <v>1.2554240000000001</v>
      </c>
      <c r="AD72" s="33">
        <v>1.330689</v>
      </c>
      <c r="AE72" s="33">
        <v>1.409994</v>
      </c>
      <c r="AF72" s="33">
        <v>1.49251</v>
      </c>
      <c r="AG72" s="33">
        <v>1.580179</v>
      </c>
      <c r="AH72" s="33">
        <v>1.670534</v>
      </c>
      <c r="AI72" s="34" t="s">
        <v>153</v>
      </c>
    </row>
    <row r="73" spans="1:35" ht="15" customHeight="1" x14ac:dyDescent="0.45">
      <c r="A73" s="104" t="s">
        <v>1159</v>
      </c>
      <c r="B73" s="55" t="s">
        <v>1110</v>
      </c>
      <c r="C73" s="33">
        <v>0</v>
      </c>
      <c r="D73" s="33">
        <v>5.7832000000000001E-2</v>
      </c>
      <c r="E73" s="33">
        <v>0.105569</v>
      </c>
      <c r="F73" s="33">
        <v>0.156221</v>
      </c>
      <c r="G73" s="33">
        <v>0.20543</v>
      </c>
      <c r="H73" s="33">
        <v>0.25276900000000002</v>
      </c>
      <c r="I73" s="33">
        <v>0.29756300000000002</v>
      </c>
      <c r="J73" s="33">
        <v>0.34062799999999999</v>
      </c>
      <c r="K73" s="33">
        <v>0.38162499999999999</v>
      </c>
      <c r="L73" s="33">
        <v>0.42316799999999999</v>
      </c>
      <c r="M73" s="33">
        <v>0.46413399999999999</v>
      </c>
      <c r="N73" s="33">
        <v>0.50509000000000004</v>
      </c>
      <c r="O73" s="33">
        <v>0.54625299999999999</v>
      </c>
      <c r="P73" s="33">
        <v>0.58797100000000002</v>
      </c>
      <c r="Q73" s="33">
        <v>0.63110599999999994</v>
      </c>
      <c r="R73" s="33">
        <v>0.67711200000000005</v>
      </c>
      <c r="S73" s="33">
        <v>0.72432600000000003</v>
      </c>
      <c r="T73" s="33">
        <v>0.77242599999999995</v>
      </c>
      <c r="U73" s="33">
        <v>0.82300700000000004</v>
      </c>
      <c r="V73" s="33">
        <v>0.87674300000000005</v>
      </c>
      <c r="W73" s="33">
        <v>0.93076899999999996</v>
      </c>
      <c r="X73" s="33">
        <v>0.99221700000000002</v>
      </c>
      <c r="Y73" s="33">
        <v>1.0574570000000001</v>
      </c>
      <c r="Z73" s="33">
        <v>1.1246640000000001</v>
      </c>
      <c r="AA73" s="33">
        <v>1.1952860000000001</v>
      </c>
      <c r="AB73" s="33">
        <v>1.2685409999999999</v>
      </c>
      <c r="AC73" s="33">
        <v>1.3444480000000001</v>
      </c>
      <c r="AD73" s="33">
        <v>1.42265</v>
      </c>
      <c r="AE73" s="33">
        <v>1.5039089999999999</v>
      </c>
      <c r="AF73" s="33">
        <v>1.5872649999999999</v>
      </c>
      <c r="AG73" s="33">
        <v>1.674744</v>
      </c>
      <c r="AH73" s="33">
        <v>1.763795</v>
      </c>
      <c r="AI73" s="34" t="s">
        <v>153</v>
      </c>
    </row>
    <row r="74" spans="1:35" ht="15" customHeight="1" x14ac:dyDescent="0.45">
      <c r="A74" s="104" t="s">
        <v>1160</v>
      </c>
      <c r="B74" s="55" t="s">
        <v>1112</v>
      </c>
      <c r="C74" s="33">
        <v>0</v>
      </c>
      <c r="D74" s="33">
        <v>0.10212400000000001</v>
      </c>
      <c r="E74" s="33">
        <v>0.189609</v>
      </c>
      <c r="F74" s="33">
        <v>0.28387000000000001</v>
      </c>
      <c r="G74" s="33">
        <v>0.37750400000000001</v>
      </c>
      <c r="H74" s="33">
        <v>0.470248</v>
      </c>
      <c r="I74" s="33">
        <v>0.56135000000000002</v>
      </c>
      <c r="J74" s="33">
        <v>0.65250300000000006</v>
      </c>
      <c r="K74" s="33">
        <v>0.74356100000000003</v>
      </c>
      <c r="L74" s="33">
        <v>0.83711899999999995</v>
      </c>
      <c r="M74" s="33">
        <v>0.93259800000000004</v>
      </c>
      <c r="N74" s="33">
        <v>1.030813</v>
      </c>
      <c r="O74" s="33">
        <v>1.131737</v>
      </c>
      <c r="P74" s="33">
        <v>1.235071</v>
      </c>
      <c r="Q74" s="33">
        <v>1.3413470000000001</v>
      </c>
      <c r="R74" s="33">
        <v>1.4536359999999999</v>
      </c>
      <c r="S74" s="33">
        <v>1.5682179999999999</v>
      </c>
      <c r="T74" s="33">
        <v>1.684326</v>
      </c>
      <c r="U74" s="33">
        <v>1.8054239999999999</v>
      </c>
      <c r="V74" s="33">
        <v>1.9329350000000001</v>
      </c>
      <c r="W74" s="33">
        <v>2.0619299999999998</v>
      </c>
      <c r="X74" s="33">
        <v>2.2034980000000002</v>
      </c>
      <c r="Y74" s="33">
        <v>2.3540890000000001</v>
      </c>
      <c r="Z74" s="33">
        <v>2.5098509999999998</v>
      </c>
      <c r="AA74" s="33">
        <v>2.6743890000000001</v>
      </c>
      <c r="AB74" s="33">
        <v>2.8463720000000001</v>
      </c>
      <c r="AC74" s="33">
        <v>3.026275</v>
      </c>
      <c r="AD74" s="33">
        <v>3.2136640000000001</v>
      </c>
      <c r="AE74" s="33">
        <v>3.4108040000000002</v>
      </c>
      <c r="AF74" s="33">
        <v>3.6156299999999999</v>
      </c>
      <c r="AG74" s="33">
        <v>3.8328950000000002</v>
      </c>
      <c r="AH74" s="33">
        <v>4.0566250000000004</v>
      </c>
      <c r="AI74" s="34" t="s">
        <v>153</v>
      </c>
    </row>
    <row r="75" spans="1:35" ht="15" customHeight="1" x14ac:dyDescent="0.45">
      <c r="A75" s="104" t="s">
        <v>1161</v>
      </c>
      <c r="B75" s="55" t="s">
        <v>1126</v>
      </c>
      <c r="C75" s="33">
        <v>910.41778599999998</v>
      </c>
      <c r="D75" s="33">
        <v>899.93042000000003</v>
      </c>
      <c r="E75" s="33">
        <v>893.14288299999998</v>
      </c>
      <c r="F75" s="33">
        <v>896.737976</v>
      </c>
      <c r="G75" s="33">
        <v>899.63562000000002</v>
      </c>
      <c r="H75" s="33">
        <v>902.96520999999996</v>
      </c>
      <c r="I75" s="33">
        <v>904.21435499999995</v>
      </c>
      <c r="J75" s="33">
        <v>906.67358400000001</v>
      </c>
      <c r="K75" s="33">
        <v>908.46752900000001</v>
      </c>
      <c r="L75" s="33">
        <v>913.25018299999999</v>
      </c>
      <c r="M75" s="33">
        <v>917.75579800000003</v>
      </c>
      <c r="N75" s="33">
        <v>922.46752900000001</v>
      </c>
      <c r="O75" s="33">
        <v>927.40960700000005</v>
      </c>
      <c r="P75" s="33">
        <v>933.34637499999997</v>
      </c>
      <c r="Q75" s="33">
        <v>940.09899900000005</v>
      </c>
      <c r="R75" s="33">
        <v>949.77417000000003</v>
      </c>
      <c r="S75" s="33">
        <v>959.91821300000004</v>
      </c>
      <c r="T75" s="33">
        <v>970.47113000000002</v>
      </c>
      <c r="U75" s="33">
        <v>982.04840100000001</v>
      </c>
      <c r="V75" s="33">
        <v>994.65356399999996</v>
      </c>
      <c r="W75" s="33">
        <v>1008.41925</v>
      </c>
      <c r="X75" s="33">
        <v>1025.5217290000001</v>
      </c>
      <c r="Y75" s="33">
        <v>1044.3946530000001</v>
      </c>
      <c r="Z75" s="33">
        <v>1063.670044</v>
      </c>
      <c r="AA75" s="33">
        <v>1085.595337</v>
      </c>
      <c r="AB75" s="33">
        <v>1109.258789</v>
      </c>
      <c r="AC75" s="33">
        <v>1133.9672849999999</v>
      </c>
      <c r="AD75" s="33">
        <v>1159.0173339999999</v>
      </c>
      <c r="AE75" s="33">
        <v>1185.3967290000001</v>
      </c>
      <c r="AF75" s="33">
        <v>1212.078125</v>
      </c>
      <c r="AG75" s="33">
        <v>1240.168091</v>
      </c>
      <c r="AH75" s="33">
        <v>1267.3295900000001</v>
      </c>
      <c r="AI75" s="34">
        <v>1.0727E-2</v>
      </c>
    </row>
    <row r="76" spans="1:35" ht="15" customHeight="1" x14ac:dyDescent="0.45">
      <c r="B76" s="57" t="s">
        <v>1127</v>
      </c>
    </row>
    <row r="77" spans="1:35" ht="15" customHeight="1" x14ac:dyDescent="0.45">
      <c r="A77" s="104" t="s">
        <v>1162</v>
      </c>
      <c r="B77" s="55" t="s">
        <v>1096</v>
      </c>
      <c r="C77" s="33">
        <v>4258.8935549999997</v>
      </c>
      <c r="D77" s="33">
        <v>4261.8046880000002</v>
      </c>
      <c r="E77" s="33">
        <v>4249.5454099999997</v>
      </c>
      <c r="F77" s="33">
        <v>4263.8999020000001</v>
      </c>
      <c r="G77" s="33">
        <v>4263.2407229999999</v>
      </c>
      <c r="H77" s="33">
        <v>4255.408203</v>
      </c>
      <c r="I77" s="33">
        <v>4234.6005859999996</v>
      </c>
      <c r="J77" s="33">
        <v>4208.3652339999999</v>
      </c>
      <c r="K77" s="33">
        <v>4168.0278319999998</v>
      </c>
      <c r="L77" s="33">
        <v>4130.4516599999997</v>
      </c>
      <c r="M77" s="33">
        <v>4088.2873540000001</v>
      </c>
      <c r="N77" s="33">
        <v>4046.9008789999998</v>
      </c>
      <c r="O77" s="33">
        <v>4007.7470699999999</v>
      </c>
      <c r="P77" s="33">
        <v>3968.341797</v>
      </c>
      <c r="Q77" s="33">
        <v>3932.72876</v>
      </c>
      <c r="R77" s="33">
        <v>3908.383057</v>
      </c>
      <c r="S77" s="33">
        <v>3884.9284670000002</v>
      </c>
      <c r="T77" s="33">
        <v>3858.9304200000001</v>
      </c>
      <c r="U77" s="33">
        <v>3835.9160160000001</v>
      </c>
      <c r="V77" s="33">
        <v>3816.3884280000002</v>
      </c>
      <c r="W77" s="33">
        <v>3797.9157709999999</v>
      </c>
      <c r="X77" s="33">
        <v>3790.0532229999999</v>
      </c>
      <c r="Y77" s="33">
        <v>3785.5739749999998</v>
      </c>
      <c r="Z77" s="33">
        <v>3781.9626459999999</v>
      </c>
      <c r="AA77" s="33">
        <v>3782.6320799999999</v>
      </c>
      <c r="AB77" s="33">
        <v>3784.6203609999998</v>
      </c>
      <c r="AC77" s="33">
        <v>3786.8791500000002</v>
      </c>
      <c r="AD77" s="33">
        <v>3786.2353520000001</v>
      </c>
      <c r="AE77" s="33">
        <v>3784.7204590000001</v>
      </c>
      <c r="AF77" s="33">
        <v>3779.7983399999998</v>
      </c>
      <c r="AG77" s="33">
        <v>3774.7878420000002</v>
      </c>
      <c r="AH77" s="33">
        <v>3762.914307</v>
      </c>
      <c r="AI77" s="34">
        <v>-3.986E-3</v>
      </c>
    </row>
    <row r="78" spans="1:35" ht="15" customHeight="1" x14ac:dyDescent="0.45">
      <c r="A78" s="104" t="s">
        <v>1163</v>
      </c>
      <c r="B78" s="55" t="s">
        <v>1098</v>
      </c>
      <c r="C78" s="33">
        <v>4.3203969999999998</v>
      </c>
      <c r="D78" s="33">
        <v>3.7729900000000001</v>
      </c>
      <c r="E78" s="33">
        <v>3.344595</v>
      </c>
      <c r="F78" s="33">
        <v>2.9991349999999999</v>
      </c>
      <c r="G78" s="33">
        <v>2.7104729999999999</v>
      </c>
      <c r="H78" s="33">
        <v>2.470364</v>
      </c>
      <c r="I78" s="33">
        <v>2.2545579999999998</v>
      </c>
      <c r="J78" s="33">
        <v>2.083097</v>
      </c>
      <c r="K78" s="33">
        <v>1.944591</v>
      </c>
      <c r="L78" s="33">
        <v>1.8292710000000001</v>
      </c>
      <c r="M78" s="33">
        <v>1.7286619999999999</v>
      </c>
      <c r="N78" s="33">
        <v>1.654342</v>
      </c>
      <c r="O78" s="33">
        <v>1.5871120000000001</v>
      </c>
      <c r="P78" s="33">
        <v>1.521109</v>
      </c>
      <c r="Q78" s="33">
        <v>1.4654769999999999</v>
      </c>
      <c r="R78" s="33">
        <v>1.4214629999999999</v>
      </c>
      <c r="S78" s="33">
        <v>1.3867799999999999</v>
      </c>
      <c r="T78" s="33">
        <v>1.3507910000000001</v>
      </c>
      <c r="U78" s="33">
        <v>1.3211740000000001</v>
      </c>
      <c r="V78" s="33">
        <v>1.2964929999999999</v>
      </c>
      <c r="W78" s="33">
        <v>1.2763990000000001</v>
      </c>
      <c r="X78" s="33">
        <v>1.2585770000000001</v>
      </c>
      <c r="Y78" s="33">
        <v>1.244642</v>
      </c>
      <c r="Z78" s="33">
        <v>1.228456</v>
      </c>
      <c r="AA78" s="33">
        <v>1.2141900000000001</v>
      </c>
      <c r="AB78" s="33">
        <v>1.2063680000000001</v>
      </c>
      <c r="AC78" s="33">
        <v>1.2033180000000001</v>
      </c>
      <c r="AD78" s="33">
        <v>1.203184</v>
      </c>
      <c r="AE78" s="33">
        <v>1.205252</v>
      </c>
      <c r="AF78" s="33">
        <v>1.2085140000000001</v>
      </c>
      <c r="AG78" s="33">
        <v>1.2125090000000001</v>
      </c>
      <c r="AH78" s="33">
        <v>1.2155800000000001</v>
      </c>
      <c r="AI78" s="34">
        <v>-4.0082E-2</v>
      </c>
    </row>
    <row r="79" spans="1:35" ht="15" customHeight="1" x14ac:dyDescent="0.45">
      <c r="A79" s="104" t="s">
        <v>1164</v>
      </c>
      <c r="B79" s="55" t="s">
        <v>1100</v>
      </c>
      <c r="C79" s="33">
        <v>0.81035999999999997</v>
      </c>
      <c r="D79" s="33">
        <v>0.88074200000000002</v>
      </c>
      <c r="E79" s="33">
        <v>0.92737999999999998</v>
      </c>
      <c r="F79" s="33">
        <v>0.96953199999999995</v>
      </c>
      <c r="G79" s="33">
        <v>0.99768699999999999</v>
      </c>
      <c r="H79" s="33">
        <v>1.0155190000000001</v>
      </c>
      <c r="I79" s="33">
        <v>1.0236959999999999</v>
      </c>
      <c r="J79" s="33">
        <v>1.0280419999999999</v>
      </c>
      <c r="K79" s="33">
        <v>1.027307</v>
      </c>
      <c r="L79" s="33">
        <v>1.025817</v>
      </c>
      <c r="M79" s="33">
        <v>1.019911</v>
      </c>
      <c r="N79" s="33">
        <v>1.012302</v>
      </c>
      <c r="O79" s="33">
        <v>1.002529</v>
      </c>
      <c r="P79" s="33">
        <v>0.99024199999999996</v>
      </c>
      <c r="Q79" s="33">
        <v>0.97972000000000004</v>
      </c>
      <c r="R79" s="33">
        <v>0.97428800000000004</v>
      </c>
      <c r="S79" s="33">
        <v>0.97069799999999995</v>
      </c>
      <c r="T79" s="33">
        <v>0.96732600000000002</v>
      </c>
      <c r="U79" s="33">
        <v>0.96654399999999996</v>
      </c>
      <c r="V79" s="33">
        <v>0.96812100000000001</v>
      </c>
      <c r="W79" s="33">
        <v>0.97136199999999995</v>
      </c>
      <c r="X79" s="33">
        <v>0.97843999999999998</v>
      </c>
      <c r="Y79" s="33">
        <v>0.98815699999999995</v>
      </c>
      <c r="Z79" s="33">
        <v>0.99858800000000003</v>
      </c>
      <c r="AA79" s="33">
        <v>1.0108630000000001</v>
      </c>
      <c r="AB79" s="33">
        <v>1.0241260000000001</v>
      </c>
      <c r="AC79" s="33">
        <v>1.038324</v>
      </c>
      <c r="AD79" s="33">
        <v>1.0530139999999999</v>
      </c>
      <c r="AE79" s="33">
        <v>1.0687009999999999</v>
      </c>
      <c r="AF79" s="33">
        <v>1.084441</v>
      </c>
      <c r="AG79" s="33">
        <v>1.100616</v>
      </c>
      <c r="AH79" s="33">
        <v>1.1152580000000001</v>
      </c>
      <c r="AI79" s="34">
        <v>1.0355E-2</v>
      </c>
    </row>
    <row r="80" spans="1:35" ht="15" customHeight="1" x14ac:dyDescent="0.45">
      <c r="A80" s="104" t="s">
        <v>1165</v>
      </c>
      <c r="B80" s="55" t="s">
        <v>1102</v>
      </c>
      <c r="C80" s="33">
        <v>54.018715</v>
      </c>
      <c r="D80" s="33">
        <v>55.463638000000003</v>
      </c>
      <c r="E80" s="33">
        <v>55.808174000000001</v>
      </c>
      <c r="F80" s="33">
        <v>55.930511000000003</v>
      </c>
      <c r="G80" s="33">
        <v>55.447971000000003</v>
      </c>
      <c r="H80" s="33">
        <v>54.599007</v>
      </c>
      <c r="I80" s="33">
        <v>53.420699999999997</v>
      </c>
      <c r="J80" s="33">
        <v>52.219292000000003</v>
      </c>
      <c r="K80" s="33">
        <v>50.991528000000002</v>
      </c>
      <c r="L80" s="33">
        <v>50.042858000000003</v>
      </c>
      <c r="M80" s="33">
        <v>49.285625000000003</v>
      </c>
      <c r="N80" s="33">
        <v>48.774540000000002</v>
      </c>
      <c r="O80" s="33">
        <v>48.562389000000003</v>
      </c>
      <c r="P80" s="33">
        <v>48.731358</v>
      </c>
      <c r="Q80" s="33">
        <v>49.389426999999998</v>
      </c>
      <c r="R80" s="33">
        <v>50.651195999999999</v>
      </c>
      <c r="S80" s="33">
        <v>52.379097000000002</v>
      </c>
      <c r="T80" s="33">
        <v>54.589919999999999</v>
      </c>
      <c r="U80" s="33">
        <v>57.391990999999997</v>
      </c>
      <c r="V80" s="33">
        <v>60.769581000000002</v>
      </c>
      <c r="W80" s="33">
        <v>64.687804999999997</v>
      </c>
      <c r="X80" s="33">
        <v>69.351860000000002</v>
      </c>
      <c r="Y80" s="33">
        <v>74.716910999999996</v>
      </c>
      <c r="Z80" s="33">
        <v>80.670676999999998</v>
      </c>
      <c r="AA80" s="33">
        <v>87.341583</v>
      </c>
      <c r="AB80" s="33">
        <v>94.783591999999999</v>
      </c>
      <c r="AC80" s="33">
        <v>102.965988</v>
      </c>
      <c r="AD80" s="33">
        <v>111.882729</v>
      </c>
      <c r="AE80" s="33">
        <v>121.739952</v>
      </c>
      <c r="AF80" s="33">
        <v>132.43810999999999</v>
      </c>
      <c r="AG80" s="33">
        <v>144.23968500000001</v>
      </c>
      <c r="AH80" s="33">
        <v>157.006958</v>
      </c>
      <c r="AI80" s="34">
        <v>3.5017E-2</v>
      </c>
    </row>
    <row r="81" spans="1:35" ht="15" customHeight="1" x14ac:dyDescent="0.45">
      <c r="A81" s="104" t="s">
        <v>1166</v>
      </c>
      <c r="B81" s="55" t="s">
        <v>1104</v>
      </c>
      <c r="C81" s="33">
        <v>0</v>
      </c>
      <c r="D81" s="33">
        <v>0</v>
      </c>
      <c r="E81" s="33">
        <v>0</v>
      </c>
      <c r="F81" s="33">
        <v>0</v>
      </c>
      <c r="G81" s="33">
        <v>0</v>
      </c>
      <c r="H81" s="33">
        <v>0</v>
      </c>
      <c r="I81" s="33">
        <v>0</v>
      </c>
      <c r="J81" s="33">
        <v>0</v>
      </c>
      <c r="K81" s="33">
        <v>0</v>
      </c>
      <c r="L81" s="33">
        <v>0</v>
      </c>
      <c r="M81" s="33">
        <v>0</v>
      </c>
      <c r="N81" s="33">
        <v>0</v>
      </c>
      <c r="O81" s="33">
        <v>0</v>
      </c>
      <c r="P81" s="33">
        <v>0</v>
      </c>
      <c r="Q81" s="33">
        <v>0</v>
      </c>
      <c r="R81" s="33">
        <v>0</v>
      </c>
      <c r="S81" s="33">
        <v>0</v>
      </c>
      <c r="T81" s="33">
        <v>0</v>
      </c>
      <c r="U81" s="33">
        <v>0</v>
      </c>
      <c r="V81" s="33">
        <v>0</v>
      </c>
      <c r="W81" s="33">
        <v>0</v>
      </c>
      <c r="X81" s="33">
        <v>0</v>
      </c>
      <c r="Y81" s="33">
        <v>0</v>
      </c>
      <c r="Z81" s="33">
        <v>0</v>
      </c>
      <c r="AA81" s="33">
        <v>0</v>
      </c>
      <c r="AB81" s="33">
        <v>0</v>
      </c>
      <c r="AC81" s="33">
        <v>0</v>
      </c>
      <c r="AD81" s="33">
        <v>0</v>
      </c>
      <c r="AE81" s="33">
        <v>0</v>
      </c>
      <c r="AF81" s="33">
        <v>0</v>
      </c>
      <c r="AG81" s="33">
        <v>0</v>
      </c>
      <c r="AH81" s="33">
        <v>0</v>
      </c>
      <c r="AI81" s="34" t="s">
        <v>153</v>
      </c>
    </row>
    <row r="82" spans="1:35" ht="15" customHeight="1" x14ac:dyDescent="0.45">
      <c r="A82" s="104" t="s">
        <v>1167</v>
      </c>
      <c r="B82" s="55" t="s">
        <v>1106</v>
      </c>
      <c r="C82" s="33">
        <v>0</v>
      </c>
      <c r="D82" s="33">
        <v>2.1332E-2</v>
      </c>
      <c r="E82" s="33">
        <v>3.3848000000000003E-2</v>
      </c>
      <c r="F82" s="33">
        <v>4.7562E-2</v>
      </c>
      <c r="G82" s="33">
        <v>6.1388999999999999E-2</v>
      </c>
      <c r="H82" s="33">
        <v>7.5212000000000001E-2</v>
      </c>
      <c r="I82" s="33">
        <v>8.8771000000000003E-2</v>
      </c>
      <c r="J82" s="33">
        <v>0.102144</v>
      </c>
      <c r="K82" s="33">
        <v>0.11509800000000001</v>
      </c>
      <c r="L82" s="33">
        <v>0.128</v>
      </c>
      <c r="M82" s="33">
        <v>0.14044499999999999</v>
      </c>
      <c r="N82" s="33">
        <v>0.15237500000000001</v>
      </c>
      <c r="O82" s="33">
        <v>0.163689</v>
      </c>
      <c r="P82" s="33">
        <v>0.174286</v>
      </c>
      <c r="Q82" s="33">
        <v>0.18429499999999999</v>
      </c>
      <c r="R82" s="33">
        <v>0.194073</v>
      </c>
      <c r="S82" s="33">
        <v>0.20322599999999999</v>
      </c>
      <c r="T82" s="33">
        <v>0.211668</v>
      </c>
      <c r="U82" s="33">
        <v>0.219943</v>
      </c>
      <c r="V82" s="33">
        <v>0.228433</v>
      </c>
      <c r="W82" s="33">
        <v>0.23647899999999999</v>
      </c>
      <c r="X82" s="33">
        <v>0.24471499999999999</v>
      </c>
      <c r="Y82" s="33">
        <v>0.25332500000000002</v>
      </c>
      <c r="Z82" s="33">
        <v>0.26257399999999997</v>
      </c>
      <c r="AA82" s="33">
        <v>0.27210400000000001</v>
      </c>
      <c r="AB82" s="33">
        <v>0.28200700000000001</v>
      </c>
      <c r="AC82" s="33">
        <v>0.292321</v>
      </c>
      <c r="AD82" s="33">
        <v>0.30295800000000001</v>
      </c>
      <c r="AE82" s="33">
        <v>0.31404799999999999</v>
      </c>
      <c r="AF82" s="33">
        <v>0.32534200000000002</v>
      </c>
      <c r="AG82" s="33">
        <v>0.33716200000000002</v>
      </c>
      <c r="AH82" s="33">
        <v>0.348937</v>
      </c>
      <c r="AI82" s="34" t="s">
        <v>153</v>
      </c>
    </row>
    <row r="83" spans="1:35" ht="15" customHeight="1" x14ac:dyDescent="0.45">
      <c r="A83" s="104" t="s">
        <v>1168</v>
      </c>
      <c r="B83" s="55" t="s">
        <v>1108</v>
      </c>
      <c r="C83" s="33">
        <v>5.6251000000000002E-2</v>
      </c>
      <c r="D83" s="33">
        <v>8.0829999999999999E-2</v>
      </c>
      <c r="E83" s="33">
        <v>0.100725</v>
      </c>
      <c r="F83" s="33">
        <v>0.12249400000000001</v>
      </c>
      <c r="G83" s="33">
        <v>0.14388300000000001</v>
      </c>
      <c r="H83" s="33">
        <v>0.16462499999999999</v>
      </c>
      <c r="I83" s="33">
        <v>0.184198</v>
      </c>
      <c r="J83" s="33">
        <v>0.20288600000000001</v>
      </c>
      <c r="K83" s="33">
        <v>0.220273</v>
      </c>
      <c r="L83" s="33">
        <v>0.23721600000000001</v>
      </c>
      <c r="M83" s="33">
        <v>0.25312699999999999</v>
      </c>
      <c r="N83" s="33">
        <v>0.26810099999999998</v>
      </c>
      <c r="O83" s="33">
        <v>0.28205999999999998</v>
      </c>
      <c r="P83" s="33">
        <v>0.294987</v>
      </c>
      <c r="Q83" s="33">
        <v>0.30734</v>
      </c>
      <c r="R83" s="33">
        <v>0.31993100000000002</v>
      </c>
      <c r="S83" s="33">
        <v>0.33229399999999998</v>
      </c>
      <c r="T83" s="33">
        <v>0.34462799999999999</v>
      </c>
      <c r="U83" s="33">
        <v>0.35570800000000002</v>
      </c>
      <c r="V83" s="33">
        <v>0.3664</v>
      </c>
      <c r="W83" s="33">
        <v>0.37759399999999999</v>
      </c>
      <c r="X83" s="33">
        <v>0.39123400000000003</v>
      </c>
      <c r="Y83" s="33">
        <v>0.40471800000000002</v>
      </c>
      <c r="Z83" s="33">
        <v>0.418767</v>
      </c>
      <c r="AA83" s="33">
        <v>0.43345699999999998</v>
      </c>
      <c r="AB83" s="33">
        <v>0.44877499999999998</v>
      </c>
      <c r="AC83" s="33">
        <v>0.46477099999999999</v>
      </c>
      <c r="AD83" s="33">
        <v>0.48129499999999997</v>
      </c>
      <c r="AE83" s="33">
        <v>0.49864900000000001</v>
      </c>
      <c r="AF83" s="33">
        <v>0.51638399999999995</v>
      </c>
      <c r="AG83" s="33">
        <v>0.53489799999999998</v>
      </c>
      <c r="AH83" s="33">
        <v>0.55325999999999997</v>
      </c>
      <c r="AI83" s="34">
        <v>7.6529E-2</v>
      </c>
    </row>
    <row r="84" spans="1:35" ht="15" customHeight="1" x14ac:dyDescent="0.45">
      <c r="A84" s="104" t="s">
        <v>1169</v>
      </c>
      <c r="B84" s="55" t="s">
        <v>1110</v>
      </c>
      <c r="C84" s="33">
        <v>5.3886999999999997E-2</v>
      </c>
      <c r="D84" s="33">
        <v>7.4607999999999994E-2</v>
      </c>
      <c r="E84" s="33">
        <v>9.2884999999999995E-2</v>
      </c>
      <c r="F84" s="33">
        <v>0.113008</v>
      </c>
      <c r="G84" s="33">
        <v>0.13292399999999999</v>
      </c>
      <c r="H84" s="33">
        <v>0.15240300000000001</v>
      </c>
      <c r="I84" s="33">
        <v>0.17095399999999999</v>
      </c>
      <c r="J84" s="33">
        <v>0.188772</v>
      </c>
      <c r="K84" s="33">
        <v>0.20544999999999999</v>
      </c>
      <c r="L84" s="33">
        <v>0.221744</v>
      </c>
      <c r="M84" s="33">
        <v>0.23705499999999999</v>
      </c>
      <c r="N84" s="33">
        <v>0.25143799999999999</v>
      </c>
      <c r="O84" s="33">
        <v>0.26491100000000001</v>
      </c>
      <c r="P84" s="33">
        <v>0.277416</v>
      </c>
      <c r="Q84" s="33">
        <v>0.28941600000000001</v>
      </c>
      <c r="R84" s="33">
        <v>0.30166199999999999</v>
      </c>
      <c r="S84" s="33">
        <v>0.31369399999999997</v>
      </c>
      <c r="T84" s="33">
        <v>0.32568200000000003</v>
      </c>
      <c r="U84" s="33">
        <v>0.33646799999999999</v>
      </c>
      <c r="V84" s="33">
        <v>0.34679900000000002</v>
      </c>
      <c r="W84" s="33">
        <v>0.35764800000000002</v>
      </c>
      <c r="X84" s="33">
        <v>0.37083199999999999</v>
      </c>
      <c r="Y84" s="33">
        <v>0.38372400000000001</v>
      </c>
      <c r="Z84" s="33">
        <v>0.39711200000000002</v>
      </c>
      <c r="AA84" s="33">
        <v>0.41106799999999999</v>
      </c>
      <c r="AB84" s="33">
        <v>0.425537</v>
      </c>
      <c r="AC84" s="33">
        <v>0.44056499999999998</v>
      </c>
      <c r="AD84" s="33">
        <v>0.45607900000000001</v>
      </c>
      <c r="AE84" s="33">
        <v>0.47217799999999999</v>
      </c>
      <c r="AF84" s="33">
        <v>0.48847400000000002</v>
      </c>
      <c r="AG84" s="33">
        <v>0.50544199999999995</v>
      </c>
      <c r="AH84" s="33">
        <v>0.52221099999999998</v>
      </c>
      <c r="AI84" s="34">
        <v>7.6013999999999998E-2</v>
      </c>
    </row>
    <row r="85" spans="1:35" ht="15" customHeight="1" x14ac:dyDescent="0.45">
      <c r="A85" s="104" t="s">
        <v>1170</v>
      </c>
      <c r="B85" s="55" t="s">
        <v>1112</v>
      </c>
      <c r="C85" s="33">
        <v>2.4469000000000001E-2</v>
      </c>
      <c r="D85" s="33">
        <v>7.1217000000000003E-2</v>
      </c>
      <c r="E85" s="33">
        <v>0.108281</v>
      </c>
      <c r="F85" s="33">
        <v>0.14918899999999999</v>
      </c>
      <c r="G85" s="33">
        <v>0.190778</v>
      </c>
      <c r="H85" s="33">
        <v>0.232879</v>
      </c>
      <c r="I85" s="33">
        <v>0.27485900000000002</v>
      </c>
      <c r="J85" s="33">
        <v>0.317133</v>
      </c>
      <c r="K85" s="33">
        <v>0.35909400000000002</v>
      </c>
      <c r="L85" s="33">
        <v>0.401389</v>
      </c>
      <c r="M85" s="33">
        <v>0.44322099999999998</v>
      </c>
      <c r="N85" s="33">
        <v>0.48445100000000002</v>
      </c>
      <c r="O85" s="33">
        <v>0.52473999999999998</v>
      </c>
      <c r="P85" s="33">
        <v>0.56350599999999995</v>
      </c>
      <c r="Q85" s="33">
        <v>0.60083200000000003</v>
      </c>
      <c r="R85" s="33">
        <v>0.63787199999999999</v>
      </c>
      <c r="S85" s="33">
        <v>0.67314200000000002</v>
      </c>
      <c r="T85" s="33">
        <v>0.70645800000000003</v>
      </c>
      <c r="U85" s="33">
        <v>0.73894400000000005</v>
      </c>
      <c r="V85" s="33">
        <v>0.77114199999999999</v>
      </c>
      <c r="W85" s="33">
        <v>0.80228200000000005</v>
      </c>
      <c r="X85" s="33">
        <v>0.83486800000000005</v>
      </c>
      <c r="Y85" s="33">
        <v>0.86840399999999995</v>
      </c>
      <c r="Z85" s="33">
        <v>0.90264999999999995</v>
      </c>
      <c r="AA85" s="33">
        <v>0.93795300000000004</v>
      </c>
      <c r="AB85" s="33">
        <v>0.97425499999999998</v>
      </c>
      <c r="AC85" s="33">
        <v>1.01173</v>
      </c>
      <c r="AD85" s="33">
        <v>1.050109</v>
      </c>
      <c r="AE85" s="33">
        <v>1.0898969999999999</v>
      </c>
      <c r="AF85" s="33">
        <v>1.130279</v>
      </c>
      <c r="AG85" s="33">
        <v>1.172404</v>
      </c>
      <c r="AH85" s="33">
        <v>1.2142539999999999</v>
      </c>
      <c r="AI85" s="34">
        <v>0.13422600000000001</v>
      </c>
    </row>
    <row r="86" spans="1:35" ht="15" customHeight="1" x14ac:dyDescent="0.45">
      <c r="A86" s="104" t="s">
        <v>1171</v>
      </c>
      <c r="B86" s="55" t="s">
        <v>1138</v>
      </c>
      <c r="C86" s="33">
        <v>4318.1782229999999</v>
      </c>
      <c r="D86" s="33">
        <v>4322.1713870000003</v>
      </c>
      <c r="E86" s="33">
        <v>4309.9614259999998</v>
      </c>
      <c r="F86" s="33">
        <v>4324.2304690000001</v>
      </c>
      <c r="G86" s="33">
        <v>4322.9243159999996</v>
      </c>
      <c r="H86" s="33">
        <v>4314.1196289999998</v>
      </c>
      <c r="I86" s="33">
        <v>4292.0205079999996</v>
      </c>
      <c r="J86" s="33">
        <v>4264.5063479999999</v>
      </c>
      <c r="K86" s="33">
        <v>4222.888672</v>
      </c>
      <c r="L86" s="33">
        <v>4184.3398440000001</v>
      </c>
      <c r="M86" s="33">
        <v>4141.3940430000002</v>
      </c>
      <c r="N86" s="33">
        <v>4099.4985349999997</v>
      </c>
      <c r="O86" s="33">
        <v>4060.1352539999998</v>
      </c>
      <c r="P86" s="33">
        <v>4020.8959960000002</v>
      </c>
      <c r="Q86" s="33">
        <v>3985.9458009999998</v>
      </c>
      <c r="R86" s="33">
        <v>3962.883789</v>
      </c>
      <c r="S86" s="33">
        <v>3941.188232</v>
      </c>
      <c r="T86" s="33">
        <v>3917.4282229999999</v>
      </c>
      <c r="U86" s="33">
        <v>3897.2475589999999</v>
      </c>
      <c r="V86" s="33">
        <v>3881.1347660000001</v>
      </c>
      <c r="W86" s="33">
        <v>3866.6259770000001</v>
      </c>
      <c r="X86" s="33">
        <v>3863.4841310000002</v>
      </c>
      <c r="Y86" s="33">
        <v>3864.4323730000001</v>
      </c>
      <c r="Z86" s="33">
        <v>3866.8408199999999</v>
      </c>
      <c r="AA86" s="33">
        <v>3874.2524410000001</v>
      </c>
      <c r="AB86" s="33">
        <v>3883.7653810000002</v>
      </c>
      <c r="AC86" s="33">
        <v>3894.298096</v>
      </c>
      <c r="AD86" s="33">
        <v>3902.665039</v>
      </c>
      <c r="AE86" s="33">
        <v>3911.108154</v>
      </c>
      <c r="AF86" s="33">
        <v>3916.9895019999999</v>
      </c>
      <c r="AG86" s="33">
        <v>3923.8903810000002</v>
      </c>
      <c r="AH86" s="33">
        <v>3924.8916020000001</v>
      </c>
      <c r="AI86" s="34">
        <v>-3.0760000000000002E-3</v>
      </c>
    </row>
    <row r="87" spans="1:35" ht="15" customHeight="1" x14ac:dyDescent="0.45">
      <c r="B87" s="57" t="s">
        <v>1172</v>
      </c>
    </row>
    <row r="88" spans="1:35" ht="15" customHeight="1" x14ac:dyDescent="0.45">
      <c r="A88" s="104" t="s">
        <v>1173</v>
      </c>
      <c r="B88" s="55" t="s">
        <v>1096</v>
      </c>
      <c r="C88" s="33">
        <v>5283.0751950000003</v>
      </c>
      <c r="D88" s="33">
        <v>5277.6899409999996</v>
      </c>
      <c r="E88" s="33">
        <v>5263.7924800000001</v>
      </c>
      <c r="F88" s="33">
        <v>5283.5708009999998</v>
      </c>
      <c r="G88" s="33">
        <v>5286.3344729999999</v>
      </c>
      <c r="H88" s="33">
        <v>5280.986328</v>
      </c>
      <c r="I88" s="33">
        <v>5260.1162109999996</v>
      </c>
      <c r="J88" s="33">
        <v>5233.7993159999996</v>
      </c>
      <c r="K88" s="33">
        <v>5192.1757809999999</v>
      </c>
      <c r="L88" s="33">
        <v>5156.1616210000002</v>
      </c>
      <c r="M88" s="33">
        <v>5115.4150390000004</v>
      </c>
      <c r="N88" s="33">
        <v>5076.5463870000003</v>
      </c>
      <c r="O88" s="33">
        <v>5041.1025390000004</v>
      </c>
      <c r="P88" s="33">
        <v>5005.9755859999996</v>
      </c>
      <c r="Q88" s="33">
        <v>4975.4741210000002</v>
      </c>
      <c r="R88" s="33">
        <v>4959.2514650000003</v>
      </c>
      <c r="S88" s="33">
        <v>4944.4272460000002</v>
      </c>
      <c r="T88" s="33">
        <v>4926.439453</v>
      </c>
      <c r="U88" s="33">
        <v>4911.9702150000003</v>
      </c>
      <c r="V88" s="33">
        <v>4901.685547</v>
      </c>
      <c r="W88" s="33">
        <v>4892.9428710000002</v>
      </c>
      <c r="X88" s="33">
        <v>4897.59375</v>
      </c>
      <c r="Y88" s="33">
        <v>4906.6474609999996</v>
      </c>
      <c r="Z88" s="33">
        <v>4916.1953119999998</v>
      </c>
      <c r="AA88" s="33">
        <v>4932.1572269999997</v>
      </c>
      <c r="AB88" s="33">
        <v>4950.9003910000001</v>
      </c>
      <c r="AC88" s="33">
        <v>4971.0878910000001</v>
      </c>
      <c r="AD88" s="33">
        <v>4988.8569340000004</v>
      </c>
      <c r="AE88" s="33">
        <v>5007.2617190000001</v>
      </c>
      <c r="AF88" s="33">
        <v>5022.5742190000001</v>
      </c>
      <c r="AG88" s="33">
        <v>5038.9570309999999</v>
      </c>
      <c r="AH88" s="33">
        <v>5047.6713870000003</v>
      </c>
      <c r="AI88" s="34">
        <v>-1.469E-3</v>
      </c>
    </row>
    <row r="89" spans="1:35" ht="15" customHeight="1" x14ac:dyDescent="0.45">
      <c r="A89" s="104" t="s">
        <v>1174</v>
      </c>
      <c r="B89" s="55" t="s">
        <v>1098</v>
      </c>
      <c r="C89" s="33">
        <v>485.40243500000003</v>
      </c>
      <c r="D89" s="33">
        <v>476.601654</v>
      </c>
      <c r="E89" s="33">
        <v>472.90100100000001</v>
      </c>
      <c r="F89" s="33">
        <v>472.96484400000003</v>
      </c>
      <c r="G89" s="33">
        <v>473.08932499999997</v>
      </c>
      <c r="H89" s="33">
        <v>474.10586499999999</v>
      </c>
      <c r="I89" s="33">
        <v>474.17984000000001</v>
      </c>
      <c r="J89" s="33">
        <v>475.31805400000002</v>
      </c>
      <c r="K89" s="33">
        <v>476.24050899999997</v>
      </c>
      <c r="L89" s="33">
        <v>478.90887500000002</v>
      </c>
      <c r="M89" s="33">
        <v>482.09899899999999</v>
      </c>
      <c r="N89" s="33">
        <v>485.78732300000001</v>
      </c>
      <c r="O89" s="33">
        <v>489.77539100000001</v>
      </c>
      <c r="P89" s="33">
        <v>494.60617100000002</v>
      </c>
      <c r="Q89" s="33">
        <v>500.11337300000002</v>
      </c>
      <c r="R89" s="33">
        <v>507.19061299999998</v>
      </c>
      <c r="S89" s="33">
        <v>514.318848</v>
      </c>
      <c r="T89" s="33">
        <v>521.88629200000003</v>
      </c>
      <c r="U89" s="33">
        <v>529.583618</v>
      </c>
      <c r="V89" s="33">
        <v>537.19305399999996</v>
      </c>
      <c r="W89" s="33">
        <v>544.88830600000006</v>
      </c>
      <c r="X89" s="33">
        <v>553.66107199999999</v>
      </c>
      <c r="Y89" s="33">
        <v>562.83203100000003</v>
      </c>
      <c r="Z89" s="33">
        <v>571.54278599999998</v>
      </c>
      <c r="AA89" s="33">
        <v>580.87908900000002</v>
      </c>
      <c r="AB89" s="33">
        <v>590.60443099999998</v>
      </c>
      <c r="AC89" s="33">
        <v>600.60736099999997</v>
      </c>
      <c r="AD89" s="33">
        <v>610.67279099999996</v>
      </c>
      <c r="AE89" s="33">
        <v>621.17254600000001</v>
      </c>
      <c r="AF89" s="33">
        <v>631.74462900000003</v>
      </c>
      <c r="AG89" s="33">
        <v>642.92742899999996</v>
      </c>
      <c r="AH89" s="33">
        <v>653.57275400000003</v>
      </c>
      <c r="AI89" s="34">
        <v>9.6419999999999995E-3</v>
      </c>
    </row>
    <row r="90" spans="1:35" ht="15" customHeight="1" x14ac:dyDescent="0.45">
      <c r="A90" s="104" t="s">
        <v>1175</v>
      </c>
      <c r="B90" s="55" t="s">
        <v>1100</v>
      </c>
      <c r="C90" s="33">
        <v>1.960367</v>
      </c>
      <c r="D90" s="33">
        <v>2.1087120000000001</v>
      </c>
      <c r="E90" s="33">
        <v>2.2276310000000001</v>
      </c>
      <c r="F90" s="33">
        <v>2.3493029999999999</v>
      </c>
      <c r="G90" s="33">
        <v>2.4498229999999999</v>
      </c>
      <c r="H90" s="33">
        <v>2.5334720000000002</v>
      </c>
      <c r="I90" s="33">
        <v>2.5980690000000002</v>
      </c>
      <c r="J90" s="33">
        <v>2.6538620000000002</v>
      </c>
      <c r="K90" s="33">
        <v>2.6981739999999999</v>
      </c>
      <c r="L90" s="33">
        <v>2.7441930000000001</v>
      </c>
      <c r="M90" s="33">
        <v>2.7842310000000001</v>
      </c>
      <c r="N90" s="33">
        <v>2.824789</v>
      </c>
      <c r="O90" s="33">
        <v>2.8665120000000002</v>
      </c>
      <c r="P90" s="33">
        <v>2.9112269999999998</v>
      </c>
      <c r="Q90" s="33">
        <v>2.9680430000000002</v>
      </c>
      <c r="R90" s="33">
        <v>3.042853</v>
      </c>
      <c r="S90" s="33">
        <v>3.1200640000000002</v>
      </c>
      <c r="T90" s="33">
        <v>3.2027130000000001</v>
      </c>
      <c r="U90" s="33">
        <v>3.2966929999999999</v>
      </c>
      <c r="V90" s="33">
        <v>3.4015529999999998</v>
      </c>
      <c r="W90" s="33">
        <v>3.5146489999999999</v>
      </c>
      <c r="X90" s="33">
        <v>3.6442779999999999</v>
      </c>
      <c r="Y90" s="33">
        <v>3.7859060000000002</v>
      </c>
      <c r="Z90" s="33">
        <v>3.9333260000000001</v>
      </c>
      <c r="AA90" s="33">
        <v>4.0917880000000002</v>
      </c>
      <c r="AB90" s="33">
        <v>4.2596769999999999</v>
      </c>
      <c r="AC90" s="33">
        <v>4.4380839999999999</v>
      </c>
      <c r="AD90" s="33">
        <v>4.626436</v>
      </c>
      <c r="AE90" s="33">
        <v>4.8271790000000001</v>
      </c>
      <c r="AF90" s="33">
        <v>5.0375199999999998</v>
      </c>
      <c r="AG90" s="33">
        <v>5.2536459999999998</v>
      </c>
      <c r="AH90" s="33">
        <v>5.4770089999999998</v>
      </c>
      <c r="AI90" s="34">
        <v>3.3697999999999999E-2</v>
      </c>
    </row>
    <row r="91" spans="1:35" ht="15" customHeight="1" x14ac:dyDescent="0.45">
      <c r="A91" s="104" t="s">
        <v>1176</v>
      </c>
      <c r="B91" s="55" t="s">
        <v>1102</v>
      </c>
      <c r="C91" s="33">
        <v>55.134182000000003</v>
      </c>
      <c r="D91" s="33">
        <v>56.765369</v>
      </c>
      <c r="E91" s="33">
        <v>57.270248000000002</v>
      </c>
      <c r="F91" s="33">
        <v>57.564289000000002</v>
      </c>
      <c r="G91" s="33">
        <v>57.240921</v>
      </c>
      <c r="H91" s="33">
        <v>56.537444999999998</v>
      </c>
      <c r="I91" s="33">
        <v>55.487479999999998</v>
      </c>
      <c r="J91" s="33">
        <v>54.402659999999997</v>
      </c>
      <c r="K91" s="33">
        <v>53.277087999999999</v>
      </c>
      <c r="L91" s="33">
        <v>52.428921000000003</v>
      </c>
      <c r="M91" s="33">
        <v>51.762008999999999</v>
      </c>
      <c r="N91" s="33">
        <v>51.332473999999998</v>
      </c>
      <c r="O91" s="33">
        <v>51.195965000000001</v>
      </c>
      <c r="P91" s="33">
        <v>51.436031</v>
      </c>
      <c r="Q91" s="33">
        <v>52.164253000000002</v>
      </c>
      <c r="R91" s="33">
        <v>53.501122000000002</v>
      </c>
      <c r="S91" s="33">
        <v>55.303837000000001</v>
      </c>
      <c r="T91" s="33">
        <v>57.590350999999998</v>
      </c>
      <c r="U91" s="33">
        <v>60.476939999999999</v>
      </c>
      <c r="V91" s="33">
        <v>63.947150999999998</v>
      </c>
      <c r="W91" s="33">
        <v>67.966583</v>
      </c>
      <c r="X91" s="33">
        <v>72.749061999999995</v>
      </c>
      <c r="Y91" s="33">
        <v>78.244484</v>
      </c>
      <c r="Z91" s="33">
        <v>84.337067000000005</v>
      </c>
      <c r="AA91" s="33">
        <v>91.157700000000006</v>
      </c>
      <c r="AB91" s="33">
        <v>98.760970999999998</v>
      </c>
      <c r="AC91" s="33">
        <v>107.12080400000001</v>
      </c>
      <c r="AD91" s="33">
        <v>116.230881</v>
      </c>
      <c r="AE91" s="33">
        <v>126.299995</v>
      </c>
      <c r="AF91" s="33">
        <v>137.22659300000001</v>
      </c>
      <c r="AG91" s="33">
        <v>149.278458</v>
      </c>
      <c r="AH91" s="33">
        <v>162.31037900000001</v>
      </c>
      <c r="AI91" s="34">
        <v>3.5444000000000003E-2</v>
      </c>
    </row>
    <row r="92" spans="1:35" ht="15" customHeight="1" x14ac:dyDescent="0.45">
      <c r="A92" s="104" t="s">
        <v>1177</v>
      </c>
      <c r="B92" s="55" t="s">
        <v>1104</v>
      </c>
      <c r="C92" s="33">
        <v>55.980674999999998</v>
      </c>
      <c r="D92" s="33">
        <v>59.511645999999999</v>
      </c>
      <c r="E92" s="33">
        <v>63.190063000000002</v>
      </c>
      <c r="F92" s="33">
        <v>66.837981999999997</v>
      </c>
      <c r="G92" s="33">
        <v>70.166824000000005</v>
      </c>
      <c r="H92" s="33">
        <v>73.313934000000003</v>
      </c>
      <c r="I92" s="33">
        <v>76.282486000000006</v>
      </c>
      <c r="J92" s="33">
        <v>79.276871</v>
      </c>
      <c r="K92" s="33">
        <v>82.200919999999996</v>
      </c>
      <c r="L92" s="33">
        <v>85.423332000000002</v>
      </c>
      <c r="M92" s="33">
        <v>88.806572000000003</v>
      </c>
      <c r="N92" s="33">
        <v>92.433678</v>
      </c>
      <c r="O92" s="33">
        <v>96.247924999999995</v>
      </c>
      <c r="P92" s="33">
        <v>100.226921</v>
      </c>
      <c r="Q92" s="33">
        <v>104.39192199999999</v>
      </c>
      <c r="R92" s="33">
        <v>108.81869500000001</v>
      </c>
      <c r="S92" s="33">
        <v>113.344521</v>
      </c>
      <c r="T92" s="33">
        <v>117.977242</v>
      </c>
      <c r="U92" s="33">
        <v>122.802284</v>
      </c>
      <c r="V92" s="33">
        <v>127.70089</v>
      </c>
      <c r="W92" s="33">
        <v>133.01190199999999</v>
      </c>
      <c r="X92" s="33">
        <v>138.90554800000001</v>
      </c>
      <c r="Y92" s="33">
        <v>145.15095500000001</v>
      </c>
      <c r="Z92" s="33">
        <v>151.53961200000001</v>
      </c>
      <c r="AA92" s="33">
        <v>158.27366599999999</v>
      </c>
      <c r="AB92" s="33">
        <v>165.39308199999999</v>
      </c>
      <c r="AC92" s="33">
        <v>172.95665</v>
      </c>
      <c r="AD92" s="33">
        <v>180.931152</v>
      </c>
      <c r="AE92" s="33">
        <v>189.45550499999999</v>
      </c>
      <c r="AF92" s="33">
        <v>198.51878400000001</v>
      </c>
      <c r="AG92" s="33">
        <v>208.14827</v>
      </c>
      <c r="AH92" s="33">
        <v>218.09123199999999</v>
      </c>
      <c r="AI92" s="34">
        <v>4.4844000000000002E-2</v>
      </c>
    </row>
    <row r="93" spans="1:35" ht="15" customHeight="1" x14ac:dyDescent="0.45">
      <c r="A93" s="104" t="s">
        <v>1178</v>
      </c>
      <c r="B93" s="55" t="s">
        <v>1106</v>
      </c>
      <c r="C93" s="33">
        <v>6.8770000000000003E-3</v>
      </c>
      <c r="D93" s="33">
        <v>9.6171999999999994E-2</v>
      </c>
      <c r="E93" s="33">
        <v>0.16955600000000001</v>
      </c>
      <c r="F93" s="33">
        <v>0.24759300000000001</v>
      </c>
      <c r="G93" s="33">
        <v>0.325743</v>
      </c>
      <c r="H93" s="33">
        <v>0.40320600000000001</v>
      </c>
      <c r="I93" s="33">
        <v>0.47861399999999998</v>
      </c>
      <c r="J93" s="33">
        <v>0.55255200000000004</v>
      </c>
      <c r="K93" s="33">
        <v>0.62424100000000005</v>
      </c>
      <c r="L93" s="33">
        <v>0.69642899999999996</v>
      </c>
      <c r="M93" s="33">
        <v>0.76742500000000002</v>
      </c>
      <c r="N93" s="33">
        <v>0.83779599999999999</v>
      </c>
      <c r="O93" s="33">
        <v>0.90795400000000004</v>
      </c>
      <c r="P93" s="33">
        <v>0.97806999999999999</v>
      </c>
      <c r="Q93" s="33">
        <v>1.04915</v>
      </c>
      <c r="R93" s="33">
        <v>1.123653</v>
      </c>
      <c r="S93" s="33">
        <v>1.1994130000000001</v>
      </c>
      <c r="T93" s="33">
        <v>1.275827</v>
      </c>
      <c r="U93" s="33">
        <v>1.355116</v>
      </c>
      <c r="V93" s="33">
        <v>1.4383630000000001</v>
      </c>
      <c r="W93" s="33">
        <v>1.5222389999999999</v>
      </c>
      <c r="X93" s="33">
        <v>1.6126039999999999</v>
      </c>
      <c r="Y93" s="33">
        <v>1.707381</v>
      </c>
      <c r="Z93" s="33">
        <v>1.804737</v>
      </c>
      <c r="AA93" s="33">
        <v>1.9053899999999999</v>
      </c>
      <c r="AB93" s="33">
        <v>2.0094240000000001</v>
      </c>
      <c r="AC93" s="33">
        <v>2.117947</v>
      </c>
      <c r="AD93" s="33">
        <v>2.2309519999999998</v>
      </c>
      <c r="AE93" s="33">
        <v>2.3498230000000002</v>
      </c>
      <c r="AF93" s="33">
        <v>2.4734310000000002</v>
      </c>
      <c r="AG93" s="33">
        <v>2.6044960000000001</v>
      </c>
      <c r="AH93" s="33">
        <v>2.7396419999999999</v>
      </c>
      <c r="AI93" s="34">
        <v>0.213057</v>
      </c>
    </row>
    <row r="94" spans="1:35" ht="15" customHeight="1" x14ac:dyDescent="0.45">
      <c r="A94" s="104" t="s">
        <v>1179</v>
      </c>
      <c r="B94" s="55" t="s">
        <v>1108</v>
      </c>
      <c r="C94" s="33">
        <v>5.6251000000000002E-2</v>
      </c>
      <c r="D94" s="33">
        <v>0.17058200000000001</v>
      </c>
      <c r="E94" s="33">
        <v>0.270486</v>
      </c>
      <c r="F94" s="33">
        <v>0.37592599999999998</v>
      </c>
      <c r="G94" s="33">
        <v>0.48020400000000002</v>
      </c>
      <c r="H94" s="33">
        <v>0.58181099999999997</v>
      </c>
      <c r="I94" s="33">
        <v>0.67851799999999995</v>
      </c>
      <c r="J94" s="33">
        <v>0.77187899999999998</v>
      </c>
      <c r="K94" s="33">
        <v>0.86097400000000002</v>
      </c>
      <c r="L94" s="33">
        <v>0.94995700000000005</v>
      </c>
      <c r="M94" s="33">
        <v>1.0363530000000001</v>
      </c>
      <c r="N94" s="33">
        <v>1.1211450000000001</v>
      </c>
      <c r="O94" s="33">
        <v>1.2050160000000001</v>
      </c>
      <c r="P94" s="33">
        <v>1.288327</v>
      </c>
      <c r="Q94" s="33">
        <v>1.3729340000000001</v>
      </c>
      <c r="R94" s="33">
        <v>1.462151</v>
      </c>
      <c r="S94" s="33">
        <v>1.553307</v>
      </c>
      <c r="T94" s="33">
        <v>1.646039</v>
      </c>
      <c r="U94" s="33">
        <v>1.7412639999999999</v>
      </c>
      <c r="V94" s="33">
        <v>1.8407629999999999</v>
      </c>
      <c r="W94" s="33">
        <v>1.941937</v>
      </c>
      <c r="X94" s="33">
        <v>2.0532089999999998</v>
      </c>
      <c r="Y94" s="33">
        <v>2.1692559999999999</v>
      </c>
      <c r="Z94" s="33">
        <v>2.288284</v>
      </c>
      <c r="AA94" s="33">
        <v>2.4115690000000001</v>
      </c>
      <c r="AB94" s="33">
        <v>2.5391910000000002</v>
      </c>
      <c r="AC94" s="33">
        <v>2.6724030000000001</v>
      </c>
      <c r="AD94" s="33">
        <v>2.8111039999999998</v>
      </c>
      <c r="AE94" s="33">
        <v>2.95716</v>
      </c>
      <c r="AF94" s="33">
        <v>3.1090939999999998</v>
      </c>
      <c r="AG94" s="33">
        <v>3.2702290000000001</v>
      </c>
      <c r="AH94" s="33">
        <v>3.4362300000000001</v>
      </c>
      <c r="AI94" s="34">
        <v>0.14185600000000001</v>
      </c>
    </row>
    <row r="95" spans="1:35" ht="15" customHeight="1" x14ac:dyDescent="0.45">
      <c r="A95" s="104" t="s">
        <v>1180</v>
      </c>
      <c r="B95" s="55" t="s">
        <v>1110</v>
      </c>
      <c r="C95" s="33">
        <v>5.3886999999999997E-2</v>
      </c>
      <c r="D95" s="33">
        <v>0.16968800000000001</v>
      </c>
      <c r="E95" s="33">
        <v>0.27230500000000002</v>
      </c>
      <c r="F95" s="33">
        <v>0.381166</v>
      </c>
      <c r="G95" s="33">
        <v>0.48934</v>
      </c>
      <c r="H95" s="33">
        <v>0.59556200000000004</v>
      </c>
      <c r="I95" s="33">
        <v>0.69774800000000003</v>
      </c>
      <c r="J95" s="33">
        <v>0.796991</v>
      </c>
      <c r="K95" s="33">
        <v>0.892092</v>
      </c>
      <c r="L95" s="33">
        <v>0.987591</v>
      </c>
      <c r="M95" s="33">
        <v>1.081088</v>
      </c>
      <c r="N95" s="33">
        <v>1.1734880000000001</v>
      </c>
      <c r="O95" s="33">
        <v>1.265431</v>
      </c>
      <c r="P95" s="33">
        <v>1.3571489999999999</v>
      </c>
      <c r="Q95" s="33">
        <v>1.45061</v>
      </c>
      <c r="R95" s="33">
        <v>1.549169</v>
      </c>
      <c r="S95" s="33">
        <v>1.6499440000000001</v>
      </c>
      <c r="T95" s="33">
        <v>1.7527299999999999</v>
      </c>
      <c r="U95" s="33">
        <v>1.8583769999999999</v>
      </c>
      <c r="V95" s="33">
        <v>1.968577</v>
      </c>
      <c r="W95" s="33">
        <v>2.080559</v>
      </c>
      <c r="X95" s="33">
        <v>2.2047789999999998</v>
      </c>
      <c r="Y95" s="33">
        <v>2.3336619999999999</v>
      </c>
      <c r="Z95" s="33">
        <v>2.465087</v>
      </c>
      <c r="AA95" s="33">
        <v>2.6003419999999999</v>
      </c>
      <c r="AB95" s="33">
        <v>2.7392620000000001</v>
      </c>
      <c r="AC95" s="33">
        <v>2.8831570000000002</v>
      </c>
      <c r="AD95" s="33">
        <v>3.0316589999999999</v>
      </c>
      <c r="AE95" s="33">
        <v>3.1863610000000002</v>
      </c>
      <c r="AF95" s="33">
        <v>3.3456009999999998</v>
      </c>
      <c r="AG95" s="33">
        <v>3.5129809999999999</v>
      </c>
      <c r="AH95" s="33">
        <v>3.6839469999999999</v>
      </c>
      <c r="AI95" s="34">
        <v>0.146009</v>
      </c>
    </row>
    <row r="96" spans="1:35" ht="15" customHeight="1" x14ac:dyDescent="0.45">
      <c r="A96" s="104" t="s">
        <v>1181</v>
      </c>
      <c r="B96" s="55" t="s">
        <v>1112</v>
      </c>
      <c r="C96" s="33">
        <v>2.4469000000000001E-2</v>
      </c>
      <c r="D96" s="33">
        <v>0.173369</v>
      </c>
      <c r="E96" s="33">
        <v>0.29794900000000002</v>
      </c>
      <c r="F96" s="33">
        <v>0.43314900000000001</v>
      </c>
      <c r="G96" s="33">
        <v>0.56840400000000002</v>
      </c>
      <c r="H96" s="33">
        <v>0.70327899999999999</v>
      </c>
      <c r="I96" s="33">
        <v>0.836391</v>
      </c>
      <c r="J96" s="33">
        <v>0.96984700000000001</v>
      </c>
      <c r="K96" s="33">
        <v>1.1028929999999999</v>
      </c>
      <c r="L96" s="33">
        <v>1.238772</v>
      </c>
      <c r="M96" s="33">
        <v>1.3761080000000001</v>
      </c>
      <c r="N96" s="33">
        <v>1.5155749999999999</v>
      </c>
      <c r="O96" s="33">
        <v>1.656811</v>
      </c>
      <c r="P96" s="33">
        <v>1.7989310000000001</v>
      </c>
      <c r="Q96" s="33">
        <v>1.9425520000000001</v>
      </c>
      <c r="R96" s="33">
        <v>2.0918990000000002</v>
      </c>
      <c r="S96" s="33">
        <v>2.241768</v>
      </c>
      <c r="T96" s="33">
        <v>2.3912079999999998</v>
      </c>
      <c r="U96" s="33">
        <v>2.5448050000000002</v>
      </c>
      <c r="V96" s="33">
        <v>2.704526</v>
      </c>
      <c r="W96" s="33">
        <v>2.8646739999999999</v>
      </c>
      <c r="X96" s="33">
        <v>3.0388380000000002</v>
      </c>
      <c r="Y96" s="33">
        <v>3.2229749999999999</v>
      </c>
      <c r="Z96" s="33">
        <v>3.4129900000000002</v>
      </c>
      <c r="AA96" s="33">
        <v>3.612835</v>
      </c>
      <c r="AB96" s="33">
        <v>3.821123</v>
      </c>
      <c r="AC96" s="33">
        <v>4.0385030000000004</v>
      </c>
      <c r="AD96" s="33">
        <v>4.2642699999999998</v>
      </c>
      <c r="AE96" s="33">
        <v>4.5011979999999996</v>
      </c>
      <c r="AF96" s="33">
        <v>4.7464050000000002</v>
      </c>
      <c r="AG96" s="33">
        <v>5.0057929999999997</v>
      </c>
      <c r="AH96" s="33">
        <v>5.2713710000000003</v>
      </c>
      <c r="AI96" s="34">
        <v>0.18923499999999999</v>
      </c>
    </row>
    <row r="97" spans="1:35" ht="15" customHeight="1" x14ac:dyDescent="0.45">
      <c r="A97" s="104" t="s">
        <v>1182</v>
      </c>
      <c r="B97" s="57" t="s">
        <v>1183</v>
      </c>
      <c r="C97" s="61">
        <v>5881.6953119999998</v>
      </c>
      <c r="D97" s="61">
        <v>5873.2880859999996</v>
      </c>
      <c r="E97" s="61">
        <v>5860.3916019999997</v>
      </c>
      <c r="F97" s="61">
        <v>5884.7241210000002</v>
      </c>
      <c r="G97" s="61">
        <v>5891.142578</v>
      </c>
      <c r="H97" s="61">
        <v>5889.7612300000001</v>
      </c>
      <c r="I97" s="61">
        <v>5871.3579099999997</v>
      </c>
      <c r="J97" s="61">
        <v>5848.5419920000004</v>
      </c>
      <c r="K97" s="61">
        <v>5810.0688479999999</v>
      </c>
      <c r="L97" s="61">
        <v>5779.5424800000001</v>
      </c>
      <c r="M97" s="61">
        <v>5745.1259769999997</v>
      </c>
      <c r="N97" s="61">
        <v>5713.5737300000001</v>
      </c>
      <c r="O97" s="61">
        <v>5686.2216799999997</v>
      </c>
      <c r="P97" s="61">
        <v>5660.5766599999997</v>
      </c>
      <c r="Q97" s="61">
        <v>5640.9252930000002</v>
      </c>
      <c r="R97" s="61">
        <v>5638.0341799999997</v>
      </c>
      <c r="S97" s="61">
        <v>5637.158203</v>
      </c>
      <c r="T97" s="61">
        <v>5634.1601559999999</v>
      </c>
      <c r="U97" s="61">
        <v>5635.6284180000002</v>
      </c>
      <c r="V97" s="61">
        <v>5641.8813479999999</v>
      </c>
      <c r="W97" s="61">
        <v>5650.7348629999997</v>
      </c>
      <c r="X97" s="61">
        <v>5675.4619140000004</v>
      </c>
      <c r="Y97" s="61">
        <v>5706.095703</v>
      </c>
      <c r="Z97" s="61">
        <v>5737.5180659999996</v>
      </c>
      <c r="AA97" s="61">
        <v>5777.0893550000001</v>
      </c>
      <c r="AB97" s="61">
        <v>5821.029297</v>
      </c>
      <c r="AC97" s="61">
        <v>5867.9248049999997</v>
      </c>
      <c r="AD97" s="61">
        <v>5913.654297</v>
      </c>
      <c r="AE97" s="61">
        <v>5962.013672</v>
      </c>
      <c r="AF97" s="61">
        <v>6008.7749020000001</v>
      </c>
      <c r="AG97" s="61">
        <v>6058.9580079999996</v>
      </c>
      <c r="AH97" s="61">
        <v>6102.2529299999997</v>
      </c>
      <c r="AI97" s="60">
        <v>1.188E-3</v>
      </c>
    </row>
    <row r="99" spans="1:35" ht="15" customHeight="1" x14ac:dyDescent="0.45">
      <c r="B99" s="57" t="s">
        <v>1184</v>
      </c>
    </row>
    <row r="100" spans="1:35" ht="15" customHeight="1" x14ac:dyDescent="0.45">
      <c r="B100" s="57" t="s">
        <v>1094</v>
      </c>
    </row>
    <row r="101" spans="1:35" ht="15" customHeight="1" x14ac:dyDescent="0.45">
      <c r="A101" s="104" t="s">
        <v>1185</v>
      </c>
      <c r="B101" s="55" t="s">
        <v>1096</v>
      </c>
      <c r="C101" s="33">
        <v>14.254448999999999</v>
      </c>
      <c r="D101" s="33">
        <v>14.437025999999999</v>
      </c>
      <c r="E101" s="33">
        <v>14.620482000000001</v>
      </c>
      <c r="F101" s="33">
        <v>14.804959999999999</v>
      </c>
      <c r="G101" s="33">
        <v>14.999765999999999</v>
      </c>
      <c r="H101" s="33">
        <v>15.209403999999999</v>
      </c>
      <c r="I101" s="33">
        <v>15.437469</v>
      </c>
      <c r="J101" s="33">
        <v>15.681753</v>
      </c>
      <c r="K101" s="33">
        <v>15.935938</v>
      </c>
      <c r="L101" s="33">
        <v>16.178550999999999</v>
      </c>
      <c r="M101" s="33">
        <v>16.409835999999999</v>
      </c>
      <c r="N101" s="33">
        <v>16.623148</v>
      </c>
      <c r="O101" s="33">
        <v>16.816911999999999</v>
      </c>
      <c r="P101" s="33">
        <v>16.994458999999999</v>
      </c>
      <c r="Q101" s="33">
        <v>17.156707999999998</v>
      </c>
      <c r="R101" s="33">
        <v>17.301147</v>
      </c>
      <c r="S101" s="33">
        <v>17.430841000000001</v>
      </c>
      <c r="T101" s="33">
        <v>17.549569999999999</v>
      </c>
      <c r="U101" s="33">
        <v>17.657467</v>
      </c>
      <c r="V101" s="33">
        <v>17.754767999999999</v>
      </c>
      <c r="W101" s="33">
        <v>17.839521000000001</v>
      </c>
      <c r="X101" s="33">
        <v>17.913542</v>
      </c>
      <c r="Y101" s="33">
        <v>17.977917000000001</v>
      </c>
      <c r="Z101" s="33">
        <v>18.033681999999999</v>
      </c>
      <c r="AA101" s="33">
        <v>18.078917000000001</v>
      </c>
      <c r="AB101" s="33">
        <v>18.115210000000001</v>
      </c>
      <c r="AC101" s="33">
        <v>18.145534999999999</v>
      </c>
      <c r="AD101" s="33">
        <v>18.171372999999999</v>
      </c>
      <c r="AE101" s="33">
        <v>18.191358999999999</v>
      </c>
      <c r="AF101" s="33">
        <v>18.206828999999999</v>
      </c>
      <c r="AG101" s="33">
        <v>18.220265999999999</v>
      </c>
      <c r="AH101" s="33">
        <v>18.231482</v>
      </c>
      <c r="AI101" s="34">
        <v>7.9699999999999997E-3</v>
      </c>
    </row>
    <row r="102" spans="1:35" ht="15" customHeight="1" x14ac:dyDescent="0.45">
      <c r="A102" s="104" t="s">
        <v>1186</v>
      </c>
      <c r="B102" s="55" t="s">
        <v>1098</v>
      </c>
      <c r="C102" s="33">
        <v>9.8339770000000009</v>
      </c>
      <c r="D102" s="33">
        <v>9.9511289999999999</v>
      </c>
      <c r="E102" s="33">
        <v>10.081265</v>
      </c>
      <c r="F102" s="33">
        <v>10.217872</v>
      </c>
      <c r="G102" s="33">
        <v>10.362396</v>
      </c>
      <c r="H102" s="33">
        <v>10.517593</v>
      </c>
      <c r="I102" s="33">
        <v>10.683317000000001</v>
      </c>
      <c r="J102" s="33">
        <v>10.857511000000001</v>
      </c>
      <c r="K102" s="33">
        <v>11.042222000000001</v>
      </c>
      <c r="L102" s="33">
        <v>11.226213</v>
      </c>
      <c r="M102" s="33">
        <v>11.41389</v>
      </c>
      <c r="N102" s="33">
        <v>11.598089999999999</v>
      </c>
      <c r="O102" s="33">
        <v>11.780027</v>
      </c>
      <c r="P102" s="33">
        <v>11.953597</v>
      </c>
      <c r="Q102" s="33">
        <v>12.115746</v>
      </c>
      <c r="R102" s="33">
        <v>12.267739000000001</v>
      </c>
      <c r="S102" s="33">
        <v>12.410995</v>
      </c>
      <c r="T102" s="33">
        <v>12.535384000000001</v>
      </c>
      <c r="U102" s="33">
        <v>12.652645</v>
      </c>
      <c r="V102" s="33">
        <v>12.765325000000001</v>
      </c>
      <c r="W102" s="33">
        <v>12.874418</v>
      </c>
      <c r="X102" s="33">
        <v>12.9815</v>
      </c>
      <c r="Y102" s="33">
        <v>13.085352</v>
      </c>
      <c r="Z102" s="33">
        <v>13.189603999999999</v>
      </c>
      <c r="AA102" s="33">
        <v>13.29368</v>
      </c>
      <c r="AB102" s="33">
        <v>13.39587</v>
      </c>
      <c r="AC102" s="33">
        <v>13.495797</v>
      </c>
      <c r="AD102" s="33">
        <v>13.593268</v>
      </c>
      <c r="AE102" s="33">
        <v>13.684851</v>
      </c>
      <c r="AF102" s="33">
        <v>13.770764</v>
      </c>
      <c r="AG102" s="33">
        <v>13.850484</v>
      </c>
      <c r="AH102" s="33">
        <v>13.923883999999999</v>
      </c>
      <c r="AI102" s="34">
        <v>1.1280999999999999E-2</v>
      </c>
    </row>
    <row r="103" spans="1:35" ht="15" customHeight="1" x14ac:dyDescent="0.45">
      <c r="A103" s="104" t="s">
        <v>1187</v>
      </c>
      <c r="B103" s="55" t="s">
        <v>1100</v>
      </c>
      <c r="C103" s="33">
        <v>11.552765000000001</v>
      </c>
      <c r="D103" s="33">
        <v>11.783744</v>
      </c>
      <c r="E103" s="33">
        <v>11.958681</v>
      </c>
      <c r="F103" s="33">
        <v>12.099164999999999</v>
      </c>
      <c r="G103" s="33">
        <v>12.219709999999999</v>
      </c>
      <c r="H103" s="33">
        <v>12.338533</v>
      </c>
      <c r="I103" s="33">
        <v>12.466704</v>
      </c>
      <c r="J103" s="33">
        <v>12.609671000000001</v>
      </c>
      <c r="K103" s="33">
        <v>12.768394000000001</v>
      </c>
      <c r="L103" s="33">
        <v>12.907063000000001</v>
      </c>
      <c r="M103" s="33">
        <v>13.041729999999999</v>
      </c>
      <c r="N103" s="33">
        <v>13.172234</v>
      </c>
      <c r="O103" s="33">
        <v>13.29486</v>
      </c>
      <c r="P103" s="33">
        <v>13.405652</v>
      </c>
      <c r="Q103" s="33">
        <v>13.502996</v>
      </c>
      <c r="R103" s="33">
        <v>13.589934</v>
      </c>
      <c r="S103" s="33">
        <v>13.66592</v>
      </c>
      <c r="T103" s="33">
        <v>13.73067</v>
      </c>
      <c r="U103" s="33">
        <v>13.786096000000001</v>
      </c>
      <c r="V103" s="33">
        <v>13.833743999999999</v>
      </c>
      <c r="W103" s="33">
        <v>13.876901</v>
      </c>
      <c r="X103" s="33">
        <v>13.916230000000001</v>
      </c>
      <c r="Y103" s="33">
        <v>13.951959</v>
      </c>
      <c r="Z103" s="33">
        <v>13.984029</v>
      </c>
      <c r="AA103" s="33">
        <v>14.012662000000001</v>
      </c>
      <c r="AB103" s="33">
        <v>14.038145999999999</v>
      </c>
      <c r="AC103" s="33">
        <v>14.060677999999999</v>
      </c>
      <c r="AD103" s="33">
        <v>14.079660000000001</v>
      </c>
      <c r="AE103" s="33">
        <v>14.095454999999999</v>
      </c>
      <c r="AF103" s="33">
        <v>14.104426999999999</v>
      </c>
      <c r="AG103" s="33">
        <v>14.112473</v>
      </c>
      <c r="AH103" s="33">
        <v>14.120782999999999</v>
      </c>
      <c r="AI103" s="34">
        <v>6.496E-3</v>
      </c>
    </row>
    <row r="104" spans="1:35" ht="15" customHeight="1" x14ac:dyDescent="0.45">
      <c r="A104" s="104" t="s">
        <v>1188</v>
      </c>
      <c r="B104" s="55" t="s">
        <v>1102</v>
      </c>
      <c r="C104" s="33">
        <v>12.425288</v>
      </c>
      <c r="D104" s="33">
        <v>12.293523</v>
      </c>
      <c r="E104" s="33">
        <v>12.277803</v>
      </c>
      <c r="F104" s="33">
        <v>12.296383000000001</v>
      </c>
      <c r="G104" s="33">
        <v>12.340089000000001</v>
      </c>
      <c r="H104" s="33">
        <v>12.407531000000001</v>
      </c>
      <c r="I104" s="33">
        <v>12.498766</v>
      </c>
      <c r="J104" s="33">
        <v>12.609439999999999</v>
      </c>
      <c r="K104" s="33">
        <v>12.73699</v>
      </c>
      <c r="L104" s="33">
        <v>12.845634</v>
      </c>
      <c r="M104" s="33">
        <v>12.948451</v>
      </c>
      <c r="N104" s="33">
        <v>13.045674999999999</v>
      </c>
      <c r="O104" s="33">
        <v>13.135282</v>
      </c>
      <c r="P104" s="33">
        <v>13.214774</v>
      </c>
      <c r="Q104" s="33">
        <v>13.281825</v>
      </c>
      <c r="R104" s="33">
        <v>13.336226</v>
      </c>
      <c r="S104" s="33">
        <v>13.379943000000001</v>
      </c>
      <c r="T104" s="33">
        <v>13.414711</v>
      </c>
      <c r="U104" s="33">
        <v>13.44272</v>
      </c>
      <c r="V104" s="33">
        <v>13.46458</v>
      </c>
      <c r="W104" s="33">
        <v>13.481209</v>
      </c>
      <c r="X104" s="33">
        <v>13.495016</v>
      </c>
      <c r="Y104" s="33">
        <v>13.505356000000001</v>
      </c>
      <c r="Z104" s="33">
        <v>13.511996</v>
      </c>
      <c r="AA104" s="33">
        <v>13.514836000000001</v>
      </c>
      <c r="AB104" s="33">
        <v>13.513862</v>
      </c>
      <c r="AC104" s="33">
        <v>13.509232000000001</v>
      </c>
      <c r="AD104" s="33">
        <v>13.501173</v>
      </c>
      <c r="AE104" s="33">
        <v>13.489724000000001</v>
      </c>
      <c r="AF104" s="33">
        <v>13.476383999999999</v>
      </c>
      <c r="AG104" s="33">
        <v>13.462182</v>
      </c>
      <c r="AH104" s="33">
        <v>13.447715000000001</v>
      </c>
      <c r="AI104" s="34">
        <v>2.5539999999999998E-3</v>
      </c>
    </row>
    <row r="105" spans="1:35" ht="15" customHeight="1" x14ac:dyDescent="0.45">
      <c r="A105" s="104" t="s">
        <v>1189</v>
      </c>
      <c r="B105" s="55" t="s">
        <v>1104</v>
      </c>
      <c r="C105" s="33">
        <v>10.129466000000001</v>
      </c>
      <c r="D105" s="33">
        <v>10.198769</v>
      </c>
      <c r="E105" s="33">
        <v>10.291375</v>
      </c>
      <c r="F105" s="33">
        <v>10.391583000000001</v>
      </c>
      <c r="G105" s="33">
        <v>10.502024</v>
      </c>
      <c r="H105" s="33">
        <v>10.62388</v>
      </c>
      <c r="I105" s="33">
        <v>10.759994000000001</v>
      </c>
      <c r="J105" s="33">
        <v>10.908777000000001</v>
      </c>
      <c r="K105" s="33">
        <v>11.067905</v>
      </c>
      <c r="L105" s="33">
        <v>11.222626</v>
      </c>
      <c r="M105" s="33">
        <v>11.378328</v>
      </c>
      <c r="N105" s="33">
        <v>11.536171</v>
      </c>
      <c r="O105" s="33">
        <v>11.691409999999999</v>
      </c>
      <c r="P105" s="33">
        <v>11.839655</v>
      </c>
      <c r="Q105" s="33">
        <v>11.978624999999999</v>
      </c>
      <c r="R105" s="33">
        <v>12.112342</v>
      </c>
      <c r="S105" s="33">
        <v>12.238996</v>
      </c>
      <c r="T105" s="33">
        <v>12.348088000000001</v>
      </c>
      <c r="U105" s="33">
        <v>12.449372</v>
      </c>
      <c r="V105" s="33">
        <v>12.546799</v>
      </c>
      <c r="W105" s="33">
        <v>12.638318</v>
      </c>
      <c r="X105" s="33">
        <v>12.725625000000001</v>
      </c>
      <c r="Y105" s="33">
        <v>12.807961000000001</v>
      </c>
      <c r="Z105" s="33">
        <v>12.886949</v>
      </c>
      <c r="AA105" s="33">
        <v>12.963463000000001</v>
      </c>
      <c r="AB105" s="33">
        <v>13.037972</v>
      </c>
      <c r="AC105" s="33">
        <v>13.109920000000001</v>
      </c>
      <c r="AD105" s="33">
        <v>13.178493</v>
      </c>
      <c r="AE105" s="33">
        <v>13.240321</v>
      </c>
      <c r="AF105" s="33">
        <v>13.295259</v>
      </c>
      <c r="AG105" s="33">
        <v>13.346301</v>
      </c>
      <c r="AH105" s="33">
        <v>13.392478000000001</v>
      </c>
      <c r="AI105" s="34">
        <v>9.0489999999999998E-3</v>
      </c>
    </row>
    <row r="106" spans="1:35" ht="15" customHeight="1" x14ac:dyDescent="0.45">
      <c r="A106" s="104" t="s">
        <v>1190</v>
      </c>
      <c r="B106" s="55" t="s">
        <v>1106</v>
      </c>
      <c r="C106" s="33">
        <v>24.122505</v>
      </c>
      <c r="D106" s="33">
        <v>26.294512000000001</v>
      </c>
      <c r="E106" s="33">
        <v>26.612062000000002</v>
      </c>
      <c r="F106" s="33">
        <v>26.770502</v>
      </c>
      <c r="G106" s="33">
        <v>26.883772</v>
      </c>
      <c r="H106" s="33">
        <v>26.986958999999999</v>
      </c>
      <c r="I106" s="33">
        <v>27.095445999999999</v>
      </c>
      <c r="J106" s="33">
        <v>27.217773000000001</v>
      </c>
      <c r="K106" s="33">
        <v>27.360047999999999</v>
      </c>
      <c r="L106" s="33">
        <v>27.501598000000001</v>
      </c>
      <c r="M106" s="33">
        <v>27.660451999999999</v>
      </c>
      <c r="N106" s="33">
        <v>27.828098000000001</v>
      </c>
      <c r="O106" s="33">
        <v>27.992923999999999</v>
      </c>
      <c r="P106" s="33">
        <v>28.144583000000001</v>
      </c>
      <c r="Q106" s="33">
        <v>28.282446</v>
      </c>
      <c r="R106" s="33">
        <v>28.401806000000001</v>
      </c>
      <c r="S106" s="33">
        <v>28.507725000000001</v>
      </c>
      <c r="T106" s="33">
        <v>28.601054999999999</v>
      </c>
      <c r="U106" s="33">
        <v>28.682639999999999</v>
      </c>
      <c r="V106" s="33">
        <v>28.753520999999999</v>
      </c>
      <c r="W106" s="33">
        <v>28.816928999999998</v>
      </c>
      <c r="X106" s="33">
        <v>28.873532999999998</v>
      </c>
      <c r="Y106" s="33">
        <v>28.924551000000001</v>
      </c>
      <c r="Z106" s="33">
        <v>28.970949000000001</v>
      </c>
      <c r="AA106" s="33">
        <v>29.016604999999998</v>
      </c>
      <c r="AB106" s="33">
        <v>29.060814000000001</v>
      </c>
      <c r="AC106" s="33">
        <v>29.102556</v>
      </c>
      <c r="AD106" s="33">
        <v>29.141055999999999</v>
      </c>
      <c r="AE106" s="33">
        <v>29.176100000000002</v>
      </c>
      <c r="AF106" s="33">
        <v>29.207412999999999</v>
      </c>
      <c r="AG106" s="33">
        <v>29.234767999999999</v>
      </c>
      <c r="AH106" s="33">
        <v>29.257342999999999</v>
      </c>
      <c r="AI106" s="34">
        <v>6.2449999999999997E-3</v>
      </c>
    </row>
    <row r="107" spans="1:35" ht="15" customHeight="1" x14ac:dyDescent="0.45">
      <c r="A107" s="104" t="s">
        <v>1191</v>
      </c>
      <c r="B107" s="55" t="s">
        <v>1108</v>
      </c>
      <c r="C107" s="33">
        <v>0</v>
      </c>
      <c r="D107" s="33">
        <v>22.487862</v>
      </c>
      <c r="E107" s="33">
        <v>22.713531</v>
      </c>
      <c r="F107" s="33">
        <v>22.909285000000001</v>
      </c>
      <c r="G107" s="33">
        <v>23.110102000000001</v>
      </c>
      <c r="H107" s="33">
        <v>23.339452999999999</v>
      </c>
      <c r="I107" s="33">
        <v>23.615307000000001</v>
      </c>
      <c r="J107" s="33">
        <v>23.936695</v>
      </c>
      <c r="K107" s="33">
        <v>24.307642000000001</v>
      </c>
      <c r="L107" s="33">
        <v>24.663081999999999</v>
      </c>
      <c r="M107" s="33">
        <v>25.043423000000001</v>
      </c>
      <c r="N107" s="33">
        <v>25.427038</v>
      </c>
      <c r="O107" s="33">
        <v>25.793372999999999</v>
      </c>
      <c r="P107" s="33">
        <v>26.125216999999999</v>
      </c>
      <c r="Q107" s="33">
        <v>26.420662</v>
      </c>
      <c r="R107" s="33">
        <v>26.680305000000001</v>
      </c>
      <c r="S107" s="33">
        <v>26.905401000000001</v>
      </c>
      <c r="T107" s="33">
        <v>27.098538999999999</v>
      </c>
      <c r="U107" s="33">
        <v>27.262229999999999</v>
      </c>
      <c r="V107" s="33">
        <v>27.399539999999998</v>
      </c>
      <c r="W107" s="33">
        <v>27.519998999999999</v>
      </c>
      <c r="X107" s="33">
        <v>27.626846</v>
      </c>
      <c r="Y107" s="33">
        <v>27.722338000000001</v>
      </c>
      <c r="Z107" s="33">
        <v>27.808264000000001</v>
      </c>
      <c r="AA107" s="33">
        <v>27.89537</v>
      </c>
      <c r="AB107" s="33">
        <v>27.980460999999998</v>
      </c>
      <c r="AC107" s="33">
        <v>28.061219999999999</v>
      </c>
      <c r="AD107" s="33">
        <v>28.135930999999999</v>
      </c>
      <c r="AE107" s="33">
        <v>28.203600000000002</v>
      </c>
      <c r="AF107" s="33">
        <v>28.263152999999999</v>
      </c>
      <c r="AG107" s="33">
        <v>28.314700999999999</v>
      </c>
      <c r="AH107" s="33">
        <v>28.357092000000002</v>
      </c>
      <c r="AI107" s="34" t="s">
        <v>153</v>
      </c>
    </row>
    <row r="108" spans="1:35" ht="15" customHeight="1" x14ac:dyDescent="0.45">
      <c r="A108" s="104" t="s">
        <v>1192</v>
      </c>
      <c r="B108" s="55" t="s">
        <v>1110</v>
      </c>
      <c r="C108" s="33">
        <v>0</v>
      </c>
      <c r="D108" s="33">
        <v>17.978458</v>
      </c>
      <c r="E108" s="33">
        <v>18.182514000000001</v>
      </c>
      <c r="F108" s="33">
        <v>18.290891999999999</v>
      </c>
      <c r="G108" s="33">
        <v>18.382214000000001</v>
      </c>
      <c r="H108" s="33">
        <v>18.477464999999999</v>
      </c>
      <c r="I108" s="33">
        <v>18.588089</v>
      </c>
      <c r="J108" s="33">
        <v>18.714293999999999</v>
      </c>
      <c r="K108" s="33">
        <v>18.861754999999999</v>
      </c>
      <c r="L108" s="33">
        <v>18.997332</v>
      </c>
      <c r="M108" s="33">
        <v>19.141321000000001</v>
      </c>
      <c r="N108" s="33">
        <v>19.286062000000001</v>
      </c>
      <c r="O108" s="33">
        <v>19.426711999999998</v>
      </c>
      <c r="P108" s="33">
        <v>19.558395000000001</v>
      </c>
      <c r="Q108" s="33">
        <v>19.677531999999999</v>
      </c>
      <c r="R108" s="33">
        <v>19.783194000000002</v>
      </c>
      <c r="S108" s="33">
        <v>19.875654000000001</v>
      </c>
      <c r="T108" s="33">
        <v>19.947468000000001</v>
      </c>
      <c r="U108" s="33">
        <v>20.008682</v>
      </c>
      <c r="V108" s="33">
        <v>20.060516</v>
      </c>
      <c r="W108" s="33">
        <v>20.107064999999999</v>
      </c>
      <c r="X108" s="33">
        <v>20.147504999999999</v>
      </c>
      <c r="Y108" s="33">
        <v>20.185623</v>
      </c>
      <c r="Z108" s="33">
        <v>20.222363999999999</v>
      </c>
      <c r="AA108" s="33">
        <v>20.262225999999998</v>
      </c>
      <c r="AB108" s="33">
        <v>20.303941999999999</v>
      </c>
      <c r="AC108" s="33">
        <v>20.344533999999999</v>
      </c>
      <c r="AD108" s="33">
        <v>20.386565999999998</v>
      </c>
      <c r="AE108" s="33">
        <v>20.429836000000002</v>
      </c>
      <c r="AF108" s="33">
        <v>20.474070000000001</v>
      </c>
      <c r="AG108" s="33">
        <v>20.519003000000001</v>
      </c>
      <c r="AH108" s="33">
        <v>20.563644</v>
      </c>
      <c r="AI108" s="34" t="s">
        <v>153</v>
      </c>
    </row>
    <row r="109" spans="1:35" ht="15" customHeight="1" x14ac:dyDescent="0.45">
      <c r="A109" s="104" t="s">
        <v>1193</v>
      </c>
      <c r="B109" s="55" t="s">
        <v>1112</v>
      </c>
      <c r="C109" s="33">
        <v>0</v>
      </c>
      <c r="D109" s="33">
        <v>18.347479</v>
      </c>
      <c r="E109" s="33">
        <v>17.232583999999999</v>
      </c>
      <c r="F109" s="33">
        <v>16.90287</v>
      </c>
      <c r="G109" s="33">
        <v>16.730625</v>
      </c>
      <c r="H109" s="33">
        <v>16.623421</v>
      </c>
      <c r="I109" s="33">
        <v>16.549472999999999</v>
      </c>
      <c r="J109" s="33">
        <v>16.495173000000001</v>
      </c>
      <c r="K109" s="33">
        <v>16.453479999999999</v>
      </c>
      <c r="L109" s="33">
        <v>16.420611999999998</v>
      </c>
      <c r="M109" s="33">
        <v>16.394316</v>
      </c>
      <c r="N109" s="33">
        <v>16.373116</v>
      </c>
      <c r="O109" s="33">
        <v>16.355978</v>
      </c>
      <c r="P109" s="33">
        <v>16.34215</v>
      </c>
      <c r="Q109" s="33">
        <v>16.331083</v>
      </c>
      <c r="R109" s="33">
        <v>16.322323000000001</v>
      </c>
      <c r="S109" s="33">
        <v>16.315473999999998</v>
      </c>
      <c r="T109" s="33">
        <v>16.310186000000002</v>
      </c>
      <c r="U109" s="33">
        <v>16.306159999999998</v>
      </c>
      <c r="V109" s="33">
        <v>16.303108000000002</v>
      </c>
      <c r="W109" s="33">
        <v>16.297691</v>
      </c>
      <c r="X109" s="33">
        <v>16.292482</v>
      </c>
      <c r="Y109" s="33">
        <v>16.287880000000001</v>
      </c>
      <c r="Z109" s="33">
        <v>16.283781000000001</v>
      </c>
      <c r="AA109" s="33">
        <v>16.275209</v>
      </c>
      <c r="AB109" s="33">
        <v>16.268598999999998</v>
      </c>
      <c r="AC109" s="33">
        <v>16.263468</v>
      </c>
      <c r="AD109" s="33">
        <v>16.259467999999998</v>
      </c>
      <c r="AE109" s="33">
        <v>16.256336000000001</v>
      </c>
      <c r="AF109" s="33">
        <v>16.253882999999998</v>
      </c>
      <c r="AG109" s="33">
        <v>16.251958999999999</v>
      </c>
      <c r="AH109" s="33">
        <v>16.251842</v>
      </c>
      <c r="AI109" s="34" t="s">
        <v>153</v>
      </c>
    </row>
    <row r="110" spans="1:35" ht="15" customHeight="1" x14ac:dyDescent="0.45">
      <c r="A110" s="104" t="s">
        <v>1194</v>
      </c>
      <c r="B110" s="55" t="s">
        <v>1195</v>
      </c>
      <c r="C110" s="33">
        <v>12.956725</v>
      </c>
      <c r="D110" s="33">
        <v>13.121388</v>
      </c>
      <c r="E110" s="33">
        <v>13.287246</v>
      </c>
      <c r="F110" s="33">
        <v>13.453620000000001</v>
      </c>
      <c r="G110" s="33">
        <v>13.628166</v>
      </c>
      <c r="H110" s="33">
        <v>13.815428000000001</v>
      </c>
      <c r="I110" s="33">
        <v>14.017191</v>
      </c>
      <c r="J110" s="33">
        <v>14.230567000000001</v>
      </c>
      <c r="K110" s="33">
        <v>14.453184</v>
      </c>
      <c r="L110" s="33">
        <v>14.668434</v>
      </c>
      <c r="M110" s="33">
        <v>14.876203</v>
      </c>
      <c r="N110" s="33">
        <v>15.069989</v>
      </c>
      <c r="O110" s="33">
        <v>15.250328</v>
      </c>
      <c r="P110" s="33">
        <v>15.41427</v>
      </c>
      <c r="Q110" s="33">
        <v>15.561213</v>
      </c>
      <c r="R110" s="33">
        <v>15.692472</v>
      </c>
      <c r="S110" s="33">
        <v>15.810674000000001</v>
      </c>
      <c r="T110" s="33">
        <v>15.912986</v>
      </c>
      <c r="U110" s="33">
        <v>16.005081000000001</v>
      </c>
      <c r="V110" s="33">
        <v>16.089538999999998</v>
      </c>
      <c r="W110" s="33">
        <v>16.166201000000001</v>
      </c>
      <c r="X110" s="33">
        <v>16.236193</v>
      </c>
      <c r="Y110" s="33">
        <v>16.299386999999999</v>
      </c>
      <c r="Z110" s="33">
        <v>16.358183</v>
      </c>
      <c r="AA110" s="33">
        <v>16.411442000000001</v>
      </c>
      <c r="AB110" s="33">
        <v>16.459182999999999</v>
      </c>
      <c r="AC110" s="33">
        <v>16.502687000000002</v>
      </c>
      <c r="AD110" s="33">
        <v>16.542899999999999</v>
      </c>
      <c r="AE110" s="33">
        <v>16.577674999999999</v>
      </c>
      <c r="AF110" s="33">
        <v>16.607680999999999</v>
      </c>
      <c r="AG110" s="33">
        <v>16.634122999999999</v>
      </c>
      <c r="AH110" s="33">
        <v>16.656898000000002</v>
      </c>
      <c r="AI110" s="34">
        <v>8.1370000000000001E-3</v>
      </c>
    </row>
    <row r="111" spans="1:35" ht="15" customHeight="1" x14ac:dyDescent="0.45">
      <c r="B111" s="57" t="s">
        <v>1115</v>
      </c>
    </row>
    <row r="112" spans="1:35" ht="15" customHeight="1" x14ac:dyDescent="0.45">
      <c r="A112" s="104" t="s">
        <v>1196</v>
      </c>
      <c r="B112" s="55" t="s">
        <v>1096</v>
      </c>
      <c r="C112" s="33">
        <v>8.8952179999999998</v>
      </c>
      <c r="D112" s="33">
        <v>8.9847760000000001</v>
      </c>
      <c r="E112" s="33">
        <v>9.0871119999999994</v>
      </c>
      <c r="F112" s="33">
        <v>9.2052980000000009</v>
      </c>
      <c r="G112" s="33">
        <v>9.3357810000000008</v>
      </c>
      <c r="H112" s="33">
        <v>9.4800920000000009</v>
      </c>
      <c r="I112" s="33">
        <v>9.6391349999999996</v>
      </c>
      <c r="J112" s="33">
        <v>9.8104270000000007</v>
      </c>
      <c r="K112" s="33">
        <v>9.9960579999999997</v>
      </c>
      <c r="L112" s="33">
        <v>10.181675</v>
      </c>
      <c r="M112" s="33">
        <v>10.378823000000001</v>
      </c>
      <c r="N112" s="33">
        <v>10.584731</v>
      </c>
      <c r="O112" s="33">
        <v>10.796181000000001</v>
      </c>
      <c r="P112" s="33">
        <v>11.002929999999999</v>
      </c>
      <c r="Q112" s="33">
        <v>11.195551999999999</v>
      </c>
      <c r="R112" s="33">
        <v>11.374650000000001</v>
      </c>
      <c r="S112" s="33">
        <v>11.537853</v>
      </c>
      <c r="T112" s="33">
        <v>11.685233</v>
      </c>
      <c r="U112" s="33">
        <v>11.819089</v>
      </c>
      <c r="V112" s="33">
        <v>11.941027</v>
      </c>
      <c r="W112" s="33">
        <v>12.053058999999999</v>
      </c>
      <c r="X112" s="33">
        <v>12.155882</v>
      </c>
      <c r="Y112" s="33">
        <v>12.249748</v>
      </c>
      <c r="Z112" s="33">
        <v>12.333418999999999</v>
      </c>
      <c r="AA112" s="33">
        <v>12.403898999999999</v>
      </c>
      <c r="AB112" s="33">
        <v>12.462712</v>
      </c>
      <c r="AC112" s="33">
        <v>12.513182</v>
      </c>
      <c r="AD112" s="33">
        <v>12.558149999999999</v>
      </c>
      <c r="AE112" s="33">
        <v>12.595549</v>
      </c>
      <c r="AF112" s="33">
        <v>12.62838</v>
      </c>
      <c r="AG112" s="33">
        <v>12.658702999999999</v>
      </c>
      <c r="AH112" s="33">
        <v>12.687718</v>
      </c>
      <c r="AI112" s="34">
        <v>1.1521E-2</v>
      </c>
    </row>
    <row r="113" spans="1:35" ht="15" customHeight="1" x14ac:dyDescent="0.45">
      <c r="A113" s="104" t="s">
        <v>1197</v>
      </c>
      <c r="B113" s="55" t="s">
        <v>1098</v>
      </c>
      <c r="C113" s="33">
        <v>6.5605250000000002</v>
      </c>
      <c r="D113" s="33">
        <v>6.6024669999999999</v>
      </c>
      <c r="E113" s="33">
        <v>6.653168</v>
      </c>
      <c r="F113" s="33">
        <v>6.7131080000000001</v>
      </c>
      <c r="G113" s="33">
        <v>6.7802210000000001</v>
      </c>
      <c r="H113" s="33">
        <v>6.855289</v>
      </c>
      <c r="I113" s="33">
        <v>6.9411170000000002</v>
      </c>
      <c r="J113" s="33">
        <v>7.0347689999999998</v>
      </c>
      <c r="K113" s="33">
        <v>7.1381969999999999</v>
      </c>
      <c r="L113" s="33">
        <v>7.2409780000000001</v>
      </c>
      <c r="M113" s="33">
        <v>7.3515139999999999</v>
      </c>
      <c r="N113" s="33">
        <v>7.4694900000000004</v>
      </c>
      <c r="O113" s="33">
        <v>7.5931129999999998</v>
      </c>
      <c r="P113" s="33">
        <v>7.7173119999999997</v>
      </c>
      <c r="Q113" s="33">
        <v>7.8390050000000002</v>
      </c>
      <c r="R113" s="33">
        <v>7.9523260000000002</v>
      </c>
      <c r="S113" s="33">
        <v>8.0589130000000004</v>
      </c>
      <c r="T113" s="33">
        <v>8.1566980000000004</v>
      </c>
      <c r="U113" s="33">
        <v>8.2486090000000001</v>
      </c>
      <c r="V113" s="33">
        <v>8.3356089999999998</v>
      </c>
      <c r="W113" s="33">
        <v>8.4162879999999998</v>
      </c>
      <c r="X113" s="33">
        <v>8.4922749999999994</v>
      </c>
      <c r="Y113" s="33">
        <v>8.5628869999999999</v>
      </c>
      <c r="Z113" s="33">
        <v>8.6272710000000004</v>
      </c>
      <c r="AA113" s="33">
        <v>8.6843529999999998</v>
      </c>
      <c r="AB113" s="33">
        <v>8.7350169999999991</v>
      </c>
      <c r="AC113" s="33">
        <v>8.7817919999999994</v>
      </c>
      <c r="AD113" s="33">
        <v>8.8252559999999995</v>
      </c>
      <c r="AE113" s="33">
        <v>8.8659130000000008</v>
      </c>
      <c r="AF113" s="33">
        <v>8.9025269999999992</v>
      </c>
      <c r="AG113" s="33">
        <v>8.9357679999999995</v>
      </c>
      <c r="AH113" s="33">
        <v>8.9671830000000003</v>
      </c>
      <c r="AI113" s="34">
        <v>1.0132E-2</v>
      </c>
    </row>
    <row r="114" spans="1:35" ht="15" customHeight="1" x14ac:dyDescent="0.45">
      <c r="A114" s="104" t="s">
        <v>1198</v>
      </c>
      <c r="B114" s="55" t="s">
        <v>1100</v>
      </c>
      <c r="C114" s="33">
        <v>6.7825660000000001</v>
      </c>
      <c r="D114" s="33">
        <v>6.8303969999999996</v>
      </c>
      <c r="E114" s="33">
        <v>6.8919329999999999</v>
      </c>
      <c r="F114" s="33">
        <v>6.9640709999999997</v>
      </c>
      <c r="G114" s="33">
        <v>7.0466379999999997</v>
      </c>
      <c r="H114" s="33">
        <v>7.141864</v>
      </c>
      <c r="I114" s="33">
        <v>7.2516449999999999</v>
      </c>
      <c r="J114" s="33">
        <v>7.3743189999999998</v>
      </c>
      <c r="K114" s="33">
        <v>7.5099989999999996</v>
      </c>
      <c r="L114" s="33">
        <v>7.6474089999999997</v>
      </c>
      <c r="M114" s="33">
        <v>7.7963399999999998</v>
      </c>
      <c r="N114" s="33">
        <v>7.9524629999999998</v>
      </c>
      <c r="O114" s="33">
        <v>8.1127479999999998</v>
      </c>
      <c r="P114" s="33">
        <v>8.2698330000000002</v>
      </c>
      <c r="Q114" s="33">
        <v>8.4133279999999999</v>
      </c>
      <c r="R114" s="33">
        <v>8.5403359999999999</v>
      </c>
      <c r="S114" s="33">
        <v>8.6603250000000003</v>
      </c>
      <c r="T114" s="33">
        <v>8.7658450000000006</v>
      </c>
      <c r="U114" s="33">
        <v>8.8572500000000005</v>
      </c>
      <c r="V114" s="33">
        <v>8.9358710000000006</v>
      </c>
      <c r="W114" s="33">
        <v>9.0033670000000008</v>
      </c>
      <c r="X114" s="33">
        <v>9.0614410000000003</v>
      </c>
      <c r="Y114" s="33">
        <v>9.111148</v>
      </c>
      <c r="Z114" s="33">
        <v>9.1536000000000008</v>
      </c>
      <c r="AA114" s="33">
        <v>9.1900750000000002</v>
      </c>
      <c r="AB114" s="33">
        <v>9.2215900000000008</v>
      </c>
      <c r="AC114" s="33">
        <v>9.2489810000000006</v>
      </c>
      <c r="AD114" s="33">
        <v>9.2730069999999998</v>
      </c>
      <c r="AE114" s="33">
        <v>9.2942940000000007</v>
      </c>
      <c r="AF114" s="33">
        <v>9.313383</v>
      </c>
      <c r="AG114" s="33">
        <v>9.3387609999999999</v>
      </c>
      <c r="AH114" s="33">
        <v>9.3598119999999998</v>
      </c>
      <c r="AI114" s="34">
        <v>1.0442999999999999E-2</v>
      </c>
    </row>
    <row r="115" spans="1:35" ht="15" customHeight="1" x14ac:dyDescent="0.45">
      <c r="A115" s="104" t="s">
        <v>1199</v>
      </c>
      <c r="B115" s="55" t="s">
        <v>1102</v>
      </c>
      <c r="C115" s="33">
        <v>6.6220169999999996</v>
      </c>
      <c r="D115" s="33">
        <v>6.7115109999999998</v>
      </c>
      <c r="E115" s="33">
        <v>6.8091419999999996</v>
      </c>
      <c r="F115" s="33">
        <v>6.9108799999999997</v>
      </c>
      <c r="G115" s="33">
        <v>7.0168369999999998</v>
      </c>
      <c r="H115" s="33">
        <v>7.131704</v>
      </c>
      <c r="I115" s="33">
        <v>7.2578060000000004</v>
      </c>
      <c r="J115" s="33">
        <v>7.3951840000000004</v>
      </c>
      <c r="K115" s="33">
        <v>7.5423650000000002</v>
      </c>
      <c r="L115" s="33">
        <v>7.6839459999999997</v>
      </c>
      <c r="M115" s="33">
        <v>7.8327859999999996</v>
      </c>
      <c r="N115" s="33">
        <v>7.9875809999999996</v>
      </c>
      <c r="O115" s="33">
        <v>8.145054</v>
      </c>
      <c r="P115" s="33">
        <v>8.299785</v>
      </c>
      <c r="Q115" s="33">
        <v>8.4453999999999994</v>
      </c>
      <c r="R115" s="33">
        <v>8.5804419999999997</v>
      </c>
      <c r="S115" s="33">
        <v>8.7025930000000002</v>
      </c>
      <c r="T115" s="33">
        <v>8.8112929999999992</v>
      </c>
      <c r="U115" s="33">
        <v>8.9051670000000005</v>
      </c>
      <c r="V115" s="33">
        <v>8.9864099999999993</v>
      </c>
      <c r="W115" s="33">
        <v>9.0557040000000004</v>
      </c>
      <c r="X115" s="33">
        <v>9.1149730000000009</v>
      </c>
      <c r="Y115" s="33">
        <v>9.1668230000000008</v>
      </c>
      <c r="Z115" s="33">
        <v>9.2108530000000002</v>
      </c>
      <c r="AA115" s="33">
        <v>9.2514679999999991</v>
      </c>
      <c r="AB115" s="33">
        <v>9.2882160000000002</v>
      </c>
      <c r="AC115" s="33">
        <v>9.3194680000000005</v>
      </c>
      <c r="AD115" s="33">
        <v>9.3467160000000007</v>
      </c>
      <c r="AE115" s="33">
        <v>9.3722209999999997</v>
      </c>
      <c r="AF115" s="33">
        <v>9.3963669999999997</v>
      </c>
      <c r="AG115" s="33">
        <v>9.4188539999999996</v>
      </c>
      <c r="AH115" s="33">
        <v>9.4390239999999999</v>
      </c>
      <c r="AI115" s="34">
        <v>1.15E-2</v>
      </c>
    </row>
    <row r="116" spans="1:35" ht="15" customHeight="1" x14ac:dyDescent="0.45">
      <c r="A116" s="104" t="s">
        <v>1200</v>
      </c>
      <c r="B116" s="55" t="s">
        <v>1104</v>
      </c>
      <c r="C116" s="33">
        <v>7.0461770000000001</v>
      </c>
      <c r="D116" s="33">
        <v>7.0401379999999998</v>
      </c>
      <c r="E116" s="33">
        <v>7.0671679999999997</v>
      </c>
      <c r="F116" s="33">
        <v>7.1082859999999997</v>
      </c>
      <c r="G116" s="33">
        <v>7.1618449999999996</v>
      </c>
      <c r="H116" s="33">
        <v>7.2288670000000002</v>
      </c>
      <c r="I116" s="33">
        <v>7.3105200000000004</v>
      </c>
      <c r="J116" s="33">
        <v>7.3795580000000003</v>
      </c>
      <c r="K116" s="33">
        <v>7.4820799999999998</v>
      </c>
      <c r="L116" s="33">
        <v>7.5814870000000001</v>
      </c>
      <c r="M116" s="33">
        <v>7.6906970000000001</v>
      </c>
      <c r="N116" s="33">
        <v>7.8060070000000001</v>
      </c>
      <c r="O116" s="33">
        <v>7.9271830000000003</v>
      </c>
      <c r="P116" s="33">
        <v>8.0483189999999993</v>
      </c>
      <c r="Q116" s="33">
        <v>8.1667959999999997</v>
      </c>
      <c r="R116" s="33">
        <v>8.268364</v>
      </c>
      <c r="S116" s="33">
        <v>8.359826</v>
      </c>
      <c r="T116" s="33">
        <v>8.441872</v>
      </c>
      <c r="U116" s="33">
        <v>8.5171589999999995</v>
      </c>
      <c r="V116" s="33">
        <v>8.5856200000000005</v>
      </c>
      <c r="W116" s="33">
        <v>8.6471</v>
      </c>
      <c r="X116" s="33">
        <v>8.7016240000000007</v>
      </c>
      <c r="Y116" s="33">
        <v>8.7452760000000005</v>
      </c>
      <c r="Z116" s="33">
        <v>8.7864369999999994</v>
      </c>
      <c r="AA116" s="33">
        <v>8.8260550000000002</v>
      </c>
      <c r="AB116" s="33">
        <v>8.8621230000000004</v>
      </c>
      <c r="AC116" s="33">
        <v>8.8951729999999998</v>
      </c>
      <c r="AD116" s="33">
        <v>8.9255499999999994</v>
      </c>
      <c r="AE116" s="33">
        <v>8.9541070000000005</v>
      </c>
      <c r="AF116" s="33">
        <v>8.9806620000000006</v>
      </c>
      <c r="AG116" s="33">
        <v>9.0043330000000008</v>
      </c>
      <c r="AH116" s="33">
        <v>9.0250789999999999</v>
      </c>
      <c r="AI116" s="34">
        <v>8.0169999999999998E-3</v>
      </c>
    </row>
    <row r="117" spans="1:35" ht="15" customHeight="1" x14ac:dyDescent="0.45">
      <c r="A117" s="104" t="s">
        <v>1201</v>
      </c>
      <c r="B117" s="55" t="s">
        <v>1106</v>
      </c>
      <c r="C117" s="33">
        <v>0</v>
      </c>
      <c r="D117" s="33">
        <v>17.036356000000001</v>
      </c>
      <c r="E117" s="33">
        <v>17.181398000000002</v>
      </c>
      <c r="F117" s="33">
        <v>17.306469</v>
      </c>
      <c r="G117" s="33">
        <v>17.442207</v>
      </c>
      <c r="H117" s="33">
        <v>17.601358000000001</v>
      </c>
      <c r="I117" s="33">
        <v>17.790967999999999</v>
      </c>
      <c r="J117" s="33">
        <v>18.015999000000001</v>
      </c>
      <c r="K117" s="33">
        <v>18.279157999999999</v>
      </c>
      <c r="L117" s="33">
        <v>18.525606</v>
      </c>
      <c r="M117" s="33">
        <v>18.787296000000001</v>
      </c>
      <c r="N117" s="33">
        <v>19.053837000000001</v>
      </c>
      <c r="O117" s="33">
        <v>19.318214000000001</v>
      </c>
      <c r="P117" s="33">
        <v>19.563483999999999</v>
      </c>
      <c r="Q117" s="33">
        <v>19.773406999999999</v>
      </c>
      <c r="R117" s="33">
        <v>19.951609000000001</v>
      </c>
      <c r="S117" s="33">
        <v>20.103401000000002</v>
      </c>
      <c r="T117" s="33">
        <v>20.231463999999999</v>
      </c>
      <c r="U117" s="33">
        <v>20.338895999999998</v>
      </c>
      <c r="V117" s="33">
        <v>20.427510999999999</v>
      </c>
      <c r="W117" s="33">
        <v>20.511581</v>
      </c>
      <c r="X117" s="33">
        <v>20.580307000000001</v>
      </c>
      <c r="Y117" s="33">
        <v>20.638807</v>
      </c>
      <c r="Z117" s="33">
        <v>20.687963</v>
      </c>
      <c r="AA117" s="33">
        <v>20.729227000000002</v>
      </c>
      <c r="AB117" s="33">
        <v>20.763731</v>
      </c>
      <c r="AC117" s="33">
        <v>20.792427</v>
      </c>
      <c r="AD117" s="33">
        <v>20.816158000000001</v>
      </c>
      <c r="AE117" s="33">
        <v>20.836617</v>
      </c>
      <c r="AF117" s="33">
        <v>20.853940999999999</v>
      </c>
      <c r="AG117" s="33">
        <v>20.868486000000001</v>
      </c>
      <c r="AH117" s="33">
        <v>20.880880000000001</v>
      </c>
      <c r="AI117" s="34" t="s">
        <v>153</v>
      </c>
    </row>
    <row r="118" spans="1:35" ht="15" customHeight="1" x14ac:dyDescent="0.45">
      <c r="A118" s="104" t="s">
        <v>1202</v>
      </c>
      <c r="B118" s="55" t="s">
        <v>1108</v>
      </c>
      <c r="C118" s="33">
        <v>0</v>
      </c>
      <c r="D118" s="33">
        <v>14.139578999999999</v>
      </c>
      <c r="E118" s="33">
        <v>14.347611000000001</v>
      </c>
      <c r="F118" s="33">
        <v>14.519632</v>
      </c>
      <c r="G118" s="33">
        <v>14.685119</v>
      </c>
      <c r="H118" s="33">
        <v>14.877749</v>
      </c>
      <c r="I118" s="33">
        <v>15.106916</v>
      </c>
      <c r="J118" s="33">
        <v>15.342461999999999</v>
      </c>
      <c r="K118" s="33">
        <v>15.584209</v>
      </c>
      <c r="L118" s="33">
        <v>15.803246</v>
      </c>
      <c r="M118" s="33">
        <v>16.034754</v>
      </c>
      <c r="N118" s="33">
        <v>16.273188000000001</v>
      </c>
      <c r="O118" s="33">
        <v>16.511600000000001</v>
      </c>
      <c r="P118" s="33">
        <v>16.739643000000001</v>
      </c>
      <c r="Q118" s="33">
        <v>16.942751000000001</v>
      </c>
      <c r="R118" s="33">
        <v>17.121464</v>
      </c>
      <c r="S118" s="33">
        <v>17.276823</v>
      </c>
      <c r="T118" s="33">
        <v>17.411455</v>
      </c>
      <c r="U118" s="33">
        <v>17.527678000000002</v>
      </c>
      <c r="V118" s="33">
        <v>17.626293</v>
      </c>
      <c r="W118" s="33">
        <v>17.721105999999999</v>
      </c>
      <c r="X118" s="33">
        <v>17.801480999999999</v>
      </c>
      <c r="Y118" s="33">
        <v>17.871738000000001</v>
      </c>
      <c r="Z118" s="33">
        <v>17.932497000000001</v>
      </c>
      <c r="AA118" s="33">
        <v>17.984873</v>
      </c>
      <c r="AB118" s="33">
        <v>18.029724000000002</v>
      </c>
      <c r="AC118" s="33">
        <v>18.068415000000002</v>
      </c>
      <c r="AD118" s="33">
        <v>18.101980000000001</v>
      </c>
      <c r="AE118" s="33">
        <v>18.131827999999999</v>
      </c>
      <c r="AF118" s="33">
        <v>18.158038999999999</v>
      </c>
      <c r="AG118" s="33">
        <v>18.181215000000002</v>
      </c>
      <c r="AH118" s="33">
        <v>18.201692999999999</v>
      </c>
      <c r="AI118" s="34" t="s">
        <v>153</v>
      </c>
    </row>
    <row r="119" spans="1:35" ht="15" customHeight="1" x14ac:dyDescent="0.45">
      <c r="A119" s="104" t="s">
        <v>1203</v>
      </c>
      <c r="B119" s="55" t="s">
        <v>1110</v>
      </c>
      <c r="C119" s="33">
        <v>0</v>
      </c>
      <c r="D119" s="33">
        <v>10.285902999999999</v>
      </c>
      <c r="E119" s="33">
        <v>10.461748999999999</v>
      </c>
      <c r="F119" s="33">
        <v>10.58436</v>
      </c>
      <c r="G119" s="33">
        <v>10.703896</v>
      </c>
      <c r="H119" s="33">
        <v>10.836477</v>
      </c>
      <c r="I119" s="33">
        <v>10.988537000000001</v>
      </c>
      <c r="J119" s="33">
        <v>11.158011</v>
      </c>
      <c r="K119" s="33">
        <v>11.349185</v>
      </c>
      <c r="L119" s="33">
        <v>11.522831</v>
      </c>
      <c r="M119" s="33">
        <v>11.704046</v>
      </c>
      <c r="N119" s="33">
        <v>11.887637</v>
      </c>
      <c r="O119" s="33">
        <v>12.068026</v>
      </c>
      <c r="P119" s="33">
        <v>12.235476999999999</v>
      </c>
      <c r="Q119" s="33">
        <v>12.380072</v>
      </c>
      <c r="R119" s="33">
        <v>12.504892</v>
      </c>
      <c r="S119" s="33">
        <v>12.611222</v>
      </c>
      <c r="T119" s="33">
        <v>12.701465000000001</v>
      </c>
      <c r="U119" s="33">
        <v>12.777919000000001</v>
      </c>
      <c r="V119" s="33">
        <v>12.841905000000001</v>
      </c>
      <c r="W119" s="33">
        <v>12.90377</v>
      </c>
      <c r="X119" s="33">
        <v>12.935727</v>
      </c>
      <c r="Y119" s="33">
        <v>12.967155</v>
      </c>
      <c r="Z119" s="33">
        <v>12.998999</v>
      </c>
      <c r="AA119" s="33">
        <v>13.032795999999999</v>
      </c>
      <c r="AB119" s="33">
        <v>13.069894</v>
      </c>
      <c r="AC119" s="33">
        <v>13.111395999999999</v>
      </c>
      <c r="AD119" s="33">
        <v>13.157918</v>
      </c>
      <c r="AE119" s="33">
        <v>13.210521</v>
      </c>
      <c r="AF119" s="33">
        <v>13.268416</v>
      </c>
      <c r="AG119" s="33">
        <v>13.331016999999999</v>
      </c>
      <c r="AH119" s="33">
        <v>13.396811</v>
      </c>
      <c r="AI119" s="34" t="s">
        <v>153</v>
      </c>
    </row>
    <row r="120" spans="1:35" ht="15" customHeight="1" x14ac:dyDescent="0.45">
      <c r="A120" s="104" t="s">
        <v>1204</v>
      </c>
      <c r="B120" s="55" t="s">
        <v>1112</v>
      </c>
      <c r="C120" s="33">
        <v>0</v>
      </c>
      <c r="D120" s="33">
        <v>11.520413</v>
      </c>
      <c r="E120" s="33">
        <v>11.520414000000001</v>
      </c>
      <c r="F120" s="33">
        <v>11.520414000000001</v>
      </c>
      <c r="G120" s="33">
        <v>11.520415</v>
      </c>
      <c r="H120" s="33">
        <v>11.520415</v>
      </c>
      <c r="I120" s="33">
        <v>11.520414000000001</v>
      </c>
      <c r="J120" s="33">
        <v>11.520414000000001</v>
      </c>
      <c r="K120" s="33">
        <v>11.520416000000001</v>
      </c>
      <c r="L120" s="33">
        <v>11.520413</v>
      </c>
      <c r="M120" s="33">
        <v>11.520414000000001</v>
      </c>
      <c r="N120" s="33">
        <v>11.520415</v>
      </c>
      <c r="O120" s="33">
        <v>11.520412</v>
      </c>
      <c r="P120" s="33">
        <v>11.520416000000001</v>
      </c>
      <c r="Q120" s="33">
        <v>11.520414000000001</v>
      </c>
      <c r="R120" s="33">
        <v>11.520413</v>
      </c>
      <c r="S120" s="33">
        <v>11.520415</v>
      </c>
      <c r="T120" s="33">
        <v>11.520416000000001</v>
      </c>
      <c r="U120" s="33">
        <v>11.520414000000001</v>
      </c>
      <c r="V120" s="33">
        <v>11.520413</v>
      </c>
      <c r="W120" s="33">
        <v>11.520415</v>
      </c>
      <c r="X120" s="33">
        <v>11.520414000000001</v>
      </c>
      <c r="Y120" s="33">
        <v>11.520412</v>
      </c>
      <c r="Z120" s="33">
        <v>11.520413</v>
      </c>
      <c r="AA120" s="33">
        <v>11.520414000000001</v>
      </c>
      <c r="AB120" s="33">
        <v>11.520415</v>
      </c>
      <c r="AC120" s="33">
        <v>11.520416000000001</v>
      </c>
      <c r="AD120" s="33">
        <v>11.520415</v>
      </c>
      <c r="AE120" s="33">
        <v>11.520415</v>
      </c>
      <c r="AF120" s="33">
        <v>11.520416000000001</v>
      </c>
      <c r="AG120" s="33">
        <v>11.520412</v>
      </c>
      <c r="AH120" s="33">
        <v>11.520415</v>
      </c>
      <c r="AI120" s="34" t="s">
        <v>153</v>
      </c>
    </row>
    <row r="121" spans="1:35" ht="15" customHeight="1" x14ac:dyDescent="0.45">
      <c r="A121" s="104" t="s">
        <v>1205</v>
      </c>
      <c r="B121" s="55" t="s">
        <v>1206</v>
      </c>
      <c r="C121" s="33">
        <v>8.0157849999999993</v>
      </c>
      <c r="D121" s="33">
        <v>8.0943470000000008</v>
      </c>
      <c r="E121" s="33">
        <v>8.1815960000000008</v>
      </c>
      <c r="F121" s="33">
        <v>8.2832450000000009</v>
      </c>
      <c r="G121" s="33">
        <v>8.3943080000000005</v>
      </c>
      <c r="H121" s="33">
        <v>8.5150249999999996</v>
      </c>
      <c r="I121" s="33">
        <v>8.6492880000000003</v>
      </c>
      <c r="J121" s="33">
        <v>8.7930209999999995</v>
      </c>
      <c r="K121" s="33">
        <v>8.9490700000000007</v>
      </c>
      <c r="L121" s="33">
        <v>9.1035360000000001</v>
      </c>
      <c r="M121" s="33">
        <v>9.2668970000000002</v>
      </c>
      <c r="N121" s="33">
        <v>9.4385460000000005</v>
      </c>
      <c r="O121" s="33">
        <v>9.6158870000000007</v>
      </c>
      <c r="P121" s="33">
        <v>9.7901559999999996</v>
      </c>
      <c r="Q121" s="33">
        <v>9.9551660000000002</v>
      </c>
      <c r="R121" s="33">
        <v>10.10848</v>
      </c>
      <c r="S121" s="33">
        <v>10.250087000000001</v>
      </c>
      <c r="T121" s="33">
        <v>10.377929999999999</v>
      </c>
      <c r="U121" s="33">
        <v>10.495939999999999</v>
      </c>
      <c r="V121" s="33">
        <v>10.605518</v>
      </c>
      <c r="W121" s="33">
        <v>10.706315999999999</v>
      </c>
      <c r="X121" s="33">
        <v>10.800062</v>
      </c>
      <c r="Y121" s="33">
        <v>10.886391</v>
      </c>
      <c r="Z121" s="33">
        <v>10.964344000000001</v>
      </c>
      <c r="AA121" s="33">
        <v>11.031922</v>
      </c>
      <c r="AB121" s="33">
        <v>11.090313999999999</v>
      </c>
      <c r="AC121" s="33">
        <v>11.142635</v>
      </c>
      <c r="AD121" s="33">
        <v>11.190512</v>
      </c>
      <c r="AE121" s="33">
        <v>11.233161000000001</v>
      </c>
      <c r="AF121" s="33">
        <v>11.271585999999999</v>
      </c>
      <c r="AG121" s="33">
        <v>11.307226</v>
      </c>
      <c r="AH121" s="33">
        <v>11.341635</v>
      </c>
      <c r="AI121" s="34">
        <v>1.1259E-2</v>
      </c>
    </row>
    <row r="122" spans="1:35" ht="15" customHeight="1" x14ac:dyDescent="0.45">
      <c r="B122" s="57" t="s">
        <v>1127</v>
      </c>
    </row>
    <row r="123" spans="1:35" ht="15" customHeight="1" x14ac:dyDescent="0.45">
      <c r="A123" s="104" t="s">
        <v>1207</v>
      </c>
      <c r="B123" s="55" t="s">
        <v>1096</v>
      </c>
      <c r="C123" s="33">
        <v>6.0285409999999997</v>
      </c>
      <c r="D123" s="33">
        <v>6.0647890000000002</v>
      </c>
      <c r="E123" s="33">
        <v>6.10128</v>
      </c>
      <c r="F123" s="33">
        <v>6.1476569999999997</v>
      </c>
      <c r="G123" s="33">
        <v>6.202693</v>
      </c>
      <c r="H123" s="33">
        <v>6.2681360000000002</v>
      </c>
      <c r="I123" s="33">
        <v>6.3445070000000001</v>
      </c>
      <c r="J123" s="33">
        <v>6.4322609999999996</v>
      </c>
      <c r="K123" s="33">
        <v>6.5307890000000004</v>
      </c>
      <c r="L123" s="33">
        <v>6.6314450000000003</v>
      </c>
      <c r="M123" s="33">
        <v>6.7366999999999999</v>
      </c>
      <c r="N123" s="33">
        <v>6.8438939999999997</v>
      </c>
      <c r="O123" s="33">
        <v>6.9507130000000004</v>
      </c>
      <c r="P123" s="33">
        <v>7.0538470000000002</v>
      </c>
      <c r="Q123" s="33">
        <v>7.1480370000000004</v>
      </c>
      <c r="R123" s="33">
        <v>7.232227</v>
      </c>
      <c r="S123" s="33">
        <v>7.3067609999999998</v>
      </c>
      <c r="T123" s="33">
        <v>7.3729050000000003</v>
      </c>
      <c r="U123" s="33">
        <v>7.4318210000000002</v>
      </c>
      <c r="V123" s="33">
        <v>7.4840400000000002</v>
      </c>
      <c r="W123" s="33">
        <v>7.5308409999999997</v>
      </c>
      <c r="X123" s="33">
        <v>7.5724080000000002</v>
      </c>
      <c r="Y123" s="33">
        <v>7.609782</v>
      </c>
      <c r="Z123" s="33">
        <v>7.6416719999999998</v>
      </c>
      <c r="AA123" s="33">
        <v>7.6689829999999999</v>
      </c>
      <c r="AB123" s="33">
        <v>7.6921499999999998</v>
      </c>
      <c r="AC123" s="33">
        <v>7.7120680000000004</v>
      </c>
      <c r="AD123" s="33">
        <v>7.729959</v>
      </c>
      <c r="AE123" s="33">
        <v>7.7461279999999997</v>
      </c>
      <c r="AF123" s="33">
        <v>7.7608949999999997</v>
      </c>
      <c r="AG123" s="33">
        <v>7.7750700000000004</v>
      </c>
      <c r="AH123" s="33">
        <v>7.7889549999999996</v>
      </c>
      <c r="AI123" s="34">
        <v>8.2990000000000008E-3</v>
      </c>
    </row>
    <row r="124" spans="1:35" ht="15" customHeight="1" x14ac:dyDescent="0.45">
      <c r="A124" s="104" t="s">
        <v>1208</v>
      </c>
      <c r="B124" s="55" t="s">
        <v>1098</v>
      </c>
      <c r="C124" s="33">
        <v>5.385866</v>
      </c>
      <c r="D124" s="33">
        <v>5.4158949999999999</v>
      </c>
      <c r="E124" s="33">
        <v>5.4520479999999996</v>
      </c>
      <c r="F124" s="33">
        <v>5.4963300000000004</v>
      </c>
      <c r="G124" s="33">
        <v>5.5482170000000002</v>
      </c>
      <c r="H124" s="33">
        <v>5.6086450000000001</v>
      </c>
      <c r="I124" s="33">
        <v>5.6800259999999998</v>
      </c>
      <c r="J124" s="33">
        <v>5.7582649999999997</v>
      </c>
      <c r="K124" s="33">
        <v>5.8407819999999999</v>
      </c>
      <c r="L124" s="33">
        <v>5.9275339999999996</v>
      </c>
      <c r="M124" s="33">
        <v>6.0212750000000002</v>
      </c>
      <c r="N124" s="33">
        <v>6.1145969999999998</v>
      </c>
      <c r="O124" s="33">
        <v>6.2130340000000004</v>
      </c>
      <c r="P124" s="33">
        <v>6.3169709999999997</v>
      </c>
      <c r="Q124" s="33">
        <v>6.4197860000000002</v>
      </c>
      <c r="R124" s="33">
        <v>6.5197599999999998</v>
      </c>
      <c r="S124" s="33">
        <v>6.6123519999999996</v>
      </c>
      <c r="T124" s="33">
        <v>6.7019739999999999</v>
      </c>
      <c r="U124" s="33">
        <v>6.7829199999999998</v>
      </c>
      <c r="V124" s="33">
        <v>6.8582380000000001</v>
      </c>
      <c r="W124" s="33">
        <v>6.9292210000000001</v>
      </c>
      <c r="X124" s="33">
        <v>6.9969780000000004</v>
      </c>
      <c r="Y124" s="33">
        <v>7.057817</v>
      </c>
      <c r="Z124" s="33">
        <v>7.117362</v>
      </c>
      <c r="AA124" s="33">
        <v>7.1730489999999998</v>
      </c>
      <c r="AB124" s="33">
        <v>7.2175830000000003</v>
      </c>
      <c r="AC124" s="33">
        <v>7.2533450000000004</v>
      </c>
      <c r="AD124" s="33">
        <v>7.2820070000000001</v>
      </c>
      <c r="AE124" s="33">
        <v>7.3063979999999997</v>
      </c>
      <c r="AF124" s="33">
        <v>7.3268279999999999</v>
      </c>
      <c r="AG124" s="33">
        <v>7.3460799999999997</v>
      </c>
      <c r="AH124" s="33">
        <v>7.3625290000000003</v>
      </c>
      <c r="AI124" s="34">
        <v>1.0135999999999999E-2</v>
      </c>
    </row>
    <row r="125" spans="1:35" ht="15" customHeight="1" x14ac:dyDescent="0.45">
      <c r="A125" s="104" t="s">
        <v>1209</v>
      </c>
      <c r="B125" s="55" t="s">
        <v>1100</v>
      </c>
      <c r="C125" s="33">
        <v>5.8711399999999996</v>
      </c>
      <c r="D125" s="33">
        <v>5.9601059999999997</v>
      </c>
      <c r="E125" s="33">
        <v>6.0450540000000004</v>
      </c>
      <c r="F125" s="33">
        <v>6.1314520000000003</v>
      </c>
      <c r="G125" s="33">
        <v>6.218979</v>
      </c>
      <c r="H125" s="33">
        <v>6.3105159999999998</v>
      </c>
      <c r="I125" s="33">
        <v>6.4076500000000003</v>
      </c>
      <c r="J125" s="33">
        <v>6.5082659999999999</v>
      </c>
      <c r="K125" s="33">
        <v>6.6135609999999998</v>
      </c>
      <c r="L125" s="33">
        <v>6.714677</v>
      </c>
      <c r="M125" s="33">
        <v>6.8206540000000002</v>
      </c>
      <c r="N125" s="33">
        <v>6.9291689999999999</v>
      </c>
      <c r="O125" s="33">
        <v>7.0399859999999999</v>
      </c>
      <c r="P125" s="33">
        <v>7.1495059999999997</v>
      </c>
      <c r="Q125" s="33">
        <v>7.2483110000000002</v>
      </c>
      <c r="R125" s="33">
        <v>7.3312189999999999</v>
      </c>
      <c r="S125" s="33">
        <v>7.3982910000000004</v>
      </c>
      <c r="T125" s="33">
        <v>7.4531700000000001</v>
      </c>
      <c r="U125" s="33">
        <v>7.4979440000000004</v>
      </c>
      <c r="V125" s="33">
        <v>7.5324179999999998</v>
      </c>
      <c r="W125" s="33">
        <v>7.5589120000000003</v>
      </c>
      <c r="X125" s="33">
        <v>7.579294</v>
      </c>
      <c r="Y125" s="33">
        <v>7.5940589999999997</v>
      </c>
      <c r="Z125" s="33">
        <v>7.604311</v>
      </c>
      <c r="AA125" s="33">
        <v>7.6110899999999999</v>
      </c>
      <c r="AB125" s="33">
        <v>7.6152230000000003</v>
      </c>
      <c r="AC125" s="33">
        <v>7.6171259999999998</v>
      </c>
      <c r="AD125" s="33">
        <v>7.6171740000000003</v>
      </c>
      <c r="AE125" s="33">
        <v>7.6156459999999999</v>
      </c>
      <c r="AF125" s="33">
        <v>7.6132540000000004</v>
      </c>
      <c r="AG125" s="33">
        <v>7.6118230000000002</v>
      </c>
      <c r="AH125" s="33">
        <v>7.6116659999999996</v>
      </c>
      <c r="AI125" s="34">
        <v>8.4100000000000008E-3</v>
      </c>
    </row>
    <row r="126" spans="1:35" ht="15" customHeight="1" x14ac:dyDescent="0.45">
      <c r="A126" s="104" t="s">
        <v>1210</v>
      </c>
      <c r="B126" s="55" t="s">
        <v>1102</v>
      </c>
      <c r="C126" s="33">
        <v>5.7408359999999998</v>
      </c>
      <c r="D126" s="33">
        <v>5.7369260000000004</v>
      </c>
      <c r="E126" s="33">
        <v>5.7500910000000003</v>
      </c>
      <c r="F126" s="33">
        <v>5.7778910000000003</v>
      </c>
      <c r="G126" s="33">
        <v>5.8194210000000002</v>
      </c>
      <c r="H126" s="33">
        <v>5.874784</v>
      </c>
      <c r="I126" s="33">
        <v>5.9434519999999997</v>
      </c>
      <c r="J126" s="33">
        <v>6.0254849999999998</v>
      </c>
      <c r="K126" s="33">
        <v>6.119624</v>
      </c>
      <c r="L126" s="33">
        <v>6.2172989999999997</v>
      </c>
      <c r="M126" s="33">
        <v>6.3219719999999997</v>
      </c>
      <c r="N126" s="33">
        <v>6.4319949999999997</v>
      </c>
      <c r="O126" s="33">
        <v>6.545814</v>
      </c>
      <c r="P126" s="33">
        <v>6.660431</v>
      </c>
      <c r="Q126" s="33">
        <v>6.7696990000000001</v>
      </c>
      <c r="R126" s="33">
        <v>6.8714079999999997</v>
      </c>
      <c r="S126" s="33">
        <v>6.9614580000000004</v>
      </c>
      <c r="T126" s="33">
        <v>7.0393039999999996</v>
      </c>
      <c r="U126" s="33">
        <v>7.1047770000000003</v>
      </c>
      <c r="V126" s="33">
        <v>7.1586030000000003</v>
      </c>
      <c r="W126" s="33">
        <v>7.2033509999999996</v>
      </c>
      <c r="X126" s="33">
        <v>7.2410319999999997</v>
      </c>
      <c r="Y126" s="33">
        <v>7.2729840000000001</v>
      </c>
      <c r="Z126" s="33">
        <v>7.3001839999999998</v>
      </c>
      <c r="AA126" s="33">
        <v>7.3238120000000002</v>
      </c>
      <c r="AB126" s="33">
        <v>7.3443990000000001</v>
      </c>
      <c r="AC126" s="33">
        <v>7.3618600000000001</v>
      </c>
      <c r="AD126" s="33">
        <v>7.3774940000000004</v>
      </c>
      <c r="AE126" s="33">
        <v>7.3915670000000002</v>
      </c>
      <c r="AF126" s="33">
        <v>7.4040470000000003</v>
      </c>
      <c r="AG126" s="33">
        <v>7.4155670000000002</v>
      </c>
      <c r="AH126" s="33">
        <v>7.4263139999999996</v>
      </c>
      <c r="AI126" s="34">
        <v>8.3389999999999992E-3</v>
      </c>
    </row>
    <row r="127" spans="1:35" ht="15" customHeight="1" x14ac:dyDescent="0.45">
      <c r="A127" s="104" t="s">
        <v>1211</v>
      </c>
      <c r="B127" s="55" t="s">
        <v>1104</v>
      </c>
      <c r="C127" s="33">
        <v>0</v>
      </c>
      <c r="D127" s="33">
        <v>0</v>
      </c>
      <c r="E127" s="33">
        <v>0</v>
      </c>
      <c r="F127" s="33">
        <v>0</v>
      </c>
      <c r="G127" s="33">
        <v>0</v>
      </c>
      <c r="H127" s="33">
        <v>0</v>
      </c>
      <c r="I127" s="33">
        <v>0</v>
      </c>
      <c r="J127" s="33">
        <v>0</v>
      </c>
      <c r="K127" s="33">
        <v>0</v>
      </c>
      <c r="L127" s="33">
        <v>0</v>
      </c>
      <c r="M127" s="33">
        <v>0</v>
      </c>
      <c r="N127" s="33">
        <v>0</v>
      </c>
      <c r="O127" s="33">
        <v>0</v>
      </c>
      <c r="P127" s="33">
        <v>0</v>
      </c>
      <c r="Q127" s="33">
        <v>0</v>
      </c>
      <c r="R127" s="33">
        <v>0</v>
      </c>
      <c r="S127" s="33">
        <v>0</v>
      </c>
      <c r="T127" s="33">
        <v>0</v>
      </c>
      <c r="U127" s="33">
        <v>0</v>
      </c>
      <c r="V127" s="33">
        <v>0</v>
      </c>
      <c r="W127" s="33">
        <v>0</v>
      </c>
      <c r="X127" s="33">
        <v>0</v>
      </c>
      <c r="Y127" s="33">
        <v>0</v>
      </c>
      <c r="Z127" s="33">
        <v>0</v>
      </c>
      <c r="AA127" s="33">
        <v>0</v>
      </c>
      <c r="AB127" s="33">
        <v>0</v>
      </c>
      <c r="AC127" s="33">
        <v>0</v>
      </c>
      <c r="AD127" s="33">
        <v>0</v>
      </c>
      <c r="AE127" s="33">
        <v>0</v>
      </c>
      <c r="AF127" s="33">
        <v>0</v>
      </c>
      <c r="AG127" s="33">
        <v>0</v>
      </c>
      <c r="AH127" s="33">
        <v>0</v>
      </c>
      <c r="AI127" s="34" t="s">
        <v>153</v>
      </c>
    </row>
    <row r="128" spans="1:35" ht="15" customHeight="1" x14ac:dyDescent="0.45">
      <c r="A128" s="104" t="s">
        <v>1212</v>
      </c>
      <c r="B128" s="55" t="s">
        <v>1106</v>
      </c>
      <c r="C128" s="33">
        <v>0</v>
      </c>
      <c r="D128" s="33">
        <v>7.2611169999999996</v>
      </c>
      <c r="E128" s="33">
        <v>8.5436160000000001</v>
      </c>
      <c r="F128" s="33">
        <v>9.1683699999999995</v>
      </c>
      <c r="G128" s="33">
        <v>9.5359479999999994</v>
      </c>
      <c r="H128" s="33">
        <v>9.7978570000000005</v>
      </c>
      <c r="I128" s="33">
        <v>10.012404</v>
      </c>
      <c r="J128" s="33">
        <v>10.207183000000001</v>
      </c>
      <c r="K128" s="33">
        <v>10.394233</v>
      </c>
      <c r="L128" s="33">
        <v>10.564241000000001</v>
      </c>
      <c r="M128" s="33">
        <v>10.732917</v>
      </c>
      <c r="N128" s="33">
        <v>10.90164</v>
      </c>
      <c r="O128" s="33">
        <v>11.069829</v>
      </c>
      <c r="P128" s="33">
        <v>11.232281</v>
      </c>
      <c r="Q128" s="33">
        <v>11.383179</v>
      </c>
      <c r="R128" s="33">
        <v>11.523091000000001</v>
      </c>
      <c r="S128" s="33">
        <v>11.648863</v>
      </c>
      <c r="T128" s="33">
        <v>11.762886999999999</v>
      </c>
      <c r="U128" s="33">
        <v>11.862835</v>
      </c>
      <c r="V128" s="33">
        <v>11.945652000000001</v>
      </c>
      <c r="W128" s="33">
        <v>12.02962</v>
      </c>
      <c r="X128" s="33">
        <v>12.110112000000001</v>
      </c>
      <c r="Y128" s="33">
        <v>12.175197000000001</v>
      </c>
      <c r="Z128" s="33">
        <v>12.217214999999999</v>
      </c>
      <c r="AA128" s="33">
        <v>12.258416</v>
      </c>
      <c r="AB128" s="33">
        <v>12.292778</v>
      </c>
      <c r="AC128" s="33">
        <v>12.321327999999999</v>
      </c>
      <c r="AD128" s="33">
        <v>12.345001999999999</v>
      </c>
      <c r="AE128" s="33">
        <v>12.365011000000001</v>
      </c>
      <c r="AF128" s="33">
        <v>12.382218</v>
      </c>
      <c r="AG128" s="33">
        <v>12.397193</v>
      </c>
      <c r="AH128" s="33">
        <v>12.410043</v>
      </c>
      <c r="AI128" s="34" t="s">
        <v>153</v>
      </c>
    </row>
    <row r="129" spans="1:35" ht="15" customHeight="1" x14ac:dyDescent="0.45">
      <c r="A129" s="104" t="s">
        <v>1213</v>
      </c>
      <c r="B129" s="55" t="s">
        <v>1108</v>
      </c>
      <c r="C129" s="33">
        <v>2.4713270000000001</v>
      </c>
      <c r="D129" s="33">
        <v>4.2612030000000001</v>
      </c>
      <c r="E129" s="33">
        <v>5.2226489999999997</v>
      </c>
      <c r="F129" s="33">
        <v>5.9280189999999999</v>
      </c>
      <c r="G129" s="33">
        <v>6.4588720000000004</v>
      </c>
      <c r="H129" s="33">
        <v>6.8935909999999998</v>
      </c>
      <c r="I129" s="33">
        <v>7.2732570000000001</v>
      </c>
      <c r="J129" s="33">
        <v>7.6199380000000003</v>
      </c>
      <c r="K129" s="33">
        <v>7.9478989999999996</v>
      </c>
      <c r="L129" s="33">
        <v>8.2502759999999995</v>
      </c>
      <c r="M129" s="33">
        <v>8.5384080000000004</v>
      </c>
      <c r="N129" s="33">
        <v>8.812557</v>
      </c>
      <c r="O129" s="33">
        <v>9.0744439999999997</v>
      </c>
      <c r="P129" s="33">
        <v>9.3194350000000004</v>
      </c>
      <c r="Q129" s="33">
        <v>9.5392659999999996</v>
      </c>
      <c r="R129" s="33">
        <v>9.7308420000000009</v>
      </c>
      <c r="S129" s="33">
        <v>9.8890940000000001</v>
      </c>
      <c r="T129" s="33">
        <v>10.009387</v>
      </c>
      <c r="U129" s="33">
        <v>10.143893</v>
      </c>
      <c r="V129" s="33">
        <v>10.274984999999999</v>
      </c>
      <c r="W129" s="33">
        <v>10.372903000000001</v>
      </c>
      <c r="X129" s="33">
        <v>10.419841999999999</v>
      </c>
      <c r="Y129" s="33">
        <v>10.477549</v>
      </c>
      <c r="Z129" s="33">
        <v>10.523192999999999</v>
      </c>
      <c r="AA129" s="33">
        <v>10.563250999999999</v>
      </c>
      <c r="AB129" s="33">
        <v>10.596897999999999</v>
      </c>
      <c r="AC129" s="33">
        <v>10.62528</v>
      </c>
      <c r="AD129" s="33">
        <v>10.649373000000001</v>
      </c>
      <c r="AE129" s="33">
        <v>10.667959</v>
      </c>
      <c r="AF129" s="33">
        <v>10.683083</v>
      </c>
      <c r="AG129" s="33">
        <v>10.697552</v>
      </c>
      <c r="AH129" s="33">
        <v>10.711543000000001</v>
      </c>
      <c r="AI129" s="34">
        <v>4.8445000000000002E-2</v>
      </c>
    </row>
    <row r="130" spans="1:35" ht="15" customHeight="1" x14ac:dyDescent="0.45">
      <c r="A130" s="104" t="s">
        <v>1214</v>
      </c>
      <c r="B130" s="55" t="s">
        <v>1110</v>
      </c>
      <c r="C130" s="33">
        <v>2.505185</v>
      </c>
      <c r="D130" s="33">
        <v>4.4039609999999998</v>
      </c>
      <c r="E130" s="33">
        <v>5.3809930000000001</v>
      </c>
      <c r="F130" s="33">
        <v>6.0926479999999996</v>
      </c>
      <c r="G130" s="33">
        <v>6.6212410000000004</v>
      </c>
      <c r="H130" s="33">
        <v>7.0465960000000001</v>
      </c>
      <c r="I130" s="33">
        <v>7.4117259999999998</v>
      </c>
      <c r="J130" s="33">
        <v>7.7420730000000004</v>
      </c>
      <c r="K130" s="33">
        <v>8.0526990000000005</v>
      </c>
      <c r="L130" s="33">
        <v>8.3379980000000007</v>
      </c>
      <c r="M130" s="33">
        <v>8.6109539999999996</v>
      </c>
      <c r="N130" s="33">
        <v>8.8727119999999999</v>
      </c>
      <c r="O130" s="33">
        <v>9.1214189999999995</v>
      </c>
      <c r="P130" s="33">
        <v>9.3538259999999998</v>
      </c>
      <c r="Q130" s="33">
        <v>9.5604309999999995</v>
      </c>
      <c r="R130" s="33">
        <v>9.7387759999999997</v>
      </c>
      <c r="S130" s="33">
        <v>9.8844750000000001</v>
      </c>
      <c r="T130" s="33">
        <v>9.9935829999999992</v>
      </c>
      <c r="U130" s="33">
        <v>10.117831000000001</v>
      </c>
      <c r="V130" s="33">
        <v>10.241460999999999</v>
      </c>
      <c r="W130" s="33">
        <v>10.33112</v>
      </c>
      <c r="X130" s="33">
        <v>10.37022</v>
      </c>
      <c r="Y130" s="33">
        <v>10.424509</v>
      </c>
      <c r="Z130" s="33">
        <v>10.467900999999999</v>
      </c>
      <c r="AA130" s="33">
        <v>10.506902999999999</v>
      </c>
      <c r="AB130" s="33">
        <v>10.541626000000001</v>
      </c>
      <c r="AC130" s="33">
        <v>10.573058</v>
      </c>
      <c r="AD130" s="33">
        <v>10.600374</v>
      </c>
      <c r="AE130" s="33">
        <v>10.626561000000001</v>
      </c>
      <c r="AF130" s="33">
        <v>10.652359000000001</v>
      </c>
      <c r="AG130" s="33">
        <v>10.678209000000001</v>
      </c>
      <c r="AH130" s="33">
        <v>10.704008999999999</v>
      </c>
      <c r="AI130" s="34">
        <v>4.7961999999999998E-2</v>
      </c>
    </row>
    <row r="131" spans="1:35" ht="15" customHeight="1" x14ac:dyDescent="0.45">
      <c r="A131" s="104" t="s">
        <v>1215</v>
      </c>
      <c r="B131" s="55" t="s">
        <v>1112</v>
      </c>
      <c r="C131" s="33">
        <v>6.6463850000000004</v>
      </c>
      <c r="D131" s="33">
        <v>6.3827819999999997</v>
      </c>
      <c r="E131" s="33">
        <v>6.5742729999999998</v>
      </c>
      <c r="F131" s="33">
        <v>6.6693100000000003</v>
      </c>
      <c r="G131" s="33">
        <v>6.7226379999999999</v>
      </c>
      <c r="H131" s="33">
        <v>6.7569800000000004</v>
      </c>
      <c r="I131" s="33">
        <v>6.7813689999999998</v>
      </c>
      <c r="J131" s="33">
        <v>6.8001050000000003</v>
      </c>
      <c r="K131" s="33">
        <v>6.8153870000000003</v>
      </c>
      <c r="L131" s="33">
        <v>6.8284089999999997</v>
      </c>
      <c r="M131" s="33">
        <v>6.8397870000000003</v>
      </c>
      <c r="N131" s="33">
        <v>6.849888</v>
      </c>
      <c r="O131" s="33">
        <v>6.8588820000000004</v>
      </c>
      <c r="P131" s="33">
        <v>6.8668889999999996</v>
      </c>
      <c r="Q131" s="33">
        <v>6.873926</v>
      </c>
      <c r="R131" s="33">
        <v>6.879982</v>
      </c>
      <c r="S131" s="33">
        <v>6.8849879999999999</v>
      </c>
      <c r="T131" s="33">
        <v>6.8888800000000003</v>
      </c>
      <c r="U131" s="33">
        <v>6.8913979999999997</v>
      </c>
      <c r="V131" s="33">
        <v>6.8930920000000002</v>
      </c>
      <c r="W131" s="33">
        <v>6.8957509999999997</v>
      </c>
      <c r="X131" s="33">
        <v>6.8984160000000001</v>
      </c>
      <c r="Y131" s="33">
        <v>6.8995899999999999</v>
      </c>
      <c r="Z131" s="33">
        <v>6.8994970000000002</v>
      </c>
      <c r="AA131" s="33">
        <v>6.9001060000000001</v>
      </c>
      <c r="AB131" s="33">
        <v>6.9006780000000001</v>
      </c>
      <c r="AC131" s="33">
        <v>6.9012099999999998</v>
      </c>
      <c r="AD131" s="33">
        <v>6.9017039999999996</v>
      </c>
      <c r="AE131" s="33">
        <v>6.902164</v>
      </c>
      <c r="AF131" s="33">
        <v>6.90259</v>
      </c>
      <c r="AG131" s="33">
        <v>6.9029790000000002</v>
      </c>
      <c r="AH131" s="33">
        <v>6.9033420000000003</v>
      </c>
      <c r="AI131" s="34">
        <v>1.224E-3</v>
      </c>
    </row>
    <row r="132" spans="1:35" ht="15" customHeight="1" x14ac:dyDescent="0.45">
      <c r="A132" s="104" t="s">
        <v>1216</v>
      </c>
      <c r="B132" s="55" t="s">
        <v>1217</v>
      </c>
      <c r="C132" s="33">
        <v>6.0241959999999999</v>
      </c>
      <c r="D132" s="33">
        <v>6.0599299999999996</v>
      </c>
      <c r="E132" s="33">
        <v>6.0961600000000002</v>
      </c>
      <c r="F132" s="33">
        <v>6.1423699999999997</v>
      </c>
      <c r="G132" s="33">
        <v>6.1973260000000003</v>
      </c>
      <c r="H132" s="33">
        <v>6.2627490000000003</v>
      </c>
      <c r="I132" s="33">
        <v>6.3391440000000001</v>
      </c>
      <c r="J132" s="33">
        <v>6.4269350000000003</v>
      </c>
      <c r="K132" s="33">
        <v>6.5254940000000001</v>
      </c>
      <c r="L132" s="33">
        <v>6.6261729999999996</v>
      </c>
      <c r="M132" s="33">
        <v>6.7314550000000004</v>
      </c>
      <c r="N132" s="33">
        <v>6.8386889999999996</v>
      </c>
      <c r="O132" s="33">
        <v>6.9455720000000003</v>
      </c>
      <c r="P132" s="33">
        <v>7.048794</v>
      </c>
      <c r="Q132" s="33">
        <v>7.1430769999999999</v>
      </c>
      <c r="R132" s="33">
        <v>7.2273560000000003</v>
      </c>
      <c r="S132" s="33">
        <v>7.3019220000000002</v>
      </c>
      <c r="T132" s="33">
        <v>7.3680190000000003</v>
      </c>
      <c r="U132" s="33">
        <v>7.426774</v>
      </c>
      <c r="V132" s="33">
        <v>7.4787179999999998</v>
      </c>
      <c r="W132" s="33">
        <v>7.5251380000000001</v>
      </c>
      <c r="X132" s="33">
        <v>7.5662370000000001</v>
      </c>
      <c r="Y132" s="33">
        <v>7.6030470000000001</v>
      </c>
      <c r="Z132" s="33">
        <v>7.6343240000000003</v>
      </c>
      <c r="AA132" s="33">
        <v>7.6609780000000001</v>
      </c>
      <c r="AB132" s="33">
        <v>7.6834360000000004</v>
      </c>
      <c r="AC132" s="33">
        <v>7.7025759999999996</v>
      </c>
      <c r="AD132" s="33">
        <v>7.7196119999999997</v>
      </c>
      <c r="AE132" s="33">
        <v>7.7348410000000003</v>
      </c>
      <c r="AF132" s="33">
        <v>7.7485679999999997</v>
      </c>
      <c r="AG132" s="33">
        <v>7.7615809999999996</v>
      </c>
      <c r="AH132" s="33">
        <v>7.7741600000000002</v>
      </c>
      <c r="AI132" s="34">
        <v>8.26E-3</v>
      </c>
    </row>
    <row r="133" spans="1:35" ht="15" customHeight="1" x14ac:dyDescent="0.45">
      <c r="A133" s="104" t="s">
        <v>1218</v>
      </c>
      <c r="B133" s="57" t="s">
        <v>1219</v>
      </c>
      <c r="C133" s="61">
        <v>7.1191649999999997</v>
      </c>
      <c r="D133" s="61">
        <v>7.1710960000000004</v>
      </c>
      <c r="E133" s="61">
        <v>7.2369389999999996</v>
      </c>
      <c r="F133" s="61">
        <v>7.3096220000000001</v>
      </c>
      <c r="G133" s="61">
        <v>7.3925130000000001</v>
      </c>
      <c r="H133" s="61">
        <v>7.487044</v>
      </c>
      <c r="I133" s="61">
        <v>7.5942160000000003</v>
      </c>
      <c r="J133" s="61">
        <v>7.7140250000000004</v>
      </c>
      <c r="K133" s="61">
        <v>7.8471080000000004</v>
      </c>
      <c r="L133" s="61">
        <v>7.983187</v>
      </c>
      <c r="M133" s="61">
        <v>8.1256730000000008</v>
      </c>
      <c r="N133" s="61">
        <v>8.2716860000000008</v>
      </c>
      <c r="O133" s="61">
        <v>8.4186270000000007</v>
      </c>
      <c r="P133" s="61">
        <v>8.5620720000000006</v>
      </c>
      <c r="Q133" s="61">
        <v>8.6963229999999996</v>
      </c>
      <c r="R133" s="61">
        <v>8.8199520000000007</v>
      </c>
      <c r="S133" s="61">
        <v>8.9334810000000004</v>
      </c>
      <c r="T133" s="61">
        <v>9.0370880000000007</v>
      </c>
      <c r="U133" s="61">
        <v>9.1318409999999997</v>
      </c>
      <c r="V133" s="61">
        <v>9.2182469999999999</v>
      </c>
      <c r="W133" s="61">
        <v>9.2979249999999993</v>
      </c>
      <c r="X133" s="61">
        <v>9.3705970000000001</v>
      </c>
      <c r="Y133" s="61">
        <v>9.4373400000000007</v>
      </c>
      <c r="Z133" s="61">
        <v>9.4966410000000003</v>
      </c>
      <c r="AA133" s="61">
        <v>9.5499109999999998</v>
      </c>
      <c r="AB133" s="61">
        <v>9.5983610000000006</v>
      </c>
      <c r="AC133" s="61">
        <v>9.6438710000000007</v>
      </c>
      <c r="AD133" s="61">
        <v>9.6882099999999998</v>
      </c>
      <c r="AE133" s="61">
        <v>9.7311829999999997</v>
      </c>
      <c r="AF133" s="61">
        <v>9.7731680000000001</v>
      </c>
      <c r="AG133" s="61">
        <v>9.8145779999999991</v>
      </c>
      <c r="AH133" s="61">
        <v>9.8563670000000005</v>
      </c>
      <c r="AI133" s="60">
        <v>1.055E-2</v>
      </c>
    </row>
    <row r="135" spans="1:35" ht="15" customHeight="1" x14ac:dyDescent="0.45">
      <c r="B135" s="57" t="s">
        <v>1220</v>
      </c>
    </row>
    <row r="136" spans="1:35" ht="15" customHeight="1" x14ac:dyDescent="0.45">
      <c r="B136" s="57" t="s">
        <v>1094</v>
      </c>
    </row>
    <row r="137" spans="1:35" ht="15" customHeight="1" x14ac:dyDescent="0.45">
      <c r="A137" s="104" t="s">
        <v>1221</v>
      </c>
      <c r="B137" s="55" t="s">
        <v>1096</v>
      </c>
      <c r="C137" s="56">
        <v>2.5165860000000002</v>
      </c>
      <c r="D137" s="56">
        <v>2.6366489999999998</v>
      </c>
      <c r="E137" s="56">
        <v>2.752507</v>
      </c>
      <c r="F137" s="56">
        <v>2.8642449999999999</v>
      </c>
      <c r="G137" s="56">
        <v>2.9736069999999999</v>
      </c>
      <c r="H137" s="56">
        <v>3.079615</v>
      </c>
      <c r="I137" s="56">
        <v>3.1826099999999999</v>
      </c>
      <c r="J137" s="56">
        <v>3.2823349999999998</v>
      </c>
      <c r="K137" s="56">
        <v>3.379121</v>
      </c>
      <c r="L137" s="56">
        <v>3.4731800000000002</v>
      </c>
      <c r="M137" s="56">
        <v>3.5632769999999998</v>
      </c>
      <c r="N137" s="56">
        <v>3.6494450000000001</v>
      </c>
      <c r="O137" s="56">
        <v>3.7305419999999998</v>
      </c>
      <c r="P137" s="56">
        <v>3.809072</v>
      </c>
      <c r="Q137" s="56">
        <v>3.8757450000000002</v>
      </c>
      <c r="R137" s="56">
        <v>3.9367320000000001</v>
      </c>
      <c r="S137" s="56">
        <v>3.9907569999999999</v>
      </c>
      <c r="T137" s="56">
        <v>4.042179</v>
      </c>
      <c r="U137" s="56">
        <v>4.0906890000000002</v>
      </c>
      <c r="V137" s="56">
        <v>4.1377649999999999</v>
      </c>
      <c r="W137" s="56">
        <v>4.1770909999999999</v>
      </c>
      <c r="X137" s="56">
        <v>4.2060839999999997</v>
      </c>
      <c r="Y137" s="56">
        <v>4.2347080000000004</v>
      </c>
      <c r="Z137" s="56">
        <v>4.2597579999999997</v>
      </c>
      <c r="AA137" s="56">
        <v>4.2947199999999999</v>
      </c>
      <c r="AB137" s="56">
        <v>4.3368159999999998</v>
      </c>
      <c r="AC137" s="56">
        <v>4.3742799999999997</v>
      </c>
      <c r="AD137" s="56">
        <v>4.4053000000000004</v>
      </c>
      <c r="AE137" s="56">
        <v>4.4386210000000004</v>
      </c>
      <c r="AF137" s="56">
        <v>4.4718640000000001</v>
      </c>
      <c r="AG137" s="56">
        <v>4.495857</v>
      </c>
      <c r="AH137" s="56">
        <v>4.5173750000000004</v>
      </c>
      <c r="AI137" s="34">
        <v>1.9050999999999998E-2</v>
      </c>
    </row>
    <row r="138" spans="1:35" ht="15" customHeight="1" x14ac:dyDescent="0.45">
      <c r="A138" s="104" t="s">
        <v>1222</v>
      </c>
      <c r="B138" s="55" t="s">
        <v>1098</v>
      </c>
      <c r="C138" s="56">
        <v>1.108212</v>
      </c>
      <c r="D138" s="56">
        <v>1.140164</v>
      </c>
      <c r="E138" s="56">
        <v>1.17441</v>
      </c>
      <c r="F138" s="56">
        <v>1.2104919999999999</v>
      </c>
      <c r="G138" s="56">
        <v>1.2484390000000001</v>
      </c>
      <c r="H138" s="56">
        <v>1.2878499999999999</v>
      </c>
      <c r="I138" s="56">
        <v>1.328784</v>
      </c>
      <c r="J138" s="56">
        <v>1.3708819999999999</v>
      </c>
      <c r="K138" s="56">
        <v>1.4138040000000001</v>
      </c>
      <c r="L138" s="56">
        <v>1.4555149999999999</v>
      </c>
      <c r="M138" s="56">
        <v>1.4956670000000001</v>
      </c>
      <c r="N138" s="56">
        <v>1.535771</v>
      </c>
      <c r="O138" s="56">
        <v>1.5742910000000001</v>
      </c>
      <c r="P138" s="56">
        <v>1.613858</v>
      </c>
      <c r="Q138" s="56">
        <v>1.650711</v>
      </c>
      <c r="R138" s="56">
        <v>1.686402</v>
      </c>
      <c r="S138" s="56">
        <v>1.7204390000000001</v>
      </c>
      <c r="T138" s="56">
        <v>1.7560249999999999</v>
      </c>
      <c r="U138" s="56">
        <v>1.7931159999999999</v>
      </c>
      <c r="V138" s="56">
        <v>1.829958</v>
      </c>
      <c r="W138" s="56">
        <v>1.8654869999999999</v>
      </c>
      <c r="X138" s="56">
        <v>1.900649</v>
      </c>
      <c r="Y138" s="56">
        <v>1.9394910000000001</v>
      </c>
      <c r="Z138" s="56">
        <v>1.977171</v>
      </c>
      <c r="AA138" s="56">
        <v>2.0187659999999998</v>
      </c>
      <c r="AB138" s="56">
        <v>2.0659429999999999</v>
      </c>
      <c r="AC138" s="56">
        <v>2.11537</v>
      </c>
      <c r="AD138" s="56">
        <v>2.1654990000000001</v>
      </c>
      <c r="AE138" s="56">
        <v>2.2175060000000002</v>
      </c>
      <c r="AF138" s="56">
        <v>2.2699449999999999</v>
      </c>
      <c r="AG138" s="56">
        <v>2.3193459999999999</v>
      </c>
      <c r="AH138" s="56">
        <v>2.367559</v>
      </c>
      <c r="AI138" s="34">
        <v>2.479E-2</v>
      </c>
    </row>
    <row r="139" spans="1:35" ht="15" customHeight="1" x14ac:dyDescent="0.45">
      <c r="A139" s="104" t="s">
        <v>1223</v>
      </c>
      <c r="B139" s="55" t="s">
        <v>1100</v>
      </c>
      <c r="C139" s="56">
        <v>5.0699999999999996E-4</v>
      </c>
      <c r="D139" s="56">
        <v>7.0699999999999995E-4</v>
      </c>
      <c r="E139" s="56">
        <v>9.1399999999999999E-4</v>
      </c>
      <c r="F139" s="56">
        <v>1.127E-3</v>
      </c>
      <c r="G139" s="56">
        <v>1.3500000000000001E-3</v>
      </c>
      <c r="H139" s="56">
        <v>1.583E-3</v>
      </c>
      <c r="I139" s="56">
        <v>1.8240000000000001E-3</v>
      </c>
      <c r="J139" s="56">
        <v>2.0730000000000002E-3</v>
      </c>
      <c r="K139" s="56">
        <v>2.3319999999999999E-3</v>
      </c>
      <c r="L139" s="56">
        <v>2.6020000000000001E-3</v>
      </c>
      <c r="M139" s="56">
        <v>2.8809999999999999E-3</v>
      </c>
      <c r="N139" s="56">
        <v>3.1700000000000001E-3</v>
      </c>
      <c r="O139" s="56">
        <v>3.4680000000000002E-3</v>
      </c>
      <c r="P139" s="56">
        <v>3.777E-3</v>
      </c>
      <c r="Q139" s="56">
        <v>4.0959999999999998E-3</v>
      </c>
      <c r="R139" s="56">
        <v>4.4120000000000001E-3</v>
      </c>
      <c r="S139" s="56">
        <v>4.7330000000000002E-3</v>
      </c>
      <c r="T139" s="56">
        <v>5.0749999999999997E-3</v>
      </c>
      <c r="U139" s="56">
        <v>5.4359999999999999E-3</v>
      </c>
      <c r="V139" s="56">
        <v>5.816E-3</v>
      </c>
      <c r="W139" s="56">
        <v>6.2129999999999998E-3</v>
      </c>
      <c r="X139" s="56">
        <v>6.6280000000000002E-3</v>
      </c>
      <c r="Y139" s="56">
        <v>7.0600000000000003E-3</v>
      </c>
      <c r="Z139" s="56">
        <v>7.509E-3</v>
      </c>
      <c r="AA139" s="56">
        <v>7.9760000000000005E-3</v>
      </c>
      <c r="AB139" s="56">
        <v>8.4620000000000008E-3</v>
      </c>
      <c r="AC139" s="56">
        <v>8.9680000000000003E-3</v>
      </c>
      <c r="AD139" s="56">
        <v>9.4959999999999992E-3</v>
      </c>
      <c r="AE139" s="56">
        <v>1.0045E-2</v>
      </c>
      <c r="AF139" s="56">
        <v>1.0616E-2</v>
      </c>
      <c r="AG139" s="56">
        <v>1.1209E-2</v>
      </c>
      <c r="AH139" s="56">
        <v>1.1826E-2</v>
      </c>
      <c r="AI139" s="34">
        <v>0.106944</v>
      </c>
    </row>
    <row r="140" spans="1:35" ht="15" customHeight="1" x14ac:dyDescent="0.45">
      <c r="A140" s="104" t="s">
        <v>1224</v>
      </c>
      <c r="B140" s="55" t="s">
        <v>1102</v>
      </c>
      <c r="C140" s="56">
        <v>2.4399999999999999E-4</v>
      </c>
      <c r="D140" s="56">
        <v>3.6699999999999998E-4</v>
      </c>
      <c r="E140" s="56">
        <v>4.9100000000000001E-4</v>
      </c>
      <c r="F140" s="56">
        <v>6.1499999999999999E-4</v>
      </c>
      <c r="G140" s="56">
        <v>7.4100000000000001E-4</v>
      </c>
      <c r="H140" s="56">
        <v>8.6799999999999996E-4</v>
      </c>
      <c r="I140" s="56">
        <v>9.9700000000000006E-4</v>
      </c>
      <c r="J140" s="56">
        <v>1.127E-3</v>
      </c>
      <c r="K140" s="56">
        <v>1.2589999999999999E-3</v>
      </c>
      <c r="L140" s="56">
        <v>1.3929999999999999E-3</v>
      </c>
      <c r="M140" s="56">
        <v>1.529E-3</v>
      </c>
      <c r="N140" s="56">
        <v>1.6659999999999999E-3</v>
      </c>
      <c r="O140" s="56">
        <v>1.8060000000000001E-3</v>
      </c>
      <c r="P140" s="56">
        <v>1.9469999999999999E-3</v>
      </c>
      <c r="Q140" s="56">
        <v>2.091E-3</v>
      </c>
      <c r="R140" s="56">
        <v>2.238E-3</v>
      </c>
      <c r="S140" s="56">
        <v>2.3909999999999999E-3</v>
      </c>
      <c r="T140" s="56">
        <v>2.5509999999999999E-3</v>
      </c>
      <c r="U140" s="56">
        <v>2.722E-3</v>
      </c>
      <c r="V140" s="56">
        <v>2.9060000000000002E-3</v>
      </c>
      <c r="W140" s="56">
        <v>3.1029999999999999E-3</v>
      </c>
      <c r="X140" s="56">
        <v>3.3140000000000001E-3</v>
      </c>
      <c r="Y140" s="56">
        <v>3.5430000000000001E-3</v>
      </c>
      <c r="Z140" s="56">
        <v>3.7910000000000001E-3</v>
      </c>
      <c r="AA140" s="56">
        <v>4.0610000000000004E-3</v>
      </c>
      <c r="AB140" s="56">
        <v>4.3550000000000004E-3</v>
      </c>
      <c r="AC140" s="56">
        <v>4.6779999999999999E-3</v>
      </c>
      <c r="AD140" s="56">
        <v>5.0340000000000003E-3</v>
      </c>
      <c r="AE140" s="56">
        <v>5.4270000000000004E-3</v>
      </c>
      <c r="AF140" s="56">
        <v>5.8630000000000002E-3</v>
      </c>
      <c r="AG140" s="56">
        <v>6.3460000000000001E-3</v>
      </c>
      <c r="AH140" s="56">
        <v>6.8820000000000001E-3</v>
      </c>
      <c r="AI140" s="34">
        <v>0.113763</v>
      </c>
    </row>
    <row r="141" spans="1:35" ht="15" customHeight="1" x14ac:dyDescent="0.45">
      <c r="A141" s="104" t="s">
        <v>1225</v>
      </c>
      <c r="B141" s="55" t="s">
        <v>1104</v>
      </c>
      <c r="C141" s="56">
        <v>0.20819499999999999</v>
      </c>
      <c r="D141" s="56">
        <v>0.23277600000000001</v>
      </c>
      <c r="E141" s="56">
        <v>0.25750200000000001</v>
      </c>
      <c r="F141" s="56">
        <v>0.28239700000000001</v>
      </c>
      <c r="G141" s="56">
        <v>0.30786999999999998</v>
      </c>
      <c r="H141" s="56">
        <v>0.33385500000000001</v>
      </c>
      <c r="I141" s="56">
        <v>0.36072599999999999</v>
      </c>
      <c r="J141" s="56">
        <v>0.38839000000000001</v>
      </c>
      <c r="K141" s="56">
        <v>0.41670600000000002</v>
      </c>
      <c r="L141" s="56">
        <v>0.44581300000000001</v>
      </c>
      <c r="M141" s="56">
        <v>0.475935</v>
      </c>
      <c r="N141" s="56">
        <v>0.50753199999999998</v>
      </c>
      <c r="O141" s="56">
        <v>0.540076</v>
      </c>
      <c r="P141" s="56">
        <v>0.57367400000000002</v>
      </c>
      <c r="Q141" s="56">
        <v>0.608344</v>
      </c>
      <c r="R141" s="56">
        <v>0.64413500000000001</v>
      </c>
      <c r="S141" s="56">
        <v>0.68119499999999999</v>
      </c>
      <c r="T141" s="56">
        <v>0.71970500000000004</v>
      </c>
      <c r="U141" s="56">
        <v>0.75975599999999999</v>
      </c>
      <c r="V141" s="56">
        <v>0.80147699999999999</v>
      </c>
      <c r="W141" s="56">
        <v>0.84576799999999996</v>
      </c>
      <c r="X141" s="56">
        <v>0.89201200000000003</v>
      </c>
      <c r="Y141" s="56">
        <v>0.94013199999999997</v>
      </c>
      <c r="Z141" s="56">
        <v>0.99009999999999998</v>
      </c>
      <c r="AA141" s="56">
        <v>1.0419719999999999</v>
      </c>
      <c r="AB141" s="56">
        <v>1.0951569999999999</v>
      </c>
      <c r="AC141" s="56">
        <v>1.147753</v>
      </c>
      <c r="AD141" s="56">
        <v>1.200682</v>
      </c>
      <c r="AE141" s="56">
        <v>1.254661</v>
      </c>
      <c r="AF141" s="56">
        <v>1.311242</v>
      </c>
      <c r="AG141" s="56">
        <v>1.367148</v>
      </c>
      <c r="AH141" s="56">
        <v>1.425818</v>
      </c>
      <c r="AI141" s="34">
        <v>6.4032000000000006E-2</v>
      </c>
    </row>
    <row r="142" spans="1:35" ht="15" customHeight="1" x14ac:dyDescent="0.45">
      <c r="A142" s="104" t="s">
        <v>1226</v>
      </c>
      <c r="B142" s="55" t="s">
        <v>1106</v>
      </c>
      <c r="C142" s="56">
        <v>8.0000000000000007E-5</v>
      </c>
      <c r="D142" s="56">
        <v>3.6900000000000002E-4</v>
      </c>
      <c r="E142" s="56">
        <v>6.6699999999999995E-4</v>
      </c>
      <c r="F142" s="56">
        <v>9.7499999999999996E-4</v>
      </c>
      <c r="G142" s="56">
        <v>1.2960000000000001E-3</v>
      </c>
      <c r="H142" s="56">
        <v>1.632E-3</v>
      </c>
      <c r="I142" s="56">
        <v>1.98E-3</v>
      </c>
      <c r="J142" s="56">
        <v>2.3410000000000002E-3</v>
      </c>
      <c r="K142" s="56">
        <v>2.7160000000000001E-3</v>
      </c>
      <c r="L142" s="56">
        <v>3.1059999999999998E-3</v>
      </c>
      <c r="M142" s="56">
        <v>3.5119999999999999E-3</v>
      </c>
      <c r="N142" s="56">
        <v>3.9309999999999996E-3</v>
      </c>
      <c r="O142" s="56">
        <v>4.365E-3</v>
      </c>
      <c r="P142" s="56">
        <v>4.8139999999999997E-3</v>
      </c>
      <c r="Q142" s="56">
        <v>5.2779999999999997E-3</v>
      </c>
      <c r="R142" s="56">
        <v>5.757E-3</v>
      </c>
      <c r="S142" s="56">
        <v>6.2550000000000001E-3</v>
      </c>
      <c r="T142" s="56">
        <v>6.7720000000000002E-3</v>
      </c>
      <c r="U142" s="56">
        <v>7.3099999999999997E-3</v>
      </c>
      <c r="V142" s="56">
        <v>7.8700000000000003E-3</v>
      </c>
      <c r="W142" s="56">
        <v>8.4519999999999994E-3</v>
      </c>
      <c r="X142" s="56">
        <v>9.0570000000000008E-3</v>
      </c>
      <c r="Y142" s="56">
        <v>9.6849999999999992E-3</v>
      </c>
      <c r="Z142" s="56">
        <v>1.0337000000000001E-2</v>
      </c>
      <c r="AA142" s="56">
        <v>1.1011999999999999E-2</v>
      </c>
      <c r="AB142" s="56">
        <v>1.1705999999999999E-2</v>
      </c>
      <c r="AC142" s="56">
        <v>1.2427000000000001E-2</v>
      </c>
      <c r="AD142" s="56">
        <v>1.3181999999999999E-2</v>
      </c>
      <c r="AE142" s="56">
        <v>1.397E-2</v>
      </c>
      <c r="AF142" s="56">
        <v>1.4792E-2</v>
      </c>
      <c r="AG142" s="56">
        <v>1.5647000000000001E-2</v>
      </c>
      <c r="AH142" s="56">
        <v>1.6535999999999999E-2</v>
      </c>
      <c r="AI142" s="34">
        <v>0.18759300000000001</v>
      </c>
    </row>
    <row r="143" spans="1:35" ht="15" customHeight="1" x14ac:dyDescent="0.45">
      <c r="A143" s="104" t="s">
        <v>1227</v>
      </c>
      <c r="B143" s="55" t="s">
        <v>1108</v>
      </c>
      <c r="C143" s="56">
        <v>0</v>
      </c>
      <c r="D143" s="56">
        <v>3.1799999999999998E-4</v>
      </c>
      <c r="E143" s="56">
        <v>6.4599999999999998E-4</v>
      </c>
      <c r="F143" s="56">
        <v>9.8499999999999998E-4</v>
      </c>
      <c r="G143" s="56">
        <v>1.34E-3</v>
      </c>
      <c r="H143" s="56">
        <v>1.7099999999999999E-3</v>
      </c>
      <c r="I143" s="56">
        <v>2.0950000000000001E-3</v>
      </c>
      <c r="J143" s="56">
        <v>2.4919999999999999E-3</v>
      </c>
      <c r="K143" s="56">
        <v>2.9060000000000002E-3</v>
      </c>
      <c r="L143" s="56">
        <v>3.3370000000000001E-3</v>
      </c>
      <c r="M143" s="56">
        <v>3.784E-3</v>
      </c>
      <c r="N143" s="56">
        <v>4.2469999999999999E-3</v>
      </c>
      <c r="O143" s="56">
        <v>4.7260000000000002E-3</v>
      </c>
      <c r="P143" s="56">
        <v>5.2209999999999999E-3</v>
      </c>
      <c r="Q143" s="56">
        <v>5.7330000000000002E-3</v>
      </c>
      <c r="R143" s="56">
        <v>6.2630000000000003E-3</v>
      </c>
      <c r="S143" s="56">
        <v>6.8110000000000002E-3</v>
      </c>
      <c r="T143" s="56">
        <v>7.3819999999999997E-3</v>
      </c>
      <c r="U143" s="56">
        <v>7.9760000000000005E-3</v>
      </c>
      <c r="V143" s="56">
        <v>8.5939999999999992E-3</v>
      </c>
      <c r="W143" s="56">
        <v>9.2359999999999994E-3</v>
      </c>
      <c r="X143" s="56">
        <v>9.9030000000000003E-3</v>
      </c>
      <c r="Y143" s="56">
        <v>1.0596E-2</v>
      </c>
      <c r="Z143" s="56">
        <v>1.1315E-2</v>
      </c>
      <c r="AA143" s="56">
        <v>1.206E-2</v>
      </c>
      <c r="AB143" s="56">
        <v>1.2836E-2</v>
      </c>
      <c r="AC143" s="56">
        <v>1.3643000000000001E-2</v>
      </c>
      <c r="AD143" s="56">
        <v>1.4484E-2</v>
      </c>
      <c r="AE143" s="56">
        <v>1.5358E-2</v>
      </c>
      <c r="AF143" s="56">
        <v>1.6267E-2</v>
      </c>
      <c r="AG143" s="56">
        <v>1.7211000000000001E-2</v>
      </c>
      <c r="AH143" s="56">
        <v>1.8192E-2</v>
      </c>
      <c r="AI143" s="34" t="s">
        <v>153</v>
      </c>
    </row>
    <row r="144" spans="1:35" ht="15" customHeight="1" x14ac:dyDescent="0.45">
      <c r="A144" s="104" t="s">
        <v>1228</v>
      </c>
      <c r="B144" s="55" t="s">
        <v>1110</v>
      </c>
      <c r="C144" s="56">
        <v>0</v>
      </c>
      <c r="D144" s="56">
        <v>2.9500000000000001E-4</v>
      </c>
      <c r="E144" s="56">
        <v>5.9900000000000003E-4</v>
      </c>
      <c r="F144" s="56">
        <v>9.1399999999999999E-4</v>
      </c>
      <c r="G144" s="56">
        <v>1.243E-3</v>
      </c>
      <c r="H144" s="56">
        <v>1.586E-3</v>
      </c>
      <c r="I144" s="56">
        <v>1.9419999999999999E-3</v>
      </c>
      <c r="J144" s="56">
        <v>2.3110000000000001E-3</v>
      </c>
      <c r="K144" s="56">
        <v>2.6949999999999999E-3</v>
      </c>
      <c r="L144" s="56">
        <v>3.094E-3</v>
      </c>
      <c r="M144" s="56">
        <v>3.509E-3</v>
      </c>
      <c r="N144" s="56">
        <v>3.9379999999999997E-3</v>
      </c>
      <c r="O144" s="56">
        <v>4.3819999999999996E-3</v>
      </c>
      <c r="P144" s="56">
        <v>4.8409999999999998E-3</v>
      </c>
      <c r="Q144" s="56">
        <v>5.3160000000000004E-3</v>
      </c>
      <c r="R144" s="56">
        <v>5.8069999999999997E-3</v>
      </c>
      <c r="S144" s="56">
        <v>6.3160000000000004E-3</v>
      </c>
      <c r="T144" s="56">
        <v>6.8450000000000004E-3</v>
      </c>
      <c r="U144" s="56">
        <v>7.3949999999999997E-3</v>
      </c>
      <c r="V144" s="56">
        <v>7.9679999999999994E-3</v>
      </c>
      <c r="W144" s="56">
        <v>8.5640000000000004E-3</v>
      </c>
      <c r="X144" s="56">
        <v>9.1819999999999992E-3</v>
      </c>
      <c r="Y144" s="56">
        <v>9.8250000000000004E-3</v>
      </c>
      <c r="Z144" s="56">
        <v>1.0492E-2</v>
      </c>
      <c r="AA144" s="56">
        <v>1.1183E-2</v>
      </c>
      <c r="AB144" s="56">
        <v>1.1901E-2</v>
      </c>
      <c r="AC144" s="56">
        <v>1.265E-2</v>
      </c>
      <c r="AD144" s="56">
        <v>1.3429999999999999E-2</v>
      </c>
      <c r="AE144" s="56">
        <v>1.4239999999999999E-2</v>
      </c>
      <c r="AF144" s="56">
        <v>1.5082999999999999E-2</v>
      </c>
      <c r="AG144" s="56">
        <v>1.5959000000000001E-2</v>
      </c>
      <c r="AH144" s="56">
        <v>1.6868999999999999E-2</v>
      </c>
      <c r="AI144" s="34" t="s">
        <v>153</v>
      </c>
    </row>
    <row r="145" spans="1:35" ht="15" customHeight="1" x14ac:dyDescent="0.45">
      <c r="A145" s="104" t="s">
        <v>1229</v>
      </c>
      <c r="B145" s="55" t="s">
        <v>1112</v>
      </c>
      <c r="C145" s="56">
        <v>0</v>
      </c>
      <c r="D145" s="56">
        <v>0</v>
      </c>
      <c r="E145" s="56">
        <v>0</v>
      </c>
      <c r="F145" s="56">
        <v>9.9999999999999995E-7</v>
      </c>
      <c r="G145" s="56">
        <v>9.9999999999999995E-7</v>
      </c>
      <c r="H145" s="56">
        <v>9.9999999999999995E-7</v>
      </c>
      <c r="I145" s="56">
        <v>9.9999999999999995E-7</v>
      </c>
      <c r="J145" s="56">
        <v>9.9999999999999995E-7</v>
      </c>
      <c r="K145" s="56">
        <v>1.9999999999999999E-6</v>
      </c>
      <c r="L145" s="56">
        <v>1.9999999999999999E-6</v>
      </c>
      <c r="M145" s="56">
        <v>1.9999999999999999E-6</v>
      </c>
      <c r="N145" s="56">
        <v>1.9999999999999999E-6</v>
      </c>
      <c r="O145" s="56">
        <v>1.9999999999999999E-6</v>
      </c>
      <c r="P145" s="56">
        <v>3.0000000000000001E-6</v>
      </c>
      <c r="Q145" s="56">
        <v>3.0000000000000001E-6</v>
      </c>
      <c r="R145" s="56">
        <v>3.0000000000000001E-6</v>
      </c>
      <c r="S145" s="56">
        <v>3.0000000000000001E-6</v>
      </c>
      <c r="T145" s="56">
        <v>3.0000000000000001E-6</v>
      </c>
      <c r="U145" s="56">
        <v>3.9999999999999998E-6</v>
      </c>
      <c r="V145" s="56">
        <v>3.9999999999999998E-6</v>
      </c>
      <c r="W145" s="56">
        <v>3.9999999999999998E-6</v>
      </c>
      <c r="X145" s="56">
        <v>3.9999999999999998E-6</v>
      </c>
      <c r="Y145" s="56">
        <v>3.9999999999999998E-6</v>
      </c>
      <c r="Z145" s="56">
        <v>3.9999999999999998E-6</v>
      </c>
      <c r="AA145" s="56">
        <v>3.9999999999999998E-6</v>
      </c>
      <c r="AB145" s="56">
        <v>5.0000000000000004E-6</v>
      </c>
      <c r="AC145" s="56">
        <v>5.0000000000000004E-6</v>
      </c>
      <c r="AD145" s="56">
        <v>5.0000000000000004E-6</v>
      </c>
      <c r="AE145" s="56">
        <v>5.0000000000000004E-6</v>
      </c>
      <c r="AF145" s="56">
        <v>5.0000000000000004E-6</v>
      </c>
      <c r="AG145" s="56">
        <v>5.0000000000000004E-6</v>
      </c>
      <c r="AH145" s="56">
        <v>5.0000000000000004E-6</v>
      </c>
      <c r="AI145" s="34" t="s">
        <v>153</v>
      </c>
    </row>
    <row r="146" spans="1:35" ht="15" customHeight="1" x14ac:dyDescent="0.45">
      <c r="A146" s="104" t="s">
        <v>1230</v>
      </c>
      <c r="B146" s="55" t="s">
        <v>1114</v>
      </c>
      <c r="C146" s="56">
        <v>3.8338220000000001</v>
      </c>
      <c r="D146" s="56">
        <v>4.0116440000000004</v>
      </c>
      <c r="E146" s="56">
        <v>4.1877360000000001</v>
      </c>
      <c r="F146" s="56">
        <v>4.3617509999999999</v>
      </c>
      <c r="G146" s="56">
        <v>4.5358890000000001</v>
      </c>
      <c r="H146" s="56">
        <v>4.7087009999999996</v>
      </c>
      <c r="I146" s="56">
        <v>4.8809610000000001</v>
      </c>
      <c r="J146" s="56">
        <v>5.0519530000000001</v>
      </c>
      <c r="K146" s="56">
        <v>5.2215420000000003</v>
      </c>
      <c r="L146" s="56">
        <v>5.3880400000000002</v>
      </c>
      <c r="M146" s="56">
        <v>5.5500939999999996</v>
      </c>
      <c r="N146" s="56">
        <v>5.7097069999999999</v>
      </c>
      <c r="O146" s="56">
        <v>5.8636609999999996</v>
      </c>
      <c r="P146" s="56">
        <v>6.0172020000000002</v>
      </c>
      <c r="Q146" s="56">
        <v>6.1573169999999999</v>
      </c>
      <c r="R146" s="56">
        <v>6.2917500000000004</v>
      </c>
      <c r="S146" s="56">
        <v>6.418895</v>
      </c>
      <c r="T146" s="56">
        <v>6.546532</v>
      </c>
      <c r="U146" s="56">
        <v>6.6743969999999999</v>
      </c>
      <c r="V146" s="56">
        <v>6.802352</v>
      </c>
      <c r="W146" s="56">
        <v>6.9239059999999997</v>
      </c>
      <c r="X146" s="56">
        <v>7.0368300000000001</v>
      </c>
      <c r="Y146" s="56">
        <v>7.1550399999999996</v>
      </c>
      <c r="Z146" s="56">
        <v>7.2704750000000002</v>
      </c>
      <c r="AA146" s="56">
        <v>7.4017520000000001</v>
      </c>
      <c r="AB146" s="56">
        <v>7.5471760000000003</v>
      </c>
      <c r="AC146" s="56">
        <v>7.6897729999999997</v>
      </c>
      <c r="AD146" s="56">
        <v>7.827102</v>
      </c>
      <c r="AE146" s="56">
        <v>7.9698289999999998</v>
      </c>
      <c r="AF146" s="56">
        <v>8.1156729999999992</v>
      </c>
      <c r="AG146" s="56">
        <v>8.2487159999999999</v>
      </c>
      <c r="AH146" s="56">
        <v>8.3810529999999996</v>
      </c>
      <c r="AI146" s="34">
        <v>2.555E-2</v>
      </c>
    </row>
    <row r="147" spans="1:35" ht="15" customHeight="1" x14ac:dyDescent="0.45">
      <c r="B147" s="57" t="s">
        <v>1115</v>
      </c>
    </row>
    <row r="148" spans="1:35" ht="15" customHeight="1" x14ac:dyDescent="0.45">
      <c r="A148" s="104" t="s">
        <v>1231</v>
      </c>
      <c r="B148" s="55" t="s">
        <v>1096</v>
      </c>
      <c r="C148" s="56">
        <v>2.0808499999999999</v>
      </c>
      <c r="D148" s="56">
        <v>2.1290849999999999</v>
      </c>
      <c r="E148" s="56">
        <v>2.1659310000000001</v>
      </c>
      <c r="F148" s="56">
        <v>2.2129729999999999</v>
      </c>
      <c r="G148" s="56">
        <v>2.2611340000000002</v>
      </c>
      <c r="H148" s="56">
        <v>2.3096169999999998</v>
      </c>
      <c r="I148" s="56">
        <v>2.3588520000000002</v>
      </c>
      <c r="J148" s="56">
        <v>2.4093010000000001</v>
      </c>
      <c r="K148" s="56">
        <v>2.4603839999999999</v>
      </c>
      <c r="L148" s="56">
        <v>2.5124599999999999</v>
      </c>
      <c r="M148" s="56">
        <v>2.5630850000000001</v>
      </c>
      <c r="N148" s="56">
        <v>2.6150359999999999</v>
      </c>
      <c r="O148" s="56">
        <v>2.6659109999999999</v>
      </c>
      <c r="P148" s="56">
        <v>2.7178749999999998</v>
      </c>
      <c r="Q148" s="56">
        <v>2.7661880000000001</v>
      </c>
      <c r="R148" s="56">
        <v>2.8123840000000002</v>
      </c>
      <c r="S148" s="56">
        <v>2.8588339999999999</v>
      </c>
      <c r="T148" s="56">
        <v>2.907346</v>
      </c>
      <c r="U148" s="56">
        <v>2.9579789999999999</v>
      </c>
      <c r="V148" s="56">
        <v>3.0096560000000001</v>
      </c>
      <c r="W148" s="56">
        <v>3.061302</v>
      </c>
      <c r="X148" s="56">
        <v>3.113836</v>
      </c>
      <c r="Y148" s="56">
        <v>3.1683889999999999</v>
      </c>
      <c r="Z148" s="56">
        <v>3.2266020000000002</v>
      </c>
      <c r="AA148" s="56">
        <v>3.293256</v>
      </c>
      <c r="AB148" s="56">
        <v>3.3666839999999998</v>
      </c>
      <c r="AC148" s="56">
        <v>3.4427530000000002</v>
      </c>
      <c r="AD148" s="56">
        <v>3.5187780000000002</v>
      </c>
      <c r="AE148" s="56">
        <v>3.5968830000000001</v>
      </c>
      <c r="AF148" s="56">
        <v>3.6760540000000002</v>
      </c>
      <c r="AG148" s="56">
        <v>3.7551890000000001</v>
      </c>
      <c r="AH148" s="56">
        <v>3.83372</v>
      </c>
      <c r="AI148" s="34">
        <v>1.9907000000000001E-2</v>
      </c>
    </row>
    <row r="149" spans="1:35" ht="15" customHeight="1" x14ac:dyDescent="0.45">
      <c r="A149" s="104" t="s">
        <v>1232</v>
      </c>
      <c r="B149" s="55" t="s">
        <v>1098</v>
      </c>
      <c r="C149" s="56">
        <v>1.328433</v>
      </c>
      <c r="D149" s="56">
        <v>1.3332440000000001</v>
      </c>
      <c r="E149" s="56">
        <v>1.334913</v>
      </c>
      <c r="F149" s="56">
        <v>1.343388</v>
      </c>
      <c r="G149" s="56">
        <v>1.355389</v>
      </c>
      <c r="H149" s="56">
        <v>1.3706</v>
      </c>
      <c r="I149" s="56">
        <v>1.388914</v>
      </c>
      <c r="J149" s="56">
        <v>1.4091549999999999</v>
      </c>
      <c r="K149" s="56">
        <v>1.4310609999999999</v>
      </c>
      <c r="L149" s="56">
        <v>1.4540010000000001</v>
      </c>
      <c r="M149" s="56">
        <v>1.477581</v>
      </c>
      <c r="N149" s="56">
        <v>1.503034</v>
      </c>
      <c r="O149" s="56">
        <v>1.5275019999999999</v>
      </c>
      <c r="P149" s="56">
        <v>1.5539769999999999</v>
      </c>
      <c r="Q149" s="56">
        <v>1.578457</v>
      </c>
      <c r="R149" s="56">
        <v>1.60277</v>
      </c>
      <c r="S149" s="56">
        <v>1.6288959999999999</v>
      </c>
      <c r="T149" s="56">
        <v>1.655859</v>
      </c>
      <c r="U149" s="56">
        <v>1.684121</v>
      </c>
      <c r="V149" s="56">
        <v>1.713276</v>
      </c>
      <c r="W149" s="56">
        <v>1.7443409999999999</v>
      </c>
      <c r="X149" s="56">
        <v>1.775539</v>
      </c>
      <c r="Y149" s="56">
        <v>1.8092820000000001</v>
      </c>
      <c r="Z149" s="56">
        <v>1.845124</v>
      </c>
      <c r="AA149" s="56">
        <v>1.884155</v>
      </c>
      <c r="AB149" s="56">
        <v>1.9252149999999999</v>
      </c>
      <c r="AC149" s="56">
        <v>1.965622</v>
      </c>
      <c r="AD149" s="56">
        <v>2.0049510000000001</v>
      </c>
      <c r="AE149" s="56">
        <v>2.0436100000000001</v>
      </c>
      <c r="AF149" s="56">
        <v>2.081442</v>
      </c>
      <c r="AG149" s="56">
        <v>2.1186349999999998</v>
      </c>
      <c r="AH149" s="56">
        <v>2.1537540000000002</v>
      </c>
      <c r="AI149" s="34">
        <v>1.5709999999999998E-2</v>
      </c>
    </row>
    <row r="150" spans="1:35" ht="15" customHeight="1" x14ac:dyDescent="0.45">
      <c r="A150" s="104" t="s">
        <v>1233</v>
      </c>
      <c r="B150" s="55" t="s">
        <v>1100</v>
      </c>
      <c r="C150" s="56">
        <v>3.4510000000000001E-3</v>
      </c>
      <c r="D150" s="56">
        <v>3.4789999999999999E-3</v>
      </c>
      <c r="E150" s="56">
        <v>3.5249999999999999E-3</v>
      </c>
      <c r="F150" s="56">
        <v>3.6310000000000001E-3</v>
      </c>
      <c r="G150" s="56">
        <v>3.7650000000000001E-3</v>
      </c>
      <c r="H150" s="56">
        <v>3.9199999999999999E-3</v>
      </c>
      <c r="I150" s="56">
        <v>4.091E-3</v>
      </c>
      <c r="J150" s="56">
        <v>4.2760000000000003E-3</v>
      </c>
      <c r="K150" s="56">
        <v>4.4679999999999997E-3</v>
      </c>
      <c r="L150" s="56">
        <v>4.6670000000000001E-3</v>
      </c>
      <c r="M150" s="56">
        <v>4.8599999999999997E-3</v>
      </c>
      <c r="N150" s="56">
        <v>5.0629999999999998E-3</v>
      </c>
      <c r="O150" s="56">
        <v>5.267E-3</v>
      </c>
      <c r="P150" s="56">
        <v>5.4799999999999996E-3</v>
      </c>
      <c r="Q150" s="56">
        <v>5.7109999999999999E-3</v>
      </c>
      <c r="R150" s="56">
        <v>5.9379999999999997E-3</v>
      </c>
      <c r="S150" s="56">
        <v>6.1669999999999997E-3</v>
      </c>
      <c r="T150" s="56">
        <v>6.4190000000000002E-3</v>
      </c>
      <c r="U150" s="56">
        <v>6.6940000000000003E-3</v>
      </c>
      <c r="V150" s="56">
        <v>6.9909999999999998E-3</v>
      </c>
      <c r="W150" s="56">
        <v>7.3090000000000004E-3</v>
      </c>
      <c r="X150" s="56">
        <v>7.6509999999999998E-3</v>
      </c>
      <c r="Y150" s="56">
        <v>8.0190000000000001E-3</v>
      </c>
      <c r="Z150" s="56">
        <v>8.4089999999999998E-3</v>
      </c>
      <c r="AA150" s="56">
        <v>8.822E-3</v>
      </c>
      <c r="AB150" s="56">
        <v>9.2569999999999996E-3</v>
      </c>
      <c r="AC150" s="56">
        <v>9.7120000000000001E-3</v>
      </c>
      <c r="AD150" s="56">
        <v>1.0186000000000001E-2</v>
      </c>
      <c r="AE150" s="56">
        <v>1.0681E-2</v>
      </c>
      <c r="AF150" s="56">
        <v>1.1198E-2</v>
      </c>
      <c r="AG150" s="56">
        <v>1.1675E-2</v>
      </c>
      <c r="AH150" s="56">
        <v>1.2191E-2</v>
      </c>
      <c r="AI150" s="34">
        <v>4.1549999999999997E-2</v>
      </c>
    </row>
    <row r="151" spans="1:35" ht="15" customHeight="1" x14ac:dyDescent="0.45">
      <c r="A151" s="104" t="s">
        <v>1234</v>
      </c>
      <c r="B151" s="55" t="s">
        <v>1102</v>
      </c>
      <c r="C151" s="56">
        <v>2.813E-3</v>
      </c>
      <c r="D151" s="56">
        <v>3.3050000000000002E-3</v>
      </c>
      <c r="E151" s="56">
        <v>3.7469999999999999E-3</v>
      </c>
      <c r="F151" s="56">
        <v>4.2329999999999998E-3</v>
      </c>
      <c r="G151" s="56">
        <v>4.7299999999999998E-3</v>
      </c>
      <c r="H151" s="56">
        <v>5.2300000000000003E-3</v>
      </c>
      <c r="I151" s="56">
        <v>5.7299999999999999E-3</v>
      </c>
      <c r="J151" s="56">
        <v>6.2300000000000003E-3</v>
      </c>
      <c r="K151" s="56">
        <v>6.7299999999999999E-3</v>
      </c>
      <c r="L151" s="56">
        <v>7.2329999999999998E-3</v>
      </c>
      <c r="M151" s="56">
        <v>7.737E-3</v>
      </c>
      <c r="N151" s="56">
        <v>8.2439999999999996E-3</v>
      </c>
      <c r="O151" s="56">
        <v>8.7469999999999996E-3</v>
      </c>
      <c r="P151" s="56">
        <v>9.2479999999999993E-3</v>
      </c>
      <c r="Q151" s="56">
        <v>9.7459999999999995E-3</v>
      </c>
      <c r="R151" s="56">
        <v>1.0239E-2</v>
      </c>
      <c r="S151" s="56">
        <v>1.0725E-2</v>
      </c>
      <c r="T151" s="56">
        <v>1.1205E-2</v>
      </c>
      <c r="U151" s="56">
        <v>1.1688E-2</v>
      </c>
      <c r="V151" s="56">
        <v>1.2178E-2</v>
      </c>
      <c r="W151" s="56">
        <v>1.2685999999999999E-2</v>
      </c>
      <c r="X151" s="56">
        <v>1.3218000000000001E-2</v>
      </c>
      <c r="Y151" s="56">
        <v>1.3762999999999999E-2</v>
      </c>
      <c r="Z151" s="56">
        <v>1.4334E-2</v>
      </c>
      <c r="AA151" s="56">
        <v>1.4906000000000001E-2</v>
      </c>
      <c r="AB151" s="56">
        <v>1.5492000000000001E-2</v>
      </c>
      <c r="AC151" s="56">
        <v>1.6108999999999998E-2</v>
      </c>
      <c r="AD151" s="56">
        <v>1.6756E-2</v>
      </c>
      <c r="AE151" s="56">
        <v>1.7422E-2</v>
      </c>
      <c r="AF151" s="56">
        <v>1.8107000000000002E-2</v>
      </c>
      <c r="AG151" s="56">
        <v>1.882E-2</v>
      </c>
      <c r="AH151" s="56">
        <v>1.9560000000000001E-2</v>
      </c>
      <c r="AI151" s="34">
        <v>6.4551999999999998E-2</v>
      </c>
    </row>
    <row r="152" spans="1:35" ht="15" customHeight="1" x14ac:dyDescent="0.45">
      <c r="A152" s="104" t="s">
        <v>1235</v>
      </c>
      <c r="B152" s="55" t="s">
        <v>1104</v>
      </c>
      <c r="C152" s="56">
        <v>2.9399000000000002E-2</v>
      </c>
      <c r="D152" s="56">
        <v>3.3635999999999999E-2</v>
      </c>
      <c r="E152" s="56">
        <v>3.7414999999999997E-2</v>
      </c>
      <c r="F152" s="56">
        <v>4.1539E-2</v>
      </c>
      <c r="G152" s="56">
        <v>4.5718000000000002E-2</v>
      </c>
      <c r="H152" s="56">
        <v>4.9916000000000002E-2</v>
      </c>
      <c r="I152" s="56">
        <v>5.4122000000000003E-2</v>
      </c>
      <c r="J152" s="56">
        <v>5.8366000000000001E-2</v>
      </c>
      <c r="K152" s="56">
        <v>6.2674999999999995E-2</v>
      </c>
      <c r="L152" s="56">
        <v>6.7101999999999995E-2</v>
      </c>
      <c r="M152" s="56">
        <v>7.1648000000000003E-2</v>
      </c>
      <c r="N152" s="56">
        <v>7.6354000000000005E-2</v>
      </c>
      <c r="O152" s="56">
        <v>8.1188999999999997E-2</v>
      </c>
      <c r="P152" s="56">
        <v>8.6180000000000007E-2</v>
      </c>
      <c r="Q152" s="56">
        <v>9.1311000000000003E-2</v>
      </c>
      <c r="R152" s="56">
        <v>9.6606999999999998E-2</v>
      </c>
      <c r="S152" s="56">
        <v>0.102032</v>
      </c>
      <c r="T152" s="56">
        <v>0.10761999999999999</v>
      </c>
      <c r="U152" s="56">
        <v>0.113445</v>
      </c>
      <c r="V152" s="56">
        <v>0.11955</v>
      </c>
      <c r="W152" s="56">
        <v>0.12595600000000001</v>
      </c>
      <c r="X152" s="56">
        <v>0.132742</v>
      </c>
      <c r="Y152" s="56">
        <v>0.139792</v>
      </c>
      <c r="Z152" s="56">
        <v>0.14729800000000001</v>
      </c>
      <c r="AA152" s="56">
        <v>0.15525800000000001</v>
      </c>
      <c r="AB152" s="56">
        <v>0.16358800000000001</v>
      </c>
      <c r="AC152" s="56">
        <v>0.17225699999999999</v>
      </c>
      <c r="AD152" s="56">
        <v>0.18121499999999999</v>
      </c>
      <c r="AE152" s="56">
        <v>0.190496</v>
      </c>
      <c r="AF152" s="56">
        <v>0.200012</v>
      </c>
      <c r="AG152" s="56">
        <v>0.20996999999999999</v>
      </c>
      <c r="AH152" s="56">
        <v>0.220364</v>
      </c>
      <c r="AI152" s="34">
        <v>6.7136000000000001E-2</v>
      </c>
    </row>
    <row r="153" spans="1:35" ht="15" customHeight="1" x14ac:dyDescent="0.45">
      <c r="A153" s="104" t="s">
        <v>1236</v>
      </c>
      <c r="B153" s="55" t="s">
        <v>1106</v>
      </c>
      <c r="C153" s="56">
        <v>3.9999999999999998E-6</v>
      </c>
      <c r="D153" s="56">
        <v>2.3599999999999999E-4</v>
      </c>
      <c r="E153" s="56">
        <v>4.5300000000000001E-4</v>
      </c>
      <c r="F153" s="56">
        <v>6.9999999999999999E-4</v>
      </c>
      <c r="G153" s="56">
        <v>9.6199999999999996E-4</v>
      </c>
      <c r="H153" s="56">
        <v>1.235E-3</v>
      </c>
      <c r="I153" s="56">
        <v>1.518E-3</v>
      </c>
      <c r="J153" s="56">
        <v>1.812E-3</v>
      </c>
      <c r="K153" s="56">
        <v>2.117E-3</v>
      </c>
      <c r="L153" s="56">
        <v>2.4350000000000001E-3</v>
      </c>
      <c r="M153" s="56">
        <v>2.7650000000000001E-3</v>
      </c>
      <c r="N153" s="56">
        <v>3.1080000000000001E-3</v>
      </c>
      <c r="O153" s="56">
        <v>3.4629999999999999E-3</v>
      </c>
      <c r="P153" s="56">
        <v>3.8289999999999999E-3</v>
      </c>
      <c r="Q153" s="56">
        <v>4.2069999999999998E-3</v>
      </c>
      <c r="R153" s="56">
        <v>4.5960000000000003E-3</v>
      </c>
      <c r="S153" s="56">
        <v>4.9950000000000003E-3</v>
      </c>
      <c r="T153" s="56">
        <v>5.4050000000000001E-3</v>
      </c>
      <c r="U153" s="56">
        <v>5.8310000000000002E-3</v>
      </c>
      <c r="V153" s="56">
        <v>6.2740000000000001E-3</v>
      </c>
      <c r="W153" s="56">
        <v>6.7369999999999999E-3</v>
      </c>
      <c r="X153" s="56">
        <v>7.2230000000000003E-3</v>
      </c>
      <c r="Y153" s="56">
        <v>7.7359999999999998E-3</v>
      </c>
      <c r="Z153" s="56">
        <v>8.2719999999999998E-3</v>
      </c>
      <c r="AA153" s="56">
        <v>8.8319999999999996E-3</v>
      </c>
      <c r="AB153" s="56">
        <v>9.4160000000000008E-3</v>
      </c>
      <c r="AC153" s="56">
        <v>1.0019999999999999E-2</v>
      </c>
      <c r="AD153" s="56">
        <v>1.0645E-2</v>
      </c>
      <c r="AE153" s="56">
        <v>1.1292999999999999E-2</v>
      </c>
      <c r="AF153" s="56">
        <v>1.1962E-2</v>
      </c>
      <c r="AG153" s="56">
        <v>1.2656000000000001E-2</v>
      </c>
      <c r="AH153" s="56">
        <v>1.3375E-2</v>
      </c>
      <c r="AI153" s="34">
        <v>0.29933500000000002</v>
      </c>
    </row>
    <row r="154" spans="1:35" ht="15" customHeight="1" x14ac:dyDescent="0.45">
      <c r="A154" s="104" t="s">
        <v>1237</v>
      </c>
      <c r="B154" s="55" t="s">
        <v>1108</v>
      </c>
      <c r="C154" s="56">
        <v>0</v>
      </c>
      <c r="D154" s="56">
        <v>2.5500000000000002E-4</v>
      </c>
      <c r="E154" s="56">
        <v>4.9399999999999997E-4</v>
      </c>
      <c r="F154" s="56">
        <v>7.6599999999999997E-4</v>
      </c>
      <c r="G154" s="56">
        <v>1.054E-3</v>
      </c>
      <c r="H154" s="56">
        <v>1.3550000000000001E-3</v>
      </c>
      <c r="I154" s="56">
        <v>1.6670000000000001E-3</v>
      </c>
      <c r="J154" s="56">
        <v>1.99E-3</v>
      </c>
      <c r="K154" s="56">
        <v>2.3259999999999999E-3</v>
      </c>
      <c r="L154" s="56">
        <v>2.676E-3</v>
      </c>
      <c r="M154" s="56">
        <v>3.0400000000000002E-3</v>
      </c>
      <c r="N154" s="56">
        <v>3.418E-3</v>
      </c>
      <c r="O154" s="56">
        <v>3.8080000000000002E-3</v>
      </c>
      <c r="P154" s="56">
        <v>4.2119999999999996E-3</v>
      </c>
      <c r="Q154" s="56">
        <v>4.627E-3</v>
      </c>
      <c r="R154" s="56">
        <v>5.0559999999999997E-3</v>
      </c>
      <c r="S154" s="56">
        <v>5.4949999999999999E-3</v>
      </c>
      <c r="T154" s="56">
        <v>5.947E-3</v>
      </c>
      <c r="U154" s="56">
        <v>6.4159999999999998E-3</v>
      </c>
      <c r="V154" s="56">
        <v>6.9040000000000004E-3</v>
      </c>
      <c r="W154" s="56">
        <v>7.4139999999999996E-3</v>
      </c>
      <c r="X154" s="56">
        <v>7.9489999999999995E-3</v>
      </c>
      <c r="Y154" s="56">
        <v>8.5129999999999997E-3</v>
      </c>
      <c r="Z154" s="56">
        <v>9.103E-3</v>
      </c>
      <c r="AA154" s="56">
        <v>9.7210000000000005E-3</v>
      </c>
      <c r="AB154" s="56">
        <v>1.0363000000000001E-2</v>
      </c>
      <c r="AC154" s="56">
        <v>1.1029000000000001E-2</v>
      </c>
      <c r="AD154" s="56">
        <v>1.1717E-2</v>
      </c>
      <c r="AE154" s="56">
        <v>1.2429000000000001E-2</v>
      </c>
      <c r="AF154" s="56">
        <v>1.3166000000000001E-2</v>
      </c>
      <c r="AG154" s="56">
        <v>1.3931000000000001E-2</v>
      </c>
      <c r="AH154" s="56">
        <v>1.4723E-2</v>
      </c>
      <c r="AI154" s="34" t="s">
        <v>153</v>
      </c>
    </row>
    <row r="155" spans="1:35" ht="15" customHeight="1" x14ac:dyDescent="0.45">
      <c r="A155" s="104" t="s">
        <v>1238</v>
      </c>
      <c r="B155" s="55" t="s">
        <v>1110</v>
      </c>
      <c r="C155" s="56">
        <v>0</v>
      </c>
      <c r="D155" s="56">
        <v>2.2000000000000001E-4</v>
      </c>
      <c r="E155" s="56">
        <v>4.26E-4</v>
      </c>
      <c r="F155" s="56">
        <v>6.6E-4</v>
      </c>
      <c r="G155" s="56">
        <v>9.0799999999999995E-4</v>
      </c>
      <c r="H155" s="56">
        <v>1.1670000000000001E-3</v>
      </c>
      <c r="I155" s="56">
        <v>1.436E-3</v>
      </c>
      <c r="J155" s="56">
        <v>1.7149999999999999E-3</v>
      </c>
      <c r="K155" s="56">
        <v>2.0049999999999998E-3</v>
      </c>
      <c r="L155" s="56">
        <v>2.3059999999999999E-3</v>
      </c>
      <c r="M155" s="56">
        <v>2.6199999999999999E-3</v>
      </c>
      <c r="N155" s="56">
        <v>2.9450000000000001E-3</v>
      </c>
      <c r="O155" s="56">
        <v>3.2820000000000002E-3</v>
      </c>
      <c r="P155" s="56">
        <v>3.6289999999999998E-3</v>
      </c>
      <c r="Q155" s="56">
        <v>3.9880000000000002E-3</v>
      </c>
      <c r="R155" s="56">
        <v>4.3569999999999998E-3</v>
      </c>
      <c r="S155" s="56">
        <v>4.7359999999999998E-3</v>
      </c>
      <c r="T155" s="56">
        <v>5.1250000000000002E-3</v>
      </c>
      <c r="U155" s="56">
        <v>5.5290000000000001E-3</v>
      </c>
      <c r="V155" s="56">
        <v>5.9500000000000004E-3</v>
      </c>
      <c r="W155" s="56">
        <v>6.3889999999999997E-3</v>
      </c>
      <c r="X155" s="56">
        <v>6.8500000000000002E-3</v>
      </c>
      <c r="Y155" s="56">
        <v>7.3359999999999996E-3</v>
      </c>
      <c r="Z155" s="56">
        <v>7.8449999999999995E-3</v>
      </c>
      <c r="AA155" s="56">
        <v>8.3770000000000008E-3</v>
      </c>
      <c r="AB155" s="56">
        <v>8.9309999999999997E-3</v>
      </c>
      <c r="AC155" s="56">
        <v>9.5049999999999996E-3</v>
      </c>
      <c r="AD155" s="56">
        <v>1.0097999999999999E-2</v>
      </c>
      <c r="AE155" s="56">
        <v>1.0711999999999999E-2</v>
      </c>
      <c r="AF155" s="56">
        <v>1.1346E-2</v>
      </c>
      <c r="AG155" s="56">
        <v>1.2005999999999999E-2</v>
      </c>
      <c r="AH155" s="56">
        <v>1.2688E-2</v>
      </c>
      <c r="AI155" s="34" t="s">
        <v>153</v>
      </c>
    </row>
    <row r="156" spans="1:35" ht="15" customHeight="1" x14ac:dyDescent="0.45">
      <c r="A156" s="104" t="s">
        <v>1239</v>
      </c>
      <c r="B156" s="55" t="s">
        <v>1112</v>
      </c>
      <c r="C156" s="56">
        <v>0</v>
      </c>
      <c r="D156" s="56">
        <v>3.9199999999999999E-4</v>
      </c>
      <c r="E156" s="56">
        <v>7.6000000000000004E-4</v>
      </c>
      <c r="F156" s="56">
        <v>1.1770000000000001E-3</v>
      </c>
      <c r="G156" s="56">
        <v>1.6199999999999999E-3</v>
      </c>
      <c r="H156" s="56">
        <v>2.0820000000000001E-3</v>
      </c>
      <c r="I156" s="56">
        <v>2.562E-3</v>
      </c>
      <c r="J156" s="56">
        <v>3.0590000000000001E-3</v>
      </c>
      <c r="K156" s="56">
        <v>3.5750000000000001E-3</v>
      </c>
      <c r="L156" s="56">
        <v>4.1130000000000003E-3</v>
      </c>
      <c r="M156" s="56">
        <v>4.6719999999999999E-3</v>
      </c>
      <c r="N156" s="56">
        <v>5.2529999999999999E-3</v>
      </c>
      <c r="O156" s="56">
        <v>5.8529999999999997E-3</v>
      </c>
      <c r="P156" s="56">
        <v>6.4729999999999996E-3</v>
      </c>
      <c r="Q156" s="56">
        <v>7.1120000000000003E-3</v>
      </c>
      <c r="R156" s="56">
        <v>7.7710000000000001E-3</v>
      </c>
      <c r="S156" s="56">
        <v>8.4460000000000004E-3</v>
      </c>
      <c r="T156" s="56">
        <v>9.1400000000000006E-3</v>
      </c>
      <c r="U156" s="56">
        <v>9.861E-3</v>
      </c>
      <c r="V156" s="56">
        <v>1.0612E-2</v>
      </c>
      <c r="W156" s="56">
        <v>1.1394E-2</v>
      </c>
      <c r="X156" s="56">
        <v>1.2217E-2</v>
      </c>
      <c r="Y156" s="56">
        <v>1.3084E-2</v>
      </c>
      <c r="Z156" s="56">
        <v>1.3991999999999999E-2</v>
      </c>
      <c r="AA156" s="56">
        <v>1.4940999999999999E-2</v>
      </c>
      <c r="AB156" s="56">
        <v>1.5928000000000001E-2</v>
      </c>
      <c r="AC156" s="56">
        <v>1.6951000000000001E-2</v>
      </c>
      <c r="AD156" s="56">
        <v>1.8009000000000001E-2</v>
      </c>
      <c r="AE156" s="56">
        <v>1.9103999999999999E-2</v>
      </c>
      <c r="AF156" s="56">
        <v>2.0236000000000001E-2</v>
      </c>
      <c r="AG156" s="56">
        <v>2.1410999999999999E-2</v>
      </c>
      <c r="AH156" s="56">
        <v>2.2627999999999999E-2</v>
      </c>
      <c r="AI156" s="34" t="s">
        <v>153</v>
      </c>
    </row>
    <row r="157" spans="1:35" ht="15" customHeight="1" x14ac:dyDescent="0.45">
      <c r="A157" s="104" t="s">
        <v>1240</v>
      </c>
      <c r="B157" s="55" t="s">
        <v>1126</v>
      </c>
      <c r="C157" s="56">
        <v>3.4449489999999998</v>
      </c>
      <c r="D157" s="56">
        <v>3.503851</v>
      </c>
      <c r="E157" s="56">
        <v>3.5476649999999998</v>
      </c>
      <c r="F157" s="56">
        <v>3.6090689999999999</v>
      </c>
      <c r="G157" s="56">
        <v>3.6752820000000002</v>
      </c>
      <c r="H157" s="56">
        <v>3.7451219999999998</v>
      </c>
      <c r="I157" s="56">
        <v>3.8188909999999998</v>
      </c>
      <c r="J157" s="56">
        <v>3.895902</v>
      </c>
      <c r="K157" s="56">
        <v>3.9753400000000001</v>
      </c>
      <c r="L157" s="56">
        <v>4.0569930000000003</v>
      </c>
      <c r="M157" s="56">
        <v>4.1380119999999998</v>
      </c>
      <c r="N157" s="56">
        <v>4.222461</v>
      </c>
      <c r="O157" s="56">
        <v>4.3050170000000003</v>
      </c>
      <c r="P157" s="56">
        <v>4.3909060000000002</v>
      </c>
      <c r="Q157" s="56">
        <v>4.4713469999999997</v>
      </c>
      <c r="R157" s="56">
        <v>4.5497189999999996</v>
      </c>
      <c r="S157" s="56">
        <v>4.6303239999999999</v>
      </c>
      <c r="T157" s="56">
        <v>4.7140630000000003</v>
      </c>
      <c r="U157" s="56">
        <v>4.8015629999999998</v>
      </c>
      <c r="V157" s="56">
        <v>4.8913900000000003</v>
      </c>
      <c r="W157" s="56">
        <v>4.9835260000000003</v>
      </c>
      <c r="X157" s="56">
        <v>5.0772219999999999</v>
      </c>
      <c r="Y157" s="56">
        <v>5.175916</v>
      </c>
      <c r="Z157" s="56">
        <v>5.2809790000000003</v>
      </c>
      <c r="AA157" s="56">
        <v>5.3982710000000003</v>
      </c>
      <c r="AB157" s="56">
        <v>5.5248790000000003</v>
      </c>
      <c r="AC157" s="56">
        <v>5.6539650000000004</v>
      </c>
      <c r="AD157" s="56">
        <v>5.7823589999999996</v>
      </c>
      <c r="AE157" s="56">
        <v>5.9126289999999999</v>
      </c>
      <c r="AF157" s="56">
        <v>6.0435230000000004</v>
      </c>
      <c r="AG157" s="56">
        <v>6.174296</v>
      </c>
      <c r="AH157" s="56">
        <v>6.3030020000000002</v>
      </c>
      <c r="AI157" s="34">
        <v>1.9678999999999999E-2</v>
      </c>
    </row>
    <row r="158" spans="1:35" ht="15" customHeight="1" x14ac:dyDescent="0.45">
      <c r="B158" s="57" t="s">
        <v>1127</v>
      </c>
    </row>
    <row r="159" spans="1:35" ht="15" customHeight="1" x14ac:dyDescent="0.45">
      <c r="A159" s="104" t="s">
        <v>1241</v>
      </c>
      <c r="B159" s="55" t="s">
        <v>1096</v>
      </c>
      <c r="C159" s="56">
        <v>4.9681369999999996</v>
      </c>
      <c r="D159" s="56">
        <v>5.082649</v>
      </c>
      <c r="E159" s="56">
        <v>5.1614699999999996</v>
      </c>
      <c r="F159" s="56">
        <v>5.2563269999999997</v>
      </c>
      <c r="G159" s="56">
        <v>5.3488220000000002</v>
      </c>
      <c r="H159" s="56">
        <v>5.4365949999999996</v>
      </c>
      <c r="I159" s="56">
        <v>5.5212120000000002</v>
      </c>
      <c r="J159" s="56">
        <v>5.603008</v>
      </c>
      <c r="K159" s="56">
        <v>5.6803530000000002</v>
      </c>
      <c r="L159" s="56">
        <v>5.7524490000000004</v>
      </c>
      <c r="M159" s="56">
        <v>5.8161290000000001</v>
      </c>
      <c r="N159" s="56">
        <v>5.8762860000000003</v>
      </c>
      <c r="O159" s="56">
        <v>5.9321859999999997</v>
      </c>
      <c r="P159" s="56">
        <v>5.9822439999999997</v>
      </c>
      <c r="Q159" s="56">
        <v>6.0228679999999999</v>
      </c>
      <c r="R159" s="56">
        <v>6.0529440000000001</v>
      </c>
      <c r="S159" s="56">
        <v>6.079148</v>
      </c>
      <c r="T159" s="56">
        <v>6.1055669999999997</v>
      </c>
      <c r="U159" s="56">
        <v>6.1299299999999999</v>
      </c>
      <c r="V159" s="56">
        <v>6.1520999999999999</v>
      </c>
      <c r="W159" s="56">
        <v>6.1663829999999997</v>
      </c>
      <c r="X159" s="56">
        <v>6.1759890000000004</v>
      </c>
      <c r="Y159" s="56">
        <v>6.1774399999999998</v>
      </c>
      <c r="Z159" s="56">
        <v>6.1879109999999997</v>
      </c>
      <c r="AA159" s="56">
        <v>6.2027960000000002</v>
      </c>
      <c r="AB159" s="56">
        <v>6.2216550000000002</v>
      </c>
      <c r="AC159" s="56">
        <v>6.2399009999999997</v>
      </c>
      <c r="AD159" s="56">
        <v>6.2509620000000004</v>
      </c>
      <c r="AE159" s="56">
        <v>6.2560070000000003</v>
      </c>
      <c r="AF159" s="56">
        <v>6.2560000000000002</v>
      </c>
      <c r="AG159" s="56">
        <v>6.248481</v>
      </c>
      <c r="AH159" s="56">
        <v>6.2312630000000002</v>
      </c>
      <c r="AI159" s="34">
        <v>7.3340000000000002E-3</v>
      </c>
    </row>
    <row r="160" spans="1:35" ht="15" customHeight="1" x14ac:dyDescent="0.45">
      <c r="A160" s="104" t="s">
        <v>1242</v>
      </c>
      <c r="B160" s="55" t="s">
        <v>1098</v>
      </c>
      <c r="C160" s="56">
        <v>4.9465000000000002E-2</v>
      </c>
      <c r="D160" s="56">
        <v>4.3989E-2</v>
      </c>
      <c r="E160" s="56">
        <v>3.9054999999999999E-2</v>
      </c>
      <c r="F160" s="56">
        <v>3.4757000000000003E-2</v>
      </c>
      <c r="G160" s="56">
        <v>3.1022999999999998E-2</v>
      </c>
      <c r="H160" s="56">
        <v>2.7682999999999999E-2</v>
      </c>
      <c r="I160" s="56">
        <v>2.4738E-2</v>
      </c>
      <c r="J160" s="56">
        <v>2.2301999999999999E-2</v>
      </c>
      <c r="K160" s="56">
        <v>2.0313000000000001E-2</v>
      </c>
      <c r="L160" s="56">
        <v>1.8655000000000001E-2</v>
      </c>
      <c r="M160" s="56">
        <v>1.7198999999999999E-2</v>
      </c>
      <c r="N160" s="56">
        <v>1.5980000000000001E-2</v>
      </c>
      <c r="O160" s="56">
        <v>1.4883E-2</v>
      </c>
      <c r="P160" s="56">
        <v>1.3951E-2</v>
      </c>
      <c r="Q160" s="56">
        <v>1.3193E-2</v>
      </c>
      <c r="R160" s="56">
        <v>1.2579999999999999E-2</v>
      </c>
      <c r="S160" s="56">
        <v>1.2120000000000001E-2</v>
      </c>
      <c r="T160" s="56">
        <v>1.1724999999999999E-2</v>
      </c>
      <c r="U160" s="56">
        <v>1.1450999999999999E-2</v>
      </c>
      <c r="V160" s="56">
        <v>1.1254E-2</v>
      </c>
      <c r="W160" s="56">
        <v>1.1079E-2</v>
      </c>
      <c r="X160" s="56">
        <v>1.0899000000000001E-2</v>
      </c>
      <c r="Y160" s="56">
        <v>1.0755000000000001E-2</v>
      </c>
      <c r="Z160" s="56">
        <v>1.0592000000000001E-2</v>
      </c>
      <c r="AA160" s="56">
        <v>1.0448000000000001E-2</v>
      </c>
      <c r="AB160" s="56">
        <v>1.0385999999999999E-2</v>
      </c>
      <c r="AC160" s="56">
        <v>1.0377000000000001E-2</v>
      </c>
      <c r="AD160" s="56">
        <v>1.0396000000000001E-2</v>
      </c>
      <c r="AE160" s="56">
        <v>1.043E-2</v>
      </c>
      <c r="AF160" s="56">
        <v>1.0477999999999999E-2</v>
      </c>
      <c r="AG160" s="56">
        <v>1.0518E-2</v>
      </c>
      <c r="AH160" s="56">
        <v>1.0551E-2</v>
      </c>
      <c r="AI160" s="34">
        <v>-4.8617E-2</v>
      </c>
    </row>
    <row r="161" spans="1:35" ht="15" customHeight="1" x14ac:dyDescent="0.45">
      <c r="A161" s="104" t="s">
        <v>1243</v>
      </c>
      <c r="B161" s="55" t="s">
        <v>1100</v>
      </c>
      <c r="C161" s="56">
        <v>4.0080000000000003E-3</v>
      </c>
      <c r="D161" s="56">
        <v>4.1079999999999997E-3</v>
      </c>
      <c r="E161" s="56">
        <v>4.1739999999999998E-3</v>
      </c>
      <c r="F161" s="56">
        <v>4.2550000000000001E-3</v>
      </c>
      <c r="G161" s="56">
        <v>4.3309999999999998E-3</v>
      </c>
      <c r="H161" s="56">
        <v>4.4079999999999996E-3</v>
      </c>
      <c r="I161" s="56">
        <v>4.4889999999999999E-3</v>
      </c>
      <c r="J161" s="56">
        <v>4.5919999999999997E-3</v>
      </c>
      <c r="K161" s="56">
        <v>4.6959999999999997E-3</v>
      </c>
      <c r="L161" s="56">
        <v>4.7889999999999999E-3</v>
      </c>
      <c r="M161" s="56">
        <v>4.849E-3</v>
      </c>
      <c r="N161" s="56">
        <v>4.914E-3</v>
      </c>
      <c r="O161" s="56">
        <v>4.9750000000000003E-3</v>
      </c>
      <c r="P161" s="56">
        <v>5.025E-3</v>
      </c>
      <c r="Q161" s="56">
        <v>5.0980000000000001E-3</v>
      </c>
      <c r="R161" s="56">
        <v>5.1850000000000004E-3</v>
      </c>
      <c r="S161" s="56">
        <v>5.2769999999999996E-3</v>
      </c>
      <c r="T161" s="56">
        <v>5.3689999999999996E-3</v>
      </c>
      <c r="U161" s="56">
        <v>5.4609999999999997E-3</v>
      </c>
      <c r="V161" s="56">
        <v>5.5500000000000002E-3</v>
      </c>
      <c r="W161" s="56">
        <v>5.6369999999999996E-3</v>
      </c>
      <c r="X161" s="56">
        <v>5.7219999999999997E-3</v>
      </c>
      <c r="Y161" s="56">
        <v>5.8040000000000001E-3</v>
      </c>
      <c r="Z161" s="56">
        <v>5.8830000000000002E-3</v>
      </c>
      <c r="AA161" s="56">
        <v>5.9569999999999996E-3</v>
      </c>
      <c r="AB161" s="56">
        <v>6.0270000000000002E-3</v>
      </c>
      <c r="AC161" s="56">
        <v>6.0910000000000001E-3</v>
      </c>
      <c r="AD161" s="56">
        <v>6.1500000000000001E-3</v>
      </c>
      <c r="AE161" s="56">
        <v>6.2040000000000003E-3</v>
      </c>
      <c r="AF161" s="56">
        <v>6.2509999999999996E-3</v>
      </c>
      <c r="AG161" s="56">
        <v>6.2830000000000004E-3</v>
      </c>
      <c r="AH161" s="56">
        <v>6.2979999999999998E-3</v>
      </c>
      <c r="AI161" s="34">
        <v>1.4682000000000001E-2</v>
      </c>
    </row>
    <row r="162" spans="1:35" ht="15" customHeight="1" x14ac:dyDescent="0.45">
      <c r="A162" s="104" t="s">
        <v>1244</v>
      </c>
      <c r="B162" s="55" t="s">
        <v>1102</v>
      </c>
      <c r="C162" s="56">
        <v>4.317E-2</v>
      </c>
      <c r="D162" s="56">
        <v>4.7558999999999997E-2</v>
      </c>
      <c r="E162" s="56">
        <v>5.1057999999999999E-2</v>
      </c>
      <c r="F162" s="56">
        <v>5.4483999999999998E-2</v>
      </c>
      <c r="G162" s="56">
        <v>5.7616000000000001E-2</v>
      </c>
      <c r="H162" s="56">
        <v>6.0453E-2</v>
      </c>
      <c r="I162" s="56">
        <v>6.3003000000000003E-2</v>
      </c>
      <c r="J162" s="56">
        <v>6.5378000000000006E-2</v>
      </c>
      <c r="K162" s="56">
        <v>6.7611000000000004E-2</v>
      </c>
      <c r="L162" s="56">
        <v>6.9788000000000003E-2</v>
      </c>
      <c r="M162" s="56">
        <v>7.1934999999999999E-2</v>
      </c>
      <c r="N162" s="56">
        <v>7.4083999999999997E-2</v>
      </c>
      <c r="O162" s="56">
        <v>7.6255000000000003E-2</v>
      </c>
      <c r="P162" s="56">
        <v>7.8531000000000004E-2</v>
      </c>
      <c r="Q162" s="56">
        <v>8.0940999999999999E-2</v>
      </c>
      <c r="R162" s="56">
        <v>8.3545999999999995E-2</v>
      </c>
      <c r="S162" s="56">
        <v>8.6336999999999997E-2</v>
      </c>
      <c r="T162" s="56">
        <v>8.9404999999999998E-2</v>
      </c>
      <c r="U162" s="56">
        <v>9.2839000000000005E-2</v>
      </c>
      <c r="V162" s="56">
        <v>9.6643000000000007E-2</v>
      </c>
      <c r="W162" s="56">
        <v>0.100859</v>
      </c>
      <c r="X162" s="56">
        <v>0.105591</v>
      </c>
      <c r="Y162" s="56">
        <v>0.110911</v>
      </c>
      <c r="Z162" s="56">
        <v>0.11681999999999999</v>
      </c>
      <c r="AA162" s="56">
        <v>0.12334000000000001</v>
      </c>
      <c r="AB162" s="56">
        <v>0.13061900000000001</v>
      </c>
      <c r="AC162" s="56">
        <v>0.138573</v>
      </c>
      <c r="AD162" s="56">
        <v>0.14719199999999999</v>
      </c>
      <c r="AE162" s="56">
        <v>0.15667600000000001</v>
      </c>
      <c r="AF162" s="56">
        <v>0.16689799999999999</v>
      </c>
      <c r="AG162" s="56">
        <v>0.17804200000000001</v>
      </c>
      <c r="AH162" s="56">
        <v>0.19023799999999999</v>
      </c>
      <c r="AI162" s="34">
        <v>4.9006000000000001E-2</v>
      </c>
    </row>
    <row r="163" spans="1:35" ht="15" customHeight="1" x14ac:dyDescent="0.45">
      <c r="A163" s="104" t="s">
        <v>1245</v>
      </c>
      <c r="B163" s="55" t="s">
        <v>1104</v>
      </c>
      <c r="C163" s="56">
        <v>0</v>
      </c>
      <c r="D163" s="56">
        <v>0</v>
      </c>
      <c r="E163" s="56">
        <v>0</v>
      </c>
      <c r="F163" s="56">
        <v>0</v>
      </c>
      <c r="G163" s="56">
        <v>0</v>
      </c>
      <c r="H163" s="56">
        <v>0</v>
      </c>
      <c r="I163" s="56">
        <v>0</v>
      </c>
      <c r="J163" s="56">
        <v>0</v>
      </c>
      <c r="K163" s="56">
        <v>0</v>
      </c>
      <c r="L163" s="56">
        <v>0</v>
      </c>
      <c r="M163" s="56">
        <v>0</v>
      </c>
      <c r="N163" s="56">
        <v>0</v>
      </c>
      <c r="O163" s="56">
        <v>0</v>
      </c>
      <c r="P163" s="56">
        <v>0</v>
      </c>
      <c r="Q163" s="56">
        <v>0</v>
      </c>
      <c r="R163" s="56">
        <v>0</v>
      </c>
      <c r="S163" s="56">
        <v>0</v>
      </c>
      <c r="T163" s="56">
        <v>0</v>
      </c>
      <c r="U163" s="56">
        <v>0</v>
      </c>
      <c r="V163" s="56">
        <v>0</v>
      </c>
      <c r="W163" s="56">
        <v>0</v>
      </c>
      <c r="X163" s="56">
        <v>0</v>
      </c>
      <c r="Y163" s="56">
        <v>0</v>
      </c>
      <c r="Z163" s="56">
        <v>0</v>
      </c>
      <c r="AA163" s="56">
        <v>0</v>
      </c>
      <c r="AB163" s="56">
        <v>0</v>
      </c>
      <c r="AC163" s="56">
        <v>0</v>
      </c>
      <c r="AD163" s="56">
        <v>0</v>
      </c>
      <c r="AE163" s="56">
        <v>0</v>
      </c>
      <c r="AF163" s="56">
        <v>0</v>
      </c>
      <c r="AG163" s="56">
        <v>0</v>
      </c>
      <c r="AH163" s="56">
        <v>0</v>
      </c>
      <c r="AI163" s="34" t="s">
        <v>153</v>
      </c>
    </row>
    <row r="164" spans="1:35" ht="15" customHeight="1" x14ac:dyDescent="0.45">
      <c r="A164" s="104" t="s">
        <v>1246</v>
      </c>
      <c r="B164" s="55" t="s">
        <v>1106</v>
      </c>
      <c r="C164" s="56">
        <v>0</v>
      </c>
      <c r="D164" s="56">
        <v>1.1E-4</v>
      </c>
      <c r="E164" s="56">
        <v>2.1100000000000001E-4</v>
      </c>
      <c r="F164" s="56">
        <v>3.2299999999999999E-4</v>
      </c>
      <c r="G164" s="56">
        <v>4.3899999999999999E-4</v>
      </c>
      <c r="H164" s="56">
        <v>5.5699999999999999E-4</v>
      </c>
      <c r="I164" s="56">
        <v>6.7699999999999998E-4</v>
      </c>
      <c r="J164" s="56">
        <v>7.9900000000000001E-4</v>
      </c>
      <c r="K164" s="56">
        <v>9.2199999999999997E-4</v>
      </c>
      <c r="L164" s="56">
        <v>1.047E-3</v>
      </c>
      <c r="M164" s="56">
        <v>1.1739999999999999E-3</v>
      </c>
      <c r="N164" s="56">
        <v>1.302E-3</v>
      </c>
      <c r="O164" s="56">
        <v>1.4319999999999999E-3</v>
      </c>
      <c r="P164" s="56">
        <v>1.562E-3</v>
      </c>
      <c r="Q164" s="56">
        <v>1.6919999999999999E-3</v>
      </c>
      <c r="R164" s="56">
        <v>1.823E-3</v>
      </c>
      <c r="S164" s="56">
        <v>1.9530000000000001E-3</v>
      </c>
      <c r="T164" s="56">
        <v>2.0830000000000002E-3</v>
      </c>
      <c r="U164" s="56">
        <v>2.2139999999999998E-3</v>
      </c>
      <c r="V164" s="56">
        <v>2.346E-3</v>
      </c>
      <c r="W164" s="56">
        <v>2.48E-3</v>
      </c>
      <c r="X164" s="56">
        <v>2.6159999999999998E-3</v>
      </c>
      <c r="Y164" s="56">
        <v>2.7550000000000001E-3</v>
      </c>
      <c r="Z164" s="56">
        <v>2.8969999999999998E-3</v>
      </c>
      <c r="AA164" s="56">
        <v>3.0400000000000002E-3</v>
      </c>
      <c r="AB164" s="56">
        <v>3.1840000000000002E-3</v>
      </c>
      <c r="AC164" s="56">
        <v>3.3279999999999998E-3</v>
      </c>
      <c r="AD164" s="56">
        <v>3.4719999999999998E-3</v>
      </c>
      <c r="AE164" s="56">
        <v>3.6159999999999999E-3</v>
      </c>
      <c r="AF164" s="56">
        <v>3.7599999999999999E-3</v>
      </c>
      <c r="AG164" s="56">
        <v>3.9050000000000001E-3</v>
      </c>
      <c r="AH164" s="56">
        <v>4.0489999999999996E-3</v>
      </c>
      <c r="AI164" s="34" t="s">
        <v>153</v>
      </c>
    </row>
    <row r="165" spans="1:35" ht="15" customHeight="1" x14ac:dyDescent="0.45">
      <c r="A165" s="104" t="s">
        <v>1247</v>
      </c>
      <c r="B165" s="55" t="s">
        <v>1108</v>
      </c>
      <c r="C165" s="56">
        <v>9.7E-5</v>
      </c>
      <c r="D165" s="56">
        <v>2.4800000000000001E-4</v>
      </c>
      <c r="E165" s="56">
        <v>3.86E-4</v>
      </c>
      <c r="F165" s="56">
        <v>5.3899999999999998E-4</v>
      </c>
      <c r="G165" s="56">
        <v>6.9800000000000005E-4</v>
      </c>
      <c r="H165" s="56">
        <v>8.5899999999999995E-4</v>
      </c>
      <c r="I165" s="56">
        <v>1.023E-3</v>
      </c>
      <c r="J165" s="56">
        <v>1.188E-3</v>
      </c>
      <c r="K165" s="56">
        <v>1.3550000000000001E-3</v>
      </c>
      <c r="L165" s="56">
        <v>1.5250000000000001E-3</v>
      </c>
      <c r="M165" s="56">
        <v>1.6969999999999999E-3</v>
      </c>
      <c r="N165" s="56">
        <v>1.872E-3</v>
      </c>
      <c r="O165" s="56">
        <v>2.0470000000000002E-3</v>
      </c>
      <c r="P165" s="56">
        <v>2.2230000000000001E-3</v>
      </c>
      <c r="Q165" s="56">
        <v>2.3990000000000001E-3</v>
      </c>
      <c r="R165" s="56">
        <v>2.575E-3</v>
      </c>
      <c r="S165" s="56">
        <v>2.751E-3</v>
      </c>
      <c r="T165" s="56">
        <v>2.9260000000000002E-3</v>
      </c>
      <c r="U165" s="56">
        <v>3.1029999999999999E-3</v>
      </c>
      <c r="V165" s="56">
        <v>3.2810000000000001E-3</v>
      </c>
      <c r="W165" s="56">
        <v>3.4610000000000001E-3</v>
      </c>
      <c r="X165" s="56">
        <v>3.6449999999999998E-3</v>
      </c>
      <c r="Y165" s="56">
        <v>3.833E-3</v>
      </c>
      <c r="Z165" s="56">
        <v>4.0229999999999997E-3</v>
      </c>
      <c r="AA165" s="56">
        <v>4.2160000000000001E-3</v>
      </c>
      <c r="AB165" s="56">
        <v>4.4099999999999999E-3</v>
      </c>
      <c r="AC165" s="56">
        <v>4.6049999999999997E-3</v>
      </c>
      <c r="AD165" s="56">
        <v>4.7999999999999996E-3</v>
      </c>
      <c r="AE165" s="56">
        <v>4.9950000000000003E-3</v>
      </c>
      <c r="AF165" s="56">
        <v>5.189E-3</v>
      </c>
      <c r="AG165" s="56">
        <v>5.3839999999999999E-3</v>
      </c>
      <c r="AH165" s="56">
        <v>5.5799999999999999E-3</v>
      </c>
      <c r="AI165" s="34">
        <v>0.13961100000000001</v>
      </c>
    </row>
    <row r="166" spans="1:35" ht="15" customHeight="1" x14ac:dyDescent="0.45">
      <c r="A166" s="104" t="s">
        <v>1248</v>
      </c>
      <c r="B166" s="55" t="s">
        <v>1110</v>
      </c>
      <c r="C166" s="56">
        <v>1.05E-4</v>
      </c>
      <c r="D166" s="56">
        <v>2.6200000000000003E-4</v>
      </c>
      <c r="E166" s="56">
        <v>4.0700000000000003E-4</v>
      </c>
      <c r="F166" s="56">
        <v>5.6700000000000001E-4</v>
      </c>
      <c r="G166" s="56">
        <v>7.3300000000000004E-4</v>
      </c>
      <c r="H166" s="56">
        <v>9.0200000000000002E-4</v>
      </c>
      <c r="I166" s="56">
        <v>1.073E-3</v>
      </c>
      <c r="J166" s="56">
        <v>1.2459999999999999E-3</v>
      </c>
      <c r="K166" s="56">
        <v>1.421E-3</v>
      </c>
      <c r="L166" s="56">
        <v>1.598E-3</v>
      </c>
      <c r="M166" s="56">
        <v>1.7780000000000001E-3</v>
      </c>
      <c r="N166" s="56">
        <v>1.9599999999999999E-3</v>
      </c>
      <c r="O166" s="56">
        <v>2.1429999999999999E-3</v>
      </c>
      <c r="P166" s="56">
        <v>2.3270000000000001E-3</v>
      </c>
      <c r="Q166" s="56">
        <v>2.5119999999999999E-3</v>
      </c>
      <c r="R166" s="56">
        <v>2.696E-3</v>
      </c>
      <c r="S166" s="56">
        <v>2.8800000000000002E-3</v>
      </c>
      <c r="T166" s="56">
        <v>3.0630000000000002E-3</v>
      </c>
      <c r="U166" s="56">
        <v>3.248E-3</v>
      </c>
      <c r="V166" s="56">
        <v>3.434E-3</v>
      </c>
      <c r="W166" s="56">
        <v>3.6219999999999998E-3</v>
      </c>
      <c r="X166" s="56">
        <v>3.8140000000000001E-3</v>
      </c>
      <c r="Y166" s="56">
        <v>4.0109999999999998E-3</v>
      </c>
      <c r="Z166" s="56">
        <v>4.2100000000000002E-3</v>
      </c>
      <c r="AA166" s="56">
        <v>4.4120000000000001E-3</v>
      </c>
      <c r="AB166" s="56">
        <v>4.6150000000000002E-3</v>
      </c>
      <c r="AC166" s="56">
        <v>4.8180000000000002E-3</v>
      </c>
      <c r="AD166" s="56">
        <v>5.0220000000000004E-3</v>
      </c>
      <c r="AE166" s="56">
        <v>5.2259999999999997E-3</v>
      </c>
      <c r="AF166" s="56">
        <v>5.4289999999999998E-3</v>
      </c>
      <c r="AG166" s="56">
        <v>5.633E-3</v>
      </c>
      <c r="AH166" s="56">
        <v>5.8370000000000002E-3</v>
      </c>
      <c r="AI166" s="34">
        <v>0.138547</v>
      </c>
    </row>
    <row r="167" spans="1:35" ht="15" customHeight="1" x14ac:dyDescent="0.45">
      <c r="A167" s="104" t="s">
        <v>1249</v>
      </c>
      <c r="B167" s="55" t="s">
        <v>1112</v>
      </c>
      <c r="C167" s="56">
        <v>1.1400000000000001E-4</v>
      </c>
      <c r="D167" s="56">
        <v>3.2699999999999998E-4</v>
      </c>
      <c r="E167" s="56">
        <v>5.22E-4</v>
      </c>
      <c r="F167" s="56">
        <v>7.3899999999999997E-4</v>
      </c>
      <c r="G167" s="56">
        <v>9.6299999999999999E-4</v>
      </c>
      <c r="H167" s="56">
        <v>1.191E-3</v>
      </c>
      <c r="I167" s="56">
        <v>1.423E-3</v>
      </c>
      <c r="J167" s="56">
        <v>1.6559999999999999E-3</v>
      </c>
      <c r="K167" s="56">
        <v>1.8929999999999999E-3</v>
      </c>
      <c r="L167" s="56">
        <v>2.134E-3</v>
      </c>
      <c r="M167" s="56">
        <v>2.3779999999999999E-3</v>
      </c>
      <c r="N167" s="56">
        <v>2.624E-3</v>
      </c>
      <c r="O167" s="56">
        <v>2.872E-3</v>
      </c>
      <c r="P167" s="56">
        <v>3.1210000000000001E-3</v>
      </c>
      <c r="Q167" s="56">
        <v>3.3709999999999999E-3</v>
      </c>
      <c r="R167" s="56">
        <v>3.6210000000000001E-3</v>
      </c>
      <c r="S167" s="56">
        <v>3.8700000000000002E-3</v>
      </c>
      <c r="T167" s="56">
        <v>4.1190000000000003E-3</v>
      </c>
      <c r="U167" s="56">
        <v>4.3689999999999996E-3</v>
      </c>
      <c r="V167" s="56">
        <v>4.6210000000000001E-3</v>
      </c>
      <c r="W167" s="56">
        <v>4.8770000000000003E-3</v>
      </c>
      <c r="X167" s="56">
        <v>5.1370000000000001E-3</v>
      </c>
      <c r="Y167" s="56">
        <v>5.4029999999999998E-3</v>
      </c>
      <c r="Z167" s="56">
        <v>5.6730000000000001E-3</v>
      </c>
      <c r="AA167" s="56">
        <v>5.947E-3</v>
      </c>
      <c r="AB167" s="56">
        <v>6.2220000000000001E-3</v>
      </c>
      <c r="AC167" s="56">
        <v>6.4980000000000003E-3</v>
      </c>
      <c r="AD167" s="56">
        <v>6.7739999999999996E-3</v>
      </c>
      <c r="AE167" s="56">
        <v>7.0499999999999998E-3</v>
      </c>
      <c r="AF167" s="56">
        <v>7.326E-3</v>
      </c>
      <c r="AG167" s="56">
        <v>7.6030000000000004E-3</v>
      </c>
      <c r="AH167" s="56">
        <v>7.8790000000000006E-3</v>
      </c>
      <c r="AI167" s="34">
        <v>0.14655000000000001</v>
      </c>
    </row>
    <row r="168" spans="1:35" ht="15" customHeight="1" x14ac:dyDescent="0.45">
      <c r="A168" s="104" t="s">
        <v>1250</v>
      </c>
      <c r="B168" s="55" t="s">
        <v>1138</v>
      </c>
      <c r="C168" s="56">
        <v>5.0650940000000002</v>
      </c>
      <c r="D168" s="56">
        <v>5.179252</v>
      </c>
      <c r="E168" s="56">
        <v>5.2572840000000003</v>
      </c>
      <c r="F168" s="56">
        <v>5.3519930000000002</v>
      </c>
      <c r="G168" s="56">
        <v>5.4446269999999997</v>
      </c>
      <c r="H168" s="56">
        <v>5.5326490000000002</v>
      </c>
      <c r="I168" s="56">
        <v>5.6176380000000004</v>
      </c>
      <c r="J168" s="56">
        <v>5.7001710000000001</v>
      </c>
      <c r="K168" s="56">
        <v>5.7785630000000001</v>
      </c>
      <c r="L168" s="56">
        <v>5.8519860000000001</v>
      </c>
      <c r="M168" s="56">
        <v>5.9171379999999996</v>
      </c>
      <c r="N168" s="56">
        <v>5.9790190000000001</v>
      </c>
      <c r="O168" s="56">
        <v>6.0367949999999997</v>
      </c>
      <c r="P168" s="56">
        <v>6.0889860000000002</v>
      </c>
      <c r="Q168" s="56">
        <v>6.1320740000000002</v>
      </c>
      <c r="R168" s="56">
        <v>6.1649700000000003</v>
      </c>
      <c r="S168" s="56">
        <v>6.194337</v>
      </c>
      <c r="T168" s="56">
        <v>6.2242600000000001</v>
      </c>
      <c r="U168" s="56">
        <v>6.2526140000000003</v>
      </c>
      <c r="V168" s="56">
        <v>6.2792339999999998</v>
      </c>
      <c r="W168" s="56">
        <v>6.2984020000000003</v>
      </c>
      <c r="X168" s="56">
        <v>6.3134110000000003</v>
      </c>
      <c r="Y168" s="56">
        <v>6.3209099999999996</v>
      </c>
      <c r="Z168" s="56">
        <v>6.3380099999999997</v>
      </c>
      <c r="AA168" s="56">
        <v>6.3601570000000001</v>
      </c>
      <c r="AB168" s="56">
        <v>6.3871190000000002</v>
      </c>
      <c r="AC168" s="56">
        <v>6.4141919999999999</v>
      </c>
      <c r="AD168" s="56">
        <v>6.4347640000000004</v>
      </c>
      <c r="AE168" s="56">
        <v>6.4502040000000003</v>
      </c>
      <c r="AF168" s="56">
        <v>6.4613370000000003</v>
      </c>
      <c r="AG168" s="56">
        <v>6.4658490000000004</v>
      </c>
      <c r="AH168" s="56">
        <v>6.4616959999999999</v>
      </c>
      <c r="AI168" s="34">
        <v>7.8860000000000006E-3</v>
      </c>
    </row>
    <row r="169" spans="1:35" ht="15" customHeight="1" x14ac:dyDescent="0.45">
      <c r="A169" s="104" t="s">
        <v>1251</v>
      </c>
      <c r="B169" s="57" t="s">
        <v>1252</v>
      </c>
      <c r="C169" s="147">
        <v>12.343863000000001</v>
      </c>
      <c r="D169" s="147">
        <v>12.694749</v>
      </c>
      <c r="E169" s="147">
        <v>12.992682</v>
      </c>
      <c r="F169" s="147">
        <v>13.322811</v>
      </c>
      <c r="G169" s="147">
        <v>13.655799999999999</v>
      </c>
      <c r="H169" s="147">
        <v>13.986465000000001</v>
      </c>
      <c r="I169" s="147">
        <v>14.317487</v>
      </c>
      <c r="J169" s="147">
        <v>14.648014999999999</v>
      </c>
      <c r="K169" s="147">
        <v>14.975436999999999</v>
      </c>
      <c r="L169" s="147">
        <v>15.297017</v>
      </c>
      <c r="M169" s="147">
        <v>15.605245</v>
      </c>
      <c r="N169" s="147">
        <v>15.911191000000001</v>
      </c>
      <c r="O169" s="147">
        <v>16.205500000000001</v>
      </c>
      <c r="P169" s="147">
        <v>16.497097</v>
      </c>
      <c r="Q169" s="147">
        <v>16.760742</v>
      </c>
      <c r="R169" s="147">
        <v>17.006423999999999</v>
      </c>
      <c r="S169" s="147">
        <v>17.243559000000001</v>
      </c>
      <c r="T169" s="147">
        <v>17.484843999999999</v>
      </c>
      <c r="U169" s="147">
        <v>17.728580000000001</v>
      </c>
      <c r="V169" s="147">
        <v>17.972973</v>
      </c>
      <c r="W169" s="147">
        <v>18.205839000000001</v>
      </c>
      <c r="X169" s="147">
        <v>18.427461999999998</v>
      </c>
      <c r="Y169" s="147">
        <v>18.651854</v>
      </c>
      <c r="Z169" s="147">
        <v>18.889455999999999</v>
      </c>
      <c r="AA169" s="147">
        <v>19.160164000000002</v>
      </c>
      <c r="AB169" s="147">
        <v>19.459173</v>
      </c>
      <c r="AC169" s="147">
        <v>19.757915000000001</v>
      </c>
      <c r="AD169" s="147">
        <v>20.044219999999999</v>
      </c>
      <c r="AE169" s="147">
        <v>20.332657000000001</v>
      </c>
      <c r="AF169" s="147">
        <v>20.620497</v>
      </c>
      <c r="AG169" s="147">
        <v>20.888853000000001</v>
      </c>
      <c r="AH169" s="147">
        <v>21.145759999999999</v>
      </c>
      <c r="AI169" s="60">
        <v>1.7516E-2</v>
      </c>
    </row>
    <row r="171" spans="1:35" ht="15" customHeight="1" x14ac:dyDescent="0.45">
      <c r="B171" s="57" t="s">
        <v>1253</v>
      </c>
    </row>
    <row r="173" spans="1:35" ht="15" customHeight="1" x14ac:dyDescent="0.45">
      <c r="B173" s="57" t="s">
        <v>1184</v>
      </c>
    </row>
    <row r="174" spans="1:35" ht="15" customHeight="1" x14ac:dyDescent="0.45">
      <c r="B174" s="57" t="s">
        <v>1094</v>
      </c>
    </row>
    <row r="175" spans="1:35" ht="15" customHeight="1" x14ac:dyDescent="0.45">
      <c r="A175" s="104" t="s">
        <v>1254</v>
      </c>
      <c r="B175" s="55" t="s">
        <v>1096</v>
      </c>
      <c r="C175" s="33">
        <v>15.833444</v>
      </c>
      <c r="D175" s="33">
        <v>15.917239</v>
      </c>
      <c r="E175" s="33">
        <v>16.153824</v>
      </c>
      <c r="F175" s="33">
        <v>16.371130000000001</v>
      </c>
      <c r="G175" s="33">
        <v>16.667448</v>
      </c>
      <c r="H175" s="33">
        <v>17.032183</v>
      </c>
      <c r="I175" s="33">
        <v>17.466902000000001</v>
      </c>
      <c r="J175" s="33">
        <v>17.887001000000001</v>
      </c>
      <c r="K175" s="33">
        <v>18.201229000000001</v>
      </c>
      <c r="L175" s="33">
        <v>18.256460000000001</v>
      </c>
      <c r="M175" s="33">
        <v>18.345524000000001</v>
      </c>
      <c r="N175" s="33">
        <v>18.386237999999999</v>
      </c>
      <c r="O175" s="33">
        <v>18.401806000000001</v>
      </c>
      <c r="P175" s="33">
        <v>18.393191999999999</v>
      </c>
      <c r="Q175" s="33">
        <v>18.371421999999999</v>
      </c>
      <c r="R175" s="33">
        <v>18.353439000000002</v>
      </c>
      <c r="S175" s="33">
        <v>18.338474000000001</v>
      </c>
      <c r="T175" s="33">
        <v>18.327165999999998</v>
      </c>
      <c r="U175" s="33">
        <v>18.318511999999998</v>
      </c>
      <c r="V175" s="33">
        <v>18.311283</v>
      </c>
      <c r="W175" s="33">
        <v>18.305140000000002</v>
      </c>
      <c r="X175" s="33">
        <v>18.299992</v>
      </c>
      <c r="Y175" s="33">
        <v>18.295383000000001</v>
      </c>
      <c r="Z175" s="33">
        <v>18.291454000000002</v>
      </c>
      <c r="AA175" s="33">
        <v>18.288171999999999</v>
      </c>
      <c r="AB175" s="33">
        <v>18.279964</v>
      </c>
      <c r="AC175" s="33">
        <v>18.278406</v>
      </c>
      <c r="AD175" s="33">
        <v>18.277667999999998</v>
      </c>
      <c r="AE175" s="33">
        <v>18.273069</v>
      </c>
      <c r="AF175" s="33">
        <v>18.275030000000001</v>
      </c>
      <c r="AG175" s="33">
        <v>18.278300999999999</v>
      </c>
      <c r="AH175" s="33">
        <v>18.282661000000001</v>
      </c>
      <c r="AI175" s="34">
        <v>4.6499999999999996E-3</v>
      </c>
    </row>
    <row r="176" spans="1:35" ht="15" customHeight="1" x14ac:dyDescent="0.45">
      <c r="A176" s="104" t="s">
        <v>1255</v>
      </c>
      <c r="B176" s="55" t="s">
        <v>1098</v>
      </c>
      <c r="C176" s="33">
        <v>10.982303</v>
      </c>
      <c r="D176" s="33">
        <v>11.052049999999999</v>
      </c>
      <c r="E176" s="33">
        <v>11.362957</v>
      </c>
      <c r="F176" s="33">
        <v>11.553221000000001</v>
      </c>
      <c r="G176" s="33">
        <v>11.764844999999999</v>
      </c>
      <c r="H176" s="33">
        <v>12.016484999999999</v>
      </c>
      <c r="I176" s="33">
        <v>12.318313</v>
      </c>
      <c r="J176" s="33">
        <v>12.605974</v>
      </c>
      <c r="K176" s="33">
        <v>12.900950999999999</v>
      </c>
      <c r="L176" s="33">
        <v>13.009373</v>
      </c>
      <c r="M176" s="33">
        <v>13.224117</v>
      </c>
      <c r="N176" s="33">
        <v>13.392348</v>
      </c>
      <c r="O176" s="33">
        <v>13.536885</v>
      </c>
      <c r="P176" s="33">
        <v>13.626533999999999</v>
      </c>
      <c r="Q176" s="33">
        <v>13.662160999999999</v>
      </c>
      <c r="R176" s="33">
        <v>13.688663999999999</v>
      </c>
      <c r="S176" s="33">
        <v>13.716609999999999</v>
      </c>
      <c r="T176" s="33">
        <v>13.595336</v>
      </c>
      <c r="U176" s="33">
        <v>13.636975</v>
      </c>
      <c r="V176" s="33">
        <v>13.688661</v>
      </c>
      <c r="W176" s="33">
        <v>13.749402</v>
      </c>
      <c r="X176" s="33">
        <v>13.820320000000001</v>
      </c>
      <c r="Y176" s="33">
        <v>13.911472</v>
      </c>
      <c r="Z176" s="33">
        <v>14.018928000000001</v>
      </c>
      <c r="AA176" s="33">
        <v>14.130243</v>
      </c>
      <c r="AB176" s="33">
        <v>14.234919</v>
      </c>
      <c r="AC176" s="33">
        <v>14.324709</v>
      </c>
      <c r="AD176" s="33">
        <v>14.401025000000001</v>
      </c>
      <c r="AE176" s="33">
        <v>14.431746</v>
      </c>
      <c r="AF176" s="33">
        <v>14.463141999999999</v>
      </c>
      <c r="AG176" s="33">
        <v>14.477657000000001</v>
      </c>
      <c r="AH176" s="33">
        <v>14.496719000000001</v>
      </c>
      <c r="AI176" s="34">
        <v>8.9960000000000005E-3</v>
      </c>
    </row>
    <row r="177" spans="1:35" ht="15" customHeight="1" x14ac:dyDescent="0.45">
      <c r="A177" s="104" t="s">
        <v>1256</v>
      </c>
      <c r="B177" s="55" t="s">
        <v>1100</v>
      </c>
      <c r="C177" s="33">
        <v>12.17399</v>
      </c>
      <c r="D177" s="33">
        <v>12.207247000000001</v>
      </c>
      <c r="E177" s="33">
        <v>12.355081999999999</v>
      </c>
      <c r="F177" s="33">
        <v>12.458644</v>
      </c>
      <c r="G177" s="33">
        <v>12.605206000000001</v>
      </c>
      <c r="H177" s="33">
        <v>12.801225000000001</v>
      </c>
      <c r="I177" s="33">
        <v>13.053908</v>
      </c>
      <c r="J177" s="33">
        <v>13.354058</v>
      </c>
      <c r="K177" s="33">
        <v>13.676672</v>
      </c>
      <c r="L177" s="33">
        <v>13.745378000000001</v>
      </c>
      <c r="M177" s="33">
        <v>13.918806</v>
      </c>
      <c r="N177" s="33">
        <v>14.053827999999999</v>
      </c>
      <c r="O177" s="33">
        <v>14.147812</v>
      </c>
      <c r="P177" s="33">
        <v>14.18984</v>
      </c>
      <c r="Q177" s="33">
        <v>14.200593</v>
      </c>
      <c r="R177" s="33">
        <v>14.199894</v>
      </c>
      <c r="S177" s="33">
        <v>14.188663</v>
      </c>
      <c r="T177" s="33">
        <v>14.179311</v>
      </c>
      <c r="U177" s="33">
        <v>14.171576</v>
      </c>
      <c r="V177" s="33">
        <v>14.165271000000001</v>
      </c>
      <c r="W177" s="33">
        <v>14.151152</v>
      </c>
      <c r="X177" s="33">
        <v>14.147625</v>
      </c>
      <c r="Y177" s="33">
        <v>14.145243000000001</v>
      </c>
      <c r="Z177" s="33">
        <v>14.144107999999999</v>
      </c>
      <c r="AA177" s="33">
        <v>14.144387999999999</v>
      </c>
      <c r="AB177" s="33">
        <v>14.146143</v>
      </c>
      <c r="AC177" s="33">
        <v>14.149203999999999</v>
      </c>
      <c r="AD177" s="33">
        <v>14.153306000000001</v>
      </c>
      <c r="AE177" s="33">
        <v>14.157944000000001</v>
      </c>
      <c r="AF177" s="33">
        <v>14.127242000000001</v>
      </c>
      <c r="AG177" s="33">
        <v>14.142486999999999</v>
      </c>
      <c r="AH177" s="33">
        <v>14.163594</v>
      </c>
      <c r="AI177" s="34">
        <v>4.895E-3</v>
      </c>
    </row>
    <row r="178" spans="1:35" ht="15" customHeight="1" x14ac:dyDescent="0.45">
      <c r="A178" s="104" t="s">
        <v>1257</v>
      </c>
      <c r="B178" s="55" t="s">
        <v>1102</v>
      </c>
      <c r="C178" s="33">
        <v>12.041198</v>
      </c>
      <c r="D178" s="33">
        <v>12.075239</v>
      </c>
      <c r="E178" s="33">
        <v>12.249382000000001</v>
      </c>
      <c r="F178" s="33">
        <v>12.364997000000001</v>
      </c>
      <c r="G178" s="33">
        <v>12.524848</v>
      </c>
      <c r="H178" s="33">
        <v>12.735784000000001</v>
      </c>
      <c r="I178" s="33">
        <v>13.000175</v>
      </c>
      <c r="J178" s="33">
        <v>13.282722</v>
      </c>
      <c r="K178" s="33">
        <v>13.579573</v>
      </c>
      <c r="L178" s="33">
        <v>13.581469999999999</v>
      </c>
      <c r="M178" s="33">
        <v>13.684813999999999</v>
      </c>
      <c r="N178" s="33">
        <v>13.771167</v>
      </c>
      <c r="O178" s="33">
        <v>13.824059</v>
      </c>
      <c r="P178" s="33">
        <v>13.835372</v>
      </c>
      <c r="Q178" s="33">
        <v>13.808502000000001</v>
      </c>
      <c r="R178" s="33">
        <v>13.759385</v>
      </c>
      <c r="S178" s="33">
        <v>13.715176</v>
      </c>
      <c r="T178" s="33">
        <v>13.671720000000001</v>
      </c>
      <c r="U178" s="33">
        <v>13.638633</v>
      </c>
      <c r="V178" s="33">
        <v>13.607639000000001</v>
      </c>
      <c r="W178" s="33">
        <v>13.576610000000001</v>
      </c>
      <c r="X178" s="33">
        <v>13.547029</v>
      </c>
      <c r="Y178" s="33">
        <v>13.518986999999999</v>
      </c>
      <c r="Z178" s="33">
        <v>13.495782</v>
      </c>
      <c r="AA178" s="33">
        <v>13.473947000000001</v>
      </c>
      <c r="AB178" s="33">
        <v>13.453491</v>
      </c>
      <c r="AC178" s="33">
        <v>13.434054</v>
      </c>
      <c r="AD178" s="33">
        <v>13.416242</v>
      </c>
      <c r="AE178" s="33">
        <v>13.399222</v>
      </c>
      <c r="AF178" s="33">
        <v>13.388555</v>
      </c>
      <c r="AG178" s="33">
        <v>13.378608</v>
      </c>
      <c r="AH178" s="33">
        <v>13.369484999999999</v>
      </c>
      <c r="AI178" s="34">
        <v>3.3809999999999999E-3</v>
      </c>
    </row>
    <row r="179" spans="1:35" ht="15" customHeight="1" x14ac:dyDescent="0.45">
      <c r="A179" s="104" t="s">
        <v>1258</v>
      </c>
      <c r="B179" s="55" t="s">
        <v>1104</v>
      </c>
      <c r="C179" s="33">
        <v>10.610325</v>
      </c>
      <c r="D179" s="33">
        <v>10.709913</v>
      </c>
      <c r="E179" s="33">
        <v>11.050867</v>
      </c>
      <c r="F179" s="33">
        <v>11.259223</v>
      </c>
      <c r="G179" s="33">
        <v>11.488021</v>
      </c>
      <c r="H179" s="33">
        <v>11.753047</v>
      </c>
      <c r="I179" s="33">
        <v>12.058527</v>
      </c>
      <c r="J179" s="33">
        <v>12.372031</v>
      </c>
      <c r="K179" s="33">
        <v>12.684063</v>
      </c>
      <c r="L179" s="33">
        <v>12.786493</v>
      </c>
      <c r="M179" s="33">
        <v>12.959384999999999</v>
      </c>
      <c r="N179" s="33">
        <v>13.120592</v>
      </c>
      <c r="O179" s="33">
        <v>13.244595</v>
      </c>
      <c r="P179" s="33">
        <v>13.297800000000001</v>
      </c>
      <c r="Q179" s="33">
        <v>13.300013</v>
      </c>
      <c r="R179" s="33">
        <v>13.295665</v>
      </c>
      <c r="S179" s="33">
        <v>13.293400999999999</v>
      </c>
      <c r="T179" s="33">
        <v>13.153244000000001</v>
      </c>
      <c r="U179" s="33">
        <v>13.165462</v>
      </c>
      <c r="V179" s="33">
        <v>13.185219999999999</v>
      </c>
      <c r="W179" s="33">
        <v>13.215465</v>
      </c>
      <c r="X179" s="33">
        <v>13.275074</v>
      </c>
      <c r="Y179" s="33">
        <v>13.335015</v>
      </c>
      <c r="Z179" s="33">
        <v>13.400862</v>
      </c>
      <c r="AA179" s="33">
        <v>13.470008999999999</v>
      </c>
      <c r="AB179" s="33">
        <v>13.532145999999999</v>
      </c>
      <c r="AC179" s="33">
        <v>13.588974</v>
      </c>
      <c r="AD179" s="33">
        <v>13.626766999999999</v>
      </c>
      <c r="AE179" s="33">
        <v>13.626595</v>
      </c>
      <c r="AF179" s="33">
        <v>13.626469999999999</v>
      </c>
      <c r="AG179" s="33">
        <v>13.652269</v>
      </c>
      <c r="AH179" s="33">
        <v>13.679828000000001</v>
      </c>
      <c r="AI179" s="34">
        <v>8.2299999999999995E-3</v>
      </c>
    </row>
    <row r="180" spans="1:35" ht="15" customHeight="1" x14ac:dyDescent="0.45">
      <c r="A180" s="104" t="s">
        <v>1259</v>
      </c>
      <c r="B180" s="55" t="s">
        <v>1106</v>
      </c>
      <c r="C180" s="33">
        <v>26.787324999999999</v>
      </c>
      <c r="D180" s="33">
        <v>26.787324999999999</v>
      </c>
      <c r="E180" s="33">
        <v>26.950548000000001</v>
      </c>
      <c r="F180" s="33">
        <v>27.066061000000001</v>
      </c>
      <c r="G180" s="33">
        <v>27.186705</v>
      </c>
      <c r="H180" s="33">
        <v>27.351542999999999</v>
      </c>
      <c r="I180" s="33">
        <v>27.570592999999999</v>
      </c>
      <c r="J180" s="33">
        <v>27.848465000000001</v>
      </c>
      <c r="K180" s="33">
        <v>28.186658999999999</v>
      </c>
      <c r="L180" s="33">
        <v>28.383815999999999</v>
      </c>
      <c r="M180" s="33">
        <v>28.708372000000001</v>
      </c>
      <c r="N180" s="33">
        <v>28.982938999999998</v>
      </c>
      <c r="O180" s="33">
        <v>29.158928</v>
      </c>
      <c r="P180" s="33">
        <v>29.220199999999998</v>
      </c>
      <c r="Q180" s="33">
        <v>29.238834000000001</v>
      </c>
      <c r="R180" s="33">
        <v>29.213277999999999</v>
      </c>
      <c r="S180" s="33">
        <v>29.242923999999999</v>
      </c>
      <c r="T180" s="33">
        <v>29.269352000000001</v>
      </c>
      <c r="U180" s="33">
        <v>29.291001999999999</v>
      </c>
      <c r="V180" s="33">
        <v>29.308949999999999</v>
      </c>
      <c r="W180" s="33">
        <v>29.32321</v>
      </c>
      <c r="X180" s="33">
        <v>29.334188000000001</v>
      </c>
      <c r="Y180" s="33">
        <v>29.343019000000002</v>
      </c>
      <c r="Z180" s="33">
        <v>29.349813000000001</v>
      </c>
      <c r="AA180" s="33">
        <v>29.354443</v>
      </c>
      <c r="AB180" s="33">
        <v>29.355063999999999</v>
      </c>
      <c r="AC180" s="33">
        <v>29.355101000000001</v>
      </c>
      <c r="AD180" s="33">
        <v>29.355104000000001</v>
      </c>
      <c r="AE180" s="33">
        <v>29.355101000000001</v>
      </c>
      <c r="AF180" s="33">
        <v>29.355104000000001</v>
      </c>
      <c r="AG180" s="33">
        <v>29.355105999999999</v>
      </c>
      <c r="AH180" s="33">
        <v>29.355104000000001</v>
      </c>
      <c r="AI180" s="34">
        <v>2.957E-3</v>
      </c>
    </row>
    <row r="181" spans="1:35" ht="15" customHeight="1" x14ac:dyDescent="0.45">
      <c r="A181" s="104" t="s">
        <v>1260</v>
      </c>
      <c r="B181" s="55" t="s">
        <v>1108</v>
      </c>
      <c r="C181" s="33">
        <v>0</v>
      </c>
      <c r="D181" s="33">
        <v>22.487862</v>
      </c>
      <c r="E181" s="33">
        <v>22.936606999999999</v>
      </c>
      <c r="F181" s="33">
        <v>23.303875000000001</v>
      </c>
      <c r="G181" s="33">
        <v>23.698215000000001</v>
      </c>
      <c r="H181" s="33">
        <v>24.210663</v>
      </c>
      <c r="I181" s="33">
        <v>24.896505000000001</v>
      </c>
      <c r="J181" s="33">
        <v>25.681920999999999</v>
      </c>
      <c r="K181" s="33">
        <v>26.575503999999999</v>
      </c>
      <c r="L181" s="33">
        <v>26.958759000000001</v>
      </c>
      <c r="M181" s="33">
        <v>27.663181000000002</v>
      </c>
      <c r="N181" s="33">
        <v>28.188143</v>
      </c>
      <c r="O181" s="33">
        <v>28.478565</v>
      </c>
      <c r="P181" s="33">
        <v>28.541342</v>
      </c>
      <c r="Q181" s="33">
        <v>28.554849999999998</v>
      </c>
      <c r="R181" s="33">
        <v>28.554604000000001</v>
      </c>
      <c r="S181" s="33">
        <v>28.543713</v>
      </c>
      <c r="T181" s="33">
        <v>28.534614999999999</v>
      </c>
      <c r="U181" s="33">
        <v>28.526482000000001</v>
      </c>
      <c r="V181" s="33">
        <v>28.519625000000001</v>
      </c>
      <c r="W181" s="33">
        <v>28.513811</v>
      </c>
      <c r="X181" s="33">
        <v>28.508783000000001</v>
      </c>
      <c r="Y181" s="33">
        <v>28.504524</v>
      </c>
      <c r="Z181" s="33">
        <v>28.500961</v>
      </c>
      <c r="AA181" s="33">
        <v>28.498080999999999</v>
      </c>
      <c r="AB181" s="33">
        <v>28.495825</v>
      </c>
      <c r="AC181" s="33">
        <v>28.494091000000001</v>
      </c>
      <c r="AD181" s="33">
        <v>28.492794</v>
      </c>
      <c r="AE181" s="33">
        <v>28.491941000000001</v>
      </c>
      <c r="AF181" s="33">
        <v>28.491484</v>
      </c>
      <c r="AG181" s="33">
        <v>28.500710999999999</v>
      </c>
      <c r="AH181" s="33">
        <v>28.522314000000001</v>
      </c>
      <c r="AI181" s="34" t="s">
        <v>153</v>
      </c>
    </row>
    <row r="182" spans="1:35" ht="15" customHeight="1" x14ac:dyDescent="0.45">
      <c r="A182" s="104" t="s">
        <v>1261</v>
      </c>
      <c r="B182" s="55" t="s">
        <v>1110</v>
      </c>
      <c r="C182" s="33">
        <v>0</v>
      </c>
      <c r="D182" s="33">
        <v>17.978458</v>
      </c>
      <c r="E182" s="33">
        <v>18.38475</v>
      </c>
      <c r="F182" s="33">
        <v>18.509782999999999</v>
      </c>
      <c r="G182" s="33">
        <v>18.643954999999998</v>
      </c>
      <c r="H182" s="33">
        <v>18.827601999999999</v>
      </c>
      <c r="I182" s="33">
        <v>19.081377</v>
      </c>
      <c r="J182" s="33">
        <v>19.367249999999999</v>
      </c>
      <c r="K182" s="33">
        <v>19.716135000000001</v>
      </c>
      <c r="L182" s="33">
        <v>19.824932</v>
      </c>
      <c r="M182" s="33">
        <v>20.074278</v>
      </c>
      <c r="N182" s="33">
        <v>20.267631999999999</v>
      </c>
      <c r="O182" s="33">
        <v>20.409233</v>
      </c>
      <c r="P182" s="33">
        <v>20.490760999999999</v>
      </c>
      <c r="Q182" s="33">
        <v>20.524865999999999</v>
      </c>
      <c r="R182" s="33">
        <v>20.538214</v>
      </c>
      <c r="S182" s="33">
        <v>20.542964999999999</v>
      </c>
      <c r="T182" s="33">
        <v>20.454267999999999</v>
      </c>
      <c r="U182" s="33">
        <v>20.459389000000002</v>
      </c>
      <c r="V182" s="33">
        <v>20.468160999999998</v>
      </c>
      <c r="W182" s="33">
        <v>20.480989000000001</v>
      </c>
      <c r="X182" s="33">
        <v>20.473053</v>
      </c>
      <c r="Y182" s="33">
        <v>20.497603999999999</v>
      </c>
      <c r="Z182" s="33">
        <v>20.526624999999999</v>
      </c>
      <c r="AA182" s="33">
        <v>20.560326</v>
      </c>
      <c r="AB182" s="33">
        <v>20.598198</v>
      </c>
      <c r="AC182" s="33">
        <v>20.609852</v>
      </c>
      <c r="AD182" s="33">
        <v>20.658335000000001</v>
      </c>
      <c r="AE182" s="33">
        <v>20.710788999999998</v>
      </c>
      <c r="AF182" s="33">
        <v>20.766069000000002</v>
      </c>
      <c r="AG182" s="33">
        <v>20.824072000000001</v>
      </c>
      <c r="AH182" s="33">
        <v>20.884277000000001</v>
      </c>
      <c r="AI182" s="34" t="s">
        <v>153</v>
      </c>
    </row>
    <row r="183" spans="1:35" ht="15" customHeight="1" x14ac:dyDescent="0.45">
      <c r="A183" s="104" t="s">
        <v>1262</v>
      </c>
      <c r="B183" s="55" t="s">
        <v>1112</v>
      </c>
      <c r="C183" s="33">
        <v>0</v>
      </c>
      <c r="D183" s="33">
        <v>18.347479</v>
      </c>
      <c r="E183" s="33">
        <v>16.244858000000001</v>
      </c>
      <c r="F183" s="33">
        <v>16.244858000000001</v>
      </c>
      <c r="G183" s="33">
        <v>16.244858000000001</v>
      </c>
      <c r="H183" s="33">
        <v>16.244858000000001</v>
      </c>
      <c r="I183" s="33">
        <v>16.244858000000001</v>
      </c>
      <c r="J183" s="33">
        <v>16.244858000000001</v>
      </c>
      <c r="K183" s="33">
        <v>16.244858000000001</v>
      </c>
      <c r="L183" s="33">
        <v>16.244858000000001</v>
      </c>
      <c r="M183" s="33">
        <v>16.244858000000001</v>
      </c>
      <c r="N183" s="33">
        <v>16.244858000000001</v>
      </c>
      <c r="O183" s="33">
        <v>16.244858000000001</v>
      </c>
      <c r="P183" s="33">
        <v>16.244858000000001</v>
      </c>
      <c r="Q183" s="33">
        <v>16.244858000000001</v>
      </c>
      <c r="R183" s="33">
        <v>16.244858000000001</v>
      </c>
      <c r="S183" s="33">
        <v>16.244858000000001</v>
      </c>
      <c r="T183" s="33">
        <v>16.244858000000001</v>
      </c>
      <c r="U183" s="33">
        <v>16.244858000000001</v>
      </c>
      <c r="V183" s="33">
        <v>16.244858000000001</v>
      </c>
      <c r="W183" s="33">
        <v>16.244858000000001</v>
      </c>
      <c r="X183" s="33">
        <v>16.244858000000001</v>
      </c>
      <c r="Y183" s="33">
        <v>16.244858000000001</v>
      </c>
      <c r="Z183" s="33">
        <v>16.244858000000001</v>
      </c>
      <c r="AA183" s="33">
        <v>16.244858000000001</v>
      </c>
      <c r="AB183" s="33">
        <v>16.244858000000001</v>
      </c>
      <c r="AC183" s="33">
        <v>16.244858000000001</v>
      </c>
      <c r="AD183" s="33">
        <v>16.244858000000001</v>
      </c>
      <c r="AE183" s="33">
        <v>16.244858000000001</v>
      </c>
      <c r="AF183" s="33">
        <v>16.244858000000001</v>
      </c>
      <c r="AG183" s="33">
        <v>16.244858000000001</v>
      </c>
      <c r="AH183" s="33">
        <v>16.244858000000001</v>
      </c>
      <c r="AI183" s="34" t="s">
        <v>153</v>
      </c>
    </row>
    <row r="184" spans="1:35" ht="15" customHeight="1" x14ac:dyDescent="0.45">
      <c r="A184" s="104" t="s">
        <v>1263</v>
      </c>
      <c r="B184" s="55" t="s">
        <v>1195</v>
      </c>
      <c r="C184" s="33">
        <v>14.746924</v>
      </c>
      <c r="D184" s="33">
        <v>14.810667</v>
      </c>
      <c r="E184" s="33">
        <v>15.057954000000001</v>
      </c>
      <c r="F184" s="33">
        <v>15.25329</v>
      </c>
      <c r="G184" s="33">
        <v>15.510656000000001</v>
      </c>
      <c r="H184" s="33">
        <v>15.828522</v>
      </c>
      <c r="I184" s="33">
        <v>16.213882000000002</v>
      </c>
      <c r="J184" s="33">
        <v>16.584883000000001</v>
      </c>
      <c r="K184" s="33">
        <v>16.879576</v>
      </c>
      <c r="L184" s="33">
        <v>16.943519999999999</v>
      </c>
      <c r="M184" s="33">
        <v>17.055088000000001</v>
      </c>
      <c r="N184" s="33">
        <v>17.122209999999999</v>
      </c>
      <c r="O184" s="33">
        <v>17.160734000000001</v>
      </c>
      <c r="P184" s="33">
        <v>17.163105000000002</v>
      </c>
      <c r="Q184" s="33">
        <v>17.141998000000001</v>
      </c>
      <c r="R184" s="33">
        <v>17.121689</v>
      </c>
      <c r="S184" s="33">
        <v>17.103891000000001</v>
      </c>
      <c r="T184" s="33">
        <v>17.038971</v>
      </c>
      <c r="U184" s="33">
        <v>17.029029999999999</v>
      </c>
      <c r="V184" s="33">
        <v>17.028341000000001</v>
      </c>
      <c r="W184" s="33">
        <v>17.037998000000002</v>
      </c>
      <c r="X184" s="33">
        <v>17.046396000000001</v>
      </c>
      <c r="Y184" s="33">
        <v>17.061281000000001</v>
      </c>
      <c r="Z184" s="33">
        <v>17.081230000000001</v>
      </c>
      <c r="AA184" s="33">
        <v>17.103349999999999</v>
      </c>
      <c r="AB184" s="33">
        <v>17.122033999999999</v>
      </c>
      <c r="AC184" s="33">
        <v>17.139620000000001</v>
      </c>
      <c r="AD184" s="33">
        <v>17.153607999999998</v>
      </c>
      <c r="AE184" s="33">
        <v>17.149851000000002</v>
      </c>
      <c r="AF184" s="33">
        <v>17.149318999999998</v>
      </c>
      <c r="AG184" s="33">
        <v>17.144801999999999</v>
      </c>
      <c r="AH184" s="33">
        <v>17.142405</v>
      </c>
      <c r="AI184" s="34">
        <v>4.8669999999999998E-3</v>
      </c>
    </row>
    <row r="185" spans="1:35" ht="15" customHeight="1" x14ac:dyDescent="0.45">
      <c r="B185" s="57" t="s">
        <v>1115</v>
      </c>
    </row>
    <row r="186" spans="1:35" ht="15" customHeight="1" x14ac:dyDescent="0.45">
      <c r="A186" s="104" t="s">
        <v>1264</v>
      </c>
      <c r="B186" s="55" t="s">
        <v>1096</v>
      </c>
      <c r="C186" s="33">
        <v>9.6279889999999995</v>
      </c>
      <c r="D186" s="33">
        <v>9.6671119999999995</v>
      </c>
      <c r="E186" s="33">
        <v>9.9875179999999997</v>
      </c>
      <c r="F186" s="33">
        <v>10.170783999999999</v>
      </c>
      <c r="G186" s="33">
        <v>10.414099999999999</v>
      </c>
      <c r="H186" s="33">
        <v>10.708048</v>
      </c>
      <c r="I186" s="33">
        <v>11.04224</v>
      </c>
      <c r="J186" s="33">
        <v>11.375086</v>
      </c>
      <c r="K186" s="33">
        <v>11.737513</v>
      </c>
      <c r="L186" s="33">
        <v>11.920949999999999</v>
      </c>
      <c r="M186" s="33">
        <v>12.235958999999999</v>
      </c>
      <c r="N186" s="33">
        <v>12.521532000000001</v>
      </c>
      <c r="O186" s="33">
        <v>12.784723</v>
      </c>
      <c r="P186" s="33">
        <v>12.920662</v>
      </c>
      <c r="Q186" s="33">
        <v>12.916271</v>
      </c>
      <c r="R186" s="33">
        <v>12.912497999999999</v>
      </c>
      <c r="S186" s="33">
        <v>12.909034</v>
      </c>
      <c r="T186" s="33">
        <v>12.906145</v>
      </c>
      <c r="U186" s="33">
        <v>12.903797000000001</v>
      </c>
      <c r="V186" s="33">
        <v>12.901916999999999</v>
      </c>
      <c r="W186" s="33">
        <v>12.900428</v>
      </c>
      <c r="X186" s="33">
        <v>12.899246</v>
      </c>
      <c r="Y186" s="33">
        <v>12.898365</v>
      </c>
      <c r="Z186" s="33">
        <v>12.897755</v>
      </c>
      <c r="AA186" s="33">
        <v>12.896927</v>
      </c>
      <c r="AB186" s="33">
        <v>12.896331</v>
      </c>
      <c r="AC186" s="33">
        <v>12.895953</v>
      </c>
      <c r="AD186" s="33">
        <v>12.89575</v>
      </c>
      <c r="AE186" s="33">
        <v>12.879478000000001</v>
      </c>
      <c r="AF186" s="33">
        <v>12.882497000000001</v>
      </c>
      <c r="AG186" s="33">
        <v>12.887112999999999</v>
      </c>
      <c r="AH186" s="33">
        <v>12.897582999999999</v>
      </c>
      <c r="AI186" s="34">
        <v>9.476E-3</v>
      </c>
    </row>
    <row r="187" spans="1:35" ht="15" customHeight="1" x14ac:dyDescent="0.45">
      <c r="A187" s="104" t="s">
        <v>1265</v>
      </c>
      <c r="B187" s="55" t="s">
        <v>1098</v>
      </c>
      <c r="C187" s="33">
        <v>7.0474810000000003</v>
      </c>
      <c r="D187" s="33">
        <v>7.0732480000000004</v>
      </c>
      <c r="E187" s="33">
        <v>7.296373</v>
      </c>
      <c r="F187" s="33">
        <v>7.412623</v>
      </c>
      <c r="G187" s="33">
        <v>7.5502840000000004</v>
      </c>
      <c r="H187" s="33">
        <v>7.7228839999999996</v>
      </c>
      <c r="I187" s="33">
        <v>7.928922</v>
      </c>
      <c r="J187" s="33">
        <v>8.1409749999999992</v>
      </c>
      <c r="K187" s="33">
        <v>8.3796660000000003</v>
      </c>
      <c r="L187" s="33">
        <v>8.4678210000000007</v>
      </c>
      <c r="M187" s="33">
        <v>8.6787980000000005</v>
      </c>
      <c r="N187" s="33">
        <v>8.8671880000000005</v>
      </c>
      <c r="O187" s="33">
        <v>9.0435280000000002</v>
      </c>
      <c r="P187" s="33">
        <v>9.1635480000000005</v>
      </c>
      <c r="Q187" s="33">
        <v>9.2071500000000004</v>
      </c>
      <c r="R187" s="33">
        <v>9.2056880000000003</v>
      </c>
      <c r="S187" s="33">
        <v>9.2047100000000004</v>
      </c>
      <c r="T187" s="33">
        <v>9.2037859999999991</v>
      </c>
      <c r="U187" s="33">
        <v>9.2028219999999994</v>
      </c>
      <c r="V187" s="33">
        <v>9.2018170000000001</v>
      </c>
      <c r="W187" s="33">
        <v>9.2007729999999999</v>
      </c>
      <c r="X187" s="33">
        <v>9.1996929999999999</v>
      </c>
      <c r="Y187" s="33">
        <v>9.1985670000000006</v>
      </c>
      <c r="Z187" s="33">
        <v>9.1974140000000002</v>
      </c>
      <c r="AA187" s="33">
        <v>9.1966649999999994</v>
      </c>
      <c r="AB187" s="33">
        <v>9.195881</v>
      </c>
      <c r="AC187" s="33">
        <v>9.1950640000000003</v>
      </c>
      <c r="AD187" s="33">
        <v>9.19421</v>
      </c>
      <c r="AE187" s="33">
        <v>9.1933170000000004</v>
      </c>
      <c r="AF187" s="33">
        <v>9.1923790000000007</v>
      </c>
      <c r="AG187" s="33">
        <v>9.1914029999999993</v>
      </c>
      <c r="AH187" s="33">
        <v>9.1904160000000008</v>
      </c>
      <c r="AI187" s="34">
        <v>8.6009999999999993E-3</v>
      </c>
    </row>
    <row r="188" spans="1:35" ht="15" customHeight="1" x14ac:dyDescent="0.45">
      <c r="A188" s="104" t="s">
        <v>1266</v>
      </c>
      <c r="B188" s="55" t="s">
        <v>1100</v>
      </c>
      <c r="C188" s="33">
        <v>7.1174850000000003</v>
      </c>
      <c r="D188" s="33">
        <v>7.146706</v>
      </c>
      <c r="E188" s="33">
        <v>7.3830169999999997</v>
      </c>
      <c r="F188" s="33">
        <v>7.5136760000000002</v>
      </c>
      <c r="G188" s="33">
        <v>7.6910780000000001</v>
      </c>
      <c r="H188" s="33">
        <v>7.9088390000000004</v>
      </c>
      <c r="I188" s="33">
        <v>8.1642480000000006</v>
      </c>
      <c r="J188" s="33">
        <v>8.4094750000000005</v>
      </c>
      <c r="K188" s="33">
        <v>8.6539699999999993</v>
      </c>
      <c r="L188" s="33">
        <v>8.7490690000000004</v>
      </c>
      <c r="M188" s="33">
        <v>8.9616819999999997</v>
      </c>
      <c r="N188" s="33">
        <v>9.1501970000000004</v>
      </c>
      <c r="O188" s="33">
        <v>9.3239680000000007</v>
      </c>
      <c r="P188" s="33">
        <v>9.4387369999999997</v>
      </c>
      <c r="Q188" s="33">
        <v>9.4776579999999999</v>
      </c>
      <c r="R188" s="33">
        <v>9.479832</v>
      </c>
      <c r="S188" s="33">
        <v>9.4772200000000009</v>
      </c>
      <c r="T188" s="33">
        <v>9.4747470000000007</v>
      </c>
      <c r="U188" s="33">
        <v>9.4734449999999999</v>
      </c>
      <c r="V188" s="33">
        <v>9.4734029999999994</v>
      </c>
      <c r="W188" s="33">
        <v>9.4733719999999995</v>
      </c>
      <c r="X188" s="33">
        <v>9.4733450000000001</v>
      </c>
      <c r="Y188" s="33">
        <v>9.4733239999999999</v>
      </c>
      <c r="Z188" s="33">
        <v>9.4733070000000001</v>
      </c>
      <c r="AA188" s="33">
        <v>9.4732920000000007</v>
      </c>
      <c r="AB188" s="33">
        <v>9.4732789999999998</v>
      </c>
      <c r="AC188" s="33">
        <v>9.4732699999999994</v>
      </c>
      <c r="AD188" s="33">
        <v>9.4732620000000001</v>
      </c>
      <c r="AE188" s="33">
        <v>9.473255</v>
      </c>
      <c r="AF188" s="33">
        <v>9.4732489999999991</v>
      </c>
      <c r="AG188" s="33">
        <v>9.4732459999999996</v>
      </c>
      <c r="AH188" s="33">
        <v>9.4732400000000005</v>
      </c>
      <c r="AI188" s="34">
        <v>9.2659999999999999E-3</v>
      </c>
    </row>
    <row r="189" spans="1:35" ht="15" customHeight="1" x14ac:dyDescent="0.45">
      <c r="A189" s="104" t="s">
        <v>1267</v>
      </c>
      <c r="B189" s="55" t="s">
        <v>1102</v>
      </c>
      <c r="C189" s="33">
        <v>6.9478559999999998</v>
      </c>
      <c r="D189" s="33">
        <v>6.9985290000000004</v>
      </c>
      <c r="E189" s="33">
        <v>7.2382419999999996</v>
      </c>
      <c r="F189" s="33">
        <v>7.3771969999999998</v>
      </c>
      <c r="G189" s="33">
        <v>7.5610730000000004</v>
      </c>
      <c r="H189" s="33">
        <v>7.7949400000000004</v>
      </c>
      <c r="I189" s="33">
        <v>8.0718669999999992</v>
      </c>
      <c r="J189" s="33">
        <v>8.3701860000000003</v>
      </c>
      <c r="K189" s="33">
        <v>8.6571420000000003</v>
      </c>
      <c r="L189" s="33">
        <v>8.7780869999999993</v>
      </c>
      <c r="M189" s="33">
        <v>9.0076689999999999</v>
      </c>
      <c r="N189" s="33">
        <v>9.2106569999999994</v>
      </c>
      <c r="O189" s="33">
        <v>9.3931900000000006</v>
      </c>
      <c r="P189" s="33">
        <v>9.5101049999999994</v>
      </c>
      <c r="Q189" s="33">
        <v>9.5430869999999999</v>
      </c>
      <c r="R189" s="33">
        <v>9.545356</v>
      </c>
      <c r="S189" s="33">
        <v>9.5460270000000005</v>
      </c>
      <c r="T189" s="33">
        <v>9.5470939999999995</v>
      </c>
      <c r="U189" s="33">
        <v>9.5484880000000008</v>
      </c>
      <c r="V189" s="33">
        <v>9.5502710000000004</v>
      </c>
      <c r="W189" s="33">
        <v>9.5524319999999996</v>
      </c>
      <c r="X189" s="33">
        <v>9.5547109999999993</v>
      </c>
      <c r="Y189" s="33">
        <v>9.5577900000000007</v>
      </c>
      <c r="Z189" s="33">
        <v>9.5612250000000003</v>
      </c>
      <c r="AA189" s="33">
        <v>9.5650139999999997</v>
      </c>
      <c r="AB189" s="33">
        <v>9.569153</v>
      </c>
      <c r="AC189" s="33">
        <v>9.5736340000000002</v>
      </c>
      <c r="AD189" s="33">
        <v>9.5784590000000005</v>
      </c>
      <c r="AE189" s="33">
        <v>9.5836190000000006</v>
      </c>
      <c r="AF189" s="33">
        <v>9.5894969999999997</v>
      </c>
      <c r="AG189" s="33">
        <v>9.5952249999999992</v>
      </c>
      <c r="AH189" s="33">
        <v>9.5984610000000004</v>
      </c>
      <c r="AI189" s="34">
        <v>1.0479E-2</v>
      </c>
    </row>
    <row r="190" spans="1:35" ht="15" customHeight="1" x14ac:dyDescent="0.45">
      <c r="A190" s="104" t="s">
        <v>1268</v>
      </c>
      <c r="B190" s="55" t="s">
        <v>1104</v>
      </c>
      <c r="C190" s="33">
        <v>7.011361</v>
      </c>
      <c r="D190" s="33">
        <v>7.0356500000000004</v>
      </c>
      <c r="E190" s="33">
        <v>7.2582449999999996</v>
      </c>
      <c r="F190" s="33">
        <v>7.3719169999999998</v>
      </c>
      <c r="G190" s="33">
        <v>7.5093560000000004</v>
      </c>
      <c r="H190" s="33">
        <v>7.6774680000000002</v>
      </c>
      <c r="I190" s="33">
        <v>7.8792749999999998</v>
      </c>
      <c r="J190" s="33">
        <v>8.0881799999999995</v>
      </c>
      <c r="K190" s="33">
        <v>8.3252579999999998</v>
      </c>
      <c r="L190" s="33">
        <v>8.4117289999999993</v>
      </c>
      <c r="M190" s="33">
        <v>8.6225880000000004</v>
      </c>
      <c r="N190" s="33">
        <v>8.8109629999999992</v>
      </c>
      <c r="O190" s="33">
        <v>8.9893520000000002</v>
      </c>
      <c r="P190" s="33">
        <v>9.1113900000000001</v>
      </c>
      <c r="Q190" s="33">
        <v>9.1589159999999996</v>
      </c>
      <c r="R190" s="33">
        <v>9.1589159999999996</v>
      </c>
      <c r="S190" s="33">
        <v>9.1589159999999996</v>
      </c>
      <c r="T190" s="33">
        <v>9.1589159999999996</v>
      </c>
      <c r="U190" s="33">
        <v>9.1589159999999996</v>
      </c>
      <c r="V190" s="33">
        <v>9.1589159999999996</v>
      </c>
      <c r="W190" s="33">
        <v>9.1589159999999996</v>
      </c>
      <c r="X190" s="33">
        <v>9.1589159999999996</v>
      </c>
      <c r="Y190" s="33">
        <v>9.1589159999999996</v>
      </c>
      <c r="Z190" s="33">
        <v>9.1589159999999996</v>
      </c>
      <c r="AA190" s="33">
        <v>9.1589159999999996</v>
      </c>
      <c r="AB190" s="33">
        <v>9.1589159999999996</v>
      </c>
      <c r="AC190" s="33">
        <v>9.1589159999999996</v>
      </c>
      <c r="AD190" s="33">
        <v>9.1589159999999996</v>
      </c>
      <c r="AE190" s="33">
        <v>9.1589159999999996</v>
      </c>
      <c r="AF190" s="33">
        <v>9.1589159999999996</v>
      </c>
      <c r="AG190" s="33">
        <v>9.1589159999999996</v>
      </c>
      <c r="AH190" s="33">
        <v>9.1589159999999996</v>
      </c>
      <c r="AI190" s="34">
        <v>8.6569999999999998E-3</v>
      </c>
    </row>
    <row r="191" spans="1:35" ht="15" customHeight="1" x14ac:dyDescent="0.45">
      <c r="A191" s="104" t="s">
        <v>1269</v>
      </c>
      <c r="B191" s="55" t="s">
        <v>1106</v>
      </c>
      <c r="C191" s="33">
        <v>16.819811000000001</v>
      </c>
      <c r="D191" s="33">
        <v>16.819811000000001</v>
      </c>
      <c r="E191" s="33">
        <v>17.332519999999999</v>
      </c>
      <c r="F191" s="33">
        <v>17.522345000000001</v>
      </c>
      <c r="G191" s="33">
        <v>17.778040000000001</v>
      </c>
      <c r="H191" s="33">
        <v>18.108740000000001</v>
      </c>
      <c r="I191" s="33">
        <v>18.525386999999998</v>
      </c>
      <c r="J191" s="33">
        <v>19.03162</v>
      </c>
      <c r="K191" s="33">
        <v>19.620622999999998</v>
      </c>
      <c r="L191" s="33">
        <v>19.878893000000001</v>
      </c>
      <c r="M191" s="33">
        <v>20.329453000000001</v>
      </c>
      <c r="N191" s="33">
        <v>20.708103000000001</v>
      </c>
      <c r="O191" s="33">
        <v>21.034248000000002</v>
      </c>
      <c r="P191" s="33">
        <v>21.191544</v>
      </c>
      <c r="Q191" s="33">
        <v>21.178888000000001</v>
      </c>
      <c r="R191" s="33">
        <v>21.158515999999999</v>
      </c>
      <c r="S191" s="33">
        <v>21.137658999999999</v>
      </c>
      <c r="T191" s="33">
        <v>21.119240000000001</v>
      </c>
      <c r="U191" s="33">
        <v>21.101966999999998</v>
      </c>
      <c r="V191" s="33">
        <v>21.086580000000001</v>
      </c>
      <c r="W191" s="33">
        <v>21.073</v>
      </c>
      <c r="X191" s="33">
        <v>21.060811999999999</v>
      </c>
      <c r="Y191" s="33">
        <v>21.050363999999998</v>
      </c>
      <c r="Z191" s="33">
        <v>21.041416000000002</v>
      </c>
      <c r="AA191" s="33">
        <v>21.033011999999999</v>
      </c>
      <c r="AB191" s="33">
        <v>21.025124000000002</v>
      </c>
      <c r="AC191" s="33">
        <v>21.017513000000001</v>
      </c>
      <c r="AD191" s="33">
        <v>21.010483000000001</v>
      </c>
      <c r="AE191" s="33">
        <v>21.004125999999999</v>
      </c>
      <c r="AF191" s="33">
        <v>20.998594000000001</v>
      </c>
      <c r="AG191" s="33">
        <v>20.993428999999999</v>
      </c>
      <c r="AH191" s="33">
        <v>20.988737</v>
      </c>
      <c r="AI191" s="34">
        <v>7.1679999999999999E-3</v>
      </c>
    </row>
    <row r="192" spans="1:35" ht="15" customHeight="1" x14ac:dyDescent="0.45">
      <c r="A192" s="104" t="s">
        <v>1270</v>
      </c>
      <c r="B192" s="55" t="s">
        <v>1108</v>
      </c>
      <c r="C192" s="33">
        <v>0</v>
      </c>
      <c r="D192" s="33">
        <v>14.139578999999999</v>
      </c>
      <c r="E192" s="33">
        <v>14.562486</v>
      </c>
      <c r="F192" s="33">
        <v>14.815503</v>
      </c>
      <c r="G192" s="33">
        <v>15.094545999999999</v>
      </c>
      <c r="H192" s="33">
        <v>15.496686</v>
      </c>
      <c r="I192" s="33">
        <v>16.008955</v>
      </c>
      <c r="J192" s="33">
        <v>16.417480000000001</v>
      </c>
      <c r="K192" s="33">
        <v>16.818795999999999</v>
      </c>
      <c r="L192" s="33">
        <v>17.003419999999998</v>
      </c>
      <c r="M192" s="33">
        <v>17.396574000000001</v>
      </c>
      <c r="N192" s="33">
        <v>17.754154</v>
      </c>
      <c r="O192" s="33">
        <v>18.063908000000001</v>
      </c>
      <c r="P192" s="33">
        <v>18.266521000000001</v>
      </c>
      <c r="Q192" s="33">
        <v>18.323675000000001</v>
      </c>
      <c r="R192" s="33">
        <v>18.346239000000001</v>
      </c>
      <c r="S192" s="33">
        <v>18.358158</v>
      </c>
      <c r="T192" s="33">
        <v>18.366045</v>
      </c>
      <c r="U192" s="33">
        <v>18.370930000000001</v>
      </c>
      <c r="V192" s="33">
        <v>18.370850000000001</v>
      </c>
      <c r="W192" s="33">
        <v>18.370785000000001</v>
      </c>
      <c r="X192" s="33">
        <v>18.370729000000001</v>
      </c>
      <c r="Y192" s="33">
        <v>18.37068</v>
      </c>
      <c r="Z192" s="33">
        <v>18.370636000000001</v>
      </c>
      <c r="AA192" s="33">
        <v>18.370595999999999</v>
      </c>
      <c r="AB192" s="33">
        <v>18.370567000000001</v>
      </c>
      <c r="AC192" s="33">
        <v>18.370539000000001</v>
      </c>
      <c r="AD192" s="33">
        <v>18.370514</v>
      </c>
      <c r="AE192" s="33">
        <v>18.370493</v>
      </c>
      <c r="AF192" s="33">
        <v>18.370476</v>
      </c>
      <c r="AG192" s="33">
        <v>18.370459</v>
      </c>
      <c r="AH192" s="33">
        <v>18.370445</v>
      </c>
      <c r="AI192" s="34" t="s">
        <v>153</v>
      </c>
    </row>
    <row r="193" spans="1:35" ht="15" customHeight="1" x14ac:dyDescent="0.45">
      <c r="A193" s="104" t="s">
        <v>1271</v>
      </c>
      <c r="B193" s="55" t="s">
        <v>1110</v>
      </c>
      <c r="C193" s="33">
        <v>0</v>
      </c>
      <c r="D193" s="33">
        <v>10.285902999999999</v>
      </c>
      <c r="E193" s="33">
        <v>10.644247999999999</v>
      </c>
      <c r="F193" s="33">
        <v>10.795144000000001</v>
      </c>
      <c r="G193" s="33">
        <v>10.999556</v>
      </c>
      <c r="H193" s="33">
        <v>11.261169000000001</v>
      </c>
      <c r="I193" s="33">
        <v>11.58301</v>
      </c>
      <c r="J193" s="33">
        <v>11.930698</v>
      </c>
      <c r="K193" s="33">
        <v>12.334553</v>
      </c>
      <c r="L193" s="33">
        <v>12.483568</v>
      </c>
      <c r="M193" s="33">
        <v>12.779547000000001</v>
      </c>
      <c r="N193" s="33">
        <v>13.035545000000001</v>
      </c>
      <c r="O193" s="33">
        <v>13.246869</v>
      </c>
      <c r="P193" s="33">
        <v>13.354808</v>
      </c>
      <c r="Q193" s="33">
        <v>13.35619</v>
      </c>
      <c r="R193" s="33">
        <v>13.351652</v>
      </c>
      <c r="S193" s="33">
        <v>13.342103</v>
      </c>
      <c r="T193" s="33">
        <v>13.332990000000001</v>
      </c>
      <c r="U193" s="33">
        <v>13.326756</v>
      </c>
      <c r="V193" s="33">
        <v>13.323081999999999</v>
      </c>
      <c r="W193" s="33">
        <v>13.321719</v>
      </c>
      <c r="X193" s="33">
        <v>13.147304</v>
      </c>
      <c r="Y193" s="33">
        <v>13.182601999999999</v>
      </c>
      <c r="Z193" s="33">
        <v>13.227904000000001</v>
      </c>
      <c r="AA193" s="33">
        <v>13.285469000000001</v>
      </c>
      <c r="AB193" s="33">
        <v>13.356432</v>
      </c>
      <c r="AC193" s="33">
        <v>13.440201999999999</v>
      </c>
      <c r="AD193" s="33">
        <v>13.534585999999999</v>
      </c>
      <c r="AE193" s="33">
        <v>13.6371</v>
      </c>
      <c r="AF193" s="33">
        <v>13.742203</v>
      </c>
      <c r="AG193" s="33">
        <v>13.844972</v>
      </c>
      <c r="AH193" s="33">
        <v>13.939418999999999</v>
      </c>
      <c r="AI193" s="34" t="s">
        <v>153</v>
      </c>
    </row>
    <row r="194" spans="1:35" ht="15" customHeight="1" x14ac:dyDescent="0.45">
      <c r="A194" s="104" t="s">
        <v>1272</v>
      </c>
      <c r="B194" s="55" t="s">
        <v>1112</v>
      </c>
      <c r="C194" s="33">
        <v>0</v>
      </c>
      <c r="D194" s="33">
        <v>11.520413</v>
      </c>
      <c r="E194" s="33">
        <v>11.520415</v>
      </c>
      <c r="F194" s="33">
        <v>11.520415</v>
      </c>
      <c r="G194" s="33">
        <v>11.520414000000001</v>
      </c>
      <c r="H194" s="33">
        <v>11.520414000000001</v>
      </c>
      <c r="I194" s="33">
        <v>11.520415</v>
      </c>
      <c r="J194" s="33">
        <v>11.520413</v>
      </c>
      <c r="K194" s="33">
        <v>11.520415</v>
      </c>
      <c r="L194" s="33">
        <v>11.520414000000001</v>
      </c>
      <c r="M194" s="33">
        <v>11.520415</v>
      </c>
      <c r="N194" s="33">
        <v>11.520415</v>
      </c>
      <c r="O194" s="33">
        <v>11.520413</v>
      </c>
      <c r="P194" s="33">
        <v>11.520415</v>
      </c>
      <c r="Q194" s="33">
        <v>11.520415</v>
      </c>
      <c r="R194" s="33">
        <v>11.520414000000001</v>
      </c>
      <c r="S194" s="33">
        <v>11.520414000000001</v>
      </c>
      <c r="T194" s="33">
        <v>11.520413</v>
      </c>
      <c r="U194" s="33">
        <v>11.520415</v>
      </c>
      <c r="V194" s="33">
        <v>11.520415</v>
      </c>
      <c r="W194" s="33">
        <v>11.520414000000001</v>
      </c>
      <c r="X194" s="33">
        <v>11.520414000000001</v>
      </c>
      <c r="Y194" s="33">
        <v>11.520415</v>
      </c>
      <c r="Z194" s="33">
        <v>11.520414000000001</v>
      </c>
      <c r="AA194" s="33">
        <v>11.520414000000001</v>
      </c>
      <c r="AB194" s="33">
        <v>11.520415</v>
      </c>
      <c r="AC194" s="33">
        <v>11.520415</v>
      </c>
      <c r="AD194" s="33">
        <v>11.520415</v>
      </c>
      <c r="AE194" s="33">
        <v>11.520415</v>
      </c>
      <c r="AF194" s="33">
        <v>11.520414000000001</v>
      </c>
      <c r="AG194" s="33">
        <v>11.520415</v>
      </c>
      <c r="AH194" s="33">
        <v>11.520414000000001</v>
      </c>
      <c r="AI194" s="34" t="s">
        <v>153</v>
      </c>
    </row>
    <row r="195" spans="1:35" ht="15" customHeight="1" x14ac:dyDescent="0.45">
      <c r="A195" s="104" t="s">
        <v>1273</v>
      </c>
      <c r="B195" s="55" t="s">
        <v>1206</v>
      </c>
      <c r="C195" s="33">
        <v>8.8458699999999997</v>
      </c>
      <c r="D195" s="33">
        <v>8.8804479999999995</v>
      </c>
      <c r="E195" s="33">
        <v>9.1706570000000003</v>
      </c>
      <c r="F195" s="33">
        <v>9.3367819999999995</v>
      </c>
      <c r="G195" s="33">
        <v>9.5387450000000005</v>
      </c>
      <c r="H195" s="33">
        <v>9.7843119999999999</v>
      </c>
      <c r="I195" s="33">
        <v>10.069205999999999</v>
      </c>
      <c r="J195" s="33">
        <v>10.359458</v>
      </c>
      <c r="K195" s="33">
        <v>10.68088</v>
      </c>
      <c r="L195" s="33">
        <v>10.825809</v>
      </c>
      <c r="M195" s="33">
        <v>11.102152999999999</v>
      </c>
      <c r="N195" s="33">
        <v>11.353009</v>
      </c>
      <c r="O195" s="33">
        <v>11.586689</v>
      </c>
      <c r="P195" s="33">
        <v>11.719810000000001</v>
      </c>
      <c r="Q195" s="33">
        <v>11.735963</v>
      </c>
      <c r="R195" s="33">
        <v>11.735806</v>
      </c>
      <c r="S195" s="33">
        <v>11.736212999999999</v>
      </c>
      <c r="T195" s="33">
        <v>11.736914000000001</v>
      </c>
      <c r="U195" s="33">
        <v>11.737876</v>
      </c>
      <c r="V195" s="33">
        <v>11.739058999999999</v>
      </c>
      <c r="W195" s="33">
        <v>11.740425999999999</v>
      </c>
      <c r="X195" s="33">
        <v>11.741935</v>
      </c>
      <c r="Y195" s="33">
        <v>11.743644</v>
      </c>
      <c r="Z195" s="33">
        <v>11.746988999999999</v>
      </c>
      <c r="AA195" s="33">
        <v>11.750397</v>
      </c>
      <c r="AB195" s="33">
        <v>11.753987</v>
      </c>
      <c r="AC195" s="33">
        <v>11.757759</v>
      </c>
      <c r="AD195" s="33">
        <v>11.761699</v>
      </c>
      <c r="AE195" s="33">
        <v>11.755518</v>
      </c>
      <c r="AF195" s="33">
        <v>11.761614</v>
      </c>
      <c r="AG195" s="33">
        <v>11.768813</v>
      </c>
      <c r="AH195" s="33">
        <v>11.779844000000001</v>
      </c>
      <c r="AI195" s="34">
        <v>9.2829999999999996E-3</v>
      </c>
    </row>
    <row r="196" spans="1:35" ht="15" customHeight="1" x14ac:dyDescent="0.45">
      <c r="B196" s="57" t="s">
        <v>1127</v>
      </c>
    </row>
    <row r="197" spans="1:35" ht="15" customHeight="1" x14ac:dyDescent="0.45">
      <c r="A197" s="104" t="s">
        <v>1274</v>
      </c>
      <c r="B197" s="55" t="s">
        <v>1096</v>
      </c>
      <c r="C197" s="33">
        <v>6.2325189999999999</v>
      </c>
      <c r="D197" s="33">
        <v>6.2810810000000004</v>
      </c>
      <c r="E197" s="33">
        <v>6.3497399999999997</v>
      </c>
      <c r="F197" s="33">
        <v>6.4619669999999996</v>
      </c>
      <c r="G197" s="33">
        <v>6.5873359999999996</v>
      </c>
      <c r="H197" s="33">
        <v>6.7453510000000003</v>
      </c>
      <c r="I197" s="33">
        <v>6.9238520000000001</v>
      </c>
      <c r="J197" s="33">
        <v>7.1201230000000004</v>
      </c>
      <c r="K197" s="33">
        <v>7.3211029999999999</v>
      </c>
      <c r="L197" s="33">
        <v>7.4234790000000004</v>
      </c>
      <c r="M197" s="33">
        <v>7.5679980000000002</v>
      </c>
      <c r="N197" s="33">
        <v>7.6896409999999999</v>
      </c>
      <c r="O197" s="33">
        <v>7.7973860000000004</v>
      </c>
      <c r="P197" s="33">
        <v>7.8614759999999997</v>
      </c>
      <c r="Q197" s="33">
        <v>7.8699640000000004</v>
      </c>
      <c r="R197" s="33">
        <v>7.869453</v>
      </c>
      <c r="S197" s="33">
        <v>7.876125</v>
      </c>
      <c r="T197" s="33">
        <v>7.8858490000000003</v>
      </c>
      <c r="U197" s="33">
        <v>7.8940910000000004</v>
      </c>
      <c r="V197" s="33">
        <v>7.8983489999999996</v>
      </c>
      <c r="W197" s="33">
        <v>7.9011209999999998</v>
      </c>
      <c r="X197" s="33">
        <v>7.9022899999999998</v>
      </c>
      <c r="Y197" s="33">
        <v>7.9032109999999998</v>
      </c>
      <c r="Z197" s="33">
        <v>7.9036569999999999</v>
      </c>
      <c r="AA197" s="33">
        <v>7.9039830000000002</v>
      </c>
      <c r="AB197" s="33">
        <v>7.90435</v>
      </c>
      <c r="AC197" s="33">
        <v>7.9050500000000001</v>
      </c>
      <c r="AD197" s="33">
        <v>7.9054989999999998</v>
      </c>
      <c r="AE197" s="33">
        <v>7.90604</v>
      </c>
      <c r="AF197" s="33">
        <v>7.9069729999999998</v>
      </c>
      <c r="AG197" s="33">
        <v>7.907826</v>
      </c>
      <c r="AH197" s="33">
        <v>7.9089479999999996</v>
      </c>
      <c r="AI197" s="34">
        <v>7.7140000000000004E-3</v>
      </c>
    </row>
    <row r="198" spans="1:35" ht="15" customHeight="1" x14ac:dyDescent="0.45">
      <c r="A198" s="104" t="s">
        <v>1275</v>
      </c>
      <c r="B198" s="55" t="s">
        <v>1098</v>
      </c>
      <c r="C198" s="33">
        <v>6.020702</v>
      </c>
      <c r="D198" s="33">
        <v>6.0550199999999998</v>
      </c>
      <c r="E198" s="33">
        <v>6.2122390000000003</v>
      </c>
      <c r="F198" s="33">
        <v>6.3102809999999998</v>
      </c>
      <c r="G198" s="33">
        <v>6.4305050000000001</v>
      </c>
      <c r="H198" s="33">
        <v>6.5660610000000004</v>
      </c>
      <c r="I198" s="33">
        <v>6.7192340000000002</v>
      </c>
      <c r="J198" s="33">
        <v>6.8770059999999997</v>
      </c>
      <c r="K198" s="33">
        <v>7.0350479999999997</v>
      </c>
      <c r="L198" s="33">
        <v>7.0961020000000001</v>
      </c>
      <c r="M198" s="33">
        <v>7.2153679999999998</v>
      </c>
      <c r="N198" s="33">
        <v>7.3292859999999997</v>
      </c>
      <c r="O198" s="33">
        <v>7.4340700000000002</v>
      </c>
      <c r="P198" s="33">
        <v>7.4962609999999996</v>
      </c>
      <c r="Q198" s="33">
        <v>7.4957409999999998</v>
      </c>
      <c r="R198" s="33">
        <v>7.4937319999999996</v>
      </c>
      <c r="S198" s="33">
        <v>7.444966</v>
      </c>
      <c r="T198" s="33">
        <v>7.450914</v>
      </c>
      <c r="U198" s="33">
        <v>7.4581099999999996</v>
      </c>
      <c r="V198" s="33">
        <v>7.4664799999999998</v>
      </c>
      <c r="W198" s="33">
        <v>7.4756220000000004</v>
      </c>
      <c r="X198" s="33">
        <v>7.4850180000000002</v>
      </c>
      <c r="Y198" s="33">
        <v>7.4941469999999999</v>
      </c>
      <c r="Z198" s="33">
        <v>7.5026080000000004</v>
      </c>
      <c r="AA198" s="33">
        <v>7.5101199999999997</v>
      </c>
      <c r="AB198" s="33">
        <v>7.5165920000000002</v>
      </c>
      <c r="AC198" s="33">
        <v>7.5219930000000002</v>
      </c>
      <c r="AD198" s="33">
        <v>7.513414</v>
      </c>
      <c r="AE198" s="33">
        <v>7.5158199999999997</v>
      </c>
      <c r="AF198" s="33">
        <v>7.518167</v>
      </c>
      <c r="AG198" s="33">
        <v>7.5213840000000003</v>
      </c>
      <c r="AH198" s="33">
        <v>7.5255960000000002</v>
      </c>
      <c r="AI198" s="34">
        <v>7.2230000000000003E-3</v>
      </c>
    </row>
    <row r="199" spans="1:35" ht="15" customHeight="1" x14ac:dyDescent="0.45">
      <c r="A199" s="104" t="s">
        <v>1276</v>
      </c>
      <c r="B199" s="55" t="s">
        <v>1100</v>
      </c>
      <c r="C199" s="33">
        <v>6.2882499999999997</v>
      </c>
      <c r="D199" s="33">
        <v>6.3179619999999996</v>
      </c>
      <c r="E199" s="33">
        <v>6.4893809999999998</v>
      </c>
      <c r="F199" s="33">
        <v>6.5918039999999998</v>
      </c>
      <c r="G199" s="33">
        <v>6.7232089999999998</v>
      </c>
      <c r="H199" s="33">
        <v>6.8856510000000002</v>
      </c>
      <c r="I199" s="33">
        <v>7.0691829999999998</v>
      </c>
      <c r="J199" s="33">
        <v>7.2392329999999996</v>
      </c>
      <c r="K199" s="33">
        <v>7.4144649999999999</v>
      </c>
      <c r="L199" s="33">
        <v>7.474348</v>
      </c>
      <c r="M199" s="33">
        <v>7.6193359999999997</v>
      </c>
      <c r="N199" s="33">
        <v>7.740348</v>
      </c>
      <c r="O199" s="33">
        <v>7.8433289999999998</v>
      </c>
      <c r="P199" s="33">
        <v>7.9026199999999998</v>
      </c>
      <c r="Q199" s="33">
        <v>7.9145510000000003</v>
      </c>
      <c r="R199" s="33">
        <v>7.9042620000000001</v>
      </c>
      <c r="S199" s="33">
        <v>7.885624</v>
      </c>
      <c r="T199" s="33">
        <v>7.8660160000000001</v>
      </c>
      <c r="U199" s="33">
        <v>7.8449559999999998</v>
      </c>
      <c r="V199" s="33">
        <v>7.8233920000000001</v>
      </c>
      <c r="W199" s="33">
        <v>7.8028760000000004</v>
      </c>
      <c r="X199" s="33">
        <v>7.7835989999999997</v>
      </c>
      <c r="Y199" s="33">
        <v>7.7652799999999997</v>
      </c>
      <c r="Z199" s="33">
        <v>7.7479529999999999</v>
      </c>
      <c r="AA199" s="33">
        <v>7.7316459999999996</v>
      </c>
      <c r="AB199" s="33">
        <v>7.7162980000000001</v>
      </c>
      <c r="AC199" s="33">
        <v>7.7000570000000002</v>
      </c>
      <c r="AD199" s="33">
        <v>7.6834150000000001</v>
      </c>
      <c r="AE199" s="33">
        <v>7.6671620000000003</v>
      </c>
      <c r="AF199" s="33">
        <v>7.6513239999999998</v>
      </c>
      <c r="AG199" s="33">
        <v>7.6359339999999998</v>
      </c>
      <c r="AH199" s="33">
        <v>7.6208689999999999</v>
      </c>
      <c r="AI199" s="34">
        <v>6.2199999999999998E-3</v>
      </c>
    </row>
    <row r="200" spans="1:35" ht="15" customHeight="1" x14ac:dyDescent="0.45">
      <c r="A200" s="104" t="s">
        <v>1277</v>
      </c>
      <c r="B200" s="55" t="s">
        <v>1102</v>
      </c>
      <c r="C200" s="33">
        <v>5.6803720000000002</v>
      </c>
      <c r="D200" s="33">
        <v>5.7381260000000003</v>
      </c>
      <c r="E200" s="33">
        <v>5.8830710000000002</v>
      </c>
      <c r="F200" s="33">
        <v>6.0119660000000001</v>
      </c>
      <c r="G200" s="33">
        <v>6.1634869999999999</v>
      </c>
      <c r="H200" s="33">
        <v>6.3427150000000001</v>
      </c>
      <c r="I200" s="33">
        <v>6.5430339999999996</v>
      </c>
      <c r="J200" s="33">
        <v>6.7519600000000004</v>
      </c>
      <c r="K200" s="33">
        <v>6.9568750000000001</v>
      </c>
      <c r="L200" s="33">
        <v>7.037077</v>
      </c>
      <c r="M200" s="33">
        <v>7.1748760000000003</v>
      </c>
      <c r="N200" s="33">
        <v>7.2928319999999998</v>
      </c>
      <c r="O200" s="33">
        <v>7.3964509999999999</v>
      </c>
      <c r="P200" s="33">
        <v>7.4586329999999998</v>
      </c>
      <c r="Q200" s="33">
        <v>7.472213</v>
      </c>
      <c r="R200" s="33">
        <v>7.4744029999999997</v>
      </c>
      <c r="S200" s="33">
        <v>7.4658199999999999</v>
      </c>
      <c r="T200" s="33">
        <v>7.4640610000000001</v>
      </c>
      <c r="U200" s="33">
        <v>7.4586030000000001</v>
      </c>
      <c r="V200" s="33">
        <v>7.4505350000000004</v>
      </c>
      <c r="W200" s="33">
        <v>7.4498889999999998</v>
      </c>
      <c r="X200" s="33">
        <v>7.4510459999999998</v>
      </c>
      <c r="Y200" s="33">
        <v>7.4532280000000002</v>
      </c>
      <c r="Z200" s="33">
        <v>7.4558249999999999</v>
      </c>
      <c r="AA200" s="33">
        <v>7.4588070000000002</v>
      </c>
      <c r="AB200" s="33">
        <v>7.4618080000000004</v>
      </c>
      <c r="AC200" s="33">
        <v>7.460947</v>
      </c>
      <c r="AD200" s="33">
        <v>7.4644079999999997</v>
      </c>
      <c r="AE200" s="33">
        <v>7.4678389999999997</v>
      </c>
      <c r="AF200" s="33">
        <v>7.4684179999999998</v>
      </c>
      <c r="AG200" s="33">
        <v>7.4720040000000001</v>
      </c>
      <c r="AH200" s="33">
        <v>7.4753189999999998</v>
      </c>
      <c r="AI200" s="34">
        <v>8.8970000000000004E-3</v>
      </c>
    </row>
    <row r="201" spans="1:35" ht="15" customHeight="1" x14ac:dyDescent="0.45">
      <c r="A201" s="104" t="s">
        <v>1278</v>
      </c>
      <c r="B201" s="55" t="s">
        <v>1104</v>
      </c>
      <c r="C201" s="33">
        <v>0</v>
      </c>
      <c r="D201" s="33">
        <v>0</v>
      </c>
      <c r="E201" s="33">
        <v>0</v>
      </c>
      <c r="F201" s="33">
        <v>0</v>
      </c>
      <c r="G201" s="33">
        <v>0</v>
      </c>
      <c r="H201" s="33">
        <v>0</v>
      </c>
      <c r="I201" s="33">
        <v>0</v>
      </c>
      <c r="J201" s="33">
        <v>0</v>
      </c>
      <c r="K201" s="33">
        <v>0</v>
      </c>
      <c r="L201" s="33">
        <v>0</v>
      </c>
      <c r="M201" s="33">
        <v>0</v>
      </c>
      <c r="N201" s="33">
        <v>0</v>
      </c>
      <c r="O201" s="33">
        <v>0</v>
      </c>
      <c r="P201" s="33">
        <v>0</v>
      </c>
      <c r="Q201" s="33">
        <v>0</v>
      </c>
      <c r="R201" s="33">
        <v>0</v>
      </c>
      <c r="S201" s="33">
        <v>0</v>
      </c>
      <c r="T201" s="33">
        <v>0</v>
      </c>
      <c r="U201" s="33">
        <v>0</v>
      </c>
      <c r="V201" s="33">
        <v>0</v>
      </c>
      <c r="W201" s="33">
        <v>0</v>
      </c>
      <c r="X201" s="33">
        <v>0</v>
      </c>
      <c r="Y201" s="33">
        <v>0</v>
      </c>
      <c r="Z201" s="33">
        <v>0</v>
      </c>
      <c r="AA201" s="33">
        <v>0</v>
      </c>
      <c r="AB201" s="33">
        <v>0</v>
      </c>
      <c r="AC201" s="33">
        <v>0</v>
      </c>
      <c r="AD201" s="33">
        <v>0</v>
      </c>
      <c r="AE201" s="33">
        <v>0</v>
      </c>
      <c r="AF201" s="33">
        <v>0</v>
      </c>
      <c r="AG201" s="33">
        <v>0</v>
      </c>
      <c r="AH201" s="33">
        <v>0</v>
      </c>
      <c r="AI201" s="34" t="s">
        <v>153</v>
      </c>
    </row>
    <row r="202" spans="1:35" ht="15" customHeight="1" x14ac:dyDescent="0.45">
      <c r="A202" s="104" t="s">
        <v>1279</v>
      </c>
      <c r="B202" s="55" t="s">
        <v>1106</v>
      </c>
      <c r="C202" s="33">
        <v>0</v>
      </c>
      <c r="D202" s="33">
        <v>7.2611169999999996</v>
      </c>
      <c r="E202" s="33">
        <v>10.522918000000001</v>
      </c>
      <c r="F202" s="33">
        <v>10.619126</v>
      </c>
      <c r="G202" s="33">
        <v>10.746926</v>
      </c>
      <c r="H202" s="33">
        <v>10.911905000000001</v>
      </c>
      <c r="I202" s="33">
        <v>11.118338</v>
      </c>
      <c r="J202" s="33">
        <v>11.367049</v>
      </c>
      <c r="K202" s="33">
        <v>11.634865</v>
      </c>
      <c r="L202" s="33">
        <v>11.757944</v>
      </c>
      <c r="M202" s="33">
        <v>11.976851</v>
      </c>
      <c r="N202" s="33">
        <v>12.184415</v>
      </c>
      <c r="O202" s="33">
        <v>12.373977</v>
      </c>
      <c r="P202" s="33">
        <v>12.475104</v>
      </c>
      <c r="Q202" s="33">
        <v>12.488769</v>
      </c>
      <c r="R202" s="33">
        <v>12.493652000000001</v>
      </c>
      <c r="S202" s="33">
        <v>12.468875000000001</v>
      </c>
      <c r="T202" s="33">
        <v>12.487149</v>
      </c>
      <c r="U202" s="33">
        <v>12.499765</v>
      </c>
      <c r="V202" s="33">
        <v>12.509634999999999</v>
      </c>
      <c r="W202" s="33">
        <v>12.51759</v>
      </c>
      <c r="X202" s="33">
        <v>12.523562</v>
      </c>
      <c r="Y202" s="33">
        <v>12.527927</v>
      </c>
      <c r="Z202" s="33">
        <v>12.530865</v>
      </c>
      <c r="AA202" s="33">
        <v>12.532446999999999</v>
      </c>
      <c r="AB202" s="33">
        <v>12.533168999999999</v>
      </c>
      <c r="AC202" s="33">
        <v>12.533264000000001</v>
      </c>
      <c r="AD202" s="33">
        <v>12.533097</v>
      </c>
      <c r="AE202" s="33">
        <v>12.532501</v>
      </c>
      <c r="AF202" s="33">
        <v>12.530918</v>
      </c>
      <c r="AG202" s="33">
        <v>12.529406</v>
      </c>
      <c r="AH202" s="33">
        <v>12.527952000000001</v>
      </c>
      <c r="AI202" s="34" t="s">
        <v>153</v>
      </c>
    </row>
    <row r="203" spans="1:35" ht="15" customHeight="1" x14ac:dyDescent="0.45">
      <c r="A203" s="104" t="s">
        <v>1280</v>
      </c>
      <c r="B203" s="55" t="s">
        <v>1108</v>
      </c>
      <c r="C203" s="33">
        <v>7.8188630000000003</v>
      </c>
      <c r="D203" s="33">
        <v>7.8805379999999996</v>
      </c>
      <c r="E203" s="33">
        <v>8.8428070000000005</v>
      </c>
      <c r="F203" s="33">
        <v>9.0207599999999992</v>
      </c>
      <c r="G203" s="33">
        <v>9.2422989999999992</v>
      </c>
      <c r="H203" s="33">
        <v>9.5117740000000008</v>
      </c>
      <c r="I203" s="33">
        <v>9.8009000000000004</v>
      </c>
      <c r="J203" s="33">
        <v>10.079708999999999</v>
      </c>
      <c r="K203" s="33">
        <v>10.362591</v>
      </c>
      <c r="L203" s="33">
        <v>10.437023999999999</v>
      </c>
      <c r="M203" s="33">
        <v>10.586903</v>
      </c>
      <c r="N203" s="33">
        <v>10.700786000000001</v>
      </c>
      <c r="O203" s="33">
        <v>10.840452000000001</v>
      </c>
      <c r="P203" s="33">
        <v>10.916928</v>
      </c>
      <c r="Q203" s="33">
        <v>10.913626000000001</v>
      </c>
      <c r="R203" s="33">
        <v>10.908852</v>
      </c>
      <c r="S203" s="33">
        <v>10.904667</v>
      </c>
      <c r="T203" s="33">
        <v>10.901023</v>
      </c>
      <c r="U203" s="33">
        <v>10.897676000000001</v>
      </c>
      <c r="V203" s="33">
        <v>10.894588000000001</v>
      </c>
      <c r="W203" s="33">
        <v>10.8908</v>
      </c>
      <c r="X203" s="33">
        <v>10.885185</v>
      </c>
      <c r="Y203" s="33">
        <v>10.880414999999999</v>
      </c>
      <c r="Z203" s="33">
        <v>10.876467</v>
      </c>
      <c r="AA203" s="33">
        <v>10.873294</v>
      </c>
      <c r="AB203" s="33">
        <v>10.870832999999999</v>
      </c>
      <c r="AC203" s="33">
        <v>10.869033</v>
      </c>
      <c r="AD203" s="33">
        <v>10.86777</v>
      </c>
      <c r="AE203" s="33">
        <v>10.837049</v>
      </c>
      <c r="AF203" s="33">
        <v>10.819812000000001</v>
      </c>
      <c r="AG203" s="33">
        <v>10.831398</v>
      </c>
      <c r="AH203" s="33">
        <v>10.846942</v>
      </c>
      <c r="AI203" s="34">
        <v>1.0614999999999999E-2</v>
      </c>
    </row>
    <row r="204" spans="1:35" ht="15" customHeight="1" x14ac:dyDescent="0.45">
      <c r="A204" s="104" t="s">
        <v>1281</v>
      </c>
      <c r="B204" s="55" t="s">
        <v>1110</v>
      </c>
      <c r="C204" s="33">
        <v>8.6858280000000008</v>
      </c>
      <c r="D204" s="33">
        <v>8.7194109999999991</v>
      </c>
      <c r="E204" s="33">
        <v>9.0979969999999994</v>
      </c>
      <c r="F204" s="33">
        <v>9.2141400000000004</v>
      </c>
      <c r="G204" s="33">
        <v>9.3655290000000004</v>
      </c>
      <c r="H204" s="33">
        <v>9.5547989999999992</v>
      </c>
      <c r="I204" s="33">
        <v>9.7640980000000006</v>
      </c>
      <c r="J204" s="33">
        <v>9.992381</v>
      </c>
      <c r="K204" s="33">
        <v>10.237795999999999</v>
      </c>
      <c r="L204" s="33">
        <v>10.307632999999999</v>
      </c>
      <c r="M204" s="33">
        <v>10.477574000000001</v>
      </c>
      <c r="N204" s="33">
        <v>10.632566000000001</v>
      </c>
      <c r="O204" s="33">
        <v>10.767554000000001</v>
      </c>
      <c r="P204" s="33">
        <v>10.858356000000001</v>
      </c>
      <c r="Q204" s="33">
        <v>10.849729999999999</v>
      </c>
      <c r="R204" s="33">
        <v>10.842128000000001</v>
      </c>
      <c r="S204" s="33">
        <v>10.836449999999999</v>
      </c>
      <c r="T204" s="33">
        <v>10.832492999999999</v>
      </c>
      <c r="U204" s="33">
        <v>10.792949999999999</v>
      </c>
      <c r="V204" s="33">
        <v>10.795484</v>
      </c>
      <c r="W204" s="33">
        <v>10.799977999999999</v>
      </c>
      <c r="X204" s="33">
        <v>10.806623</v>
      </c>
      <c r="Y204" s="33">
        <v>10.815735999999999</v>
      </c>
      <c r="Z204" s="33">
        <v>10.793866</v>
      </c>
      <c r="AA204" s="33">
        <v>10.810930000000001</v>
      </c>
      <c r="AB204" s="33">
        <v>10.830382</v>
      </c>
      <c r="AC204" s="33">
        <v>10.851671</v>
      </c>
      <c r="AD204" s="33">
        <v>10.853095</v>
      </c>
      <c r="AE204" s="33">
        <v>10.878844000000001</v>
      </c>
      <c r="AF204" s="33">
        <v>10.905549000000001</v>
      </c>
      <c r="AG204" s="33">
        <v>10.933128</v>
      </c>
      <c r="AH204" s="33">
        <v>10.960710000000001</v>
      </c>
      <c r="AI204" s="34">
        <v>7.5319999999999996E-3</v>
      </c>
    </row>
    <row r="205" spans="1:35" ht="15" customHeight="1" x14ac:dyDescent="0.45">
      <c r="A205" s="104" t="s">
        <v>1282</v>
      </c>
      <c r="B205" s="55" t="s">
        <v>1112</v>
      </c>
      <c r="C205" s="33">
        <v>6.2527379999999999</v>
      </c>
      <c r="D205" s="33">
        <v>6.2527379999999999</v>
      </c>
      <c r="E205" s="33">
        <v>6.9066599999999996</v>
      </c>
      <c r="F205" s="33">
        <v>6.9066599999999996</v>
      </c>
      <c r="G205" s="33">
        <v>6.9066599999999996</v>
      </c>
      <c r="H205" s="33">
        <v>6.9066599999999996</v>
      </c>
      <c r="I205" s="33">
        <v>6.9066599999999996</v>
      </c>
      <c r="J205" s="33">
        <v>6.9066599999999996</v>
      </c>
      <c r="K205" s="33">
        <v>6.9066599999999996</v>
      </c>
      <c r="L205" s="33">
        <v>6.9066599999999996</v>
      </c>
      <c r="M205" s="33">
        <v>6.9066599999999996</v>
      </c>
      <c r="N205" s="33">
        <v>6.9066599999999996</v>
      </c>
      <c r="O205" s="33">
        <v>6.9066599999999996</v>
      </c>
      <c r="P205" s="33">
        <v>6.9066590000000003</v>
      </c>
      <c r="Q205" s="33">
        <v>6.9066599999999996</v>
      </c>
      <c r="R205" s="33">
        <v>6.9066599999999996</v>
      </c>
      <c r="S205" s="33">
        <v>6.9066599999999996</v>
      </c>
      <c r="T205" s="33">
        <v>6.9066590000000003</v>
      </c>
      <c r="U205" s="33">
        <v>6.9066599999999996</v>
      </c>
      <c r="V205" s="33">
        <v>6.9066599999999996</v>
      </c>
      <c r="W205" s="33">
        <v>6.9066599999999996</v>
      </c>
      <c r="X205" s="33">
        <v>6.9066590000000003</v>
      </c>
      <c r="Y205" s="33">
        <v>6.9066599999999996</v>
      </c>
      <c r="Z205" s="33">
        <v>6.9066599999999996</v>
      </c>
      <c r="AA205" s="33">
        <v>6.9066599999999996</v>
      </c>
      <c r="AB205" s="33">
        <v>6.9066599999999996</v>
      </c>
      <c r="AC205" s="33">
        <v>6.9066599999999996</v>
      </c>
      <c r="AD205" s="33">
        <v>6.9066599999999996</v>
      </c>
      <c r="AE205" s="33">
        <v>6.9066599999999996</v>
      </c>
      <c r="AF205" s="33">
        <v>6.9066590000000003</v>
      </c>
      <c r="AG205" s="33">
        <v>6.9066599999999996</v>
      </c>
      <c r="AH205" s="33">
        <v>6.9066599999999996</v>
      </c>
      <c r="AI205" s="34">
        <v>3.2139999999999998E-3</v>
      </c>
    </row>
    <row r="206" spans="1:35" ht="15" customHeight="1" x14ac:dyDescent="0.45">
      <c r="A206" s="104" t="s">
        <v>1283</v>
      </c>
      <c r="B206" s="55" t="s">
        <v>1217</v>
      </c>
      <c r="C206" s="33">
        <v>6.2240250000000001</v>
      </c>
      <c r="D206" s="33">
        <v>6.273288</v>
      </c>
      <c r="E206" s="33">
        <v>6.3436029999999999</v>
      </c>
      <c r="F206" s="33">
        <v>6.4564060000000003</v>
      </c>
      <c r="G206" s="33">
        <v>6.582363</v>
      </c>
      <c r="H206" s="33">
        <v>6.7408089999999996</v>
      </c>
      <c r="I206" s="33">
        <v>6.919689</v>
      </c>
      <c r="J206" s="33">
        <v>7.1161050000000001</v>
      </c>
      <c r="K206" s="33">
        <v>7.3170950000000001</v>
      </c>
      <c r="L206" s="33">
        <v>7.4190740000000002</v>
      </c>
      <c r="M206" s="33">
        <v>7.5633509999999999</v>
      </c>
      <c r="N206" s="33">
        <v>7.6847519999999996</v>
      </c>
      <c r="O206" s="33">
        <v>7.7921829999999996</v>
      </c>
      <c r="P206" s="33">
        <v>7.8558830000000004</v>
      </c>
      <c r="Q206" s="33">
        <v>7.8640230000000004</v>
      </c>
      <c r="R206" s="33">
        <v>7.8630659999999999</v>
      </c>
      <c r="S206" s="33">
        <v>7.8689020000000003</v>
      </c>
      <c r="T206" s="33">
        <v>7.8777109999999997</v>
      </c>
      <c r="U206" s="33">
        <v>7.8848929999999999</v>
      </c>
      <c r="V206" s="33">
        <v>7.8880420000000004</v>
      </c>
      <c r="W206" s="33">
        <v>7.8898359999999998</v>
      </c>
      <c r="X206" s="33">
        <v>7.8900119999999996</v>
      </c>
      <c r="Y206" s="33">
        <v>7.8898840000000003</v>
      </c>
      <c r="Z206" s="33">
        <v>7.889208</v>
      </c>
      <c r="AA206" s="33">
        <v>7.8883289999999997</v>
      </c>
      <c r="AB206" s="33">
        <v>7.8872999999999998</v>
      </c>
      <c r="AC206" s="33">
        <v>7.8863779999999997</v>
      </c>
      <c r="AD206" s="33">
        <v>7.8852549999999999</v>
      </c>
      <c r="AE206" s="33">
        <v>7.8840029999999999</v>
      </c>
      <c r="AF206" s="33">
        <v>7.8828750000000003</v>
      </c>
      <c r="AG206" s="33">
        <v>7.8816550000000003</v>
      </c>
      <c r="AH206" s="33">
        <v>7.8804639999999999</v>
      </c>
      <c r="AI206" s="34">
        <v>7.6410000000000002E-3</v>
      </c>
    </row>
    <row r="207" spans="1:35" ht="15" customHeight="1" x14ac:dyDescent="0.45">
      <c r="A207" s="104" t="s">
        <v>1284</v>
      </c>
      <c r="B207" s="57" t="s">
        <v>1219</v>
      </c>
      <c r="C207" s="61">
        <v>7.3111649999999999</v>
      </c>
      <c r="D207" s="61">
        <v>7.4191919999999998</v>
      </c>
      <c r="E207" s="61">
        <v>7.6160269999999999</v>
      </c>
      <c r="F207" s="61">
        <v>7.6981549999999999</v>
      </c>
      <c r="G207" s="61">
        <v>7.8613049999999998</v>
      </c>
      <c r="H207" s="61">
        <v>8.0672510000000006</v>
      </c>
      <c r="I207" s="61">
        <v>8.3017109999999992</v>
      </c>
      <c r="J207" s="61">
        <v>8.5513729999999999</v>
      </c>
      <c r="K207" s="61">
        <v>8.8076489999999996</v>
      </c>
      <c r="L207" s="61">
        <v>8.9385410000000007</v>
      </c>
      <c r="M207" s="61">
        <v>9.1249400000000005</v>
      </c>
      <c r="N207" s="61">
        <v>9.2830469999999998</v>
      </c>
      <c r="O207" s="61">
        <v>9.4291750000000008</v>
      </c>
      <c r="P207" s="61">
        <v>9.5204939999999993</v>
      </c>
      <c r="Q207" s="61">
        <v>9.5494240000000001</v>
      </c>
      <c r="R207" s="61">
        <v>9.5662920000000007</v>
      </c>
      <c r="S207" s="61">
        <v>9.597016</v>
      </c>
      <c r="T207" s="61">
        <v>9.6268809999999991</v>
      </c>
      <c r="U207" s="61">
        <v>9.6518899999999999</v>
      </c>
      <c r="V207" s="61">
        <v>9.6729529999999997</v>
      </c>
      <c r="W207" s="61">
        <v>9.6917530000000003</v>
      </c>
      <c r="X207" s="61">
        <v>9.7025749999999995</v>
      </c>
      <c r="Y207" s="61">
        <v>9.7132389999999997</v>
      </c>
      <c r="Z207" s="61">
        <v>9.7283770000000001</v>
      </c>
      <c r="AA207" s="61">
        <v>9.7440040000000003</v>
      </c>
      <c r="AB207" s="61">
        <v>9.7660049999999998</v>
      </c>
      <c r="AC207" s="61">
        <v>9.7931220000000003</v>
      </c>
      <c r="AD207" s="61">
        <v>9.8209940000000007</v>
      </c>
      <c r="AE207" s="61">
        <v>9.8439239999999995</v>
      </c>
      <c r="AF207" s="61">
        <v>9.8710690000000003</v>
      </c>
      <c r="AG207" s="61">
        <v>9.8942990000000002</v>
      </c>
      <c r="AH207" s="61">
        <v>9.9219410000000003</v>
      </c>
      <c r="AI207" s="60">
        <v>9.8989999999999998E-3</v>
      </c>
    </row>
    <row r="209" spans="1:35" ht="15" customHeight="1" x14ac:dyDescent="0.45">
      <c r="B209" s="57" t="s">
        <v>1285</v>
      </c>
    </row>
    <row r="210" spans="1:35" ht="15" customHeight="1" x14ac:dyDescent="0.45">
      <c r="B210" s="57" t="s">
        <v>1094</v>
      </c>
    </row>
    <row r="211" spans="1:35" ht="15" customHeight="1" x14ac:dyDescent="0.45">
      <c r="A211" s="104" t="s">
        <v>1286</v>
      </c>
      <c r="B211" s="55" t="s">
        <v>1096</v>
      </c>
      <c r="C211" s="33">
        <v>164.36260999999999</v>
      </c>
      <c r="D211" s="33">
        <v>162.7621</v>
      </c>
      <c r="E211" s="33">
        <v>161.99693300000001</v>
      </c>
      <c r="F211" s="33">
        <v>161.18267800000001</v>
      </c>
      <c r="G211" s="33">
        <v>162.71696499999999</v>
      </c>
      <c r="H211" s="33">
        <v>163.40625</v>
      </c>
      <c r="I211" s="33">
        <v>163.328812</v>
      </c>
      <c r="J211" s="33">
        <v>163.11859100000001</v>
      </c>
      <c r="K211" s="33">
        <v>163.73619099999999</v>
      </c>
      <c r="L211" s="33">
        <v>164.944016</v>
      </c>
      <c r="M211" s="33">
        <v>165.06669600000001</v>
      </c>
      <c r="N211" s="33">
        <v>164.74612400000001</v>
      </c>
      <c r="O211" s="33">
        <v>164.256058</v>
      </c>
      <c r="P211" s="33">
        <v>163.960373</v>
      </c>
      <c r="Q211" s="33">
        <v>163.70710800000001</v>
      </c>
      <c r="R211" s="33">
        <v>163.525757</v>
      </c>
      <c r="S211" s="33">
        <v>163.72224399999999</v>
      </c>
      <c r="T211" s="33">
        <v>164.386627</v>
      </c>
      <c r="U211" s="33">
        <v>165.03178399999999</v>
      </c>
      <c r="V211" s="33">
        <v>166.11283900000001</v>
      </c>
      <c r="W211" s="33">
        <v>166.68756099999999</v>
      </c>
      <c r="X211" s="33">
        <v>167.06170700000001</v>
      </c>
      <c r="Y211" s="33">
        <v>167.70488</v>
      </c>
      <c r="Z211" s="33">
        <v>167.89836099999999</v>
      </c>
      <c r="AA211" s="33">
        <v>167.975143</v>
      </c>
      <c r="AB211" s="33">
        <v>168.48135400000001</v>
      </c>
      <c r="AC211" s="33">
        <v>169.22558599999999</v>
      </c>
      <c r="AD211" s="33">
        <v>169.87304700000001</v>
      </c>
      <c r="AE211" s="33">
        <v>170.21661399999999</v>
      </c>
      <c r="AF211" s="33">
        <v>170.267517</v>
      </c>
      <c r="AG211" s="33">
        <v>170.339462</v>
      </c>
      <c r="AH211" s="33">
        <v>170.62962300000001</v>
      </c>
      <c r="AI211" s="34">
        <v>1.2080000000000001E-3</v>
      </c>
    </row>
    <row r="212" spans="1:35" ht="15" customHeight="1" x14ac:dyDescent="0.45">
      <c r="A212" s="104" t="s">
        <v>1287</v>
      </c>
      <c r="B212" s="55" t="s">
        <v>1098</v>
      </c>
      <c r="C212" s="33">
        <v>56.661766</v>
      </c>
      <c r="D212" s="33">
        <v>57.289883000000003</v>
      </c>
      <c r="E212" s="33">
        <v>58.170428999999999</v>
      </c>
      <c r="F212" s="33">
        <v>59.134914000000002</v>
      </c>
      <c r="G212" s="33">
        <v>61.024197000000001</v>
      </c>
      <c r="H212" s="33">
        <v>62.615268999999998</v>
      </c>
      <c r="I212" s="33">
        <v>63.715159999999997</v>
      </c>
      <c r="J212" s="33">
        <v>64.690521000000004</v>
      </c>
      <c r="K212" s="33">
        <v>66.290588</v>
      </c>
      <c r="L212" s="33">
        <v>67.430396999999999</v>
      </c>
      <c r="M212" s="33">
        <v>68.882721000000004</v>
      </c>
      <c r="N212" s="33">
        <v>69.876594999999995</v>
      </c>
      <c r="O212" s="33">
        <v>71.086226999999994</v>
      </c>
      <c r="P212" s="33">
        <v>72.559005999999997</v>
      </c>
      <c r="Q212" s="33">
        <v>73.851616000000007</v>
      </c>
      <c r="R212" s="33">
        <v>75.114304000000004</v>
      </c>
      <c r="S212" s="33">
        <v>76.588074000000006</v>
      </c>
      <c r="T212" s="33">
        <v>78.282821999999996</v>
      </c>
      <c r="U212" s="33">
        <v>80.110786000000004</v>
      </c>
      <c r="V212" s="33">
        <v>81.779831000000001</v>
      </c>
      <c r="W212" s="33">
        <v>82.641754000000006</v>
      </c>
      <c r="X212" s="33">
        <v>83.919601</v>
      </c>
      <c r="Y212" s="33">
        <v>85.44265</v>
      </c>
      <c r="Z212" s="33">
        <v>86.873137999999997</v>
      </c>
      <c r="AA212" s="33">
        <v>88.242737000000005</v>
      </c>
      <c r="AB212" s="33">
        <v>89.651093000000003</v>
      </c>
      <c r="AC212" s="33">
        <v>91.278876999999994</v>
      </c>
      <c r="AD212" s="33">
        <v>92.847374000000002</v>
      </c>
      <c r="AE212" s="33">
        <v>94.240547000000007</v>
      </c>
      <c r="AF212" s="33">
        <v>95.641593999999998</v>
      </c>
      <c r="AG212" s="33">
        <v>96.975487000000001</v>
      </c>
      <c r="AH212" s="33">
        <v>98.467369000000005</v>
      </c>
      <c r="AI212" s="34">
        <v>1.7985999999999999E-2</v>
      </c>
    </row>
    <row r="213" spans="1:35" ht="15" customHeight="1" x14ac:dyDescent="0.45">
      <c r="A213" s="104" t="s">
        <v>1288</v>
      </c>
      <c r="B213" s="55" t="s">
        <v>1100</v>
      </c>
      <c r="C213" s="33">
        <v>0.19626199999999999</v>
      </c>
      <c r="D213" s="33">
        <v>0.20242099999999999</v>
      </c>
      <c r="E213" s="33">
        <v>0.20885999999999999</v>
      </c>
      <c r="F213" s="33">
        <v>0.21557399999999999</v>
      </c>
      <c r="G213" s="33">
        <v>0.22585</v>
      </c>
      <c r="H213" s="33">
        <v>0.23544399999999999</v>
      </c>
      <c r="I213" s="33">
        <v>0.24459</v>
      </c>
      <c r="J213" s="33">
        <v>0.253747</v>
      </c>
      <c r="K213" s="33">
        <v>0.26459300000000002</v>
      </c>
      <c r="L213" s="33">
        <v>0.276167</v>
      </c>
      <c r="M213" s="33">
        <v>0.28763300000000003</v>
      </c>
      <c r="N213" s="33">
        <v>0.299072</v>
      </c>
      <c r="O213" s="33">
        <v>0.310417</v>
      </c>
      <c r="P213" s="33">
        <v>0.32286599999999999</v>
      </c>
      <c r="Q213" s="33">
        <v>0.33566699999999999</v>
      </c>
      <c r="R213" s="33">
        <v>0.34909299999999999</v>
      </c>
      <c r="S213" s="33">
        <v>0.364008</v>
      </c>
      <c r="T213" s="33">
        <v>0.38069700000000001</v>
      </c>
      <c r="U213" s="33">
        <v>0.39838200000000001</v>
      </c>
      <c r="V213" s="33">
        <v>0.41739900000000002</v>
      </c>
      <c r="W213" s="33">
        <v>0.43663800000000003</v>
      </c>
      <c r="X213" s="33">
        <v>0.45610000000000001</v>
      </c>
      <c r="Y213" s="33">
        <v>0.47705799999999998</v>
      </c>
      <c r="Z213" s="33">
        <v>0.49801099999999998</v>
      </c>
      <c r="AA213" s="33">
        <v>0.51964200000000005</v>
      </c>
      <c r="AB213" s="33">
        <v>0.54401699999999997</v>
      </c>
      <c r="AC213" s="33">
        <v>0.56998499999999996</v>
      </c>
      <c r="AD213" s="33">
        <v>0.59697500000000003</v>
      </c>
      <c r="AE213" s="33">
        <v>0.62427600000000005</v>
      </c>
      <c r="AF213" s="33">
        <v>0.65316200000000002</v>
      </c>
      <c r="AG213" s="33">
        <v>0.682118</v>
      </c>
      <c r="AH213" s="33">
        <v>0.71290399999999998</v>
      </c>
      <c r="AI213" s="34">
        <v>4.2486999999999997E-2</v>
      </c>
    </row>
    <row r="214" spans="1:35" ht="15" customHeight="1" x14ac:dyDescent="0.45">
      <c r="A214" s="104" t="s">
        <v>1289</v>
      </c>
      <c r="B214" s="55" t="s">
        <v>1102</v>
      </c>
      <c r="C214" s="33">
        <v>0.12302200000000001</v>
      </c>
      <c r="D214" s="33">
        <v>0.123276</v>
      </c>
      <c r="E214" s="33">
        <v>0.12359100000000001</v>
      </c>
      <c r="F214" s="33">
        <v>0.123957</v>
      </c>
      <c r="G214" s="33">
        <v>0.12620400000000001</v>
      </c>
      <c r="H214" s="33">
        <v>0.12786900000000001</v>
      </c>
      <c r="I214" s="33">
        <v>0.129576</v>
      </c>
      <c r="J214" s="33">
        <v>0.131187</v>
      </c>
      <c r="K214" s="33">
        <v>0.13356299999999999</v>
      </c>
      <c r="L214" s="33">
        <v>0.13656099999999999</v>
      </c>
      <c r="M214" s="33">
        <v>0.13944100000000001</v>
      </c>
      <c r="N214" s="33">
        <v>0.141933</v>
      </c>
      <c r="O214" s="33">
        <v>0.14466799999999999</v>
      </c>
      <c r="P214" s="33">
        <v>0.14813499999999999</v>
      </c>
      <c r="Q214" s="33">
        <v>0.15179699999999999</v>
      </c>
      <c r="R214" s="33">
        <v>0.15712799999999999</v>
      </c>
      <c r="S214" s="33">
        <v>0.16336400000000001</v>
      </c>
      <c r="T214" s="33">
        <v>0.17316899999999999</v>
      </c>
      <c r="U214" s="33">
        <v>0.185608</v>
      </c>
      <c r="V214" s="33">
        <v>0.19977800000000001</v>
      </c>
      <c r="W214" s="33">
        <v>0.21515899999999999</v>
      </c>
      <c r="X214" s="33">
        <v>0.23188</v>
      </c>
      <c r="Y214" s="33">
        <v>0.25175500000000001</v>
      </c>
      <c r="Z214" s="33">
        <v>0.273312</v>
      </c>
      <c r="AA214" s="33">
        <v>0.29710700000000001</v>
      </c>
      <c r="AB214" s="33">
        <v>0.32463799999999998</v>
      </c>
      <c r="AC214" s="33">
        <v>0.35623500000000002</v>
      </c>
      <c r="AD214" s="33">
        <v>0.39143099999999997</v>
      </c>
      <c r="AE214" s="33">
        <v>0.43241800000000002</v>
      </c>
      <c r="AF214" s="33">
        <v>0.47843599999999997</v>
      </c>
      <c r="AG214" s="33">
        <v>0.52883899999999995</v>
      </c>
      <c r="AH214" s="33">
        <v>0.58578399999999997</v>
      </c>
      <c r="AI214" s="34">
        <v>5.1630000000000002E-2</v>
      </c>
    </row>
    <row r="215" spans="1:35" ht="15" customHeight="1" x14ac:dyDescent="0.45">
      <c r="A215" s="104" t="s">
        <v>1290</v>
      </c>
      <c r="B215" s="55" t="s">
        <v>1104</v>
      </c>
      <c r="C215" s="33">
        <v>24.537821000000001</v>
      </c>
      <c r="D215" s="33">
        <v>24.930105000000001</v>
      </c>
      <c r="E215" s="33">
        <v>25.212515</v>
      </c>
      <c r="F215" s="33">
        <v>25.539280000000002</v>
      </c>
      <c r="G215" s="33">
        <v>26.296892</v>
      </c>
      <c r="H215" s="33">
        <v>27.008835000000001</v>
      </c>
      <c r="I215" s="33">
        <v>28.119619</v>
      </c>
      <c r="J215" s="33">
        <v>29.156687000000002</v>
      </c>
      <c r="K215" s="33">
        <v>30.075302000000001</v>
      </c>
      <c r="L215" s="33">
        <v>31.153372000000001</v>
      </c>
      <c r="M215" s="33">
        <v>32.478366999999999</v>
      </c>
      <c r="N215" s="33">
        <v>34.283344</v>
      </c>
      <c r="O215" s="33">
        <v>35.583796999999997</v>
      </c>
      <c r="P215" s="33">
        <v>37.010818</v>
      </c>
      <c r="Q215" s="33">
        <v>38.478256000000002</v>
      </c>
      <c r="R215" s="33">
        <v>40.017364999999998</v>
      </c>
      <c r="S215" s="33">
        <v>41.727012999999999</v>
      </c>
      <c r="T215" s="33">
        <v>43.640208999999999</v>
      </c>
      <c r="U215" s="33">
        <v>45.667400000000001</v>
      </c>
      <c r="V215" s="33">
        <v>47.847340000000003</v>
      </c>
      <c r="W215" s="33">
        <v>50.949908999999998</v>
      </c>
      <c r="X215" s="33">
        <v>53.459896000000001</v>
      </c>
      <c r="Y215" s="33">
        <v>55.916469999999997</v>
      </c>
      <c r="Z215" s="33">
        <v>58.372382999999999</v>
      </c>
      <c r="AA215" s="33">
        <v>60.907795</v>
      </c>
      <c r="AB215" s="33">
        <v>64.089423999999994</v>
      </c>
      <c r="AC215" s="33">
        <v>67.148666000000006</v>
      </c>
      <c r="AD215" s="33">
        <v>70.328247000000005</v>
      </c>
      <c r="AE215" s="33">
        <v>73.544578999999999</v>
      </c>
      <c r="AF215" s="33">
        <v>77.289306999999994</v>
      </c>
      <c r="AG215" s="33">
        <v>80.506362999999993</v>
      </c>
      <c r="AH215" s="33">
        <v>83.672195000000002</v>
      </c>
      <c r="AI215" s="34">
        <v>4.0363999999999997E-2</v>
      </c>
    </row>
    <row r="216" spans="1:35" ht="15" customHeight="1" x14ac:dyDescent="0.45">
      <c r="A216" s="104" t="s">
        <v>1291</v>
      </c>
      <c r="B216" s="55" t="s">
        <v>1106</v>
      </c>
      <c r="C216" s="33">
        <v>0</v>
      </c>
      <c r="D216" s="33">
        <v>0.28977900000000001</v>
      </c>
      <c r="E216" s="33">
        <v>0.29830899999999999</v>
      </c>
      <c r="F216" s="33">
        <v>0.30789800000000001</v>
      </c>
      <c r="G216" s="33">
        <v>0.322575</v>
      </c>
      <c r="H216" s="33">
        <v>0.33627899999999999</v>
      </c>
      <c r="I216" s="33">
        <v>0.34934100000000001</v>
      </c>
      <c r="J216" s="33">
        <v>0.36242099999999999</v>
      </c>
      <c r="K216" s="33">
        <v>0.377911</v>
      </c>
      <c r="L216" s="33">
        <v>0.39444299999999999</v>
      </c>
      <c r="M216" s="33">
        <v>0.41082000000000002</v>
      </c>
      <c r="N216" s="33">
        <v>0.42715799999999998</v>
      </c>
      <c r="O216" s="33">
        <v>0.44336100000000001</v>
      </c>
      <c r="P216" s="33">
        <v>0.46114100000000002</v>
      </c>
      <c r="Q216" s="33">
        <v>0.47942499999999999</v>
      </c>
      <c r="R216" s="33">
        <v>0.49860100000000002</v>
      </c>
      <c r="S216" s="33">
        <v>0.519903</v>
      </c>
      <c r="T216" s="33">
        <v>0.54374100000000003</v>
      </c>
      <c r="U216" s="33">
        <v>0.56899900000000003</v>
      </c>
      <c r="V216" s="33">
        <v>0.59616000000000002</v>
      </c>
      <c r="W216" s="33">
        <v>0.62363900000000005</v>
      </c>
      <c r="X216" s="33">
        <v>0.65143600000000002</v>
      </c>
      <c r="Y216" s="33">
        <v>0.68137000000000003</v>
      </c>
      <c r="Z216" s="33">
        <v>0.71129699999999996</v>
      </c>
      <c r="AA216" s="33">
        <v>0.74219199999999996</v>
      </c>
      <c r="AB216" s="33">
        <v>0.77700499999999995</v>
      </c>
      <c r="AC216" s="33">
        <v>0.81409500000000001</v>
      </c>
      <c r="AD216" s="33">
        <v>0.85264399999999996</v>
      </c>
      <c r="AE216" s="33">
        <v>0.89163800000000004</v>
      </c>
      <c r="AF216" s="33">
        <v>0.93289500000000003</v>
      </c>
      <c r="AG216" s="33">
        <v>0.97425099999999998</v>
      </c>
      <c r="AH216" s="33">
        <v>1.018222</v>
      </c>
      <c r="AI216" s="34" t="s">
        <v>153</v>
      </c>
    </row>
    <row r="217" spans="1:35" ht="15" customHeight="1" x14ac:dyDescent="0.45">
      <c r="A217" s="104" t="s">
        <v>1292</v>
      </c>
      <c r="B217" s="55" t="s">
        <v>1108</v>
      </c>
      <c r="C217" s="33">
        <v>0</v>
      </c>
      <c r="D217" s="33">
        <v>0.31817000000000001</v>
      </c>
      <c r="E217" s="33">
        <v>0.328291</v>
      </c>
      <c r="F217" s="33">
        <v>0.33884399999999998</v>
      </c>
      <c r="G217" s="33">
        <v>0.35499599999999998</v>
      </c>
      <c r="H217" s="33">
        <v>0.37007600000000002</v>
      </c>
      <c r="I217" s="33">
        <v>0.38445200000000002</v>
      </c>
      <c r="J217" s="33">
        <v>0.39884599999999998</v>
      </c>
      <c r="K217" s="33">
        <v>0.41589300000000001</v>
      </c>
      <c r="L217" s="33">
        <v>0.434087</v>
      </c>
      <c r="M217" s="33">
        <v>0.45210899999999998</v>
      </c>
      <c r="N217" s="33">
        <v>0.47008899999999998</v>
      </c>
      <c r="O217" s="33">
        <v>0.48792099999999999</v>
      </c>
      <c r="P217" s="33">
        <v>0.50748800000000005</v>
      </c>
      <c r="Q217" s="33">
        <v>0.52760899999999999</v>
      </c>
      <c r="R217" s="33">
        <v>0.54871400000000004</v>
      </c>
      <c r="S217" s="33">
        <v>0.572156</v>
      </c>
      <c r="T217" s="33">
        <v>0.59838999999999998</v>
      </c>
      <c r="U217" s="33">
        <v>0.62618600000000002</v>
      </c>
      <c r="V217" s="33">
        <v>0.65607700000000002</v>
      </c>
      <c r="W217" s="33">
        <v>0.68631799999999998</v>
      </c>
      <c r="X217" s="33">
        <v>0.71690900000000002</v>
      </c>
      <c r="Y217" s="33">
        <v>0.74985199999999996</v>
      </c>
      <c r="Z217" s="33">
        <v>0.78278599999999998</v>
      </c>
      <c r="AA217" s="33">
        <v>0.81678600000000001</v>
      </c>
      <c r="AB217" s="33">
        <v>0.85509900000000005</v>
      </c>
      <c r="AC217" s="33">
        <v>0.89591600000000005</v>
      </c>
      <c r="AD217" s="33">
        <v>0.93833900000000003</v>
      </c>
      <c r="AE217" s="33">
        <v>0.98125200000000001</v>
      </c>
      <c r="AF217" s="33">
        <v>1.0266569999999999</v>
      </c>
      <c r="AG217" s="33">
        <v>1.0721689999999999</v>
      </c>
      <c r="AH217" s="33">
        <v>1.12056</v>
      </c>
      <c r="AI217" s="34" t="s">
        <v>153</v>
      </c>
    </row>
    <row r="218" spans="1:35" ht="15" customHeight="1" x14ac:dyDescent="0.45">
      <c r="A218" s="104" t="s">
        <v>1293</v>
      </c>
      <c r="B218" s="55" t="s">
        <v>1110</v>
      </c>
      <c r="C218" s="33">
        <v>0</v>
      </c>
      <c r="D218" s="33">
        <v>0.29501699999999997</v>
      </c>
      <c r="E218" s="33">
        <v>0.30440200000000001</v>
      </c>
      <c r="F218" s="33">
        <v>0.31418699999999999</v>
      </c>
      <c r="G218" s="33">
        <v>0.32916400000000001</v>
      </c>
      <c r="H218" s="33">
        <v>0.34314699999999998</v>
      </c>
      <c r="I218" s="33">
        <v>0.35647600000000002</v>
      </c>
      <c r="J218" s="33">
        <v>0.36982300000000001</v>
      </c>
      <c r="K218" s="33">
        <v>0.38562999999999997</v>
      </c>
      <c r="L218" s="33">
        <v>0.402499</v>
      </c>
      <c r="M218" s="33">
        <v>0.41921000000000003</v>
      </c>
      <c r="N218" s="33">
        <v>0.43588199999999999</v>
      </c>
      <c r="O218" s="33">
        <v>0.45241599999999998</v>
      </c>
      <c r="P218" s="33">
        <v>0.47055900000000001</v>
      </c>
      <c r="Q218" s="33">
        <v>0.48921599999999998</v>
      </c>
      <c r="R218" s="33">
        <v>0.50878500000000004</v>
      </c>
      <c r="S218" s="33">
        <v>0.53052200000000005</v>
      </c>
      <c r="T218" s="33">
        <v>0.55484599999999995</v>
      </c>
      <c r="U218" s="33">
        <v>0.58062000000000002</v>
      </c>
      <c r="V218" s="33">
        <v>0.60833599999999999</v>
      </c>
      <c r="W218" s="33">
        <v>0.63637600000000005</v>
      </c>
      <c r="X218" s="33">
        <v>0.66474100000000003</v>
      </c>
      <c r="Y218" s="33">
        <v>0.69528699999999999</v>
      </c>
      <c r="Z218" s="33">
        <v>0.72582400000000002</v>
      </c>
      <c r="AA218" s="33">
        <v>0.757351</v>
      </c>
      <c r="AB218" s="33">
        <v>0.792875</v>
      </c>
      <c r="AC218" s="33">
        <v>0.83072299999999999</v>
      </c>
      <c r="AD218" s="33">
        <v>0.870058</v>
      </c>
      <c r="AE218" s="33">
        <v>0.90984900000000002</v>
      </c>
      <c r="AF218" s="33">
        <v>0.95194900000000005</v>
      </c>
      <c r="AG218" s="33">
        <v>0.99414999999999998</v>
      </c>
      <c r="AH218" s="33">
        <v>1.0390189999999999</v>
      </c>
      <c r="AI218" s="34" t="s">
        <v>153</v>
      </c>
    </row>
    <row r="219" spans="1:35" ht="15" customHeight="1" x14ac:dyDescent="0.45">
      <c r="A219" s="104" t="s">
        <v>1294</v>
      </c>
      <c r="B219" s="55" t="s">
        <v>1112</v>
      </c>
      <c r="C219" s="33">
        <v>0</v>
      </c>
      <c r="D219" s="33">
        <v>2.05E-4</v>
      </c>
      <c r="E219" s="33">
        <v>2.05E-4</v>
      </c>
      <c r="F219" s="33">
        <v>2.05E-4</v>
      </c>
      <c r="G219" s="33">
        <v>2.0699999999999999E-4</v>
      </c>
      <c r="H219" s="33">
        <v>2.0900000000000001E-4</v>
      </c>
      <c r="I219" s="33">
        <v>2.0900000000000001E-4</v>
      </c>
      <c r="J219" s="33">
        <v>2.1000000000000001E-4</v>
      </c>
      <c r="K219" s="33">
        <v>2.1000000000000001E-4</v>
      </c>
      <c r="L219" s="33">
        <v>2.1100000000000001E-4</v>
      </c>
      <c r="M219" s="33">
        <v>2.1100000000000001E-4</v>
      </c>
      <c r="N219" s="33">
        <v>2.1000000000000001E-4</v>
      </c>
      <c r="O219" s="33">
        <v>2.0699999999999999E-4</v>
      </c>
      <c r="P219" s="33">
        <v>2.05E-4</v>
      </c>
      <c r="Q219" s="33">
        <v>2.0100000000000001E-4</v>
      </c>
      <c r="R219" s="33">
        <v>1.9699999999999999E-4</v>
      </c>
      <c r="S219" s="33">
        <v>1.93E-4</v>
      </c>
      <c r="T219" s="33">
        <v>1.9000000000000001E-4</v>
      </c>
      <c r="U219" s="33">
        <v>1.8799999999999999E-4</v>
      </c>
      <c r="V219" s="33">
        <v>1.85E-4</v>
      </c>
      <c r="W219" s="33">
        <v>1.8200000000000001E-4</v>
      </c>
      <c r="X219" s="33">
        <v>1.7899999999999999E-4</v>
      </c>
      <c r="Y219" s="33">
        <v>1.7699999999999999E-4</v>
      </c>
      <c r="Z219" s="33">
        <v>1.74E-4</v>
      </c>
      <c r="AA219" s="33">
        <v>1.7100000000000001E-4</v>
      </c>
      <c r="AB219" s="33">
        <v>1.6799999999999999E-4</v>
      </c>
      <c r="AC219" s="33">
        <v>1.66E-4</v>
      </c>
      <c r="AD219" s="33">
        <v>1.64E-4</v>
      </c>
      <c r="AE219" s="33">
        <v>1.6100000000000001E-4</v>
      </c>
      <c r="AF219" s="33">
        <v>1.5899999999999999E-4</v>
      </c>
      <c r="AG219" s="33">
        <v>1.56E-4</v>
      </c>
      <c r="AH219" s="33">
        <v>1.54E-4</v>
      </c>
      <c r="AI219" s="34" t="s">
        <v>153</v>
      </c>
    </row>
    <row r="220" spans="1:35" ht="15" customHeight="1" x14ac:dyDescent="0.45">
      <c r="A220" s="104" t="s">
        <v>1295</v>
      </c>
      <c r="B220" s="55" t="s">
        <v>1114</v>
      </c>
      <c r="C220" s="33">
        <v>245.88149999999999</v>
      </c>
      <c r="D220" s="33">
        <v>246.21096800000001</v>
      </c>
      <c r="E220" s="33">
        <v>246.64350899999999</v>
      </c>
      <c r="F220" s="33">
        <v>247.15756200000001</v>
      </c>
      <c r="G220" s="33">
        <v>251.39704900000001</v>
      </c>
      <c r="H220" s="33">
        <v>254.443375</v>
      </c>
      <c r="I220" s="33">
        <v>256.62820399999998</v>
      </c>
      <c r="J220" s="33">
        <v>258.48199499999998</v>
      </c>
      <c r="K220" s="33">
        <v>261.67987099999999</v>
      </c>
      <c r="L220" s="33">
        <v>265.17175300000002</v>
      </c>
      <c r="M220" s="33">
        <v>268.13717700000001</v>
      </c>
      <c r="N220" s="33">
        <v>270.68038899999999</v>
      </c>
      <c r="O220" s="33">
        <v>272.76507600000002</v>
      </c>
      <c r="P220" s="33">
        <v>275.44058200000001</v>
      </c>
      <c r="Q220" s="33">
        <v>278.02090500000003</v>
      </c>
      <c r="R220" s="33">
        <v>280.71997099999999</v>
      </c>
      <c r="S220" s="33">
        <v>284.18743899999998</v>
      </c>
      <c r="T220" s="33">
        <v>288.56072999999998</v>
      </c>
      <c r="U220" s="33">
        <v>293.16995200000002</v>
      </c>
      <c r="V220" s="33">
        <v>298.217896</v>
      </c>
      <c r="W220" s="33">
        <v>302.87750199999999</v>
      </c>
      <c r="X220" s="33">
        <v>307.16247600000003</v>
      </c>
      <c r="Y220" s="33">
        <v>311.91952500000002</v>
      </c>
      <c r="Z220" s="33">
        <v>316.13531499999999</v>
      </c>
      <c r="AA220" s="33">
        <v>320.25891100000001</v>
      </c>
      <c r="AB220" s="33">
        <v>325.51574699999998</v>
      </c>
      <c r="AC220" s="33">
        <v>331.12027</v>
      </c>
      <c r="AD220" s="33">
        <v>336.69827299999997</v>
      </c>
      <c r="AE220" s="33">
        <v>341.84130900000002</v>
      </c>
      <c r="AF220" s="33">
        <v>347.24163800000002</v>
      </c>
      <c r="AG220" s="33">
        <v>352.07302900000002</v>
      </c>
      <c r="AH220" s="33">
        <v>357.245789</v>
      </c>
      <c r="AI220" s="34">
        <v>1.2123999999999999E-2</v>
      </c>
    </row>
    <row r="221" spans="1:35" ht="15" customHeight="1" x14ac:dyDescent="0.45">
      <c r="B221" s="57" t="s">
        <v>1115</v>
      </c>
    </row>
    <row r="222" spans="1:35" ht="15" customHeight="1" x14ac:dyDescent="0.45">
      <c r="A222" s="104" t="s">
        <v>1296</v>
      </c>
      <c r="B222" s="55" t="s">
        <v>1096</v>
      </c>
      <c r="C222" s="33">
        <v>133.18078600000001</v>
      </c>
      <c r="D222" s="33">
        <v>125.091003</v>
      </c>
      <c r="E222" s="33">
        <v>114.074394</v>
      </c>
      <c r="F222" s="33">
        <v>126.075699</v>
      </c>
      <c r="G222" s="33">
        <v>129.105209</v>
      </c>
      <c r="H222" s="33">
        <v>130.603241</v>
      </c>
      <c r="I222" s="33">
        <v>131.550476</v>
      </c>
      <c r="J222" s="33">
        <v>132.92094399999999</v>
      </c>
      <c r="K222" s="33">
        <v>134.88215600000001</v>
      </c>
      <c r="L222" s="33">
        <v>137.218536</v>
      </c>
      <c r="M222" s="33">
        <v>139.45242300000001</v>
      </c>
      <c r="N222" s="33">
        <v>141.990723</v>
      </c>
      <c r="O222" s="33">
        <v>143.79269400000001</v>
      </c>
      <c r="P222" s="33">
        <v>146.15484599999999</v>
      </c>
      <c r="Q222" s="33">
        <v>148.036652</v>
      </c>
      <c r="R222" s="33">
        <v>150.472351</v>
      </c>
      <c r="S222" s="33">
        <v>152.00361599999999</v>
      </c>
      <c r="T222" s="33">
        <v>154.08277899999999</v>
      </c>
      <c r="U222" s="33">
        <v>157.52546699999999</v>
      </c>
      <c r="V222" s="33">
        <v>161.51997399999999</v>
      </c>
      <c r="W222" s="33">
        <v>165.63919100000001</v>
      </c>
      <c r="X222" s="33">
        <v>170.90373199999999</v>
      </c>
      <c r="Y222" s="33">
        <v>176.68124399999999</v>
      </c>
      <c r="Z222" s="33">
        <v>181.51843299999999</v>
      </c>
      <c r="AA222" s="33">
        <v>186.312714</v>
      </c>
      <c r="AB222" s="33">
        <v>190.40969799999999</v>
      </c>
      <c r="AC222" s="33">
        <v>193.723038</v>
      </c>
      <c r="AD222" s="33">
        <v>196.82482899999999</v>
      </c>
      <c r="AE222" s="33">
        <v>200.120193</v>
      </c>
      <c r="AF222" s="33">
        <v>203.12114</v>
      </c>
      <c r="AG222" s="33">
        <v>206.79911799999999</v>
      </c>
      <c r="AH222" s="33">
        <v>209.991806</v>
      </c>
      <c r="AI222" s="34">
        <v>1.4796999999999999E-2</v>
      </c>
    </row>
    <row r="223" spans="1:35" ht="15" customHeight="1" x14ac:dyDescent="0.45">
      <c r="A223" s="104" t="s">
        <v>1297</v>
      </c>
      <c r="B223" s="55" t="s">
        <v>1098</v>
      </c>
      <c r="C223" s="33">
        <v>68.587029000000001</v>
      </c>
      <c r="D223" s="33">
        <v>64.461258000000001</v>
      </c>
      <c r="E223" s="33">
        <v>58.775176999999999</v>
      </c>
      <c r="F223" s="33">
        <v>64.457436000000001</v>
      </c>
      <c r="G223" s="33">
        <v>66.722458000000003</v>
      </c>
      <c r="H223" s="33">
        <v>68.387482000000006</v>
      </c>
      <c r="I223" s="33">
        <v>69.619445999999996</v>
      </c>
      <c r="J223" s="33">
        <v>70.637978000000004</v>
      </c>
      <c r="K223" s="33">
        <v>71.727333000000002</v>
      </c>
      <c r="L223" s="33">
        <v>73.446113999999994</v>
      </c>
      <c r="M223" s="33">
        <v>75.082031000000001</v>
      </c>
      <c r="N223" s="33">
        <v>76.683029000000005</v>
      </c>
      <c r="O223" s="33">
        <v>77.726883000000001</v>
      </c>
      <c r="P223" s="33">
        <v>78.976151000000002</v>
      </c>
      <c r="Q223" s="33">
        <v>79.865204000000006</v>
      </c>
      <c r="R223" s="33">
        <v>80.885795999999999</v>
      </c>
      <c r="S223" s="33">
        <v>81.392143000000004</v>
      </c>
      <c r="T223" s="33">
        <v>82.189437999999996</v>
      </c>
      <c r="U223" s="33">
        <v>83.708198999999993</v>
      </c>
      <c r="V223" s="33">
        <v>85.510704000000004</v>
      </c>
      <c r="W223" s="33">
        <v>87.365989999999996</v>
      </c>
      <c r="X223" s="33">
        <v>89.809478999999996</v>
      </c>
      <c r="Y223" s="33">
        <v>92.497101000000001</v>
      </c>
      <c r="Z223" s="33">
        <v>94.492194999999995</v>
      </c>
      <c r="AA223" s="33">
        <v>96.431449999999998</v>
      </c>
      <c r="AB223" s="33">
        <v>97.976837000000003</v>
      </c>
      <c r="AC223" s="33">
        <v>99.088791000000001</v>
      </c>
      <c r="AD223" s="33">
        <v>100.063683</v>
      </c>
      <c r="AE223" s="33">
        <v>101.10569</v>
      </c>
      <c r="AF223" s="33">
        <v>101.967842</v>
      </c>
      <c r="AG223" s="33">
        <v>103.14108299999999</v>
      </c>
      <c r="AH223" s="33">
        <v>104.041031</v>
      </c>
      <c r="AI223" s="34">
        <v>1.3532000000000001E-2</v>
      </c>
    </row>
    <row r="224" spans="1:35" ht="15" customHeight="1" x14ac:dyDescent="0.45">
      <c r="A224" s="104" t="s">
        <v>1298</v>
      </c>
      <c r="B224" s="55" t="s">
        <v>1100</v>
      </c>
      <c r="C224" s="33">
        <v>0.287275</v>
      </c>
      <c r="D224" s="33">
        <v>0.27057399999999998</v>
      </c>
      <c r="E224" s="33">
        <v>0.24620700000000001</v>
      </c>
      <c r="F224" s="33">
        <v>0.27108199999999999</v>
      </c>
      <c r="G224" s="33">
        <v>0.27863500000000002</v>
      </c>
      <c r="H224" s="33">
        <v>0.28371499999999999</v>
      </c>
      <c r="I224" s="33">
        <v>0.28769299999999998</v>
      </c>
      <c r="J224" s="33">
        <v>0.2923</v>
      </c>
      <c r="K224" s="33">
        <v>0.29838199999999998</v>
      </c>
      <c r="L224" s="33">
        <v>0.307002</v>
      </c>
      <c r="M224" s="33">
        <v>0.31664999999999999</v>
      </c>
      <c r="N224" s="33">
        <v>0.32718999999999998</v>
      </c>
      <c r="O224" s="33">
        <v>0.33625100000000002</v>
      </c>
      <c r="P224" s="33">
        <v>0.348362</v>
      </c>
      <c r="Q224" s="33">
        <v>0.36144399999999999</v>
      </c>
      <c r="R224" s="33">
        <v>0.37620799999999999</v>
      </c>
      <c r="S224" s="33">
        <v>0.38925700000000002</v>
      </c>
      <c r="T224" s="33">
        <v>0.405246</v>
      </c>
      <c r="U224" s="33">
        <v>0.42672599999999999</v>
      </c>
      <c r="V224" s="33">
        <v>0.45069900000000002</v>
      </c>
      <c r="W224" s="33">
        <v>0.47611500000000001</v>
      </c>
      <c r="X224" s="33">
        <v>0.506073</v>
      </c>
      <c r="Y224" s="33">
        <v>0.53898800000000002</v>
      </c>
      <c r="Z224" s="33">
        <v>0.57013199999999997</v>
      </c>
      <c r="AA224" s="33">
        <v>0.60252799999999995</v>
      </c>
      <c r="AB224" s="33">
        <v>0.63403900000000002</v>
      </c>
      <c r="AC224" s="33">
        <v>0.66422000000000003</v>
      </c>
      <c r="AD224" s="33">
        <v>0.69490399999999997</v>
      </c>
      <c r="AE224" s="33">
        <v>0.72754399999999997</v>
      </c>
      <c r="AF224" s="33">
        <v>0.76042500000000002</v>
      </c>
      <c r="AG224" s="33">
        <v>0.79724399999999995</v>
      </c>
      <c r="AH224" s="33">
        <v>0.83366799999999996</v>
      </c>
      <c r="AI224" s="34">
        <v>3.4965000000000003E-2</v>
      </c>
    </row>
    <row r="225" spans="1:35" ht="15" customHeight="1" x14ac:dyDescent="0.45">
      <c r="A225" s="104" t="s">
        <v>1299</v>
      </c>
      <c r="B225" s="55" t="s">
        <v>1102</v>
      </c>
      <c r="C225" s="33">
        <v>0.55974599999999997</v>
      </c>
      <c r="D225" s="33">
        <v>0.52883400000000003</v>
      </c>
      <c r="E225" s="33">
        <v>0.482265</v>
      </c>
      <c r="F225" s="33">
        <v>0.53167699999999996</v>
      </c>
      <c r="G225" s="33">
        <v>0.54727499999999996</v>
      </c>
      <c r="H225" s="33">
        <v>0.55711699999999997</v>
      </c>
      <c r="I225" s="33">
        <v>0.56436900000000001</v>
      </c>
      <c r="J225" s="33">
        <v>0.57242300000000002</v>
      </c>
      <c r="K225" s="33">
        <v>0.58253200000000005</v>
      </c>
      <c r="L225" s="33">
        <v>0.59573699999999996</v>
      </c>
      <c r="M225" s="33">
        <v>0.60865100000000005</v>
      </c>
      <c r="N225" s="33">
        <v>0.62265000000000004</v>
      </c>
      <c r="O225" s="33">
        <v>0.63322699999999998</v>
      </c>
      <c r="P225" s="33">
        <v>0.64627999999999997</v>
      </c>
      <c r="Q225" s="33">
        <v>0.65798999999999996</v>
      </c>
      <c r="R225" s="33">
        <v>0.67150200000000004</v>
      </c>
      <c r="S225" s="33">
        <v>0.68120400000000003</v>
      </c>
      <c r="T225" s="33">
        <v>0.69572199999999995</v>
      </c>
      <c r="U225" s="33">
        <v>0.71716599999999997</v>
      </c>
      <c r="V225" s="33">
        <v>0.74205399999999999</v>
      </c>
      <c r="W225" s="33">
        <v>0.77016099999999998</v>
      </c>
      <c r="X225" s="33">
        <v>0.80576300000000001</v>
      </c>
      <c r="Y225" s="33">
        <v>0.845669</v>
      </c>
      <c r="Z225" s="33">
        <v>0.88259500000000002</v>
      </c>
      <c r="AA225" s="33">
        <v>0.92150799999999999</v>
      </c>
      <c r="AB225" s="33">
        <v>0.95936100000000002</v>
      </c>
      <c r="AC225" s="33">
        <v>0.995784</v>
      </c>
      <c r="AD225" s="33">
        <v>1.0338210000000001</v>
      </c>
      <c r="AE225" s="33">
        <v>1.0766690000000001</v>
      </c>
      <c r="AF225" s="33">
        <v>1.1203609999999999</v>
      </c>
      <c r="AG225" s="33">
        <v>1.1652880000000001</v>
      </c>
      <c r="AH225" s="33">
        <v>1.2052480000000001</v>
      </c>
      <c r="AI225" s="34">
        <v>2.5048999999999998E-2</v>
      </c>
    </row>
    <row r="226" spans="1:35" ht="15" customHeight="1" x14ac:dyDescent="0.45">
      <c r="A226" s="104" t="s">
        <v>1300</v>
      </c>
      <c r="B226" s="55" t="s">
        <v>1104</v>
      </c>
      <c r="C226" s="33">
        <v>4.698429</v>
      </c>
      <c r="D226" s="33">
        <v>4.4146479999999997</v>
      </c>
      <c r="E226" s="33">
        <v>4.0073590000000001</v>
      </c>
      <c r="F226" s="33">
        <v>4.4105350000000003</v>
      </c>
      <c r="G226" s="33">
        <v>4.5342229999999999</v>
      </c>
      <c r="H226" s="33">
        <v>4.6316649999999999</v>
      </c>
      <c r="I226" s="33">
        <v>4.7245869999999996</v>
      </c>
      <c r="J226" s="33">
        <v>4.8559530000000004</v>
      </c>
      <c r="K226" s="33">
        <v>5.0222899999999999</v>
      </c>
      <c r="L226" s="33">
        <v>5.2471940000000004</v>
      </c>
      <c r="M226" s="33">
        <v>5.4816989999999999</v>
      </c>
      <c r="N226" s="33">
        <v>5.7609649999999997</v>
      </c>
      <c r="O226" s="33">
        <v>6.0173550000000002</v>
      </c>
      <c r="P226" s="33">
        <v>6.3058149999999999</v>
      </c>
      <c r="Q226" s="33">
        <v>6.5824299999999996</v>
      </c>
      <c r="R226" s="33">
        <v>6.8908139999999998</v>
      </c>
      <c r="S226" s="33">
        <v>7.16873</v>
      </c>
      <c r="T226" s="33">
        <v>7.4842409999999999</v>
      </c>
      <c r="U226" s="33">
        <v>7.880954</v>
      </c>
      <c r="V226" s="33">
        <v>8.3236939999999997</v>
      </c>
      <c r="W226" s="33">
        <v>8.7930799999999998</v>
      </c>
      <c r="X226" s="33">
        <v>9.3463569999999994</v>
      </c>
      <c r="Y226" s="33">
        <v>9.9542459999999995</v>
      </c>
      <c r="Z226" s="33">
        <v>10.529431000000001</v>
      </c>
      <c r="AA226" s="33">
        <v>11.127727999999999</v>
      </c>
      <c r="AB226" s="33">
        <v>11.709688</v>
      </c>
      <c r="AC226" s="33">
        <v>12.267079000000001</v>
      </c>
      <c r="AD226" s="33">
        <v>12.833762</v>
      </c>
      <c r="AE226" s="33">
        <v>13.436584</v>
      </c>
      <c r="AF226" s="33">
        <v>14.043839</v>
      </c>
      <c r="AG226" s="33">
        <v>14.723815999999999</v>
      </c>
      <c r="AH226" s="33">
        <v>15.396516999999999</v>
      </c>
      <c r="AI226" s="34">
        <v>3.9030000000000002E-2</v>
      </c>
    </row>
    <row r="227" spans="1:35" ht="15" customHeight="1" x14ac:dyDescent="0.45">
      <c r="A227" s="104" t="s">
        <v>1301</v>
      </c>
      <c r="B227" s="55" t="s">
        <v>1106</v>
      </c>
      <c r="C227" s="33">
        <v>0</v>
      </c>
      <c r="D227" s="33">
        <v>0.23202400000000001</v>
      </c>
      <c r="E227" s="33">
        <v>0.217473</v>
      </c>
      <c r="F227" s="33">
        <v>0.246947</v>
      </c>
      <c r="G227" s="33">
        <v>0.26147300000000001</v>
      </c>
      <c r="H227" s="33">
        <v>0.273752</v>
      </c>
      <c r="I227" s="33">
        <v>0.28516799999999998</v>
      </c>
      <c r="J227" s="33">
        <v>0.29737999999999998</v>
      </c>
      <c r="K227" s="33">
        <v>0.31109599999999998</v>
      </c>
      <c r="L227" s="33">
        <v>0.326984</v>
      </c>
      <c r="M227" s="33">
        <v>0.34327800000000003</v>
      </c>
      <c r="N227" s="33">
        <v>0.36076599999999998</v>
      </c>
      <c r="O227" s="33">
        <v>0.37682199999999999</v>
      </c>
      <c r="P227" s="33">
        <v>0.39488600000000001</v>
      </c>
      <c r="Q227" s="33">
        <v>0.41220800000000002</v>
      </c>
      <c r="R227" s="33">
        <v>0.43152000000000001</v>
      </c>
      <c r="S227" s="33">
        <v>0.44892399999999999</v>
      </c>
      <c r="T227" s="33">
        <v>0.46868199999999999</v>
      </c>
      <c r="U227" s="33">
        <v>0.49352499999999999</v>
      </c>
      <c r="V227" s="33">
        <v>0.52124999999999999</v>
      </c>
      <c r="W227" s="33">
        <v>0.55064500000000005</v>
      </c>
      <c r="X227" s="33">
        <v>0.58529200000000003</v>
      </c>
      <c r="Y227" s="33">
        <v>0.62336000000000003</v>
      </c>
      <c r="Z227" s="33">
        <v>0.65937900000000005</v>
      </c>
      <c r="AA227" s="33">
        <v>0.69684599999999997</v>
      </c>
      <c r="AB227" s="33">
        <v>0.73329</v>
      </c>
      <c r="AC227" s="33">
        <v>0.76819499999999996</v>
      </c>
      <c r="AD227" s="33">
        <v>0.80368200000000001</v>
      </c>
      <c r="AE227" s="33">
        <v>0.84143199999999996</v>
      </c>
      <c r="AF227" s="33">
        <v>0.87946000000000002</v>
      </c>
      <c r="AG227" s="33">
        <v>0.92204200000000003</v>
      </c>
      <c r="AH227" s="33">
        <v>0.96416800000000003</v>
      </c>
      <c r="AI227" s="34" t="s">
        <v>153</v>
      </c>
    </row>
    <row r="228" spans="1:35" ht="15" customHeight="1" x14ac:dyDescent="0.45">
      <c r="A228" s="104" t="s">
        <v>1302</v>
      </c>
      <c r="B228" s="55" t="s">
        <v>1108</v>
      </c>
      <c r="C228" s="33">
        <v>0</v>
      </c>
      <c r="D228" s="33">
        <v>0.25487100000000001</v>
      </c>
      <c r="E228" s="33">
        <v>0.239399</v>
      </c>
      <c r="F228" s="33">
        <v>0.27184599999999998</v>
      </c>
      <c r="G228" s="33">
        <v>0.28783599999999998</v>
      </c>
      <c r="H228" s="33">
        <v>0.30135400000000001</v>
      </c>
      <c r="I228" s="33">
        <v>0.31391999999999998</v>
      </c>
      <c r="J228" s="33">
        <v>0.32736399999999999</v>
      </c>
      <c r="K228" s="33">
        <v>0.34246300000000002</v>
      </c>
      <c r="L228" s="33">
        <v>0.35995199999999999</v>
      </c>
      <c r="M228" s="33">
        <v>0.37788899999999997</v>
      </c>
      <c r="N228" s="33">
        <v>0.39713999999999999</v>
      </c>
      <c r="O228" s="33">
        <v>0.41481499999999999</v>
      </c>
      <c r="P228" s="33">
        <v>0.43469999999999998</v>
      </c>
      <c r="Q228" s="33">
        <v>0.45376899999999998</v>
      </c>
      <c r="R228" s="33">
        <v>0.47502800000000001</v>
      </c>
      <c r="S228" s="33">
        <v>0.49418699999999999</v>
      </c>
      <c r="T228" s="33">
        <v>0.51593699999999998</v>
      </c>
      <c r="U228" s="33">
        <v>0.54328500000000002</v>
      </c>
      <c r="V228" s="33">
        <v>0.57380600000000004</v>
      </c>
      <c r="W228" s="33">
        <v>0.60616300000000001</v>
      </c>
      <c r="X228" s="33">
        <v>0.64430399999999999</v>
      </c>
      <c r="Y228" s="33">
        <v>0.68620999999999999</v>
      </c>
      <c r="Z228" s="33">
        <v>0.72586099999999998</v>
      </c>
      <c r="AA228" s="33">
        <v>0.76710599999999995</v>
      </c>
      <c r="AB228" s="33">
        <v>0.80722400000000005</v>
      </c>
      <c r="AC228" s="33">
        <v>0.84564799999999996</v>
      </c>
      <c r="AD228" s="33">
        <v>0.884714</v>
      </c>
      <c r="AE228" s="33">
        <v>0.92627000000000004</v>
      </c>
      <c r="AF228" s="33">
        <v>0.96813199999999999</v>
      </c>
      <c r="AG228" s="33">
        <v>1.015007</v>
      </c>
      <c r="AH228" s="33">
        <v>1.0613809999999999</v>
      </c>
      <c r="AI228" s="34" t="s">
        <v>153</v>
      </c>
    </row>
    <row r="229" spans="1:35" ht="15" customHeight="1" x14ac:dyDescent="0.45">
      <c r="A229" s="104" t="s">
        <v>1303</v>
      </c>
      <c r="B229" s="55" t="s">
        <v>1110</v>
      </c>
      <c r="C229" s="33">
        <v>0</v>
      </c>
      <c r="D229" s="33">
        <v>0.21964600000000001</v>
      </c>
      <c r="E229" s="33">
        <v>0.206312</v>
      </c>
      <c r="F229" s="33">
        <v>0.23427400000000001</v>
      </c>
      <c r="G229" s="33">
        <v>0.248055</v>
      </c>
      <c r="H229" s="33">
        <v>0.25970399999999999</v>
      </c>
      <c r="I229" s="33">
        <v>0.270534</v>
      </c>
      <c r="J229" s="33">
        <v>0.28211900000000001</v>
      </c>
      <c r="K229" s="33">
        <v>0.29513200000000001</v>
      </c>
      <c r="L229" s="33">
        <v>0.31020399999999998</v>
      </c>
      <c r="M229" s="33">
        <v>0.32566099999999998</v>
      </c>
      <c r="N229" s="33">
        <v>0.342252</v>
      </c>
      <c r="O229" s="33">
        <v>0.35748400000000002</v>
      </c>
      <c r="P229" s="33">
        <v>0.37462099999999998</v>
      </c>
      <c r="Q229" s="33">
        <v>0.39105499999999999</v>
      </c>
      <c r="R229" s="33">
        <v>0.40937499999999999</v>
      </c>
      <c r="S229" s="33">
        <v>0.42588599999999999</v>
      </c>
      <c r="T229" s="33">
        <v>0.44463000000000003</v>
      </c>
      <c r="U229" s="33">
        <v>0.468198</v>
      </c>
      <c r="V229" s="33">
        <v>0.49450100000000002</v>
      </c>
      <c r="W229" s="33">
        <v>0.52238700000000005</v>
      </c>
      <c r="X229" s="33">
        <v>0.55525599999999997</v>
      </c>
      <c r="Y229" s="33">
        <v>0.59136999999999995</v>
      </c>
      <c r="Z229" s="33">
        <v>0.62554100000000001</v>
      </c>
      <c r="AA229" s="33">
        <v>0.66108500000000003</v>
      </c>
      <c r="AB229" s="33">
        <v>0.69565900000000003</v>
      </c>
      <c r="AC229" s="33">
        <v>0.728773</v>
      </c>
      <c r="AD229" s="33">
        <v>0.76243899999999998</v>
      </c>
      <c r="AE229" s="33">
        <v>0.79825199999999996</v>
      </c>
      <c r="AF229" s="33">
        <v>0.83432799999999996</v>
      </c>
      <c r="AG229" s="33">
        <v>0.87472499999999997</v>
      </c>
      <c r="AH229" s="33">
        <v>0.91468899999999997</v>
      </c>
      <c r="AI229" s="34" t="s">
        <v>153</v>
      </c>
    </row>
    <row r="230" spans="1:35" ht="15" customHeight="1" x14ac:dyDescent="0.45">
      <c r="A230" s="104" t="s">
        <v>1304</v>
      </c>
      <c r="B230" s="55" t="s">
        <v>1112</v>
      </c>
      <c r="C230" s="33">
        <v>0</v>
      </c>
      <c r="D230" s="33">
        <v>0.39172899999999999</v>
      </c>
      <c r="E230" s="33">
        <v>0.36795</v>
      </c>
      <c r="F230" s="33">
        <v>0.417819</v>
      </c>
      <c r="G230" s="33">
        <v>0.44239600000000001</v>
      </c>
      <c r="H230" s="33">
        <v>0.46317199999999997</v>
      </c>
      <c r="I230" s="33">
        <v>0.482487</v>
      </c>
      <c r="J230" s="33">
        <v>0.50314899999999996</v>
      </c>
      <c r="K230" s="33">
        <v>0.52635600000000005</v>
      </c>
      <c r="L230" s="33">
        <v>0.55323599999999995</v>
      </c>
      <c r="M230" s="33">
        <v>0.58080399999999999</v>
      </c>
      <c r="N230" s="33">
        <v>0.61039299999999996</v>
      </c>
      <c r="O230" s="33">
        <v>0.63755899999999999</v>
      </c>
      <c r="P230" s="33">
        <v>0.66812199999999999</v>
      </c>
      <c r="Q230" s="33">
        <v>0.69742999999999999</v>
      </c>
      <c r="R230" s="33">
        <v>0.730105</v>
      </c>
      <c r="S230" s="33">
        <v>0.75955099999999998</v>
      </c>
      <c r="T230" s="33">
        <v>0.79298000000000002</v>
      </c>
      <c r="U230" s="33">
        <v>0.83501300000000001</v>
      </c>
      <c r="V230" s="33">
        <v>0.88192300000000001</v>
      </c>
      <c r="W230" s="33">
        <v>0.93165600000000004</v>
      </c>
      <c r="X230" s="33">
        <v>0.99027799999999999</v>
      </c>
      <c r="Y230" s="33">
        <v>1.054686</v>
      </c>
      <c r="Z230" s="33">
        <v>1.1156280000000001</v>
      </c>
      <c r="AA230" s="33">
        <v>1.17902</v>
      </c>
      <c r="AB230" s="33">
        <v>1.24068</v>
      </c>
      <c r="AC230" s="33">
        <v>1.2997380000000001</v>
      </c>
      <c r="AD230" s="33">
        <v>1.35978</v>
      </c>
      <c r="AE230" s="33">
        <v>1.423651</v>
      </c>
      <c r="AF230" s="33">
        <v>1.487992</v>
      </c>
      <c r="AG230" s="33">
        <v>1.5600369999999999</v>
      </c>
      <c r="AH230" s="33">
        <v>1.6313120000000001</v>
      </c>
      <c r="AI230" s="34" t="s">
        <v>153</v>
      </c>
    </row>
    <row r="231" spans="1:35" ht="15" customHeight="1" x14ac:dyDescent="0.45">
      <c r="A231" s="104" t="s">
        <v>1305</v>
      </c>
      <c r="B231" s="55" t="s">
        <v>1126</v>
      </c>
      <c r="C231" s="33">
        <v>207.31321700000001</v>
      </c>
      <c r="D231" s="33">
        <v>195.86462399999999</v>
      </c>
      <c r="E231" s="33">
        <v>178.616547</v>
      </c>
      <c r="F231" s="33">
        <v>196.91729699999999</v>
      </c>
      <c r="G231" s="33">
        <v>202.427582</v>
      </c>
      <c r="H231" s="33">
        <v>205.7612</v>
      </c>
      <c r="I231" s="33">
        <v>208.09866299999999</v>
      </c>
      <c r="J231" s="33">
        <v>210.68962099999999</v>
      </c>
      <c r="K231" s="33">
        <v>213.987717</v>
      </c>
      <c r="L231" s="33">
        <v>218.36494400000001</v>
      </c>
      <c r="M231" s="33">
        <v>222.56907699999999</v>
      </c>
      <c r="N231" s="33">
        <v>227.095123</v>
      </c>
      <c r="O231" s="33">
        <v>230.293091</v>
      </c>
      <c r="P231" s="33">
        <v>234.303787</v>
      </c>
      <c r="Q231" s="33">
        <v>237.458191</v>
      </c>
      <c r="R231" s="33">
        <v>241.34269699999999</v>
      </c>
      <c r="S231" s="33">
        <v>243.76350400000001</v>
      </c>
      <c r="T231" s="33">
        <v>247.07965100000001</v>
      </c>
      <c r="U231" s="33">
        <v>252.59849500000001</v>
      </c>
      <c r="V231" s="33">
        <v>259.01861600000001</v>
      </c>
      <c r="W231" s="33">
        <v>265.655396</v>
      </c>
      <c r="X231" s="33">
        <v>274.14648399999999</v>
      </c>
      <c r="Y231" s="33">
        <v>283.47289999999998</v>
      </c>
      <c r="Z231" s="33">
        <v>291.11926299999999</v>
      </c>
      <c r="AA231" s="33">
        <v>298.70004299999999</v>
      </c>
      <c r="AB231" s="33">
        <v>305.16650399999997</v>
      </c>
      <c r="AC231" s="33">
        <v>310.38131700000002</v>
      </c>
      <c r="AD231" s="33">
        <v>315.26165800000001</v>
      </c>
      <c r="AE231" s="33">
        <v>320.456299</v>
      </c>
      <c r="AF231" s="33">
        <v>325.18353300000001</v>
      </c>
      <c r="AG231" s="33">
        <v>330.99838299999999</v>
      </c>
      <c r="AH231" s="33">
        <v>336.03979500000003</v>
      </c>
      <c r="AI231" s="34">
        <v>1.5703000000000002E-2</v>
      </c>
    </row>
    <row r="232" spans="1:35" ht="15" customHeight="1" x14ac:dyDescent="0.45">
      <c r="B232" s="57" t="s">
        <v>1127</v>
      </c>
    </row>
    <row r="233" spans="1:35" ht="15" customHeight="1" x14ac:dyDescent="0.45">
      <c r="A233" s="104" t="s">
        <v>1306</v>
      </c>
      <c r="B233" s="55" t="s">
        <v>1096</v>
      </c>
      <c r="C233" s="33">
        <v>313.00292999999999</v>
      </c>
      <c r="D233" s="33">
        <v>288.80239899999998</v>
      </c>
      <c r="E233" s="33">
        <v>257.614441</v>
      </c>
      <c r="F233" s="33">
        <v>277.781677</v>
      </c>
      <c r="G233" s="33">
        <v>279.24737499999998</v>
      </c>
      <c r="H233" s="33">
        <v>277.55261200000001</v>
      </c>
      <c r="I233" s="33">
        <v>274.47616599999998</v>
      </c>
      <c r="J233" s="33">
        <v>271.63726800000001</v>
      </c>
      <c r="K233" s="33">
        <v>269.67041</v>
      </c>
      <c r="L233" s="33">
        <v>268.92706299999998</v>
      </c>
      <c r="M233" s="33">
        <v>267.85287499999998</v>
      </c>
      <c r="N233" s="33">
        <v>267.05084199999999</v>
      </c>
      <c r="O233" s="33">
        <v>264.58801299999999</v>
      </c>
      <c r="P233" s="33">
        <v>262.948059</v>
      </c>
      <c r="Q233" s="33">
        <v>260.26483200000001</v>
      </c>
      <c r="R233" s="33">
        <v>258.30017099999998</v>
      </c>
      <c r="S233" s="33">
        <v>254.729446</v>
      </c>
      <c r="T233" s="33">
        <v>252.013351</v>
      </c>
      <c r="U233" s="33">
        <v>251.43730199999999</v>
      </c>
      <c r="V233" s="33">
        <v>251.626846</v>
      </c>
      <c r="W233" s="33">
        <v>251.84225499999999</v>
      </c>
      <c r="X233" s="33">
        <v>253.56120300000001</v>
      </c>
      <c r="Y233" s="33">
        <v>255.739746</v>
      </c>
      <c r="Z233" s="33">
        <v>256.11050399999999</v>
      </c>
      <c r="AA233" s="33">
        <v>256.17416400000002</v>
      </c>
      <c r="AB233" s="33">
        <v>254.98112499999999</v>
      </c>
      <c r="AC233" s="33">
        <v>252.64167800000001</v>
      </c>
      <c r="AD233" s="33">
        <v>249.88587999999999</v>
      </c>
      <c r="AE233" s="33">
        <v>247.15884399999999</v>
      </c>
      <c r="AF233" s="33">
        <v>243.992966</v>
      </c>
      <c r="AG233" s="33">
        <v>241.473297</v>
      </c>
      <c r="AH233" s="33">
        <v>238.19520600000001</v>
      </c>
      <c r="AI233" s="34">
        <v>-8.7720000000000003E-3</v>
      </c>
    </row>
    <row r="234" spans="1:35" ht="15" customHeight="1" x14ac:dyDescent="0.45">
      <c r="A234" s="104" t="s">
        <v>1307</v>
      </c>
      <c r="B234" s="55" t="s">
        <v>1098</v>
      </c>
      <c r="C234" s="33">
        <v>0.50072899999999998</v>
      </c>
      <c r="D234" s="33">
        <v>0.46216099999999999</v>
      </c>
      <c r="E234" s="33">
        <v>0.41178199999999998</v>
      </c>
      <c r="F234" s="33">
        <v>0.44359199999999999</v>
      </c>
      <c r="G234" s="33">
        <v>0.44561899999999999</v>
      </c>
      <c r="H234" s="33">
        <v>0.44268200000000002</v>
      </c>
      <c r="I234" s="33">
        <v>0.43758900000000001</v>
      </c>
      <c r="J234" s="33">
        <v>0.43305500000000002</v>
      </c>
      <c r="K234" s="33">
        <v>0.42995299999999997</v>
      </c>
      <c r="L234" s="33">
        <v>0.42892000000000002</v>
      </c>
      <c r="M234" s="33">
        <v>0.42740800000000001</v>
      </c>
      <c r="N234" s="33">
        <v>0.42637700000000001</v>
      </c>
      <c r="O234" s="33">
        <v>0.42276000000000002</v>
      </c>
      <c r="P234" s="33">
        <v>0.42056900000000003</v>
      </c>
      <c r="Q234" s="33">
        <v>0.41677900000000001</v>
      </c>
      <c r="R234" s="33">
        <v>0.41421400000000003</v>
      </c>
      <c r="S234" s="33">
        <v>0.409111</v>
      </c>
      <c r="T234" s="33">
        <v>0.40550700000000001</v>
      </c>
      <c r="U234" s="33">
        <v>0.40540300000000001</v>
      </c>
      <c r="V234" s="33">
        <v>0.40652199999999999</v>
      </c>
      <c r="W234" s="33">
        <v>0.40772599999999998</v>
      </c>
      <c r="X234" s="33">
        <v>0.41145999999999999</v>
      </c>
      <c r="Y234" s="33">
        <v>0.416051</v>
      </c>
      <c r="Z234" s="33">
        <v>0.417819</v>
      </c>
      <c r="AA234" s="33">
        <v>0.41920499999999999</v>
      </c>
      <c r="AB234" s="33">
        <v>0.41878300000000002</v>
      </c>
      <c r="AC234" s="33">
        <v>0.41648099999999999</v>
      </c>
      <c r="AD234" s="33">
        <v>0.41361900000000001</v>
      </c>
      <c r="AE234" s="33">
        <v>0.41106300000000001</v>
      </c>
      <c r="AF234" s="33">
        <v>0.40780899999999998</v>
      </c>
      <c r="AG234" s="33">
        <v>0.40580500000000003</v>
      </c>
      <c r="AH234" s="33">
        <v>0.40273399999999998</v>
      </c>
      <c r="AI234" s="34">
        <v>-7.0010000000000003E-3</v>
      </c>
    </row>
    <row r="235" spans="1:35" ht="15" customHeight="1" x14ac:dyDescent="0.45">
      <c r="A235" s="104" t="s">
        <v>1308</v>
      </c>
      <c r="B235" s="55" t="s">
        <v>1100</v>
      </c>
      <c r="C235" s="33">
        <v>0.36423699999999998</v>
      </c>
      <c r="D235" s="33">
        <v>0.32947300000000002</v>
      </c>
      <c r="E235" s="33">
        <v>0.28784999999999999</v>
      </c>
      <c r="F235" s="33">
        <v>0.30422199999999999</v>
      </c>
      <c r="G235" s="33">
        <v>0.30000100000000002</v>
      </c>
      <c r="H235" s="33">
        <v>0.29272300000000001</v>
      </c>
      <c r="I235" s="33">
        <v>0.28438099999999999</v>
      </c>
      <c r="J235" s="33">
        <v>0.27676899999999999</v>
      </c>
      <c r="K235" s="33">
        <v>0.27040599999999998</v>
      </c>
      <c r="L235" s="33">
        <v>0.26563300000000001</v>
      </c>
      <c r="M235" s="33">
        <v>0.26083099999999998</v>
      </c>
      <c r="N235" s="33">
        <v>0.256581</v>
      </c>
      <c r="O235" s="33">
        <v>0.25104799999999999</v>
      </c>
      <c r="P235" s="33">
        <v>0.246698</v>
      </c>
      <c r="Q235" s="33">
        <v>0.241676</v>
      </c>
      <c r="R235" s="33">
        <v>0.237626</v>
      </c>
      <c r="S235" s="33">
        <v>0.23249800000000001</v>
      </c>
      <c r="T235" s="33">
        <v>0.22880700000000001</v>
      </c>
      <c r="U235" s="33">
        <v>0.227743</v>
      </c>
      <c r="V235" s="33">
        <v>0.227882</v>
      </c>
      <c r="W235" s="33">
        <v>0.22867699999999999</v>
      </c>
      <c r="X235" s="33">
        <v>0.23125599999999999</v>
      </c>
      <c r="Y235" s="33">
        <v>0.234649</v>
      </c>
      <c r="Z235" s="33">
        <v>0.23667299999999999</v>
      </c>
      <c r="AA235" s="33">
        <v>0.238702</v>
      </c>
      <c r="AB235" s="33">
        <v>0.23996300000000001</v>
      </c>
      <c r="AC235" s="33">
        <v>0.240452</v>
      </c>
      <c r="AD235" s="33">
        <v>0.240809</v>
      </c>
      <c r="AE235" s="33">
        <v>0.241532</v>
      </c>
      <c r="AF235" s="33">
        <v>0.24202699999999999</v>
      </c>
      <c r="AG235" s="33">
        <v>0.24323600000000001</v>
      </c>
      <c r="AH235" s="33">
        <v>0.24419399999999999</v>
      </c>
      <c r="AI235" s="34">
        <v>-1.2815E-2</v>
      </c>
    </row>
    <row r="236" spans="1:35" ht="15" customHeight="1" x14ac:dyDescent="0.45">
      <c r="A236" s="104" t="s">
        <v>1309</v>
      </c>
      <c r="B236" s="55" t="s">
        <v>1102</v>
      </c>
      <c r="C236" s="33">
        <v>5.4496529999999996</v>
      </c>
      <c r="D236" s="33">
        <v>4.6492810000000002</v>
      </c>
      <c r="E236" s="33">
        <v>3.8382499999999999</v>
      </c>
      <c r="F236" s="33">
        <v>3.8547760000000002</v>
      </c>
      <c r="G236" s="33">
        <v>3.6627010000000002</v>
      </c>
      <c r="H236" s="33">
        <v>3.477916</v>
      </c>
      <c r="I236" s="33">
        <v>3.3063370000000001</v>
      </c>
      <c r="J236" s="33">
        <v>3.2509169999999998</v>
      </c>
      <c r="K236" s="33">
        <v>3.2323240000000002</v>
      </c>
      <c r="L236" s="33">
        <v>3.3020010000000002</v>
      </c>
      <c r="M236" s="33">
        <v>3.3987050000000001</v>
      </c>
      <c r="N236" s="33">
        <v>3.5269750000000002</v>
      </c>
      <c r="O236" s="33">
        <v>3.6748599999999998</v>
      </c>
      <c r="P236" s="33">
        <v>3.9036840000000002</v>
      </c>
      <c r="Q236" s="33">
        <v>4.1600250000000001</v>
      </c>
      <c r="R236" s="33">
        <v>4.4749670000000004</v>
      </c>
      <c r="S236" s="33">
        <v>4.785215</v>
      </c>
      <c r="T236" s="33">
        <v>5.1912279999999997</v>
      </c>
      <c r="U236" s="33">
        <v>5.6754670000000003</v>
      </c>
      <c r="V236" s="33">
        <v>6.1685049999999997</v>
      </c>
      <c r="W236" s="33">
        <v>6.6882619999999999</v>
      </c>
      <c r="X236" s="33">
        <v>7.3066950000000004</v>
      </c>
      <c r="Y236" s="33">
        <v>8.0072259999999993</v>
      </c>
      <c r="Z236" s="33">
        <v>8.7248029999999996</v>
      </c>
      <c r="AA236" s="33">
        <v>9.5050950000000007</v>
      </c>
      <c r="AB236" s="33">
        <v>10.395624</v>
      </c>
      <c r="AC236" s="33">
        <v>11.239458000000001</v>
      </c>
      <c r="AD236" s="33">
        <v>12.144487</v>
      </c>
      <c r="AE236" s="33">
        <v>13.213756</v>
      </c>
      <c r="AF236" s="33">
        <v>14.278715</v>
      </c>
      <c r="AG236" s="33">
        <v>15.489005000000001</v>
      </c>
      <c r="AH236" s="33">
        <v>16.780832</v>
      </c>
      <c r="AI236" s="34">
        <v>3.6946E-2</v>
      </c>
    </row>
    <row r="237" spans="1:35" ht="15" customHeight="1" x14ac:dyDescent="0.45">
      <c r="A237" s="104" t="s">
        <v>1310</v>
      </c>
      <c r="B237" s="55" t="s">
        <v>1104</v>
      </c>
      <c r="C237" s="33">
        <v>0</v>
      </c>
      <c r="D237" s="33">
        <v>0</v>
      </c>
      <c r="E237" s="33">
        <v>0</v>
      </c>
      <c r="F237" s="33">
        <v>0</v>
      </c>
      <c r="G237" s="33">
        <v>0</v>
      </c>
      <c r="H237" s="33">
        <v>0</v>
      </c>
      <c r="I237" s="33">
        <v>0</v>
      </c>
      <c r="J237" s="33">
        <v>0</v>
      </c>
      <c r="K237" s="33">
        <v>0</v>
      </c>
      <c r="L237" s="33">
        <v>0</v>
      </c>
      <c r="M237" s="33">
        <v>0</v>
      </c>
      <c r="N237" s="33">
        <v>0</v>
      </c>
      <c r="O237" s="33">
        <v>0</v>
      </c>
      <c r="P237" s="33">
        <v>0</v>
      </c>
      <c r="Q237" s="33">
        <v>0</v>
      </c>
      <c r="R237" s="33">
        <v>0</v>
      </c>
      <c r="S237" s="33">
        <v>0</v>
      </c>
      <c r="T237" s="33">
        <v>0</v>
      </c>
      <c r="U237" s="33">
        <v>0</v>
      </c>
      <c r="V237" s="33">
        <v>0</v>
      </c>
      <c r="W237" s="33">
        <v>0</v>
      </c>
      <c r="X237" s="33">
        <v>0</v>
      </c>
      <c r="Y237" s="33">
        <v>0</v>
      </c>
      <c r="Z237" s="33">
        <v>0</v>
      </c>
      <c r="AA237" s="33">
        <v>0</v>
      </c>
      <c r="AB237" s="33">
        <v>0</v>
      </c>
      <c r="AC237" s="33">
        <v>0</v>
      </c>
      <c r="AD237" s="33">
        <v>0</v>
      </c>
      <c r="AE237" s="33">
        <v>0</v>
      </c>
      <c r="AF237" s="33">
        <v>0</v>
      </c>
      <c r="AG237" s="33">
        <v>0</v>
      </c>
      <c r="AH237" s="33">
        <v>0</v>
      </c>
      <c r="AI237" s="34" t="s">
        <v>153</v>
      </c>
    </row>
    <row r="238" spans="1:35" ht="15" customHeight="1" x14ac:dyDescent="0.45">
      <c r="A238" s="104" t="s">
        <v>1311</v>
      </c>
      <c r="B238" s="55" t="s">
        <v>1106</v>
      </c>
      <c r="C238" s="33">
        <v>0</v>
      </c>
      <c r="D238" s="33">
        <v>0.110192</v>
      </c>
      <c r="E238" s="33">
        <v>0.100952</v>
      </c>
      <c r="F238" s="33">
        <v>0.112013</v>
      </c>
      <c r="G238" s="33">
        <v>0.115901</v>
      </c>
      <c r="H238" s="33">
        <v>0.118591</v>
      </c>
      <c r="I238" s="33">
        <v>0.120744</v>
      </c>
      <c r="J238" s="33">
        <v>0.12307700000000001</v>
      </c>
      <c r="K238" s="33">
        <v>0.125862</v>
      </c>
      <c r="L238" s="33">
        <v>0.129326</v>
      </c>
      <c r="M238" s="33">
        <v>0.13273599999999999</v>
      </c>
      <c r="N238" s="33">
        <v>0.13638800000000001</v>
      </c>
      <c r="O238" s="33">
        <v>0.139288</v>
      </c>
      <c r="P238" s="33">
        <v>0.14272399999999999</v>
      </c>
      <c r="Q238" s="33">
        <v>0.14568</v>
      </c>
      <c r="R238" s="33">
        <v>0.14912700000000001</v>
      </c>
      <c r="S238" s="33">
        <v>0.15170900000000001</v>
      </c>
      <c r="T238" s="33">
        <v>0.15488399999999999</v>
      </c>
      <c r="U238" s="33">
        <v>0.15948899999999999</v>
      </c>
      <c r="V238" s="33">
        <v>0.16472700000000001</v>
      </c>
      <c r="W238" s="33">
        <v>0.17017199999999999</v>
      </c>
      <c r="X238" s="33">
        <v>0.17688200000000001</v>
      </c>
      <c r="Y238" s="33">
        <v>0.184221</v>
      </c>
      <c r="Z238" s="33">
        <v>0.190554</v>
      </c>
      <c r="AA238" s="33">
        <v>0.19692200000000001</v>
      </c>
      <c r="AB238" s="33">
        <v>0.202625</v>
      </c>
      <c r="AC238" s="33">
        <v>0.20755699999999999</v>
      </c>
      <c r="AD238" s="33">
        <v>0.212314</v>
      </c>
      <c r="AE238" s="33">
        <v>0.217332</v>
      </c>
      <c r="AF238" s="33">
        <v>0.22208</v>
      </c>
      <c r="AG238" s="33">
        <v>0.22761899999999999</v>
      </c>
      <c r="AH238" s="33">
        <v>0.23267299999999999</v>
      </c>
      <c r="AI238" s="34" t="s">
        <v>153</v>
      </c>
    </row>
    <row r="239" spans="1:35" ht="15" customHeight="1" x14ac:dyDescent="0.45">
      <c r="A239" s="104" t="s">
        <v>1312</v>
      </c>
      <c r="B239" s="55" t="s">
        <v>1108</v>
      </c>
      <c r="C239" s="33">
        <v>5.0930000000000003E-2</v>
      </c>
      <c r="D239" s="33">
        <v>0.15071799999999999</v>
      </c>
      <c r="E239" s="33">
        <v>0.138317</v>
      </c>
      <c r="F239" s="33">
        <v>0.153472</v>
      </c>
      <c r="G239" s="33">
        <v>0.158799</v>
      </c>
      <c r="H239" s="33">
        <v>0.16248399999999999</v>
      </c>
      <c r="I239" s="33">
        <v>0.165434</v>
      </c>
      <c r="J239" s="33">
        <v>0.168631</v>
      </c>
      <c r="K239" s="33">
        <v>0.17244599999999999</v>
      </c>
      <c r="L239" s="33">
        <v>0.17719199999999999</v>
      </c>
      <c r="M239" s="33">
        <v>0.181865</v>
      </c>
      <c r="N239" s="33">
        <v>0.18686900000000001</v>
      </c>
      <c r="O239" s="33">
        <v>0.19084300000000001</v>
      </c>
      <c r="P239" s="33">
        <v>0.195549</v>
      </c>
      <c r="Q239" s="33">
        <v>0.1996</v>
      </c>
      <c r="R239" s="33">
        <v>0.204323</v>
      </c>
      <c r="S239" s="33">
        <v>0.20785999999999999</v>
      </c>
      <c r="T239" s="33">
        <v>0.21221000000000001</v>
      </c>
      <c r="U239" s="33">
        <v>0.21851999999999999</v>
      </c>
      <c r="V239" s="33">
        <v>0.22569700000000001</v>
      </c>
      <c r="W239" s="33">
        <v>0.233156</v>
      </c>
      <c r="X239" s="33">
        <v>0.24235000000000001</v>
      </c>
      <c r="Y239" s="33">
        <v>0.25240600000000002</v>
      </c>
      <c r="Z239" s="33">
        <v>0.26108300000000001</v>
      </c>
      <c r="AA239" s="33">
        <v>0.26980700000000002</v>
      </c>
      <c r="AB239" s="33">
        <v>0.27762199999999998</v>
      </c>
      <c r="AC239" s="33">
        <v>0.28437800000000002</v>
      </c>
      <c r="AD239" s="33">
        <v>0.29089700000000002</v>
      </c>
      <c r="AE239" s="33">
        <v>0.29777199999999998</v>
      </c>
      <c r="AF239" s="33">
        <v>0.30427700000000002</v>
      </c>
      <c r="AG239" s="33">
        <v>0.31186599999999998</v>
      </c>
      <c r="AH239" s="33">
        <v>0.31879099999999999</v>
      </c>
      <c r="AI239" s="34">
        <v>6.0949000000000003E-2</v>
      </c>
    </row>
    <row r="240" spans="1:35" ht="15" customHeight="1" x14ac:dyDescent="0.45">
      <c r="A240" s="104" t="s">
        <v>1313</v>
      </c>
      <c r="B240" s="55" t="s">
        <v>1110</v>
      </c>
      <c r="C240" s="33">
        <v>5.4847E-2</v>
      </c>
      <c r="D240" s="33">
        <v>0.15765199999999999</v>
      </c>
      <c r="E240" s="33">
        <v>0.144681</v>
      </c>
      <c r="F240" s="33">
        <v>0.16053300000000001</v>
      </c>
      <c r="G240" s="33">
        <v>0.166105</v>
      </c>
      <c r="H240" s="33">
        <v>0.16996</v>
      </c>
      <c r="I240" s="33">
        <v>0.173045</v>
      </c>
      <c r="J240" s="33">
        <v>0.17638999999999999</v>
      </c>
      <c r="K240" s="33">
        <v>0.18038000000000001</v>
      </c>
      <c r="L240" s="33">
        <v>0.18534500000000001</v>
      </c>
      <c r="M240" s="33">
        <v>0.19023300000000001</v>
      </c>
      <c r="N240" s="33">
        <v>0.195467</v>
      </c>
      <c r="O240" s="33">
        <v>0.19962299999999999</v>
      </c>
      <c r="P240" s="33">
        <v>0.20454600000000001</v>
      </c>
      <c r="Q240" s="33">
        <v>0.208784</v>
      </c>
      <c r="R240" s="33">
        <v>0.213724</v>
      </c>
      <c r="S240" s="33">
        <v>0.21742300000000001</v>
      </c>
      <c r="T240" s="33">
        <v>0.221973</v>
      </c>
      <c r="U240" s="33">
        <v>0.228574</v>
      </c>
      <c r="V240" s="33">
        <v>0.23608100000000001</v>
      </c>
      <c r="W240" s="33">
        <v>0.24388399999999999</v>
      </c>
      <c r="X240" s="33">
        <v>0.25350099999999998</v>
      </c>
      <c r="Y240" s="33">
        <v>0.264019</v>
      </c>
      <c r="Z240" s="33">
        <v>0.27309499999999998</v>
      </c>
      <c r="AA240" s="33">
        <v>0.282221</v>
      </c>
      <c r="AB240" s="33">
        <v>0.29039500000000001</v>
      </c>
      <c r="AC240" s="33">
        <v>0.29746299999999998</v>
      </c>
      <c r="AD240" s="33">
        <v>0.30428100000000002</v>
      </c>
      <c r="AE240" s="33">
        <v>0.311473</v>
      </c>
      <c r="AF240" s="33">
        <v>0.31827699999999998</v>
      </c>
      <c r="AG240" s="33">
        <v>0.32621499999999998</v>
      </c>
      <c r="AH240" s="33">
        <v>0.33345900000000001</v>
      </c>
      <c r="AI240" s="34">
        <v>5.9952999999999999E-2</v>
      </c>
    </row>
    <row r="241" spans="1:35" ht="15" customHeight="1" x14ac:dyDescent="0.45">
      <c r="A241" s="104" t="s">
        <v>1314</v>
      </c>
      <c r="B241" s="55" t="s">
        <v>1112</v>
      </c>
      <c r="C241" s="33">
        <v>5.9582000000000003E-2</v>
      </c>
      <c r="D241" s="33">
        <v>0.21304300000000001</v>
      </c>
      <c r="E241" s="33">
        <v>0.19551399999999999</v>
      </c>
      <c r="F241" s="33">
        <v>0.21693599999999999</v>
      </c>
      <c r="G241" s="33">
        <v>0.224465</v>
      </c>
      <c r="H241" s="33">
        <v>0.22967499999999999</v>
      </c>
      <c r="I241" s="33">
        <v>0.233844</v>
      </c>
      <c r="J241" s="33">
        <v>0.23836399999999999</v>
      </c>
      <c r="K241" s="33">
        <v>0.243756</v>
      </c>
      <c r="L241" s="33">
        <v>0.25046499999999999</v>
      </c>
      <c r="M241" s="33">
        <v>0.25707000000000002</v>
      </c>
      <c r="N241" s="33">
        <v>0.26414300000000002</v>
      </c>
      <c r="O241" s="33">
        <v>0.26976</v>
      </c>
      <c r="P241" s="33">
        <v>0.27641300000000002</v>
      </c>
      <c r="Q241" s="33">
        <v>0.28213899999999997</v>
      </c>
      <c r="R241" s="33">
        <v>0.28881400000000002</v>
      </c>
      <c r="S241" s="33">
        <v>0.29381400000000002</v>
      </c>
      <c r="T241" s="33">
        <v>0.29996299999999998</v>
      </c>
      <c r="U241" s="33">
        <v>0.30888199999999999</v>
      </c>
      <c r="V241" s="33">
        <v>0.31902700000000001</v>
      </c>
      <c r="W241" s="33">
        <v>0.329571</v>
      </c>
      <c r="X241" s="33">
        <v>0.34256700000000001</v>
      </c>
      <c r="Y241" s="33">
        <v>0.35678100000000001</v>
      </c>
      <c r="Z241" s="33">
        <v>0.36904599999999999</v>
      </c>
      <c r="AA241" s="33">
        <v>0.38137799999999999</v>
      </c>
      <c r="AB241" s="33">
        <v>0.392424</v>
      </c>
      <c r="AC241" s="33">
        <v>0.40197500000000003</v>
      </c>
      <c r="AD241" s="33">
        <v>0.41118900000000003</v>
      </c>
      <c r="AE241" s="33">
        <v>0.42090699999999998</v>
      </c>
      <c r="AF241" s="33">
        <v>0.43010199999999998</v>
      </c>
      <c r="AG241" s="33">
        <v>0.44082900000000003</v>
      </c>
      <c r="AH241" s="33">
        <v>0.45061800000000002</v>
      </c>
      <c r="AI241" s="34">
        <v>6.7443000000000003E-2</v>
      </c>
    </row>
    <row r="242" spans="1:35" ht="15" customHeight="1" x14ac:dyDescent="0.45">
      <c r="A242" s="104" t="s">
        <v>1315</v>
      </c>
      <c r="B242" s="55" t="s">
        <v>1138</v>
      </c>
      <c r="C242" s="33">
        <v>319.48291</v>
      </c>
      <c r="D242" s="33">
        <v>294.87496900000002</v>
      </c>
      <c r="E242" s="33">
        <v>262.73184199999997</v>
      </c>
      <c r="F242" s="33">
        <v>283.02716099999998</v>
      </c>
      <c r="G242" s="33">
        <v>284.32098400000001</v>
      </c>
      <c r="H242" s="33">
        <v>282.446594</v>
      </c>
      <c r="I242" s="33">
        <v>279.19751000000002</v>
      </c>
      <c r="J242" s="33">
        <v>276.30447400000003</v>
      </c>
      <c r="K242" s="33">
        <v>274.32559199999997</v>
      </c>
      <c r="L242" s="33">
        <v>273.66589399999998</v>
      </c>
      <c r="M242" s="33">
        <v>272.70172100000002</v>
      </c>
      <c r="N242" s="33">
        <v>272.04361</v>
      </c>
      <c r="O242" s="33">
        <v>269.736176</v>
      </c>
      <c r="P242" s="33">
        <v>268.33822600000002</v>
      </c>
      <c r="Q242" s="33">
        <v>265.91952500000002</v>
      </c>
      <c r="R242" s="33">
        <v>264.28298999999998</v>
      </c>
      <c r="S242" s="33">
        <v>261.02706899999998</v>
      </c>
      <c r="T242" s="33">
        <v>258.72796599999998</v>
      </c>
      <c r="U242" s="33">
        <v>258.66137700000002</v>
      </c>
      <c r="V242" s="33">
        <v>259.37530500000003</v>
      </c>
      <c r="W242" s="33">
        <v>260.14367700000003</v>
      </c>
      <c r="X242" s="33">
        <v>262.52593999999999</v>
      </c>
      <c r="Y242" s="33">
        <v>265.45510899999999</v>
      </c>
      <c r="Z242" s="33">
        <v>266.58355699999998</v>
      </c>
      <c r="AA242" s="33">
        <v>267.46752900000001</v>
      </c>
      <c r="AB242" s="33">
        <v>267.19854700000002</v>
      </c>
      <c r="AC242" s="33">
        <v>265.72949199999999</v>
      </c>
      <c r="AD242" s="33">
        <v>263.90344199999998</v>
      </c>
      <c r="AE242" s="33">
        <v>262.27267499999999</v>
      </c>
      <c r="AF242" s="33">
        <v>260.19622800000002</v>
      </c>
      <c r="AG242" s="33">
        <v>258.91787699999998</v>
      </c>
      <c r="AH242" s="33">
        <v>256.95855699999998</v>
      </c>
      <c r="AI242" s="34">
        <v>-7.0010000000000003E-3</v>
      </c>
    </row>
    <row r="243" spans="1:35" ht="15" customHeight="1" x14ac:dyDescent="0.45">
      <c r="A243" s="104" t="s">
        <v>1316</v>
      </c>
      <c r="B243" s="57" t="s">
        <v>1317</v>
      </c>
      <c r="C243" s="61">
        <v>772.67767300000003</v>
      </c>
      <c r="D243" s="61">
        <v>736.95050000000003</v>
      </c>
      <c r="E243" s="61">
        <v>687.99163799999997</v>
      </c>
      <c r="F243" s="61">
        <v>727.10223399999995</v>
      </c>
      <c r="G243" s="61">
        <v>738.14544699999999</v>
      </c>
      <c r="H243" s="61">
        <v>742.65130599999998</v>
      </c>
      <c r="I243" s="61">
        <v>743.92443800000001</v>
      </c>
      <c r="J243" s="61">
        <v>745.47619599999996</v>
      </c>
      <c r="K243" s="61">
        <v>749.99304199999995</v>
      </c>
      <c r="L243" s="61">
        <v>757.20263699999998</v>
      </c>
      <c r="M243" s="61">
        <v>763.40808100000004</v>
      </c>
      <c r="N243" s="61">
        <v>769.81927499999995</v>
      </c>
      <c r="O243" s="61">
        <v>772.79425000000003</v>
      </c>
      <c r="P243" s="61">
        <v>778.082581</v>
      </c>
      <c r="Q243" s="61">
        <v>781.39862100000005</v>
      </c>
      <c r="R243" s="61">
        <v>786.34545900000001</v>
      </c>
      <c r="S243" s="61">
        <v>788.978027</v>
      </c>
      <c r="T243" s="61">
        <v>794.36810300000002</v>
      </c>
      <c r="U243" s="61">
        <v>804.42987100000005</v>
      </c>
      <c r="V243" s="61">
        <v>816.61163299999998</v>
      </c>
      <c r="W243" s="61">
        <v>828.67669699999999</v>
      </c>
      <c r="X243" s="61">
        <v>843.83483899999999</v>
      </c>
      <c r="Y243" s="61">
        <v>860.84759499999996</v>
      </c>
      <c r="Z243" s="61">
        <v>873.83801300000005</v>
      </c>
      <c r="AA243" s="61">
        <v>886.426331</v>
      </c>
      <c r="AB243" s="61">
        <v>897.88073699999995</v>
      </c>
      <c r="AC243" s="61">
        <v>907.23095699999999</v>
      </c>
      <c r="AD243" s="61">
        <v>915.86328100000003</v>
      </c>
      <c r="AE243" s="61">
        <v>924.57019000000003</v>
      </c>
      <c r="AF243" s="61">
        <v>932.62127699999996</v>
      </c>
      <c r="AG243" s="61">
        <v>941.98913600000003</v>
      </c>
      <c r="AH243" s="61">
        <v>950.24414100000001</v>
      </c>
      <c r="AI243" s="60">
        <v>6.6950000000000004E-3</v>
      </c>
    </row>
    <row r="247" spans="1:35" ht="15" customHeight="1" x14ac:dyDescent="0.45">
      <c r="B247" s="57" t="s">
        <v>1318</v>
      </c>
    </row>
    <row r="248" spans="1:35" ht="15" customHeight="1" x14ac:dyDescent="0.45">
      <c r="A248" s="104" t="s">
        <v>1319</v>
      </c>
      <c r="B248" s="55" t="s">
        <v>1320</v>
      </c>
      <c r="C248" s="54">
        <v>1808.001221</v>
      </c>
      <c r="D248" s="54">
        <v>1718.2308350000001</v>
      </c>
      <c r="E248" s="54">
        <v>1657.753784</v>
      </c>
      <c r="F248" s="54">
        <v>1663.4758300000001</v>
      </c>
      <c r="G248" s="54">
        <v>1669.635254</v>
      </c>
      <c r="H248" s="54">
        <v>1676.81897</v>
      </c>
      <c r="I248" s="54">
        <v>1658.5627440000001</v>
      </c>
      <c r="J248" s="54">
        <v>1694.850342</v>
      </c>
      <c r="K248" s="54">
        <v>1698.4610600000001</v>
      </c>
      <c r="L248" s="54">
        <v>1702.06897</v>
      </c>
      <c r="M248" s="54">
        <v>1717.465698</v>
      </c>
      <c r="N248" s="54">
        <v>1719.6733400000001</v>
      </c>
      <c r="O248" s="54">
        <v>1731.8823239999999</v>
      </c>
      <c r="P248" s="54">
        <v>1739.742432</v>
      </c>
      <c r="Q248" s="54">
        <v>1752.3895259999999</v>
      </c>
      <c r="R248" s="54">
        <v>1762.087769</v>
      </c>
      <c r="S248" s="54">
        <v>1763.626953</v>
      </c>
      <c r="T248" s="54">
        <v>1770.515991</v>
      </c>
      <c r="U248" s="54">
        <v>1762.8125</v>
      </c>
      <c r="V248" s="54">
        <v>1764.7639160000001</v>
      </c>
      <c r="W248" s="54">
        <v>1762.1983640000001</v>
      </c>
      <c r="X248" s="54">
        <v>1774.244019</v>
      </c>
      <c r="Y248" s="54">
        <v>1786.0135499999999</v>
      </c>
      <c r="Z248" s="54">
        <v>1797.345337</v>
      </c>
      <c r="AA248" s="54">
        <v>1809.100342</v>
      </c>
      <c r="AB248" s="54">
        <v>1824.405518</v>
      </c>
      <c r="AC248" s="54">
        <v>1835.0886230000001</v>
      </c>
      <c r="AD248" s="54">
        <v>1852.1182859999999</v>
      </c>
      <c r="AE248" s="54">
        <v>1865.626831</v>
      </c>
      <c r="AF248" s="54">
        <v>1880.1951899999999</v>
      </c>
      <c r="AG248" s="54">
        <v>1896.0913089999999</v>
      </c>
      <c r="AH248" s="54">
        <v>1909.4995120000001</v>
      </c>
      <c r="AI248" s="34">
        <v>1.763E-3</v>
      </c>
    </row>
    <row r="249" spans="1:35" ht="15" customHeight="1" x14ac:dyDescent="0.45">
      <c r="A249" s="104" t="s">
        <v>1321</v>
      </c>
      <c r="B249" s="55" t="s">
        <v>1322</v>
      </c>
      <c r="C249" s="33">
        <v>3.4668839999999999</v>
      </c>
      <c r="D249" s="33">
        <v>3.4893709999999998</v>
      </c>
      <c r="E249" s="33">
        <v>3.512003</v>
      </c>
      <c r="F249" s="33">
        <v>3.5347819999999999</v>
      </c>
      <c r="G249" s="33">
        <v>3.5577100000000002</v>
      </c>
      <c r="H249" s="33">
        <v>3.5807850000000001</v>
      </c>
      <c r="I249" s="33">
        <v>3.6040100000000002</v>
      </c>
      <c r="J249" s="33">
        <v>3.627386</v>
      </c>
      <c r="K249" s="33">
        <v>3.6509140000000002</v>
      </c>
      <c r="L249" s="33">
        <v>3.6745939999999999</v>
      </c>
      <c r="M249" s="33">
        <v>3.6984279999999998</v>
      </c>
      <c r="N249" s="33">
        <v>3.7224159999999999</v>
      </c>
      <c r="O249" s="33">
        <v>3.7465600000000001</v>
      </c>
      <c r="P249" s="33">
        <v>3.7708599999999999</v>
      </c>
      <c r="Q249" s="33">
        <v>3.795318</v>
      </c>
      <c r="R249" s="33">
        <v>3.8199350000000001</v>
      </c>
      <c r="S249" s="33">
        <v>3.8447119999999999</v>
      </c>
      <c r="T249" s="33">
        <v>3.8696489999999999</v>
      </c>
      <c r="U249" s="33">
        <v>3.8947479999999999</v>
      </c>
      <c r="V249" s="33">
        <v>3.9200089999999999</v>
      </c>
      <c r="W249" s="33">
        <v>3.9454349999999998</v>
      </c>
      <c r="X249" s="33">
        <v>3.971025</v>
      </c>
      <c r="Y249" s="33">
        <v>3.9967820000000001</v>
      </c>
      <c r="Z249" s="33">
        <v>4.0227050000000002</v>
      </c>
      <c r="AA249" s="33">
        <v>4.0487970000000004</v>
      </c>
      <c r="AB249" s="33">
        <v>4.0750580000000003</v>
      </c>
      <c r="AC249" s="33">
        <v>4.1014889999999999</v>
      </c>
      <c r="AD249" s="33">
        <v>4.1280910000000004</v>
      </c>
      <c r="AE249" s="33">
        <v>4.1548660000000002</v>
      </c>
      <c r="AF249" s="33">
        <v>4.1818150000000003</v>
      </c>
      <c r="AG249" s="33">
        <v>4.208939</v>
      </c>
      <c r="AH249" s="33">
        <v>4.2362380000000002</v>
      </c>
      <c r="AI249" s="34">
        <v>6.4859999999999996E-3</v>
      </c>
    </row>
    <row r="250" spans="1:35" ht="15" customHeight="1" x14ac:dyDescent="0.45">
      <c r="B250" s="57" t="s">
        <v>1323</v>
      </c>
    </row>
    <row r="251" spans="1:35" ht="15" customHeight="1" x14ac:dyDescent="0.45">
      <c r="A251" s="104" t="s">
        <v>1324</v>
      </c>
      <c r="B251" s="55" t="s">
        <v>1325</v>
      </c>
      <c r="C251" s="33">
        <v>521.50610400000005</v>
      </c>
      <c r="D251" s="33">
        <v>491.89144900000002</v>
      </c>
      <c r="E251" s="33">
        <v>470.51074199999999</v>
      </c>
      <c r="F251" s="33">
        <v>467.58624300000002</v>
      </c>
      <c r="G251" s="33">
        <v>464.29705799999999</v>
      </c>
      <c r="H251" s="33">
        <v>460.81079099999999</v>
      </c>
      <c r="I251" s="33">
        <v>448.85449199999999</v>
      </c>
      <c r="J251" s="33">
        <v>450.10318000000001</v>
      </c>
      <c r="K251" s="33">
        <v>441.07009900000003</v>
      </c>
      <c r="L251" s="33">
        <v>430.68469199999998</v>
      </c>
      <c r="M251" s="33">
        <v>421.94329800000003</v>
      </c>
      <c r="N251" s="33">
        <v>410.18606599999998</v>
      </c>
      <c r="O251" s="33">
        <v>401.05850199999998</v>
      </c>
      <c r="P251" s="33">
        <v>391.123535</v>
      </c>
      <c r="Q251" s="33">
        <v>382.45873999999998</v>
      </c>
      <c r="R251" s="33">
        <v>373.329071</v>
      </c>
      <c r="S251" s="33">
        <v>362.72820999999999</v>
      </c>
      <c r="T251" s="33">
        <v>353.49624599999999</v>
      </c>
      <c r="U251" s="33">
        <v>341.66570999999999</v>
      </c>
      <c r="V251" s="33">
        <v>332.04135100000002</v>
      </c>
      <c r="W251" s="33">
        <v>321.86276199999998</v>
      </c>
      <c r="X251" s="33">
        <v>314.58615099999997</v>
      </c>
      <c r="Y251" s="33">
        <v>307.41235399999999</v>
      </c>
      <c r="Z251" s="33">
        <v>300.31597900000003</v>
      </c>
      <c r="AA251" s="33">
        <v>293.440338</v>
      </c>
      <c r="AB251" s="33">
        <v>287.26907299999999</v>
      </c>
      <c r="AC251" s="33">
        <v>280.50125100000002</v>
      </c>
      <c r="AD251" s="33">
        <v>274.825378</v>
      </c>
      <c r="AE251" s="33">
        <v>268.73440599999998</v>
      </c>
      <c r="AF251" s="33">
        <v>262.91281099999998</v>
      </c>
      <c r="AG251" s="33">
        <v>257.38211100000001</v>
      </c>
      <c r="AH251" s="33">
        <v>251.62222299999999</v>
      </c>
      <c r="AI251" s="34">
        <v>-2.3234999999999999E-2</v>
      </c>
    </row>
    <row r="252" spans="1:35" ht="15" customHeight="1" x14ac:dyDescent="0.45">
      <c r="A252" s="104" t="s">
        <v>1326</v>
      </c>
      <c r="B252" s="55" t="s">
        <v>702</v>
      </c>
      <c r="C252" s="33">
        <v>0</v>
      </c>
      <c r="D252" s="33">
        <v>0</v>
      </c>
      <c r="E252" s="33">
        <v>0</v>
      </c>
      <c r="F252" s="33">
        <v>0</v>
      </c>
      <c r="G252" s="33">
        <v>0</v>
      </c>
      <c r="H252" s="33">
        <v>0</v>
      </c>
      <c r="I252" s="33">
        <v>0</v>
      </c>
      <c r="J252" s="33">
        <v>0</v>
      </c>
      <c r="K252" s="33">
        <v>0</v>
      </c>
      <c r="L252" s="33">
        <v>0</v>
      </c>
      <c r="M252" s="33">
        <v>0</v>
      </c>
      <c r="N252" s="33">
        <v>0</v>
      </c>
      <c r="O252" s="33">
        <v>0</v>
      </c>
      <c r="P252" s="33">
        <v>0</v>
      </c>
      <c r="Q252" s="33">
        <v>0</v>
      </c>
      <c r="R252" s="33">
        <v>0</v>
      </c>
      <c r="S252" s="33">
        <v>0</v>
      </c>
      <c r="T252" s="33">
        <v>0</v>
      </c>
      <c r="U252" s="33">
        <v>0</v>
      </c>
      <c r="V252" s="33">
        <v>0</v>
      </c>
      <c r="W252" s="33">
        <v>0</v>
      </c>
      <c r="X252" s="33">
        <v>0</v>
      </c>
      <c r="Y252" s="33">
        <v>0</v>
      </c>
      <c r="Z252" s="33">
        <v>0</v>
      </c>
      <c r="AA252" s="33">
        <v>0</v>
      </c>
      <c r="AB252" s="33">
        <v>0</v>
      </c>
      <c r="AC252" s="33">
        <v>0</v>
      </c>
      <c r="AD252" s="33">
        <v>0</v>
      </c>
      <c r="AE252" s="33">
        <v>0</v>
      </c>
      <c r="AF252" s="33">
        <v>0</v>
      </c>
      <c r="AG252" s="33">
        <v>0</v>
      </c>
      <c r="AH252" s="33">
        <v>0</v>
      </c>
      <c r="AI252" s="34" t="s">
        <v>153</v>
      </c>
    </row>
    <row r="253" spans="1:35" ht="15" customHeight="1" x14ac:dyDescent="0.45">
      <c r="A253" s="104" t="s">
        <v>1327</v>
      </c>
      <c r="B253" s="55" t="s">
        <v>1328</v>
      </c>
      <c r="C253" s="33">
        <v>0</v>
      </c>
      <c r="D253" s="33">
        <v>0</v>
      </c>
      <c r="E253" s="33">
        <v>0</v>
      </c>
      <c r="F253" s="33">
        <v>0</v>
      </c>
      <c r="G253" s="33">
        <v>0</v>
      </c>
      <c r="H253" s="33">
        <v>0</v>
      </c>
      <c r="I253" s="33">
        <v>0</v>
      </c>
      <c r="J253" s="33">
        <v>0</v>
      </c>
      <c r="K253" s="33">
        <v>0</v>
      </c>
      <c r="L253" s="33">
        <v>0</v>
      </c>
      <c r="M253" s="33">
        <v>0</v>
      </c>
      <c r="N253" s="33">
        <v>0</v>
      </c>
      <c r="O253" s="33">
        <v>0</v>
      </c>
      <c r="P253" s="33">
        <v>0</v>
      </c>
      <c r="Q253" s="33">
        <v>0</v>
      </c>
      <c r="R253" s="33">
        <v>0</v>
      </c>
      <c r="S253" s="33">
        <v>0</v>
      </c>
      <c r="T253" s="33">
        <v>0</v>
      </c>
      <c r="U253" s="33">
        <v>0</v>
      </c>
      <c r="V253" s="33">
        <v>0</v>
      </c>
      <c r="W253" s="33">
        <v>0</v>
      </c>
      <c r="X253" s="33">
        <v>0</v>
      </c>
      <c r="Y253" s="33">
        <v>0</v>
      </c>
      <c r="Z253" s="33">
        <v>0</v>
      </c>
      <c r="AA253" s="33">
        <v>0</v>
      </c>
      <c r="AB253" s="33">
        <v>0</v>
      </c>
      <c r="AC253" s="33">
        <v>0</v>
      </c>
      <c r="AD253" s="33">
        <v>0</v>
      </c>
      <c r="AE253" s="33">
        <v>0</v>
      </c>
      <c r="AF253" s="33">
        <v>0</v>
      </c>
      <c r="AG253" s="33">
        <v>0</v>
      </c>
      <c r="AH253" s="33">
        <v>0</v>
      </c>
      <c r="AI253" s="34" t="s">
        <v>153</v>
      </c>
    </row>
    <row r="254" spans="1:35" ht="15" customHeight="1" x14ac:dyDescent="0.45">
      <c r="A254" s="104" t="s">
        <v>1329</v>
      </c>
      <c r="B254" s="55" t="s">
        <v>1330</v>
      </c>
      <c r="C254" s="33">
        <v>0</v>
      </c>
      <c r="D254" s="33">
        <v>0.52697499999999997</v>
      </c>
      <c r="E254" s="33">
        <v>1.5143690000000001</v>
      </c>
      <c r="F254" s="33">
        <v>3.0158390000000002</v>
      </c>
      <c r="G254" s="33">
        <v>5.0035619999999996</v>
      </c>
      <c r="H254" s="33">
        <v>7.4717159999999998</v>
      </c>
      <c r="I254" s="33">
        <v>11.344688</v>
      </c>
      <c r="J254" s="33">
        <v>17.134180000000001</v>
      </c>
      <c r="K254" s="33">
        <v>24.145175999999999</v>
      </c>
      <c r="L254" s="33">
        <v>32.514465000000001</v>
      </c>
      <c r="M254" s="33">
        <v>42.433998000000003</v>
      </c>
      <c r="N254" s="33">
        <v>51.791645000000003</v>
      </c>
      <c r="O254" s="33">
        <v>61.200885999999997</v>
      </c>
      <c r="P254" s="33">
        <v>70.241348000000002</v>
      </c>
      <c r="Q254" s="33">
        <v>79.265220999999997</v>
      </c>
      <c r="R254" s="33">
        <v>87.958259999999996</v>
      </c>
      <c r="S254" s="33">
        <v>95.986808999999994</v>
      </c>
      <c r="T254" s="33">
        <v>104.042969</v>
      </c>
      <c r="U254" s="33">
        <v>110.94708300000001</v>
      </c>
      <c r="V254" s="33">
        <v>118.152435</v>
      </c>
      <c r="W254" s="33">
        <v>124.77964799999999</v>
      </c>
      <c r="X254" s="33">
        <v>132.21133399999999</v>
      </c>
      <c r="Y254" s="33">
        <v>139.450592</v>
      </c>
      <c r="Z254" s="33">
        <v>146.484253</v>
      </c>
      <c r="AA254" s="33">
        <v>153.383835</v>
      </c>
      <c r="AB254" s="33">
        <v>160.43147300000001</v>
      </c>
      <c r="AC254" s="33">
        <v>166.91883899999999</v>
      </c>
      <c r="AD254" s="33">
        <v>173.83674600000001</v>
      </c>
      <c r="AE254" s="33">
        <v>180.28772000000001</v>
      </c>
      <c r="AF254" s="33">
        <v>186.69940199999999</v>
      </c>
      <c r="AG254" s="33">
        <v>193.10943599999999</v>
      </c>
      <c r="AH254" s="33">
        <v>199.131348</v>
      </c>
      <c r="AI254" s="34" t="s">
        <v>153</v>
      </c>
    </row>
    <row r="256" spans="1:35" ht="15" customHeight="1" x14ac:dyDescent="0.45">
      <c r="B256" s="57" t="s">
        <v>1331</v>
      </c>
    </row>
    <row r="257" spans="1:35" ht="15" customHeight="1" x14ac:dyDescent="0.45">
      <c r="A257" s="104" t="s">
        <v>1332</v>
      </c>
      <c r="B257" s="55" t="s">
        <v>1333</v>
      </c>
      <c r="C257" s="54">
        <v>416.68075599999997</v>
      </c>
      <c r="D257" s="54">
        <v>407.26275600000002</v>
      </c>
      <c r="E257" s="54">
        <v>398.79177900000002</v>
      </c>
      <c r="F257" s="54">
        <v>390.06436200000002</v>
      </c>
      <c r="G257" s="54">
        <v>380.78823899999998</v>
      </c>
      <c r="H257" s="54">
        <v>371.09448200000003</v>
      </c>
      <c r="I257" s="54">
        <v>361.78509500000001</v>
      </c>
      <c r="J257" s="54">
        <v>353.38494900000001</v>
      </c>
      <c r="K257" s="54">
        <v>343.757385</v>
      </c>
      <c r="L257" s="54">
        <v>334.93743899999998</v>
      </c>
      <c r="M257" s="54">
        <v>325.658997</v>
      </c>
      <c r="N257" s="54">
        <v>316.62124599999999</v>
      </c>
      <c r="O257" s="54">
        <v>312.55502300000001</v>
      </c>
      <c r="P257" s="54">
        <v>308.57278400000001</v>
      </c>
      <c r="Q257" s="54">
        <v>304.31832900000001</v>
      </c>
      <c r="R257" s="54">
        <v>300.87554899999998</v>
      </c>
      <c r="S257" s="54">
        <v>296.75357100000002</v>
      </c>
      <c r="T257" s="54">
        <v>292.41329999999999</v>
      </c>
      <c r="U257" s="54">
        <v>287.91986100000003</v>
      </c>
      <c r="V257" s="54">
        <v>283.51501500000001</v>
      </c>
      <c r="W257" s="54">
        <v>279.57330300000001</v>
      </c>
      <c r="X257" s="54">
        <v>275.98336799999998</v>
      </c>
      <c r="Y257" s="54">
        <v>274.83984400000003</v>
      </c>
      <c r="Z257" s="54">
        <v>273.64166299999999</v>
      </c>
      <c r="AA257" s="54">
        <v>272.452271</v>
      </c>
      <c r="AB257" s="54">
        <v>271.18127399999997</v>
      </c>
      <c r="AC257" s="54">
        <v>269.86807299999998</v>
      </c>
      <c r="AD257" s="54">
        <v>268.49392699999999</v>
      </c>
      <c r="AE257" s="54">
        <v>267.26947000000001</v>
      </c>
      <c r="AF257" s="54">
        <v>265.82373000000001</v>
      </c>
      <c r="AG257" s="54">
        <v>264.61566199999999</v>
      </c>
      <c r="AH257" s="54">
        <v>262.668091</v>
      </c>
      <c r="AI257" s="34">
        <v>-1.4775E-2</v>
      </c>
    </row>
    <row r="258" spans="1:35" ht="15" customHeight="1" x14ac:dyDescent="0.45">
      <c r="A258" s="104" t="s">
        <v>1334</v>
      </c>
      <c r="B258" s="55" t="s">
        <v>1322</v>
      </c>
      <c r="C258" s="33">
        <v>4.8133650000000001</v>
      </c>
      <c r="D258" s="33">
        <v>4.8419600000000003</v>
      </c>
      <c r="E258" s="33">
        <v>4.8707260000000003</v>
      </c>
      <c r="F258" s="33">
        <v>4.8996630000000003</v>
      </c>
      <c r="G258" s="33">
        <v>4.9287720000000004</v>
      </c>
      <c r="H258" s="33">
        <v>4.9580539999999997</v>
      </c>
      <c r="I258" s="33">
        <v>4.9875090000000002</v>
      </c>
      <c r="J258" s="33">
        <v>5.0171400000000004</v>
      </c>
      <c r="K258" s="33">
        <v>5.0469470000000003</v>
      </c>
      <c r="L258" s="33">
        <v>5.0769310000000001</v>
      </c>
      <c r="M258" s="33">
        <v>5.1070919999999997</v>
      </c>
      <c r="N258" s="33">
        <v>5.1374339999999998</v>
      </c>
      <c r="O258" s="33">
        <v>5.1679550000000001</v>
      </c>
      <c r="P258" s="33">
        <v>5.198658</v>
      </c>
      <c r="Q258" s="33">
        <v>5.2295429999999996</v>
      </c>
      <c r="R258" s="33">
        <v>5.2606109999999999</v>
      </c>
      <c r="S258" s="33">
        <v>5.2918640000000003</v>
      </c>
      <c r="T258" s="33">
        <v>5.3233030000000001</v>
      </c>
      <c r="U258" s="33">
        <v>5.3549290000000003</v>
      </c>
      <c r="V258" s="33">
        <v>5.3867419999999999</v>
      </c>
      <c r="W258" s="33">
        <v>5.4187450000000004</v>
      </c>
      <c r="X258" s="33">
        <v>5.4509379999999998</v>
      </c>
      <c r="Y258" s="33">
        <v>5.4833220000000003</v>
      </c>
      <c r="Z258" s="33">
        <v>5.515898</v>
      </c>
      <c r="AA258" s="33">
        <v>5.548667</v>
      </c>
      <c r="AB258" s="33">
        <v>5.5816319999999999</v>
      </c>
      <c r="AC258" s="33">
        <v>5.6147919999999996</v>
      </c>
      <c r="AD258" s="33">
        <v>5.6481500000000002</v>
      </c>
      <c r="AE258" s="33">
        <v>5.681705</v>
      </c>
      <c r="AF258" s="33">
        <v>5.7154600000000002</v>
      </c>
      <c r="AG258" s="33">
        <v>5.7494160000000001</v>
      </c>
      <c r="AH258" s="33">
        <v>5.7835729999999996</v>
      </c>
      <c r="AI258" s="34">
        <v>5.9410000000000001E-3</v>
      </c>
    </row>
    <row r="259" spans="1:35" ht="15" customHeight="1" x14ac:dyDescent="0.45">
      <c r="B259" s="57" t="s">
        <v>1323</v>
      </c>
    </row>
    <row r="260" spans="1:35" ht="15" customHeight="1" x14ac:dyDescent="0.45">
      <c r="A260" s="104" t="s">
        <v>1335</v>
      </c>
      <c r="B260" s="55" t="s">
        <v>1325</v>
      </c>
      <c r="C260" s="33">
        <v>86.762908999999993</v>
      </c>
      <c r="D260" s="33">
        <v>83.888274999999993</v>
      </c>
      <c r="E260" s="33">
        <v>81.786179000000004</v>
      </c>
      <c r="F260" s="33">
        <v>79.713561999999996</v>
      </c>
      <c r="G260" s="33">
        <v>77.328322999999997</v>
      </c>
      <c r="H260" s="33">
        <v>74.885193000000001</v>
      </c>
      <c r="I260" s="33">
        <v>72.547470000000004</v>
      </c>
      <c r="J260" s="33">
        <v>70.419083000000001</v>
      </c>
      <c r="K260" s="33">
        <v>68.065933000000001</v>
      </c>
      <c r="L260" s="33">
        <v>65.894469999999998</v>
      </c>
      <c r="M260" s="33">
        <v>63.655838000000003</v>
      </c>
      <c r="N260" s="33">
        <v>61.487968000000002</v>
      </c>
      <c r="O260" s="33">
        <v>60.298920000000003</v>
      </c>
      <c r="P260" s="33">
        <v>59.139111</v>
      </c>
      <c r="Q260" s="33">
        <v>57.934631000000003</v>
      </c>
      <c r="R260" s="33">
        <v>56.893661000000002</v>
      </c>
      <c r="S260" s="33">
        <v>55.738669999999999</v>
      </c>
      <c r="T260" s="33">
        <v>54.559601000000001</v>
      </c>
      <c r="U260" s="33">
        <v>53.357571</v>
      </c>
      <c r="V260" s="33">
        <v>52.175316000000002</v>
      </c>
      <c r="W260" s="33">
        <v>51.082152999999998</v>
      </c>
      <c r="X260" s="33">
        <v>50.042487999999999</v>
      </c>
      <c r="Y260" s="33">
        <v>49.484451</v>
      </c>
      <c r="Z260" s="33">
        <v>48.918686000000001</v>
      </c>
      <c r="AA260" s="33">
        <v>48.354584000000003</v>
      </c>
      <c r="AB260" s="33">
        <v>47.777340000000002</v>
      </c>
      <c r="AC260" s="33">
        <v>47.193809999999999</v>
      </c>
      <c r="AD260" s="33">
        <v>46.601151000000002</v>
      </c>
      <c r="AE260" s="33">
        <v>46.034393000000001</v>
      </c>
      <c r="AF260" s="33">
        <v>45.430283000000003</v>
      </c>
      <c r="AG260" s="33">
        <v>44.867534999999997</v>
      </c>
      <c r="AH260" s="33">
        <v>44.178997000000003</v>
      </c>
      <c r="AI260" s="34">
        <v>-2.1537000000000001E-2</v>
      </c>
    </row>
    <row r="261" spans="1:35" ht="15" customHeight="1" x14ac:dyDescent="0.45">
      <c r="A261" s="104" t="s">
        <v>1336</v>
      </c>
      <c r="B261" s="55" t="s">
        <v>702</v>
      </c>
      <c r="C261" s="33">
        <v>2.235385</v>
      </c>
      <c r="D261" s="33">
        <v>3.1720579999999998</v>
      </c>
      <c r="E261" s="33">
        <v>2.2901669999999998</v>
      </c>
      <c r="F261" s="33">
        <v>1.512731</v>
      </c>
      <c r="G261" s="33">
        <v>1.4010910000000001</v>
      </c>
      <c r="H261" s="33">
        <v>1.295466</v>
      </c>
      <c r="I261" s="33">
        <v>1.1966049999999999</v>
      </c>
      <c r="J261" s="33">
        <v>1.1110519999999999</v>
      </c>
      <c r="K261" s="33">
        <v>1.0226010000000001</v>
      </c>
      <c r="L261" s="33">
        <v>0.94117600000000001</v>
      </c>
      <c r="M261" s="33">
        <v>0.86241699999999999</v>
      </c>
      <c r="N261" s="33">
        <v>0.78502000000000005</v>
      </c>
      <c r="O261" s="33">
        <v>0.72052099999999997</v>
      </c>
      <c r="P261" s="33">
        <v>0.65945200000000004</v>
      </c>
      <c r="Q261" s="33">
        <v>0.59842799999999996</v>
      </c>
      <c r="R261" s="33">
        <v>0.54247100000000004</v>
      </c>
      <c r="S261" s="33">
        <v>0.48840800000000001</v>
      </c>
      <c r="T261" s="33">
        <v>0.44191900000000001</v>
      </c>
      <c r="U261" s="33">
        <v>0.39324100000000001</v>
      </c>
      <c r="V261" s="33">
        <v>0.340754</v>
      </c>
      <c r="W261" s="33">
        <v>0.28739199999999998</v>
      </c>
      <c r="X261" s="33">
        <v>0.241096</v>
      </c>
      <c r="Y261" s="33">
        <v>0.23860600000000001</v>
      </c>
      <c r="Z261" s="33">
        <v>0.23607</v>
      </c>
      <c r="AA261" s="33">
        <v>0.23360300000000001</v>
      </c>
      <c r="AB261" s="33">
        <v>0.23108300000000001</v>
      </c>
      <c r="AC261" s="33">
        <v>0.228549</v>
      </c>
      <c r="AD261" s="33">
        <v>0.22597100000000001</v>
      </c>
      <c r="AE261" s="33">
        <v>0.22356699999999999</v>
      </c>
      <c r="AF261" s="33">
        <v>0.22099299999999999</v>
      </c>
      <c r="AG261" s="33">
        <v>0.21862500000000001</v>
      </c>
      <c r="AH261" s="33">
        <v>0.21570300000000001</v>
      </c>
      <c r="AI261" s="34">
        <v>-7.2652999999999995E-2</v>
      </c>
    </row>
    <row r="262" spans="1:35" ht="15" customHeight="1" x14ac:dyDescent="0.45">
      <c r="A262" s="104" t="s">
        <v>1337</v>
      </c>
      <c r="B262" s="55" t="s">
        <v>1328</v>
      </c>
      <c r="C262" s="33">
        <v>0</v>
      </c>
      <c r="D262" s="33">
        <v>0</v>
      </c>
      <c r="E262" s="33">
        <v>0</v>
      </c>
      <c r="F262" s="33">
        <v>0</v>
      </c>
      <c r="G262" s="33">
        <v>0</v>
      </c>
      <c r="H262" s="33">
        <v>0</v>
      </c>
      <c r="I262" s="33">
        <v>0</v>
      </c>
      <c r="J262" s="33">
        <v>0</v>
      </c>
      <c r="K262" s="33">
        <v>0</v>
      </c>
      <c r="L262" s="33">
        <v>0</v>
      </c>
      <c r="M262" s="33">
        <v>0</v>
      </c>
      <c r="N262" s="33">
        <v>0</v>
      </c>
      <c r="O262" s="33">
        <v>0</v>
      </c>
      <c r="P262" s="33">
        <v>0</v>
      </c>
      <c r="Q262" s="33">
        <v>0</v>
      </c>
      <c r="R262" s="33">
        <v>0</v>
      </c>
      <c r="S262" s="33">
        <v>0</v>
      </c>
      <c r="T262" s="33">
        <v>0</v>
      </c>
      <c r="U262" s="33">
        <v>0</v>
      </c>
      <c r="V262" s="33">
        <v>0</v>
      </c>
      <c r="W262" s="33">
        <v>0</v>
      </c>
      <c r="X262" s="33">
        <v>0</v>
      </c>
      <c r="Y262" s="33">
        <v>0</v>
      </c>
      <c r="Z262" s="33">
        <v>0</v>
      </c>
      <c r="AA262" s="33">
        <v>0</v>
      </c>
      <c r="AB262" s="33">
        <v>0</v>
      </c>
      <c r="AC262" s="33">
        <v>0</v>
      </c>
      <c r="AD262" s="33">
        <v>0</v>
      </c>
      <c r="AE262" s="33">
        <v>0</v>
      </c>
      <c r="AF262" s="33">
        <v>0</v>
      </c>
      <c r="AG262" s="33">
        <v>0</v>
      </c>
      <c r="AH262" s="33">
        <v>0</v>
      </c>
      <c r="AI262" s="34" t="s">
        <v>153</v>
      </c>
    </row>
    <row r="263" spans="1:35" ht="15" customHeight="1" x14ac:dyDescent="0.45">
      <c r="A263" s="104" t="s">
        <v>1338</v>
      </c>
      <c r="B263" s="55" t="s">
        <v>1330</v>
      </c>
      <c r="C263" s="33">
        <v>0.41039300000000001</v>
      </c>
      <c r="D263" s="33">
        <v>0.45234799999999997</v>
      </c>
      <c r="E263" s="33">
        <v>0.49390099999999998</v>
      </c>
      <c r="F263" s="33">
        <v>0.53139400000000003</v>
      </c>
      <c r="G263" s="33">
        <v>0.56305300000000003</v>
      </c>
      <c r="H263" s="33">
        <v>0.58923199999999998</v>
      </c>
      <c r="I263" s="33">
        <v>0.61274399999999996</v>
      </c>
      <c r="J263" s="33">
        <v>0.63092199999999998</v>
      </c>
      <c r="K263" s="33">
        <v>0.64669600000000005</v>
      </c>
      <c r="L263" s="33">
        <v>0.66125500000000004</v>
      </c>
      <c r="M263" s="33">
        <v>0.67255600000000004</v>
      </c>
      <c r="N263" s="33">
        <v>0.68427800000000005</v>
      </c>
      <c r="O263" s="33">
        <v>0.70670699999999997</v>
      </c>
      <c r="P263" s="33">
        <v>0.72719999999999996</v>
      </c>
      <c r="Q263" s="33">
        <v>0.74682499999999996</v>
      </c>
      <c r="R263" s="33">
        <v>0.766208</v>
      </c>
      <c r="S263" s="33">
        <v>0.78179200000000004</v>
      </c>
      <c r="T263" s="33">
        <v>0.79144899999999996</v>
      </c>
      <c r="U263" s="33">
        <v>0.80227400000000004</v>
      </c>
      <c r="V263" s="33">
        <v>0.81628900000000004</v>
      </c>
      <c r="W263" s="33">
        <v>0.83280699999999996</v>
      </c>
      <c r="X263" s="33">
        <v>0.87219400000000002</v>
      </c>
      <c r="Y263" s="33">
        <v>0.92263799999999996</v>
      </c>
      <c r="Z263" s="33">
        <v>0.97580299999999998</v>
      </c>
      <c r="AA263" s="33">
        <v>1.032022</v>
      </c>
      <c r="AB263" s="33">
        <v>1.091134</v>
      </c>
      <c r="AC263" s="33">
        <v>1.153429</v>
      </c>
      <c r="AD263" s="33">
        <v>1.21899</v>
      </c>
      <c r="AE263" s="33">
        <v>1.288945</v>
      </c>
      <c r="AF263" s="33">
        <v>1.361761</v>
      </c>
      <c r="AG263" s="33">
        <v>1.439959</v>
      </c>
      <c r="AH263" s="33">
        <v>1.5183059999999999</v>
      </c>
      <c r="AI263" s="34">
        <v>4.3104000000000003E-2</v>
      </c>
    </row>
    <row r="265" spans="1:35" ht="15" customHeight="1" x14ac:dyDescent="0.45">
      <c r="B265" s="57" t="s">
        <v>1339</v>
      </c>
    </row>
    <row r="266" spans="1:35" ht="15" customHeight="1" x14ac:dyDescent="0.45">
      <c r="A266" s="104" t="s">
        <v>1340</v>
      </c>
      <c r="B266" s="55" t="s">
        <v>1341</v>
      </c>
      <c r="C266" s="54">
        <v>4889.7353519999997</v>
      </c>
      <c r="D266" s="54">
        <v>5172.8945309999999</v>
      </c>
      <c r="E266" s="54">
        <v>5369.2211909999996</v>
      </c>
      <c r="F266" s="54">
        <v>5635.9594729999999</v>
      </c>
      <c r="G266" s="54">
        <v>5856.1889650000003</v>
      </c>
      <c r="H266" s="54">
        <v>6099.060547</v>
      </c>
      <c r="I266" s="54">
        <v>6274.2236329999996</v>
      </c>
      <c r="J266" s="54">
        <v>6471.955078</v>
      </c>
      <c r="K266" s="54">
        <v>6646.6835940000001</v>
      </c>
      <c r="L266" s="54">
        <v>6858.2729490000002</v>
      </c>
      <c r="M266" s="54">
        <v>7077.220703</v>
      </c>
      <c r="N266" s="54">
        <v>7292.4130859999996</v>
      </c>
      <c r="O266" s="54">
        <v>7504.4599609999996</v>
      </c>
      <c r="P266" s="54">
        <v>7718.6914059999999</v>
      </c>
      <c r="Q266" s="54">
        <v>7924.9443359999996</v>
      </c>
      <c r="R266" s="54">
        <v>8159.626953</v>
      </c>
      <c r="S266" s="54">
        <v>8386.9414059999999</v>
      </c>
      <c r="T266" s="54">
        <v>8592.7763670000004</v>
      </c>
      <c r="U266" s="54">
        <v>8843.8056639999995</v>
      </c>
      <c r="V266" s="54">
        <v>9060.6689449999994</v>
      </c>
      <c r="W266" s="54">
        <v>9286.4101559999999</v>
      </c>
      <c r="X266" s="54">
        <v>9526.046875</v>
      </c>
      <c r="Y266" s="54">
        <v>9805.6396480000003</v>
      </c>
      <c r="Z266" s="54">
        <v>10050.751953000001</v>
      </c>
      <c r="AA266" s="54">
        <v>10322.514648</v>
      </c>
      <c r="AB266" s="54">
        <v>10602.892578000001</v>
      </c>
      <c r="AC266" s="54">
        <v>10887.150390999999</v>
      </c>
      <c r="AD266" s="54">
        <v>11114.607421999999</v>
      </c>
      <c r="AE266" s="54">
        <v>11446.378906</v>
      </c>
      <c r="AF266" s="54">
        <v>11778.662109000001</v>
      </c>
      <c r="AG266" s="54">
        <v>12084.705078000001</v>
      </c>
      <c r="AH266" s="54">
        <v>12297.649414</v>
      </c>
      <c r="AI266" s="34">
        <v>3.0197999999999999E-2</v>
      </c>
    </row>
    <row r="267" spans="1:35" ht="15" customHeight="1" x14ac:dyDescent="0.45">
      <c r="A267" s="104" t="s">
        <v>1342</v>
      </c>
      <c r="B267" s="55" t="s">
        <v>1343</v>
      </c>
      <c r="C267" s="54">
        <v>1823.1679690000001</v>
      </c>
      <c r="D267" s="54">
        <v>1903.9136960000001</v>
      </c>
      <c r="E267" s="54">
        <v>1933.1295170000001</v>
      </c>
      <c r="F267" s="54">
        <v>1998.883789</v>
      </c>
      <c r="G267" s="54">
        <v>2068.7844239999999</v>
      </c>
      <c r="H267" s="54">
        <v>2162.3303219999998</v>
      </c>
      <c r="I267" s="54">
        <v>2247.318115</v>
      </c>
      <c r="J267" s="54">
        <v>2356.8286130000001</v>
      </c>
      <c r="K267" s="54">
        <v>2461.5517580000001</v>
      </c>
      <c r="L267" s="54">
        <v>2571.1660160000001</v>
      </c>
      <c r="M267" s="54">
        <v>2675.6599120000001</v>
      </c>
      <c r="N267" s="54">
        <v>2772.7768550000001</v>
      </c>
      <c r="O267" s="54">
        <v>2866.23999</v>
      </c>
      <c r="P267" s="54">
        <v>2963.2478030000002</v>
      </c>
      <c r="Q267" s="54">
        <v>3056.4191890000002</v>
      </c>
      <c r="R267" s="54">
        <v>3161.4321289999998</v>
      </c>
      <c r="S267" s="54">
        <v>3263.8718260000001</v>
      </c>
      <c r="T267" s="54">
        <v>3359.91626</v>
      </c>
      <c r="U267" s="54">
        <v>3476.2253420000002</v>
      </c>
      <c r="V267" s="54">
        <v>3576.5913089999999</v>
      </c>
      <c r="W267" s="54">
        <v>3684.2946780000002</v>
      </c>
      <c r="X267" s="54">
        <v>3802.8764649999998</v>
      </c>
      <c r="Y267" s="54">
        <v>3936.2763669999999</v>
      </c>
      <c r="Z267" s="54">
        <v>4056.9555660000001</v>
      </c>
      <c r="AA267" s="54">
        <v>4186.9370120000003</v>
      </c>
      <c r="AB267" s="54">
        <v>4316.189453</v>
      </c>
      <c r="AC267" s="54">
        <v>4446.6005859999996</v>
      </c>
      <c r="AD267" s="54">
        <v>4548.1235349999997</v>
      </c>
      <c r="AE267" s="54">
        <v>4693.8740230000003</v>
      </c>
      <c r="AF267" s="54">
        <v>4842.4111329999996</v>
      </c>
      <c r="AG267" s="54">
        <v>4981.8837890000004</v>
      </c>
      <c r="AH267" s="54">
        <v>5077.6445309999999</v>
      </c>
      <c r="AI267" s="34">
        <v>3.3592999999999998E-2</v>
      </c>
    </row>
    <row r="268" spans="1:35" ht="15" customHeight="1" x14ac:dyDescent="0.45">
      <c r="A268" s="104" t="s">
        <v>1344</v>
      </c>
      <c r="B268" s="55" t="s">
        <v>1345</v>
      </c>
      <c r="C268" s="54">
        <v>3066.5673830000001</v>
      </c>
      <c r="D268" s="54">
        <v>3268.9807129999999</v>
      </c>
      <c r="E268" s="54">
        <v>3436.0915530000002</v>
      </c>
      <c r="F268" s="54">
        <v>3637.0756839999999</v>
      </c>
      <c r="G268" s="54">
        <v>3787.4045409999999</v>
      </c>
      <c r="H268" s="54">
        <v>3936.7304690000001</v>
      </c>
      <c r="I268" s="54">
        <v>4026.905518</v>
      </c>
      <c r="J268" s="54">
        <v>4115.1264650000003</v>
      </c>
      <c r="K268" s="54">
        <v>4185.1318359999996</v>
      </c>
      <c r="L268" s="54">
        <v>4287.1069340000004</v>
      </c>
      <c r="M268" s="54">
        <v>4401.5610349999997</v>
      </c>
      <c r="N268" s="54">
        <v>4519.6362300000001</v>
      </c>
      <c r="O268" s="54">
        <v>4638.2202150000003</v>
      </c>
      <c r="P268" s="54">
        <v>4755.4433589999999</v>
      </c>
      <c r="Q268" s="54">
        <v>4868.5253910000001</v>
      </c>
      <c r="R268" s="54">
        <v>4998.1948240000002</v>
      </c>
      <c r="S268" s="54">
        <v>5123.0693359999996</v>
      </c>
      <c r="T268" s="54">
        <v>5232.8598629999997</v>
      </c>
      <c r="U268" s="54">
        <v>5367.580078</v>
      </c>
      <c r="V268" s="54">
        <v>5484.0776370000003</v>
      </c>
      <c r="W268" s="54">
        <v>5602.1152339999999</v>
      </c>
      <c r="X268" s="54">
        <v>5723.169922</v>
      </c>
      <c r="Y268" s="54">
        <v>5869.3632809999999</v>
      </c>
      <c r="Z268" s="54">
        <v>5993.7958980000003</v>
      </c>
      <c r="AA268" s="54">
        <v>6135.5776370000003</v>
      </c>
      <c r="AB268" s="54">
        <v>6286.7036129999997</v>
      </c>
      <c r="AC268" s="54">
        <v>6440.5493159999996</v>
      </c>
      <c r="AD268" s="54">
        <v>6566.4833980000003</v>
      </c>
      <c r="AE268" s="54">
        <v>6752.5043949999999</v>
      </c>
      <c r="AF268" s="54">
        <v>6936.2514650000003</v>
      </c>
      <c r="AG268" s="54">
        <v>7102.8208009999998</v>
      </c>
      <c r="AH268" s="54">
        <v>7220.0048829999996</v>
      </c>
      <c r="AI268" s="34">
        <v>2.8008000000000002E-2</v>
      </c>
    </row>
    <row r="269" spans="1:35" ht="15" customHeight="1" x14ac:dyDescent="0.45">
      <c r="B269" s="57" t="s">
        <v>1323</v>
      </c>
    </row>
    <row r="270" spans="1:35" ht="15" customHeight="1" x14ac:dyDescent="0.45">
      <c r="A270" s="104" t="s">
        <v>1346</v>
      </c>
      <c r="B270" s="55" t="s">
        <v>1325</v>
      </c>
      <c r="C270" s="33">
        <v>373.04852299999999</v>
      </c>
      <c r="D270" s="33">
        <v>492.670593</v>
      </c>
      <c r="E270" s="33">
        <v>394.93319700000001</v>
      </c>
      <c r="F270" s="33">
        <v>350.71096799999998</v>
      </c>
      <c r="G270" s="33">
        <v>276.719177</v>
      </c>
      <c r="H270" s="33">
        <v>265.319794</v>
      </c>
      <c r="I270" s="33">
        <v>260.57943699999998</v>
      </c>
      <c r="J270" s="33">
        <v>278.17538500000001</v>
      </c>
      <c r="K270" s="33">
        <v>284.28283699999997</v>
      </c>
      <c r="L270" s="33">
        <v>308.31286599999999</v>
      </c>
      <c r="M270" s="33">
        <v>306.99047899999999</v>
      </c>
      <c r="N270" s="33">
        <v>285.753265</v>
      </c>
      <c r="O270" s="33">
        <v>284.95684799999998</v>
      </c>
      <c r="P270" s="33">
        <v>283.84375</v>
      </c>
      <c r="Q270" s="33">
        <v>284.78430200000003</v>
      </c>
      <c r="R270" s="33">
        <v>285.04931599999998</v>
      </c>
      <c r="S270" s="33">
        <v>285.632812</v>
      </c>
      <c r="T270" s="33">
        <v>304.33828699999998</v>
      </c>
      <c r="U270" s="33">
        <v>303.71362299999998</v>
      </c>
      <c r="V270" s="33">
        <v>307.30187999999998</v>
      </c>
      <c r="W270" s="33">
        <v>306.49121100000002</v>
      </c>
      <c r="X270" s="33">
        <v>308.65271000000001</v>
      </c>
      <c r="Y270" s="33">
        <v>299.987549</v>
      </c>
      <c r="Z270" s="33">
        <v>306.015625</v>
      </c>
      <c r="AA270" s="33">
        <v>304.55905200000001</v>
      </c>
      <c r="AB270" s="33">
        <v>309.45452899999998</v>
      </c>
      <c r="AC270" s="33">
        <v>300.39080799999999</v>
      </c>
      <c r="AD270" s="33">
        <v>308.00106799999998</v>
      </c>
      <c r="AE270" s="33">
        <v>309.27209499999998</v>
      </c>
      <c r="AF270" s="33">
        <v>308.45318600000002</v>
      </c>
      <c r="AG270" s="33">
        <v>308.37393200000002</v>
      </c>
      <c r="AH270" s="33">
        <v>307.92407200000002</v>
      </c>
      <c r="AI270" s="34">
        <v>-6.1700000000000001E-3</v>
      </c>
    </row>
    <row r="271" spans="1:35" ht="15" customHeight="1" x14ac:dyDescent="0.45">
      <c r="A271" s="104" t="s">
        <v>1347</v>
      </c>
      <c r="B271" s="55" t="s">
        <v>702</v>
      </c>
      <c r="C271" s="33">
        <v>540.36908000000005</v>
      </c>
      <c r="D271" s="33">
        <v>498.80593900000002</v>
      </c>
      <c r="E271" s="33">
        <v>530.86773700000003</v>
      </c>
      <c r="F271" s="33">
        <v>441.417664</v>
      </c>
      <c r="G271" s="33">
        <v>564.27917500000001</v>
      </c>
      <c r="H271" s="33">
        <v>576.58227499999998</v>
      </c>
      <c r="I271" s="33">
        <v>584.18585199999995</v>
      </c>
      <c r="J271" s="33">
        <v>555.84960899999999</v>
      </c>
      <c r="K271" s="33">
        <v>545.10266100000001</v>
      </c>
      <c r="L271" s="33">
        <v>501.68563799999998</v>
      </c>
      <c r="M271" s="33">
        <v>499.135468</v>
      </c>
      <c r="N271" s="33">
        <v>545.90319799999997</v>
      </c>
      <c r="O271" s="33">
        <v>542.17443800000001</v>
      </c>
      <c r="P271" s="33">
        <v>540.26293899999996</v>
      </c>
      <c r="Q271" s="33">
        <v>535.67858899999999</v>
      </c>
      <c r="R271" s="33">
        <v>533.48925799999995</v>
      </c>
      <c r="S271" s="33">
        <v>527.01733400000001</v>
      </c>
      <c r="T271" s="33">
        <v>484.29711900000001</v>
      </c>
      <c r="U271" s="33">
        <v>480.47958399999999</v>
      </c>
      <c r="V271" s="33">
        <v>467.75619499999999</v>
      </c>
      <c r="W271" s="33">
        <v>461.385986</v>
      </c>
      <c r="X271" s="33">
        <v>450.05603000000002</v>
      </c>
      <c r="Y271" s="33">
        <v>460.28247099999999</v>
      </c>
      <c r="Z271" s="33">
        <v>437.26474000000002</v>
      </c>
      <c r="AA271" s="33">
        <v>433.46252399999997</v>
      </c>
      <c r="AB271" s="33">
        <v>416.45068400000002</v>
      </c>
      <c r="AC271" s="33">
        <v>430.65518200000002</v>
      </c>
      <c r="AD271" s="33">
        <v>407.34439099999997</v>
      </c>
      <c r="AE271" s="33">
        <v>403.09491000000003</v>
      </c>
      <c r="AF271" s="33">
        <v>399.663544</v>
      </c>
      <c r="AG271" s="33">
        <v>394.578033</v>
      </c>
      <c r="AH271" s="33">
        <v>389.05502300000001</v>
      </c>
      <c r="AI271" s="34">
        <v>-1.0541999999999999E-2</v>
      </c>
    </row>
    <row r="272" spans="1:35" ht="15" customHeight="1" x14ac:dyDescent="0.45">
      <c r="A272" s="104" t="s">
        <v>1348</v>
      </c>
      <c r="B272" s="55" t="s">
        <v>1328</v>
      </c>
      <c r="C272" s="33">
        <v>0</v>
      </c>
      <c r="D272" s="33">
        <v>0</v>
      </c>
      <c r="E272" s="33">
        <v>0</v>
      </c>
      <c r="F272" s="33">
        <v>0</v>
      </c>
      <c r="G272" s="33">
        <v>0</v>
      </c>
      <c r="H272" s="33">
        <v>0</v>
      </c>
      <c r="I272" s="33">
        <v>0</v>
      </c>
      <c r="J272" s="33">
        <v>0</v>
      </c>
      <c r="K272" s="33">
        <v>0</v>
      </c>
      <c r="L272" s="33">
        <v>0</v>
      </c>
      <c r="M272" s="33">
        <v>0</v>
      </c>
      <c r="N272" s="33">
        <v>0</v>
      </c>
      <c r="O272" s="33">
        <v>0</v>
      </c>
      <c r="P272" s="33">
        <v>0</v>
      </c>
      <c r="Q272" s="33">
        <v>0</v>
      </c>
      <c r="R272" s="33">
        <v>0</v>
      </c>
      <c r="S272" s="33">
        <v>0</v>
      </c>
      <c r="T272" s="33">
        <v>0</v>
      </c>
      <c r="U272" s="33">
        <v>0</v>
      </c>
      <c r="V272" s="33">
        <v>0</v>
      </c>
      <c r="W272" s="33">
        <v>0</v>
      </c>
      <c r="X272" s="33">
        <v>0</v>
      </c>
      <c r="Y272" s="33">
        <v>0</v>
      </c>
      <c r="Z272" s="33">
        <v>0</v>
      </c>
      <c r="AA272" s="33">
        <v>0</v>
      </c>
      <c r="AB272" s="33">
        <v>0</v>
      </c>
      <c r="AC272" s="33">
        <v>0</v>
      </c>
      <c r="AD272" s="33">
        <v>0</v>
      </c>
      <c r="AE272" s="33">
        <v>0</v>
      </c>
      <c r="AF272" s="33">
        <v>0</v>
      </c>
      <c r="AG272" s="33">
        <v>0</v>
      </c>
      <c r="AH272" s="33">
        <v>0</v>
      </c>
      <c r="AI272" s="34" t="s">
        <v>153</v>
      </c>
    </row>
    <row r="273" spans="1:35" ht="15" customHeight="1" x14ac:dyDescent="0.45">
      <c r="A273" s="104" t="s">
        <v>1349</v>
      </c>
      <c r="B273" s="55" t="s">
        <v>1330</v>
      </c>
      <c r="C273" s="33">
        <v>13.90934</v>
      </c>
      <c r="D273" s="33">
        <v>17.411318000000001</v>
      </c>
      <c r="E273" s="33">
        <v>46.621284000000003</v>
      </c>
      <c r="F273" s="33">
        <v>48.038277000000001</v>
      </c>
      <c r="G273" s="33">
        <v>39.706840999999997</v>
      </c>
      <c r="H273" s="33">
        <v>43.523674</v>
      </c>
      <c r="I273" s="33">
        <v>43.648628000000002</v>
      </c>
      <c r="J273" s="33">
        <v>45.764015000000001</v>
      </c>
      <c r="K273" s="33">
        <v>47.406585999999997</v>
      </c>
      <c r="L273" s="33">
        <v>53.271019000000003</v>
      </c>
      <c r="M273" s="33">
        <v>56.873711</v>
      </c>
      <c r="N273" s="33">
        <v>47.039512999999999</v>
      </c>
      <c r="O273" s="33">
        <v>50.860759999999999</v>
      </c>
      <c r="P273" s="33">
        <v>53.761597000000002</v>
      </c>
      <c r="Q273" s="33">
        <v>56.388420000000004</v>
      </c>
      <c r="R273" s="33">
        <v>58.117218000000001</v>
      </c>
      <c r="S273" s="33">
        <v>62.389622000000003</v>
      </c>
      <c r="T273" s="33">
        <v>72.976546999999997</v>
      </c>
      <c r="U273" s="33">
        <v>76.681533999999999</v>
      </c>
      <c r="V273" s="33">
        <v>82.116798000000003</v>
      </c>
      <c r="W273" s="33">
        <v>87.664467000000002</v>
      </c>
      <c r="X273" s="33">
        <v>93.609313999999998</v>
      </c>
      <c r="Y273" s="33">
        <v>95.873626999999999</v>
      </c>
      <c r="Z273" s="33">
        <v>105.837051</v>
      </c>
      <c r="AA273" s="33">
        <v>110.33702099999999</v>
      </c>
      <c r="AB273" s="33">
        <v>117.40685999999999</v>
      </c>
      <c r="AC273" s="33">
        <v>117.34528400000001</v>
      </c>
      <c r="AD273" s="33">
        <v>125.86235000000001</v>
      </c>
      <c r="AE273" s="33">
        <v>127.971298</v>
      </c>
      <c r="AF273" s="33">
        <v>131.60144</v>
      </c>
      <c r="AG273" s="33">
        <v>135.56310999999999</v>
      </c>
      <c r="AH273" s="33">
        <v>140.06689499999999</v>
      </c>
      <c r="AI273" s="34">
        <v>7.7346999999999999E-2</v>
      </c>
    </row>
    <row r="274" spans="1:35" ht="15" customHeight="1" thickBot="1" x14ac:dyDescent="0.5"/>
    <row r="275" spans="1:35" ht="15" customHeight="1" x14ac:dyDescent="0.45">
      <c r="B275" s="366" t="s">
        <v>1350</v>
      </c>
      <c r="C275" s="366"/>
      <c r="D275" s="366"/>
      <c r="E275" s="366"/>
      <c r="F275" s="366"/>
      <c r="G275" s="366"/>
      <c r="H275" s="366"/>
      <c r="I275" s="366"/>
      <c r="J275" s="366"/>
      <c r="K275" s="366"/>
      <c r="L275" s="366"/>
      <c r="M275" s="366"/>
      <c r="N275" s="366"/>
      <c r="O275" s="366"/>
      <c r="P275" s="366"/>
      <c r="Q275" s="366"/>
      <c r="R275" s="366"/>
      <c r="S275" s="366"/>
      <c r="T275" s="366"/>
      <c r="U275" s="366"/>
      <c r="V275" s="366"/>
      <c r="W275" s="366"/>
      <c r="X275" s="366"/>
      <c r="Y275" s="366"/>
      <c r="Z275" s="366"/>
      <c r="AA275" s="366"/>
      <c r="AB275" s="366"/>
      <c r="AC275" s="366"/>
      <c r="AD275" s="366"/>
      <c r="AE275" s="366"/>
      <c r="AF275" s="366"/>
      <c r="AG275" s="366"/>
      <c r="AH275" s="366"/>
      <c r="AI275" s="366"/>
    </row>
    <row r="276" spans="1:35" ht="15" customHeight="1" x14ac:dyDescent="0.45">
      <c r="B276" s="123" t="s">
        <v>123</v>
      </c>
    </row>
    <row r="277" spans="1:35" ht="15" customHeight="1" x14ac:dyDescent="0.45">
      <c r="B277" s="123" t="s">
        <v>122</v>
      </c>
    </row>
    <row r="278" spans="1:35" ht="15" customHeight="1" x14ac:dyDescent="0.45">
      <c r="B278" s="123" t="s">
        <v>864</v>
      </c>
    </row>
    <row r="279" spans="1:35" ht="15" customHeight="1" x14ac:dyDescent="0.45">
      <c r="B279" s="123" t="s">
        <v>1351</v>
      </c>
    </row>
    <row r="280" spans="1:35" ht="15" customHeight="1" x14ac:dyDescent="0.45">
      <c r="B280" s="123" t="s">
        <v>1352</v>
      </c>
    </row>
    <row r="281" spans="1:35" ht="15" customHeight="1" x14ac:dyDescent="0.45">
      <c r="B281" s="123" t="s">
        <v>1353</v>
      </c>
    </row>
  </sheetData>
  <mergeCells count="1">
    <mergeCell ref="B275:AI27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14"/>
  <sheetViews>
    <sheetView topLeftCell="B157" workbookViewId="0">
      <selection sqref="A1:XFD1048576"/>
    </sheetView>
  </sheetViews>
  <sheetFormatPr defaultRowHeight="14.25" x14ac:dyDescent="0.45"/>
  <cols>
    <col min="1" max="1" width="19.46484375" hidden="1" customWidth="1"/>
    <col min="2" max="2" width="42.6640625" customWidth="1"/>
  </cols>
  <sheetData>
    <row r="1" spans="1:38" ht="15" customHeight="1" thickBot="1" x14ac:dyDescent="0.5">
      <c r="B1" s="66" t="s">
        <v>1445</v>
      </c>
      <c r="C1" s="64">
        <v>2016</v>
      </c>
      <c r="D1" s="64">
        <v>2017</v>
      </c>
      <c r="E1" s="64">
        <v>2018</v>
      </c>
      <c r="F1" s="64">
        <v>2019</v>
      </c>
      <c r="G1" s="64">
        <v>2020</v>
      </c>
      <c r="H1" s="64">
        <v>2021</v>
      </c>
      <c r="I1" s="64">
        <v>2022</v>
      </c>
      <c r="J1" s="64">
        <v>2023</v>
      </c>
      <c r="K1" s="64">
        <v>2024</v>
      </c>
      <c r="L1" s="64">
        <v>2025</v>
      </c>
      <c r="M1" s="64">
        <v>2026</v>
      </c>
      <c r="N1" s="64">
        <v>2027</v>
      </c>
      <c r="O1" s="64">
        <v>2028</v>
      </c>
      <c r="P1" s="64">
        <v>2029</v>
      </c>
      <c r="Q1" s="64">
        <v>2030</v>
      </c>
      <c r="R1" s="64">
        <v>2031</v>
      </c>
      <c r="S1" s="64">
        <v>2032</v>
      </c>
      <c r="T1" s="64">
        <v>2033</v>
      </c>
      <c r="U1" s="64">
        <v>2034</v>
      </c>
      <c r="V1" s="64">
        <v>2035</v>
      </c>
      <c r="W1" s="64">
        <v>2036</v>
      </c>
      <c r="X1" s="64">
        <v>2037</v>
      </c>
      <c r="Y1" s="64">
        <v>2038</v>
      </c>
      <c r="Z1" s="64">
        <v>2039</v>
      </c>
      <c r="AA1" s="64">
        <v>2040</v>
      </c>
      <c r="AB1" s="64">
        <v>2041</v>
      </c>
      <c r="AC1" s="64">
        <v>2042</v>
      </c>
      <c r="AD1" s="64">
        <v>2043</v>
      </c>
      <c r="AE1" s="64">
        <v>2044</v>
      </c>
      <c r="AF1" s="64">
        <v>2045</v>
      </c>
      <c r="AG1" s="64">
        <v>2046</v>
      </c>
      <c r="AH1" s="64">
        <v>2047</v>
      </c>
      <c r="AI1" s="64">
        <v>2048</v>
      </c>
      <c r="AJ1" s="64">
        <v>2049</v>
      </c>
      <c r="AK1" s="64">
        <v>2050</v>
      </c>
    </row>
    <row r="2" spans="1:38" ht="15" customHeight="1" thickTop="1" x14ac:dyDescent="0.45"/>
    <row r="3" spans="1:38" ht="15" customHeight="1" x14ac:dyDescent="0.45">
      <c r="C3" s="103" t="s">
        <v>297</v>
      </c>
      <c r="D3" s="103" t="s">
        <v>1446</v>
      </c>
      <c r="E3" s="103"/>
      <c r="F3" s="103"/>
      <c r="G3" s="103"/>
    </row>
    <row r="4" spans="1:38" ht="15" customHeight="1" x14ac:dyDescent="0.45">
      <c r="C4" s="103" t="s">
        <v>295</v>
      </c>
      <c r="D4" s="103" t="s">
        <v>1447</v>
      </c>
      <c r="E4" s="103"/>
      <c r="F4" s="103"/>
      <c r="G4" s="103" t="s">
        <v>293</v>
      </c>
    </row>
    <row r="5" spans="1:38" ht="15" customHeight="1" x14ac:dyDescent="0.45">
      <c r="C5" s="103" t="s">
        <v>292</v>
      </c>
      <c r="D5" s="103" t="s">
        <v>1448</v>
      </c>
      <c r="E5" s="103"/>
      <c r="F5" s="103"/>
      <c r="G5" s="103"/>
    </row>
    <row r="6" spans="1:38" ht="15" customHeight="1" x14ac:dyDescent="0.45">
      <c r="C6" s="103" t="s">
        <v>290</v>
      </c>
      <c r="D6" s="103"/>
      <c r="E6" s="103" t="s">
        <v>1449</v>
      </c>
      <c r="F6" s="103"/>
      <c r="G6" s="103"/>
    </row>
    <row r="10" spans="1:38" ht="15" customHeight="1" x14ac:dyDescent="0.5">
      <c r="A10" s="104" t="s">
        <v>1450</v>
      </c>
      <c r="B10" s="67" t="s">
        <v>1451</v>
      </c>
    </row>
    <row r="11" spans="1:38" ht="15" customHeight="1" x14ac:dyDescent="0.45">
      <c r="B11" s="66" t="s">
        <v>285</v>
      </c>
    </row>
    <row r="12" spans="1:38" ht="15" customHeight="1" x14ac:dyDescent="0.45">
      <c r="B12" s="66" t="s">
        <v>285</v>
      </c>
      <c r="C12" s="155" t="s">
        <v>285</v>
      </c>
      <c r="D12" s="155" t="s">
        <v>285</v>
      </c>
      <c r="E12" s="155" t="s">
        <v>285</v>
      </c>
      <c r="F12" s="155" t="s">
        <v>285</v>
      </c>
      <c r="G12" s="155" t="s">
        <v>285</v>
      </c>
      <c r="H12" s="155" t="s">
        <v>285</v>
      </c>
      <c r="I12" s="155" t="s">
        <v>285</v>
      </c>
      <c r="J12" s="155" t="s">
        <v>285</v>
      </c>
      <c r="K12" s="155" t="s">
        <v>285</v>
      </c>
      <c r="L12" s="155" t="s">
        <v>285</v>
      </c>
      <c r="M12" s="155" t="s">
        <v>285</v>
      </c>
      <c r="N12" s="155" t="s">
        <v>285</v>
      </c>
      <c r="O12" s="155" t="s">
        <v>285</v>
      </c>
      <c r="P12" s="155" t="s">
        <v>285</v>
      </c>
      <c r="Q12" s="155" t="s">
        <v>285</v>
      </c>
      <c r="R12" s="155" t="s">
        <v>285</v>
      </c>
      <c r="S12" s="155" t="s">
        <v>285</v>
      </c>
      <c r="T12" s="155" t="s">
        <v>285</v>
      </c>
      <c r="U12" s="155" t="s">
        <v>285</v>
      </c>
      <c r="V12" s="155" t="s">
        <v>285</v>
      </c>
      <c r="W12" s="155" t="s">
        <v>285</v>
      </c>
      <c r="X12" s="155" t="s">
        <v>285</v>
      </c>
      <c r="Y12" s="155" t="s">
        <v>285</v>
      </c>
      <c r="Z12" s="155" t="s">
        <v>285</v>
      </c>
      <c r="AA12" s="155" t="s">
        <v>285</v>
      </c>
      <c r="AB12" s="155" t="s">
        <v>285</v>
      </c>
      <c r="AC12" s="155" t="s">
        <v>285</v>
      </c>
      <c r="AD12" s="155" t="s">
        <v>285</v>
      </c>
      <c r="AE12" s="155" t="s">
        <v>285</v>
      </c>
      <c r="AF12" s="155" t="s">
        <v>285</v>
      </c>
      <c r="AG12" s="155" t="s">
        <v>285</v>
      </c>
      <c r="AH12" s="155" t="s">
        <v>285</v>
      </c>
      <c r="AI12" s="155" t="s">
        <v>285</v>
      </c>
      <c r="AJ12" s="155" t="s">
        <v>285</v>
      </c>
      <c r="AK12" s="155" t="s">
        <v>285</v>
      </c>
      <c r="AL12" s="155" t="s">
        <v>1452</v>
      </c>
    </row>
    <row r="13" spans="1:38" ht="15" customHeight="1" thickBot="1" x14ac:dyDescent="0.5">
      <c r="B13" s="64" t="s">
        <v>1453</v>
      </c>
      <c r="C13" s="64">
        <v>2016</v>
      </c>
      <c r="D13" s="64">
        <v>2017</v>
      </c>
      <c r="E13" s="64">
        <v>2018</v>
      </c>
      <c r="F13" s="64">
        <v>2019</v>
      </c>
      <c r="G13" s="64">
        <v>2020</v>
      </c>
      <c r="H13" s="64">
        <v>2021</v>
      </c>
      <c r="I13" s="64">
        <v>2022</v>
      </c>
      <c r="J13" s="64">
        <v>2023</v>
      </c>
      <c r="K13" s="64">
        <v>2024</v>
      </c>
      <c r="L13" s="64">
        <v>2025</v>
      </c>
      <c r="M13" s="64">
        <v>2026</v>
      </c>
      <c r="N13" s="64">
        <v>2027</v>
      </c>
      <c r="O13" s="64">
        <v>2028</v>
      </c>
      <c r="P13" s="64">
        <v>2029</v>
      </c>
      <c r="Q13" s="64">
        <v>2030</v>
      </c>
      <c r="R13" s="64">
        <v>2031</v>
      </c>
      <c r="S13" s="64">
        <v>2032</v>
      </c>
      <c r="T13" s="64">
        <v>2033</v>
      </c>
      <c r="U13" s="64">
        <v>2034</v>
      </c>
      <c r="V13" s="64">
        <v>2035</v>
      </c>
      <c r="W13" s="64">
        <v>2036</v>
      </c>
      <c r="X13" s="64">
        <v>2037</v>
      </c>
      <c r="Y13" s="64">
        <v>2038</v>
      </c>
      <c r="Z13" s="64">
        <v>2039</v>
      </c>
      <c r="AA13" s="64">
        <v>2040</v>
      </c>
      <c r="AB13" s="64">
        <v>2041</v>
      </c>
      <c r="AC13" s="64">
        <v>2042</v>
      </c>
      <c r="AD13" s="64">
        <v>2043</v>
      </c>
      <c r="AE13" s="64">
        <v>2044</v>
      </c>
      <c r="AF13" s="64">
        <v>2045</v>
      </c>
      <c r="AG13" s="64">
        <v>2046</v>
      </c>
      <c r="AH13" s="64">
        <v>2047</v>
      </c>
      <c r="AI13" s="64">
        <v>2048</v>
      </c>
      <c r="AJ13" s="64">
        <v>2049</v>
      </c>
      <c r="AK13" s="64">
        <v>2050</v>
      </c>
      <c r="AL13" s="64">
        <v>2050</v>
      </c>
    </row>
    <row r="14" spans="1:38" ht="15" customHeight="1" thickTop="1" x14ac:dyDescent="0.45"/>
    <row r="15" spans="1:38" ht="15" customHeight="1" x14ac:dyDescent="0.45">
      <c r="A15" s="104" t="s">
        <v>1454</v>
      </c>
      <c r="B15" s="57" t="s">
        <v>1455</v>
      </c>
      <c r="C15" s="61">
        <v>5.2767280000000003</v>
      </c>
      <c r="D15" s="61">
        <v>6.316605</v>
      </c>
      <c r="E15" s="61">
        <v>6.4803509999999998</v>
      </c>
      <c r="F15" s="61">
        <v>6.9124980000000003</v>
      </c>
      <c r="G15" s="61">
        <v>8.640962</v>
      </c>
      <c r="H15" s="61">
        <v>9.3668399999999998</v>
      </c>
      <c r="I15" s="61">
        <v>9.6256140000000006</v>
      </c>
      <c r="J15" s="61">
        <v>9.795458</v>
      </c>
      <c r="K15" s="61">
        <v>9.9753889999999998</v>
      </c>
      <c r="L15" s="61">
        <v>10.045536999999999</v>
      </c>
      <c r="M15" s="61">
        <v>10.079641000000001</v>
      </c>
      <c r="N15" s="61">
        <v>10.222246999999999</v>
      </c>
      <c r="O15" s="61">
        <v>10.366334999999999</v>
      </c>
      <c r="P15" s="61">
        <v>10.616959</v>
      </c>
      <c r="Q15" s="61">
        <v>10.750355000000001</v>
      </c>
      <c r="R15" s="61">
        <v>10.954921000000001</v>
      </c>
      <c r="S15" s="61">
        <v>11.098122</v>
      </c>
      <c r="T15" s="61">
        <v>11.253496999999999</v>
      </c>
      <c r="U15" s="61">
        <v>11.395021</v>
      </c>
      <c r="V15" s="61">
        <v>11.482950000000001</v>
      </c>
      <c r="W15" s="61">
        <v>11.575673</v>
      </c>
      <c r="X15" s="61">
        <v>11.871452</v>
      </c>
      <c r="Y15" s="61">
        <v>11.967514</v>
      </c>
      <c r="Z15" s="61">
        <v>12.094208</v>
      </c>
      <c r="AA15" s="61">
        <v>12.212698</v>
      </c>
      <c r="AB15" s="61">
        <v>12.348186</v>
      </c>
      <c r="AC15" s="61">
        <v>12.396753</v>
      </c>
      <c r="AD15" s="61">
        <v>12.463817000000001</v>
      </c>
      <c r="AE15" s="61">
        <v>12.518774000000001</v>
      </c>
      <c r="AF15" s="61">
        <v>12.569162</v>
      </c>
      <c r="AG15" s="61">
        <v>12.554223</v>
      </c>
      <c r="AH15" s="61">
        <v>12.648977</v>
      </c>
      <c r="AI15" s="61">
        <v>12.784409999999999</v>
      </c>
      <c r="AJ15" s="61">
        <v>12.847317</v>
      </c>
      <c r="AK15" s="61">
        <v>12.903725</v>
      </c>
      <c r="AL15" s="60">
        <v>2.1883E-2</v>
      </c>
    </row>
    <row r="17" spans="1:38" ht="15" customHeight="1" x14ac:dyDescent="0.45">
      <c r="B17" s="57" t="s">
        <v>1456</v>
      </c>
    </row>
    <row r="18" spans="1:38" ht="15" customHeight="1" x14ac:dyDescent="0.45">
      <c r="A18" s="104" t="s">
        <v>1457</v>
      </c>
      <c r="B18" s="55" t="s">
        <v>1458</v>
      </c>
      <c r="C18" s="33">
        <v>10.6233</v>
      </c>
      <c r="D18" s="33">
        <v>11.029043</v>
      </c>
      <c r="E18" s="33">
        <v>11.251968</v>
      </c>
      <c r="F18" s="33">
        <v>11.520733999999999</v>
      </c>
      <c r="G18" s="33">
        <v>12.040716</v>
      </c>
      <c r="H18" s="33">
        <v>12.353535000000001</v>
      </c>
      <c r="I18" s="33">
        <v>12.566338999999999</v>
      </c>
      <c r="J18" s="33">
        <v>12.754772000000001</v>
      </c>
      <c r="K18" s="33">
        <v>12.936591999999999</v>
      </c>
      <c r="L18" s="33">
        <v>13.093026999999999</v>
      </c>
      <c r="M18" s="33">
        <v>13.237368999999999</v>
      </c>
      <c r="N18" s="33">
        <v>13.396637999999999</v>
      </c>
      <c r="O18" s="33">
        <v>13.551325</v>
      </c>
      <c r="P18" s="33">
        <v>13.721244</v>
      </c>
      <c r="Q18" s="33">
        <v>13.865494999999999</v>
      </c>
      <c r="R18" s="33">
        <v>14.020621999999999</v>
      </c>
      <c r="S18" s="33">
        <v>14.155348999999999</v>
      </c>
      <c r="T18" s="33">
        <v>14.291925000000001</v>
      </c>
      <c r="U18" s="33">
        <v>14.418612</v>
      </c>
      <c r="V18" s="33">
        <v>14.529159</v>
      </c>
      <c r="W18" s="33">
        <v>14.637736</v>
      </c>
      <c r="X18" s="33">
        <v>14.783975</v>
      </c>
      <c r="Y18" s="33">
        <v>14.887441000000001</v>
      </c>
      <c r="Z18" s="33">
        <v>14.991928</v>
      </c>
      <c r="AA18" s="33">
        <v>15.092181</v>
      </c>
      <c r="AB18" s="33">
        <v>15.19243</v>
      </c>
      <c r="AC18" s="33">
        <v>15.272207999999999</v>
      </c>
      <c r="AD18" s="33">
        <v>15.353669999999999</v>
      </c>
      <c r="AE18" s="33">
        <v>15.429380999999999</v>
      </c>
      <c r="AF18" s="33">
        <v>15.50131</v>
      </c>
      <c r="AG18" s="33">
        <v>15.557893999999999</v>
      </c>
      <c r="AH18" s="33">
        <v>15.633616</v>
      </c>
      <c r="AI18" s="33">
        <v>15.715159</v>
      </c>
      <c r="AJ18" s="33">
        <v>15.779696</v>
      </c>
      <c r="AK18" s="33">
        <v>15.841521999999999</v>
      </c>
      <c r="AL18" s="34">
        <v>1.1032999999999999E-2</v>
      </c>
    </row>
    <row r="19" spans="1:38" ht="15" customHeight="1" x14ac:dyDescent="0.45">
      <c r="A19" s="104" t="s">
        <v>1459</v>
      </c>
      <c r="B19" s="55" t="s">
        <v>1460</v>
      </c>
      <c r="C19" s="33">
        <v>10.594241999999999</v>
      </c>
      <c r="D19" s="33">
        <v>11.811446999999999</v>
      </c>
      <c r="E19" s="33">
        <v>12.611264</v>
      </c>
      <c r="F19" s="33">
        <v>13.192316999999999</v>
      </c>
      <c r="G19" s="33">
        <v>13.693883</v>
      </c>
      <c r="H19" s="33">
        <v>14.055629</v>
      </c>
      <c r="I19" s="33">
        <v>14.338279999999999</v>
      </c>
      <c r="J19" s="33">
        <v>14.581832</v>
      </c>
      <c r="K19" s="33">
        <v>14.803982</v>
      </c>
      <c r="L19" s="33">
        <v>15.007806</v>
      </c>
      <c r="M19" s="33">
        <v>15.201597</v>
      </c>
      <c r="N19" s="33">
        <v>15.395372</v>
      </c>
      <c r="O19" s="33">
        <v>15.586093999999999</v>
      </c>
      <c r="P19" s="33">
        <v>15.779980999999999</v>
      </c>
      <c r="Q19" s="33">
        <v>15.967230000000001</v>
      </c>
      <c r="R19" s="33">
        <v>16.15737</v>
      </c>
      <c r="S19" s="33">
        <v>16.343222000000001</v>
      </c>
      <c r="T19" s="33">
        <v>16.530100000000001</v>
      </c>
      <c r="U19" s="33">
        <v>16.715477</v>
      </c>
      <c r="V19" s="33">
        <v>16.8979</v>
      </c>
      <c r="W19" s="33">
        <v>17.080765</v>
      </c>
      <c r="X19" s="33">
        <v>17.273903000000001</v>
      </c>
      <c r="Y19" s="33">
        <v>17.457096</v>
      </c>
      <c r="Z19" s="33">
        <v>17.641476000000001</v>
      </c>
      <c r="AA19" s="33">
        <v>17.825603000000001</v>
      </c>
      <c r="AB19" s="33">
        <v>18.010532000000001</v>
      </c>
      <c r="AC19" s="33">
        <v>18.191106999999999</v>
      </c>
      <c r="AD19" s="33">
        <v>18.372761000000001</v>
      </c>
      <c r="AE19" s="33">
        <v>18.553678999999999</v>
      </c>
      <c r="AF19" s="33">
        <v>18.734337</v>
      </c>
      <c r="AG19" s="33">
        <v>18.911784999999998</v>
      </c>
      <c r="AH19" s="33">
        <v>19.094664000000002</v>
      </c>
      <c r="AI19" s="33">
        <v>19.279599999999999</v>
      </c>
      <c r="AJ19" s="33">
        <v>19.460871000000001</v>
      </c>
      <c r="AK19" s="33">
        <v>19.641956</v>
      </c>
      <c r="AL19" s="34">
        <v>1.5531E-2</v>
      </c>
    </row>
    <row r="20" spans="1:38" ht="15" customHeight="1" x14ac:dyDescent="0.45">
      <c r="A20" s="104" t="s">
        <v>1461</v>
      </c>
      <c r="B20" s="55" t="s">
        <v>1462</v>
      </c>
      <c r="C20" s="33">
        <v>10.594241999999999</v>
      </c>
      <c r="D20" s="33">
        <v>11.811446999999999</v>
      </c>
      <c r="E20" s="33">
        <v>12.611264</v>
      </c>
      <c r="F20" s="33">
        <v>13.192316999999999</v>
      </c>
      <c r="G20" s="33">
        <v>13.693883</v>
      </c>
      <c r="H20" s="33">
        <v>14.055629</v>
      </c>
      <c r="I20" s="33">
        <v>14.338279999999999</v>
      </c>
      <c r="J20" s="33">
        <v>14.581832</v>
      </c>
      <c r="K20" s="33">
        <v>14.803982</v>
      </c>
      <c r="L20" s="33">
        <v>15.007806</v>
      </c>
      <c r="M20" s="33">
        <v>15.201597</v>
      </c>
      <c r="N20" s="33">
        <v>15.395372</v>
      </c>
      <c r="O20" s="33">
        <v>15.586093999999999</v>
      </c>
      <c r="P20" s="33">
        <v>15.779980999999999</v>
      </c>
      <c r="Q20" s="33">
        <v>15.967230000000001</v>
      </c>
      <c r="R20" s="33">
        <v>16.15737</v>
      </c>
      <c r="S20" s="33">
        <v>16.343222000000001</v>
      </c>
      <c r="T20" s="33">
        <v>16.530100000000001</v>
      </c>
      <c r="U20" s="33">
        <v>16.715477</v>
      </c>
      <c r="V20" s="33">
        <v>16.8979</v>
      </c>
      <c r="W20" s="33">
        <v>17.080765</v>
      </c>
      <c r="X20" s="33">
        <v>17.273903000000001</v>
      </c>
      <c r="Y20" s="33">
        <v>17.457096</v>
      </c>
      <c r="Z20" s="33">
        <v>17.641476000000001</v>
      </c>
      <c r="AA20" s="33">
        <v>17.825603000000001</v>
      </c>
      <c r="AB20" s="33">
        <v>18.010532000000001</v>
      </c>
      <c r="AC20" s="33">
        <v>18.191106999999999</v>
      </c>
      <c r="AD20" s="33">
        <v>18.372761000000001</v>
      </c>
      <c r="AE20" s="33">
        <v>18.553678999999999</v>
      </c>
      <c r="AF20" s="33">
        <v>18.734337</v>
      </c>
      <c r="AG20" s="33">
        <v>18.911784999999998</v>
      </c>
      <c r="AH20" s="33">
        <v>19.094664000000002</v>
      </c>
      <c r="AI20" s="33">
        <v>19.279599999999999</v>
      </c>
      <c r="AJ20" s="33">
        <v>19.460871000000001</v>
      </c>
      <c r="AK20" s="33">
        <v>19.641956</v>
      </c>
      <c r="AL20" s="34">
        <v>1.5531E-2</v>
      </c>
    </row>
    <row r="22" spans="1:38" ht="15" customHeight="1" x14ac:dyDescent="0.45">
      <c r="B22" s="57" t="s">
        <v>1463</v>
      </c>
    </row>
    <row r="23" spans="1:38" ht="15" customHeight="1" x14ac:dyDescent="0.45">
      <c r="A23" s="104" t="s">
        <v>1464</v>
      </c>
      <c r="B23" s="55" t="s">
        <v>1465</v>
      </c>
      <c r="C23" s="56">
        <v>0.86038999999999999</v>
      </c>
      <c r="D23" s="56">
        <v>0.86213300000000004</v>
      </c>
      <c r="E23" s="56">
        <v>0.86363199999999996</v>
      </c>
      <c r="F23" s="56">
        <v>0.86492199999999997</v>
      </c>
      <c r="G23" s="56">
        <v>0.86603699999999995</v>
      </c>
      <c r="H23" s="56">
        <v>0.86700699999999997</v>
      </c>
      <c r="I23" s="56">
        <v>0.86785500000000004</v>
      </c>
      <c r="J23" s="56">
        <v>0.86860099999999996</v>
      </c>
      <c r="K23" s="56">
        <v>0.86926099999999995</v>
      </c>
      <c r="L23" s="56">
        <v>0.86984799999999995</v>
      </c>
      <c r="M23" s="56">
        <v>0.87037399999999998</v>
      </c>
      <c r="N23" s="56">
        <v>0.87084700000000004</v>
      </c>
      <c r="O23" s="56">
        <v>0.87127600000000005</v>
      </c>
      <c r="P23" s="56">
        <v>0.87166600000000005</v>
      </c>
      <c r="Q23" s="56">
        <v>0.87202299999999999</v>
      </c>
      <c r="R23" s="56">
        <v>0.87234900000000004</v>
      </c>
      <c r="S23" s="56">
        <v>0.87265099999999995</v>
      </c>
      <c r="T23" s="56">
        <v>0.87292999999999998</v>
      </c>
      <c r="U23" s="56">
        <v>0.87319100000000005</v>
      </c>
      <c r="V23" s="56">
        <v>0.87343400000000004</v>
      </c>
      <c r="W23" s="56">
        <v>0.87366200000000005</v>
      </c>
      <c r="X23" s="56">
        <v>0.87412999999999996</v>
      </c>
      <c r="Y23" s="56">
        <v>0.87412999999999996</v>
      </c>
      <c r="Z23" s="56">
        <v>0.87412999999999996</v>
      </c>
      <c r="AA23" s="56">
        <v>0.87412999999999996</v>
      </c>
      <c r="AB23" s="56">
        <v>0.87412999999999996</v>
      </c>
      <c r="AC23" s="56">
        <v>0.87412999999999996</v>
      </c>
      <c r="AD23" s="56">
        <v>0.87412999999999996</v>
      </c>
      <c r="AE23" s="56">
        <v>0.87412999999999996</v>
      </c>
      <c r="AF23" s="56">
        <v>0.87412999999999996</v>
      </c>
      <c r="AG23" s="56">
        <v>0.87412999999999996</v>
      </c>
      <c r="AH23" s="56">
        <v>0.87412999999999996</v>
      </c>
      <c r="AI23" s="56">
        <v>0.87412999999999996</v>
      </c>
      <c r="AJ23" s="56">
        <v>0.87412999999999996</v>
      </c>
      <c r="AK23" s="56">
        <v>0.87412999999999996</v>
      </c>
      <c r="AL23" s="34">
        <v>4.1899999999999999E-4</v>
      </c>
    </row>
    <row r="24" spans="1:38" ht="15" customHeight="1" x14ac:dyDescent="0.45">
      <c r="A24" s="104" t="s">
        <v>1466</v>
      </c>
      <c r="B24" s="55" t="s">
        <v>1467</v>
      </c>
      <c r="C24" s="56">
        <v>0.81491499999999994</v>
      </c>
      <c r="D24" s="56">
        <v>0.81488400000000005</v>
      </c>
      <c r="E24" s="56">
        <v>0.81480799999999998</v>
      </c>
      <c r="F24" s="56">
        <v>0.81471800000000005</v>
      </c>
      <c r="G24" s="56">
        <v>0.81462800000000002</v>
      </c>
      <c r="H24" s="56">
        <v>0.81455100000000003</v>
      </c>
      <c r="I24" s="56">
        <v>0.81447499999999995</v>
      </c>
      <c r="J24" s="56">
        <v>0.81439700000000004</v>
      </c>
      <c r="K24" s="56">
        <v>0.81432099999999996</v>
      </c>
      <c r="L24" s="56">
        <v>0.81424600000000003</v>
      </c>
      <c r="M24" s="56">
        <v>0.81417300000000004</v>
      </c>
      <c r="N24" s="56">
        <v>0.81410000000000005</v>
      </c>
      <c r="O24" s="56">
        <v>0.81402600000000003</v>
      </c>
      <c r="P24" s="56">
        <v>0.81395099999999998</v>
      </c>
      <c r="Q24" s="56">
        <v>0.81387799999999999</v>
      </c>
      <c r="R24" s="56">
        <v>0.81380600000000003</v>
      </c>
      <c r="S24" s="56">
        <v>0.81373399999999996</v>
      </c>
      <c r="T24" s="56">
        <v>0.81366400000000005</v>
      </c>
      <c r="U24" s="56">
        <v>0.81359499999999996</v>
      </c>
      <c r="V24" s="56">
        <v>0.813527</v>
      </c>
      <c r="W24" s="56">
        <v>0.81346099999999999</v>
      </c>
      <c r="X24" s="56">
        <v>0.81369999999999998</v>
      </c>
      <c r="Y24" s="56">
        <v>0.81369999999999998</v>
      </c>
      <c r="Z24" s="56">
        <v>0.81369999999999998</v>
      </c>
      <c r="AA24" s="56">
        <v>0.81369999999999998</v>
      </c>
      <c r="AB24" s="56">
        <v>0.81369999999999998</v>
      </c>
      <c r="AC24" s="56">
        <v>0.81369999999999998</v>
      </c>
      <c r="AD24" s="56">
        <v>0.81369999999999998</v>
      </c>
      <c r="AE24" s="56">
        <v>0.81369999999999998</v>
      </c>
      <c r="AF24" s="56">
        <v>0.81369999999999998</v>
      </c>
      <c r="AG24" s="56">
        <v>0.81369999999999998</v>
      </c>
      <c r="AH24" s="56">
        <v>0.81369999999999998</v>
      </c>
      <c r="AI24" s="56">
        <v>0.81369999999999998</v>
      </c>
      <c r="AJ24" s="56">
        <v>0.81369999999999998</v>
      </c>
      <c r="AK24" s="56">
        <v>0.81369999999999998</v>
      </c>
      <c r="AL24" s="34">
        <v>-4.3999999999999999E-5</v>
      </c>
    </row>
    <row r="26" spans="1:38" ht="15" customHeight="1" x14ac:dyDescent="0.45">
      <c r="B26" s="57" t="s">
        <v>1468</v>
      </c>
    </row>
    <row r="27" spans="1:38" ht="15" customHeight="1" x14ac:dyDescent="0.45">
      <c r="B27" s="57" t="s">
        <v>1469</v>
      </c>
    </row>
    <row r="28" spans="1:38" ht="15" customHeight="1" x14ac:dyDescent="0.45">
      <c r="A28" s="104" t="s">
        <v>1470</v>
      </c>
      <c r="B28" s="55" t="s">
        <v>1471</v>
      </c>
      <c r="C28" s="54">
        <v>323.66772500000002</v>
      </c>
      <c r="D28" s="54">
        <v>325.915863</v>
      </c>
      <c r="E28" s="54">
        <v>328.517517</v>
      </c>
      <c r="F28" s="54">
        <v>331.14413500000001</v>
      </c>
      <c r="G28" s="54">
        <v>333.76190200000002</v>
      </c>
      <c r="H28" s="54">
        <v>336.36541699999998</v>
      </c>
      <c r="I28" s="54">
        <v>338.95205700000002</v>
      </c>
      <c r="J28" s="54">
        <v>341.51858499999997</v>
      </c>
      <c r="K28" s="54">
        <v>344.06231700000001</v>
      </c>
      <c r="L28" s="54">
        <v>346.57928500000003</v>
      </c>
      <c r="M28" s="54">
        <v>349.06863399999997</v>
      </c>
      <c r="N28" s="54">
        <v>351.52121</v>
      </c>
      <c r="O28" s="54">
        <v>353.934662</v>
      </c>
      <c r="P28" s="54">
        <v>356.30508400000002</v>
      </c>
      <c r="Q28" s="54">
        <v>358.630157</v>
      </c>
      <c r="R28" s="54">
        <v>360.90823399999999</v>
      </c>
      <c r="S28" s="54">
        <v>363.13848899999999</v>
      </c>
      <c r="T28" s="54">
        <v>365.32080100000002</v>
      </c>
      <c r="U28" s="54">
        <v>367.45550500000002</v>
      </c>
      <c r="V28" s="54">
        <v>369.54434199999997</v>
      </c>
      <c r="W28" s="54">
        <v>371.59222399999999</v>
      </c>
      <c r="X28" s="54">
        <v>373.60046399999999</v>
      </c>
      <c r="Y28" s="54">
        <v>375.57104500000003</v>
      </c>
      <c r="Z28" s="54">
        <v>377.50650000000002</v>
      </c>
      <c r="AA28" s="54">
        <v>379.41018700000001</v>
      </c>
      <c r="AB28" s="54">
        <v>381.285461</v>
      </c>
      <c r="AC28" s="54">
        <v>383.136169</v>
      </c>
      <c r="AD28" s="54">
        <v>384.966003</v>
      </c>
      <c r="AE28" s="54">
        <v>386.77929699999999</v>
      </c>
      <c r="AF28" s="54">
        <v>388.580353</v>
      </c>
      <c r="AG28" s="54">
        <v>390.37460299999998</v>
      </c>
      <c r="AH28" s="54">
        <v>392.16479500000003</v>
      </c>
      <c r="AI28" s="54">
        <v>393.95049999999998</v>
      </c>
      <c r="AJ28" s="54">
        <v>395.73525999999998</v>
      </c>
      <c r="AK28" s="54">
        <v>397.52450599999997</v>
      </c>
      <c r="AL28" s="34">
        <v>6.0369999999999998E-3</v>
      </c>
    </row>
    <row r="29" spans="1:38" ht="15" customHeight="1" x14ac:dyDescent="0.45">
      <c r="A29" s="104" t="s">
        <v>1472</v>
      </c>
      <c r="B29" s="55" t="s">
        <v>1473</v>
      </c>
      <c r="C29" s="54">
        <v>36.328400000000002</v>
      </c>
      <c r="D29" s="54">
        <v>36.684879000000002</v>
      </c>
      <c r="E29" s="54">
        <v>37.040554</v>
      </c>
      <c r="F29" s="54">
        <v>37.395020000000002</v>
      </c>
      <c r="G29" s="54">
        <v>37.748092999999997</v>
      </c>
      <c r="H29" s="54">
        <v>38.099552000000003</v>
      </c>
      <c r="I29" s="54">
        <v>38.449013000000001</v>
      </c>
      <c r="J29" s="54">
        <v>38.797770999999997</v>
      </c>
      <c r="K29" s="54">
        <v>39.144623000000003</v>
      </c>
      <c r="L29" s="54">
        <v>39.489162</v>
      </c>
      <c r="M29" s="54">
        <v>39.8307</v>
      </c>
      <c r="N29" s="54">
        <v>40.168830999999997</v>
      </c>
      <c r="O29" s="54">
        <v>40.502738999999998</v>
      </c>
      <c r="P29" s="54">
        <v>40.832340000000002</v>
      </c>
      <c r="Q29" s="54">
        <v>41.157142999999998</v>
      </c>
      <c r="R29" s="54">
        <v>41.477012999999999</v>
      </c>
      <c r="S29" s="54">
        <v>41.791981</v>
      </c>
      <c r="T29" s="54">
        <v>42.102122999999999</v>
      </c>
      <c r="U29" s="54">
        <v>42.407772000000001</v>
      </c>
      <c r="V29" s="54">
        <v>42.709290000000003</v>
      </c>
      <c r="W29" s="54">
        <v>43.007015000000003</v>
      </c>
      <c r="X29" s="54">
        <v>43.301310999999998</v>
      </c>
      <c r="Y29" s="54">
        <v>43.592812000000002</v>
      </c>
      <c r="Z29" s="54">
        <v>43.881714000000002</v>
      </c>
      <c r="AA29" s="54">
        <v>44.168491000000003</v>
      </c>
      <c r="AB29" s="54">
        <v>44.457141999999997</v>
      </c>
      <c r="AC29" s="54">
        <v>44.747681</v>
      </c>
      <c r="AD29" s="54">
        <v>45.040118999999997</v>
      </c>
      <c r="AE29" s="54">
        <v>45.334465000000002</v>
      </c>
      <c r="AF29" s="54">
        <v>45.630737000000003</v>
      </c>
      <c r="AG29" s="54">
        <v>45.928944000000001</v>
      </c>
      <c r="AH29" s="54">
        <v>46.229103000000002</v>
      </c>
      <c r="AI29" s="54">
        <v>46.531219</v>
      </c>
      <c r="AJ29" s="54">
        <v>46.835312000000002</v>
      </c>
      <c r="AK29" s="54">
        <v>47.141392000000003</v>
      </c>
      <c r="AL29" s="34">
        <v>7.6290000000000004E-3</v>
      </c>
    </row>
    <row r="30" spans="1:38" ht="15" customHeight="1" x14ac:dyDescent="0.45">
      <c r="A30" s="104" t="s">
        <v>1474</v>
      </c>
      <c r="B30" s="55" t="s">
        <v>1475</v>
      </c>
      <c r="C30" s="54">
        <v>217.668823</v>
      </c>
      <c r="D30" s="54">
        <v>220.153549</v>
      </c>
      <c r="E30" s="54">
        <v>222.614777</v>
      </c>
      <c r="F30" s="54">
        <v>225.05523700000001</v>
      </c>
      <c r="G30" s="54">
        <v>227.479355</v>
      </c>
      <c r="H30" s="54">
        <v>229.89460800000001</v>
      </c>
      <c r="I30" s="54">
        <v>232.25512699999999</v>
      </c>
      <c r="J30" s="54">
        <v>234.58923300000001</v>
      </c>
      <c r="K30" s="54">
        <v>236.88923600000001</v>
      </c>
      <c r="L30" s="54">
        <v>239.15231299999999</v>
      </c>
      <c r="M30" s="54">
        <v>241.346329</v>
      </c>
      <c r="N30" s="54">
        <v>243.50881999999999</v>
      </c>
      <c r="O30" s="54">
        <v>245.63664199999999</v>
      </c>
      <c r="P30" s="54">
        <v>247.726562</v>
      </c>
      <c r="Q30" s="54">
        <v>249.77731299999999</v>
      </c>
      <c r="R30" s="54">
        <v>251.74650600000001</v>
      </c>
      <c r="S30" s="54">
        <v>253.67896999999999</v>
      </c>
      <c r="T30" s="54">
        <v>255.57325700000001</v>
      </c>
      <c r="U30" s="54">
        <v>257.42828400000002</v>
      </c>
      <c r="V30" s="54">
        <v>259.24340799999999</v>
      </c>
      <c r="W30" s="54">
        <v>260.97189300000002</v>
      </c>
      <c r="X30" s="54">
        <v>262.66149899999999</v>
      </c>
      <c r="Y30" s="54">
        <v>264.31195100000002</v>
      </c>
      <c r="Z30" s="54">
        <v>265.92309599999999</v>
      </c>
      <c r="AA30" s="54">
        <v>267.49468999999999</v>
      </c>
      <c r="AB30" s="54">
        <v>269.07556199999999</v>
      </c>
      <c r="AC30" s="54">
        <v>270.66577100000001</v>
      </c>
      <c r="AD30" s="54">
        <v>272.26538099999999</v>
      </c>
      <c r="AE30" s="54">
        <v>273.87445100000002</v>
      </c>
      <c r="AF30" s="54">
        <v>275.493042</v>
      </c>
      <c r="AG30" s="54">
        <v>277.12118500000003</v>
      </c>
      <c r="AH30" s="54">
        <v>278.75894199999999</v>
      </c>
      <c r="AI30" s="54">
        <v>280.40637199999998</v>
      </c>
      <c r="AJ30" s="54">
        <v>282.06356799999998</v>
      </c>
      <c r="AK30" s="54">
        <v>283.73052999999999</v>
      </c>
      <c r="AL30" s="34">
        <v>7.7169999999999999E-3</v>
      </c>
    </row>
    <row r="31" spans="1:38" ht="15" customHeight="1" x14ac:dyDescent="0.45">
      <c r="A31" s="104" t="s">
        <v>1476</v>
      </c>
      <c r="B31" s="55" t="s">
        <v>1477</v>
      </c>
      <c r="C31" s="54">
        <v>422.27557400000001</v>
      </c>
      <c r="D31" s="54">
        <v>426.54736300000002</v>
      </c>
      <c r="E31" s="54">
        <v>430.77151500000002</v>
      </c>
      <c r="F31" s="54">
        <v>434.94836400000003</v>
      </c>
      <c r="G31" s="54">
        <v>439.08075000000002</v>
      </c>
      <c r="H31" s="54">
        <v>443.18307499999997</v>
      </c>
      <c r="I31" s="54">
        <v>447.16214000000002</v>
      </c>
      <c r="J31" s="54">
        <v>451.09097300000002</v>
      </c>
      <c r="K31" s="54">
        <v>454.963348</v>
      </c>
      <c r="L31" s="54">
        <v>458.77694700000001</v>
      </c>
      <c r="M31" s="54">
        <v>462.45489500000002</v>
      </c>
      <c r="N31" s="54">
        <v>466.07849099999999</v>
      </c>
      <c r="O31" s="54">
        <v>469.645264</v>
      </c>
      <c r="P31" s="54">
        <v>473.152649</v>
      </c>
      <c r="Q31" s="54">
        <v>476.59945699999997</v>
      </c>
      <c r="R31" s="54">
        <v>479.88931300000002</v>
      </c>
      <c r="S31" s="54">
        <v>483.12063599999999</v>
      </c>
      <c r="T31" s="54">
        <v>486.29315200000002</v>
      </c>
      <c r="U31" s="54">
        <v>489.40685999999999</v>
      </c>
      <c r="V31" s="54">
        <v>492.461365</v>
      </c>
      <c r="W31" s="54">
        <v>495.35257000000001</v>
      </c>
      <c r="X31" s="54">
        <v>498.18490600000001</v>
      </c>
      <c r="Y31" s="54">
        <v>500.95880099999999</v>
      </c>
      <c r="Z31" s="54">
        <v>503.67520100000002</v>
      </c>
      <c r="AA31" s="54">
        <v>506.33371</v>
      </c>
      <c r="AB31" s="54">
        <v>509.00625600000001</v>
      </c>
      <c r="AC31" s="54">
        <v>511.692902</v>
      </c>
      <c r="AD31" s="54">
        <v>514.39373799999998</v>
      </c>
      <c r="AE31" s="54">
        <v>517.10882600000002</v>
      </c>
      <c r="AF31" s="54">
        <v>519.838257</v>
      </c>
      <c r="AG31" s="54">
        <v>522.58209199999999</v>
      </c>
      <c r="AH31" s="54">
        <v>525.34039299999995</v>
      </c>
      <c r="AI31" s="54">
        <v>528.11321999999996</v>
      </c>
      <c r="AJ31" s="54">
        <v>530.900757</v>
      </c>
      <c r="AK31" s="54">
        <v>533.70294200000001</v>
      </c>
      <c r="AL31" s="34">
        <v>6.8139999999999997E-3</v>
      </c>
    </row>
    <row r="32" spans="1:38" ht="15" customHeight="1" x14ac:dyDescent="0.45">
      <c r="A32" s="104" t="s">
        <v>1478</v>
      </c>
      <c r="B32" s="55" t="s">
        <v>1479</v>
      </c>
      <c r="C32" s="54">
        <v>615.02697799999999</v>
      </c>
      <c r="D32" s="54">
        <v>616.91613800000005</v>
      </c>
      <c r="E32" s="54">
        <v>618.67785600000002</v>
      </c>
      <c r="F32" s="54">
        <v>620.34124799999995</v>
      </c>
      <c r="G32" s="54">
        <v>621.95111099999997</v>
      </c>
      <c r="H32" s="54">
        <v>623.44177200000001</v>
      </c>
      <c r="I32" s="54">
        <v>624.84906000000001</v>
      </c>
      <c r="J32" s="54">
        <v>626.18695100000002</v>
      </c>
      <c r="K32" s="54">
        <v>627.45355199999995</v>
      </c>
      <c r="L32" s="54">
        <v>628.64892599999996</v>
      </c>
      <c r="M32" s="54">
        <v>629.72241199999996</v>
      </c>
      <c r="N32" s="54">
        <v>630.74456799999996</v>
      </c>
      <c r="O32" s="54">
        <v>631.70721400000002</v>
      </c>
      <c r="P32" s="54">
        <v>632.60308799999996</v>
      </c>
      <c r="Q32" s="54">
        <v>633.44793700000002</v>
      </c>
      <c r="R32" s="54">
        <v>634.183716</v>
      </c>
      <c r="S32" s="54">
        <v>634.87219200000004</v>
      </c>
      <c r="T32" s="54">
        <v>635.49371299999996</v>
      </c>
      <c r="U32" s="54">
        <v>636.06280500000003</v>
      </c>
      <c r="V32" s="54">
        <v>636.57391399999995</v>
      </c>
      <c r="W32" s="54">
        <v>637.02624500000002</v>
      </c>
      <c r="X32" s="54">
        <v>637.41925000000003</v>
      </c>
      <c r="Y32" s="54">
        <v>637.75256300000001</v>
      </c>
      <c r="Z32" s="54">
        <v>638.02789299999995</v>
      </c>
      <c r="AA32" s="54">
        <v>638.22406000000001</v>
      </c>
      <c r="AB32" s="54">
        <v>638.42028800000003</v>
      </c>
      <c r="AC32" s="54">
        <v>638.61651600000005</v>
      </c>
      <c r="AD32" s="54">
        <v>638.81286599999999</v>
      </c>
      <c r="AE32" s="54">
        <v>639.00921600000004</v>
      </c>
      <c r="AF32" s="54">
        <v>639.20568800000001</v>
      </c>
      <c r="AG32" s="54">
        <v>639.40216099999998</v>
      </c>
      <c r="AH32" s="54">
        <v>639.59875499999998</v>
      </c>
      <c r="AI32" s="54">
        <v>639.79534899999999</v>
      </c>
      <c r="AJ32" s="54">
        <v>639.99206500000003</v>
      </c>
      <c r="AK32" s="54">
        <v>640.18878199999995</v>
      </c>
      <c r="AL32" s="34">
        <v>1.1230000000000001E-3</v>
      </c>
    </row>
    <row r="33" spans="1:38" ht="15" customHeight="1" x14ac:dyDescent="0.45">
      <c r="A33" s="104" t="s">
        <v>1480</v>
      </c>
      <c r="B33" s="55" t="s">
        <v>1481</v>
      </c>
      <c r="C33" s="54">
        <v>1174.3876949999999</v>
      </c>
      <c r="D33" s="54">
        <v>1201.7642820000001</v>
      </c>
      <c r="E33" s="54">
        <v>1229.1220699999999</v>
      </c>
      <c r="F33" s="54">
        <v>1256.4724120000001</v>
      </c>
      <c r="G33" s="54">
        <v>1283.8240969999999</v>
      </c>
      <c r="H33" s="54">
        <v>1313.372314</v>
      </c>
      <c r="I33" s="54">
        <v>1342.3400879999999</v>
      </c>
      <c r="J33" s="54">
        <v>1371.3107910000001</v>
      </c>
      <c r="K33" s="54">
        <v>1400.2852780000001</v>
      </c>
      <c r="L33" s="54">
        <v>1429.2619629999999</v>
      </c>
      <c r="M33" s="54">
        <v>1459.940063</v>
      </c>
      <c r="N33" s="54">
        <v>1490.6209719999999</v>
      </c>
      <c r="O33" s="54">
        <v>1521.3088379999999</v>
      </c>
      <c r="P33" s="54">
        <v>1552.005005</v>
      </c>
      <c r="Q33" s="54">
        <v>1582.7124020000001</v>
      </c>
      <c r="R33" s="54">
        <v>1615.1807859999999</v>
      </c>
      <c r="S33" s="54">
        <v>1647.6586910000001</v>
      </c>
      <c r="T33" s="54">
        <v>1680.14563</v>
      </c>
      <c r="U33" s="54">
        <v>1712.6412350000001</v>
      </c>
      <c r="V33" s="54">
        <v>1745.1469729999999</v>
      </c>
      <c r="W33" s="54">
        <v>1779.2470699999999</v>
      </c>
      <c r="X33" s="54">
        <v>1813.3572999999999</v>
      </c>
      <c r="Y33" s="54">
        <v>1847.476318</v>
      </c>
      <c r="Z33" s="54">
        <v>1881.601807</v>
      </c>
      <c r="AA33" s="54">
        <v>1915.734009</v>
      </c>
      <c r="AB33" s="54">
        <v>1950.4853519999999</v>
      </c>
      <c r="AC33" s="54">
        <v>1985.8670649999999</v>
      </c>
      <c r="AD33" s="54">
        <v>2021.8907469999999</v>
      </c>
      <c r="AE33" s="54">
        <v>2058.5676269999999</v>
      </c>
      <c r="AF33" s="54">
        <v>2095.9101559999999</v>
      </c>
      <c r="AG33" s="54">
        <v>2133.929932</v>
      </c>
      <c r="AH33" s="54">
        <v>2172.6391600000002</v>
      </c>
      <c r="AI33" s="54">
        <v>2212.0507809999999</v>
      </c>
      <c r="AJ33" s="54">
        <v>2252.17749</v>
      </c>
      <c r="AK33" s="54">
        <v>2293.0317380000001</v>
      </c>
      <c r="AL33" s="34">
        <v>1.9771E-2</v>
      </c>
    </row>
    <row r="34" spans="1:38" ht="15" customHeight="1" x14ac:dyDescent="0.45">
      <c r="A34" s="104" t="s">
        <v>1482</v>
      </c>
      <c r="B34" s="55" t="s">
        <v>1483</v>
      </c>
      <c r="C34" s="54">
        <v>231.406128</v>
      </c>
      <c r="D34" s="54">
        <v>235.721542</v>
      </c>
      <c r="E34" s="54">
        <v>240.02423099999999</v>
      </c>
      <c r="F34" s="54">
        <v>244.317047</v>
      </c>
      <c r="G34" s="54">
        <v>248.60405</v>
      </c>
      <c r="H34" s="54">
        <v>253.34973099999999</v>
      </c>
      <c r="I34" s="54">
        <v>257.71209700000003</v>
      </c>
      <c r="J34" s="54">
        <v>262.07107500000001</v>
      </c>
      <c r="K34" s="54">
        <v>266.42431599999998</v>
      </c>
      <c r="L34" s="54">
        <v>270.77114899999998</v>
      </c>
      <c r="M34" s="54">
        <v>275.234375</v>
      </c>
      <c r="N34" s="54">
        <v>279.69296300000002</v>
      </c>
      <c r="O34" s="54">
        <v>284.14636200000001</v>
      </c>
      <c r="P34" s="54">
        <v>288.59362800000002</v>
      </c>
      <c r="Q34" s="54">
        <v>293.03460699999999</v>
      </c>
      <c r="R34" s="54">
        <v>297.65692100000001</v>
      </c>
      <c r="S34" s="54">
        <v>302.27426100000002</v>
      </c>
      <c r="T34" s="54">
        <v>306.886078</v>
      </c>
      <c r="U34" s="54">
        <v>311.492615</v>
      </c>
      <c r="V34" s="54">
        <v>316.09402499999999</v>
      </c>
      <c r="W34" s="54">
        <v>320.887024</v>
      </c>
      <c r="X34" s="54">
        <v>325.67538500000001</v>
      </c>
      <c r="Y34" s="54">
        <v>330.45907599999998</v>
      </c>
      <c r="Z34" s="54">
        <v>335.238922</v>
      </c>
      <c r="AA34" s="54">
        <v>340.01452599999999</v>
      </c>
      <c r="AB34" s="54">
        <v>344.85815400000001</v>
      </c>
      <c r="AC34" s="54">
        <v>349.770782</v>
      </c>
      <c r="AD34" s="54">
        <v>354.75341800000001</v>
      </c>
      <c r="AE34" s="54">
        <v>359.807007</v>
      </c>
      <c r="AF34" s="54">
        <v>364.93258700000001</v>
      </c>
      <c r="AG34" s="54">
        <v>370.13119499999999</v>
      </c>
      <c r="AH34" s="54">
        <v>375.403839</v>
      </c>
      <c r="AI34" s="54">
        <v>380.75161700000001</v>
      </c>
      <c r="AJ34" s="54">
        <v>386.175568</v>
      </c>
      <c r="AK34" s="54">
        <v>391.67678799999999</v>
      </c>
      <c r="AL34" s="34">
        <v>1.5506000000000001E-2</v>
      </c>
    </row>
    <row r="35" spans="1:38" ht="15" customHeight="1" x14ac:dyDescent="0.45">
      <c r="A35" s="104" t="s">
        <v>1484</v>
      </c>
      <c r="B35" s="55" t="s">
        <v>1485</v>
      </c>
      <c r="C35" s="54">
        <v>289.65335099999999</v>
      </c>
      <c r="D35" s="54">
        <v>289.58718900000002</v>
      </c>
      <c r="E35" s="54">
        <v>289.487549</v>
      </c>
      <c r="F35" s="54">
        <v>289.345215</v>
      </c>
      <c r="G35" s="54">
        <v>289.14880399999998</v>
      </c>
      <c r="H35" s="54">
        <v>288.75845299999997</v>
      </c>
      <c r="I35" s="54">
        <v>288.32418799999999</v>
      </c>
      <c r="J35" s="54">
        <v>287.86041299999999</v>
      </c>
      <c r="K35" s="54">
        <v>287.38397200000003</v>
      </c>
      <c r="L35" s="54">
        <v>286.90087899999997</v>
      </c>
      <c r="M35" s="54">
        <v>286.245361</v>
      </c>
      <c r="N35" s="54">
        <v>285.57092299999999</v>
      </c>
      <c r="O35" s="54">
        <v>284.88903800000003</v>
      </c>
      <c r="P35" s="54">
        <v>284.21069299999999</v>
      </c>
      <c r="Q35" s="54">
        <v>283.54620399999999</v>
      </c>
      <c r="R35" s="54">
        <v>282.79894999999999</v>
      </c>
      <c r="S35" s="54">
        <v>282.05438199999998</v>
      </c>
      <c r="T35" s="54">
        <v>281.314911</v>
      </c>
      <c r="U35" s="54">
        <v>280.58355699999998</v>
      </c>
      <c r="V35" s="54">
        <v>279.864105</v>
      </c>
      <c r="W35" s="54">
        <v>279.12823500000002</v>
      </c>
      <c r="X35" s="54">
        <v>278.396973</v>
      </c>
      <c r="Y35" s="54">
        <v>277.67089800000002</v>
      </c>
      <c r="Z35" s="54">
        <v>276.94863900000001</v>
      </c>
      <c r="AA35" s="54">
        <v>276.232056</v>
      </c>
      <c r="AB35" s="54">
        <v>275.51733400000001</v>
      </c>
      <c r="AC35" s="54">
        <v>274.80447400000003</v>
      </c>
      <c r="AD35" s="54">
        <v>274.093414</v>
      </c>
      <c r="AE35" s="54">
        <v>273.38424700000002</v>
      </c>
      <c r="AF35" s="54">
        <v>272.67687999999998</v>
      </c>
      <c r="AG35" s="54">
        <v>271.97134399999999</v>
      </c>
      <c r="AH35" s="54">
        <v>271.26763899999997</v>
      </c>
      <c r="AI35" s="54">
        <v>270.565765</v>
      </c>
      <c r="AJ35" s="54">
        <v>269.86569200000002</v>
      </c>
      <c r="AK35" s="54">
        <v>269.16744999999997</v>
      </c>
      <c r="AL35" s="34">
        <v>-2.2130000000000001E-3</v>
      </c>
    </row>
    <row r="36" spans="1:38" ht="15" customHeight="1" x14ac:dyDescent="0.45">
      <c r="A36" s="104" t="s">
        <v>1486</v>
      </c>
      <c r="B36" s="55" t="s">
        <v>1487</v>
      </c>
      <c r="C36" s="54">
        <v>1420.661621</v>
      </c>
      <c r="D36" s="54">
        <v>1427.3754879999999</v>
      </c>
      <c r="E36" s="54">
        <v>1433.5758060000001</v>
      </c>
      <c r="F36" s="54">
        <v>1439.1467290000001</v>
      </c>
      <c r="G36" s="54">
        <v>1443.997437</v>
      </c>
      <c r="H36" s="54">
        <v>1448.1358640000001</v>
      </c>
      <c r="I36" s="54">
        <v>1451.6549070000001</v>
      </c>
      <c r="J36" s="54">
        <v>1454.6323239999999</v>
      </c>
      <c r="K36" s="54">
        <v>1457.1604</v>
      </c>
      <c r="L36" s="54">
        <v>1459.2536620000001</v>
      </c>
      <c r="M36" s="54">
        <v>1460.845581</v>
      </c>
      <c r="N36" s="54">
        <v>1461.945068</v>
      </c>
      <c r="O36" s="54">
        <v>1462.627686</v>
      </c>
      <c r="P36" s="54">
        <v>1462.9644780000001</v>
      </c>
      <c r="Q36" s="54">
        <v>1462.9864500000001</v>
      </c>
      <c r="R36" s="54">
        <v>1462.650269</v>
      </c>
      <c r="S36" s="54">
        <v>1461.946655</v>
      </c>
      <c r="T36" s="54">
        <v>1460.893677</v>
      </c>
      <c r="U36" s="54">
        <v>1459.5076899999999</v>
      </c>
      <c r="V36" s="54">
        <v>1457.7971190000001</v>
      </c>
      <c r="W36" s="54">
        <v>1455.747803</v>
      </c>
      <c r="X36" s="54">
        <v>1453.3618160000001</v>
      </c>
      <c r="Y36" s="54">
        <v>1450.6407469999999</v>
      </c>
      <c r="Z36" s="54">
        <v>1447.5855710000001</v>
      </c>
      <c r="AA36" s="54">
        <v>1444.194702</v>
      </c>
      <c r="AB36" s="54">
        <v>1440.811768</v>
      </c>
      <c r="AC36" s="54">
        <v>1437.436768</v>
      </c>
      <c r="AD36" s="54">
        <v>1434.0695800000001</v>
      </c>
      <c r="AE36" s="54">
        <v>1430.710327</v>
      </c>
      <c r="AF36" s="54">
        <v>1427.359009</v>
      </c>
      <c r="AG36" s="54">
        <v>1424.0155030000001</v>
      </c>
      <c r="AH36" s="54">
        <v>1420.6798100000001</v>
      </c>
      <c r="AI36" s="54">
        <v>1417.3519289999999</v>
      </c>
      <c r="AJ36" s="54">
        <v>1414.0318600000001</v>
      </c>
      <c r="AK36" s="54">
        <v>1410.719482</v>
      </c>
      <c r="AL36" s="34">
        <v>-3.5599999999999998E-4</v>
      </c>
    </row>
    <row r="37" spans="1:38" ht="15" customHeight="1" x14ac:dyDescent="0.45">
      <c r="A37" s="104" t="s">
        <v>1488</v>
      </c>
      <c r="B37" s="55" t="s">
        <v>1489</v>
      </c>
      <c r="C37" s="54">
        <v>176.557129</v>
      </c>
      <c r="D37" s="54">
        <v>176.487854</v>
      </c>
      <c r="E37" s="54">
        <v>176.37760900000001</v>
      </c>
      <c r="F37" s="54">
        <v>176.23407</v>
      </c>
      <c r="G37" s="54">
        <v>176.06002799999999</v>
      </c>
      <c r="H37" s="54">
        <v>175.85110499999999</v>
      </c>
      <c r="I37" s="54">
        <v>175.606155</v>
      </c>
      <c r="J37" s="54">
        <v>175.32867400000001</v>
      </c>
      <c r="K37" s="54">
        <v>175.02188100000001</v>
      </c>
      <c r="L37" s="54">
        <v>174.68693500000001</v>
      </c>
      <c r="M37" s="54">
        <v>174.32171600000001</v>
      </c>
      <c r="N37" s="54">
        <v>173.926117</v>
      </c>
      <c r="O37" s="54">
        <v>173.50170900000001</v>
      </c>
      <c r="P37" s="54">
        <v>173.050568</v>
      </c>
      <c r="Q37" s="54">
        <v>172.57238799999999</v>
      </c>
      <c r="R37" s="54">
        <v>172.06552099999999</v>
      </c>
      <c r="S37" s="54">
        <v>171.53071600000001</v>
      </c>
      <c r="T37" s="54">
        <v>170.97061199999999</v>
      </c>
      <c r="U37" s="54">
        <v>170.38836699999999</v>
      </c>
      <c r="V37" s="54">
        <v>169.78323399999999</v>
      </c>
      <c r="W37" s="54">
        <v>169.15164200000001</v>
      </c>
      <c r="X37" s="54">
        <v>168.49558999999999</v>
      </c>
      <c r="Y37" s="54">
        <v>167.821213</v>
      </c>
      <c r="Z37" s="54">
        <v>167.134354</v>
      </c>
      <c r="AA37" s="54">
        <v>166.436218</v>
      </c>
      <c r="AB37" s="54">
        <v>165.740982</v>
      </c>
      <c r="AC37" s="54">
        <v>165.04866000000001</v>
      </c>
      <c r="AD37" s="54">
        <v>164.35922199999999</v>
      </c>
      <c r="AE37" s="54">
        <v>163.67266799999999</v>
      </c>
      <c r="AF37" s="54">
        <v>162.98898299999999</v>
      </c>
      <c r="AG37" s="54">
        <v>162.30815100000001</v>
      </c>
      <c r="AH37" s="54">
        <v>161.630157</v>
      </c>
      <c r="AI37" s="54">
        <v>160.95500200000001</v>
      </c>
      <c r="AJ37" s="54">
        <v>160.282669</v>
      </c>
      <c r="AK37" s="54">
        <v>159.61314400000001</v>
      </c>
      <c r="AL37" s="34">
        <v>-3.0409999999999999E-3</v>
      </c>
    </row>
    <row r="38" spans="1:38" ht="15" customHeight="1" x14ac:dyDescent="0.45">
      <c r="A38" s="104" t="s">
        <v>1490</v>
      </c>
      <c r="B38" s="55" t="s">
        <v>1491</v>
      </c>
      <c r="C38" s="54">
        <v>684.77179000000001</v>
      </c>
      <c r="D38" s="54">
        <v>693.11779799999999</v>
      </c>
      <c r="E38" s="54">
        <v>701.42083700000001</v>
      </c>
      <c r="F38" s="54">
        <v>709.69177200000001</v>
      </c>
      <c r="G38" s="54">
        <v>717.93566899999996</v>
      </c>
      <c r="H38" s="54">
        <v>725.76080300000001</v>
      </c>
      <c r="I38" s="54">
        <v>733.55542000000003</v>
      </c>
      <c r="J38" s="54">
        <v>741.29711899999995</v>
      </c>
      <c r="K38" s="54">
        <v>748.99468999999999</v>
      </c>
      <c r="L38" s="54">
        <v>756.64910899999995</v>
      </c>
      <c r="M38" s="54">
        <v>763.78442399999994</v>
      </c>
      <c r="N38" s="54">
        <v>770.88000499999998</v>
      </c>
      <c r="O38" s="54">
        <v>777.90356399999996</v>
      </c>
      <c r="P38" s="54">
        <v>784.86535600000002</v>
      </c>
      <c r="Q38" s="54">
        <v>791.756531</v>
      </c>
      <c r="R38" s="54">
        <v>798.07629399999996</v>
      </c>
      <c r="S38" s="54">
        <v>804.33960000000002</v>
      </c>
      <c r="T38" s="54">
        <v>810.50915499999996</v>
      </c>
      <c r="U38" s="54">
        <v>816.60675000000003</v>
      </c>
      <c r="V38" s="54">
        <v>822.62823500000002</v>
      </c>
      <c r="W38" s="54">
        <v>828.05187999999998</v>
      </c>
      <c r="X38" s="54">
        <v>833.40490699999998</v>
      </c>
      <c r="Y38" s="54">
        <v>838.66033900000002</v>
      </c>
      <c r="Z38" s="54">
        <v>843.84716800000001</v>
      </c>
      <c r="AA38" s="54">
        <v>848.96417199999996</v>
      </c>
      <c r="AB38" s="54">
        <v>854.11224400000003</v>
      </c>
      <c r="AC38" s="54">
        <v>859.29150400000003</v>
      </c>
      <c r="AD38" s="54">
        <v>864.50219700000002</v>
      </c>
      <c r="AE38" s="54">
        <v>869.74444600000004</v>
      </c>
      <c r="AF38" s="54">
        <v>875.01849400000003</v>
      </c>
      <c r="AG38" s="54">
        <v>880.324524</v>
      </c>
      <c r="AH38" s="54">
        <v>885.66272000000004</v>
      </c>
      <c r="AI38" s="54">
        <v>891.03332499999999</v>
      </c>
      <c r="AJ38" s="54">
        <v>896.43646200000001</v>
      </c>
      <c r="AK38" s="54">
        <v>901.87237500000003</v>
      </c>
      <c r="AL38" s="34">
        <v>8.0099999999999998E-3</v>
      </c>
    </row>
    <row r="39" spans="1:38" ht="15" customHeight="1" x14ac:dyDescent="0.45">
      <c r="A39" s="104" t="s">
        <v>1492</v>
      </c>
      <c r="B39" s="55" t="s">
        <v>1493</v>
      </c>
      <c r="C39" s="54">
        <v>1766.6295170000001</v>
      </c>
      <c r="D39" s="54">
        <v>1786.5527340000001</v>
      </c>
      <c r="E39" s="54">
        <v>1806.2210689999999</v>
      </c>
      <c r="F39" s="54">
        <v>1825.648682</v>
      </c>
      <c r="G39" s="54">
        <v>1844.8638920000001</v>
      </c>
      <c r="H39" s="54">
        <v>1863.6235349999999</v>
      </c>
      <c r="I39" s="54">
        <v>1882.156616</v>
      </c>
      <c r="J39" s="54">
        <v>1900.3876949999999</v>
      </c>
      <c r="K39" s="54">
        <v>1918.2633060000001</v>
      </c>
      <c r="L39" s="54">
        <v>1935.7604980000001</v>
      </c>
      <c r="M39" s="54">
        <v>1952.5924070000001</v>
      </c>
      <c r="N39" s="54">
        <v>1969.0924070000001</v>
      </c>
      <c r="O39" s="54">
        <v>1985.2147219999999</v>
      </c>
      <c r="P39" s="54">
        <v>2000.944336</v>
      </c>
      <c r="Q39" s="54">
        <v>2016.2673339999999</v>
      </c>
      <c r="R39" s="54">
        <v>2030.8553469999999</v>
      </c>
      <c r="S39" s="54">
        <v>2045.0625</v>
      </c>
      <c r="T39" s="54">
        <v>2058.8562010000001</v>
      </c>
      <c r="U39" s="54">
        <v>2072.2453609999998</v>
      </c>
      <c r="V39" s="54">
        <v>2085.2250979999999</v>
      </c>
      <c r="W39" s="54">
        <v>2097.4440920000002</v>
      </c>
      <c r="X39" s="54">
        <v>2109.2614749999998</v>
      </c>
      <c r="Y39" s="54">
        <v>2120.6601559999999</v>
      </c>
      <c r="Z39" s="54">
        <v>2131.6623540000001</v>
      </c>
      <c r="AA39" s="54">
        <v>2142.2634280000002</v>
      </c>
      <c r="AB39" s="54">
        <v>2152.9169919999999</v>
      </c>
      <c r="AC39" s="54">
        <v>2163.623779</v>
      </c>
      <c r="AD39" s="54">
        <v>2174.383789</v>
      </c>
      <c r="AE39" s="54">
        <v>2185.1972660000001</v>
      </c>
      <c r="AF39" s="54">
        <v>2196.0646969999998</v>
      </c>
      <c r="AG39" s="54">
        <v>2206.9858399999998</v>
      </c>
      <c r="AH39" s="54">
        <v>2217.9616700000001</v>
      </c>
      <c r="AI39" s="54">
        <v>2228.9916990000002</v>
      </c>
      <c r="AJ39" s="54">
        <v>2240.076904</v>
      </c>
      <c r="AK39" s="54">
        <v>2251.2170409999999</v>
      </c>
      <c r="AL39" s="34">
        <v>7.0299999999999998E-3</v>
      </c>
    </row>
    <row r="40" spans="1:38" ht="15" customHeight="1" x14ac:dyDescent="0.45">
      <c r="A40" s="104" t="s">
        <v>1494</v>
      </c>
      <c r="B40" s="55" t="s">
        <v>1495</v>
      </c>
      <c r="C40" s="54">
        <v>32.438552999999999</v>
      </c>
      <c r="D40" s="54">
        <v>32.978149000000002</v>
      </c>
      <c r="E40" s="54">
        <v>33.480502999999999</v>
      </c>
      <c r="F40" s="54">
        <v>34.019458999999998</v>
      </c>
      <c r="G40" s="54">
        <v>34.543776999999999</v>
      </c>
      <c r="H40" s="54">
        <v>35.065834000000002</v>
      </c>
      <c r="I40" s="54">
        <v>35.552624000000002</v>
      </c>
      <c r="J40" s="54">
        <v>36.056998999999998</v>
      </c>
      <c r="K40" s="54">
        <v>36.532524000000002</v>
      </c>
      <c r="L40" s="54">
        <v>37.002712000000002</v>
      </c>
      <c r="M40" s="54">
        <v>37.479427000000001</v>
      </c>
      <c r="N40" s="54">
        <v>37.930633999999998</v>
      </c>
      <c r="O40" s="54">
        <v>38.373913000000002</v>
      </c>
      <c r="P40" s="54">
        <v>38.817954999999998</v>
      </c>
      <c r="Q40" s="54">
        <v>39.251868999999999</v>
      </c>
      <c r="R40" s="54">
        <v>39.686912999999997</v>
      </c>
      <c r="S40" s="54">
        <v>40.132064999999997</v>
      </c>
      <c r="T40" s="54">
        <v>40.586959999999998</v>
      </c>
      <c r="U40" s="54">
        <v>41.047474000000001</v>
      </c>
      <c r="V40" s="54">
        <v>41.520221999999997</v>
      </c>
      <c r="W40" s="54">
        <v>41.972709999999999</v>
      </c>
      <c r="X40" s="54">
        <v>42.425776999999997</v>
      </c>
      <c r="Y40" s="54">
        <v>42.854660000000003</v>
      </c>
      <c r="Z40" s="54">
        <v>43.316718999999999</v>
      </c>
      <c r="AA40" s="54">
        <v>43.745227999999997</v>
      </c>
      <c r="AB40" s="54">
        <v>44.177975000000004</v>
      </c>
      <c r="AC40" s="54">
        <v>44.615004999999996</v>
      </c>
      <c r="AD40" s="54">
        <v>45.056358000000003</v>
      </c>
      <c r="AE40" s="54">
        <v>45.502079000000002</v>
      </c>
      <c r="AF40" s="54">
        <v>45.952205999999997</v>
      </c>
      <c r="AG40" s="54">
        <v>46.406787999999999</v>
      </c>
      <c r="AH40" s="54">
        <v>46.865864000000002</v>
      </c>
      <c r="AI40" s="54">
        <v>47.329483000000003</v>
      </c>
      <c r="AJ40" s="54">
        <v>47.797691</v>
      </c>
      <c r="AK40" s="54">
        <v>48.270527000000001</v>
      </c>
      <c r="AL40" s="34">
        <v>1.1612000000000001E-2</v>
      </c>
    </row>
    <row r="42" spans="1:38" ht="15" customHeight="1" x14ac:dyDescent="0.45">
      <c r="B42" s="57" t="s">
        <v>1496</v>
      </c>
    </row>
    <row r="43" spans="1:38" ht="15" customHeight="1" x14ac:dyDescent="0.45">
      <c r="B43" s="57" t="s">
        <v>1497</v>
      </c>
    </row>
    <row r="44" spans="1:38" ht="15" customHeight="1" x14ac:dyDescent="0.45">
      <c r="B44" s="57" t="s">
        <v>1498</v>
      </c>
    </row>
    <row r="45" spans="1:38" ht="15" customHeight="1" x14ac:dyDescent="0.45">
      <c r="A45" s="104" t="s">
        <v>1499</v>
      </c>
      <c r="B45" s="55" t="s">
        <v>516</v>
      </c>
      <c r="C45" s="54">
        <v>645.96289100000001</v>
      </c>
      <c r="D45" s="54">
        <v>655.77282700000001</v>
      </c>
      <c r="E45" s="54">
        <v>675.30371100000002</v>
      </c>
      <c r="F45" s="54">
        <v>695.00988800000005</v>
      </c>
      <c r="G45" s="54">
        <v>709.43731700000001</v>
      </c>
      <c r="H45" s="54">
        <v>725.73004200000003</v>
      </c>
      <c r="I45" s="54">
        <v>741.35089100000005</v>
      </c>
      <c r="J45" s="54">
        <v>754.60730000000001</v>
      </c>
      <c r="K45" s="54">
        <v>769.31744400000002</v>
      </c>
      <c r="L45" s="54">
        <v>784.24749799999995</v>
      </c>
      <c r="M45" s="54">
        <v>800.06506300000001</v>
      </c>
      <c r="N45" s="54">
        <v>817.00140399999998</v>
      </c>
      <c r="O45" s="54">
        <v>835.60412599999995</v>
      </c>
      <c r="P45" s="54">
        <v>854.19726600000001</v>
      </c>
      <c r="Q45" s="54">
        <v>871.97595200000001</v>
      </c>
      <c r="R45" s="54">
        <v>889.70080600000006</v>
      </c>
      <c r="S45" s="54">
        <v>907.96661400000005</v>
      </c>
      <c r="T45" s="54">
        <v>925.72491500000001</v>
      </c>
      <c r="U45" s="54">
        <v>943.45929000000001</v>
      </c>
      <c r="V45" s="54">
        <v>961.25091599999996</v>
      </c>
      <c r="W45" s="54">
        <v>979.04083300000002</v>
      </c>
      <c r="X45" s="54">
        <v>996.76855499999999</v>
      </c>
      <c r="Y45" s="54">
        <v>1014.4047849999999</v>
      </c>
      <c r="Z45" s="54">
        <v>1032.2854</v>
      </c>
      <c r="AA45" s="54">
        <v>1050.7741699999999</v>
      </c>
      <c r="AB45" s="54">
        <v>1069.119751</v>
      </c>
      <c r="AC45" s="54">
        <v>1087.763794</v>
      </c>
      <c r="AD45" s="54">
        <v>1106.764404</v>
      </c>
      <c r="AE45" s="54">
        <v>1125.89978</v>
      </c>
      <c r="AF45" s="54">
        <v>1145.3889160000001</v>
      </c>
      <c r="AG45" s="54">
        <v>1164.834106</v>
      </c>
      <c r="AH45" s="54">
        <v>1184.428345</v>
      </c>
      <c r="AI45" s="54">
        <v>1203.8510739999999</v>
      </c>
      <c r="AJ45" s="54">
        <v>1222.95813</v>
      </c>
      <c r="AK45" s="54">
        <v>1242.7407229999999</v>
      </c>
      <c r="AL45" s="34">
        <v>1.9560000000000001E-2</v>
      </c>
    </row>
    <row r="46" spans="1:38" ht="15" customHeight="1" x14ac:dyDescent="0.45">
      <c r="A46" s="104" t="s">
        <v>1500</v>
      </c>
      <c r="B46" s="55" t="s">
        <v>1501</v>
      </c>
      <c r="C46" s="54">
        <v>28.89706</v>
      </c>
      <c r="D46" s="54">
        <v>29.782786999999999</v>
      </c>
      <c r="E46" s="54">
        <v>30.692364000000001</v>
      </c>
      <c r="F46" s="54">
        <v>31.535198000000001</v>
      </c>
      <c r="G46" s="54">
        <v>32.350323000000003</v>
      </c>
      <c r="H46" s="54">
        <v>33.144142000000002</v>
      </c>
      <c r="I46" s="54">
        <v>33.949691999999999</v>
      </c>
      <c r="J46" s="54">
        <v>34.769053999999997</v>
      </c>
      <c r="K46" s="54">
        <v>35.599429999999998</v>
      </c>
      <c r="L46" s="54">
        <v>36.433490999999997</v>
      </c>
      <c r="M46" s="54">
        <v>37.265369</v>
      </c>
      <c r="N46" s="54">
        <v>38.121254</v>
      </c>
      <c r="O46" s="54">
        <v>39.003962999999999</v>
      </c>
      <c r="P46" s="54">
        <v>39.919772999999999</v>
      </c>
      <c r="Q46" s="54">
        <v>40.871127999999999</v>
      </c>
      <c r="R46" s="54">
        <v>41.836337999999998</v>
      </c>
      <c r="S46" s="54">
        <v>42.822127999999999</v>
      </c>
      <c r="T46" s="54">
        <v>43.838149999999999</v>
      </c>
      <c r="U46" s="54">
        <v>44.886021</v>
      </c>
      <c r="V46" s="54">
        <v>45.959805000000003</v>
      </c>
      <c r="W46" s="54">
        <v>47.040123000000001</v>
      </c>
      <c r="X46" s="54">
        <v>48.139194000000003</v>
      </c>
      <c r="Y46" s="54">
        <v>49.263275</v>
      </c>
      <c r="Z46" s="54">
        <v>50.414603999999997</v>
      </c>
      <c r="AA46" s="54">
        <v>51.591937999999999</v>
      </c>
      <c r="AB46" s="54">
        <v>52.796588999999997</v>
      </c>
      <c r="AC46" s="54">
        <v>54.029232</v>
      </c>
      <c r="AD46" s="54">
        <v>55.290497000000002</v>
      </c>
      <c r="AE46" s="54">
        <v>56.581020000000002</v>
      </c>
      <c r="AF46" s="54">
        <v>57.901519999999998</v>
      </c>
      <c r="AG46" s="54">
        <v>59.252688999999997</v>
      </c>
      <c r="AH46" s="54">
        <v>60.635204000000002</v>
      </c>
      <c r="AI46" s="54">
        <v>62.049824000000001</v>
      </c>
      <c r="AJ46" s="54">
        <v>63.497269000000003</v>
      </c>
      <c r="AK46" s="54">
        <v>64.978333000000006</v>
      </c>
      <c r="AL46" s="34">
        <v>2.3921999999999999E-2</v>
      </c>
    </row>
    <row r="47" spans="1:38" ht="15" customHeight="1" x14ac:dyDescent="0.45">
      <c r="A47" s="104" t="s">
        <v>1502</v>
      </c>
      <c r="B47" s="55" t="s">
        <v>1503</v>
      </c>
      <c r="C47" s="54">
        <v>27.357676000000001</v>
      </c>
      <c r="D47" s="54">
        <v>28.464231000000002</v>
      </c>
      <c r="E47" s="54">
        <v>29.698778000000001</v>
      </c>
      <c r="F47" s="54">
        <v>30.964552000000001</v>
      </c>
      <c r="G47" s="54">
        <v>32.258507000000002</v>
      </c>
      <c r="H47" s="54">
        <v>33.580894000000001</v>
      </c>
      <c r="I47" s="54">
        <v>34.932513999999998</v>
      </c>
      <c r="J47" s="54">
        <v>36.326529999999998</v>
      </c>
      <c r="K47" s="54">
        <v>37.764011000000004</v>
      </c>
      <c r="L47" s="54">
        <v>39.226891000000002</v>
      </c>
      <c r="M47" s="54">
        <v>40.734135000000002</v>
      </c>
      <c r="N47" s="54">
        <v>42.286498999999999</v>
      </c>
      <c r="O47" s="54">
        <v>43.891697000000001</v>
      </c>
      <c r="P47" s="54">
        <v>45.531123999999998</v>
      </c>
      <c r="Q47" s="54">
        <v>47.248984999999998</v>
      </c>
      <c r="R47" s="54">
        <v>49.021293999999997</v>
      </c>
      <c r="S47" s="54">
        <v>50.842415000000003</v>
      </c>
      <c r="T47" s="54">
        <v>52.726146999999997</v>
      </c>
      <c r="U47" s="54">
        <v>54.674571999999998</v>
      </c>
      <c r="V47" s="54">
        <v>56.689673999999997</v>
      </c>
      <c r="W47" s="54">
        <v>58.783130999999997</v>
      </c>
      <c r="X47" s="54">
        <v>60.911999000000002</v>
      </c>
      <c r="Y47" s="54">
        <v>63.161320000000003</v>
      </c>
      <c r="Z47" s="54">
        <v>65.485793999999999</v>
      </c>
      <c r="AA47" s="54">
        <v>67.926422000000002</v>
      </c>
      <c r="AB47" s="54">
        <v>70.460944999999995</v>
      </c>
      <c r="AC47" s="54">
        <v>73.092986999999994</v>
      </c>
      <c r="AD47" s="54">
        <v>75.826346999999998</v>
      </c>
      <c r="AE47" s="54">
        <v>78.664917000000003</v>
      </c>
      <c r="AF47" s="54">
        <v>81.612762000000004</v>
      </c>
      <c r="AG47" s="54">
        <v>84.674141000000006</v>
      </c>
      <c r="AH47" s="54">
        <v>87.853408999999999</v>
      </c>
      <c r="AI47" s="54">
        <v>91.155128000000005</v>
      </c>
      <c r="AJ47" s="54">
        <v>94.584052999999997</v>
      </c>
      <c r="AK47" s="54">
        <v>98.145095999999995</v>
      </c>
      <c r="AL47" s="34">
        <v>3.8220999999999998E-2</v>
      </c>
    </row>
    <row r="48" spans="1:38" ht="15" customHeight="1" x14ac:dyDescent="0.45">
      <c r="A48" s="104" t="s">
        <v>1504</v>
      </c>
      <c r="B48" s="55" t="s">
        <v>1505</v>
      </c>
      <c r="C48" s="54">
        <v>102.24556699999999</v>
      </c>
      <c r="D48" s="54">
        <v>107.170563</v>
      </c>
      <c r="E48" s="54">
        <v>112.71781900000001</v>
      </c>
      <c r="F48" s="54">
        <v>118.514641</v>
      </c>
      <c r="G48" s="54">
        <v>124.624832</v>
      </c>
      <c r="H48" s="54">
        <v>130.92338599999999</v>
      </c>
      <c r="I48" s="54">
        <v>137.41540499999999</v>
      </c>
      <c r="J48" s="54">
        <v>144.16931199999999</v>
      </c>
      <c r="K48" s="54">
        <v>151.13511700000001</v>
      </c>
      <c r="L48" s="54">
        <v>158.221664</v>
      </c>
      <c r="M48" s="54">
        <v>165.588943</v>
      </c>
      <c r="N48" s="54">
        <v>173.26121499999999</v>
      </c>
      <c r="O48" s="54">
        <v>181.21106</v>
      </c>
      <c r="P48" s="54">
        <v>189.47294600000001</v>
      </c>
      <c r="Q48" s="54">
        <v>198.17510999999999</v>
      </c>
      <c r="R48" s="54">
        <v>207.289154</v>
      </c>
      <c r="S48" s="54">
        <v>216.76525899999999</v>
      </c>
      <c r="T48" s="54">
        <v>226.65358000000001</v>
      </c>
      <c r="U48" s="54">
        <v>236.93959000000001</v>
      </c>
      <c r="V48" s="54">
        <v>247.763306</v>
      </c>
      <c r="W48" s="54">
        <v>259.15332000000001</v>
      </c>
      <c r="X48" s="54">
        <v>271.055725</v>
      </c>
      <c r="Y48" s="54">
        <v>283.654785</v>
      </c>
      <c r="Z48" s="54">
        <v>296.86611900000003</v>
      </c>
      <c r="AA48" s="54">
        <v>310.66143799999998</v>
      </c>
      <c r="AB48" s="54">
        <v>325.13092</v>
      </c>
      <c r="AC48" s="54">
        <v>340.30761699999999</v>
      </c>
      <c r="AD48" s="54">
        <v>356.22628800000001</v>
      </c>
      <c r="AE48" s="54">
        <v>372.92340100000001</v>
      </c>
      <c r="AF48" s="54">
        <v>390.43719499999997</v>
      </c>
      <c r="AG48" s="54">
        <v>408.80789199999998</v>
      </c>
      <c r="AH48" s="54">
        <v>428.07736199999999</v>
      </c>
      <c r="AI48" s="54">
        <v>448.29019199999999</v>
      </c>
      <c r="AJ48" s="54">
        <v>469.49234000000001</v>
      </c>
      <c r="AK48" s="54">
        <v>491.73266599999999</v>
      </c>
      <c r="AL48" s="34">
        <v>4.7248999999999999E-2</v>
      </c>
    </row>
    <row r="49" spans="1:38" ht="15" customHeight="1" x14ac:dyDescent="0.45">
      <c r="A49" s="104" t="s">
        <v>1506</v>
      </c>
      <c r="B49" s="55" t="s">
        <v>1507</v>
      </c>
      <c r="C49" s="54">
        <v>510.61334199999999</v>
      </c>
      <c r="D49" s="54">
        <v>526.18603499999995</v>
      </c>
      <c r="E49" s="54">
        <v>541.96966599999996</v>
      </c>
      <c r="F49" s="54">
        <v>558.05352800000003</v>
      </c>
      <c r="G49" s="54">
        <v>574.59600799999998</v>
      </c>
      <c r="H49" s="54">
        <v>591.43316700000003</v>
      </c>
      <c r="I49" s="54">
        <v>608.71636999999998</v>
      </c>
      <c r="J49" s="54">
        <v>626.52203399999996</v>
      </c>
      <c r="K49" s="54">
        <v>644.74432400000001</v>
      </c>
      <c r="L49" s="54">
        <v>663.13983199999996</v>
      </c>
      <c r="M49" s="54">
        <v>681.84265100000005</v>
      </c>
      <c r="N49" s="54">
        <v>700.81079099999999</v>
      </c>
      <c r="O49" s="54">
        <v>720.20019500000001</v>
      </c>
      <c r="P49" s="54">
        <v>739.79303000000004</v>
      </c>
      <c r="Q49" s="54">
        <v>759.56243900000004</v>
      </c>
      <c r="R49" s="54">
        <v>780.09027100000003</v>
      </c>
      <c r="S49" s="54">
        <v>801.09539800000005</v>
      </c>
      <c r="T49" s="54">
        <v>822.60394299999996</v>
      </c>
      <c r="U49" s="54">
        <v>844.61602800000003</v>
      </c>
      <c r="V49" s="54">
        <v>867.31304899999998</v>
      </c>
      <c r="W49" s="54">
        <v>890.77484100000004</v>
      </c>
      <c r="X49" s="54">
        <v>914.78228799999999</v>
      </c>
      <c r="Y49" s="54">
        <v>939.53192100000001</v>
      </c>
      <c r="Z49" s="54">
        <v>964.90936299999998</v>
      </c>
      <c r="AA49" s="54">
        <v>990.93707300000005</v>
      </c>
      <c r="AB49" s="54">
        <v>1017.715271</v>
      </c>
      <c r="AC49" s="54">
        <v>1045.2661129999999</v>
      </c>
      <c r="AD49" s="54">
        <v>1073.6116939999999</v>
      </c>
      <c r="AE49" s="54">
        <v>1102.7751459999999</v>
      </c>
      <c r="AF49" s="54">
        <v>1132.779663</v>
      </c>
      <c r="AG49" s="54">
        <v>1163.64978</v>
      </c>
      <c r="AH49" s="54">
        <v>1195.4105219999999</v>
      </c>
      <c r="AI49" s="54">
        <v>1228.087769</v>
      </c>
      <c r="AJ49" s="54">
        <v>1261.7073969999999</v>
      </c>
      <c r="AK49" s="54">
        <v>1296.2971190000001</v>
      </c>
      <c r="AL49" s="34">
        <v>2.7698E-2</v>
      </c>
    </row>
    <row r="50" spans="1:38" ht="15" customHeight="1" x14ac:dyDescent="0.45">
      <c r="A50" s="104" t="s">
        <v>1508</v>
      </c>
      <c r="B50" s="55" t="s">
        <v>1509</v>
      </c>
      <c r="C50" s="54">
        <v>38.997760999999997</v>
      </c>
      <c r="D50" s="54">
        <v>41.469864000000001</v>
      </c>
      <c r="E50" s="54">
        <v>44.109447000000003</v>
      </c>
      <c r="F50" s="54">
        <v>46.844414</v>
      </c>
      <c r="G50" s="54">
        <v>49.655898999999998</v>
      </c>
      <c r="H50" s="54">
        <v>52.655597999999998</v>
      </c>
      <c r="I50" s="54">
        <v>55.803882999999999</v>
      </c>
      <c r="J50" s="54">
        <v>59.172835999999997</v>
      </c>
      <c r="K50" s="54">
        <v>62.721438999999997</v>
      </c>
      <c r="L50" s="54">
        <v>66.460892000000001</v>
      </c>
      <c r="M50" s="54">
        <v>70.447220000000002</v>
      </c>
      <c r="N50" s="54">
        <v>74.726662000000005</v>
      </c>
      <c r="O50" s="54">
        <v>79.316185000000004</v>
      </c>
      <c r="P50" s="54">
        <v>84.186431999999996</v>
      </c>
      <c r="Q50" s="54">
        <v>89.330512999999996</v>
      </c>
      <c r="R50" s="54">
        <v>94.799019000000001</v>
      </c>
      <c r="S50" s="54">
        <v>100.569321</v>
      </c>
      <c r="T50" s="54">
        <v>106.856819</v>
      </c>
      <c r="U50" s="54">
        <v>113.430679</v>
      </c>
      <c r="V50" s="54">
        <v>120.39289100000001</v>
      </c>
      <c r="W50" s="54">
        <v>127.779968</v>
      </c>
      <c r="X50" s="54">
        <v>135.57804899999999</v>
      </c>
      <c r="Y50" s="54">
        <v>143.93348700000001</v>
      </c>
      <c r="Z50" s="54">
        <v>152.74891700000001</v>
      </c>
      <c r="AA50" s="54">
        <v>162.08184800000001</v>
      </c>
      <c r="AB50" s="54">
        <v>171.98951700000001</v>
      </c>
      <c r="AC50" s="54">
        <v>182.50735499999999</v>
      </c>
      <c r="AD50" s="54">
        <v>193.673157</v>
      </c>
      <c r="AE50" s="54">
        <v>205.526825</v>
      </c>
      <c r="AF50" s="54">
        <v>218.11080899999999</v>
      </c>
      <c r="AG50" s="54">
        <v>231.47027600000001</v>
      </c>
      <c r="AH50" s="54">
        <v>245.65306100000001</v>
      </c>
      <c r="AI50" s="54">
        <v>260.709991</v>
      </c>
      <c r="AJ50" s="54">
        <v>276.69500699999998</v>
      </c>
      <c r="AK50" s="54">
        <v>293.66546599999998</v>
      </c>
      <c r="AL50" s="34">
        <v>6.1112E-2</v>
      </c>
    </row>
    <row r="51" spans="1:38" ht="15" customHeight="1" x14ac:dyDescent="0.45">
      <c r="A51" s="104" t="s">
        <v>1510</v>
      </c>
      <c r="B51" s="55" t="s">
        <v>1511</v>
      </c>
      <c r="C51" s="54">
        <v>66.628365000000002</v>
      </c>
      <c r="D51" s="54">
        <v>69.890052999999995</v>
      </c>
      <c r="E51" s="54">
        <v>73.306786000000002</v>
      </c>
      <c r="F51" s="54">
        <v>76.921631000000005</v>
      </c>
      <c r="G51" s="54">
        <v>80.726685000000003</v>
      </c>
      <c r="H51" s="54">
        <v>84.772109999999998</v>
      </c>
      <c r="I51" s="54">
        <v>88.983542999999997</v>
      </c>
      <c r="J51" s="54">
        <v>93.332504</v>
      </c>
      <c r="K51" s="54">
        <v>97.808357000000001</v>
      </c>
      <c r="L51" s="54">
        <v>102.41745</v>
      </c>
      <c r="M51" s="54">
        <v>107.142189</v>
      </c>
      <c r="N51" s="54">
        <v>111.917221</v>
      </c>
      <c r="O51" s="54">
        <v>116.876694</v>
      </c>
      <c r="P51" s="54">
        <v>121.99781</v>
      </c>
      <c r="Q51" s="54">
        <v>127.24612399999999</v>
      </c>
      <c r="R51" s="54">
        <v>132.71397400000001</v>
      </c>
      <c r="S51" s="54">
        <v>138.25796500000001</v>
      </c>
      <c r="T51" s="54">
        <v>143.87484699999999</v>
      </c>
      <c r="U51" s="54">
        <v>149.72912600000001</v>
      </c>
      <c r="V51" s="54">
        <v>155.81793200000001</v>
      </c>
      <c r="W51" s="54">
        <v>162.17340100000001</v>
      </c>
      <c r="X51" s="54">
        <v>168.474716</v>
      </c>
      <c r="Y51" s="54">
        <v>174.870102</v>
      </c>
      <c r="Z51" s="54">
        <v>181.57730100000001</v>
      </c>
      <c r="AA51" s="54">
        <v>188.544083</v>
      </c>
      <c r="AB51" s="54">
        <v>195.78831500000001</v>
      </c>
      <c r="AC51" s="54">
        <v>203.32119800000001</v>
      </c>
      <c r="AD51" s="54">
        <v>211.15438800000001</v>
      </c>
      <c r="AE51" s="54">
        <v>219.30001799999999</v>
      </c>
      <c r="AF51" s="54">
        <v>227.77076700000001</v>
      </c>
      <c r="AG51" s="54">
        <v>236.57972699999999</v>
      </c>
      <c r="AH51" s="54">
        <v>245.74056999999999</v>
      </c>
      <c r="AI51" s="54">
        <v>255.26744099999999</v>
      </c>
      <c r="AJ51" s="54">
        <v>265.17529300000001</v>
      </c>
      <c r="AK51" s="54">
        <v>275.479401</v>
      </c>
      <c r="AL51" s="34">
        <v>4.2438999999999998E-2</v>
      </c>
    </row>
    <row r="52" spans="1:38" ht="15" customHeight="1" x14ac:dyDescent="0.45">
      <c r="A52" s="104" t="s">
        <v>1512</v>
      </c>
      <c r="B52" s="55" t="s">
        <v>1513</v>
      </c>
      <c r="C52" s="54">
        <v>87.571815000000001</v>
      </c>
      <c r="D52" s="54">
        <v>90.531006000000005</v>
      </c>
      <c r="E52" s="54">
        <v>93.786170999999996</v>
      </c>
      <c r="F52" s="54">
        <v>97.055144999999996</v>
      </c>
      <c r="G52" s="54">
        <v>100.275002</v>
      </c>
      <c r="H52" s="54">
        <v>103.421982</v>
      </c>
      <c r="I52" s="54">
        <v>106.67392700000001</v>
      </c>
      <c r="J52" s="54">
        <v>110.066956</v>
      </c>
      <c r="K52" s="54">
        <v>113.570892</v>
      </c>
      <c r="L52" s="54">
        <v>117.308189</v>
      </c>
      <c r="M52" s="54">
        <v>120.981667</v>
      </c>
      <c r="N52" s="54">
        <v>124.718231</v>
      </c>
      <c r="O52" s="54">
        <v>128.59196499999999</v>
      </c>
      <c r="P52" s="54">
        <v>132.58154300000001</v>
      </c>
      <c r="Q52" s="54">
        <v>136.75311300000001</v>
      </c>
      <c r="R52" s="54">
        <v>141.16885400000001</v>
      </c>
      <c r="S52" s="54">
        <v>145.77140800000001</v>
      </c>
      <c r="T52" s="54">
        <v>150.489136</v>
      </c>
      <c r="U52" s="54">
        <v>155.28894</v>
      </c>
      <c r="V52" s="54">
        <v>160.083878</v>
      </c>
      <c r="W52" s="54">
        <v>164.87406899999999</v>
      </c>
      <c r="X52" s="54">
        <v>169.65765400000001</v>
      </c>
      <c r="Y52" s="54">
        <v>174.51126099999999</v>
      </c>
      <c r="Z52" s="54">
        <v>179.41369599999999</v>
      </c>
      <c r="AA52" s="54">
        <v>184.374527</v>
      </c>
      <c r="AB52" s="54">
        <v>189.49079900000001</v>
      </c>
      <c r="AC52" s="54">
        <v>194.76722699999999</v>
      </c>
      <c r="AD52" s="54">
        <v>200.20886200000001</v>
      </c>
      <c r="AE52" s="54">
        <v>205.820786</v>
      </c>
      <c r="AF52" s="54">
        <v>211.60827599999999</v>
      </c>
      <c r="AG52" s="54">
        <v>217.57678200000001</v>
      </c>
      <c r="AH52" s="54">
        <v>223.73187300000001</v>
      </c>
      <c r="AI52" s="54">
        <v>230.07943700000001</v>
      </c>
      <c r="AJ52" s="54">
        <v>236.62529000000001</v>
      </c>
      <c r="AK52" s="54">
        <v>243.37571700000001</v>
      </c>
      <c r="AL52" s="34">
        <v>3.0421E-2</v>
      </c>
    </row>
    <row r="53" spans="1:38" ht="15" customHeight="1" x14ac:dyDescent="0.45">
      <c r="A53" s="104" t="s">
        <v>1514</v>
      </c>
      <c r="B53" s="55" t="s">
        <v>1515</v>
      </c>
      <c r="C53" s="54">
        <v>374.00177000000002</v>
      </c>
      <c r="D53" s="54">
        <v>397.314728</v>
      </c>
      <c r="E53" s="54">
        <v>421.37094100000002</v>
      </c>
      <c r="F53" s="54">
        <v>447.23831200000001</v>
      </c>
      <c r="G53" s="54">
        <v>474.12710600000003</v>
      </c>
      <c r="H53" s="54">
        <v>502.35604899999998</v>
      </c>
      <c r="I53" s="54">
        <v>531.90283199999999</v>
      </c>
      <c r="J53" s="54">
        <v>563.238831</v>
      </c>
      <c r="K53" s="54">
        <v>595.43017599999996</v>
      </c>
      <c r="L53" s="54">
        <v>628.28137200000003</v>
      </c>
      <c r="M53" s="54">
        <v>662.24523899999997</v>
      </c>
      <c r="N53" s="54">
        <v>697.65167199999996</v>
      </c>
      <c r="O53" s="54">
        <v>733.72229000000004</v>
      </c>
      <c r="P53" s="54">
        <v>769.41296399999999</v>
      </c>
      <c r="Q53" s="54">
        <v>809.33282499999996</v>
      </c>
      <c r="R53" s="54">
        <v>850.28832999999997</v>
      </c>
      <c r="S53" s="54">
        <v>891.19720500000005</v>
      </c>
      <c r="T53" s="54">
        <v>934.49499500000002</v>
      </c>
      <c r="U53" s="54">
        <v>978.65783699999997</v>
      </c>
      <c r="V53" s="54">
        <v>1024.8863530000001</v>
      </c>
      <c r="W53" s="54">
        <v>1073.16626</v>
      </c>
      <c r="X53" s="54">
        <v>1122.4533690000001</v>
      </c>
      <c r="Y53" s="54">
        <v>1174.6606449999999</v>
      </c>
      <c r="Z53" s="54">
        <v>1226.9342039999999</v>
      </c>
      <c r="AA53" s="54">
        <v>1281.2236330000001</v>
      </c>
      <c r="AB53" s="54">
        <v>1338.005005</v>
      </c>
      <c r="AC53" s="54">
        <v>1397.392212</v>
      </c>
      <c r="AD53" s="54">
        <v>1459.5051269999999</v>
      </c>
      <c r="AE53" s="54">
        <v>1524.4682620000001</v>
      </c>
      <c r="AF53" s="54">
        <v>1592.41272</v>
      </c>
      <c r="AG53" s="54">
        <v>1663.474365</v>
      </c>
      <c r="AH53" s="54">
        <v>1737.7967530000001</v>
      </c>
      <c r="AI53" s="54">
        <v>1815.5283199999999</v>
      </c>
      <c r="AJ53" s="54">
        <v>1896.826294</v>
      </c>
      <c r="AK53" s="54">
        <v>1981.8530270000001</v>
      </c>
      <c r="AL53" s="34">
        <v>4.9903999999999997E-2</v>
      </c>
    </row>
    <row r="54" spans="1:38" ht="15" customHeight="1" x14ac:dyDescent="0.45">
      <c r="A54" s="104" t="s">
        <v>1516</v>
      </c>
      <c r="B54" s="55" t="s">
        <v>1517</v>
      </c>
      <c r="C54" s="54">
        <v>71.740050999999994</v>
      </c>
      <c r="D54" s="54">
        <v>73.114982999999995</v>
      </c>
      <c r="E54" s="54">
        <v>74.331017000000003</v>
      </c>
      <c r="F54" s="54">
        <v>75.534469999999999</v>
      </c>
      <c r="G54" s="54">
        <v>76.738181999999995</v>
      </c>
      <c r="H54" s="54">
        <v>77.956726000000003</v>
      </c>
      <c r="I54" s="54">
        <v>79.170647000000002</v>
      </c>
      <c r="J54" s="54">
        <v>80.371146999999993</v>
      </c>
      <c r="K54" s="54">
        <v>81.584334999999996</v>
      </c>
      <c r="L54" s="54">
        <v>82.805251999999996</v>
      </c>
      <c r="M54" s="54">
        <v>83.960410999999993</v>
      </c>
      <c r="N54" s="54">
        <v>85.129951000000005</v>
      </c>
      <c r="O54" s="54">
        <v>86.351532000000006</v>
      </c>
      <c r="P54" s="54">
        <v>87.573470999999998</v>
      </c>
      <c r="Q54" s="54">
        <v>88.758094999999997</v>
      </c>
      <c r="R54" s="54">
        <v>89.989249999999998</v>
      </c>
      <c r="S54" s="54">
        <v>91.258667000000003</v>
      </c>
      <c r="T54" s="54">
        <v>92.509995000000004</v>
      </c>
      <c r="U54" s="54">
        <v>93.719161999999997</v>
      </c>
      <c r="V54" s="54">
        <v>94.905945000000003</v>
      </c>
      <c r="W54" s="54">
        <v>96.063880999999995</v>
      </c>
      <c r="X54" s="54">
        <v>97.156486999999998</v>
      </c>
      <c r="Y54" s="54">
        <v>98.222610000000003</v>
      </c>
      <c r="Z54" s="54">
        <v>99.358879000000002</v>
      </c>
      <c r="AA54" s="54">
        <v>100.580933</v>
      </c>
      <c r="AB54" s="54">
        <v>101.81980900000001</v>
      </c>
      <c r="AC54" s="54">
        <v>103.075851</v>
      </c>
      <c r="AD54" s="54">
        <v>104.349205</v>
      </c>
      <c r="AE54" s="54">
        <v>105.64014400000001</v>
      </c>
      <c r="AF54" s="54">
        <v>106.948868</v>
      </c>
      <c r="AG54" s="54">
        <v>108.275627</v>
      </c>
      <c r="AH54" s="54">
        <v>109.620682</v>
      </c>
      <c r="AI54" s="54">
        <v>110.984291</v>
      </c>
      <c r="AJ54" s="54">
        <v>112.366623</v>
      </c>
      <c r="AK54" s="54">
        <v>113.76799</v>
      </c>
      <c r="AL54" s="34">
        <v>1.3488E-2</v>
      </c>
    </row>
    <row r="55" spans="1:38" ht="15" customHeight="1" x14ac:dyDescent="0.45">
      <c r="A55" s="104" t="s">
        <v>1518</v>
      </c>
      <c r="B55" s="55" t="s">
        <v>1519</v>
      </c>
      <c r="C55" s="54">
        <v>128.25314299999999</v>
      </c>
      <c r="D55" s="54">
        <v>136.51783800000001</v>
      </c>
      <c r="E55" s="54">
        <v>145.152298</v>
      </c>
      <c r="F55" s="54">
        <v>154.281128</v>
      </c>
      <c r="G55" s="54">
        <v>163.93902600000001</v>
      </c>
      <c r="H55" s="54">
        <v>174.09150700000001</v>
      </c>
      <c r="I55" s="54">
        <v>184.81231700000001</v>
      </c>
      <c r="J55" s="54">
        <v>196.136337</v>
      </c>
      <c r="K55" s="54">
        <v>208.060608</v>
      </c>
      <c r="L55" s="54">
        <v>220.727768</v>
      </c>
      <c r="M55" s="54">
        <v>233.895782</v>
      </c>
      <c r="N55" s="54">
        <v>247.92773399999999</v>
      </c>
      <c r="O55" s="54">
        <v>262.81558200000001</v>
      </c>
      <c r="P55" s="54">
        <v>278.37411500000002</v>
      </c>
      <c r="Q55" s="54">
        <v>294.90466300000003</v>
      </c>
      <c r="R55" s="54">
        <v>312.46490499999999</v>
      </c>
      <c r="S55" s="54">
        <v>330.95043900000002</v>
      </c>
      <c r="T55" s="54">
        <v>350.49588</v>
      </c>
      <c r="U55" s="54">
        <v>371.28076199999998</v>
      </c>
      <c r="V55" s="54">
        <v>393.31921399999999</v>
      </c>
      <c r="W55" s="54">
        <v>416.65869099999998</v>
      </c>
      <c r="X55" s="54">
        <v>441.17349200000001</v>
      </c>
      <c r="Y55" s="54">
        <v>467.35958900000003</v>
      </c>
      <c r="Z55" s="54">
        <v>495.089539</v>
      </c>
      <c r="AA55" s="54">
        <v>524.42559800000004</v>
      </c>
      <c r="AB55" s="54">
        <v>555.54711899999995</v>
      </c>
      <c r="AC55" s="54">
        <v>588.56280500000003</v>
      </c>
      <c r="AD55" s="54">
        <v>623.58843999999999</v>
      </c>
      <c r="AE55" s="54">
        <v>660.74652100000003</v>
      </c>
      <c r="AF55" s="54">
        <v>700.16717500000004</v>
      </c>
      <c r="AG55" s="54">
        <v>741.98864700000001</v>
      </c>
      <c r="AH55" s="54">
        <v>786.35717799999998</v>
      </c>
      <c r="AI55" s="54">
        <v>833.42852800000003</v>
      </c>
      <c r="AJ55" s="54">
        <v>883.36737100000005</v>
      </c>
      <c r="AK55" s="54">
        <v>936.34887700000002</v>
      </c>
      <c r="AL55" s="34">
        <v>6.0085E-2</v>
      </c>
    </row>
    <row r="56" spans="1:38" ht="15" customHeight="1" x14ac:dyDescent="0.45">
      <c r="A56" s="104" t="s">
        <v>1520</v>
      </c>
      <c r="B56" s="55" t="s">
        <v>1521</v>
      </c>
      <c r="C56" s="54">
        <v>53.750194999999998</v>
      </c>
      <c r="D56" s="54">
        <v>58.433475000000001</v>
      </c>
      <c r="E56" s="54">
        <v>63.464118999999997</v>
      </c>
      <c r="F56" s="54">
        <v>68.917541999999997</v>
      </c>
      <c r="G56" s="54">
        <v>74.665870999999996</v>
      </c>
      <c r="H56" s="54">
        <v>80.764931000000004</v>
      </c>
      <c r="I56" s="54">
        <v>87.282775999999998</v>
      </c>
      <c r="J56" s="54">
        <v>94.159851000000003</v>
      </c>
      <c r="K56" s="54">
        <v>101.277534</v>
      </c>
      <c r="L56" s="54">
        <v>108.729477</v>
      </c>
      <c r="M56" s="54">
        <v>116.672966</v>
      </c>
      <c r="N56" s="54">
        <v>125.156143</v>
      </c>
      <c r="O56" s="54">
        <v>134.20172099999999</v>
      </c>
      <c r="P56" s="54">
        <v>143.833572</v>
      </c>
      <c r="Q56" s="54">
        <v>154.047821</v>
      </c>
      <c r="R56" s="54">
        <v>164.90901199999999</v>
      </c>
      <c r="S56" s="54">
        <v>176.48208600000001</v>
      </c>
      <c r="T56" s="54">
        <v>188.81594799999999</v>
      </c>
      <c r="U56" s="54">
        <v>201.91412399999999</v>
      </c>
      <c r="V56" s="54">
        <v>215.89009100000001</v>
      </c>
      <c r="W56" s="54">
        <v>230.79612700000001</v>
      </c>
      <c r="X56" s="54">
        <v>246.67233300000001</v>
      </c>
      <c r="Y56" s="54">
        <v>263.55908199999999</v>
      </c>
      <c r="Z56" s="54">
        <v>281.54312099999999</v>
      </c>
      <c r="AA56" s="54">
        <v>300.67675800000001</v>
      </c>
      <c r="AB56" s="54">
        <v>321.12393200000002</v>
      </c>
      <c r="AC56" s="54">
        <v>342.974762</v>
      </c>
      <c r="AD56" s="54">
        <v>366.32583599999998</v>
      </c>
      <c r="AE56" s="54">
        <v>391.28021200000001</v>
      </c>
      <c r="AF56" s="54">
        <v>417.94784499999997</v>
      </c>
      <c r="AG56" s="54">
        <v>446.44665500000002</v>
      </c>
      <c r="AH56" s="54">
        <v>476.90237400000001</v>
      </c>
      <c r="AI56" s="54">
        <v>509.449432</v>
      </c>
      <c r="AJ56" s="54">
        <v>544.23150599999997</v>
      </c>
      <c r="AK56" s="54">
        <v>581.40203899999995</v>
      </c>
      <c r="AL56" s="34">
        <v>7.2104000000000001E-2</v>
      </c>
    </row>
    <row r="57" spans="1:38" ht="15" customHeight="1" x14ac:dyDescent="0.45">
      <c r="A57" s="104" t="s">
        <v>1522</v>
      </c>
      <c r="B57" s="55" t="s">
        <v>1523</v>
      </c>
      <c r="C57" s="54">
        <v>66.510406000000003</v>
      </c>
      <c r="D57" s="54">
        <v>69.387978000000004</v>
      </c>
      <c r="E57" s="54">
        <v>72.265456999999998</v>
      </c>
      <c r="F57" s="54">
        <v>75.180992000000003</v>
      </c>
      <c r="G57" s="54">
        <v>78.112030000000004</v>
      </c>
      <c r="H57" s="54">
        <v>81.125373999999994</v>
      </c>
      <c r="I57" s="54">
        <v>84.156586000000004</v>
      </c>
      <c r="J57" s="54">
        <v>87.279624999999996</v>
      </c>
      <c r="K57" s="54">
        <v>90.511200000000002</v>
      </c>
      <c r="L57" s="54">
        <v>93.874527</v>
      </c>
      <c r="M57" s="54">
        <v>97.315146999999996</v>
      </c>
      <c r="N57" s="54">
        <v>100.844055</v>
      </c>
      <c r="O57" s="54">
        <v>104.485291</v>
      </c>
      <c r="P57" s="54">
        <v>108.231239</v>
      </c>
      <c r="Q57" s="54">
        <v>112.15924099999999</v>
      </c>
      <c r="R57" s="54">
        <v>116.29843099999999</v>
      </c>
      <c r="S57" s="54">
        <v>120.71064800000001</v>
      </c>
      <c r="T57" s="54">
        <v>125.420303</v>
      </c>
      <c r="U57" s="54">
        <v>130.42623900000001</v>
      </c>
      <c r="V57" s="54">
        <v>135.61068700000001</v>
      </c>
      <c r="W57" s="54">
        <v>141.05534399999999</v>
      </c>
      <c r="X57" s="54">
        <v>146.86457799999999</v>
      </c>
      <c r="Y57" s="54">
        <v>152.979904</v>
      </c>
      <c r="Z57" s="54">
        <v>159.35972599999999</v>
      </c>
      <c r="AA57" s="54">
        <v>166.01774599999999</v>
      </c>
      <c r="AB57" s="54">
        <v>172.95815999999999</v>
      </c>
      <c r="AC57" s="54">
        <v>180.192902</v>
      </c>
      <c r="AD57" s="54">
        <v>187.73455799999999</v>
      </c>
      <c r="AE57" s="54">
        <v>195.59620699999999</v>
      </c>
      <c r="AF57" s="54">
        <v>203.79144299999999</v>
      </c>
      <c r="AG57" s="54">
        <v>212.33438100000001</v>
      </c>
      <c r="AH57" s="54">
        <v>221.23997499999999</v>
      </c>
      <c r="AI57" s="54">
        <v>230.52357499999999</v>
      </c>
      <c r="AJ57" s="54">
        <v>240.20129399999999</v>
      </c>
      <c r="AK57" s="54">
        <v>250.289841</v>
      </c>
      <c r="AL57" s="34">
        <v>3.9641000000000003E-2</v>
      </c>
    </row>
    <row r="58" spans="1:38" ht="15" customHeight="1" x14ac:dyDescent="0.45">
      <c r="B58" s="57" t="s">
        <v>1524</v>
      </c>
    </row>
    <row r="59" spans="1:38" ht="15" customHeight="1" x14ac:dyDescent="0.45">
      <c r="A59" s="104" t="s">
        <v>1525</v>
      </c>
      <c r="B59" s="55" t="s">
        <v>516</v>
      </c>
      <c r="C59" s="54">
        <v>268.73065200000002</v>
      </c>
      <c r="D59" s="54">
        <v>275.04080199999999</v>
      </c>
      <c r="E59" s="54">
        <v>285.68765300000001</v>
      </c>
      <c r="F59" s="54">
        <v>296.57669099999998</v>
      </c>
      <c r="G59" s="54">
        <v>305.28152499999999</v>
      </c>
      <c r="H59" s="54">
        <v>314.95523100000003</v>
      </c>
      <c r="I59" s="54">
        <v>324.47042800000003</v>
      </c>
      <c r="J59" s="54">
        <v>333.04632600000002</v>
      </c>
      <c r="K59" s="54">
        <v>342.41952500000002</v>
      </c>
      <c r="L59" s="54">
        <v>352.03478999999999</v>
      </c>
      <c r="M59" s="54">
        <v>362.21054099999998</v>
      </c>
      <c r="N59" s="54">
        <v>373.06982399999998</v>
      </c>
      <c r="O59" s="54">
        <v>384.89111300000002</v>
      </c>
      <c r="P59" s="54">
        <v>396.88876299999998</v>
      </c>
      <c r="Q59" s="54">
        <v>408.67327899999998</v>
      </c>
      <c r="R59" s="54">
        <v>420.61025999999998</v>
      </c>
      <c r="S59" s="54">
        <v>432.996307</v>
      </c>
      <c r="T59" s="54">
        <v>445.31674199999998</v>
      </c>
      <c r="U59" s="54">
        <v>457.81124899999998</v>
      </c>
      <c r="V59" s="54">
        <v>470.52319299999999</v>
      </c>
      <c r="W59" s="54">
        <v>483.42535400000003</v>
      </c>
      <c r="X59" s="54">
        <v>496.48886099999999</v>
      </c>
      <c r="Y59" s="54">
        <v>509.699951</v>
      </c>
      <c r="Z59" s="54">
        <v>523.23681599999998</v>
      </c>
      <c r="AA59" s="54">
        <v>537.29901099999995</v>
      </c>
      <c r="AB59" s="54">
        <v>551.49420199999997</v>
      </c>
      <c r="AC59" s="54">
        <v>566.06207300000005</v>
      </c>
      <c r="AD59" s="54">
        <v>581.04095500000005</v>
      </c>
      <c r="AE59" s="54">
        <v>596.31646699999999</v>
      </c>
      <c r="AF59" s="54">
        <v>612.01489300000003</v>
      </c>
      <c r="AG59" s="54">
        <v>627.92083700000001</v>
      </c>
      <c r="AH59" s="54">
        <v>644.14562999999998</v>
      </c>
      <c r="AI59" s="54">
        <v>660.51122999999995</v>
      </c>
      <c r="AJ59" s="54">
        <v>676.93493699999999</v>
      </c>
      <c r="AK59" s="54">
        <v>693.990723</v>
      </c>
      <c r="AL59" s="34">
        <v>2.8444000000000001E-2</v>
      </c>
    </row>
    <row r="60" spans="1:38" ht="15" customHeight="1" x14ac:dyDescent="0.45">
      <c r="A60" s="104" t="s">
        <v>1526</v>
      </c>
      <c r="B60" s="55" t="s">
        <v>1501</v>
      </c>
      <c r="C60" s="54">
        <v>96.730354000000005</v>
      </c>
      <c r="D60" s="54">
        <v>100.379379</v>
      </c>
      <c r="E60" s="54">
        <v>104.18853</v>
      </c>
      <c r="F60" s="54">
        <v>107.944557</v>
      </c>
      <c r="G60" s="54">
        <v>111.737053</v>
      </c>
      <c r="H60" s="54">
        <v>115.58073400000001</v>
      </c>
      <c r="I60" s="54">
        <v>119.559494</v>
      </c>
      <c r="J60" s="54">
        <v>123.684372</v>
      </c>
      <c r="K60" s="54">
        <v>127.951881</v>
      </c>
      <c r="L60" s="54">
        <v>132.34646599999999</v>
      </c>
      <c r="M60" s="54">
        <v>136.85507200000001</v>
      </c>
      <c r="N60" s="54">
        <v>141.55384799999999</v>
      </c>
      <c r="O60" s="54">
        <v>146.457291</v>
      </c>
      <c r="P60" s="54">
        <v>151.59153699999999</v>
      </c>
      <c r="Q60" s="54">
        <v>156.97257999999999</v>
      </c>
      <c r="R60" s="54">
        <v>162.54437300000001</v>
      </c>
      <c r="S60" s="54">
        <v>168.33406099999999</v>
      </c>
      <c r="T60" s="54">
        <v>174.379974</v>
      </c>
      <c r="U60" s="54">
        <v>180.69738799999999</v>
      </c>
      <c r="V60" s="54">
        <v>187.27758800000001</v>
      </c>
      <c r="W60" s="54">
        <v>194.06572</v>
      </c>
      <c r="X60" s="54">
        <v>201.10987900000001</v>
      </c>
      <c r="Y60" s="54">
        <v>208.44107099999999</v>
      </c>
      <c r="Z60" s="54">
        <v>216.07766699999999</v>
      </c>
      <c r="AA60" s="54">
        <v>224.026566</v>
      </c>
      <c r="AB60" s="54">
        <v>232.30732699999999</v>
      </c>
      <c r="AC60" s="54">
        <v>240.93405200000001</v>
      </c>
      <c r="AD60" s="54">
        <v>249.921494</v>
      </c>
      <c r="AE60" s="54">
        <v>259.28509500000001</v>
      </c>
      <c r="AF60" s="54">
        <v>269.040863</v>
      </c>
      <c r="AG60" s="54">
        <v>279.20559700000001</v>
      </c>
      <c r="AH60" s="54">
        <v>289.79663099999999</v>
      </c>
      <c r="AI60" s="54">
        <v>300.83227499999998</v>
      </c>
      <c r="AJ60" s="54">
        <v>312.33145100000002</v>
      </c>
      <c r="AK60" s="54">
        <v>324.31390399999998</v>
      </c>
      <c r="AL60" s="34">
        <v>3.6177000000000001E-2</v>
      </c>
    </row>
    <row r="61" spans="1:38" ht="15" customHeight="1" x14ac:dyDescent="0.45">
      <c r="A61" s="104" t="s">
        <v>1527</v>
      </c>
      <c r="B61" s="55" t="s">
        <v>1503</v>
      </c>
      <c r="C61" s="54">
        <v>96.849541000000002</v>
      </c>
      <c r="D61" s="54">
        <v>101.076103</v>
      </c>
      <c r="E61" s="54">
        <v>105.777817</v>
      </c>
      <c r="F61" s="54">
        <v>110.62885300000001</v>
      </c>
      <c r="G61" s="54">
        <v>115.62059000000001</v>
      </c>
      <c r="H61" s="54">
        <v>120.755844</v>
      </c>
      <c r="I61" s="54">
        <v>126.03833</v>
      </c>
      <c r="J61" s="54">
        <v>131.51649499999999</v>
      </c>
      <c r="K61" s="54">
        <v>137.19654800000001</v>
      </c>
      <c r="L61" s="54">
        <v>143.01707500000001</v>
      </c>
      <c r="M61" s="54">
        <v>149.04669200000001</v>
      </c>
      <c r="N61" s="54">
        <v>155.29148900000001</v>
      </c>
      <c r="O61" s="54">
        <v>161.78178399999999</v>
      </c>
      <c r="P61" s="54">
        <v>168.45368999999999</v>
      </c>
      <c r="Q61" s="54">
        <v>175.469604</v>
      </c>
      <c r="R61" s="54">
        <v>182.74614</v>
      </c>
      <c r="S61" s="54">
        <v>190.266739</v>
      </c>
      <c r="T61" s="54">
        <v>198.08531199999999</v>
      </c>
      <c r="U61" s="54">
        <v>206.21331799999999</v>
      </c>
      <c r="V61" s="54">
        <v>214.66223099999999</v>
      </c>
      <c r="W61" s="54">
        <v>223.479004</v>
      </c>
      <c r="X61" s="54">
        <v>232.50824</v>
      </c>
      <c r="Y61" s="54">
        <v>242.07295199999999</v>
      </c>
      <c r="Z61" s="54">
        <v>252.008835</v>
      </c>
      <c r="AA61" s="54">
        <v>262.47674599999999</v>
      </c>
      <c r="AB61" s="54">
        <v>273.39944500000001</v>
      </c>
      <c r="AC61" s="54">
        <v>284.79669200000001</v>
      </c>
      <c r="AD61" s="54">
        <v>296.68936200000002</v>
      </c>
      <c r="AE61" s="54">
        <v>309.09903000000003</v>
      </c>
      <c r="AF61" s="54">
        <v>322.04834</v>
      </c>
      <c r="AG61" s="54">
        <v>335.56094400000001</v>
      </c>
      <c r="AH61" s="54">
        <v>349.661316</v>
      </c>
      <c r="AI61" s="54">
        <v>364.37524400000001</v>
      </c>
      <c r="AJ61" s="54">
        <v>379.72958399999999</v>
      </c>
      <c r="AK61" s="54">
        <v>395.75234999999998</v>
      </c>
      <c r="AL61" s="34">
        <v>4.2228000000000002E-2</v>
      </c>
    </row>
    <row r="62" spans="1:38" ht="15" customHeight="1" x14ac:dyDescent="0.45">
      <c r="A62" s="104" t="s">
        <v>1528</v>
      </c>
      <c r="B62" s="55" t="s">
        <v>1505</v>
      </c>
      <c r="C62" s="54">
        <v>72.219536000000005</v>
      </c>
      <c r="D62" s="54">
        <v>75.541229000000001</v>
      </c>
      <c r="E62" s="54">
        <v>79.295647000000002</v>
      </c>
      <c r="F62" s="54">
        <v>83.196526000000006</v>
      </c>
      <c r="G62" s="54">
        <v>87.288712000000004</v>
      </c>
      <c r="H62" s="54">
        <v>91.476021000000003</v>
      </c>
      <c r="I62" s="54">
        <v>95.761475000000004</v>
      </c>
      <c r="J62" s="54">
        <v>100.192436</v>
      </c>
      <c r="K62" s="54">
        <v>104.72981299999999</v>
      </c>
      <c r="L62" s="54">
        <v>109.30544999999999</v>
      </c>
      <c r="M62" s="54">
        <v>114.034683</v>
      </c>
      <c r="N62" s="54">
        <v>118.931084</v>
      </c>
      <c r="O62" s="54">
        <v>123.972061</v>
      </c>
      <c r="P62" s="54">
        <v>129.17936700000001</v>
      </c>
      <c r="Q62" s="54">
        <v>134.64051799999999</v>
      </c>
      <c r="R62" s="54">
        <v>140.33218400000001</v>
      </c>
      <c r="S62" s="54">
        <v>146.214203</v>
      </c>
      <c r="T62" s="54">
        <v>152.31802400000001</v>
      </c>
      <c r="U62" s="54">
        <v>158.629501</v>
      </c>
      <c r="V62" s="54">
        <v>165.24110400000001</v>
      </c>
      <c r="W62" s="54">
        <v>172.16821300000001</v>
      </c>
      <c r="X62" s="54">
        <v>179.36738600000001</v>
      </c>
      <c r="Y62" s="54">
        <v>186.958496</v>
      </c>
      <c r="Z62" s="54">
        <v>194.877838</v>
      </c>
      <c r="AA62" s="54">
        <v>203.10054</v>
      </c>
      <c r="AB62" s="54">
        <v>211.680511</v>
      </c>
      <c r="AC62" s="54">
        <v>220.63324</v>
      </c>
      <c r="AD62" s="54">
        <v>229.97503699999999</v>
      </c>
      <c r="AE62" s="54">
        <v>239.72285500000001</v>
      </c>
      <c r="AF62" s="54">
        <v>249.89437899999999</v>
      </c>
      <c r="AG62" s="54">
        <v>260.50814800000001</v>
      </c>
      <c r="AH62" s="54">
        <v>271.58334400000001</v>
      </c>
      <c r="AI62" s="54">
        <v>283.14016700000002</v>
      </c>
      <c r="AJ62" s="54">
        <v>295.19955399999998</v>
      </c>
      <c r="AK62" s="54">
        <v>307.78350799999998</v>
      </c>
      <c r="AL62" s="34">
        <v>4.3485999999999997E-2</v>
      </c>
    </row>
    <row r="63" spans="1:38" ht="15" customHeight="1" x14ac:dyDescent="0.45">
      <c r="A63" s="104" t="s">
        <v>1529</v>
      </c>
      <c r="B63" s="55" t="s">
        <v>1507</v>
      </c>
      <c r="C63" s="54">
        <v>464.38330100000002</v>
      </c>
      <c r="D63" s="54">
        <v>481.04119900000001</v>
      </c>
      <c r="E63" s="54">
        <v>498.03097500000001</v>
      </c>
      <c r="F63" s="54">
        <v>515.44177200000001</v>
      </c>
      <c r="G63" s="54">
        <v>533.43084699999997</v>
      </c>
      <c r="H63" s="54">
        <v>551.84625200000005</v>
      </c>
      <c r="I63" s="54">
        <v>570.83953899999995</v>
      </c>
      <c r="J63" s="54">
        <v>590.49200399999995</v>
      </c>
      <c r="K63" s="54">
        <v>610.705017</v>
      </c>
      <c r="L63" s="54">
        <v>631.24145499999997</v>
      </c>
      <c r="M63" s="54">
        <v>652.24108899999999</v>
      </c>
      <c r="N63" s="54">
        <v>673.66272000000004</v>
      </c>
      <c r="O63" s="54">
        <v>695.66821300000004</v>
      </c>
      <c r="P63" s="54">
        <v>718.04290800000001</v>
      </c>
      <c r="Q63" s="54">
        <v>740.76232900000002</v>
      </c>
      <c r="R63" s="54">
        <v>764.42645300000004</v>
      </c>
      <c r="S63" s="54">
        <v>788.75433299999997</v>
      </c>
      <c r="T63" s="54">
        <v>813.78015100000005</v>
      </c>
      <c r="U63" s="54">
        <v>839.51019299999996</v>
      </c>
      <c r="V63" s="54">
        <v>866.14086899999995</v>
      </c>
      <c r="W63" s="54">
        <v>893.76379399999996</v>
      </c>
      <c r="X63" s="54">
        <v>922.16094999999996</v>
      </c>
      <c r="Y63" s="54">
        <v>951.54614300000003</v>
      </c>
      <c r="Z63" s="54">
        <v>981.808899</v>
      </c>
      <c r="AA63" s="54">
        <v>1012.983154</v>
      </c>
      <c r="AB63" s="54">
        <v>1045.1804199999999</v>
      </c>
      <c r="AC63" s="54">
        <v>1078.4343260000001</v>
      </c>
      <c r="AD63" s="54">
        <v>1112.7797849999999</v>
      </c>
      <c r="AE63" s="54">
        <v>1148.252686</v>
      </c>
      <c r="AF63" s="54">
        <v>1184.8895259999999</v>
      </c>
      <c r="AG63" s="54">
        <v>1222.729004</v>
      </c>
      <c r="AH63" s="54">
        <v>1261.810303</v>
      </c>
      <c r="AI63" s="54">
        <v>1302.174683</v>
      </c>
      <c r="AJ63" s="54">
        <v>1343.863525</v>
      </c>
      <c r="AK63" s="54">
        <v>1386.9208980000001</v>
      </c>
      <c r="AL63" s="34">
        <v>3.2607999999999998E-2</v>
      </c>
    </row>
    <row r="64" spans="1:38" ht="15" customHeight="1" x14ac:dyDescent="0.45">
      <c r="A64" s="104" t="s">
        <v>1530</v>
      </c>
      <c r="B64" s="55" t="s">
        <v>1509</v>
      </c>
      <c r="C64" s="54">
        <v>74.951622</v>
      </c>
      <c r="D64" s="54">
        <v>79.154160000000005</v>
      </c>
      <c r="E64" s="54">
        <v>83.610809000000003</v>
      </c>
      <c r="F64" s="54">
        <v>88.177627999999999</v>
      </c>
      <c r="G64" s="54">
        <v>92.815612999999999</v>
      </c>
      <c r="H64" s="54">
        <v>97.730132999999995</v>
      </c>
      <c r="I64" s="54">
        <v>102.84256000000001</v>
      </c>
      <c r="J64" s="54">
        <v>108.28025100000001</v>
      </c>
      <c r="K64" s="54">
        <v>113.95957900000001</v>
      </c>
      <c r="L64" s="54">
        <v>119.894516</v>
      </c>
      <c r="M64" s="54">
        <v>126.178085</v>
      </c>
      <c r="N64" s="54">
        <v>132.885513</v>
      </c>
      <c r="O64" s="54">
        <v>140.03608700000001</v>
      </c>
      <c r="P64" s="54">
        <v>147.566711</v>
      </c>
      <c r="Q64" s="54">
        <v>155.455353</v>
      </c>
      <c r="R64" s="54">
        <v>163.77934300000001</v>
      </c>
      <c r="S64" s="54">
        <v>172.48938000000001</v>
      </c>
      <c r="T64" s="54">
        <v>181.94404599999999</v>
      </c>
      <c r="U64" s="54">
        <v>191.73249799999999</v>
      </c>
      <c r="V64" s="54">
        <v>202.017426</v>
      </c>
      <c r="W64" s="54">
        <v>212.845947</v>
      </c>
      <c r="X64" s="54">
        <v>224.18167099999999</v>
      </c>
      <c r="Y64" s="54">
        <v>236.252365</v>
      </c>
      <c r="Z64" s="54">
        <v>248.87994399999999</v>
      </c>
      <c r="AA64" s="54">
        <v>262.14279199999999</v>
      </c>
      <c r="AB64" s="54">
        <v>276.11611900000003</v>
      </c>
      <c r="AC64" s="54">
        <v>290.83801299999999</v>
      </c>
      <c r="AD64" s="54">
        <v>306.348724</v>
      </c>
      <c r="AE64" s="54">
        <v>322.69052099999999</v>
      </c>
      <c r="AF64" s="54">
        <v>339.90802000000002</v>
      </c>
      <c r="AG64" s="54">
        <v>358.048248</v>
      </c>
      <c r="AH64" s="54">
        <v>377.16067500000003</v>
      </c>
      <c r="AI64" s="54">
        <v>397.29757699999999</v>
      </c>
      <c r="AJ64" s="54">
        <v>418.51379400000002</v>
      </c>
      <c r="AK64" s="54">
        <v>440.86740099999997</v>
      </c>
      <c r="AL64" s="34">
        <v>5.3419000000000001E-2</v>
      </c>
    </row>
    <row r="65" spans="1:38" ht="15" customHeight="1" x14ac:dyDescent="0.45">
      <c r="A65" s="104" t="s">
        <v>1531</v>
      </c>
      <c r="B65" s="55" t="s">
        <v>1511</v>
      </c>
      <c r="C65" s="54">
        <v>197.229141</v>
      </c>
      <c r="D65" s="54">
        <v>207.91055299999999</v>
      </c>
      <c r="E65" s="54">
        <v>219.19574</v>
      </c>
      <c r="F65" s="54">
        <v>231.219818</v>
      </c>
      <c r="G65" s="54">
        <v>243.97975199999999</v>
      </c>
      <c r="H65" s="54">
        <v>257.66854899999998</v>
      </c>
      <c r="I65" s="54">
        <v>272.037781</v>
      </c>
      <c r="J65" s="54">
        <v>287.04913299999998</v>
      </c>
      <c r="K65" s="54">
        <v>302.68676799999997</v>
      </c>
      <c r="L65" s="54">
        <v>318.983948</v>
      </c>
      <c r="M65" s="54">
        <v>335.91153000000003</v>
      </c>
      <c r="N65" s="54">
        <v>353.279358</v>
      </c>
      <c r="O65" s="54">
        <v>371.50289900000001</v>
      </c>
      <c r="P65" s="54">
        <v>390.53329500000001</v>
      </c>
      <c r="Q65" s="54">
        <v>410.28274499999998</v>
      </c>
      <c r="R65" s="54">
        <v>431.06652800000001</v>
      </c>
      <c r="S65" s="54">
        <v>452.44662499999998</v>
      </c>
      <c r="T65" s="54">
        <v>474.424713</v>
      </c>
      <c r="U65" s="54">
        <v>497.542145</v>
      </c>
      <c r="V65" s="54">
        <v>521.81750499999998</v>
      </c>
      <c r="W65" s="54">
        <v>547.39386000000002</v>
      </c>
      <c r="X65" s="54">
        <v>573.229919</v>
      </c>
      <c r="Y65" s="54">
        <v>599.82287599999995</v>
      </c>
      <c r="Z65" s="54">
        <v>627.923767</v>
      </c>
      <c r="AA65" s="54">
        <v>657.39202899999998</v>
      </c>
      <c r="AB65" s="54">
        <v>688.32507299999997</v>
      </c>
      <c r="AC65" s="54">
        <v>720.79699700000003</v>
      </c>
      <c r="AD65" s="54">
        <v>754.88537599999995</v>
      </c>
      <c r="AE65" s="54">
        <v>790.67236300000002</v>
      </c>
      <c r="AF65" s="54">
        <v>828.24408000000005</v>
      </c>
      <c r="AG65" s="54">
        <v>867.69042999999999</v>
      </c>
      <c r="AH65" s="54">
        <v>909.10656700000004</v>
      </c>
      <c r="AI65" s="54">
        <v>952.59191899999996</v>
      </c>
      <c r="AJ65" s="54">
        <v>998.251892</v>
      </c>
      <c r="AK65" s="54">
        <v>1046.195923</v>
      </c>
      <c r="AL65" s="34">
        <v>5.0181999999999997E-2</v>
      </c>
    </row>
    <row r="66" spans="1:38" ht="15" customHeight="1" x14ac:dyDescent="0.45">
      <c r="A66" s="104" t="s">
        <v>1532</v>
      </c>
      <c r="B66" s="55" t="s">
        <v>1513</v>
      </c>
      <c r="C66" s="54">
        <v>97.059203999999994</v>
      </c>
      <c r="D66" s="54">
        <v>101.036179</v>
      </c>
      <c r="E66" s="54">
        <v>105.412605</v>
      </c>
      <c r="F66" s="54">
        <v>109.89138</v>
      </c>
      <c r="G66" s="54">
        <v>114.40476200000001</v>
      </c>
      <c r="H66" s="54">
        <v>118.92437</v>
      </c>
      <c r="I66" s="54">
        <v>123.652145</v>
      </c>
      <c r="J66" s="54">
        <v>128.63511700000001</v>
      </c>
      <c r="K66" s="54">
        <v>133.845428</v>
      </c>
      <c r="L66" s="54">
        <v>139.43223599999999</v>
      </c>
      <c r="M66" s="54">
        <v>145.053665</v>
      </c>
      <c r="N66" s="54">
        <v>150.86218299999999</v>
      </c>
      <c r="O66" s="54">
        <v>156.95162999999999</v>
      </c>
      <c r="P66" s="54">
        <v>163.30342099999999</v>
      </c>
      <c r="Q66" s="54">
        <v>170.00595100000001</v>
      </c>
      <c r="R66" s="54">
        <v>177.14624000000001</v>
      </c>
      <c r="S66" s="54">
        <v>184.664276</v>
      </c>
      <c r="T66" s="54">
        <v>192.47879</v>
      </c>
      <c r="U66" s="54">
        <v>200.55415300000001</v>
      </c>
      <c r="V66" s="54">
        <v>208.78280599999999</v>
      </c>
      <c r="W66" s="54">
        <v>217.16725199999999</v>
      </c>
      <c r="X66" s="54">
        <v>225.707382</v>
      </c>
      <c r="Y66" s="54">
        <v>234.50891100000001</v>
      </c>
      <c r="Z66" s="54">
        <v>243.54873699999999</v>
      </c>
      <c r="AA66" s="54">
        <v>252.844955</v>
      </c>
      <c r="AB66" s="54">
        <v>262.53848299999999</v>
      </c>
      <c r="AC66" s="54">
        <v>272.64599600000003</v>
      </c>
      <c r="AD66" s="54">
        <v>283.18524200000002</v>
      </c>
      <c r="AE66" s="54">
        <v>294.17446899999999</v>
      </c>
      <c r="AF66" s="54">
        <v>305.63275099999998</v>
      </c>
      <c r="AG66" s="54">
        <v>317.57998700000002</v>
      </c>
      <c r="AH66" s="54">
        <v>330.03689600000001</v>
      </c>
      <c r="AI66" s="54">
        <v>343.02526899999998</v>
      </c>
      <c r="AJ66" s="54">
        <v>356.56744400000002</v>
      </c>
      <c r="AK66" s="54">
        <v>370.68710299999998</v>
      </c>
      <c r="AL66" s="34">
        <v>4.0176000000000003E-2</v>
      </c>
    </row>
    <row r="67" spans="1:38" ht="15" customHeight="1" x14ac:dyDescent="0.45">
      <c r="A67" s="104" t="s">
        <v>1533</v>
      </c>
      <c r="B67" s="55" t="s">
        <v>1515</v>
      </c>
      <c r="C67" s="54">
        <v>151.43722500000001</v>
      </c>
      <c r="D67" s="54">
        <v>161.237213</v>
      </c>
      <c r="E67" s="54">
        <v>171.27835099999999</v>
      </c>
      <c r="F67" s="54">
        <v>182.04274000000001</v>
      </c>
      <c r="G67" s="54">
        <v>193.16287199999999</v>
      </c>
      <c r="H67" s="54">
        <v>204.77552800000001</v>
      </c>
      <c r="I67" s="54">
        <v>216.86082500000001</v>
      </c>
      <c r="J67" s="54">
        <v>229.61900299999999</v>
      </c>
      <c r="K67" s="54">
        <v>242.624008</v>
      </c>
      <c r="L67" s="54">
        <v>255.78469799999999</v>
      </c>
      <c r="M67" s="54">
        <v>269.29702800000001</v>
      </c>
      <c r="N67" s="54">
        <v>283.29791299999999</v>
      </c>
      <c r="O67" s="54">
        <v>297.44012500000002</v>
      </c>
      <c r="P67" s="54">
        <v>311.26919600000002</v>
      </c>
      <c r="Q67" s="54">
        <v>326.76556399999998</v>
      </c>
      <c r="R67" s="54">
        <v>342.540009</v>
      </c>
      <c r="S67" s="54">
        <v>358.12747200000001</v>
      </c>
      <c r="T67" s="54">
        <v>374.55798299999998</v>
      </c>
      <c r="U67" s="54">
        <v>391.17669699999999</v>
      </c>
      <c r="V67" s="54">
        <v>408.48101800000001</v>
      </c>
      <c r="W67" s="54">
        <v>426.45324699999998</v>
      </c>
      <c r="X67" s="54">
        <v>444.649475</v>
      </c>
      <c r="Y67" s="54">
        <v>463.85201999999998</v>
      </c>
      <c r="Z67" s="54">
        <v>482.87530500000003</v>
      </c>
      <c r="AA67" s="54">
        <v>502.51461799999998</v>
      </c>
      <c r="AB67" s="54">
        <v>522.94702099999995</v>
      </c>
      <c r="AC67" s="54">
        <v>544.20471199999997</v>
      </c>
      <c r="AD67" s="54">
        <v>566.32086200000003</v>
      </c>
      <c r="AE67" s="54">
        <v>589.33032200000002</v>
      </c>
      <c r="AF67" s="54">
        <v>613.26898200000005</v>
      </c>
      <c r="AG67" s="54">
        <v>638.174622</v>
      </c>
      <c r="AH67" s="54">
        <v>664.08630400000004</v>
      </c>
      <c r="AI67" s="54">
        <v>691.04437299999995</v>
      </c>
      <c r="AJ67" s="54">
        <v>719.09143100000006</v>
      </c>
      <c r="AK67" s="54">
        <v>748.27124000000003</v>
      </c>
      <c r="AL67" s="34">
        <v>4.761E-2</v>
      </c>
    </row>
    <row r="68" spans="1:38" ht="15" customHeight="1" x14ac:dyDescent="0.45">
      <c r="A68" s="104" t="s">
        <v>1534</v>
      </c>
      <c r="B68" s="55" t="s">
        <v>1517</v>
      </c>
      <c r="C68" s="54">
        <v>149.84896900000001</v>
      </c>
      <c r="D68" s="54">
        <v>153.90142800000001</v>
      </c>
      <c r="E68" s="54">
        <v>157.665649</v>
      </c>
      <c r="F68" s="54">
        <v>161.45370500000001</v>
      </c>
      <c r="G68" s="54">
        <v>165.29379299999999</v>
      </c>
      <c r="H68" s="54">
        <v>169.218964</v>
      </c>
      <c r="I68" s="54">
        <v>173.18720999999999</v>
      </c>
      <c r="J68" s="54">
        <v>177.178909</v>
      </c>
      <c r="K68" s="54">
        <v>181.25335699999999</v>
      </c>
      <c r="L68" s="54">
        <v>185.40043600000001</v>
      </c>
      <c r="M68" s="54">
        <v>189.451706</v>
      </c>
      <c r="N68" s="54">
        <v>193.59063699999999</v>
      </c>
      <c r="O68" s="54">
        <v>197.90696700000001</v>
      </c>
      <c r="P68" s="54">
        <v>202.28208900000001</v>
      </c>
      <c r="Q68" s="54">
        <v>206.626938</v>
      </c>
      <c r="R68" s="54">
        <v>211.14141799999999</v>
      </c>
      <c r="S68" s="54">
        <v>215.80886799999999</v>
      </c>
      <c r="T68" s="54">
        <v>220.494766</v>
      </c>
      <c r="U68" s="54">
        <v>225.13943499999999</v>
      </c>
      <c r="V68" s="54">
        <v>229.79020700000001</v>
      </c>
      <c r="W68" s="54">
        <v>234.43042</v>
      </c>
      <c r="X68" s="54">
        <v>238.967285</v>
      </c>
      <c r="Y68" s="54">
        <v>243.495926</v>
      </c>
      <c r="Z68" s="54">
        <v>248.26229900000001</v>
      </c>
      <c r="AA68" s="54">
        <v>253.311432</v>
      </c>
      <c r="AB68" s="54">
        <v>258.46984900000001</v>
      </c>
      <c r="AC68" s="54">
        <v>263.74002100000001</v>
      </c>
      <c r="AD68" s="54">
        <v>269.12423699999999</v>
      </c>
      <c r="AE68" s="54">
        <v>274.62493899999998</v>
      </c>
      <c r="AF68" s="54">
        <v>280.24468999999999</v>
      </c>
      <c r="AG68" s="54">
        <v>285.98590100000001</v>
      </c>
      <c r="AH68" s="54">
        <v>291.85131799999999</v>
      </c>
      <c r="AI68" s="54">
        <v>297.84356700000001</v>
      </c>
      <c r="AJ68" s="54">
        <v>303.96527099999997</v>
      </c>
      <c r="AK68" s="54">
        <v>310.21923800000002</v>
      </c>
      <c r="AL68" s="34">
        <v>2.1468999999999999E-2</v>
      </c>
    </row>
    <row r="69" spans="1:38" ht="15" customHeight="1" x14ac:dyDescent="0.45">
      <c r="A69" s="104" t="s">
        <v>1535</v>
      </c>
      <c r="B69" s="55" t="s">
        <v>1519</v>
      </c>
      <c r="C69" s="54">
        <v>181.30136100000001</v>
      </c>
      <c r="D69" s="54">
        <v>191.96946700000001</v>
      </c>
      <c r="E69" s="54">
        <v>202.942993</v>
      </c>
      <c r="F69" s="54">
        <v>214.399811</v>
      </c>
      <c r="G69" s="54">
        <v>226.37106299999999</v>
      </c>
      <c r="H69" s="54">
        <v>238.79484600000001</v>
      </c>
      <c r="I69" s="54">
        <v>251.74710099999999</v>
      </c>
      <c r="J69" s="54">
        <v>265.25619499999999</v>
      </c>
      <c r="K69" s="54">
        <v>279.29199199999999</v>
      </c>
      <c r="L69" s="54">
        <v>294.03646900000001</v>
      </c>
      <c r="M69" s="54">
        <v>309.12789900000001</v>
      </c>
      <c r="N69" s="54">
        <v>325.045074</v>
      </c>
      <c r="O69" s="54">
        <v>341.74206500000003</v>
      </c>
      <c r="P69" s="54">
        <v>358.92797899999999</v>
      </c>
      <c r="Q69" s="54">
        <v>376.98971599999999</v>
      </c>
      <c r="R69" s="54">
        <v>395.98245200000002</v>
      </c>
      <c r="S69" s="54">
        <v>415.70992999999999</v>
      </c>
      <c r="T69" s="54">
        <v>436.31631499999997</v>
      </c>
      <c r="U69" s="54">
        <v>457.99462899999997</v>
      </c>
      <c r="V69" s="54">
        <v>480.71627799999999</v>
      </c>
      <c r="W69" s="54">
        <v>504.51080300000001</v>
      </c>
      <c r="X69" s="54">
        <v>529.15667699999995</v>
      </c>
      <c r="Y69" s="54">
        <v>555.22967500000004</v>
      </c>
      <c r="Z69" s="54">
        <v>582.51129200000003</v>
      </c>
      <c r="AA69" s="54">
        <v>611.02270499999997</v>
      </c>
      <c r="AB69" s="54">
        <v>640.92016599999999</v>
      </c>
      <c r="AC69" s="54">
        <v>672.27075200000002</v>
      </c>
      <c r="AD69" s="54">
        <v>705.14538600000003</v>
      </c>
      <c r="AE69" s="54">
        <v>739.61779799999999</v>
      </c>
      <c r="AF69" s="54">
        <v>775.76568599999996</v>
      </c>
      <c r="AG69" s="54">
        <v>813.67047100000002</v>
      </c>
      <c r="AH69" s="54">
        <v>853.41735800000004</v>
      </c>
      <c r="AI69" s="54">
        <v>895.09600799999998</v>
      </c>
      <c r="AJ69" s="54">
        <v>938.79998799999998</v>
      </c>
      <c r="AK69" s="54">
        <v>984.62799099999995</v>
      </c>
      <c r="AL69" s="34">
        <v>5.0791000000000003E-2</v>
      </c>
    </row>
    <row r="70" spans="1:38" ht="15" customHeight="1" x14ac:dyDescent="0.45">
      <c r="A70" s="104" t="s">
        <v>1536</v>
      </c>
      <c r="B70" s="55" t="s">
        <v>1521</v>
      </c>
      <c r="C70" s="54">
        <v>83.061790000000002</v>
      </c>
      <c r="D70" s="54">
        <v>88.615852000000004</v>
      </c>
      <c r="E70" s="54">
        <v>94.438095000000004</v>
      </c>
      <c r="F70" s="54">
        <v>100.61573</v>
      </c>
      <c r="G70" s="54">
        <v>106.93650100000001</v>
      </c>
      <c r="H70" s="54">
        <v>113.462372</v>
      </c>
      <c r="I70" s="54">
        <v>120.266594</v>
      </c>
      <c r="J70" s="54">
        <v>127.243591</v>
      </c>
      <c r="K70" s="54">
        <v>134.21700999999999</v>
      </c>
      <c r="L70" s="54">
        <v>141.29946899999999</v>
      </c>
      <c r="M70" s="54">
        <v>148.67515599999999</v>
      </c>
      <c r="N70" s="54">
        <v>156.37716699999999</v>
      </c>
      <c r="O70" s="54">
        <v>164.404022</v>
      </c>
      <c r="P70" s="54">
        <v>172.754501</v>
      </c>
      <c r="Q70" s="54">
        <v>181.394058</v>
      </c>
      <c r="R70" s="54">
        <v>190.368393</v>
      </c>
      <c r="S70" s="54">
        <v>199.719223</v>
      </c>
      <c r="T70" s="54">
        <v>209.46606399999999</v>
      </c>
      <c r="U70" s="54">
        <v>219.576538</v>
      </c>
      <c r="V70" s="54">
        <v>230.136169</v>
      </c>
      <c r="W70" s="54">
        <v>241.15879799999999</v>
      </c>
      <c r="X70" s="54">
        <v>252.64361600000001</v>
      </c>
      <c r="Y70" s="54">
        <v>264.58840900000001</v>
      </c>
      <c r="Z70" s="54">
        <v>277.03521699999999</v>
      </c>
      <c r="AA70" s="54">
        <v>289.988159</v>
      </c>
      <c r="AB70" s="54">
        <v>303.554688</v>
      </c>
      <c r="AC70" s="54">
        <v>317.763824</v>
      </c>
      <c r="AD70" s="54">
        <v>332.64623999999998</v>
      </c>
      <c r="AE70" s="54">
        <v>348.23382600000002</v>
      </c>
      <c r="AF70" s="54">
        <v>364.55972300000002</v>
      </c>
      <c r="AG70" s="54">
        <v>381.65933200000001</v>
      </c>
      <c r="AH70" s="54">
        <v>399.56918300000001</v>
      </c>
      <c r="AI70" s="54">
        <v>418.32781999999997</v>
      </c>
      <c r="AJ70" s="54">
        <v>437.97546399999999</v>
      </c>
      <c r="AK70" s="54">
        <v>458.55423000000002</v>
      </c>
      <c r="AL70" s="34">
        <v>5.1073E-2</v>
      </c>
    </row>
    <row r="71" spans="1:38" ht="15" customHeight="1" x14ac:dyDescent="0.45">
      <c r="A71" s="104" t="s">
        <v>1537</v>
      </c>
      <c r="B71" s="55" t="s">
        <v>1523</v>
      </c>
      <c r="C71" s="54">
        <v>61.416285999999999</v>
      </c>
      <c r="D71" s="54">
        <v>64.064200999999997</v>
      </c>
      <c r="E71" s="54">
        <v>66.709557000000004</v>
      </c>
      <c r="F71" s="54">
        <v>69.384872000000001</v>
      </c>
      <c r="G71" s="54">
        <v>72.071213</v>
      </c>
      <c r="H71" s="54">
        <v>74.830939999999998</v>
      </c>
      <c r="I71" s="54">
        <v>77.604713000000004</v>
      </c>
      <c r="J71" s="54">
        <v>80.459632999999997</v>
      </c>
      <c r="K71" s="54">
        <v>83.413421999999997</v>
      </c>
      <c r="L71" s="54">
        <v>86.486519000000001</v>
      </c>
      <c r="M71" s="54">
        <v>89.626937999999996</v>
      </c>
      <c r="N71" s="54">
        <v>92.846321000000003</v>
      </c>
      <c r="O71" s="54">
        <v>96.166229000000001</v>
      </c>
      <c r="P71" s="54">
        <v>99.578818999999996</v>
      </c>
      <c r="Q71" s="54">
        <v>103.156784</v>
      </c>
      <c r="R71" s="54">
        <v>106.926453</v>
      </c>
      <c r="S71" s="54">
        <v>110.944717</v>
      </c>
      <c r="T71" s="54">
        <v>115.23381000000001</v>
      </c>
      <c r="U71" s="54">
        <v>119.792145</v>
      </c>
      <c r="V71" s="54">
        <v>124.50901</v>
      </c>
      <c r="W71" s="54">
        <v>129.46159399999999</v>
      </c>
      <c r="X71" s="54">
        <v>134.74548300000001</v>
      </c>
      <c r="Y71" s="54">
        <v>140.30668600000001</v>
      </c>
      <c r="Z71" s="54">
        <v>146.10313400000001</v>
      </c>
      <c r="AA71" s="54">
        <v>152.15017700000001</v>
      </c>
      <c r="AB71" s="54">
        <v>158.449219</v>
      </c>
      <c r="AC71" s="54">
        <v>165.01078799999999</v>
      </c>
      <c r="AD71" s="54">
        <v>171.84581</v>
      </c>
      <c r="AE71" s="54">
        <v>178.965836</v>
      </c>
      <c r="AF71" s="54">
        <v>186.38269</v>
      </c>
      <c r="AG71" s="54">
        <v>194.10867300000001</v>
      </c>
      <c r="AH71" s="54">
        <v>202.156845</v>
      </c>
      <c r="AI71" s="54">
        <v>210.540558</v>
      </c>
      <c r="AJ71" s="54">
        <v>219.27384900000001</v>
      </c>
      <c r="AK71" s="54">
        <v>228.37127699999999</v>
      </c>
      <c r="AL71" s="34">
        <v>3.9268999999999998E-2</v>
      </c>
    </row>
    <row r="73" spans="1:38" ht="15" customHeight="1" x14ac:dyDescent="0.45">
      <c r="B73" s="57" t="s">
        <v>1538</v>
      </c>
    </row>
    <row r="74" spans="1:38" ht="15" customHeight="1" x14ac:dyDescent="0.45">
      <c r="A74" s="104" t="s">
        <v>1539</v>
      </c>
      <c r="B74" s="55" t="s">
        <v>1471</v>
      </c>
      <c r="C74" s="33">
        <v>34.641804</v>
      </c>
      <c r="D74" s="33">
        <v>34.443676000000004</v>
      </c>
      <c r="E74" s="33">
        <v>33.406219</v>
      </c>
      <c r="F74" s="33">
        <v>32.753875999999998</v>
      </c>
      <c r="G74" s="33">
        <v>32.388924000000003</v>
      </c>
      <c r="H74" s="33">
        <v>31.943190000000001</v>
      </c>
      <c r="I74" s="33">
        <v>31.716566</v>
      </c>
      <c r="J74" s="33">
        <v>31.696052999999999</v>
      </c>
      <c r="K74" s="33">
        <v>31.646695999999999</v>
      </c>
      <c r="L74" s="33">
        <v>31.545437</v>
      </c>
      <c r="M74" s="33">
        <v>31.420912000000001</v>
      </c>
      <c r="N74" s="33">
        <v>31.468218</v>
      </c>
      <c r="O74" s="33">
        <v>31.767569999999999</v>
      </c>
      <c r="P74" s="33">
        <v>32.050251000000003</v>
      </c>
      <c r="Q74" s="33">
        <v>32.307609999999997</v>
      </c>
      <c r="R74" s="33">
        <v>32.483311</v>
      </c>
      <c r="S74" s="33">
        <v>32.800761999999999</v>
      </c>
      <c r="T74" s="33">
        <v>33.013339999999999</v>
      </c>
      <c r="U74" s="33">
        <v>33.151600000000002</v>
      </c>
      <c r="V74" s="33">
        <v>33.285876999999999</v>
      </c>
      <c r="W74" s="33">
        <v>33.486389000000003</v>
      </c>
      <c r="X74" s="33">
        <v>33.440536000000002</v>
      </c>
      <c r="Y74" s="33">
        <v>33.550857999999998</v>
      </c>
      <c r="Z74" s="33">
        <v>33.740001999999997</v>
      </c>
      <c r="AA74" s="33">
        <v>33.881050000000002</v>
      </c>
      <c r="AB74" s="33">
        <v>33.982868000000003</v>
      </c>
      <c r="AC74" s="33">
        <v>34.056556999999998</v>
      </c>
      <c r="AD74" s="33">
        <v>34.109253000000002</v>
      </c>
      <c r="AE74" s="33">
        <v>34.070427000000002</v>
      </c>
      <c r="AF74" s="33">
        <v>34.032775999999998</v>
      </c>
      <c r="AG74" s="33">
        <v>34.058281000000001</v>
      </c>
      <c r="AH74" s="33">
        <v>34.002647000000003</v>
      </c>
      <c r="AI74" s="33">
        <v>33.896926999999998</v>
      </c>
      <c r="AJ74" s="33">
        <v>33.788338000000003</v>
      </c>
      <c r="AK74" s="33">
        <v>33.720737</v>
      </c>
      <c r="AL74" s="34">
        <v>-6.4300000000000002E-4</v>
      </c>
    </row>
    <row r="75" spans="1:38" ht="15" customHeight="1" x14ac:dyDescent="0.45">
      <c r="A75" s="104" t="s">
        <v>1540</v>
      </c>
      <c r="B75" s="55" t="s">
        <v>1473</v>
      </c>
      <c r="C75" s="33">
        <v>0.68606800000000001</v>
      </c>
      <c r="D75" s="33">
        <v>0.704565</v>
      </c>
      <c r="E75" s="33">
        <v>0.72348800000000002</v>
      </c>
      <c r="F75" s="33">
        <v>0.74073500000000003</v>
      </c>
      <c r="G75" s="33">
        <v>0.75722299999999998</v>
      </c>
      <c r="H75" s="33">
        <v>0.77310500000000004</v>
      </c>
      <c r="I75" s="33">
        <v>0.78914399999999996</v>
      </c>
      <c r="J75" s="33">
        <v>0.80538500000000002</v>
      </c>
      <c r="K75" s="33">
        <v>0.82176199999999999</v>
      </c>
      <c r="L75" s="33">
        <v>0.83810700000000005</v>
      </c>
      <c r="M75" s="33">
        <v>0.85428599999999999</v>
      </c>
      <c r="N75" s="33">
        <v>0.87089000000000005</v>
      </c>
      <c r="O75" s="33">
        <v>0.88797899999999996</v>
      </c>
      <c r="P75" s="33">
        <v>0.90568700000000002</v>
      </c>
      <c r="Q75" s="33">
        <v>0.92406200000000005</v>
      </c>
      <c r="R75" s="33">
        <v>0.94261499999999998</v>
      </c>
      <c r="S75" s="33">
        <v>0.96149200000000001</v>
      </c>
      <c r="T75" s="33">
        <v>0.98090200000000005</v>
      </c>
      <c r="U75" s="33">
        <v>1.0008760000000001</v>
      </c>
      <c r="V75" s="33">
        <v>1.0212779999999999</v>
      </c>
      <c r="W75" s="33">
        <v>1.041677</v>
      </c>
      <c r="X75" s="33">
        <v>1.062341</v>
      </c>
      <c r="Y75" s="33">
        <v>1.083402</v>
      </c>
      <c r="Z75" s="33">
        <v>1.104905</v>
      </c>
      <c r="AA75" s="33">
        <v>1.126816</v>
      </c>
      <c r="AB75" s="33">
        <v>1.1491629999999999</v>
      </c>
      <c r="AC75" s="33">
        <v>1.1719520000000001</v>
      </c>
      <c r="AD75" s="33">
        <v>1.1951940000000001</v>
      </c>
      <c r="AE75" s="33">
        <v>1.218896</v>
      </c>
      <c r="AF75" s="33">
        <v>1.2430680000000001</v>
      </c>
      <c r="AG75" s="33">
        <v>1.26772</v>
      </c>
      <c r="AH75" s="33">
        <v>1.2928599999999999</v>
      </c>
      <c r="AI75" s="33">
        <v>1.3184990000000001</v>
      </c>
      <c r="AJ75" s="33">
        <v>1.3446469999999999</v>
      </c>
      <c r="AK75" s="33">
        <v>1.371313</v>
      </c>
      <c r="AL75" s="34">
        <v>2.0385E-2</v>
      </c>
    </row>
    <row r="76" spans="1:38" ht="15" customHeight="1" x14ac:dyDescent="0.45">
      <c r="A76" s="104" t="s">
        <v>1541</v>
      </c>
      <c r="B76" s="55" t="s">
        <v>1475</v>
      </c>
      <c r="C76" s="33">
        <v>1.3114209999999999</v>
      </c>
      <c r="D76" s="33">
        <v>1.3555079999999999</v>
      </c>
      <c r="E76" s="33">
        <v>1.405278</v>
      </c>
      <c r="F76" s="33">
        <v>1.4556279999999999</v>
      </c>
      <c r="G76" s="33">
        <v>1.5063709999999999</v>
      </c>
      <c r="H76" s="33">
        <v>1.5574920000000001</v>
      </c>
      <c r="I76" s="33">
        <v>1.609032</v>
      </c>
      <c r="J76" s="33">
        <v>1.6615960000000001</v>
      </c>
      <c r="K76" s="33">
        <v>1.7151970000000001</v>
      </c>
      <c r="L76" s="33">
        <v>1.7689239999999999</v>
      </c>
      <c r="M76" s="33">
        <v>1.82368</v>
      </c>
      <c r="N76" s="33">
        <v>1.8794409999999999</v>
      </c>
      <c r="O76" s="33">
        <v>1.9365270000000001</v>
      </c>
      <c r="P76" s="33">
        <v>1.994021</v>
      </c>
      <c r="Q76" s="33">
        <v>2.0539360000000002</v>
      </c>
      <c r="R76" s="33">
        <v>2.1151140000000002</v>
      </c>
      <c r="S76" s="33">
        <v>2.1772269999999998</v>
      </c>
      <c r="T76" s="33">
        <v>2.2408519999999998</v>
      </c>
      <c r="U76" s="33">
        <v>2.3060239999999999</v>
      </c>
      <c r="V76" s="33">
        <v>2.37277</v>
      </c>
      <c r="W76" s="33">
        <v>2.4415589999999998</v>
      </c>
      <c r="X76" s="33">
        <v>2.5104389999999999</v>
      </c>
      <c r="Y76" s="33">
        <v>2.5830310000000001</v>
      </c>
      <c r="Z76" s="33">
        <v>2.6572900000000002</v>
      </c>
      <c r="AA76" s="33">
        <v>2.7348759999999999</v>
      </c>
      <c r="AB76" s="33">
        <v>2.8147280000000001</v>
      </c>
      <c r="AC76" s="33">
        <v>2.8969100000000001</v>
      </c>
      <c r="AD76" s="33">
        <v>2.9814929999999999</v>
      </c>
      <c r="AE76" s="33">
        <v>3.0685440000000002</v>
      </c>
      <c r="AF76" s="33">
        <v>3.1581380000000001</v>
      </c>
      <c r="AG76" s="33">
        <v>3.2503479999999998</v>
      </c>
      <c r="AH76" s="33">
        <v>3.3452489999999999</v>
      </c>
      <c r="AI76" s="33">
        <v>3.4429219999999998</v>
      </c>
      <c r="AJ76" s="33">
        <v>3.543447</v>
      </c>
      <c r="AK76" s="33">
        <v>3.646906</v>
      </c>
      <c r="AL76" s="34">
        <v>3.0445E-2</v>
      </c>
    </row>
    <row r="77" spans="1:38" ht="15" customHeight="1" x14ac:dyDescent="0.45">
      <c r="A77" s="104" t="s">
        <v>1542</v>
      </c>
      <c r="B77" s="55" t="s">
        <v>1477</v>
      </c>
      <c r="C77" s="33">
        <v>3.0489090000000001</v>
      </c>
      <c r="D77" s="33">
        <v>3.1449929999999999</v>
      </c>
      <c r="E77" s="33">
        <v>3.2562530000000001</v>
      </c>
      <c r="F77" s="33">
        <v>3.3692850000000001</v>
      </c>
      <c r="G77" s="33">
        <v>3.4858150000000001</v>
      </c>
      <c r="H77" s="33">
        <v>3.6014719999999998</v>
      </c>
      <c r="I77" s="33">
        <v>3.716367</v>
      </c>
      <c r="J77" s="33">
        <v>3.8323149999999999</v>
      </c>
      <c r="K77" s="33">
        <v>3.9475769999999999</v>
      </c>
      <c r="L77" s="33">
        <v>4.05938</v>
      </c>
      <c r="M77" s="33">
        <v>4.1723030000000003</v>
      </c>
      <c r="N77" s="33">
        <v>4.2866499999999998</v>
      </c>
      <c r="O77" s="33">
        <v>4.4013840000000002</v>
      </c>
      <c r="P77" s="33">
        <v>4.5171700000000001</v>
      </c>
      <c r="Q77" s="33">
        <v>4.6370120000000004</v>
      </c>
      <c r="R77" s="33">
        <v>4.7597990000000001</v>
      </c>
      <c r="S77" s="33">
        <v>4.8838010000000001</v>
      </c>
      <c r="T77" s="33">
        <v>5.0099080000000002</v>
      </c>
      <c r="U77" s="33">
        <v>5.1374060000000004</v>
      </c>
      <c r="V77" s="33">
        <v>5.2691730000000003</v>
      </c>
      <c r="W77" s="33">
        <v>5.4054089999999997</v>
      </c>
      <c r="X77" s="33">
        <v>5.5443040000000003</v>
      </c>
      <c r="Y77" s="33">
        <v>5.6893719999999997</v>
      </c>
      <c r="Z77" s="33">
        <v>5.838171</v>
      </c>
      <c r="AA77" s="33">
        <v>5.989598</v>
      </c>
      <c r="AB77" s="33">
        <v>6.1449540000000002</v>
      </c>
      <c r="AC77" s="33">
        <v>6.3043389999999997</v>
      </c>
      <c r="AD77" s="33">
        <v>6.4678579999999997</v>
      </c>
      <c r="AE77" s="33">
        <v>6.6356190000000002</v>
      </c>
      <c r="AF77" s="33">
        <v>6.8077310000000004</v>
      </c>
      <c r="AG77" s="33">
        <v>6.9843070000000003</v>
      </c>
      <c r="AH77" s="33">
        <v>7.1654619999999998</v>
      </c>
      <c r="AI77" s="33">
        <v>7.3513169999999999</v>
      </c>
      <c r="AJ77" s="33">
        <v>7.5419919999999996</v>
      </c>
      <c r="AK77" s="33">
        <v>7.7376139999999998</v>
      </c>
      <c r="AL77" s="34">
        <v>2.7657000000000001E-2</v>
      </c>
    </row>
    <row r="78" spans="1:38" ht="15" customHeight="1" x14ac:dyDescent="0.45">
      <c r="A78" s="104" t="s">
        <v>1543</v>
      </c>
      <c r="B78" s="55" t="s">
        <v>1479</v>
      </c>
      <c r="C78" s="33">
        <v>26.650915000000001</v>
      </c>
      <c r="D78" s="33">
        <v>27.25243</v>
      </c>
      <c r="E78" s="33">
        <v>27.849903000000001</v>
      </c>
      <c r="F78" s="33">
        <v>28.448174000000002</v>
      </c>
      <c r="G78" s="33">
        <v>29.055672000000001</v>
      </c>
      <c r="H78" s="33">
        <v>29.662994000000001</v>
      </c>
      <c r="I78" s="33">
        <v>30.278058999999999</v>
      </c>
      <c r="J78" s="33">
        <v>30.904444000000002</v>
      </c>
      <c r="K78" s="33">
        <v>31.535751000000001</v>
      </c>
      <c r="L78" s="33">
        <v>32.158504000000001</v>
      </c>
      <c r="M78" s="33">
        <v>32.780074999999997</v>
      </c>
      <c r="N78" s="33">
        <v>33.397635999999999</v>
      </c>
      <c r="O78" s="33">
        <v>34.019168999999998</v>
      </c>
      <c r="P78" s="33">
        <v>34.633133000000001</v>
      </c>
      <c r="Q78" s="33">
        <v>35.238064000000001</v>
      </c>
      <c r="R78" s="33">
        <v>35.863388</v>
      </c>
      <c r="S78" s="33">
        <v>36.493926999999999</v>
      </c>
      <c r="T78" s="33">
        <v>37.130572999999998</v>
      </c>
      <c r="U78" s="33">
        <v>37.772765999999997</v>
      </c>
      <c r="V78" s="33">
        <v>38.428733999999999</v>
      </c>
      <c r="W78" s="33">
        <v>39.101467</v>
      </c>
      <c r="X78" s="33">
        <v>39.779876999999999</v>
      </c>
      <c r="Y78" s="33">
        <v>40.472510999999997</v>
      </c>
      <c r="Z78" s="33">
        <v>41.173366999999999</v>
      </c>
      <c r="AA78" s="33">
        <v>41.882927000000002</v>
      </c>
      <c r="AB78" s="33">
        <v>42.604706</v>
      </c>
      <c r="AC78" s="33">
        <v>43.338923999999999</v>
      </c>
      <c r="AD78" s="33">
        <v>44.085804000000003</v>
      </c>
      <c r="AE78" s="33">
        <v>44.845551</v>
      </c>
      <c r="AF78" s="33">
        <v>45.618389000000001</v>
      </c>
      <c r="AG78" s="33">
        <v>46.404549000000003</v>
      </c>
      <c r="AH78" s="33">
        <v>47.204258000000003</v>
      </c>
      <c r="AI78" s="33">
        <v>48.017746000000002</v>
      </c>
      <c r="AJ78" s="33">
        <v>48.845253</v>
      </c>
      <c r="AK78" s="33">
        <v>49.687016</v>
      </c>
      <c r="AL78" s="34">
        <v>1.8367000000000001E-2</v>
      </c>
    </row>
    <row r="79" spans="1:38" ht="15" customHeight="1" x14ac:dyDescent="0.45">
      <c r="A79" s="104" t="s">
        <v>1544</v>
      </c>
      <c r="B79" s="55" t="s">
        <v>1481</v>
      </c>
      <c r="C79" s="33">
        <v>1.9628140000000001</v>
      </c>
      <c r="D79" s="33">
        <v>2.0657049999999999</v>
      </c>
      <c r="E79" s="33">
        <v>2.174455</v>
      </c>
      <c r="F79" s="33">
        <v>2.2851669999999999</v>
      </c>
      <c r="G79" s="33">
        <v>2.3967809999999998</v>
      </c>
      <c r="H79" s="33">
        <v>2.5145870000000001</v>
      </c>
      <c r="I79" s="33">
        <v>2.636555</v>
      </c>
      <c r="J79" s="33">
        <v>2.7659220000000002</v>
      </c>
      <c r="K79" s="33">
        <v>2.9004180000000002</v>
      </c>
      <c r="L79" s="33">
        <v>3.0403289999999998</v>
      </c>
      <c r="M79" s="33">
        <v>3.1879059999999999</v>
      </c>
      <c r="N79" s="33">
        <v>3.34504</v>
      </c>
      <c r="O79" s="33">
        <v>3.5120909999999999</v>
      </c>
      <c r="P79" s="33">
        <v>3.6873239999999998</v>
      </c>
      <c r="Q79" s="33">
        <v>3.870066</v>
      </c>
      <c r="R79" s="33">
        <v>4.0620909999999997</v>
      </c>
      <c r="S79" s="33">
        <v>4.262105</v>
      </c>
      <c r="T79" s="33">
        <v>4.4789510000000003</v>
      </c>
      <c r="U79" s="33">
        <v>4.7021870000000003</v>
      </c>
      <c r="V79" s="33">
        <v>4.9357490000000004</v>
      </c>
      <c r="W79" s="33">
        <v>5.1805919999999999</v>
      </c>
      <c r="X79" s="33">
        <v>5.4357300000000004</v>
      </c>
      <c r="Y79" s="33">
        <v>5.7065849999999996</v>
      </c>
      <c r="Z79" s="33">
        <v>5.9886109999999997</v>
      </c>
      <c r="AA79" s="33">
        <v>6.2835479999999997</v>
      </c>
      <c r="AB79" s="33">
        <v>6.5930119999999999</v>
      </c>
      <c r="AC79" s="33">
        <v>6.9177160000000004</v>
      </c>
      <c r="AD79" s="33">
        <v>7.2584109999999997</v>
      </c>
      <c r="AE79" s="33">
        <v>7.6158869999999999</v>
      </c>
      <c r="AF79" s="33">
        <v>7.9909679999999996</v>
      </c>
      <c r="AG79" s="33">
        <v>8.3845209999999994</v>
      </c>
      <c r="AH79" s="33">
        <v>8.7974569999999996</v>
      </c>
      <c r="AI79" s="33">
        <v>9.2307290000000002</v>
      </c>
      <c r="AJ79" s="33">
        <v>9.6853409999999993</v>
      </c>
      <c r="AK79" s="33">
        <v>10.162342000000001</v>
      </c>
      <c r="AL79" s="34">
        <v>4.9464000000000001E-2</v>
      </c>
    </row>
    <row r="80" spans="1:38" ht="15" customHeight="1" x14ac:dyDescent="0.45">
      <c r="A80" s="104" t="s">
        <v>1545</v>
      </c>
      <c r="B80" s="55" t="s">
        <v>1483</v>
      </c>
      <c r="C80" s="33">
        <v>16.892607000000002</v>
      </c>
      <c r="D80" s="33">
        <v>17.637696999999999</v>
      </c>
      <c r="E80" s="33">
        <v>18.411992999999999</v>
      </c>
      <c r="F80" s="33">
        <v>19.226987999999999</v>
      </c>
      <c r="G80" s="33">
        <v>20.078789</v>
      </c>
      <c r="H80" s="33">
        <v>20.974104000000001</v>
      </c>
      <c r="I80" s="33">
        <v>21.901485000000001</v>
      </c>
      <c r="J80" s="33">
        <v>22.846506000000002</v>
      </c>
      <c r="K80" s="33">
        <v>23.805353</v>
      </c>
      <c r="L80" s="33">
        <v>24.779046999999998</v>
      </c>
      <c r="M80" s="33">
        <v>25.760390999999998</v>
      </c>
      <c r="N80" s="33">
        <v>26.732658000000001</v>
      </c>
      <c r="O80" s="33">
        <v>27.731788999999999</v>
      </c>
      <c r="P80" s="33">
        <v>28.750574</v>
      </c>
      <c r="Q80" s="33">
        <v>29.779007</v>
      </c>
      <c r="R80" s="33">
        <v>30.838145999999998</v>
      </c>
      <c r="S80" s="33">
        <v>31.892047999999999</v>
      </c>
      <c r="T80" s="33">
        <v>32.939692999999998</v>
      </c>
      <c r="U80" s="33">
        <v>34.022387999999999</v>
      </c>
      <c r="V80" s="33">
        <v>35.137951000000001</v>
      </c>
      <c r="W80" s="33">
        <v>36.290641999999998</v>
      </c>
      <c r="X80" s="33">
        <v>37.402760000000001</v>
      </c>
      <c r="Y80" s="33">
        <v>38.511028000000003</v>
      </c>
      <c r="Z80" s="33">
        <v>39.667309000000003</v>
      </c>
      <c r="AA80" s="33">
        <v>40.857346</v>
      </c>
      <c r="AB80" s="33">
        <v>42.083075999999998</v>
      </c>
      <c r="AC80" s="33">
        <v>43.345581000000003</v>
      </c>
      <c r="AD80" s="33">
        <v>44.645966000000001</v>
      </c>
      <c r="AE80" s="33">
        <v>45.985354999999998</v>
      </c>
      <c r="AF80" s="33">
        <v>47.364933000000001</v>
      </c>
      <c r="AG80" s="33">
        <v>48.785896000000001</v>
      </c>
      <c r="AH80" s="33">
        <v>50.249488999999997</v>
      </c>
      <c r="AI80" s="33">
        <v>51.756985</v>
      </c>
      <c r="AJ80" s="33">
        <v>53.309711</v>
      </c>
      <c r="AK80" s="33">
        <v>54.909019000000001</v>
      </c>
      <c r="AL80" s="34">
        <v>3.5012000000000001E-2</v>
      </c>
    </row>
    <row r="81" spans="1:38" ht="15" customHeight="1" x14ac:dyDescent="0.45">
      <c r="A81" s="104" t="s">
        <v>1546</v>
      </c>
      <c r="B81" s="55" t="s">
        <v>1485</v>
      </c>
      <c r="C81" s="33">
        <v>4.5921500000000002</v>
      </c>
      <c r="D81" s="33">
        <v>4.7486009999999998</v>
      </c>
      <c r="E81" s="33">
        <v>4.9215669999999996</v>
      </c>
      <c r="F81" s="33">
        <v>5.0922720000000004</v>
      </c>
      <c r="G81" s="33">
        <v>5.2567259999999996</v>
      </c>
      <c r="H81" s="33">
        <v>5.4141069999999996</v>
      </c>
      <c r="I81" s="33">
        <v>5.5752100000000002</v>
      </c>
      <c r="J81" s="33">
        <v>5.7421119999999997</v>
      </c>
      <c r="K81" s="33">
        <v>5.9126760000000003</v>
      </c>
      <c r="L81" s="33">
        <v>6.0943019999999999</v>
      </c>
      <c r="M81" s="33">
        <v>6.2691299999999996</v>
      </c>
      <c r="N81" s="33">
        <v>6.4443929999999998</v>
      </c>
      <c r="O81" s="33">
        <v>6.6244399999999999</v>
      </c>
      <c r="P81" s="33">
        <v>6.8077959999999997</v>
      </c>
      <c r="Q81" s="33">
        <v>6.9981980000000004</v>
      </c>
      <c r="R81" s="33">
        <v>7.199433</v>
      </c>
      <c r="S81" s="33">
        <v>7.4075160000000002</v>
      </c>
      <c r="T81" s="33">
        <v>7.6180880000000002</v>
      </c>
      <c r="U81" s="33">
        <v>7.8291310000000003</v>
      </c>
      <c r="V81" s="33">
        <v>8.0356450000000006</v>
      </c>
      <c r="W81" s="33">
        <v>8.2378060000000009</v>
      </c>
      <c r="X81" s="33">
        <v>8.4354960000000005</v>
      </c>
      <c r="Y81" s="33">
        <v>8.6330030000000004</v>
      </c>
      <c r="Z81" s="33">
        <v>8.8291319999999995</v>
      </c>
      <c r="AA81" s="33">
        <v>9.0243789999999997</v>
      </c>
      <c r="AB81" s="33">
        <v>9.2239439999999995</v>
      </c>
      <c r="AC81" s="33">
        <v>9.4279220000000006</v>
      </c>
      <c r="AD81" s="33">
        <v>9.6364099999999997</v>
      </c>
      <c r="AE81" s="33">
        <v>9.8495089999999994</v>
      </c>
      <c r="AF81" s="33">
        <v>10.067318999999999</v>
      </c>
      <c r="AG81" s="33">
        <v>10.289948000000001</v>
      </c>
      <c r="AH81" s="33">
        <v>10.517499000000001</v>
      </c>
      <c r="AI81" s="33">
        <v>10.750083</v>
      </c>
      <c r="AJ81" s="33">
        <v>10.987807999999999</v>
      </c>
      <c r="AK81" s="33">
        <v>11.230791999999999</v>
      </c>
      <c r="AL81" s="34">
        <v>2.6428E-2</v>
      </c>
    </row>
    <row r="82" spans="1:38" ht="15" customHeight="1" x14ac:dyDescent="0.45">
      <c r="A82" s="104" t="s">
        <v>1547</v>
      </c>
      <c r="B82" s="55" t="s">
        <v>1487</v>
      </c>
      <c r="C82" s="33">
        <v>22.296278000000001</v>
      </c>
      <c r="D82" s="33">
        <v>23.543606</v>
      </c>
      <c r="E82" s="33">
        <v>24.80611</v>
      </c>
      <c r="F82" s="33">
        <v>26.151356</v>
      </c>
      <c r="G82" s="33">
        <v>27.525784000000002</v>
      </c>
      <c r="H82" s="33">
        <v>28.947600999999999</v>
      </c>
      <c r="I82" s="33">
        <v>30.412845999999998</v>
      </c>
      <c r="J82" s="33">
        <v>31.947880000000001</v>
      </c>
      <c r="K82" s="33">
        <v>33.492916000000001</v>
      </c>
      <c r="L82" s="33">
        <v>35.035159999999998</v>
      </c>
      <c r="M82" s="33">
        <v>36.600723000000002</v>
      </c>
      <c r="N82" s="33">
        <v>38.207138</v>
      </c>
      <c r="O82" s="33">
        <v>39.807307999999999</v>
      </c>
      <c r="P82" s="33">
        <v>41.341343000000002</v>
      </c>
      <c r="Q82" s="33">
        <v>43.069015999999998</v>
      </c>
      <c r="R82" s="33">
        <v>44.805801000000002</v>
      </c>
      <c r="S82" s="33">
        <v>46.491366999999997</v>
      </c>
      <c r="T82" s="33">
        <v>48.258156</v>
      </c>
      <c r="U82" s="33">
        <v>50.021079999999998</v>
      </c>
      <c r="V82" s="33">
        <v>51.842593999999998</v>
      </c>
      <c r="W82" s="33">
        <v>53.718921999999999</v>
      </c>
      <c r="X82" s="33">
        <v>55.593479000000002</v>
      </c>
      <c r="Y82" s="33">
        <v>57.562443000000002</v>
      </c>
      <c r="Z82" s="33">
        <v>59.478366999999999</v>
      </c>
      <c r="AA82" s="33">
        <v>61.438701999999999</v>
      </c>
      <c r="AB82" s="33">
        <v>63.463650000000001</v>
      </c>
      <c r="AC82" s="33">
        <v>65.555335999999997</v>
      </c>
      <c r="AD82" s="33">
        <v>67.715958000000001</v>
      </c>
      <c r="AE82" s="33">
        <v>69.947800000000001</v>
      </c>
      <c r="AF82" s="33">
        <v>72.253189000000006</v>
      </c>
      <c r="AG82" s="33">
        <v>74.634567000000004</v>
      </c>
      <c r="AH82" s="33">
        <v>77.094436999999999</v>
      </c>
      <c r="AI82" s="33">
        <v>79.635375999999994</v>
      </c>
      <c r="AJ82" s="33">
        <v>82.260063000000002</v>
      </c>
      <c r="AK82" s="33">
        <v>84.971260000000001</v>
      </c>
      <c r="AL82" s="34">
        <v>3.9659E-2</v>
      </c>
    </row>
    <row r="83" spans="1:38" ht="15" customHeight="1" x14ac:dyDescent="0.45">
      <c r="A83" s="104" t="s">
        <v>1548</v>
      </c>
      <c r="B83" s="55" t="s">
        <v>1489</v>
      </c>
      <c r="C83" s="33">
        <v>6.9367520000000003</v>
      </c>
      <c r="D83" s="33">
        <v>7.0411279999999996</v>
      </c>
      <c r="E83" s="33">
        <v>7.1274009999999999</v>
      </c>
      <c r="F83" s="33">
        <v>7.211195</v>
      </c>
      <c r="G83" s="33">
        <v>7.2938679999999998</v>
      </c>
      <c r="H83" s="33">
        <v>7.3769600000000004</v>
      </c>
      <c r="I83" s="33">
        <v>7.4584510000000002</v>
      </c>
      <c r="J83" s="33">
        <v>7.5374460000000001</v>
      </c>
      <c r="K83" s="33">
        <v>7.6166219999999996</v>
      </c>
      <c r="L83" s="33">
        <v>7.695462</v>
      </c>
      <c r="M83" s="33">
        <v>7.7665850000000001</v>
      </c>
      <c r="N83" s="33">
        <v>7.8381220000000003</v>
      </c>
      <c r="O83" s="33">
        <v>7.9137930000000001</v>
      </c>
      <c r="P83" s="33">
        <v>7.9884029999999999</v>
      </c>
      <c r="Q83" s="33">
        <v>8.058268</v>
      </c>
      <c r="R83" s="33">
        <v>8.1316459999999999</v>
      </c>
      <c r="S83" s="33">
        <v>8.2076569999999993</v>
      </c>
      <c r="T83" s="33">
        <v>8.2808089999999996</v>
      </c>
      <c r="U83" s="33">
        <v>8.3488279999999992</v>
      </c>
      <c r="V83" s="33">
        <v>8.4136780000000009</v>
      </c>
      <c r="W83" s="33">
        <v>8.4748099999999997</v>
      </c>
      <c r="X83" s="33">
        <v>8.5288459999999997</v>
      </c>
      <c r="Y83" s="33">
        <v>8.5795139999999996</v>
      </c>
      <c r="Z83" s="33">
        <v>8.6358230000000002</v>
      </c>
      <c r="AA83" s="33">
        <v>8.6990999999999996</v>
      </c>
      <c r="AB83" s="33">
        <v>8.7628389999999996</v>
      </c>
      <c r="AC83" s="33">
        <v>8.827045</v>
      </c>
      <c r="AD83" s="33">
        <v>8.8917230000000007</v>
      </c>
      <c r="AE83" s="33">
        <v>8.9568739999999991</v>
      </c>
      <c r="AF83" s="33">
        <v>9.0225030000000004</v>
      </c>
      <c r="AG83" s="33">
        <v>9.0886130000000005</v>
      </c>
      <c r="AH83" s="33">
        <v>9.1552070000000008</v>
      </c>
      <c r="AI83" s="33">
        <v>9.2222899999999992</v>
      </c>
      <c r="AJ83" s="33">
        <v>9.2898639999999997</v>
      </c>
      <c r="AK83" s="33">
        <v>9.3579319999999999</v>
      </c>
      <c r="AL83" s="34">
        <v>8.6569999999999998E-3</v>
      </c>
    </row>
    <row r="84" spans="1:38" ht="15" customHeight="1" x14ac:dyDescent="0.45">
      <c r="A84" s="104" t="s">
        <v>1549</v>
      </c>
      <c r="B84" s="55" t="s">
        <v>1491</v>
      </c>
      <c r="C84" s="33">
        <v>7.4082710000000001</v>
      </c>
      <c r="D84" s="33">
        <v>7.7542369999999998</v>
      </c>
      <c r="E84" s="33">
        <v>8.1040749999999999</v>
      </c>
      <c r="F84" s="33">
        <v>8.4644250000000003</v>
      </c>
      <c r="G84" s="33">
        <v>8.8360289999999999</v>
      </c>
      <c r="H84" s="33">
        <v>9.2159689999999994</v>
      </c>
      <c r="I84" s="33">
        <v>9.6067870000000006</v>
      </c>
      <c r="J84" s="33">
        <v>10.009054000000001</v>
      </c>
      <c r="K84" s="33">
        <v>10.421165</v>
      </c>
      <c r="L84" s="33">
        <v>10.849281</v>
      </c>
      <c r="M84" s="33">
        <v>11.279645</v>
      </c>
      <c r="N84" s="33">
        <v>11.729161</v>
      </c>
      <c r="O84" s="33">
        <v>12.195456999999999</v>
      </c>
      <c r="P84" s="33">
        <v>12.667718000000001</v>
      </c>
      <c r="Q84" s="33">
        <v>13.158915</v>
      </c>
      <c r="R84" s="33">
        <v>13.670059999999999</v>
      </c>
      <c r="S84" s="33">
        <v>14.193841000000001</v>
      </c>
      <c r="T84" s="33">
        <v>14.73448</v>
      </c>
      <c r="U84" s="33">
        <v>15.297641</v>
      </c>
      <c r="V84" s="33">
        <v>15.881485</v>
      </c>
      <c r="W84" s="33">
        <v>16.486017</v>
      </c>
      <c r="X84" s="33">
        <v>17.103387999999999</v>
      </c>
      <c r="Y84" s="33">
        <v>17.751207000000001</v>
      </c>
      <c r="Z84" s="33">
        <v>18.421458999999999</v>
      </c>
      <c r="AA84" s="33">
        <v>19.113859000000001</v>
      </c>
      <c r="AB84" s="33">
        <v>19.832287000000001</v>
      </c>
      <c r="AC84" s="33">
        <v>20.577717</v>
      </c>
      <c r="AD84" s="33">
        <v>21.351165999999999</v>
      </c>
      <c r="AE84" s="33">
        <v>22.153684999999999</v>
      </c>
      <c r="AF84" s="33">
        <v>22.986366</v>
      </c>
      <c r="AG84" s="33">
        <v>23.850349000000001</v>
      </c>
      <c r="AH84" s="33">
        <v>24.746803</v>
      </c>
      <c r="AI84" s="33">
        <v>25.676950000000001</v>
      </c>
      <c r="AJ84" s="33">
        <v>26.642063</v>
      </c>
      <c r="AK84" s="33">
        <v>27.643447999999999</v>
      </c>
      <c r="AL84" s="34">
        <v>3.9271E-2</v>
      </c>
    </row>
    <row r="85" spans="1:38" ht="15" customHeight="1" x14ac:dyDescent="0.45">
      <c r="A85" s="104" t="s">
        <v>1550</v>
      </c>
      <c r="B85" s="55" t="s">
        <v>1493</v>
      </c>
      <c r="C85" s="33">
        <v>9.9485250000000001</v>
      </c>
      <c r="D85" s="33">
        <v>10.601108</v>
      </c>
      <c r="E85" s="33">
        <v>11.282280999999999</v>
      </c>
      <c r="F85" s="33">
        <v>12.002520000000001</v>
      </c>
      <c r="G85" s="33">
        <v>12.735132999999999</v>
      </c>
      <c r="H85" s="33">
        <v>13.487648999999999</v>
      </c>
      <c r="I85" s="33">
        <v>14.268753999999999</v>
      </c>
      <c r="J85" s="33">
        <v>15.06522</v>
      </c>
      <c r="K85" s="33">
        <v>15.855382000000001</v>
      </c>
      <c r="L85" s="33">
        <v>16.652944999999999</v>
      </c>
      <c r="M85" s="33">
        <v>17.480148</v>
      </c>
      <c r="N85" s="33">
        <v>18.340537999999999</v>
      </c>
      <c r="O85" s="33">
        <v>19.233544999999999</v>
      </c>
      <c r="P85" s="33">
        <v>20.158653000000001</v>
      </c>
      <c r="Q85" s="33">
        <v>21.111353000000001</v>
      </c>
      <c r="R85" s="33">
        <v>22.096823000000001</v>
      </c>
      <c r="S85" s="33">
        <v>23.119505</v>
      </c>
      <c r="T85" s="33">
        <v>24.181277999999999</v>
      </c>
      <c r="U85" s="33">
        <v>25.277849</v>
      </c>
      <c r="V85" s="33">
        <v>26.418835000000001</v>
      </c>
      <c r="W85" s="33">
        <v>27.605387</v>
      </c>
      <c r="X85" s="33">
        <v>28.836784000000002</v>
      </c>
      <c r="Y85" s="33">
        <v>30.112252999999999</v>
      </c>
      <c r="Z85" s="33">
        <v>31.436102000000002</v>
      </c>
      <c r="AA85" s="33">
        <v>32.808216000000002</v>
      </c>
      <c r="AB85" s="33">
        <v>34.240219000000003</v>
      </c>
      <c r="AC85" s="33">
        <v>35.734726000000002</v>
      </c>
      <c r="AD85" s="33">
        <v>37.294468000000002</v>
      </c>
      <c r="AE85" s="33">
        <v>38.922291000000001</v>
      </c>
      <c r="AF85" s="33">
        <v>40.621158999999999</v>
      </c>
      <c r="AG85" s="33">
        <v>42.394179999999999</v>
      </c>
      <c r="AH85" s="33">
        <v>44.244591</v>
      </c>
      <c r="AI85" s="33">
        <v>46.17577</v>
      </c>
      <c r="AJ85" s="33">
        <v>48.191237999999998</v>
      </c>
      <c r="AK85" s="33">
        <v>50.294670000000004</v>
      </c>
      <c r="AL85" s="34">
        <v>4.8311E-2</v>
      </c>
    </row>
    <row r="86" spans="1:38" ht="15" customHeight="1" x14ac:dyDescent="0.45">
      <c r="A86" s="104" t="s">
        <v>1551</v>
      </c>
      <c r="B86" s="55" t="s">
        <v>1495</v>
      </c>
      <c r="C86" s="33">
        <v>1.377883</v>
      </c>
      <c r="D86" s="33">
        <v>1.419781</v>
      </c>
      <c r="E86" s="33">
        <v>1.4603660000000001</v>
      </c>
      <c r="F86" s="33">
        <v>1.5003169999999999</v>
      </c>
      <c r="G86" s="33">
        <v>1.5392669999999999</v>
      </c>
      <c r="H86" s="33">
        <v>1.5785629999999999</v>
      </c>
      <c r="I86" s="33">
        <v>1.6169389999999999</v>
      </c>
      <c r="J86" s="33">
        <v>1.655767</v>
      </c>
      <c r="K86" s="33">
        <v>1.6954149999999999</v>
      </c>
      <c r="L86" s="33">
        <v>1.736227</v>
      </c>
      <c r="M86" s="33">
        <v>1.7770790000000001</v>
      </c>
      <c r="N86" s="33">
        <v>1.8182020000000001</v>
      </c>
      <c r="O86" s="33">
        <v>1.8599730000000001</v>
      </c>
      <c r="P86" s="33">
        <v>1.902185</v>
      </c>
      <c r="Q86" s="33">
        <v>1.946197</v>
      </c>
      <c r="R86" s="33">
        <v>1.992407</v>
      </c>
      <c r="S86" s="33">
        <v>2.0417610000000002</v>
      </c>
      <c r="T86" s="33">
        <v>2.094522</v>
      </c>
      <c r="U86" s="33">
        <v>2.1505070000000002</v>
      </c>
      <c r="V86" s="33">
        <v>2.2075680000000002</v>
      </c>
      <c r="W86" s="33">
        <v>2.2670249999999998</v>
      </c>
      <c r="X86" s="33">
        <v>2.3304140000000002</v>
      </c>
      <c r="Y86" s="33">
        <v>2.396636</v>
      </c>
      <c r="Z86" s="33">
        <v>2.4647890000000001</v>
      </c>
      <c r="AA86" s="33">
        <v>2.5350649999999999</v>
      </c>
      <c r="AB86" s="33">
        <v>2.607345</v>
      </c>
      <c r="AC86" s="33">
        <v>2.6816870000000002</v>
      </c>
      <c r="AD86" s="33">
        <v>2.7581470000000001</v>
      </c>
      <c r="AE86" s="33">
        <v>2.8367879999999999</v>
      </c>
      <c r="AF86" s="33">
        <v>2.9176709999999999</v>
      </c>
      <c r="AG86" s="33">
        <v>3.0008599999999999</v>
      </c>
      <c r="AH86" s="33">
        <v>3.0864210000000001</v>
      </c>
      <c r="AI86" s="33">
        <v>3.1744219999999999</v>
      </c>
      <c r="AJ86" s="33">
        <v>3.2649309999999998</v>
      </c>
      <c r="AK86" s="33">
        <v>3.3580209999999999</v>
      </c>
      <c r="AL86" s="34">
        <v>2.6429999999999999E-2</v>
      </c>
    </row>
    <row r="87" spans="1:38" ht="15" customHeight="1" x14ac:dyDescent="0.45">
      <c r="A87" s="104" t="s">
        <v>1552</v>
      </c>
      <c r="B87" s="55" t="s">
        <v>1553</v>
      </c>
      <c r="C87" s="33">
        <v>137.75439499999999</v>
      </c>
      <c r="D87" s="33">
        <v>141.71302800000001</v>
      </c>
      <c r="E87" s="33">
        <v>144.92941300000001</v>
      </c>
      <c r="F87" s="33">
        <v>148.70195000000001</v>
      </c>
      <c r="G87" s="33">
        <v>152.85638399999999</v>
      </c>
      <c r="H87" s="33">
        <v>157.04780600000001</v>
      </c>
      <c r="I87" s="33">
        <v>161.586197</v>
      </c>
      <c r="J87" s="33">
        <v>166.46968100000001</v>
      </c>
      <c r="K87" s="33">
        <v>171.366928</v>
      </c>
      <c r="L87" s="33">
        <v>176.25308200000001</v>
      </c>
      <c r="M87" s="33">
        <v>181.172867</v>
      </c>
      <c r="N87" s="33">
        <v>186.358093</v>
      </c>
      <c r="O87" s="33">
        <v>191.89103700000001</v>
      </c>
      <c r="P87" s="33">
        <v>197.40426600000001</v>
      </c>
      <c r="Q87" s="33">
        <v>203.15171799999999</v>
      </c>
      <c r="R87" s="33">
        <v>208.960632</v>
      </c>
      <c r="S87" s="33">
        <v>214.93301400000001</v>
      </c>
      <c r="T87" s="33">
        <v>220.96156300000001</v>
      </c>
      <c r="U87" s="33">
        <v>227.01828</v>
      </c>
      <c r="V87" s="33">
        <v>233.251328</v>
      </c>
      <c r="W87" s="33">
        <v>239.73770099999999</v>
      </c>
      <c r="X87" s="33">
        <v>246.00439499999999</v>
      </c>
      <c r="Y87" s="33">
        <v>252.63185100000001</v>
      </c>
      <c r="Z87" s="33">
        <v>259.43530299999998</v>
      </c>
      <c r="AA87" s="33">
        <v>266.37548800000002</v>
      </c>
      <c r="AB87" s="33">
        <v>273.50277699999998</v>
      </c>
      <c r="AC87" s="33">
        <v>280.83642600000002</v>
      </c>
      <c r="AD87" s="33">
        <v>288.39184599999999</v>
      </c>
      <c r="AE87" s="33">
        <v>296.10723899999999</v>
      </c>
      <c r="AF87" s="33">
        <v>304.08419800000001</v>
      </c>
      <c r="AG87" s="33">
        <v>312.39410400000003</v>
      </c>
      <c r="AH87" s="33">
        <v>320.90240499999999</v>
      </c>
      <c r="AI87" s="33">
        <v>329.64999399999999</v>
      </c>
      <c r="AJ87" s="33">
        <v>338.69467200000003</v>
      </c>
      <c r="AK87" s="33">
        <v>348.09112499999998</v>
      </c>
      <c r="AL87" s="34">
        <v>2.7605999999999999E-2</v>
      </c>
    </row>
    <row r="89" spans="1:38" ht="15" customHeight="1" x14ac:dyDescent="0.45">
      <c r="B89" s="57" t="s">
        <v>1554</v>
      </c>
    </row>
    <row r="90" spans="1:38" ht="15" customHeight="1" x14ac:dyDescent="0.45">
      <c r="A90" s="104" t="s">
        <v>1555</v>
      </c>
      <c r="B90" s="55" t="s">
        <v>1556</v>
      </c>
      <c r="C90" s="54">
        <v>1086.9257809999999</v>
      </c>
      <c r="D90" s="54">
        <v>1104.624268</v>
      </c>
      <c r="E90" s="54">
        <v>1139.1995850000001</v>
      </c>
      <c r="F90" s="54">
        <v>1174.4101559999999</v>
      </c>
      <c r="G90" s="54">
        <v>1200.9003909999999</v>
      </c>
      <c r="H90" s="54">
        <v>1230.848389</v>
      </c>
      <c r="I90" s="54">
        <v>1259.9061280000001</v>
      </c>
      <c r="J90" s="54">
        <v>1285.1395259999999</v>
      </c>
      <c r="K90" s="54">
        <v>1313.1042480000001</v>
      </c>
      <c r="L90" s="54">
        <v>1341.6759030000001</v>
      </c>
      <c r="M90" s="54">
        <v>1372.0097659999999</v>
      </c>
      <c r="N90" s="54">
        <v>1404.518311</v>
      </c>
      <c r="O90" s="54">
        <v>1440.1707759999999</v>
      </c>
      <c r="P90" s="54">
        <v>1476.056519</v>
      </c>
      <c r="Q90" s="54">
        <v>1510.760376</v>
      </c>
      <c r="R90" s="54">
        <v>1545.6125489999999</v>
      </c>
      <c r="S90" s="54">
        <v>1581.660034</v>
      </c>
      <c r="T90" s="54">
        <v>1617.0557859999999</v>
      </c>
      <c r="U90" s="54">
        <v>1652.6519780000001</v>
      </c>
      <c r="V90" s="54">
        <v>1688.5942379999999</v>
      </c>
      <c r="W90" s="54">
        <v>1724.7788089999999</v>
      </c>
      <c r="X90" s="54">
        <v>1760.535889</v>
      </c>
      <c r="Y90" s="54">
        <v>1797.1556399999999</v>
      </c>
      <c r="Z90" s="54">
        <v>1834.4586179999999</v>
      </c>
      <c r="AA90" s="54">
        <v>1873.1104740000001</v>
      </c>
      <c r="AB90" s="54">
        <v>1911.7482910000001</v>
      </c>
      <c r="AC90" s="54">
        <v>1951.189087</v>
      </c>
      <c r="AD90" s="54">
        <v>1991.5474850000001</v>
      </c>
      <c r="AE90" s="54">
        <v>2032.4270019999999</v>
      </c>
      <c r="AF90" s="54">
        <v>2074.235107</v>
      </c>
      <c r="AG90" s="54">
        <v>2116.2490229999999</v>
      </c>
      <c r="AH90" s="54">
        <v>2158.8271479999999</v>
      </c>
      <c r="AI90" s="54">
        <v>2201.3815920000002</v>
      </c>
      <c r="AJ90" s="54">
        <v>2243.6435550000001</v>
      </c>
      <c r="AK90" s="54">
        <v>2287.4628910000001</v>
      </c>
      <c r="AL90" s="34">
        <v>2.2304000000000001E-2</v>
      </c>
    </row>
    <row r="91" spans="1:38" ht="15" customHeight="1" x14ac:dyDescent="0.45">
      <c r="A91" s="104" t="s">
        <v>1557</v>
      </c>
      <c r="B91" s="55" t="s">
        <v>1558</v>
      </c>
      <c r="C91" s="54">
        <v>708.261169</v>
      </c>
      <c r="D91" s="54">
        <v>718.21661400000005</v>
      </c>
      <c r="E91" s="54">
        <v>739.02319299999999</v>
      </c>
      <c r="F91" s="54">
        <v>760.15649399999995</v>
      </c>
      <c r="G91" s="54">
        <v>775.60986300000002</v>
      </c>
      <c r="H91" s="54">
        <v>793.21758999999997</v>
      </c>
      <c r="I91" s="54">
        <v>810.182007</v>
      </c>
      <c r="J91" s="54">
        <v>824.63482699999997</v>
      </c>
      <c r="K91" s="54">
        <v>840.75915499999996</v>
      </c>
      <c r="L91" s="54">
        <v>857.19317599999999</v>
      </c>
      <c r="M91" s="54">
        <v>874.66430700000001</v>
      </c>
      <c r="N91" s="54">
        <v>893.42279099999996</v>
      </c>
      <c r="O91" s="54">
        <v>914.06823699999995</v>
      </c>
      <c r="P91" s="54">
        <v>934.75640899999996</v>
      </c>
      <c r="Q91" s="54">
        <v>954.59789999999998</v>
      </c>
      <c r="R91" s="54">
        <v>974.42968800000006</v>
      </c>
      <c r="S91" s="54">
        <v>994.90252699999996</v>
      </c>
      <c r="T91" s="54">
        <v>1014.860779</v>
      </c>
      <c r="U91" s="54">
        <v>1034.834717</v>
      </c>
      <c r="V91" s="54">
        <v>1054.9133300000001</v>
      </c>
      <c r="W91" s="54">
        <v>1075.0307620000001</v>
      </c>
      <c r="X91" s="54">
        <v>1094.789307</v>
      </c>
      <c r="Y91" s="54">
        <v>1115.019409</v>
      </c>
      <c r="Z91" s="54">
        <v>1135.5532229999999</v>
      </c>
      <c r="AA91" s="54">
        <v>1156.7947999999999</v>
      </c>
      <c r="AB91" s="54">
        <v>1178.4704589999999</v>
      </c>
      <c r="AC91" s="54">
        <v>1200.5424800000001</v>
      </c>
      <c r="AD91" s="54">
        <v>1223.077393</v>
      </c>
      <c r="AE91" s="54">
        <v>1245.8304439999999</v>
      </c>
      <c r="AF91" s="54">
        <v>1269.0473629999999</v>
      </c>
      <c r="AG91" s="54">
        <v>1292.286621</v>
      </c>
      <c r="AH91" s="54">
        <v>1315.764404</v>
      </c>
      <c r="AI91" s="54">
        <v>1339.123779</v>
      </c>
      <c r="AJ91" s="54">
        <v>1362.202759</v>
      </c>
      <c r="AK91" s="54">
        <v>1386.1137699999999</v>
      </c>
      <c r="AL91" s="34">
        <v>2.0124E-2</v>
      </c>
    </row>
    <row r="92" spans="1:38" ht="15" customHeight="1" x14ac:dyDescent="0.45">
      <c r="A92" s="104" t="s">
        <v>1559</v>
      </c>
      <c r="B92" s="55" t="s">
        <v>1560</v>
      </c>
      <c r="C92" s="54">
        <v>275.05593900000002</v>
      </c>
      <c r="D92" s="54">
        <v>281.08938599999999</v>
      </c>
      <c r="E92" s="54">
        <v>291.54547100000002</v>
      </c>
      <c r="F92" s="54">
        <v>302.24224900000002</v>
      </c>
      <c r="G92" s="54">
        <v>310.71530200000001</v>
      </c>
      <c r="H92" s="54">
        <v>320.158997</v>
      </c>
      <c r="I92" s="54">
        <v>329.43478399999998</v>
      </c>
      <c r="J92" s="54">
        <v>337.755157</v>
      </c>
      <c r="K92" s="54">
        <v>346.87374899999998</v>
      </c>
      <c r="L92" s="54">
        <v>356.22937000000002</v>
      </c>
      <c r="M92" s="54">
        <v>366.14120500000001</v>
      </c>
      <c r="N92" s="54">
        <v>376.73281900000001</v>
      </c>
      <c r="O92" s="54">
        <v>388.28302000000002</v>
      </c>
      <c r="P92" s="54">
        <v>400.00073200000003</v>
      </c>
      <c r="Q92" s="54">
        <v>411.49438500000002</v>
      </c>
      <c r="R92" s="54">
        <v>423.13214099999999</v>
      </c>
      <c r="S92" s="54">
        <v>435.21142600000002</v>
      </c>
      <c r="T92" s="54">
        <v>447.21612499999998</v>
      </c>
      <c r="U92" s="54">
        <v>459.38729899999998</v>
      </c>
      <c r="V92" s="54">
        <v>471.76852400000001</v>
      </c>
      <c r="W92" s="54">
        <v>484.332245</v>
      </c>
      <c r="X92" s="54">
        <v>496.868652</v>
      </c>
      <c r="Y92" s="54">
        <v>509.69693000000001</v>
      </c>
      <c r="Z92" s="54">
        <v>522.84265100000005</v>
      </c>
      <c r="AA92" s="54">
        <v>536.504456</v>
      </c>
      <c r="AB92" s="54">
        <v>550.29528800000003</v>
      </c>
      <c r="AC92" s="54">
        <v>564.44079599999998</v>
      </c>
      <c r="AD92" s="54">
        <v>578.97845500000005</v>
      </c>
      <c r="AE92" s="54">
        <v>593.794128</v>
      </c>
      <c r="AF92" s="54">
        <v>609.01293899999996</v>
      </c>
      <c r="AG92" s="54">
        <v>624.42053199999998</v>
      </c>
      <c r="AH92" s="54">
        <v>640.12731900000006</v>
      </c>
      <c r="AI92" s="54">
        <v>655.95636000000002</v>
      </c>
      <c r="AJ92" s="54">
        <v>671.82598900000005</v>
      </c>
      <c r="AK92" s="54">
        <v>688.30407700000001</v>
      </c>
      <c r="AL92" s="34">
        <v>2.751E-2</v>
      </c>
    </row>
    <row r="93" spans="1:38" ht="15" customHeight="1" x14ac:dyDescent="0.45">
      <c r="A93" s="104" t="s">
        <v>1561</v>
      </c>
      <c r="B93" s="55" t="s">
        <v>1562</v>
      </c>
      <c r="C93" s="54">
        <v>103.608604</v>
      </c>
      <c r="D93" s="54">
        <v>105.318169</v>
      </c>
      <c r="E93" s="54">
        <v>108.631004</v>
      </c>
      <c r="F93" s="54">
        <v>112.011391</v>
      </c>
      <c r="G93" s="54">
        <v>114.575058</v>
      </c>
      <c r="H93" s="54">
        <v>117.471733</v>
      </c>
      <c r="I93" s="54">
        <v>120.28930699999999</v>
      </c>
      <c r="J93" s="54">
        <v>122.749573</v>
      </c>
      <c r="K93" s="54">
        <v>125.471405</v>
      </c>
      <c r="L93" s="54">
        <v>128.25337200000001</v>
      </c>
      <c r="M93" s="54">
        <v>131.20431500000001</v>
      </c>
      <c r="N93" s="54">
        <v>134.36262500000001</v>
      </c>
      <c r="O93" s="54">
        <v>137.81956500000001</v>
      </c>
      <c r="P93" s="54">
        <v>141.29943800000001</v>
      </c>
      <c r="Q93" s="54">
        <v>144.668091</v>
      </c>
      <c r="R93" s="54">
        <v>148.050613</v>
      </c>
      <c r="S93" s="54">
        <v>151.54594399999999</v>
      </c>
      <c r="T93" s="54">
        <v>154.97894299999999</v>
      </c>
      <c r="U93" s="54">
        <v>158.42987099999999</v>
      </c>
      <c r="V93" s="54">
        <v>161.91215500000001</v>
      </c>
      <c r="W93" s="54">
        <v>165.415741</v>
      </c>
      <c r="X93" s="54">
        <v>168.87794500000001</v>
      </c>
      <c r="Y93" s="54">
        <v>172.43924000000001</v>
      </c>
      <c r="Z93" s="54">
        <v>176.062836</v>
      </c>
      <c r="AA93" s="54">
        <v>179.81137100000001</v>
      </c>
      <c r="AB93" s="54">
        <v>182.98234600000001</v>
      </c>
      <c r="AC93" s="54">
        <v>186.20578</v>
      </c>
      <c r="AD93" s="54">
        <v>189.49177599999999</v>
      </c>
      <c r="AE93" s="54">
        <v>192.80230700000001</v>
      </c>
      <c r="AF93" s="54">
        <v>196.17497299999999</v>
      </c>
      <c r="AG93" s="54">
        <v>199.54165599999999</v>
      </c>
      <c r="AH93" s="54">
        <v>202.935394</v>
      </c>
      <c r="AI93" s="54">
        <v>206.3013</v>
      </c>
      <c r="AJ93" s="54">
        <v>209.614609</v>
      </c>
      <c r="AK93" s="54">
        <v>213.04542499999999</v>
      </c>
      <c r="AL93" s="34">
        <v>2.1579000000000001E-2</v>
      </c>
    </row>
    <row r="94" spans="1:38" ht="15" customHeight="1" x14ac:dyDescent="0.45">
      <c r="A94" s="104" t="s">
        <v>1563</v>
      </c>
      <c r="B94" s="55" t="s">
        <v>1564</v>
      </c>
      <c r="C94" s="54">
        <v>153.31352200000001</v>
      </c>
      <c r="D94" s="54">
        <v>158.791473</v>
      </c>
      <c r="E94" s="54">
        <v>164.49031099999999</v>
      </c>
      <c r="F94" s="54">
        <v>170.03923</v>
      </c>
      <c r="G94" s="54">
        <v>175.59544399999999</v>
      </c>
      <c r="H94" s="54">
        <v>181.184799</v>
      </c>
      <c r="I94" s="54">
        <v>186.94996599999999</v>
      </c>
      <c r="J94" s="54">
        <v>192.90679900000001</v>
      </c>
      <c r="K94" s="54">
        <v>199.047562</v>
      </c>
      <c r="L94" s="54">
        <v>205.34435999999999</v>
      </c>
      <c r="M94" s="54">
        <v>211.77410900000001</v>
      </c>
      <c r="N94" s="54">
        <v>218.461243</v>
      </c>
      <c r="O94" s="54">
        <v>225.426804</v>
      </c>
      <c r="P94" s="54">
        <v>232.70988500000001</v>
      </c>
      <c r="Q94" s="54">
        <v>240.33279400000001</v>
      </c>
      <c r="R94" s="54">
        <v>248.200943</v>
      </c>
      <c r="S94" s="54">
        <v>256.35534699999999</v>
      </c>
      <c r="T94" s="54">
        <v>264.85412600000001</v>
      </c>
      <c r="U94" s="54">
        <v>273.71765099999999</v>
      </c>
      <c r="V94" s="54">
        <v>282.92806999999999</v>
      </c>
      <c r="W94" s="54">
        <v>292.39511099999999</v>
      </c>
      <c r="X94" s="54">
        <v>302.19201700000002</v>
      </c>
      <c r="Y94" s="54">
        <v>312.36380000000003</v>
      </c>
      <c r="Z94" s="54">
        <v>322.935272</v>
      </c>
      <c r="AA94" s="54">
        <v>333.84634399999999</v>
      </c>
      <c r="AB94" s="54">
        <v>345.25015300000001</v>
      </c>
      <c r="AC94" s="54">
        <v>357.10333300000002</v>
      </c>
      <c r="AD94" s="54">
        <v>369.42450000000002</v>
      </c>
      <c r="AE94" s="54">
        <v>382.23306300000002</v>
      </c>
      <c r="AF94" s="54">
        <v>395.54904199999999</v>
      </c>
      <c r="AG94" s="54">
        <v>409.39358499999997</v>
      </c>
      <c r="AH94" s="54">
        <v>423.78839099999999</v>
      </c>
      <c r="AI94" s="54">
        <v>438.75650000000002</v>
      </c>
      <c r="AJ94" s="54">
        <v>454.32147200000003</v>
      </c>
      <c r="AK94" s="54">
        <v>470.50811800000002</v>
      </c>
      <c r="AL94" s="34">
        <v>3.3463E-2</v>
      </c>
    </row>
    <row r="95" spans="1:38" ht="15" customHeight="1" x14ac:dyDescent="0.45">
      <c r="A95" s="104" t="s">
        <v>1565</v>
      </c>
      <c r="B95" s="55" t="s">
        <v>1566</v>
      </c>
      <c r="C95" s="54">
        <v>168.158096</v>
      </c>
      <c r="D95" s="54">
        <v>174.75410500000001</v>
      </c>
      <c r="E95" s="54">
        <v>182.11183199999999</v>
      </c>
      <c r="F95" s="54">
        <v>189.656387</v>
      </c>
      <c r="G95" s="54">
        <v>197.36982699999999</v>
      </c>
      <c r="H95" s="54">
        <v>205.25413499999999</v>
      </c>
      <c r="I95" s="54">
        <v>213.31310999999999</v>
      </c>
      <c r="J95" s="54">
        <v>221.62593100000001</v>
      </c>
      <c r="K95" s="54">
        <v>230.19911200000001</v>
      </c>
      <c r="L95" s="54">
        <v>238.925186</v>
      </c>
      <c r="M95" s="54">
        <v>247.91667200000001</v>
      </c>
      <c r="N95" s="54">
        <v>257.17919899999998</v>
      </c>
      <c r="O95" s="54">
        <v>266.75882000000001</v>
      </c>
      <c r="P95" s="54">
        <v>276.545074</v>
      </c>
      <c r="Q95" s="54">
        <v>286.80139200000002</v>
      </c>
      <c r="R95" s="54">
        <v>297.38458300000002</v>
      </c>
      <c r="S95" s="54">
        <v>308.26214599999997</v>
      </c>
      <c r="T95" s="54">
        <v>319.51684599999999</v>
      </c>
      <c r="U95" s="54">
        <v>331.16125499999998</v>
      </c>
      <c r="V95" s="54">
        <v>343.207764</v>
      </c>
      <c r="W95" s="54">
        <v>355.72534200000001</v>
      </c>
      <c r="X95" s="54">
        <v>368.45935100000003</v>
      </c>
      <c r="Y95" s="54">
        <v>381.91754200000003</v>
      </c>
      <c r="Z95" s="54">
        <v>395.83010899999999</v>
      </c>
      <c r="AA95" s="54">
        <v>415.01574699999998</v>
      </c>
      <c r="AB95" s="54">
        <v>431.76828</v>
      </c>
      <c r="AC95" s="54">
        <v>449.22714200000001</v>
      </c>
      <c r="AD95" s="54">
        <v>467.42248499999999</v>
      </c>
      <c r="AE95" s="54">
        <v>486.38552900000002</v>
      </c>
      <c r="AF95" s="54">
        <v>506.14883400000002</v>
      </c>
      <c r="AG95" s="54">
        <v>526.74670400000002</v>
      </c>
      <c r="AH95" s="54">
        <v>548.21423300000004</v>
      </c>
      <c r="AI95" s="54">
        <v>570.58862299999998</v>
      </c>
      <c r="AJ95" s="54">
        <v>593.90863000000002</v>
      </c>
      <c r="AK95" s="54">
        <v>618.21417199999996</v>
      </c>
      <c r="AL95" s="34">
        <v>3.9029000000000001E-2</v>
      </c>
    </row>
    <row r="96" spans="1:38" ht="15" customHeight="1" x14ac:dyDescent="0.45">
      <c r="A96" s="104" t="s">
        <v>1567</v>
      </c>
      <c r="B96" s="55" t="s">
        <v>1568</v>
      </c>
      <c r="C96" s="54">
        <v>237.77955600000001</v>
      </c>
      <c r="D96" s="54">
        <v>248.58543399999999</v>
      </c>
      <c r="E96" s="54">
        <v>260.784424</v>
      </c>
      <c r="F96" s="54">
        <v>273.478455</v>
      </c>
      <c r="G96" s="54">
        <v>286.81179800000001</v>
      </c>
      <c r="H96" s="54">
        <v>300.48275799999999</v>
      </c>
      <c r="I96" s="54">
        <v>314.50030500000003</v>
      </c>
      <c r="J96" s="54">
        <v>329.01815800000003</v>
      </c>
      <c r="K96" s="54">
        <v>343.913971</v>
      </c>
      <c r="L96" s="54">
        <v>358.97241200000002</v>
      </c>
      <c r="M96" s="54">
        <v>374.56021099999998</v>
      </c>
      <c r="N96" s="54">
        <v>390.72521999999998</v>
      </c>
      <c r="O96" s="54">
        <v>407.39746100000002</v>
      </c>
      <c r="P96" s="54">
        <v>424.64904799999999</v>
      </c>
      <c r="Q96" s="54">
        <v>442.76327500000002</v>
      </c>
      <c r="R96" s="54">
        <v>461.666901</v>
      </c>
      <c r="S96" s="54">
        <v>481.23642000000001</v>
      </c>
      <c r="T96" s="54">
        <v>501.57601899999997</v>
      </c>
      <c r="U96" s="54">
        <v>522.64361599999995</v>
      </c>
      <c r="V96" s="54">
        <v>544.74139400000001</v>
      </c>
      <c r="W96" s="54">
        <v>567.92150900000001</v>
      </c>
      <c r="X96" s="54">
        <v>592.05011000000002</v>
      </c>
      <c r="Y96" s="54">
        <v>617.52081299999998</v>
      </c>
      <c r="Z96" s="54">
        <v>644.13244599999996</v>
      </c>
      <c r="AA96" s="54">
        <v>671.03088400000001</v>
      </c>
      <c r="AB96" s="54">
        <v>701.02514599999995</v>
      </c>
      <c r="AC96" s="54">
        <v>732.42034899999999</v>
      </c>
      <c r="AD96" s="54">
        <v>765.28228799999999</v>
      </c>
      <c r="AE96" s="54">
        <v>799.68017599999996</v>
      </c>
      <c r="AF96" s="54">
        <v>835.68615699999998</v>
      </c>
      <c r="AG96" s="54">
        <v>873.37603799999999</v>
      </c>
      <c r="AH96" s="54">
        <v>912.82879600000001</v>
      </c>
      <c r="AI96" s="54">
        <v>954.12792999999999</v>
      </c>
      <c r="AJ96" s="54">
        <v>997.35998500000005</v>
      </c>
      <c r="AK96" s="54">
        <v>1042.615967</v>
      </c>
      <c r="AL96" s="34">
        <v>4.4402999999999998E-2</v>
      </c>
    </row>
    <row r="97" spans="1:38" ht="15" customHeight="1" x14ac:dyDescent="0.45">
      <c r="A97" s="104" t="s">
        <v>1569</v>
      </c>
      <c r="B97" s="55" t="s">
        <v>1570</v>
      </c>
      <c r="C97" s="54">
        <v>1241.4918210000001</v>
      </c>
      <c r="D97" s="54">
        <v>1281.5477289999999</v>
      </c>
      <c r="E97" s="54">
        <v>1322.239014</v>
      </c>
      <c r="F97" s="54">
        <v>1363.79187</v>
      </c>
      <c r="G97" s="54">
        <v>1406.6048579999999</v>
      </c>
      <c r="H97" s="54">
        <v>1450.2753909999999</v>
      </c>
      <c r="I97" s="54">
        <v>1495.186279</v>
      </c>
      <c r="J97" s="54">
        <v>1541.5345460000001</v>
      </c>
      <c r="K97" s="54">
        <v>1589.0589600000001</v>
      </c>
      <c r="L97" s="54">
        <v>1637.151001</v>
      </c>
      <c r="M97" s="54">
        <v>1686.1551509999999</v>
      </c>
      <c r="N97" s="54">
        <v>1735.9655760000001</v>
      </c>
      <c r="O97" s="54">
        <v>1786.9820560000001</v>
      </c>
      <c r="P97" s="54">
        <v>1838.6572269999999</v>
      </c>
      <c r="Q97" s="54">
        <v>1890.9261469999999</v>
      </c>
      <c r="R97" s="54">
        <v>1945.2751459999999</v>
      </c>
      <c r="S97" s="54">
        <v>2000.994385</v>
      </c>
      <c r="T97" s="54">
        <v>2058.1572270000001</v>
      </c>
      <c r="U97" s="54">
        <v>2116.7695309999999</v>
      </c>
      <c r="V97" s="54">
        <v>2177.303711</v>
      </c>
      <c r="W97" s="54">
        <v>2239.9714359999998</v>
      </c>
      <c r="X97" s="54">
        <v>2304.2216800000001</v>
      </c>
      <c r="Y97" s="54">
        <v>2370.5656739999999</v>
      </c>
      <c r="Z97" s="54">
        <v>2438.7192380000001</v>
      </c>
      <c r="AA97" s="54">
        <v>2506.6437989999999</v>
      </c>
      <c r="AB97" s="54">
        <v>2578.0458979999999</v>
      </c>
      <c r="AC97" s="54">
        <v>2651.6110840000001</v>
      </c>
      <c r="AD97" s="54">
        <v>2727.4030760000001</v>
      </c>
      <c r="AE97" s="54">
        <v>2805.4909670000002</v>
      </c>
      <c r="AF97" s="54">
        <v>2885.9445799999999</v>
      </c>
      <c r="AG97" s="54">
        <v>2968.8354490000002</v>
      </c>
      <c r="AH97" s="54">
        <v>3054.2387699999999</v>
      </c>
      <c r="AI97" s="54">
        <v>3142.2319339999999</v>
      </c>
      <c r="AJ97" s="54">
        <v>3232.8916020000001</v>
      </c>
      <c r="AK97" s="54">
        <v>3326.3012699999999</v>
      </c>
      <c r="AL97" s="34">
        <v>2.9325E-2</v>
      </c>
    </row>
    <row r="98" spans="1:38" ht="15" customHeight="1" x14ac:dyDescent="0.45">
      <c r="A98" s="104" t="s">
        <v>1571</v>
      </c>
      <c r="B98" s="55" t="s">
        <v>1572</v>
      </c>
      <c r="C98" s="54">
        <v>165.524551</v>
      </c>
      <c r="D98" s="54">
        <v>174.674057</v>
      </c>
      <c r="E98" s="54">
        <v>184.37348900000001</v>
      </c>
      <c r="F98" s="54">
        <v>194.30642700000001</v>
      </c>
      <c r="G98" s="54">
        <v>204.38743600000001</v>
      </c>
      <c r="H98" s="54">
        <v>215.06823700000001</v>
      </c>
      <c r="I98" s="54">
        <v>226.17433199999999</v>
      </c>
      <c r="J98" s="54">
        <v>237.98483300000001</v>
      </c>
      <c r="K98" s="54">
        <v>250.31625399999999</v>
      </c>
      <c r="L98" s="54">
        <v>263.19885299999999</v>
      </c>
      <c r="M98" s="54">
        <v>276.83694500000001</v>
      </c>
      <c r="N98" s="54">
        <v>291.39361600000001</v>
      </c>
      <c r="O98" s="54">
        <v>306.91055299999999</v>
      </c>
      <c r="P98" s="54">
        <v>323.24926799999997</v>
      </c>
      <c r="Q98" s="54">
        <v>340.36142000000001</v>
      </c>
      <c r="R98" s="54">
        <v>358.41659499999997</v>
      </c>
      <c r="S98" s="54">
        <v>377.30603000000002</v>
      </c>
      <c r="T98" s="54">
        <v>397.81201199999998</v>
      </c>
      <c r="U98" s="54">
        <v>419.03765900000002</v>
      </c>
      <c r="V98" s="54">
        <v>441.33779900000002</v>
      </c>
      <c r="W98" s="54">
        <v>464.81601000000001</v>
      </c>
      <c r="X98" s="54">
        <v>489.39209</v>
      </c>
      <c r="Y98" s="54">
        <v>515.5625</v>
      </c>
      <c r="Z98" s="54">
        <v>542.93896500000005</v>
      </c>
      <c r="AA98" s="54">
        <v>573.739014</v>
      </c>
      <c r="AB98" s="54">
        <v>605.351135</v>
      </c>
      <c r="AC98" s="54">
        <v>638.72351100000003</v>
      </c>
      <c r="AD98" s="54">
        <v>673.95507799999996</v>
      </c>
      <c r="AE98" s="54">
        <v>711.14996299999996</v>
      </c>
      <c r="AF98" s="54">
        <v>750.418091</v>
      </c>
      <c r="AG98" s="54">
        <v>791.87591599999996</v>
      </c>
      <c r="AH98" s="54">
        <v>835.64660600000002</v>
      </c>
      <c r="AI98" s="54">
        <v>881.85949700000003</v>
      </c>
      <c r="AJ98" s="54">
        <v>930.65191700000003</v>
      </c>
      <c r="AK98" s="54">
        <v>982.16870100000006</v>
      </c>
      <c r="AL98" s="34">
        <v>5.3721999999999999E-2</v>
      </c>
    </row>
    <row r="99" spans="1:38" ht="15" customHeight="1" x14ac:dyDescent="0.45">
      <c r="A99" s="104" t="s">
        <v>1573</v>
      </c>
      <c r="B99" s="55" t="s">
        <v>1574</v>
      </c>
      <c r="C99" s="54">
        <v>348.67392000000001</v>
      </c>
      <c r="D99" s="54">
        <v>366.51156600000002</v>
      </c>
      <c r="E99" s="54">
        <v>385.29104599999999</v>
      </c>
      <c r="F99" s="54">
        <v>405.24212599999998</v>
      </c>
      <c r="G99" s="54">
        <v>426.34472699999998</v>
      </c>
      <c r="H99" s="54">
        <v>448.91186499999998</v>
      </c>
      <c r="I99" s="54">
        <v>472.51419099999998</v>
      </c>
      <c r="J99" s="54">
        <v>497.05926499999998</v>
      </c>
      <c r="K99" s="54">
        <v>522.50793499999997</v>
      </c>
      <c r="L99" s="54">
        <v>548.90734899999995</v>
      </c>
      <c r="M99" s="54">
        <v>576.19207800000004</v>
      </c>
      <c r="N99" s="54">
        <v>604.02618399999994</v>
      </c>
      <c r="O99" s="54">
        <v>633.11938499999997</v>
      </c>
      <c r="P99" s="54">
        <v>663.37292500000001</v>
      </c>
      <c r="Q99" s="54">
        <v>694.623108</v>
      </c>
      <c r="R99" s="54">
        <v>727.39105199999995</v>
      </c>
      <c r="S99" s="54">
        <v>760.92047100000002</v>
      </c>
      <c r="T99" s="54">
        <v>795.20562700000005</v>
      </c>
      <c r="U99" s="54">
        <v>831.14929199999995</v>
      </c>
      <c r="V99" s="54">
        <v>868.76336700000002</v>
      </c>
      <c r="W99" s="54">
        <v>908.26446499999997</v>
      </c>
      <c r="X99" s="54">
        <v>947.90258800000004</v>
      </c>
      <c r="Y99" s="54">
        <v>988.50042699999995</v>
      </c>
      <c r="Z99" s="54">
        <v>1031.2875979999999</v>
      </c>
      <c r="AA99" s="54">
        <v>1073.1220699999999</v>
      </c>
      <c r="AB99" s="54">
        <v>1120.7222899999999</v>
      </c>
      <c r="AC99" s="54">
        <v>1170.568237</v>
      </c>
      <c r="AD99" s="54">
        <v>1222.7687989999999</v>
      </c>
      <c r="AE99" s="54">
        <v>1277.4375</v>
      </c>
      <c r="AF99" s="54">
        <v>1334.694336</v>
      </c>
      <c r="AG99" s="54">
        <v>1394.663818</v>
      </c>
      <c r="AH99" s="54">
        <v>1457.4780270000001</v>
      </c>
      <c r="AI99" s="54">
        <v>1523.273682</v>
      </c>
      <c r="AJ99" s="54">
        <v>1592.196289</v>
      </c>
      <c r="AK99" s="54">
        <v>1664.3967290000001</v>
      </c>
      <c r="AL99" s="34">
        <v>4.6921999999999998E-2</v>
      </c>
    </row>
    <row r="100" spans="1:38" ht="15" customHeight="1" x14ac:dyDescent="0.45">
      <c r="A100" s="104" t="s">
        <v>1575</v>
      </c>
      <c r="B100" s="55" t="s">
        <v>1576</v>
      </c>
      <c r="C100" s="54">
        <v>256.175659</v>
      </c>
      <c r="D100" s="54">
        <v>264.94244400000002</v>
      </c>
      <c r="E100" s="54">
        <v>274.612976</v>
      </c>
      <c r="F100" s="54">
        <v>284.38214099999999</v>
      </c>
      <c r="G100" s="54">
        <v>294.070312</v>
      </c>
      <c r="H100" s="54">
        <v>303.60784899999999</v>
      </c>
      <c r="I100" s="54">
        <v>313.513733</v>
      </c>
      <c r="J100" s="54">
        <v>323.89794899999998</v>
      </c>
      <c r="K100" s="54">
        <v>334.67804000000001</v>
      </c>
      <c r="L100" s="54">
        <v>346.21722399999999</v>
      </c>
      <c r="M100" s="54">
        <v>357.64984099999998</v>
      </c>
      <c r="N100" s="54">
        <v>369.35201999999998</v>
      </c>
      <c r="O100" s="54">
        <v>381.54638699999998</v>
      </c>
      <c r="P100" s="54">
        <v>394.176086</v>
      </c>
      <c r="Q100" s="54">
        <v>407.44323700000001</v>
      </c>
      <c r="R100" s="54">
        <v>421.54061899999999</v>
      </c>
      <c r="S100" s="54">
        <v>436.30654900000002</v>
      </c>
      <c r="T100" s="54">
        <v>451.53497299999998</v>
      </c>
      <c r="U100" s="54">
        <v>467.13250699999998</v>
      </c>
      <c r="V100" s="54">
        <v>482.84234600000002</v>
      </c>
      <c r="W100" s="54">
        <v>498.66802999999999</v>
      </c>
      <c r="X100" s="54">
        <v>514.60699499999998</v>
      </c>
      <c r="Y100" s="54">
        <v>530.89617899999996</v>
      </c>
      <c r="Z100" s="54">
        <v>547.476135</v>
      </c>
      <c r="AA100" s="54">
        <v>558.88397199999997</v>
      </c>
      <c r="AB100" s="54">
        <v>577.24292000000003</v>
      </c>
      <c r="AC100" s="54">
        <v>596.29907200000002</v>
      </c>
      <c r="AD100" s="54">
        <v>616.07946800000002</v>
      </c>
      <c r="AE100" s="54">
        <v>636.61157200000002</v>
      </c>
      <c r="AF100" s="54">
        <v>657.924622</v>
      </c>
      <c r="AG100" s="54">
        <v>680.04840100000001</v>
      </c>
      <c r="AH100" s="54">
        <v>703.01409899999999</v>
      </c>
      <c r="AI100" s="54">
        <v>726.85455300000001</v>
      </c>
      <c r="AJ100" s="54">
        <v>751.60296600000004</v>
      </c>
      <c r="AK100" s="54">
        <v>777.29461700000002</v>
      </c>
      <c r="AL100" s="34">
        <v>3.3153000000000002E-2</v>
      </c>
    </row>
    <row r="101" spans="1:38" ht="15" customHeight="1" x14ac:dyDescent="0.45">
      <c r="A101" s="104" t="s">
        <v>1577</v>
      </c>
      <c r="B101" s="55" t="s">
        <v>1578</v>
      </c>
      <c r="C101" s="54">
        <v>642.54303000000004</v>
      </c>
      <c r="D101" s="54">
        <v>684.25537099999997</v>
      </c>
      <c r="E101" s="54">
        <v>727.32238800000005</v>
      </c>
      <c r="F101" s="54">
        <v>773.65673800000002</v>
      </c>
      <c r="G101" s="54">
        <v>821.85095200000001</v>
      </c>
      <c r="H101" s="54">
        <v>872.47723399999995</v>
      </c>
      <c r="I101" s="54">
        <v>925.49633800000004</v>
      </c>
      <c r="J101" s="54">
        <v>981.75286900000003</v>
      </c>
      <c r="K101" s="54">
        <v>1039.5783690000001</v>
      </c>
      <c r="L101" s="54">
        <v>1098.6252440000001</v>
      </c>
      <c r="M101" s="54">
        <v>1159.7080080000001</v>
      </c>
      <c r="N101" s="54">
        <v>1223.4204099999999</v>
      </c>
      <c r="O101" s="54">
        <v>1288.3707280000001</v>
      </c>
      <c r="P101" s="54">
        <v>1352.69165</v>
      </c>
      <c r="Q101" s="54">
        <v>1424.6401370000001</v>
      </c>
      <c r="R101" s="54">
        <v>1498.503052</v>
      </c>
      <c r="S101" s="54">
        <v>1572.344971</v>
      </c>
      <c r="T101" s="54">
        <v>1650.5345460000001</v>
      </c>
      <c r="U101" s="54">
        <v>1730.344971</v>
      </c>
      <c r="V101" s="54">
        <v>1813.933716</v>
      </c>
      <c r="W101" s="54">
        <v>1901.2817379999999</v>
      </c>
      <c r="X101" s="54">
        <v>1990.521362</v>
      </c>
      <c r="Y101" s="54">
        <v>2085.0922850000002</v>
      </c>
      <c r="Z101" s="54">
        <v>2179.8771969999998</v>
      </c>
      <c r="AA101" s="54">
        <v>2257.7067870000001</v>
      </c>
      <c r="AB101" s="54">
        <v>2353.3259280000002</v>
      </c>
      <c r="AC101" s="54">
        <v>2453.1052249999998</v>
      </c>
      <c r="AD101" s="54">
        <v>2557.2253420000002</v>
      </c>
      <c r="AE101" s="54">
        <v>2665.8747560000002</v>
      </c>
      <c r="AF101" s="54">
        <v>2779.2517090000001</v>
      </c>
      <c r="AG101" s="54">
        <v>2897.560547</v>
      </c>
      <c r="AH101" s="54">
        <v>3021.016357</v>
      </c>
      <c r="AI101" s="54">
        <v>3149.8422850000002</v>
      </c>
      <c r="AJ101" s="54">
        <v>3284.2729490000002</v>
      </c>
      <c r="AK101" s="54">
        <v>3424.5515140000002</v>
      </c>
      <c r="AL101" s="34">
        <v>5.0009999999999999E-2</v>
      </c>
    </row>
    <row r="102" spans="1:38" ht="15" customHeight="1" x14ac:dyDescent="0.45">
      <c r="A102" s="104" t="s">
        <v>1579</v>
      </c>
      <c r="B102" s="55" t="s">
        <v>1580</v>
      </c>
      <c r="C102" s="54">
        <v>291.18325800000002</v>
      </c>
      <c r="D102" s="54">
        <v>297.97854599999999</v>
      </c>
      <c r="E102" s="54">
        <v>304.17437699999999</v>
      </c>
      <c r="F102" s="54">
        <v>310.37313799999998</v>
      </c>
      <c r="G102" s="54">
        <v>316.62866200000002</v>
      </c>
      <c r="H102" s="54">
        <v>323.00305200000003</v>
      </c>
      <c r="I102" s="54">
        <v>329.41589399999998</v>
      </c>
      <c r="J102" s="54">
        <v>335.83013899999997</v>
      </c>
      <c r="K102" s="54">
        <v>342.357056</v>
      </c>
      <c r="L102" s="54">
        <v>348.97689800000001</v>
      </c>
      <c r="M102" s="54">
        <v>355.37503099999998</v>
      </c>
      <c r="N102" s="54">
        <v>361.89456200000001</v>
      </c>
      <c r="O102" s="54">
        <v>368.70047</v>
      </c>
      <c r="P102" s="54">
        <v>375.57128899999998</v>
      </c>
      <c r="Q102" s="54">
        <v>382.34295700000001</v>
      </c>
      <c r="R102" s="54">
        <v>389.382904</v>
      </c>
      <c r="S102" s="54">
        <v>396.65802000000002</v>
      </c>
      <c r="T102" s="54">
        <v>403.92166099999997</v>
      </c>
      <c r="U102" s="54">
        <v>411.06597900000003</v>
      </c>
      <c r="V102" s="54">
        <v>418.17776500000002</v>
      </c>
      <c r="W102" s="54">
        <v>425.22766100000001</v>
      </c>
      <c r="X102" s="54">
        <v>432.04965199999998</v>
      </c>
      <c r="Y102" s="54">
        <v>438.81668100000002</v>
      </c>
      <c r="Z102" s="54">
        <v>445.96853599999997</v>
      </c>
      <c r="AA102" s="54">
        <v>452.05123900000001</v>
      </c>
      <c r="AB102" s="54">
        <v>459.80175800000001</v>
      </c>
      <c r="AC102" s="54">
        <v>467.702789</v>
      </c>
      <c r="AD102" s="54">
        <v>475.75723299999999</v>
      </c>
      <c r="AE102" s="54">
        <v>483.96801799999997</v>
      </c>
      <c r="AF102" s="54">
        <v>492.33828699999998</v>
      </c>
      <c r="AG102" s="54">
        <v>500.87106299999999</v>
      </c>
      <c r="AH102" s="54">
        <v>509.56964099999999</v>
      </c>
      <c r="AI102" s="54">
        <v>518.43725600000005</v>
      </c>
      <c r="AJ102" s="54">
        <v>527.47717299999999</v>
      </c>
      <c r="AK102" s="54">
        <v>536.69274900000005</v>
      </c>
      <c r="AL102" s="34">
        <v>1.7989999999999999E-2</v>
      </c>
    </row>
    <row r="103" spans="1:38" ht="15" customHeight="1" x14ac:dyDescent="0.45">
      <c r="A103" s="104" t="s">
        <v>1581</v>
      </c>
      <c r="B103" s="55" t="s">
        <v>1582</v>
      </c>
      <c r="C103" s="54">
        <v>409.15704299999999</v>
      </c>
      <c r="D103" s="54">
        <v>433.16409299999998</v>
      </c>
      <c r="E103" s="54">
        <v>457.94589200000001</v>
      </c>
      <c r="F103" s="54">
        <v>483.893372</v>
      </c>
      <c r="G103" s="54">
        <v>511.08431999999999</v>
      </c>
      <c r="H103" s="54">
        <v>539.38354500000003</v>
      </c>
      <c r="I103" s="54">
        <v>568.97808799999996</v>
      </c>
      <c r="J103" s="54">
        <v>599.94073500000002</v>
      </c>
      <c r="K103" s="54">
        <v>632.21868900000004</v>
      </c>
      <c r="L103" s="54">
        <v>666.22198500000002</v>
      </c>
      <c r="M103" s="54">
        <v>701.15893600000004</v>
      </c>
      <c r="N103" s="54">
        <v>738.10644500000001</v>
      </c>
      <c r="O103" s="54">
        <v>776.98101799999995</v>
      </c>
      <c r="P103" s="54">
        <v>817.15801999999996</v>
      </c>
      <c r="Q103" s="54">
        <v>859.50799600000005</v>
      </c>
      <c r="R103" s="54">
        <v>904.15905799999996</v>
      </c>
      <c r="S103" s="54">
        <v>950.71185300000002</v>
      </c>
      <c r="T103" s="54">
        <v>999.50659199999996</v>
      </c>
      <c r="U103" s="54">
        <v>1050.9989009999999</v>
      </c>
      <c r="V103" s="54">
        <v>1105.150635</v>
      </c>
      <c r="W103" s="54">
        <v>1162.0399170000001</v>
      </c>
      <c r="X103" s="54">
        <v>1221.2094729999999</v>
      </c>
      <c r="Y103" s="54">
        <v>1283.988159</v>
      </c>
      <c r="Z103" s="54">
        <v>1349.916626</v>
      </c>
      <c r="AA103" s="54">
        <v>1433.2655030000001</v>
      </c>
      <c r="AB103" s="54">
        <v>1508.7978519999999</v>
      </c>
      <c r="AC103" s="54">
        <v>1588.3946530000001</v>
      </c>
      <c r="AD103" s="54">
        <v>1672.2779539999999</v>
      </c>
      <c r="AE103" s="54">
        <v>1760.6813959999999</v>
      </c>
      <c r="AF103" s="54">
        <v>1853.8516850000001</v>
      </c>
      <c r="AG103" s="54">
        <v>1952.049561</v>
      </c>
      <c r="AH103" s="54">
        <v>2055.548828</v>
      </c>
      <c r="AI103" s="54">
        <v>2164.6408689999998</v>
      </c>
      <c r="AJ103" s="54">
        <v>2279.630615</v>
      </c>
      <c r="AK103" s="54">
        <v>2400.841797</v>
      </c>
      <c r="AL103" s="34">
        <v>5.3262999999999998E-2</v>
      </c>
    </row>
    <row r="104" spans="1:38" ht="15" customHeight="1" x14ac:dyDescent="0.45">
      <c r="A104" s="104" t="s">
        <v>1583</v>
      </c>
      <c r="B104" s="55" t="s">
        <v>1584</v>
      </c>
      <c r="C104" s="54">
        <v>178.70533800000001</v>
      </c>
      <c r="D104" s="54">
        <v>191.773224</v>
      </c>
      <c r="E104" s="54">
        <v>205.59913599999999</v>
      </c>
      <c r="F104" s="54">
        <v>220.39044200000001</v>
      </c>
      <c r="G104" s="54">
        <v>235.70045500000001</v>
      </c>
      <c r="H104" s="54">
        <v>251.67884799999999</v>
      </c>
      <c r="I104" s="54">
        <v>268.504456</v>
      </c>
      <c r="J104" s="54">
        <v>285.95929000000001</v>
      </c>
      <c r="K104" s="54">
        <v>303.65920999999997</v>
      </c>
      <c r="L104" s="54">
        <v>321.86779799999999</v>
      </c>
      <c r="M104" s="54">
        <v>341.02081299999998</v>
      </c>
      <c r="N104" s="54">
        <v>361.21676600000001</v>
      </c>
      <c r="O104" s="54">
        <v>382.47701999999998</v>
      </c>
      <c r="P104" s="54">
        <v>404.82418799999999</v>
      </c>
      <c r="Q104" s="54">
        <v>428.20288099999999</v>
      </c>
      <c r="R104" s="54">
        <v>452.74719199999998</v>
      </c>
      <c r="S104" s="54">
        <v>478.58590700000002</v>
      </c>
      <c r="T104" s="54">
        <v>505.79821800000002</v>
      </c>
      <c r="U104" s="54">
        <v>534.33917199999996</v>
      </c>
      <c r="V104" s="54">
        <v>564.45233199999996</v>
      </c>
      <c r="W104" s="54">
        <v>596.21185300000002</v>
      </c>
      <c r="X104" s="54">
        <v>629.65722700000003</v>
      </c>
      <c r="Y104" s="54">
        <v>664.82598900000005</v>
      </c>
      <c r="Z104" s="54">
        <v>701.86920199999997</v>
      </c>
      <c r="AA104" s="54">
        <v>746.614014</v>
      </c>
      <c r="AB104" s="54">
        <v>788.87097200000005</v>
      </c>
      <c r="AC104" s="54">
        <v>833.626892</v>
      </c>
      <c r="AD104" s="54">
        <v>881.03417999999999</v>
      </c>
      <c r="AE104" s="54">
        <v>931.254639</v>
      </c>
      <c r="AF104" s="54">
        <v>984.45959500000004</v>
      </c>
      <c r="AG104" s="54">
        <v>1040.8323969999999</v>
      </c>
      <c r="AH104" s="54">
        <v>1100.5668949999999</v>
      </c>
      <c r="AI104" s="54">
        <v>1163.869263</v>
      </c>
      <c r="AJ104" s="54">
        <v>1230.9586179999999</v>
      </c>
      <c r="AK104" s="54">
        <v>1302.0683590000001</v>
      </c>
      <c r="AL104" s="34">
        <v>5.9760000000000001E-2</v>
      </c>
    </row>
    <row r="105" spans="1:38" ht="15" customHeight="1" x14ac:dyDescent="0.45">
      <c r="A105" s="104" t="s">
        <v>1585</v>
      </c>
      <c r="B105" s="55" t="s">
        <v>1586</v>
      </c>
      <c r="C105" s="54">
        <v>166.013779</v>
      </c>
      <c r="D105" s="54">
        <v>172.95640599999999</v>
      </c>
      <c r="E105" s="54">
        <v>179.877319</v>
      </c>
      <c r="F105" s="54">
        <v>186.86807300000001</v>
      </c>
      <c r="G105" s="54">
        <v>193.874786</v>
      </c>
      <c r="H105" s="54">
        <v>201.063751</v>
      </c>
      <c r="I105" s="54">
        <v>208.27496300000001</v>
      </c>
      <c r="J105" s="54">
        <v>215.68971300000001</v>
      </c>
      <c r="K105" s="54">
        <v>223.351349</v>
      </c>
      <c r="L105" s="54">
        <v>231.314819</v>
      </c>
      <c r="M105" s="54">
        <v>239.44270299999999</v>
      </c>
      <c r="N105" s="54">
        <v>247.76326</v>
      </c>
      <c r="O105" s="54">
        <v>256.33395400000001</v>
      </c>
      <c r="P105" s="54">
        <v>265.134094</v>
      </c>
      <c r="Q105" s="54">
        <v>274.35394300000002</v>
      </c>
      <c r="R105" s="54">
        <v>284.06237800000002</v>
      </c>
      <c r="S105" s="54">
        <v>294.40841699999999</v>
      </c>
      <c r="T105" s="54">
        <v>305.44873000000001</v>
      </c>
      <c r="U105" s="54">
        <v>317.17718500000001</v>
      </c>
      <c r="V105" s="54">
        <v>329.301849</v>
      </c>
      <c r="W105" s="54">
        <v>342.021973</v>
      </c>
      <c r="X105" s="54">
        <v>355.58767699999999</v>
      </c>
      <c r="Y105" s="54">
        <v>369.85409499999997</v>
      </c>
      <c r="Z105" s="54">
        <v>384.712738</v>
      </c>
      <c r="AA105" s="54">
        <v>402.32043499999997</v>
      </c>
      <c r="AB105" s="54">
        <v>418.60931399999998</v>
      </c>
      <c r="AC105" s="54">
        <v>435.565155</v>
      </c>
      <c r="AD105" s="54">
        <v>453.21554600000002</v>
      </c>
      <c r="AE105" s="54">
        <v>471.58892800000001</v>
      </c>
      <c r="AF105" s="54">
        <v>490.715057</v>
      </c>
      <c r="AG105" s="54">
        <v>510.624573</v>
      </c>
      <c r="AH105" s="54">
        <v>531.34991500000001</v>
      </c>
      <c r="AI105" s="54">
        <v>552.924622</v>
      </c>
      <c r="AJ105" s="54">
        <v>575.38330099999996</v>
      </c>
      <c r="AK105" s="54">
        <v>598.76245100000006</v>
      </c>
      <c r="AL105" s="34">
        <v>3.8348E-2</v>
      </c>
    </row>
    <row r="106" spans="1:38" ht="15" customHeight="1" x14ac:dyDescent="0.45">
      <c r="A106" s="104" t="s">
        <v>1587</v>
      </c>
      <c r="B106" s="55" t="s">
        <v>1588</v>
      </c>
      <c r="C106" s="54">
        <v>5345.6455079999996</v>
      </c>
      <c r="D106" s="54">
        <v>5554.5590819999998</v>
      </c>
      <c r="E106" s="54">
        <v>5788.0219729999999</v>
      </c>
      <c r="F106" s="54">
        <v>6030.4887699999999</v>
      </c>
      <c r="G106" s="54">
        <v>6271.2246089999999</v>
      </c>
      <c r="H106" s="54">
        <v>6523.2397460000002</v>
      </c>
      <c r="I106" s="54">
        <v>6782.7280270000001</v>
      </c>
      <c r="J106" s="54">
        <v>7048.3403319999998</v>
      </c>
      <c r="K106" s="54">
        <v>7323.9907229999999</v>
      </c>
      <c r="L106" s="54">
        <v>7607.3994140000004</v>
      </c>
      <c r="M106" s="54">
        <v>7899.8007809999999</v>
      </c>
      <c r="N106" s="54">
        <v>8204.0234380000002</v>
      </c>
      <c r="O106" s="54">
        <v>8521.1748050000006</v>
      </c>
      <c r="P106" s="54">
        <v>8844.7958980000003</v>
      </c>
      <c r="Q106" s="54">
        <v>9183.0595699999994</v>
      </c>
      <c r="R106" s="54">
        <v>9534.3427730000003</v>
      </c>
      <c r="S106" s="54">
        <v>9895.7509769999997</v>
      </c>
      <c r="T106" s="54">
        <v>10270.921875</v>
      </c>
      <c r="U106" s="54">
        <v>10658.189453000001</v>
      </c>
      <c r="V106" s="54">
        <v>11060.734375</v>
      </c>
      <c r="W106" s="54">
        <v>11479.324219</v>
      </c>
      <c r="X106" s="54">
        <v>11908.385742</v>
      </c>
      <c r="Y106" s="54">
        <v>12357.059569999999</v>
      </c>
      <c r="Z106" s="54">
        <v>12820.123046999999</v>
      </c>
      <c r="AA106" s="54">
        <v>13297.350586</v>
      </c>
      <c r="AB106" s="54">
        <v>13800.560546999999</v>
      </c>
      <c r="AC106" s="54">
        <v>14325.537109000001</v>
      </c>
      <c r="AD106" s="54">
        <v>14873.393555000001</v>
      </c>
      <c r="AE106" s="54">
        <v>15444.784180000001</v>
      </c>
      <c r="AF106" s="54">
        <v>16041.216796999999</v>
      </c>
      <c r="AG106" s="54">
        <v>16663.126952999999</v>
      </c>
      <c r="AH106" s="54">
        <v>17312.085938</v>
      </c>
      <c r="AI106" s="54">
        <v>17988.787109000001</v>
      </c>
      <c r="AJ106" s="54">
        <v>18694.298827999999</v>
      </c>
      <c r="AK106" s="54">
        <v>19431.876952999999</v>
      </c>
      <c r="AL106" s="34">
        <v>3.8677999999999997E-2</v>
      </c>
    </row>
    <row r="108" spans="1:38" ht="15" customHeight="1" x14ac:dyDescent="0.45">
      <c r="B108" s="57" t="s">
        <v>1589</v>
      </c>
    </row>
    <row r="109" spans="1:38" ht="15" customHeight="1" x14ac:dyDescent="0.45">
      <c r="A109" s="104" t="s">
        <v>1590</v>
      </c>
      <c r="B109" s="55" t="s">
        <v>1556</v>
      </c>
      <c r="C109" s="54">
        <v>337.90789799999999</v>
      </c>
      <c r="D109" s="54">
        <v>339.83075000000002</v>
      </c>
      <c r="E109" s="54">
        <v>344.09454299999999</v>
      </c>
      <c r="F109" s="54">
        <v>349.64077800000001</v>
      </c>
      <c r="G109" s="54">
        <v>355.02142300000003</v>
      </c>
      <c r="H109" s="54">
        <v>359.766907</v>
      </c>
      <c r="I109" s="54">
        <v>363.88757299999997</v>
      </c>
      <c r="J109" s="54">
        <v>368.22985799999998</v>
      </c>
      <c r="K109" s="54">
        <v>371.780304</v>
      </c>
      <c r="L109" s="54">
        <v>374.84848</v>
      </c>
      <c r="M109" s="54">
        <v>377.98764</v>
      </c>
      <c r="N109" s="54">
        <v>381.357483</v>
      </c>
      <c r="O109" s="54">
        <v>385.34912100000003</v>
      </c>
      <c r="P109" s="54">
        <v>389.626282</v>
      </c>
      <c r="Q109" s="54">
        <v>393.82000699999998</v>
      </c>
      <c r="R109" s="54">
        <v>397.93145800000002</v>
      </c>
      <c r="S109" s="54">
        <v>401.98922700000003</v>
      </c>
      <c r="T109" s="54">
        <v>405.79013099999997</v>
      </c>
      <c r="U109" s="54">
        <v>409.24389600000001</v>
      </c>
      <c r="V109" s="54">
        <v>412.79074100000003</v>
      </c>
      <c r="W109" s="54">
        <v>416.21801799999997</v>
      </c>
      <c r="X109" s="54">
        <v>419.61554000000001</v>
      </c>
      <c r="Y109" s="54">
        <v>422.78698700000001</v>
      </c>
      <c r="Z109" s="54">
        <v>425.70285000000001</v>
      </c>
      <c r="AA109" s="54">
        <v>428.81692500000003</v>
      </c>
      <c r="AB109" s="54">
        <v>432.13958700000001</v>
      </c>
      <c r="AC109" s="54">
        <v>435.36660799999999</v>
      </c>
      <c r="AD109" s="54">
        <v>438.448059</v>
      </c>
      <c r="AE109" s="54">
        <v>441.60003699999999</v>
      </c>
      <c r="AF109" s="54">
        <v>444.38345299999997</v>
      </c>
      <c r="AG109" s="54">
        <v>446.98297100000002</v>
      </c>
      <c r="AH109" s="54">
        <v>449.37750199999999</v>
      </c>
      <c r="AI109" s="54">
        <v>452.06863399999997</v>
      </c>
      <c r="AJ109" s="54">
        <v>454.14355499999999</v>
      </c>
      <c r="AK109" s="54">
        <v>455.82431000000003</v>
      </c>
      <c r="AL109" s="34">
        <v>8.9390000000000008E-3</v>
      </c>
    </row>
    <row r="110" spans="1:38" ht="15" customHeight="1" x14ac:dyDescent="0.45">
      <c r="A110" s="104" t="s">
        <v>1591</v>
      </c>
      <c r="B110" s="55" t="s">
        <v>1558</v>
      </c>
      <c r="C110" s="54">
        <v>203.72583</v>
      </c>
      <c r="D110" s="54">
        <v>207.031296</v>
      </c>
      <c r="E110" s="54">
        <v>212.35635400000001</v>
      </c>
      <c r="F110" s="54">
        <v>222.447891</v>
      </c>
      <c r="G110" s="54">
        <v>227.027084</v>
      </c>
      <c r="H110" s="54">
        <v>229.52430699999999</v>
      </c>
      <c r="I110" s="54">
        <v>230.910538</v>
      </c>
      <c r="J110" s="54">
        <v>226.262711</v>
      </c>
      <c r="K110" s="54">
        <v>225.614227</v>
      </c>
      <c r="L110" s="54">
        <v>228.558212</v>
      </c>
      <c r="M110" s="54">
        <v>234.675522</v>
      </c>
      <c r="N110" s="54">
        <v>237.452316</v>
      </c>
      <c r="O110" s="54">
        <v>240.455276</v>
      </c>
      <c r="P110" s="54">
        <v>243.391006</v>
      </c>
      <c r="Q110" s="54">
        <v>245.55625900000001</v>
      </c>
      <c r="R110" s="54">
        <v>247.485153</v>
      </c>
      <c r="S110" s="54">
        <v>249.36352500000001</v>
      </c>
      <c r="T110" s="54">
        <v>251.14340200000001</v>
      </c>
      <c r="U110" s="54">
        <v>253.46260100000001</v>
      </c>
      <c r="V110" s="54">
        <v>256.17511000000002</v>
      </c>
      <c r="W110" s="54">
        <v>258.75399800000002</v>
      </c>
      <c r="X110" s="54">
        <v>260.900757</v>
      </c>
      <c r="Y110" s="54">
        <v>262.835083</v>
      </c>
      <c r="Z110" s="54">
        <v>264.54898100000003</v>
      </c>
      <c r="AA110" s="54">
        <v>266.34536700000001</v>
      </c>
      <c r="AB110" s="54">
        <v>268.30508400000002</v>
      </c>
      <c r="AC110" s="54">
        <v>270.26281699999998</v>
      </c>
      <c r="AD110" s="54">
        <v>272.19528200000002</v>
      </c>
      <c r="AE110" s="54">
        <v>274.23666400000002</v>
      </c>
      <c r="AF110" s="54">
        <v>276.03909299999998</v>
      </c>
      <c r="AG110" s="54">
        <v>277.679779</v>
      </c>
      <c r="AH110" s="54">
        <v>279.14721700000001</v>
      </c>
      <c r="AI110" s="54">
        <v>280.79293799999999</v>
      </c>
      <c r="AJ110" s="54">
        <v>282.05703699999998</v>
      </c>
      <c r="AK110" s="54">
        <v>283.08422899999999</v>
      </c>
      <c r="AL110" s="34">
        <v>9.5259999999999997E-3</v>
      </c>
    </row>
    <row r="111" spans="1:38" ht="15" customHeight="1" x14ac:dyDescent="0.45">
      <c r="A111" s="104" t="s">
        <v>1592</v>
      </c>
      <c r="B111" s="55" t="s">
        <v>1560</v>
      </c>
      <c r="C111" s="54">
        <v>25.633078000000001</v>
      </c>
      <c r="D111" s="54">
        <v>26.081817999999998</v>
      </c>
      <c r="E111" s="54">
        <v>26.037158999999999</v>
      </c>
      <c r="F111" s="54">
        <v>28.838638</v>
      </c>
      <c r="G111" s="54">
        <v>29.396485999999999</v>
      </c>
      <c r="H111" s="54">
        <v>30.387551999999999</v>
      </c>
      <c r="I111" s="54">
        <v>33.212626999999998</v>
      </c>
      <c r="J111" s="54">
        <v>33.691093000000002</v>
      </c>
      <c r="K111" s="54">
        <v>34.083179000000001</v>
      </c>
      <c r="L111" s="54">
        <v>34.361930999999998</v>
      </c>
      <c r="M111" s="54">
        <v>31.907236000000001</v>
      </c>
      <c r="N111" s="54">
        <v>32.517960000000002</v>
      </c>
      <c r="O111" s="54">
        <v>33.186619</v>
      </c>
      <c r="P111" s="54">
        <v>33.962223000000002</v>
      </c>
      <c r="Q111" s="54">
        <v>34.512295000000002</v>
      </c>
      <c r="R111" s="54">
        <v>35.064911000000002</v>
      </c>
      <c r="S111" s="54">
        <v>35.569332000000003</v>
      </c>
      <c r="T111" s="54">
        <v>35.792496</v>
      </c>
      <c r="U111" s="54">
        <v>35.962485999999998</v>
      </c>
      <c r="V111" s="54">
        <v>36.117294000000001</v>
      </c>
      <c r="W111" s="54">
        <v>36.243462000000001</v>
      </c>
      <c r="X111" s="54">
        <v>36.651122999999998</v>
      </c>
      <c r="Y111" s="54">
        <v>37.015884</v>
      </c>
      <c r="Z111" s="54">
        <v>37.332099999999997</v>
      </c>
      <c r="AA111" s="54">
        <v>37.627879999999998</v>
      </c>
      <c r="AB111" s="54">
        <v>37.924339000000003</v>
      </c>
      <c r="AC111" s="54">
        <v>38.191932999999999</v>
      </c>
      <c r="AD111" s="54">
        <v>38.428936</v>
      </c>
      <c r="AE111" s="54">
        <v>38.680613999999998</v>
      </c>
      <c r="AF111" s="54">
        <v>38.911819000000001</v>
      </c>
      <c r="AG111" s="54">
        <v>39.142487000000003</v>
      </c>
      <c r="AH111" s="54">
        <v>39.374310000000001</v>
      </c>
      <c r="AI111" s="54">
        <v>39.622540000000001</v>
      </c>
      <c r="AJ111" s="54">
        <v>39.808723000000001</v>
      </c>
      <c r="AK111" s="54">
        <v>39.954295999999999</v>
      </c>
      <c r="AL111" s="34">
        <v>1.3008E-2</v>
      </c>
    </row>
    <row r="112" spans="1:38" ht="15" customHeight="1" x14ac:dyDescent="0.45">
      <c r="A112" s="104" t="s">
        <v>1593</v>
      </c>
      <c r="B112" s="55" t="s">
        <v>1562</v>
      </c>
      <c r="C112" s="54">
        <v>108.54898799999999</v>
      </c>
      <c r="D112" s="54">
        <v>106.717628</v>
      </c>
      <c r="E112" s="54">
        <v>105.701027</v>
      </c>
      <c r="F112" s="54">
        <v>98.354247999999998</v>
      </c>
      <c r="G112" s="54">
        <v>98.597824000000003</v>
      </c>
      <c r="H112" s="54">
        <v>99.855025999999995</v>
      </c>
      <c r="I112" s="54">
        <v>99.764411999999993</v>
      </c>
      <c r="J112" s="54">
        <v>108.27607</v>
      </c>
      <c r="K112" s="54">
        <v>112.082893</v>
      </c>
      <c r="L112" s="54">
        <v>111.928352</v>
      </c>
      <c r="M112" s="54">
        <v>111.404877</v>
      </c>
      <c r="N112" s="54">
        <v>111.387215</v>
      </c>
      <c r="O112" s="54">
        <v>111.707222</v>
      </c>
      <c r="P112" s="54">
        <v>112.27304100000001</v>
      </c>
      <c r="Q112" s="54">
        <v>113.75145000000001</v>
      </c>
      <c r="R112" s="54">
        <v>115.381424</v>
      </c>
      <c r="S112" s="54">
        <v>117.056366</v>
      </c>
      <c r="T112" s="54">
        <v>118.85420999999999</v>
      </c>
      <c r="U112" s="54">
        <v>119.81880200000001</v>
      </c>
      <c r="V112" s="54">
        <v>120.49831399999999</v>
      </c>
      <c r="W112" s="54">
        <v>121.220535</v>
      </c>
      <c r="X112" s="54">
        <v>122.063644</v>
      </c>
      <c r="Y112" s="54">
        <v>122.936035</v>
      </c>
      <c r="Z112" s="54">
        <v>123.82177</v>
      </c>
      <c r="AA112" s="54">
        <v>124.84369700000001</v>
      </c>
      <c r="AB112" s="54">
        <v>125.91016399999999</v>
      </c>
      <c r="AC112" s="54">
        <v>126.911858</v>
      </c>
      <c r="AD112" s="54">
        <v>127.823837</v>
      </c>
      <c r="AE112" s="54">
        <v>128.68275499999999</v>
      </c>
      <c r="AF112" s="54">
        <v>129.432526</v>
      </c>
      <c r="AG112" s="54">
        <v>130.16068999999999</v>
      </c>
      <c r="AH112" s="54">
        <v>130.855988</v>
      </c>
      <c r="AI112" s="54">
        <v>131.65316799999999</v>
      </c>
      <c r="AJ112" s="54">
        <v>132.27780200000001</v>
      </c>
      <c r="AK112" s="54">
        <v>132.785797</v>
      </c>
      <c r="AL112" s="34">
        <v>6.6449999999999999E-3</v>
      </c>
    </row>
    <row r="113" spans="1:38" ht="15" customHeight="1" x14ac:dyDescent="0.45">
      <c r="A113" s="104" t="s">
        <v>1594</v>
      </c>
      <c r="B113" s="55" t="s">
        <v>1564</v>
      </c>
      <c r="C113" s="54">
        <v>26.085094000000002</v>
      </c>
      <c r="D113" s="54">
        <v>26.788392999999999</v>
      </c>
      <c r="E113" s="54">
        <v>27.50787</v>
      </c>
      <c r="F113" s="54">
        <v>28.163634999999999</v>
      </c>
      <c r="G113" s="54">
        <v>28.790520000000001</v>
      </c>
      <c r="H113" s="54">
        <v>29.394373000000002</v>
      </c>
      <c r="I113" s="54">
        <v>30.004189</v>
      </c>
      <c r="J113" s="54">
        <v>30.621689</v>
      </c>
      <c r="K113" s="54">
        <v>31.244365999999999</v>
      </c>
      <c r="L113" s="54">
        <v>31.865798999999999</v>
      </c>
      <c r="M113" s="54">
        <v>32.480946000000003</v>
      </c>
      <c r="N113" s="54">
        <v>33.112270000000002</v>
      </c>
      <c r="O113" s="54">
        <v>33.762008999999999</v>
      </c>
      <c r="P113" s="54">
        <v>34.435290999999999</v>
      </c>
      <c r="Q113" s="54">
        <v>35.133934000000004</v>
      </c>
      <c r="R113" s="54">
        <v>35.839333000000003</v>
      </c>
      <c r="S113" s="54">
        <v>36.557045000000002</v>
      </c>
      <c r="T113" s="54">
        <v>37.295059000000002</v>
      </c>
      <c r="U113" s="54">
        <v>38.054496999999998</v>
      </c>
      <c r="V113" s="54">
        <v>38.830185</v>
      </c>
      <c r="W113" s="54">
        <v>39.605801</v>
      </c>
      <c r="X113" s="54">
        <v>40.391468000000003</v>
      </c>
      <c r="Y113" s="54">
        <v>41.192230000000002</v>
      </c>
      <c r="Z113" s="54">
        <v>42.009780999999997</v>
      </c>
      <c r="AA113" s="54">
        <v>42.842888000000002</v>
      </c>
      <c r="AB113" s="54">
        <v>43.692520000000002</v>
      </c>
      <c r="AC113" s="54">
        <v>44.558998000000003</v>
      </c>
      <c r="AD113" s="54">
        <v>45.442664999999998</v>
      </c>
      <c r="AE113" s="54">
        <v>46.343857</v>
      </c>
      <c r="AF113" s="54">
        <v>47.262909000000001</v>
      </c>
      <c r="AG113" s="54">
        <v>48.200198999999998</v>
      </c>
      <c r="AH113" s="54">
        <v>49.156067</v>
      </c>
      <c r="AI113" s="54">
        <v>50.130901000000001</v>
      </c>
      <c r="AJ113" s="54">
        <v>51.125061000000002</v>
      </c>
      <c r="AK113" s="54">
        <v>52.138939000000001</v>
      </c>
      <c r="AL113" s="34">
        <v>2.0385E-2</v>
      </c>
    </row>
    <row r="114" spans="1:38" ht="15" customHeight="1" x14ac:dyDescent="0.45">
      <c r="A114" s="104" t="s">
        <v>1595</v>
      </c>
      <c r="B114" s="55" t="s">
        <v>1558</v>
      </c>
      <c r="C114" s="54">
        <v>10.179549</v>
      </c>
      <c r="D114" s="54">
        <v>10.454006</v>
      </c>
      <c r="E114" s="54">
        <v>10.734778</v>
      </c>
      <c r="F114" s="54">
        <v>10.990686</v>
      </c>
      <c r="G114" s="54">
        <v>11.235325</v>
      </c>
      <c r="H114" s="54">
        <v>11.470974</v>
      </c>
      <c r="I114" s="54">
        <v>11.708951000000001</v>
      </c>
      <c r="J114" s="54">
        <v>11.949927000000001</v>
      </c>
      <c r="K114" s="54">
        <v>12.192923</v>
      </c>
      <c r="L114" s="54">
        <v>12.435433</v>
      </c>
      <c r="M114" s="54">
        <v>12.67549</v>
      </c>
      <c r="N114" s="54">
        <v>12.921862000000001</v>
      </c>
      <c r="O114" s="54">
        <v>13.175416999999999</v>
      </c>
      <c r="P114" s="54">
        <v>13.438162</v>
      </c>
      <c r="Q114" s="54">
        <v>13.710803</v>
      </c>
      <c r="R114" s="54">
        <v>13.986081</v>
      </c>
      <c r="S114" s="54">
        <v>14.266164</v>
      </c>
      <c r="T114" s="54">
        <v>14.554169</v>
      </c>
      <c r="U114" s="54">
        <v>14.850536</v>
      </c>
      <c r="V114" s="54">
        <v>15.153243</v>
      </c>
      <c r="W114" s="54">
        <v>15.455921</v>
      </c>
      <c r="X114" s="54">
        <v>15.762524000000001</v>
      </c>
      <c r="Y114" s="54">
        <v>16.075016000000002</v>
      </c>
      <c r="Z114" s="54">
        <v>16.39406</v>
      </c>
      <c r="AA114" s="54">
        <v>16.719175</v>
      </c>
      <c r="AB114" s="54">
        <v>17.050739</v>
      </c>
      <c r="AC114" s="54">
        <v>17.388877999999998</v>
      </c>
      <c r="AD114" s="54">
        <v>17.733723000000001</v>
      </c>
      <c r="AE114" s="54">
        <v>18.085405000000002</v>
      </c>
      <c r="AF114" s="54">
        <v>18.444061000000001</v>
      </c>
      <c r="AG114" s="54">
        <v>18.809833999999999</v>
      </c>
      <c r="AH114" s="54">
        <v>19.182856000000001</v>
      </c>
      <c r="AI114" s="54">
        <v>19.563278</v>
      </c>
      <c r="AJ114" s="54">
        <v>19.951242000000001</v>
      </c>
      <c r="AK114" s="54">
        <v>20.346903000000001</v>
      </c>
      <c r="AL114" s="34">
        <v>2.0385E-2</v>
      </c>
    </row>
    <row r="115" spans="1:38" ht="15" customHeight="1" x14ac:dyDescent="0.45">
      <c r="A115" s="104" t="s">
        <v>1596</v>
      </c>
      <c r="B115" s="55" t="s">
        <v>1560</v>
      </c>
      <c r="C115" s="54">
        <v>3.6052569999999999</v>
      </c>
      <c r="D115" s="54">
        <v>3.702461</v>
      </c>
      <c r="E115" s="54">
        <v>3.801901</v>
      </c>
      <c r="F115" s="54">
        <v>3.8925350000000001</v>
      </c>
      <c r="G115" s="54">
        <v>3.979177</v>
      </c>
      <c r="H115" s="54">
        <v>4.0626369999999996</v>
      </c>
      <c r="I115" s="54">
        <v>4.1469199999999997</v>
      </c>
      <c r="J115" s="54">
        <v>4.2322660000000001</v>
      </c>
      <c r="K115" s="54">
        <v>4.318327</v>
      </c>
      <c r="L115" s="54">
        <v>4.4042159999999999</v>
      </c>
      <c r="M115" s="54">
        <v>4.489236</v>
      </c>
      <c r="N115" s="54">
        <v>4.5764930000000001</v>
      </c>
      <c r="O115" s="54">
        <v>4.6662939999999997</v>
      </c>
      <c r="P115" s="54">
        <v>4.7593490000000003</v>
      </c>
      <c r="Q115" s="54">
        <v>4.8559099999999997</v>
      </c>
      <c r="R115" s="54">
        <v>4.9534039999999999</v>
      </c>
      <c r="S115" s="54">
        <v>5.0526</v>
      </c>
      <c r="T115" s="54">
        <v>5.1546019999999997</v>
      </c>
      <c r="U115" s="54">
        <v>5.2595650000000003</v>
      </c>
      <c r="V115" s="54">
        <v>5.3667740000000004</v>
      </c>
      <c r="W115" s="54">
        <v>5.4739719999999998</v>
      </c>
      <c r="X115" s="54">
        <v>5.5825610000000001</v>
      </c>
      <c r="Y115" s="54">
        <v>5.6932349999999996</v>
      </c>
      <c r="Z115" s="54">
        <v>5.8062300000000002</v>
      </c>
      <c r="AA115" s="54">
        <v>5.9213750000000003</v>
      </c>
      <c r="AB115" s="54">
        <v>6.0388039999999998</v>
      </c>
      <c r="AC115" s="54">
        <v>6.1585619999999999</v>
      </c>
      <c r="AD115" s="54">
        <v>6.2806940000000004</v>
      </c>
      <c r="AE115" s="54">
        <v>6.4052480000000003</v>
      </c>
      <c r="AF115" s="54">
        <v>6.5322719999999999</v>
      </c>
      <c r="AG115" s="54">
        <v>6.6618170000000001</v>
      </c>
      <c r="AH115" s="54">
        <v>6.7939290000000003</v>
      </c>
      <c r="AI115" s="54">
        <v>6.928661</v>
      </c>
      <c r="AJ115" s="54">
        <v>7.066065</v>
      </c>
      <c r="AK115" s="54">
        <v>7.2061950000000001</v>
      </c>
      <c r="AL115" s="34">
        <v>2.0385E-2</v>
      </c>
    </row>
    <row r="116" spans="1:38" ht="15" customHeight="1" x14ac:dyDescent="0.45">
      <c r="A116" s="104" t="s">
        <v>1597</v>
      </c>
      <c r="B116" s="55" t="s">
        <v>1562</v>
      </c>
      <c r="C116" s="54">
        <v>12.300288999999999</v>
      </c>
      <c r="D116" s="54">
        <v>12.631926</v>
      </c>
      <c r="E116" s="54">
        <v>12.971190999999999</v>
      </c>
      <c r="F116" s="54">
        <v>13.280414</v>
      </c>
      <c r="G116" s="54">
        <v>13.576017999999999</v>
      </c>
      <c r="H116" s="54">
        <v>13.860761999999999</v>
      </c>
      <c r="I116" s="54">
        <v>14.148315999999999</v>
      </c>
      <c r="J116" s="54">
        <v>14.439496</v>
      </c>
      <c r="K116" s="54">
        <v>14.733115</v>
      </c>
      <c r="L116" s="54">
        <v>15.026149999999999</v>
      </c>
      <c r="M116" s="54">
        <v>15.316217999999999</v>
      </c>
      <c r="N116" s="54">
        <v>15.613917000000001</v>
      </c>
      <c r="O116" s="54">
        <v>15.920297</v>
      </c>
      <c r="P116" s="54">
        <v>16.237780000000001</v>
      </c>
      <c r="Q116" s="54">
        <v>16.567221</v>
      </c>
      <c r="R116" s="54">
        <v>16.899849</v>
      </c>
      <c r="S116" s="54">
        <v>17.238282999999999</v>
      </c>
      <c r="T116" s="54">
        <v>17.586288</v>
      </c>
      <c r="U116" s="54">
        <v>17.944396999999999</v>
      </c>
      <c r="V116" s="54">
        <v>18.310168999999998</v>
      </c>
      <c r="W116" s="54">
        <v>18.675906999999999</v>
      </c>
      <c r="X116" s="54">
        <v>19.046382999999999</v>
      </c>
      <c r="Y116" s="54">
        <v>19.423978999999999</v>
      </c>
      <c r="Z116" s="54">
        <v>19.80949</v>
      </c>
      <c r="AA116" s="54">
        <v>20.202338999999998</v>
      </c>
      <c r="AB116" s="54">
        <v>20.602978</v>
      </c>
      <c r="AC116" s="54">
        <v>21.011559999999999</v>
      </c>
      <c r="AD116" s="54">
        <v>21.428249000000001</v>
      </c>
      <c r="AE116" s="54">
        <v>21.853200999999999</v>
      </c>
      <c r="AF116" s="54">
        <v>22.286574999999999</v>
      </c>
      <c r="AG116" s="54">
        <v>22.728549999999998</v>
      </c>
      <c r="AH116" s="54">
        <v>23.179285</v>
      </c>
      <c r="AI116" s="54">
        <v>23.638961999999999</v>
      </c>
      <c r="AJ116" s="54">
        <v>24.107754</v>
      </c>
      <c r="AK116" s="54">
        <v>24.585842</v>
      </c>
      <c r="AL116" s="34">
        <v>2.0385E-2</v>
      </c>
    </row>
    <row r="117" spans="1:38" ht="15" customHeight="1" x14ac:dyDescent="0.45">
      <c r="A117" s="104" t="s">
        <v>1598</v>
      </c>
      <c r="B117" s="55" t="s">
        <v>1566</v>
      </c>
      <c r="C117" s="54">
        <v>46.330849000000001</v>
      </c>
      <c r="D117" s="54">
        <v>47.888382</v>
      </c>
      <c r="E117" s="54">
        <v>49.646706000000002</v>
      </c>
      <c r="F117" s="54">
        <v>51.425502999999999</v>
      </c>
      <c r="G117" s="54">
        <v>53.218201000000001</v>
      </c>
      <c r="H117" s="54">
        <v>55.024250000000002</v>
      </c>
      <c r="I117" s="54">
        <v>56.845078000000001</v>
      </c>
      <c r="J117" s="54">
        <v>58.702080000000002</v>
      </c>
      <c r="K117" s="54">
        <v>60.595756999999999</v>
      </c>
      <c r="L117" s="54">
        <v>62.493858000000003</v>
      </c>
      <c r="M117" s="54">
        <v>64.428336999999999</v>
      </c>
      <c r="N117" s="54">
        <v>66.398300000000006</v>
      </c>
      <c r="O117" s="54">
        <v>68.415053999999998</v>
      </c>
      <c r="P117" s="54">
        <v>70.446258999999998</v>
      </c>
      <c r="Q117" s="54">
        <v>72.562957999999995</v>
      </c>
      <c r="R117" s="54">
        <v>74.724311999999998</v>
      </c>
      <c r="S117" s="54">
        <v>76.918678</v>
      </c>
      <c r="T117" s="54">
        <v>79.166495999999995</v>
      </c>
      <c r="U117" s="54">
        <v>81.468918000000002</v>
      </c>
      <c r="V117" s="54">
        <v>83.826965000000001</v>
      </c>
      <c r="W117" s="54">
        <v>86.257202000000007</v>
      </c>
      <c r="X117" s="54">
        <v>88.690658999999997</v>
      </c>
      <c r="Y117" s="54">
        <v>91.255234000000002</v>
      </c>
      <c r="Z117" s="54">
        <v>93.878737999999998</v>
      </c>
      <c r="AA117" s="54">
        <v>96.619750999999994</v>
      </c>
      <c r="AB117" s="54">
        <v>99.440810999999997</v>
      </c>
      <c r="AC117" s="54">
        <v>102.34421500000001</v>
      </c>
      <c r="AD117" s="54">
        <v>105.332397</v>
      </c>
      <c r="AE117" s="54">
        <v>108.40782900000001</v>
      </c>
      <c r="AF117" s="54">
        <v>111.573059</v>
      </c>
      <c r="AG117" s="54">
        <v>114.830704</v>
      </c>
      <c r="AH117" s="54">
        <v>118.183464</v>
      </c>
      <c r="AI117" s="54">
        <v>121.634117</v>
      </c>
      <c r="AJ117" s="54">
        <v>125.18551600000001</v>
      </c>
      <c r="AK117" s="54">
        <v>128.84060700000001</v>
      </c>
      <c r="AL117" s="34">
        <v>3.0445E-2</v>
      </c>
    </row>
    <row r="118" spans="1:38" ht="15" customHeight="1" x14ac:dyDescent="0.45">
      <c r="A118" s="104" t="s">
        <v>1599</v>
      </c>
      <c r="B118" s="55" t="s">
        <v>1558</v>
      </c>
      <c r="C118" s="54">
        <v>29.940218000000002</v>
      </c>
      <c r="D118" s="54">
        <v>30.946739000000001</v>
      </c>
      <c r="E118" s="54">
        <v>32.083011999999997</v>
      </c>
      <c r="F118" s="54">
        <v>33.232517000000001</v>
      </c>
      <c r="G118" s="54">
        <v>34.391005999999997</v>
      </c>
      <c r="H118" s="54">
        <v>35.558124999999997</v>
      </c>
      <c r="I118" s="54">
        <v>36.734791000000001</v>
      </c>
      <c r="J118" s="54">
        <v>37.934834000000002</v>
      </c>
      <c r="K118" s="54">
        <v>39.158577000000001</v>
      </c>
      <c r="L118" s="54">
        <v>40.385181000000003</v>
      </c>
      <c r="M118" s="54">
        <v>41.635292</v>
      </c>
      <c r="N118" s="54">
        <v>42.908332999999999</v>
      </c>
      <c r="O118" s="54">
        <v>44.211616999999997</v>
      </c>
      <c r="P118" s="54">
        <v>45.524231</v>
      </c>
      <c r="Q118" s="54">
        <v>46.892100999999997</v>
      </c>
      <c r="R118" s="54">
        <v>48.288822000000003</v>
      </c>
      <c r="S118" s="54">
        <v>49.706882</v>
      </c>
      <c r="T118" s="54">
        <v>51.159481</v>
      </c>
      <c r="U118" s="54">
        <v>52.647368999999998</v>
      </c>
      <c r="V118" s="54">
        <v>54.171199999999999</v>
      </c>
      <c r="W118" s="54">
        <v>55.741680000000002</v>
      </c>
      <c r="X118" s="54">
        <v>57.314247000000002</v>
      </c>
      <c r="Y118" s="54">
        <v>58.971541999999999</v>
      </c>
      <c r="Z118" s="54">
        <v>60.666919999999998</v>
      </c>
      <c r="AA118" s="54">
        <v>62.438236000000003</v>
      </c>
      <c r="AB118" s="54">
        <v>64.261275999999995</v>
      </c>
      <c r="AC118" s="54">
        <v>66.137535</v>
      </c>
      <c r="AD118" s="54">
        <v>68.068580999999995</v>
      </c>
      <c r="AE118" s="54">
        <v>70.055999999999997</v>
      </c>
      <c r="AF118" s="54">
        <v>72.101455999999999</v>
      </c>
      <c r="AG118" s="54">
        <v>74.206635000000006</v>
      </c>
      <c r="AH118" s="54">
        <v>76.373276000000004</v>
      </c>
      <c r="AI118" s="54">
        <v>78.603179999999995</v>
      </c>
      <c r="AJ118" s="54">
        <v>80.898185999999995</v>
      </c>
      <c r="AK118" s="54">
        <v>83.260208000000006</v>
      </c>
      <c r="AL118" s="34">
        <v>3.0445E-2</v>
      </c>
    </row>
    <row r="119" spans="1:38" ht="15" customHeight="1" x14ac:dyDescent="0.45">
      <c r="A119" s="104" t="s">
        <v>1600</v>
      </c>
      <c r="B119" s="55" t="s">
        <v>1560</v>
      </c>
      <c r="C119" s="54">
        <v>2.1854170000000002</v>
      </c>
      <c r="D119" s="54">
        <v>2.2588859999999999</v>
      </c>
      <c r="E119" s="54">
        <v>2.3418260000000002</v>
      </c>
      <c r="F119" s="54">
        <v>2.4257309999999999</v>
      </c>
      <c r="G119" s="54">
        <v>2.5102920000000002</v>
      </c>
      <c r="H119" s="54">
        <v>2.5954839999999999</v>
      </c>
      <c r="I119" s="54">
        <v>2.6813720000000001</v>
      </c>
      <c r="J119" s="54">
        <v>2.7689659999999998</v>
      </c>
      <c r="K119" s="54">
        <v>2.8582900000000002</v>
      </c>
      <c r="L119" s="54">
        <v>2.9478240000000002</v>
      </c>
      <c r="M119" s="54">
        <v>3.0390730000000001</v>
      </c>
      <c r="N119" s="54">
        <v>3.1319949999999999</v>
      </c>
      <c r="O119" s="54">
        <v>3.227125</v>
      </c>
      <c r="P119" s="54">
        <v>3.322937</v>
      </c>
      <c r="Q119" s="54">
        <v>3.4227810000000001</v>
      </c>
      <c r="R119" s="54">
        <v>3.5247320000000002</v>
      </c>
      <c r="S119" s="54">
        <v>3.6282399999999999</v>
      </c>
      <c r="T119" s="54">
        <v>3.7342689999999998</v>
      </c>
      <c r="U119" s="54">
        <v>3.8428740000000001</v>
      </c>
      <c r="V119" s="54">
        <v>3.9541019999999998</v>
      </c>
      <c r="W119" s="54">
        <v>4.0687360000000004</v>
      </c>
      <c r="X119" s="54">
        <v>4.183522</v>
      </c>
      <c r="Y119" s="54">
        <v>4.3044919999999998</v>
      </c>
      <c r="Z119" s="54">
        <v>4.428242</v>
      </c>
      <c r="AA119" s="54">
        <v>4.5575359999999998</v>
      </c>
      <c r="AB119" s="54">
        <v>4.6906040000000004</v>
      </c>
      <c r="AC119" s="54">
        <v>4.8275569999999997</v>
      </c>
      <c r="AD119" s="54">
        <v>4.9685090000000001</v>
      </c>
      <c r="AE119" s="54">
        <v>5.1135770000000003</v>
      </c>
      <c r="AF119" s="54">
        <v>5.26288</v>
      </c>
      <c r="AG119" s="54">
        <v>5.4165429999999999</v>
      </c>
      <c r="AH119" s="54">
        <v>5.5746919999999998</v>
      </c>
      <c r="AI119" s="54">
        <v>5.7374580000000002</v>
      </c>
      <c r="AJ119" s="54">
        <v>5.9049769999999997</v>
      </c>
      <c r="AK119" s="54">
        <v>6.0773869999999999</v>
      </c>
      <c r="AL119" s="34">
        <v>3.0445E-2</v>
      </c>
    </row>
    <row r="120" spans="1:38" ht="15" customHeight="1" x14ac:dyDescent="0.45">
      <c r="A120" s="104" t="s">
        <v>1601</v>
      </c>
      <c r="B120" s="55" t="s">
        <v>1562</v>
      </c>
      <c r="C120" s="54">
        <v>14.205214</v>
      </c>
      <c r="D120" s="54">
        <v>14.682759000000001</v>
      </c>
      <c r="E120" s="54">
        <v>15.221869</v>
      </c>
      <c r="F120" s="54">
        <v>15.767253</v>
      </c>
      <c r="G120" s="54">
        <v>16.3169</v>
      </c>
      <c r="H120" s="54">
        <v>16.870643999999999</v>
      </c>
      <c r="I120" s="54">
        <v>17.428916999999998</v>
      </c>
      <c r="J120" s="54">
        <v>17.998280000000001</v>
      </c>
      <c r="K120" s="54">
        <v>18.578887999999999</v>
      </c>
      <c r="L120" s="54">
        <v>19.160851999999998</v>
      </c>
      <c r="M120" s="54">
        <v>19.753971</v>
      </c>
      <c r="N120" s="54">
        <v>20.357966999999999</v>
      </c>
      <c r="O120" s="54">
        <v>20.976313000000001</v>
      </c>
      <c r="P120" s="54">
        <v>21.599087000000001</v>
      </c>
      <c r="Q120" s="54">
        <v>22.248076999999999</v>
      </c>
      <c r="R120" s="54">
        <v>22.910757</v>
      </c>
      <c r="S120" s="54">
        <v>23.583559000000001</v>
      </c>
      <c r="T120" s="54">
        <v>24.272746999999999</v>
      </c>
      <c r="U120" s="54">
        <v>24.978680000000001</v>
      </c>
      <c r="V120" s="54">
        <v>25.701665999999999</v>
      </c>
      <c r="W120" s="54">
        <v>26.446783</v>
      </c>
      <c r="X120" s="54">
        <v>27.192892000000001</v>
      </c>
      <c r="Y120" s="54">
        <v>27.979198</v>
      </c>
      <c r="Z120" s="54">
        <v>28.783574999999999</v>
      </c>
      <c r="AA120" s="54">
        <v>29.623981000000001</v>
      </c>
      <c r="AB120" s="54">
        <v>30.488928000000001</v>
      </c>
      <c r="AC120" s="54">
        <v>31.379121999999999</v>
      </c>
      <c r="AD120" s="54">
        <v>32.295310999999998</v>
      </c>
      <c r="AE120" s="54">
        <v>33.238250999999998</v>
      </c>
      <c r="AF120" s="54">
        <v>34.208720999999997</v>
      </c>
      <c r="AG120" s="54">
        <v>35.207531000000003</v>
      </c>
      <c r="AH120" s="54">
        <v>36.235497000000002</v>
      </c>
      <c r="AI120" s="54">
        <v>37.293480000000002</v>
      </c>
      <c r="AJ120" s="54">
        <v>38.382351</v>
      </c>
      <c r="AK120" s="54">
        <v>39.503017</v>
      </c>
      <c r="AL120" s="34">
        <v>3.0445E-2</v>
      </c>
    </row>
    <row r="121" spans="1:38" ht="15" customHeight="1" x14ac:dyDescent="0.45">
      <c r="A121" s="104" t="s">
        <v>1602</v>
      </c>
      <c r="B121" s="55" t="s">
        <v>1568</v>
      </c>
      <c r="C121" s="54">
        <v>95.429489000000004</v>
      </c>
      <c r="D121" s="54">
        <v>98.436858999999998</v>
      </c>
      <c r="E121" s="54">
        <v>101.919281</v>
      </c>
      <c r="F121" s="54">
        <v>105.45713000000001</v>
      </c>
      <c r="G121" s="54">
        <v>109.104462</v>
      </c>
      <c r="H121" s="54">
        <v>112.72448</v>
      </c>
      <c r="I121" s="54">
        <v>116.32064800000001</v>
      </c>
      <c r="J121" s="54">
        <v>119.94976</v>
      </c>
      <c r="K121" s="54">
        <v>123.557419</v>
      </c>
      <c r="L121" s="54">
        <v>127.056793</v>
      </c>
      <c r="M121" s="54">
        <v>130.59124800000001</v>
      </c>
      <c r="N121" s="54">
        <v>134.17025799999999</v>
      </c>
      <c r="O121" s="54">
        <v>137.761368</v>
      </c>
      <c r="P121" s="54">
        <v>141.38540599999999</v>
      </c>
      <c r="Q121" s="54">
        <v>145.13642899999999</v>
      </c>
      <c r="R121" s="54">
        <v>148.979614</v>
      </c>
      <c r="S121" s="54">
        <v>152.86080899999999</v>
      </c>
      <c r="T121" s="54">
        <v>156.807907</v>
      </c>
      <c r="U121" s="54">
        <v>160.79853800000001</v>
      </c>
      <c r="V121" s="54">
        <v>164.92279099999999</v>
      </c>
      <c r="W121" s="54">
        <v>169.18693500000001</v>
      </c>
      <c r="X121" s="54">
        <v>173.53428600000001</v>
      </c>
      <c r="Y121" s="54">
        <v>178.07484400000001</v>
      </c>
      <c r="Z121" s="54">
        <v>182.73216199999999</v>
      </c>
      <c r="AA121" s="54">
        <v>187.47178600000001</v>
      </c>
      <c r="AB121" s="54">
        <v>192.334351</v>
      </c>
      <c r="AC121" s="54">
        <v>197.32302899999999</v>
      </c>
      <c r="AD121" s="54">
        <v>202.44113200000001</v>
      </c>
      <c r="AE121" s="54">
        <v>207.69193999999999</v>
      </c>
      <c r="AF121" s="54">
        <v>213.078979</v>
      </c>
      <c r="AG121" s="54">
        <v>218.60574299999999</v>
      </c>
      <c r="AH121" s="54">
        <v>224.27581799999999</v>
      </c>
      <c r="AI121" s="54">
        <v>230.09300200000001</v>
      </c>
      <c r="AJ121" s="54">
        <v>236.06106600000001</v>
      </c>
      <c r="AK121" s="54">
        <v>242.18392900000001</v>
      </c>
      <c r="AL121" s="34">
        <v>2.7657000000000001E-2</v>
      </c>
    </row>
    <row r="122" spans="1:38" ht="15" customHeight="1" x14ac:dyDescent="0.45">
      <c r="A122" s="104" t="s">
        <v>1603</v>
      </c>
      <c r="B122" s="55" t="s">
        <v>1558</v>
      </c>
      <c r="C122" s="54">
        <v>48.948746</v>
      </c>
      <c r="D122" s="54">
        <v>50.491321999999997</v>
      </c>
      <c r="E122" s="54">
        <v>52.277560999999999</v>
      </c>
      <c r="F122" s="54">
        <v>54.092232000000003</v>
      </c>
      <c r="G122" s="54">
        <v>55.963062000000001</v>
      </c>
      <c r="H122" s="54">
        <v>57.819881000000002</v>
      </c>
      <c r="I122" s="54">
        <v>59.664470999999999</v>
      </c>
      <c r="J122" s="54">
        <v>61.525950999999999</v>
      </c>
      <c r="K122" s="54">
        <v>63.376438</v>
      </c>
      <c r="L122" s="54">
        <v>65.171370999999994</v>
      </c>
      <c r="M122" s="54">
        <v>66.984298999999993</v>
      </c>
      <c r="N122" s="54">
        <v>68.820083999999994</v>
      </c>
      <c r="O122" s="54">
        <v>70.662079000000006</v>
      </c>
      <c r="P122" s="54">
        <v>72.520966000000001</v>
      </c>
      <c r="Q122" s="54">
        <v>74.444969</v>
      </c>
      <c r="R122" s="54">
        <v>76.416267000000005</v>
      </c>
      <c r="S122" s="54">
        <v>78.407050999999996</v>
      </c>
      <c r="T122" s="54">
        <v>80.431640999999999</v>
      </c>
      <c r="U122" s="54">
        <v>82.478560999999999</v>
      </c>
      <c r="V122" s="54">
        <v>84.594016999999994</v>
      </c>
      <c r="W122" s="54">
        <v>86.781227000000001</v>
      </c>
      <c r="X122" s="54">
        <v>89.011116000000001</v>
      </c>
      <c r="Y122" s="54">
        <v>91.340110999999993</v>
      </c>
      <c r="Z122" s="54">
        <v>93.728995999999995</v>
      </c>
      <c r="AA122" s="54">
        <v>96.160094999999998</v>
      </c>
      <c r="AB122" s="54">
        <v>98.654258999999996</v>
      </c>
      <c r="AC122" s="54">
        <v>101.213097</v>
      </c>
      <c r="AD122" s="54">
        <v>103.838341</v>
      </c>
      <c r="AE122" s="54">
        <v>106.531639</v>
      </c>
      <c r="AF122" s="54">
        <v>109.29482299999999</v>
      </c>
      <c r="AG122" s="54">
        <v>112.129662</v>
      </c>
      <c r="AH122" s="54">
        <v>115.038033</v>
      </c>
      <c r="AI122" s="54">
        <v>118.021835</v>
      </c>
      <c r="AJ122" s="54">
        <v>121.083046</v>
      </c>
      <c r="AK122" s="54">
        <v>124.22364</v>
      </c>
      <c r="AL122" s="34">
        <v>2.7657000000000001E-2</v>
      </c>
    </row>
    <row r="123" spans="1:38" ht="15" customHeight="1" x14ac:dyDescent="0.45">
      <c r="A123" s="104" t="s">
        <v>1604</v>
      </c>
      <c r="B123" s="55" t="s">
        <v>1560</v>
      </c>
      <c r="C123" s="54">
        <v>13.162689</v>
      </c>
      <c r="D123" s="54">
        <v>13.577499</v>
      </c>
      <c r="E123" s="54">
        <v>14.057833</v>
      </c>
      <c r="F123" s="54">
        <v>14.545811</v>
      </c>
      <c r="G123" s="54">
        <v>15.048890999999999</v>
      </c>
      <c r="H123" s="54">
        <v>15.548204999999999</v>
      </c>
      <c r="I123" s="54">
        <v>16.044228</v>
      </c>
      <c r="J123" s="54">
        <v>16.544794</v>
      </c>
      <c r="K123" s="54">
        <v>17.042404000000001</v>
      </c>
      <c r="L123" s="54">
        <v>17.525074</v>
      </c>
      <c r="M123" s="54">
        <v>18.012585000000001</v>
      </c>
      <c r="N123" s="54">
        <v>18.506243000000001</v>
      </c>
      <c r="O123" s="54">
        <v>19.001567999999999</v>
      </c>
      <c r="P123" s="54">
        <v>19.501438</v>
      </c>
      <c r="Q123" s="54">
        <v>20.018818</v>
      </c>
      <c r="R123" s="54">
        <v>20.548914</v>
      </c>
      <c r="S123" s="54">
        <v>21.084250999999998</v>
      </c>
      <c r="T123" s="54">
        <v>21.628677</v>
      </c>
      <c r="U123" s="54">
        <v>22.179110999999999</v>
      </c>
      <c r="V123" s="54">
        <v>22.747972000000001</v>
      </c>
      <c r="W123" s="54">
        <v>23.336130000000001</v>
      </c>
      <c r="X123" s="54">
        <v>23.935763999999999</v>
      </c>
      <c r="Y123" s="54">
        <v>24.562045999999999</v>
      </c>
      <c r="Z123" s="54">
        <v>25.204439000000001</v>
      </c>
      <c r="AA123" s="54">
        <v>25.858179</v>
      </c>
      <c r="AB123" s="54">
        <v>26.528877000000001</v>
      </c>
      <c r="AC123" s="54">
        <v>27.216974</v>
      </c>
      <c r="AD123" s="54">
        <v>27.922915</v>
      </c>
      <c r="AE123" s="54">
        <v>28.647165000000001</v>
      </c>
      <c r="AF123" s="54">
        <v>29.390203</v>
      </c>
      <c r="AG123" s="54">
        <v>30.152515000000001</v>
      </c>
      <c r="AH123" s="54">
        <v>30.934597</v>
      </c>
      <c r="AI123" s="54">
        <v>31.736967</v>
      </c>
      <c r="AJ123" s="54">
        <v>32.560146000000003</v>
      </c>
      <c r="AK123" s="54">
        <v>33.404677999999997</v>
      </c>
      <c r="AL123" s="34">
        <v>2.7657000000000001E-2</v>
      </c>
    </row>
    <row r="124" spans="1:38" ht="15" customHeight="1" x14ac:dyDescent="0.45">
      <c r="A124" s="104" t="s">
        <v>1605</v>
      </c>
      <c r="B124" s="55" t="s">
        <v>1562</v>
      </c>
      <c r="C124" s="54">
        <v>33.318058000000001</v>
      </c>
      <c r="D124" s="54">
        <v>34.368046</v>
      </c>
      <c r="E124" s="54">
        <v>35.583888999999999</v>
      </c>
      <c r="F124" s="54">
        <v>36.819083999999997</v>
      </c>
      <c r="G124" s="54">
        <v>38.092506</v>
      </c>
      <c r="H124" s="54">
        <v>39.356392</v>
      </c>
      <c r="I124" s="54">
        <v>40.611953999999997</v>
      </c>
      <c r="J124" s="54">
        <v>41.879013</v>
      </c>
      <c r="K124" s="54">
        <v>43.138584000000002</v>
      </c>
      <c r="L124" s="54">
        <v>44.360348000000002</v>
      </c>
      <c r="M124" s="54">
        <v>45.594357000000002</v>
      </c>
      <c r="N124" s="54">
        <v>46.843929000000003</v>
      </c>
      <c r="O124" s="54">
        <v>48.097721</v>
      </c>
      <c r="P124" s="54">
        <v>49.363014</v>
      </c>
      <c r="Q124" s="54">
        <v>50.672634000000002</v>
      </c>
      <c r="R124" s="54">
        <v>52.014439000000003</v>
      </c>
      <c r="S124" s="54">
        <v>53.369511000000003</v>
      </c>
      <c r="T124" s="54">
        <v>54.747588999999998</v>
      </c>
      <c r="U124" s="54">
        <v>56.140872999999999</v>
      </c>
      <c r="V124" s="54">
        <v>57.580807</v>
      </c>
      <c r="W124" s="54">
        <v>59.069583999999999</v>
      </c>
      <c r="X124" s="54">
        <v>60.587398999999998</v>
      </c>
      <c r="Y124" s="54">
        <v>62.172688000000001</v>
      </c>
      <c r="Z124" s="54">
        <v>63.798732999999999</v>
      </c>
      <c r="AA124" s="54">
        <v>65.453513999999998</v>
      </c>
      <c r="AB124" s="54">
        <v>67.151222000000004</v>
      </c>
      <c r="AC124" s="54">
        <v>68.892960000000002</v>
      </c>
      <c r="AD124" s="54">
        <v>70.679878000000002</v>
      </c>
      <c r="AE124" s="54">
        <v>72.513137999999998</v>
      </c>
      <c r="AF124" s="54">
        <v>74.393951000000001</v>
      </c>
      <c r="AG124" s="54">
        <v>76.323554999999999</v>
      </c>
      <c r="AH124" s="54">
        <v>78.303200000000004</v>
      </c>
      <c r="AI124" s="54">
        <v>80.334198000000001</v>
      </c>
      <c r="AJ124" s="54">
        <v>82.417869999999994</v>
      </c>
      <c r="AK124" s="54">
        <v>84.555594999999997</v>
      </c>
      <c r="AL124" s="34">
        <v>2.7657000000000001E-2</v>
      </c>
    </row>
    <row r="125" spans="1:38" ht="15" customHeight="1" x14ac:dyDescent="0.45">
      <c r="A125" s="104" t="s">
        <v>1606</v>
      </c>
      <c r="B125" s="55" t="s">
        <v>1570</v>
      </c>
      <c r="C125" s="54">
        <v>261.31573500000002</v>
      </c>
      <c r="D125" s="54">
        <v>267.21365400000002</v>
      </c>
      <c r="E125" s="54">
        <v>273.07195999999999</v>
      </c>
      <c r="F125" s="54">
        <v>278.93810999999999</v>
      </c>
      <c r="G125" s="54">
        <v>284.89471400000002</v>
      </c>
      <c r="H125" s="54">
        <v>290.84957900000001</v>
      </c>
      <c r="I125" s="54">
        <v>296.88034099999999</v>
      </c>
      <c r="J125" s="54">
        <v>303.02212500000002</v>
      </c>
      <c r="K125" s="54">
        <v>309.212219</v>
      </c>
      <c r="L125" s="54">
        <v>315.31842</v>
      </c>
      <c r="M125" s="54">
        <v>321.41299400000003</v>
      </c>
      <c r="N125" s="54">
        <v>327.46826199999998</v>
      </c>
      <c r="O125" s="54">
        <v>333.56243899999998</v>
      </c>
      <c r="P125" s="54">
        <v>339.58245799999997</v>
      </c>
      <c r="Q125" s="54">
        <v>345.51388500000002</v>
      </c>
      <c r="R125" s="54">
        <v>351.645264</v>
      </c>
      <c r="S125" s="54">
        <v>357.827789</v>
      </c>
      <c r="T125" s="54">
        <v>364.07019000000003</v>
      </c>
      <c r="U125" s="54">
        <v>370.36703499999999</v>
      </c>
      <c r="V125" s="54">
        <v>376.79885899999999</v>
      </c>
      <c r="W125" s="54">
        <v>383.39511099999999</v>
      </c>
      <c r="X125" s="54">
        <v>390.04699699999998</v>
      </c>
      <c r="Y125" s="54">
        <v>396.83837899999997</v>
      </c>
      <c r="Z125" s="54">
        <v>403.71032700000001</v>
      </c>
      <c r="AA125" s="54">
        <v>410.66763300000002</v>
      </c>
      <c r="AB125" s="54">
        <v>417.74481200000002</v>
      </c>
      <c r="AC125" s="54">
        <v>424.94390900000002</v>
      </c>
      <c r="AD125" s="54">
        <v>432.26718099999999</v>
      </c>
      <c r="AE125" s="54">
        <v>439.71658300000001</v>
      </c>
      <c r="AF125" s="54">
        <v>447.29437300000001</v>
      </c>
      <c r="AG125" s="54">
        <v>455.002747</v>
      </c>
      <c r="AH125" s="54">
        <v>462.84399400000001</v>
      </c>
      <c r="AI125" s="54">
        <v>470.820312</v>
      </c>
      <c r="AJ125" s="54">
        <v>478.93417399999998</v>
      </c>
      <c r="AK125" s="54">
        <v>487.18777499999999</v>
      </c>
      <c r="AL125" s="34">
        <v>1.8367000000000001E-2</v>
      </c>
    </row>
    <row r="126" spans="1:38" ht="15" customHeight="1" x14ac:dyDescent="0.45">
      <c r="A126" s="104" t="s">
        <v>1607</v>
      </c>
      <c r="B126" s="55" t="s">
        <v>1558</v>
      </c>
      <c r="C126" s="54">
        <v>166.081604</v>
      </c>
      <c r="D126" s="54">
        <v>169.83007799999999</v>
      </c>
      <c r="E126" s="54">
        <v>173.55337499999999</v>
      </c>
      <c r="F126" s="54">
        <v>177.28166200000001</v>
      </c>
      <c r="G126" s="54">
        <v>181.067429</v>
      </c>
      <c r="H126" s="54">
        <v>184.85209699999999</v>
      </c>
      <c r="I126" s="54">
        <v>188.685013</v>
      </c>
      <c r="J126" s="54">
        <v>192.58848599999999</v>
      </c>
      <c r="K126" s="54">
        <v>196.522659</v>
      </c>
      <c r="L126" s="54">
        <v>200.403503</v>
      </c>
      <c r="M126" s="54">
        <v>204.27694700000001</v>
      </c>
      <c r="N126" s="54">
        <v>208.12544299999999</v>
      </c>
      <c r="O126" s="54">
        <v>211.99865700000001</v>
      </c>
      <c r="P126" s="54">
        <v>215.824738</v>
      </c>
      <c r="Q126" s="54">
        <v>219.59451300000001</v>
      </c>
      <c r="R126" s="54">
        <v>223.491364</v>
      </c>
      <c r="S126" s="54">
        <v>227.420715</v>
      </c>
      <c r="T126" s="54">
        <v>231.38815299999999</v>
      </c>
      <c r="U126" s="54">
        <v>235.39013700000001</v>
      </c>
      <c r="V126" s="54">
        <v>239.47795099999999</v>
      </c>
      <c r="W126" s="54">
        <v>243.67025799999999</v>
      </c>
      <c r="X126" s="54">
        <v>247.897919</v>
      </c>
      <c r="Y126" s="54">
        <v>252.21426400000001</v>
      </c>
      <c r="Z126" s="54">
        <v>256.58178700000002</v>
      </c>
      <c r="AA126" s="54">
        <v>261.00357100000002</v>
      </c>
      <c r="AB126" s="54">
        <v>265.50152600000001</v>
      </c>
      <c r="AC126" s="54">
        <v>270.07699600000001</v>
      </c>
      <c r="AD126" s="54">
        <v>274.73135400000001</v>
      </c>
      <c r="AE126" s="54">
        <v>279.46588100000002</v>
      </c>
      <c r="AF126" s="54">
        <v>284.28201300000001</v>
      </c>
      <c r="AG126" s="54">
        <v>289.181152</v>
      </c>
      <c r="AH126" s="54">
        <v>294.16473400000001</v>
      </c>
      <c r="AI126" s="54">
        <v>299.23416099999997</v>
      </c>
      <c r="AJ126" s="54">
        <v>304.39099099999999</v>
      </c>
      <c r="AK126" s="54">
        <v>309.63662699999998</v>
      </c>
      <c r="AL126" s="34">
        <v>1.8367000000000001E-2</v>
      </c>
    </row>
    <row r="127" spans="1:38" ht="15" customHeight="1" x14ac:dyDescent="0.45">
      <c r="A127" s="104" t="s">
        <v>1608</v>
      </c>
      <c r="B127" s="55" t="s">
        <v>1560</v>
      </c>
      <c r="C127" s="54">
        <v>48.983561999999999</v>
      </c>
      <c r="D127" s="54">
        <v>50.089126999999998</v>
      </c>
      <c r="E127" s="54">
        <v>51.187260000000002</v>
      </c>
      <c r="F127" s="54">
        <v>52.286869000000003</v>
      </c>
      <c r="G127" s="54">
        <v>53.403430999999998</v>
      </c>
      <c r="H127" s="54">
        <v>54.519669</v>
      </c>
      <c r="I127" s="54">
        <v>55.650139000000003</v>
      </c>
      <c r="J127" s="54">
        <v>56.801414000000001</v>
      </c>
      <c r="K127" s="54">
        <v>57.961739000000001</v>
      </c>
      <c r="L127" s="54">
        <v>59.106346000000002</v>
      </c>
      <c r="M127" s="54">
        <v>60.248767999999998</v>
      </c>
      <c r="N127" s="54">
        <v>61.383834999999998</v>
      </c>
      <c r="O127" s="54">
        <v>62.526184000000001</v>
      </c>
      <c r="P127" s="54">
        <v>63.654636000000004</v>
      </c>
      <c r="Q127" s="54">
        <v>64.766479000000004</v>
      </c>
      <c r="R127" s="54">
        <v>65.915809999999993</v>
      </c>
      <c r="S127" s="54">
        <v>67.074721999999994</v>
      </c>
      <c r="T127" s="54">
        <v>68.244857999999994</v>
      </c>
      <c r="U127" s="54">
        <v>69.425194000000005</v>
      </c>
      <c r="V127" s="54">
        <v>70.630843999999996</v>
      </c>
      <c r="W127" s="54">
        <v>71.867310000000003</v>
      </c>
      <c r="X127" s="54">
        <v>73.114197000000004</v>
      </c>
      <c r="Y127" s="54">
        <v>74.387237999999996</v>
      </c>
      <c r="Z127" s="54">
        <v>75.675392000000002</v>
      </c>
      <c r="AA127" s="54">
        <v>76.979538000000005</v>
      </c>
      <c r="AB127" s="54">
        <v>78.306145000000001</v>
      </c>
      <c r="AC127" s="54">
        <v>79.655624000000003</v>
      </c>
      <c r="AD127" s="54">
        <v>81.028366000000005</v>
      </c>
      <c r="AE127" s="54">
        <v>82.424751000000001</v>
      </c>
      <c r="AF127" s="54">
        <v>83.845207000000002</v>
      </c>
      <c r="AG127" s="54">
        <v>85.290137999999999</v>
      </c>
      <c r="AH127" s="54">
        <v>86.759972000000005</v>
      </c>
      <c r="AI127" s="54">
        <v>88.255134999999996</v>
      </c>
      <c r="AJ127" s="54">
        <v>89.776070000000004</v>
      </c>
      <c r="AK127" s="54">
        <v>91.323211999999998</v>
      </c>
      <c r="AL127" s="34">
        <v>1.8367000000000001E-2</v>
      </c>
    </row>
    <row r="128" spans="1:38" ht="15" customHeight="1" x14ac:dyDescent="0.45">
      <c r="A128" s="104" t="s">
        <v>1609</v>
      </c>
      <c r="B128" s="55" t="s">
        <v>1562</v>
      </c>
      <c r="C128" s="54">
        <v>46.250576000000002</v>
      </c>
      <c r="D128" s="54">
        <v>47.294455999999997</v>
      </c>
      <c r="E128" s="54">
        <v>48.331322</v>
      </c>
      <c r="F128" s="54">
        <v>49.369579000000002</v>
      </c>
      <c r="G128" s="54">
        <v>50.423842999999998</v>
      </c>
      <c r="H128" s="54">
        <v>51.477801999999997</v>
      </c>
      <c r="I128" s="54">
        <v>52.545197000000002</v>
      </c>
      <c r="J128" s="54">
        <v>53.632240000000003</v>
      </c>
      <c r="K128" s="54">
        <v>54.727829</v>
      </c>
      <c r="L128" s="54">
        <v>55.808571000000001</v>
      </c>
      <c r="M128" s="54">
        <v>56.887256999999998</v>
      </c>
      <c r="N128" s="54">
        <v>57.958987999999998</v>
      </c>
      <c r="O128" s="54">
        <v>59.037601000000002</v>
      </c>
      <c r="P128" s="54">
        <v>60.103088</v>
      </c>
      <c r="Q128" s="54">
        <v>61.152904999999997</v>
      </c>
      <c r="R128" s="54">
        <v>62.238098000000001</v>
      </c>
      <c r="S128" s="54">
        <v>63.332355</v>
      </c>
      <c r="T128" s="54">
        <v>64.437209999999993</v>
      </c>
      <c r="U128" s="54">
        <v>65.551688999999996</v>
      </c>
      <c r="V128" s="54">
        <v>66.690062999999995</v>
      </c>
      <c r="W128" s="54">
        <v>67.857544000000004</v>
      </c>
      <c r="X128" s="54">
        <v>69.034865999999994</v>
      </c>
      <c r="Y128" s="54">
        <v>70.236885000000001</v>
      </c>
      <c r="Z128" s="54">
        <v>71.453163000000004</v>
      </c>
      <c r="AA128" s="54">
        <v>72.684539999999998</v>
      </c>
      <c r="AB128" s="54">
        <v>73.937140999999997</v>
      </c>
      <c r="AC128" s="54">
        <v>75.211319000000003</v>
      </c>
      <c r="AD128" s="54">
        <v>76.507469</v>
      </c>
      <c r="AE128" s="54">
        <v>77.825951000000003</v>
      </c>
      <c r="AF128" s="54">
        <v>79.167152000000002</v>
      </c>
      <c r="AG128" s="54">
        <v>80.531464</v>
      </c>
      <c r="AH128" s="54">
        <v>81.919289000000006</v>
      </c>
      <c r="AI128" s="54">
        <v>83.331031999999993</v>
      </c>
      <c r="AJ128" s="54">
        <v>84.767112999999995</v>
      </c>
      <c r="AK128" s="54">
        <v>86.227928000000006</v>
      </c>
      <c r="AL128" s="34">
        <v>1.8367000000000001E-2</v>
      </c>
    </row>
    <row r="129" spans="1:38" ht="15" customHeight="1" x14ac:dyDescent="0.45">
      <c r="A129" s="104" t="s">
        <v>1610</v>
      </c>
      <c r="B129" s="55" t="s">
        <v>1572</v>
      </c>
      <c r="C129" s="54">
        <v>44.372638999999999</v>
      </c>
      <c r="D129" s="54">
        <v>46.698650000000001</v>
      </c>
      <c r="E129" s="54">
        <v>49.157127000000003</v>
      </c>
      <c r="F129" s="54">
        <v>51.659950000000002</v>
      </c>
      <c r="G129" s="54">
        <v>54.183166999999997</v>
      </c>
      <c r="H129" s="54">
        <v>56.846359</v>
      </c>
      <c r="I129" s="54">
        <v>59.603661000000002</v>
      </c>
      <c r="J129" s="54">
        <v>62.528216999999998</v>
      </c>
      <c r="K129" s="54">
        <v>65.568702999999999</v>
      </c>
      <c r="L129" s="54">
        <v>68.731628000000001</v>
      </c>
      <c r="M129" s="54">
        <v>72.067856000000006</v>
      </c>
      <c r="N129" s="54">
        <v>75.620116999999993</v>
      </c>
      <c r="O129" s="54">
        <v>79.396591000000001</v>
      </c>
      <c r="P129" s="54">
        <v>83.358008999999996</v>
      </c>
      <c r="Q129" s="54">
        <v>87.489204000000001</v>
      </c>
      <c r="R129" s="54">
        <v>91.830246000000002</v>
      </c>
      <c r="S129" s="54">
        <v>96.351883000000001</v>
      </c>
      <c r="T129" s="54">
        <v>101.254059</v>
      </c>
      <c r="U129" s="54">
        <v>106.300674</v>
      </c>
      <c r="V129" s="54">
        <v>111.580719</v>
      </c>
      <c r="W129" s="54">
        <v>117.115799</v>
      </c>
      <c r="X129" s="54">
        <v>122.88359800000001</v>
      </c>
      <c r="Y129" s="54">
        <v>129.00672900000001</v>
      </c>
      <c r="Z129" s="54">
        <v>135.382385</v>
      </c>
      <c r="AA129" s="54">
        <v>142.049927</v>
      </c>
      <c r="AB129" s="54">
        <v>149.04586800000001</v>
      </c>
      <c r="AC129" s="54">
        <v>156.38632200000001</v>
      </c>
      <c r="AD129" s="54">
        <v>164.08833300000001</v>
      </c>
      <c r="AE129" s="54">
        <v>172.169647</v>
      </c>
      <c r="AF129" s="54">
        <v>180.648956</v>
      </c>
      <c r="AG129" s="54">
        <v>189.545883</v>
      </c>
      <c r="AH129" s="54">
        <v>198.88098099999999</v>
      </c>
      <c r="AI129" s="54">
        <v>208.675827</v>
      </c>
      <c r="AJ129" s="54">
        <v>218.95306400000001</v>
      </c>
      <c r="AK129" s="54">
        <v>229.73644999999999</v>
      </c>
      <c r="AL129" s="34">
        <v>4.9464000000000001E-2</v>
      </c>
    </row>
    <row r="130" spans="1:38" ht="15" customHeight="1" x14ac:dyDescent="0.45">
      <c r="A130" s="104" t="s">
        <v>1611</v>
      </c>
      <c r="B130" s="55" t="s">
        <v>1558</v>
      </c>
      <c r="C130" s="54">
        <v>16.752934</v>
      </c>
      <c r="D130" s="54">
        <v>17.631122999999999</v>
      </c>
      <c r="E130" s="54">
        <v>18.559324</v>
      </c>
      <c r="F130" s="54">
        <v>19.504266999999999</v>
      </c>
      <c r="G130" s="54">
        <v>20.456909</v>
      </c>
      <c r="H130" s="54">
        <v>21.462399999999999</v>
      </c>
      <c r="I130" s="54">
        <v>22.503422</v>
      </c>
      <c r="J130" s="54">
        <v>23.607592</v>
      </c>
      <c r="K130" s="54">
        <v>24.755531000000001</v>
      </c>
      <c r="L130" s="54">
        <v>25.949695999999999</v>
      </c>
      <c r="M130" s="54">
        <v>27.209292999999999</v>
      </c>
      <c r="N130" s="54">
        <v>28.550453000000001</v>
      </c>
      <c r="O130" s="54">
        <v>29.976262999999999</v>
      </c>
      <c r="P130" s="54">
        <v>31.471900999999999</v>
      </c>
      <c r="Q130" s="54">
        <v>33.031635000000001</v>
      </c>
      <c r="R130" s="54">
        <v>34.670605000000002</v>
      </c>
      <c r="S130" s="54">
        <v>36.377749999999999</v>
      </c>
      <c r="T130" s="54">
        <v>38.228572999999997</v>
      </c>
      <c r="U130" s="54">
        <v>40.133926000000002</v>
      </c>
      <c r="V130" s="54">
        <v>42.127411000000002</v>
      </c>
      <c r="W130" s="54">
        <v>44.217185999999998</v>
      </c>
      <c r="X130" s="54">
        <v>46.394824999999997</v>
      </c>
      <c r="Y130" s="54">
        <v>48.706623</v>
      </c>
      <c r="Z130" s="54">
        <v>51.113754</v>
      </c>
      <c r="AA130" s="54">
        <v>53.631095999999999</v>
      </c>
      <c r="AB130" s="54">
        <v>56.272415000000002</v>
      </c>
      <c r="AC130" s="54">
        <v>59.043816</v>
      </c>
      <c r="AD130" s="54">
        <v>61.951717000000002</v>
      </c>
      <c r="AE130" s="54">
        <v>65.002823000000006</v>
      </c>
      <c r="AF130" s="54">
        <v>68.204200999999998</v>
      </c>
      <c r="AG130" s="54">
        <v>71.563239999999993</v>
      </c>
      <c r="AH130" s="54">
        <v>75.087715000000003</v>
      </c>
      <c r="AI130" s="54">
        <v>78.785767000000007</v>
      </c>
      <c r="AJ130" s="54">
        <v>82.665947000000003</v>
      </c>
      <c r="AK130" s="54">
        <v>86.737228000000002</v>
      </c>
      <c r="AL130" s="34">
        <v>4.9464000000000001E-2</v>
      </c>
    </row>
    <row r="131" spans="1:38" ht="15" customHeight="1" x14ac:dyDescent="0.45">
      <c r="A131" s="104" t="s">
        <v>1612</v>
      </c>
      <c r="B131" s="55" t="s">
        <v>1560</v>
      </c>
      <c r="C131" s="54">
        <v>14.262632999999999</v>
      </c>
      <c r="D131" s="54">
        <v>15.010281000000001</v>
      </c>
      <c r="E131" s="54">
        <v>15.800504999999999</v>
      </c>
      <c r="F131" s="54">
        <v>16.604984000000002</v>
      </c>
      <c r="G131" s="54">
        <v>17.416018000000001</v>
      </c>
      <c r="H131" s="54">
        <v>18.272044999999999</v>
      </c>
      <c r="I131" s="54">
        <v>19.158318999999999</v>
      </c>
      <c r="J131" s="54">
        <v>20.098354</v>
      </c>
      <c r="K131" s="54">
        <v>21.075655000000001</v>
      </c>
      <c r="L131" s="54">
        <v>22.092310000000001</v>
      </c>
      <c r="M131" s="54">
        <v>23.164667000000001</v>
      </c>
      <c r="N131" s="54">
        <v>24.306464999999999</v>
      </c>
      <c r="O131" s="54">
        <v>25.520332</v>
      </c>
      <c r="P131" s="54">
        <v>26.793645999999999</v>
      </c>
      <c r="Q131" s="54">
        <v>28.121531000000001</v>
      </c>
      <c r="R131" s="54">
        <v>29.516864999999999</v>
      </c>
      <c r="S131" s="54">
        <v>30.970247000000001</v>
      </c>
      <c r="T131" s="54">
        <v>32.545948000000003</v>
      </c>
      <c r="U131" s="54">
        <v>34.168072000000002</v>
      </c>
      <c r="V131" s="54">
        <v>35.865231000000001</v>
      </c>
      <c r="W131" s="54">
        <v>37.644362999999998</v>
      </c>
      <c r="X131" s="54">
        <v>39.498299000000003</v>
      </c>
      <c r="Y131" s="54">
        <v>41.466450000000002</v>
      </c>
      <c r="Z131" s="54">
        <v>43.515762000000002</v>
      </c>
      <c r="AA131" s="54">
        <v>45.658904999999997</v>
      </c>
      <c r="AB131" s="54">
        <v>47.907600000000002</v>
      </c>
      <c r="AC131" s="54">
        <v>50.267032999999998</v>
      </c>
      <c r="AD131" s="54">
        <v>52.74268</v>
      </c>
      <c r="AE131" s="54">
        <v>55.340243999999998</v>
      </c>
      <c r="AF131" s="54">
        <v>58.065734999999997</v>
      </c>
      <c r="AG131" s="54">
        <v>60.925468000000002</v>
      </c>
      <c r="AH131" s="54">
        <v>63.926029</v>
      </c>
      <c r="AI131" s="54">
        <v>67.074370999999999</v>
      </c>
      <c r="AJ131" s="54">
        <v>70.377769000000001</v>
      </c>
      <c r="AK131" s="54">
        <v>73.843857</v>
      </c>
      <c r="AL131" s="34">
        <v>4.9464000000000001E-2</v>
      </c>
    </row>
    <row r="132" spans="1:38" ht="15" customHeight="1" x14ac:dyDescent="0.45">
      <c r="A132" s="104" t="s">
        <v>1613</v>
      </c>
      <c r="B132" s="55" t="s">
        <v>1562</v>
      </c>
      <c r="C132" s="54">
        <v>13.35707</v>
      </c>
      <c r="D132" s="54">
        <v>14.057247</v>
      </c>
      <c r="E132" s="54">
        <v>14.797298</v>
      </c>
      <c r="F132" s="54">
        <v>15.550699</v>
      </c>
      <c r="G132" s="54">
        <v>16.31024</v>
      </c>
      <c r="H132" s="54">
        <v>17.111916000000001</v>
      </c>
      <c r="I132" s="54">
        <v>17.941918999999999</v>
      </c>
      <c r="J132" s="54">
        <v>18.822268999999999</v>
      </c>
      <c r="K132" s="54">
        <v>19.737518000000001</v>
      </c>
      <c r="L132" s="54">
        <v>20.689623000000001</v>
      </c>
      <c r="M132" s="54">
        <v>21.693895000000001</v>
      </c>
      <c r="N132" s="54">
        <v>22.763199</v>
      </c>
      <c r="O132" s="54">
        <v>23.899994</v>
      </c>
      <c r="P132" s="54">
        <v>25.092462999999999</v>
      </c>
      <c r="Q132" s="54">
        <v>26.336034999999999</v>
      </c>
      <c r="R132" s="54">
        <v>27.642778</v>
      </c>
      <c r="S132" s="54">
        <v>29.003882999999998</v>
      </c>
      <c r="T132" s="54">
        <v>30.479538000000002</v>
      </c>
      <c r="U132" s="54">
        <v>31.998671999999999</v>
      </c>
      <c r="V132" s="54">
        <v>33.588073999999999</v>
      </c>
      <c r="W132" s="54">
        <v>35.254246000000002</v>
      </c>
      <c r="X132" s="54">
        <v>36.990470999999999</v>
      </c>
      <c r="Y132" s="54">
        <v>38.833660000000002</v>
      </c>
      <c r="Z132" s="54">
        <v>40.752861000000003</v>
      </c>
      <c r="AA132" s="54">
        <v>42.759926</v>
      </c>
      <c r="AB132" s="54">
        <v>44.865848999999997</v>
      </c>
      <c r="AC132" s="54">
        <v>47.075474</v>
      </c>
      <c r="AD132" s="54">
        <v>49.393935999999997</v>
      </c>
      <c r="AE132" s="54">
        <v>51.82658</v>
      </c>
      <c r="AF132" s="54">
        <v>54.379024999999999</v>
      </c>
      <c r="AG132" s="54">
        <v>57.057178</v>
      </c>
      <c r="AH132" s="54">
        <v>59.867237000000003</v>
      </c>
      <c r="AI132" s="54">
        <v>62.815685000000002</v>
      </c>
      <c r="AJ132" s="54">
        <v>65.90934</v>
      </c>
      <c r="AK132" s="54">
        <v>69.155356999999995</v>
      </c>
      <c r="AL132" s="34">
        <v>4.9464000000000001E-2</v>
      </c>
    </row>
    <row r="133" spans="1:38" ht="15" customHeight="1" x14ac:dyDescent="0.45">
      <c r="A133" s="104" t="s">
        <v>1614</v>
      </c>
      <c r="B133" s="55" t="s">
        <v>1574</v>
      </c>
      <c r="C133" s="54">
        <v>113.62853200000001</v>
      </c>
      <c r="D133" s="54">
        <v>118.640381</v>
      </c>
      <c r="E133" s="54">
        <v>123.848686</v>
      </c>
      <c r="F133" s="54">
        <v>129.33078</v>
      </c>
      <c r="G133" s="54">
        <v>135.06045499999999</v>
      </c>
      <c r="H133" s="54">
        <v>141.08279400000001</v>
      </c>
      <c r="I133" s="54">
        <v>147.32086200000001</v>
      </c>
      <c r="J133" s="54">
        <v>153.67756700000001</v>
      </c>
      <c r="K133" s="54">
        <v>160.127274</v>
      </c>
      <c r="L133" s="54">
        <v>166.676849</v>
      </c>
      <c r="M133" s="54">
        <v>173.277863</v>
      </c>
      <c r="N133" s="54">
        <v>179.81785600000001</v>
      </c>
      <c r="O133" s="54">
        <v>186.53852800000001</v>
      </c>
      <c r="P133" s="54">
        <v>193.391403</v>
      </c>
      <c r="Q133" s="54">
        <v>200.309189</v>
      </c>
      <c r="R133" s="54">
        <v>207.433502</v>
      </c>
      <c r="S133" s="54">
        <v>214.522614</v>
      </c>
      <c r="T133" s="54">
        <v>221.56964099999999</v>
      </c>
      <c r="U133" s="54">
        <v>228.852386</v>
      </c>
      <c r="V133" s="54">
        <v>236.35629299999999</v>
      </c>
      <c r="W133" s="54">
        <v>244.10986299999999</v>
      </c>
      <c r="X133" s="54">
        <v>251.59054599999999</v>
      </c>
      <c r="Y133" s="54">
        <v>259.04531900000001</v>
      </c>
      <c r="Z133" s="54">
        <v>266.82308999999998</v>
      </c>
      <c r="AA133" s="54">
        <v>274.82785000000001</v>
      </c>
      <c r="AB133" s="54">
        <v>283.07278400000001</v>
      </c>
      <c r="AC133" s="54">
        <v>291.56506300000001</v>
      </c>
      <c r="AD133" s="54">
        <v>300.31210299999998</v>
      </c>
      <c r="AE133" s="54">
        <v>309.32156400000002</v>
      </c>
      <c r="AF133" s="54">
        <v>318.60134900000003</v>
      </c>
      <c r="AG133" s="54">
        <v>328.15948500000002</v>
      </c>
      <c r="AH133" s="54">
        <v>338.00433299999997</v>
      </c>
      <c r="AI133" s="54">
        <v>348.14459199999999</v>
      </c>
      <c r="AJ133" s="54">
        <v>358.58904999999999</v>
      </c>
      <c r="AK133" s="54">
        <v>369.34683200000001</v>
      </c>
      <c r="AL133" s="34">
        <v>3.5012000000000001E-2</v>
      </c>
    </row>
    <row r="134" spans="1:38" ht="15" customHeight="1" x14ac:dyDescent="0.45">
      <c r="A134" s="104" t="s">
        <v>1615</v>
      </c>
      <c r="B134" s="55" t="s">
        <v>1558</v>
      </c>
      <c r="C134" s="54">
        <v>48.666049999999998</v>
      </c>
      <c r="D134" s="54">
        <v>50.812579999999997</v>
      </c>
      <c r="E134" s="54">
        <v>53.043250999999998</v>
      </c>
      <c r="F134" s="54">
        <v>55.391182000000001</v>
      </c>
      <c r="G134" s="54">
        <v>57.845142000000003</v>
      </c>
      <c r="H134" s="54">
        <v>60.424458000000001</v>
      </c>
      <c r="I134" s="54">
        <v>63.096164999999999</v>
      </c>
      <c r="J134" s="54">
        <v>65.818680000000001</v>
      </c>
      <c r="K134" s="54">
        <v>68.581031999999993</v>
      </c>
      <c r="L134" s="54">
        <v>71.386146999999994</v>
      </c>
      <c r="M134" s="54">
        <v>74.213310000000007</v>
      </c>
      <c r="N134" s="54">
        <v>77.014328000000006</v>
      </c>
      <c r="O134" s="54">
        <v>79.892723000000004</v>
      </c>
      <c r="P134" s="54">
        <v>82.827751000000006</v>
      </c>
      <c r="Q134" s="54">
        <v>85.790572999999995</v>
      </c>
      <c r="R134" s="54">
        <v>88.841858000000002</v>
      </c>
      <c r="S134" s="54">
        <v>91.878051999999997</v>
      </c>
      <c r="T134" s="54">
        <v>94.896225000000001</v>
      </c>
      <c r="U134" s="54">
        <v>98.015366</v>
      </c>
      <c r="V134" s="54">
        <v>101.22920999999999</v>
      </c>
      <c r="W134" s="54">
        <v>104.550003</v>
      </c>
      <c r="X134" s="54">
        <v>107.753906</v>
      </c>
      <c r="Y134" s="54">
        <v>110.946724</v>
      </c>
      <c r="Z134" s="54">
        <v>114.277863</v>
      </c>
      <c r="AA134" s="54">
        <v>117.706238</v>
      </c>
      <c r="AB134" s="54">
        <v>121.23745700000001</v>
      </c>
      <c r="AC134" s="54">
        <v>124.874619</v>
      </c>
      <c r="AD134" s="54">
        <v>128.62091100000001</v>
      </c>
      <c r="AE134" s="54">
        <v>132.479568</v>
      </c>
      <c r="AF134" s="54">
        <v>136.45401000000001</v>
      </c>
      <c r="AG134" s="54">
        <v>140.54766799999999</v>
      </c>
      <c r="AH134" s="54">
        <v>144.76414500000001</v>
      </c>
      <c r="AI134" s="54">
        <v>149.10711699999999</v>
      </c>
      <c r="AJ134" s="54">
        <v>153.58038300000001</v>
      </c>
      <c r="AK134" s="54">
        <v>158.187836</v>
      </c>
      <c r="AL134" s="34">
        <v>3.5012000000000001E-2</v>
      </c>
    </row>
    <row r="135" spans="1:38" ht="15" customHeight="1" x14ac:dyDescent="0.45">
      <c r="A135" s="104" t="s">
        <v>1616</v>
      </c>
      <c r="B135" s="55" t="s">
        <v>1560</v>
      </c>
      <c r="C135" s="54">
        <v>59.381507999999997</v>
      </c>
      <c r="D135" s="54">
        <v>62.000670999999997</v>
      </c>
      <c r="E135" s="54">
        <v>64.722496000000007</v>
      </c>
      <c r="F135" s="54">
        <v>67.587401999999997</v>
      </c>
      <c r="G135" s="54">
        <v>70.581695999999994</v>
      </c>
      <c r="H135" s="54">
        <v>73.728927999999996</v>
      </c>
      <c r="I135" s="54">
        <v>76.988899000000004</v>
      </c>
      <c r="J135" s="54">
        <v>80.310867000000002</v>
      </c>
      <c r="K135" s="54">
        <v>83.681442000000004</v>
      </c>
      <c r="L135" s="54">
        <v>87.104202000000001</v>
      </c>
      <c r="M135" s="54">
        <v>90.553855999999996</v>
      </c>
      <c r="N135" s="54">
        <v>93.971610999999996</v>
      </c>
      <c r="O135" s="54">
        <v>97.483795000000001</v>
      </c>
      <c r="P135" s="54">
        <v>101.065056</v>
      </c>
      <c r="Q135" s="54">
        <v>104.680244</v>
      </c>
      <c r="R135" s="54">
        <v>108.40336600000001</v>
      </c>
      <c r="S135" s="54">
        <v>112.108093</v>
      </c>
      <c r="T135" s="54">
        <v>115.79080999999999</v>
      </c>
      <c r="U135" s="54">
        <v>119.59672500000001</v>
      </c>
      <c r="V135" s="54">
        <v>123.518219</v>
      </c>
      <c r="W135" s="54">
        <v>127.570183</v>
      </c>
      <c r="X135" s="54">
        <v>131.47953799999999</v>
      </c>
      <c r="Y135" s="54">
        <v>135.37536600000001</v>
      </c>
      <c r="Z135" s="54">
        <v>139.43995699999999</v>
      </c>
      <c r="AA135" s="54">
        <v>143.623199</v>
      </c>
      <c r="AB135" s="54">
        <v>147.93194600000001</v>
      </c>
      <c r="AC135" s="54">
        <v>152.36994899999999</v>
      </c>
      <c r="AD135" s="54">
        <v>156.941101</v>
      </c>
      <c r="AE135" s="54">
        <v>161.649384</v>
      </c>
      <c r="AF135" s="54">
        <v>166.49894699999999</v>
      </c>
      <c r="AG135" s="54">
        <v>171.493942</v>
      </c>
      <c r="AH135" s="54">
        <v>176.638824</v>
      </c>
      <c r="AI135" s="54">
        <v>181.93804900000001</v>
      </c>
      <c r="AJ135" s="54">
        <v>187.39624000000001</v>
      </c>
      <c r="AK135" s="54">
        <v>193.01818800000001</v>
      </c>
      <c r="AL135" s="34">
        <v>3.5012000000000001E-2</v>
      </c>
    </row>
    <row r="136" spans="1:38" ht="15" customHeight="1" x14ac:dyDescent="0.45">
      <c r="A136" s="104" t="s">
        <v>1617</v>
      </c>
      <c r="B136" s="55" t="s">
        <v>1562</v>
      </c>
      <c r="C136" s="54">
        <v>5.5809689999999996</v>
      </c>
      <c r="D136" s="54">
        <v>5.8271309999999996</v>
      </c>
      <c r="E136" s="54">
        <v>6.0829420000000001</v>
      </c>
      <c r="F136" s="54">
        <v>6.3521999999999998</v>
      </c>
      <c r="G136" s="54">
        <v>6.6336170000000001</v>
      </c>
      <c r="H136" s="54">
        <v>6.9294099999999998</v>
      </c>
      <c r="I136" s="54">
        <v>7.2357990000000001</v>
      </c>
      <c r="J136" s="54">
        <v>7.5480130000000001</v>
      </c>
      <c r="K136" s="54">
        <v>7.8647970000000003</v>
      </c>
      <c r="L136" s="54">
        <v>8.1864849999999993</v>
      </c>
      <c r="M136" s="54">
        <v>8.5106999999999999</v>
      </c>
      <c r="N136" s="54">
        <v>8.8319179999999999</v>
      </c>
      <c r="O136" s="54">
        <v>9.1620089999999994</v>
      </c>
      <c r="P136" s="54">
        <v>9.4985949999999999</v>
      </c>
      <c r="Q136" s="54">
        <v>9.8383679999999991</v>
      </c>
      <c r="R136" s="54">
        <v>10.188286</v>
      </c>
      <c r="S136" s="54">
        <v>10.536474</v>
      </c>
      <c r="T136" s="54">
        <v>10.882593999999999</v>
      </c>
      <c r="U136" s="54">
        <v>11.240294</v>
      </c>
      <c r="V136" s="54">
        <v>11.608853999999999</v>
      </c>
      <c r="W136" s="54">
        <v>11.989679000000001</v>
      </c>
      <c r="X136" s="54">
        <v>12.357100000000001</v>
      </c>
      <c r="Y136" s="54">
        <v>12.723248</v>
      </c>
      <c r="Z136" s="54">
        <v>13.105259</v>
      </c>
      <c r="AA136" s="54">
        <v>13.498421</v>
      </c>
      <c r="AB136" s="54">
        <v>13.903378</v>
      </c>
      <c r="AC136" s="54">
        <v>14.320482999999999</v>
      </c>
      <c r="AD136" s="54">
        <v>14.750102999999999</v>
      </c>
      <c r="AE136" s="54">
        <v>15.192610999999999</v>
      </c>
      <c r="AF136" s="54">
        <v>15.648394</v>
      </c>
      <c r="AG136" s="54">
        <v>16.117851000000002</v>
      </c>
      <c r="AH136" s="54">
        <v>16.601393000000002</v>
      </c>
      <c r="AI136" s="54">
        <v>17.099440000000001</v>
      </c>
      <c r="AJ136" s="54">
        <v>17.612428999999999</v>
      </c>
      <c r="AK136" s="54">
        <v>18.140806000000001</v>
      </c>
      <c r="AL136" s="34">
        <v>3.5012000000000001E-2</v>
      </c>
    </row>
    <row r="137" spans="1:38" ht="15" customHeight="1" x14ac:dyDescent="0.45">
      <c r="A137" s="104" t="s">
        <v>1618</v>
      </c>
      <c r="B137" s="55" t="s">
        <v>1576</v>
      </c>
      <c r="C137" s="54">
        <v>46.719563000000001</v>
      </c>
      <c r="D137" s="54">
        <v>48.311272000000002</v>
      </c>
      <c r="E137" s="54">
        <v>50.070988</v>
      </c>
      <c r="F137" s="54">
        <v>51.807701000000002</v>
      </c>
      <c r="G137" s="54">
        <v>53.480812</v>
      </c>
      <c r="H137" s="54">
        <v>55.081977999999999</v>
      </c>
      <c r="I137" s="54">
        <v>56.721004000000001</v>
      </c>
      <c r="J137" s="54">
        <v>58.419024999999998</v>
      </c>
      <c r="K137" s="54">
        <v>60.154311999999997</v>
      </c>
      <c r="L137" s="54">
        <v>62.002132000000003</v>
      </c>
      <c r="M137" s="54">
        <v>63.780799999999999</v>
      </c>
      <c r="N137" s="54">
        <v>65.563889000000003</v>
      </c>
      <c r="O137" s="54">
        <v>67.395645000000002</v>
      </c>
      <c r="P137" s="54">
        <v>69.261070000000004</v>
      </c>
      <c r="Q137" s="54">
        <v>71.198173999999995</v>
      </c>
      <c r="R137" s="54">
        <v>73.245498999999995</v>
      </c>
      <c r="S137" s="54">
        <v>75.362487999999999</v>
      </c>
      <c r="T137" s="54">
        <v>77.504807</v>
      </c>
      <c r="U137" s="54">
        <v>79.651900999999995</v>
      </c>
      <c r="V137" s="54">
        <v>81.752944999999997</v>
      </c>
      <c r="W137" s="54">
        <v>83.809691999999998</v>
      </c>
      <c r="X137" s="54">
        <v>85.820937999999998</v>
      </c>
      <c r="Y137" s="54">
        <v>87.830337999999998</v>
      </c>
      <c r="Z137" s="54">
        <v>89.825705999999997</v>
      </c>
      <c r="AA137" s="54">
        <v>91.812111000000002</v>
      </c>
      <c r="AB137" s="54">
        <v>93.842429999999993</v>
      </c>
      <c r="AC137" s="54">
        <v>95.917664000000002</v>
      </c>
      <c r="AD137" s="54">
        <v>98.038773000000006</v>
      </c>
      <c r="AE137" s="54">
        <v>100.206795</v>
      </c>
      <c r="AF137" s="54">
        <v>102.42276</v>
      </c>
      <c r="AG137" s="54">
        <v>104.687729</v>
      </c>
      <c r="AH137" s="54">
        <v>107.002785</v>
      </c>
      <c r="AI137" s="54">
        <v>109.369034</v>
      </c>
      <c r="AJ137" s="54">
        <v>111.78761299999999</v>
      </c>
      <c r="AK137" s="54">
        <v>114.259674</v>
      </c>
      <c r="AL137" s="34">
        <v>2.6428E-2</v>
      </c>
    </row>
    <row r="138" spans="1:38" ht="15" customHeight="1" x14ac:dyDescent="0.45">
      <c r="A138" s="104" t="s">
        <v>1619</v>
      </c>
      <c r="B138" s="55" t="s">
        <v>1558</v>
      </c>
      <c r="C138" s="54">
        <v>26.32696</v>
      </c>
      <c r="D138" s="54">
        <v>27.223904000000001</v>
      </c>
      <c r="E138" s="54">
        <v>28.215523000000001</v>
      </c>
      <c r="F138" s="54">
        <v>29.194179999999999</v>
      </c>
      <c r="G138" s="54">
        <v>30.136994999999999</v>
      </c>
      <c r="H138" s="54">
        <v>31.039266999999999</v>
      </c>
      <c r="I138" s="54">
        <v>31.962875</v>
      </c>
      <c r="J138" s="54">
        <v>32.919727000000002</v>
      </c>
      <c r="K138" s="54">
        <v>33.897579</v>
      </c>
      <c r="L138" s="54">
        <v>34.938847000000003</v>
      </c>
      <c r="M138" s="54">
        <v>35.941142999999997</v>
      </c>
      <c r="N138" s="54">
        <v>36.945929999999997</v>
      </c>
      <c r="O138" s="54">
        <v>37.978146000000002</v>
      </c>
      <c r="P138" s="54">
        <v>39.029335000000003</v>
      </c>
      <c r="Q138" s="54">
        <v>40.120911</v>
      </c>
      <c r="R138" s="54">
        <v>41.274600999999997</v>
      </c>
      <c r="S138" s="54">
        <v>42.467540999999997</v>
      </c>
      <c r="T138" s="54">
        <v>43.674767000000003</v>
      </c>
      <c r="U138" s="54">
        <v>44.884673999999997</v>
      </c>
      <c r="V138" s="54">
        <v>46.068638</v>
      </c>
      <c r="W138" s="54">
        <v>47.227631000000002</v>
      </c>
      <c r="X138" s="54">
        <v>48.360992000000003</v>
      </c>
      <c r="Y138" s="54">
        <v>49.493304999999999</v>
      </c>
      <c r="Z138" s="54">
        <v>50.617718000000004</v>
      </c>
      <c r="AA138" s="54">
        <v>51.737076000000002</v>
      </c>
      <c r="AB138" s="54">
        <v>52.881186999999997</v>
      </c>
      <c r="AC138" s="54">
        <v>54.050598000000001</v>
      </c>
      <c r="AD138" s="54">
        <v>55.245868999999999</v>
      </c>
      <c r="AE138" s="54">
        <v>56.467571</v>
      </c>
      <c r="AF138" s="54">
        <v>57.716293</v>
      </c>
      <c r="AG138" s="54">
        <v>58.992621999999997</v>
      </c>
      <c r="AH138" s="54">
        <v>60.297184000000001</v>
      </c>
      <c r="AI138" s="54">
        <v>61.630589000000001</v>
      </c>
      <c r="AJ138" s="54">
        <v>62.993481000000003</v>
      </c>
      <c r="AK138" s="54">
        <v>64.386512999999994</v>
      </c>
      <c r="AL138" s="34">
        <v>2.6428E-2</v>
      </c>
    </row>
    <row r="139" spans="1:38" ht="15" customHeight="1" x14ac:dyDescent="0.45">
      <c r="A139" s="104" t="s">
        <v>1620</v>
      </c>
      <c r="B139" s="55" t="s">
        <v>1560</v>
      </c>
      <c r="C139" s="54">
        <v>6.6896370000000003</v>
      </c>
      <c r="D139" s="54">
        <v>6.9175490000000002</v>
      </c>
      <c r="E139" s="54">
        <v>7.1695180000000001</v>
      </c>
      <c r="F139" s="54">
        <v>7.4181929999999996</v>
      </c>
      <c r="G139" s="54">
        <v>7.6577599999999997</v>
      </c>
      <c r="H139" s="54">
        <v>7.8870269999999998</v>
      </c>
      <c r="I139" s="54">
        <v>8.121715</v>
      </c>
      <c r="J139" s="54">
        <v>8.3648489999999995</v>
      </c>
      <c r="K139" s="54">
        <v>8.6133190000000006</v>
      </c>
      <c r="L139" s="54">
        <v>8.8779039999999991</v>
      </c>
      <c r="M139" s="54">
        <v>9.1325859999999999</v>
      </c>
      <c r="N139" s="54">
        <v>9.3879000000000001</v>
      </c>
      <c r="O139" s="54">
        <v>9.6501850000000005</v>
      </c>
      <c r="P139" s="54">
        <v>9.9172899999999995</v>
      </c>
      <c r="Q139" s="54">
        <v>10.194658</v>
      </c>
      <c r="R139" s="54">
        <v>10.487809</v>
      </c>
      <c r="S139" s="54">
        <v>10.790934</v>
      </c>
      <c r="T139" s="54">
        <v>11.097685999999999</v>
      </c>
      <c r="U139" s="54">
        <v>11.405124000000001</v>
      </c>
      <c r="V139" s="54">
        <v>11.705964</v>
      </c>
      <c r="W139" s="54">
        <v>12.000463</v>
      </c>
      <c r="X139" s="54">
        <v>12.288449</v>
      </c>
      <c r="Y139" s="54">
        <v>12.576167999999999</v>
      </c>
      <c r="Z139" s="54">
        <v>12.861879</v>
      </c>
      <c r="AA139" s="54">
        <v>13.146307</v>
      </c>
      <c r="AB139" s="54">
        <v>13.437023</v>
      </c>
      <c r="AC139" s="54">
        <v>13.734169</v>
      </c>
      <c r="AD139" s="54">
        <v>14.037884999999999</v>
      </c>
      <c r="AE139" s="54">
        <v>14.348316000000001</v>
      </c>
      <c r="AF139" s="54">
        <v>14.665614</v>
      </c>
      <c r="AG139" s="54">
        <v>14.989928000000001</v>
      </c>
      <c r="AH139" s="54">
        <v>15.321414000000001</v>
      </c>
      <c r="AI139" s="54">
        <v>15.660233</v>
      </c>
      <c r="AJ139" s="54">
        <v>16.006540000000001</v>
      </c>
      <c r="AK139" s="54">
        <v>16.360507999999999</v>
      </c>
      <c r="AL139" s="34">
        <v>2.6428E-2</v>
      </c>
    </row>
    <row r="140" spans="1:38" ht="15" customHeight="1" x14ac:dyDescent="0.45">
      <c r="A140" s="104" t="s">
        <v>1621</v>
      </c>
      <c r="B140" s="55" t="s">
        <v>1562</v>
      </c>
      <c r="C140" s="54">
        <v>13.702966</v>
      </c>
      <c r="D140" s="54">
        <v>14.169817</v>
      </c>
      <c r="E140" s="54">
        <v>14.685947000000001</v>
      </c>
      <c r="F140" s="54">
        <v>15.19533</v>
      </c>
      <c r="G140" s="54">
        <v>15.686057999999999</v>
      </c>
      <c r="H140" s="54">
        <v>16.155684000000001</v>
      </c>
      <c r="I140" s="54">
        <v>16.636413999999998</v>
      </c>
      <c r="J140" s="54">
        <v>17.134449</v>
      </c>
      <c r="K140" s="54">
        <v>17.643412000000001</v>
      </c>
      <c r="L140" s="54">
        <v>18.185383000000002</v>
      </c>
      <c r="M140" s="54">
        <v>18.707069000000001</v>
      </c>
      <c r="N140" s="54">
        <v>19.230053000000002</v>
      </c>
      <c r="O140" s="54">
        <v>19.767313000000001</v>
      </c>
      <c r="P140" s="54">
        <v>20.314447000000001</v>
      </c>
      <c r="Q140" s="54">
        <v>20.882607</v>
      </c>
      <c r="R140" s="54">
        <v>21.483091000000002</v>
      </c>
      <c r="S140" s="54">
        <v>22.104009999999999</v>
      </c>
      <c r="T140" s="54">
        <v>22.732357</v>
      </c>
      <c r="U140" s="54">
        <v>23.362106000000001</v>
      </c>
      <c r="V140" s="54">
        <v>23.978345999999998</v>
      </c>
      <c r="W140" s="54">
        <v>24.581593000000002</v>
      </c>
      <c r="X140" s="54">
        <v>25.171499000000001</v>
      </c>
      <c r="Y140" s="54">
        <v>25.760860000000001</v>
      </c>
      <c r="Z140" s="54">
        <v>26.346107</v>
      </c>
      <c r="AA140" s="54">
        <v>26.928726000000001</v>
      </c>
      <c r="AB140" s="54">
        <v>27.524222999999999</v>
      </c>
      <c r="AC140" s="54">
        <v>28.132892999999999</v>
      </c>
      <c r="AD140" s="54">
        <v>28.755019999999998</v>
      </c>
      <c r="AE140" s="54">
        <v>29.390906999999999</v>
      </c>
      <c r="AF140" s="54">
        <v>30.040855000000001</v>
      </c>
      <c r="AG140" s="54">
        <v>30.705172999999998</v>
      </c>
      <c r="AH140" s="54">
        <v>31.384188000000002</v>
      </c>
      <c r="AI140" s="54">
        <v>32.078217000000002</v>
      </c>
      <c r="AJ140" s="54">
        <v>32.787590000000002</v>
      </c>
      <c r="AK140" s="54">
        <v>33.512653</v>
      </c>
      <c r="AL140" s="34">
        <v>2.6428E-2</v>
      </c>
    </row>
    <row r="141" spans="1:38" ht="15" customHeight="1" x14ac:dyDescent="0.45">
      <c r="A141" s="104" t="s">
        <v>1622</v>
      </c>
      <c r="B141" s="55" t="s">
        <v>1578</v>
      </c>
      <c r="C141" s="54">
        <v>360.70272799999998</v>
      </c>
      <c r="D141" s="54">
        <v>380.88165300000003</v>
      </c>
      <c r="E141" s="54">
        <v>401.30609099999998</v>
      </c>
      <c r="F141" s="54">
        <v>423.06912199999999</v>
      </c>
      <c r="G141" s="54">
        <v>445.30419899999998</v>
      </c>
      <c r="H141" s="54">
        <v>468.305969</v>
      </c>
      <c r="I141" s="54">
        <v>492.010223</v>
      </c>
      <c r="J141" s="54">
        <v>516.84356700000001</v>
      </c>
      <c r="K141" s="54">
        <v>541.83874500000002</v>
      </c>
      <c r="L141" s="54">
        <v>566.78869599999996</v>
      </c>
      <c r="M141" s="54">
        <v>592.11596699999996</v>
      </c>
      <c r="N141" s="54">
        <v>618.10406499999999</v>
      </c>
      <c r="O141" s="54">
        <v>643.99108899999999</v>
      </c>
      <c r="P141" s="54">
        <v>668.80828899999995</v>
      </c>
      <c r="Q141" s="54">
        <v>696.75805700000001</v>
      </c>
      <c r="R141" s="54">
        <v>724.85522500000002</v>
      </c>
      <c r="S141" s="54">
        <v>752.12383999999997</v>
      </c>
      <c r="T141" s="54">
        <v>780.70648200000005</v>
      </c>
      <c r="U141" s="54">
        <v>809.22656199999994</v>
      </c>
      <c r="V141" s="54">
        <v>838.69457999999997</v>
      </c>
      <c r="W141" s="54">
        <v>869.04919400000006</v>
      </c>
      <c r="X141" s="54">
        <v>899.37530500000003</v>
      </c>
      <c r="Y141" s="54">
        <v>931.22869900000001</v>
      </c>
      <c r="Z141" s="54">
        <v>962.22399900000005</v>
      </c>
      <c r="AA141" s="54">
        <v>993.93774399999995</v>
      </c>
      <c r="AB141" s="54">
        <v>1026.6967770000001</v>
      </c>
      <c r="AC141" s="54">
        <v>1060.5354</v>
      </c>
      <c r="AD141" s="54">
        <v>1095.48938</v>
      </c>
      <c r="AE141" s="54">
        <v>1131.5954589999999</v>
      </c>
      <c r="AF141" s="54">
        <v>1168.8914789999999</v>
      </c>
      <c r="AG141" s="54">
        <v>1207.4167480000001</v>
      </c>
      <c r="AH141" s="54">
        <v>1247.2117920000001</v>
      </c>
      <c r="AI141" s="54">
        <v>1288.3183590000001</v>
      </c>
      <c r="AJ141" s="54">
        <v>1330.7799070000001</v>
      </c>
      <c r="AK141" s="54">
        <v>1374.6408690000001</v>
      </c>
      <c r="AL141" s="34">
        <v>3.9659E-2</v>
      </c>
    </row>
    <row r="142" spans="1:38" ht="15" customHeight="1" x14ac:dyDescent="0.45">
      <c r="A142" s="104" t="s">
        <v>1623</v>
      </c>
      <c r="B142" s="55" t="s">
        <v>1558</v>
      </c>
      <c r="C142" s="54">
        <v>277.94619799999998</v>
      </c>
      <c r="D142" s="54">
        <v>293.49542200000002</v>
      </c>
      <c r="E142" s="54">
        <v>309.233856</v>
      </c>
      <c r="F142" s="54">
        <v>326.00375400000001</v>
      </c>
      <c r="G142" s="54">
        <v>343.13742100000002</v>
      </c>
      <c r="H142" s="54">
        <v>360.86184700000001</v>
      </c>
      <c r="I142" s="54">
        <v>379.12762500000002</v>
      </c>
      <c r="J142" s="54">
        <v>398.263397</v>
      </c>
      <c r="K142" s="54">
        <v>417.52389499999998</v>
      </c>
      <c r="L142" s="54">
        <v>436.74954200000002</v>
      </c>
      <c r="M142" s="54">
        <v>456.26593000000003</v>
      </c>
      <c r="N142" s="54">
        <v>476.29156499999999</v>
      </c>
      <c r="O142" s="54">
        <v>496.23931900000002</v>
      </c>
      <c r="P142" s="54">
        <v>515.36267099999998</v>
      </c>
      <c r="Q142" s="54">
        <v>536.89984100000004</v>
      </c>
      <c r="R142" s="54">
        <v>558.550659</v>
      </c>
      <c r="S142" s="54">
        <v>579.56298800000002</v>
      </c>
      <c r="T142" s="54">
        <v>601.58789100000001</v>
      </c>
      <c r="U142" s="54">
        <v>623.56457499999999</v>
      </c>
      <c r="V142" s="54">
        <v>646.27166699999998</v>
      </c>
      <c r="W142" s="54">
        <v>669.66198699999995</v>
      </c>
      <c r="X142" s="54">
        <v>693.03033400000004</v>
      </c>
      <c r="Y142" s="54">
        <v>717.57556199999999</v>
      </c>
      <c r="Z142" s="54">
        <v>741.45953399999996</v>
      </c>
      <c r="AA142" s="54">
        <v>765.897156</v>
      </c>
      <c r="AB142" s="54">
        <v>791.14025900000001</v>
      </c>
      <c r="AC142" s="54">
        <v>817.21527100000003</v>
      </c>
      <c r="AD142" s="54">
        <v>844.149719</v>
      </c>
      <c r="AE142" s="54">
        <v>871.97186299999998</v>
      </c>
      <c r="AF142" s="54">
        <v>900.71105999999997</v>
      </c>
      <c r="AG142" s="54">
        <v>930.39739999999995</v>
      </c>
      <c r="AH142" s="54">
        <v>961.06225600000005</v>
      </c>
      <c r="AI142" s="54">
        <v>992.73767099999998</v>
      </c>
      <c r="AJ142" s="54">
        <v>1025.4571530000001</v>
      </c>
      <c r="AK142" s="54">
        <v>1059.255005</v>
      </c>
      <c r="AL142" s="34">
        <v>3.9659E-2</v>
      </c>
    </row>
    <row r="143" spans="1:38" ht="15" customHeight="1" x14ac:dyDescent="0.45">
      <c r="A143" s="104" t="s">
        <v>1624</v>
      </c>
      <c r="B143" s="55" t="s">
        <v>1560</v>
      </c>
      <c r="C143" s="54">
        <v>60.318179999999998</v>
      </c>
      <c r="D143" s="54">
        <v>63.692585000000001</v>
      </c>
      <c r="E143" s="54">
        <v>67.108040000000003</v>
      </c>
      <c r="F143" s="54">
        <v>70.747337000000002</v>
      </c>
      <c r="G143" s="54">
        <v>74.465584000000007</v>
      </c>
      <c r="H143" s="54">
        <v>78.312027</v>
      </c>
      <c r="I143" s="54">
        <v>82.275954999999996</v>
      </c>
      <c r="J143" s="54">
        <v>86.428687999999994</v>
      </c>
      <c r="K143" s="54">
        <v>90.608474999999999</v>
      </c>
      <c r="L143" s="54">
        <v>94.780715999999998</v>
      </c>
      <c r="M143" s="54">
        <v>99.016036999999997</v>
      </c>
      <c r="N143" s="54">
        <v>103.36187</v>
      </c>
      <c r="O143" s="54">
        <v>107.690819</v>
      </c>
      <c r="P143" s="54">
        <v>111.840851</v>
      </c>
      <c r="Q143" s="54">
        <v>116.514717</v>
      </c>
      <c r="R143" s="54">
        <v>121.213249</v>
      </c>
      <c r="S143" s="54">
        <v>125.77320899999999</v>
      </c>
      <c r="T143" s="54">
        <v>130.55291700000001</v>
      </c>
      <c r="U143" s="54">
        <v>135.322159</v>
      </c>
      <c r="V143" s="54">
        <v>140.249908</v>
      </c>
      <c r="W143" s="54">
        <v>145.325943</v>
      </c>
      <c r="X143" s="54">
        <v>150.39720199999999</v>
      </c>
      <c r="Y143" s="54">
        <v>155.72384600000001</v>
      </c>
      <c r="Z143" s="54">
        <v>160.90701300000001</v>
      </c>
      <c r="AA143" s="54">
        <v>166.21031199999999</v>
      </c>
      <c r="AB143" s="54">
        <v>171.6884</v>
      </c>
      <c r="AC143" s="54">
        <v>177.34704600000001</v>
      </c>
      <c r="AD143" s="54">
        <v>183.19220000000001</v>
      </c>
      <c r="AE143" s="54">
        <v>189.229996</v>
      </c>
      <c r="AF143" s="54">
        <v>195.46679700000001</v>
      </c>
      <c r="AG143" s="54">
        <v>201.90914900000001</v>
      </c>
      <c r="AH143" s="54">
        <v>208.56384299999999</v>
      </c>
      <c r="AI143" s="54">
        <v>215.437836</v>
      </c>
      <c r="AJ143" s="54">
        <v>222.53845200000001</v>
      </c>
      <c r="AK143" s="54">
        <v>229.87303199999999</v>
      </c>
      <c r="AL143" s="34">
        <v>3.9659E-2</v>
      </c>
    </row>
    <row r="144" spans="1:38" ht="15" customHeight="1" x14ac:dyDescent="0.45">
      <c r="A144" s="104" t="s">
        <v>1625</v>
      </c>
      <c r="B144" s="55" t="s">
        <v>1562</v>
      </c>
      <c r="C144" s="54">
        <v>22.438362000000001</v>
      </c>
      <c r="D144" s="54">
        <v>23.693639999999998</v>
      </c>
      <c r="E144" s="54">
        <v>24.964191</v>
      </c>
      <c r="F144" s="54">
        <v>26.318010000000001</v>
      </c>
      <c r="G144" s="54">
        <v>27.701197000000001</v>
      </c>
      <c r="H144" s="54">
        <v>29.132073999999999</v>
      </c>
      <c r="I144" s="54">
        <v>30.606655</v>
      </c>
      <c r="J144" s="54">
        <v>32.151470000000003</v>
      </c>
      <c r="K144" s="54">
        <v>33.706352000000003</v>
      </c>
      <c r="L144" s="54">
        <v>35.258423000000001</v>
      </c>
      <c r="M144" s="54">
        <v>36.833964999999999</v>
      </c>
      <c r="N144" s="54">
        <v>38.450619000000003</v>
      </c>
      <c r="O144" s="54">
        <v>40.060986</v>
      </c>
      <c r="P144" s="54">
        <v>41.604796999999998</v>
      </c>
      <c r="Q144" s="54">
        <v>43.343474999999998</v>
      </c>
      <c r="R144" s="54">
        <v>45.091327999999997</v>
      </c>
      <c r="S144" s="54">
        <v>46.787635999999999</v>
      </c>
      <c r="T144" s="54">
        <v>48.565685000000002</v>
      </c>
      <c r="U144" s="54">
        <v>50.339843999999999</v>
      </c>
      <c r="V144" s="54">
        <v>52.172966000000002</v>
      </c>
      <c r="W144" s="54">
        <v>54.061248999999997</v>
      </c>
      <c r="X144" s="54">
        <v>55.947758</v>
      </c>
      <c r="Y144" s="54">
        <v>57.929271999999997</v>
      </c>
      <c r="Z144" s="54">
        <v>59.857407000000002</v>
      </c>
      <c r="AA144" s="54">
        <v>61.830235000000002</v>
      </c>
      <c r="AB144" s="54">
        <v>63.868088</v>
      </c>
      <c r="AC144" s="54">
        <v>65.973099000000005</v>
      </c>
      <c r="AD144" s="54">
        <v>68.147498999999996</v>
      </c>
      <c r="AE144" s="54">
        <v>70.393555000000006</v>
      </c>
      <c r="AF144" s="54">
        <v>72.713645999999997</v>
      </c>
      <c r="AG144" s="54">
        <v>75.110198999999994</v>
      </c>
      <c r="AH144" s="54">
        <v>77.585746999999998</v>
      </c>
      <c r="AI144" s="54">
        <v>80.142876000000001</v>
      </c>
      <c r="AJ144" s="54">
        <v>82.784294000000003</v>
      </c>
      <c r="AK144" s="54">
        <v>85.512764000000004</v>
      </c>
      <c r="AL144" s="34">
        <v>3.9659E-2</v>
      </c>
    </row>
    <row r="145" spans="1:38" ht="15" customHeight="1" x14ac:dyDescent="0.45">
      <c r="A145" s="104" t="s">
        <v>1626</v>
      </c>
      <c r="B145" s="55" t="s">
        <v>1580</v>
      </c>
      <c r="C145" s="54">
        <v>69.384415000000004</v>
      </c>
      <c r="D145" s="54">
        <v>70.428428999999994</v>
      </c>
      <c r="E145" s="54">
        <v>71.291374000000005</v>
      </c>
      <c r="F145" s="54">
        <v>72.129508999999999</v>
      </c>
      <c r="G145" s="54">
        <v>72.956451000000001</v>
      </c>
      <c r="H145" s="54">
        <v>73.787566999999996</v>
      </c>
      <c r="I145" s="54">
        <v>74.602676000000002</v>
      </c>
      <c r="J145" s="54">
        <v>75.392807000000005</v>
      </c>
      <c r="K145" s="54">
        <v>76.184775999999999</v>
      </c>
      <c r="L145" s="54">
        <v>76.973358000000005</v>
      </c>
      <c r="M145" s="54">
        <v>77.684760999999995</v>
      </c>
      <c r="N145" s="54">
        <v>78.400299000000004</v>
      </c>
      <c r="O145" s="54">
        <v>79.157188000000005</v>
      </c>
      <c r="P145" s="54">
        <v>79.903464999999997</v>
      </c>
      <c r="Q145" s="54">
        <v>80.602294999999998</v>
      </c>
      <c r="R145" s="54">
        <v>81.336250000000007</v>
      </c>
      <c r="S145" s="54">
        <v>82.096549999999993</v>
      </c>
      <c r="T145" s="54">
        <v>82.828238999999996</v>
      </c>
      <c r="U145" s="54">
        <v>83.508598000000006</v>
      </c>
      <c r="V145" s="54">
        <v>84.157257000000001</v>
      </c>
      <c r="W145" s="54">
        <v>84.768722999999994</v>
      </c>
      <c r="X145" s="54">
        <v>85.309212000000002</v>
      </c>
      <c r="Y145" s="54">
        <v>85.816010000000006</v>
      </c>
      <c r="Z145" s="54">
        <v>86.379242000000005</v>
      </c>
      <c r="AA145" s="54">
        <v>87.012161000000006</v>
      </c>
      <c r="AB145" s="54">
        <v>87.649711999999994</v>
      </c>
      <c r="AC145" s="54">
        <v>88.291938999999999</v>
      </c>
      <c r="AD145" s="54">
        <v>88.938873000000001</v>
      </c>
      <c r="AE145" s="54">
        <v>89.590537999999995</v>
      </c>
      <c r="AF145" s="54">
        <v>90.246986000000007</v>
      </c>
      <c r="AG145" s="54">
        <v>90.908241000000004</v>
      </c>
      <c r="AH145" s="54">
        <v>91.574355999999995</v>
      </c>
      <c r="AI145" s="54">
        <v>92.245330999999993</v>
      </c>
      <c r="AJ145" s="54">
        <v>92.921242000000007</v>
      </c>
      <c r="AK145" s="54">
        <v>93.602080999999998</v>
      </c>
      <c r="AL145" s="34">
        <v>8.6569999999999998E-3</v>
      </c>
    </row>
    <row r="146" spans="1:38" ht="15" customHeight="1" x14ac:dyDescent="0.45">
      <c r="A146" s="104" t="s">
        <v>1627</v>
      </c>
      <c r="B146" s="55" t="s">
        <v>1558</v>
      </c>
      <c r="C146" s="54">
        <v>33.851185000000001</v>
      </c>
      <c r="D146" s="54">
        <v>34.360534999999999</v>
      </c>
      <c r="E146" s="54">
        <v>34.781548000000001</v>
      </c>
      <c r="F146" s="54">
        <v>35.190455999999998</v>
      </c>
      <c r="G146" s="54">
        <v>35.593902999999997</v>
      </c>
      <c r="H146" s="54">
        <v>35.999386000000001</v>
      </c>
      <c r="I146" s="54">
        <v>36.397060000000003</v>
      </c>
      <c r="J146" s="54">
        <v>36.782550999999998</v>
      </c>
      <c r="K146" s="54">
        <v>37.168934</v>
      </c>
      <c r="L146" s="54">
        <v>37.553668999999999</v>
      </c>
      <c r="M146" s="54">
        <v>37.900745000000001</v>
      </c>
      <c r="N146" s="54">
        <v>38.249844000000003</v>
      </c>
      <c r="O146" s="54">
        <v>38.619109999999999</v>
      </c>
      <c r="P146" s="54">
        <v>38.983207999999998</v>
      </c>
      <c r="Q146" s="54">
        <v>39.324150000000003</v>
      </c>
      <c r="R146" s="54">
        <v>39.682231999999999</v>
      </c>
      <c r="S146" s="54">
        <v>40.053165</v>
      </c>
      <c r="T146" s="54">
        <v>40.410145</v>
      </c>
      <c r="U146" s="54">
        <v>40.742072999999998</v>
      </c>
      <c r="V146" s="54">
        <v>41.058540000000001</v>
      </c>
      <c r="W146" s="54">
        <v>41.356861000000002</v>
      </c>
      <c r="X146" s="54">
        <v>41.620552000000004</v>
      </c>
      <c r="Y146" s="54">
        <v>41.867809000000001</v>
      </c>
      <c r="Z146" s="54">
        <v>42.142597000000002</v>
      </c>
      <c r="AA146" s="54">
        <v>42.451385000000002</v>
      </c>
      <c r="AB146" s="54">
        <v>42.762436000000001</v>
      </c>
      <c r="AC146" s="54">
        <v>43.075763999999999</v>
      </c>
      <c r="AD146" s="54">
        <v>43.391387999999999</v>
      </c>
      <c r="AE146" s="54">
        <v>43.709324000000002</v>
      </c>
      <c r="AF146" s="54">
        <v>44.029591000000003</v>
      </c>
      <c r="AG146" s="54">
        <v>44.352203000000003</v>
      </c>
      <c r="AH146" s="54">
        <v>44.677180999999997</v>
      </c>
      <c r="AI146" s="54">
        <v>45.004542999999998</v>
      </c>
      <c r="AJ146" s="54">
        <v>45.334301000000004</v>
      </c>
      <c r="AK146" s="54">
        <v>45.666469999999997</v>
      </c>
      <c r="AL146" s="34">
        <v>8.6569999999999998E-3</v>
      </c>
    </row>
    <row r="147" spans="1:38" ht="15" customHeight="1" x14ac:dyDescent="0.45">
      <c r="A147" s="104" t="s">
        <v>1628</v>
      </c>
      <c r="B147" s="55" t="s">
        <v>1560</v>
      </c>
      <c r="C147" s="54">
        <v>30.276835999999999</v>
      </c>
      <c r="D147" s="54">
        <v>30.732405</v>
      </c>
      <c r="E147" s="54">
        <v>31.108962999999999</v>
      </c>
      <c r="F147" s="54">
        <v>31.474695000000001</v>
      </c>
      <c r="G147" s="54">
        <v>31.835540999999999</v>
      </c>
      <c r="H147" s="54">
        <v>32.198211999999998</v>
      </c>
      <c r="I147" s="54">
        <v>32.553894</v>
      </c>
      <c r="J147" s="54">
        <v>32.898677999999997</v>
      </c>
      <c r="K147" s="54">
        <v>33.244267000000001</v>
      </c>
      <c r="L147" s="54">
        <v>33.588374999999999</v>
      </c>
      <c r="M147" s="54">
        <v>33.898808000000002</v>
      </c>
      <c r="N147" s="54">
        <v>34.211039999999997</v>
      </c>
      <c r="O147" s="54">
        <v>34.541316999999999</v>
      </c>
      <c r="P147" s="54">
        <v>34.866970000000002</v>
      </c>
      <c r="Q147" s="54">
        <v>35.171908999999999</v>
      </c>
      <c r="R147" s="54">
        <v>35.492184000000002</v>
      </c>
      <c r="S147" s="54">
        <v>35.823948000000001</v>
      </c>
      <c r="T147" s="54">
        <v>36.143234</v>
      </c>
      <c r="U147" s="54">
        <v>36.440117000000001</v>
      </c>
      <c r="V147" s="54">
        <v>36.723166999999997</v>
      </c>
      <c r="W147" s="54">
        <v>36.989986000000002</v>
      </c>
      <c r="X147" s="54">
        <v>37.225838000000003</v>
      </c>
      <c r="Y147" s="54">
        <v>37.446987</v>
      </c>
      <c r="Z147" s="54">
        <v>37.69276</v>
      </c>
      <c r="AA147" s="54">
        <v>37.968944999999998</v>
      </c>
      <c r="AB147" s="54">
        <v>38.247146999999998</v>
      </c>
      <c r="AC147" s="54">
        <v>38.527393000000004</v>
      </c>
      <c r="AD147" s="54">
        <v>38.809688999999999</v>
      </c>
      <c r="AE147" s="54">
        <v>39.094054999999997</v>
      </c>
      <c r="AF147" s="54">
        <v>39.380504999999999</v>
      </c>
      <c r="AG147" s="54">
        <v>39.669052000000001</v>
      </c>
      <c r="AH147" s="54">
        <v>39.959716999999998</v>
      </c>
      <c r="AI147" s="54">
        <v>40.252510000000001</v>
      </c>
      <c r="AJ147" s="54">
        <v>40.547451000000002</v>
      </c>
      <c r="AK147" s="54">
        <v>40.844546999999999</v>
      </c>
      <c r="AL147" s="34">
        <v>8.6569999999999998E-3</v>
      </c>
    </row>
    <row r="148" spans="1:38" ht="15" customHeight="1" x14ac:dyDescent="0.45">
      <c r="A148" s="104" t="s">
        <v>1629</v>
      </c>
      <c r="B148" s="55" t="s">
        <v>1562</v>
      </c>
      <c r="C148" s="54">
        <v>5.2563950000000004</v>
      </c>
      <c r="D148" s="54">
        <v>5.3354869999999996</v>
      </c>
      <c r="E148" s="54">
        <v>5.4008620000000001</v>
      </c>
      <c r="F148" s="54">
        <v>5.4643569999999997</v>
      </c>
      <c r="G148" s="54">
        <v>5.5270039999999998</v>
      </c>
      <c r="H148" s="54">
        <v>5.5899669999999997</v>
      </c>
      <c r="I148" s="54">
        <v>5.6517169999999997</v>
      </c>
      <c r="J148" s="54">
        <v>5.711576</v>
      </c>
      <c r="K148" s="54">
        <v>5.7715740000000002</v>
      </c>
      <c r="L148" s="54">
        <v>5.831315</v>
      </c>
      <c r="M148" s="54">
        <v>5.8852099999999998</v>
      </c>
      <c r="N148" s="54">
        <v>5.9394169999999997</v>
      </c>
      <c r="O148" s="54">
        <v>5.9967560000000004</v>
      </c>
      <c r="P148" s="54">
        <v>6.053293</v>
      </c>
      <c r="Q148" s="54">
        <v>6.1062349999999999</v>
      </c>
      <c r="R148" s="54">
        <v>6.1618370000000002</v>
      </c>
      <c r="S148" s="54">
        <v>6.219436</v>
      </c>
      <c r="T148" s="54">
        <v>6.2748670000000004</v>
      </c>
      <c r="U148" s="54">
        <v>6.3264089999999999</v>
      </c>
      <c r="V148" s="54">
        <v>6.3755499999999996</v>
      </c>
      <c r="W148" s="54">
        <v>6.4218729999999997</v>
      </c>
      <c r="X148" s="54">
        <v>6.4628189999999996</v>
      </c>
      <c r="Y148" s="54">
        <v>6.5012129999999999</v>
      </c>
      <c r="Z148" s="54">
        <v>6.5438809999999998</v>
      </c>
      <c r="AA148" s="54">
        <v>6.5918299999999999</v>
      </c>
      <c r="AB148" s="54">
        <v>6.6401289999999999</v>
      </c>
      <c r="AC148" s="54">
        <v>6.6887840000000001</v>
      </c>
      <c r="AD148" s="54">
        <v>6.7377940000000001</v>
      </c>
      <c r="AE148" s="54">
        <v>6.7871620000000004</v>
      </c>
      <c r="AF148" s="54">
        <v>6.8368929999999999</v>
      </c>
      <c r="AG148" s="54">
        <v>6.8869879999999997</v>
      </c>
      <c r="AH148" s="54">
        <v>6.9374510000000003</v>
      </c>
      <c r="AI148" s="54">
        <v>6.988283</v>
      </c>
      <c r="AJ148" s="54">
        <v>7.0394880000000004</v>
      </c>
      <c r="AK148" s="54">
        <v>7.0910669999999998</v>
      </c>
      <c r="AL148" s="34">
        <v>8.6569999999999998E-3</v>
      </c>
    </row>
    <row r="149" spans="1:38" ht="15" customHeight="1" x14ac:dyDescent="0.45">
      <c r="A149" s="104" t="s">
        <v>1630</v>
      </c>
      <c r="B149" s="55" t="s">
        <v>1582</v>
      </c>
      <c r="C149" s="54">
        <v>211.23925800000001</v>
      </c>
      <c r="D149" s="54">
        <v>221.104095</v>
      </c>
      <c r="E149" s="54">
        <v>231.07936100000001</v>
      </c>
      <c r="F149" s="54">
        <v>241.35438500000001</v>
      </c>
      <c r="G149" s="54">
        <v>251.95027200000001</v>
      </c>
      <c r="H149" s="54">
        <v>262.78387500000002</v>
      </c>
      <c r="I149" s="54">
        <v>273.92764299999999</v>
      </c>
      <c r="J149" s="54">
        <v>285.39788800000002</v>
      </c>
      <c r="K149" s="54">
        <v>297.14880399999998</v>
      </c>
      <c r="L149" s="54">
        <v>309.35607900000002</v>
      </c>
      <c r="M149" s="54">
        <v>321.62744099999998</v>
      </c>
      <c r="N149" s="54">
        <v>334.44494600000002</v>
      </c>
      <c r="O149" s="54">
        <v>347.74087500000002</v>
      </c>
      <c r="P149" s="54">
        <v>361.206909</v>
      </c>
      <c r="Q149" s="54">
        <v>375.21289100000001</v>
      </c>
      <c r="R149" s="54">
        <v>389.78765900000002</v>
      </c>
      <c r="S149" s="54">
        <v>404.72277800000001</v>
      </c>
      <c r="T149" s="54">
        <v>420.13848899999999</v>
      </c>
      <c r="U149" s="54">
        <v>436.19644199999999</v>
      </c>
      <c r="V149" s="54">
        <v>452.84414700000002</v>
      </c>
      <c r="W149" s="54">
        <v>470.08178700000002</v>
      </c>
      <c r="X149" s="54">
        <v>487.68548600000003</v>
      </c>
      <c r="Y149" s="54">
        <v>506.15741000000003</v>
      </c>
      <c r="Z149" s="54">
        <v>525.26898200000005</v>
      </c>
      <c r="AA149" s="54">
        <v>545.012024</v>
      </c>
      <c r="AB149" s="54">
        <v>565.497253</v>
      </c>
      <c r="AC149" s="54">
        <v>586.75238000000002</v>
      </c>
      <c r="AD149" s="54">
        <v>608.80645800000002</v>
      </c>
      <c r="AE149" s="54">
        <v>631.68945299999996</v>
      </c>
      <c r="AF149" s="54">
        <v>655.43261700000005</v>
      </c>
      <c r="AG149" s="54">
        <v>680.06817599999999</v>
      </c>
      <c r="AH149" s="54">
        <v>705.629639</v>
      </c>
      <c r="AI149" s="54">
        <v>732.15191700000003</v>
      </c>
      <c r="AJ149" s="54">
        <v>759.67114300000003</v>
      </c>
      <c r="AK149" s="54">
        <v>788.22454800000003</v>
      </c>
      <c r="AL149" s="34">
        <v>3.9271E-2</v>
      </c>
    </row>
    <row r="150" spans="1:38" ht="15" customHeight="1" x14ac:dyDescent="0.45">
      <c r="A150" s="104" t="s">
        <v>1631</v>
      </c>
      <c r="B150" s="55" t="s">
        <v>1558</v>
      </c>
      <c r="C150" s="54">
        <v>130.71284499999999</v>
      </c>
      <c r="D150" s="54">
        <v>136.81710799999999</v>
      </c>
      <c r="E150" s="54">
        <v>142.98971599999999</v>
      </c>
      <c r="F150" s="54">
        <v>149.34779399999999</v>
      </c>
      <c r="G150" s="54">
        <v>155.90443400000001</v>
      </c>
      <c r="H150" s="54">
        <v>162.60815400000001</v>
      </c>
      <c r="I150" s="54">
        <v>169.503815</v>
      </c>
      <c r="J150" s="54">
        <v>176.60148599999999</v>
      </c>
      <c r="K150" s="54">
        <v>183.872849</v>
      </c>
      <c r="L150" s="54">
        <v>191.426605</v>
      </c>
      <c r="M150" s="54">
        <v>199.020004</v>
      </c>
      <c r="N150" s="54">
        <v>206.95135500000001</v>
      </c>
      <c r="O150" s="54">
        <v>215.178741</v>
      </c>
      <c r="P150" s="54">
        <v>223.51139800000001</v>
      </c>
      <c r="Q150" s="54">
        <v>232.17817700000001</v>
      </c>
      <c r="R150" s="54">
        <v>241.196899</v>
      </c>
      <c r="S150" s="54">
        <v>250.43858299999999</v>
      </c>
      <c r="T150" s="54">
        <v>259.97769199999999</v>
      </c>
      <c r="U150" s="54">
        <v>269.91421500000001</v>
      </c>
      <c r="V150" s="54">
        <v>280.21563700000002</v>
      </c>
      <c r="W150" s="54">
        <v>290.88214099999999</v>
      </c>
      <c r="X150" s="54">
        <v>301.77514600000001</v>
      </c>
      <c r="Y150" s="54">
        <v>313.20538299999998</v>
      </c>
      <c r="Z150" s="54">
        <v>325.03143299999999</v>
      </c>
      <c r="AA150" s="54">
        <v>337.24826000000002</v>
      </c>
      <c r="AB150" s="54">
        <v>349.92434700000001</v>
      </c>
      <c r="AC150" s="54">
        <v>363.07681300000002</v>
      </c>
      <c r="AD150" s="54">
        <v>376.72366299999999</v>
      </c>
      <c r="AE150" s="54">
        <v>390.88342299999999</v>
      </c>
      <c r="AF150" s="54">
        <v>405.57547</v>
      </c>
      <c r="AG150" s="54">
        <v>420.81970200000001</v>
      </c>
      <c r="AH150" s="54">
        <v>436.636932</v>
      </c>
      <c r="AI150" s="54">
        <v>453.04861499999998</v>
      </c>
      <c r="AJ150" s="54">
        <v>470.07724000000002</v>
      </c>
      <c r="AK150" s="54">
        <v>487.74585000000002</v>
      </c>
      <c r="AL150" s="34">
        <v>3.9271E-2</v>
      </c>
    </row>
    <row r="151" spans="1:38" ht="15" customHeight="1" x14ac:dyDescent="0.45">
      <c r="A151" s="104" t="s">
        <v>1632</v>
      </c>
      <c r="B151" s="55" t="s">
        <v>1560</v>
      </c>
      <c r="C151" s="54">
        <v>46.764628999999999</v>
      </c>
      <c r="D151" s="54">
        <v>48.948532</v>
      </c>
      <c r="E151" s="54">
        <v>51.156879000000004</v>
      </c>
      <c r="F151" s="54">
        <v>53.431587</v>
      </c>
      <c r="G151" s="54">
        <v>55.777332000000001</v>
      </c>
      <c r="H151" s="54">
        <v>58.175697</v>
      </c>
      <c r="I151" s="54">
        <v>60.642730999999998</v>
      </c>
      <c r="J151" s="54">
        <v>63.182037000000001</v>
      </c>
      <c r="K151" s="54">
        <v>65.783484999999999</v>
      </c>
      <c r="L151" s="54">
        <v>68.485962000000001</v>
      </c>
      <c r="M151" s="54">
        <v>71.202620999999994</v>
      </c>
      <c r="N151" s="54">
        <v>74.040192000000005</v>
      </c>
      <c r="O151" s="54">
        <v>76.983681000000004</v>
      </c>
      <c r="P151" s="54">
        <v>79.964813000000007</v>
      </c>
      <c r="Q151" s="54">
        <v>83.065490999999994</v>
      </c>
      <c r="R151" s="54">
        <v>86.292090999999999</v>
      </c>
      <c r="S151" s="54">
        <v>89.59845</v>
      </c>
      <c r="T151" s="54">
        <v>93.011223000000001</v>
      </c>
      <c r="U151" s="54">
        <v>96.56617</v>
      </c>
      <c r="V151" s="54">
        <v>100.251678</v>
      </c>
      <c r="W151" s="54">
        <v>104.067787</v>
      </c>
      <c r="X151" s="54">
        <v>107.964935</v>
      </c>
      <c r="Y151" s="54">
        <v>112.05429100000001</v>
      </c>
      <c r="Z151" s="54">
        <v>116.285248</v>
      </c>
      <c r="AA151" s="54">
        <v>120.656013</v>
      </c>
      <c r="AB151" s="54">
        <v>125.191078</v>
      </c>
      <c r="AC151" s="54">
        <v>129.896591</v>
      </c>
      <c r="AD151" s="54">
        <v>134.778976</v>
      </c>
      <c r="AE151" s="54">
        <v>139.84487899999999</v>
      </c>
      <c r="AF151" s="54">
        <v>145.101181</v>
      </c>
      <c r="AG151" s="54">
        <v>150.55505400000001</v>
      </c>
      <c r="AH151" s="54">
        <v>156.21391299999999</v>
      </c>
      <c r="AI151" s="54">
        <v>162.085464</v>
      </c>
      <c r="AJ151" s="54">
        <v>168.17773399999999</v>
      </c>
      <c r="AK151" s="54">
        <v>174.49897799999999</v>
      </c>
      <c r="AL151" s="34">
        <v>3.9271E-2</v>
      </c>
    </row>
    <row r="152" spans="1:38" ht="15" customHeight="1" x14ac:dyDescent="0.45">
      <c r="A152" s="104" t="s">
        <v>1633</v>
      </c>
      <c r="B152" s="55" t="s">
        <v>1562</v>
      </c>
      <c r="C152" s="54">
        <v>33.761783999999999</v>
      </c>
      <c r="D152" s="54">
        <v>35.338450999999999</v>
      </c>
      <c r="E152" s="54">
        <v>36.932774000000002</v>
      </c>
      <c r="F152" s="54">
        <v>38.575001</v>
      </c>
      <c r="G152" s="54">
        <v>40.268512999999999</v>
      </c>
      <c r="H152" s="54">
        <v>42.000014999999998</v>
      </c>
      <c r="I152" s="54">
        <v>43.781094000000003</v>
      </c>
      <c r="J152" s="54">
        <v>45.614348999999997</v>
      </c>
      <c r="K152" s="54">
        <v>47.492466</v>
      </c>
      <c r="L152" s="54">
        <v>49.443522999999999</v>
      </c>
      <c r="M152" s="54">
        <v>51.404819000000003</v>
      </c>
      <c r="N152" s="54">
        <v>53.453403000000002</v>
      </c>
      <c r="O152" s="54">
        <v>55.578460999999997</v>
      </c>
      <c r="P152" s="54">
        <v>57.730701000000003</v>
      </c>
      <c r="Q152" s="54">
        <v>59.969237999999997</v>
      </c>
      <c r="R152" s="54">
        <v>62.298682999999997</v>
      </c>
      <c r="S152" s="54">
        <v>64.685715000000002</v>
      </c>
      <c r="T152" s="54">
        <v>67.149567000000005</v>
      </c>
      <c r="U152" s="54">
        <v>69.716064000000003</v>
      </c>
      <c r="V152" s="54">
        <v>72.376823000000002</v>
      </c>
      <c r="W152" s="54">
        <v>75.131866000000002</v>
      </c>
      <c r="X152" s="54">
        <v>77.945419000000001</v>
      </c>
      <c r="Y152" s="54">
        <v>80.897735999999995</v>
      </c>
      <c r="Z152" s="54">
        <v>83.952278000000007</v>
      </c>
      <c r="AA152" s="54">
        <v>87.107758000000004</v>
      </c>
      <c r="AB152" s="54">
        <v>90.381850999999997</v>
      </c>
      <c r="AC152" s="54">
        <v>93.779007000000007</v>
      </c>
      <c r="AD152" s="54">
        <v>97.303848000000002</v>
      </c>
      <c r="AE152" s="54">
        <v>100.961174</v>
      </c>
      <c r="AF152" s="54">
        <v>104.75597399999999</v>
      </c>
      <c r="AG152" s="54">
        <v>108.693405</v>
      </c>
      <c r="AH152" s="54">
        <v>112.778824</v>
      </c>
      <c r="AI152" s="54">
        <v>117.017807</v>
      </c>
      <c r="AJ152" s="54">
        <v>121.416115</v>
      </c>
      <c r="AK152" s="54">
        <v>125.979744</v>
      </c>
      <c r="AL152" s="34">
        <v>3.9271E-2</v>
      </c>
    </row>
    <row r="153" spans="1:38" ht="15" customHeight="1" x14ac:dyDescent="0.45">
      <c r="A153" s="104" t="s">
        <v>1634</v>
      </c>
      <c r="B153" s="55" t="s">
        <v>1584</v>
      </c>
      <c r="C153" s="54">
        <v>56.653458000000001</v>
      </c>
      <c r="D153" s="54">
        <v>60.369694000000003</v>
      </c>
      <c r="E153" s="54">
        <v>64.248740999999995</v>
      </c>
      <c r="F153" s="54">
        <v>68.350257999999997</v>
      </c>
      <c r="G153" s="54">
        <v>72.522246999999993</v>
      </c>
      <c r="H153" s="54">
        <v>76.807570999999996</v>
      </c>
      <c r="I153" s="54">
        <v>81.255699000000007</v>
      </c>
      <c r="J153" s="54">
        <v>85.791297999999998</v>
      </c>
      <c r="K153" s="54">
        <v>90.290999999999997</v>
      </c>
      <c r="L153" s="54">
        <v>94.832854999999995</v>
      </c>
      <c r="M153" s="54">
        <v>99.543487999999996</v>
      </c>
      <c r="N153" s="54">
        <v>104.44311500000001</v>
      </c>
      <c r="O153" s="54">
        <v>109.528488</v>
      </c>
      <c r="P153" s="54">
        <v>114.796654</v>
      </c>
      <c r="Q153" s="54">
        <v>120.221962</v>
      </c>
      <c r="R153" s="54">
        <v>125.833862</v>
      </c>
      <c r="S153" s="54">
        <v>131.65770000000001</v>
      </c>
      <c r="T153" s="54">
        <v>137.704117</v>
      </c>
      <c r="U153" s="54">
        <v>143.94873000000001</v>
      </c>
      <c r="V153" s="54">
        <v>150.44624300000001</v>
      </c>
      <c r="W153" s="54">
        <v>157.203247</v>
      </c>
      <c r="X153" s="54">
        <v>164.21565200000001</v>
      </c>
      <c r="Y153" s="54">
        <v>171.47901899999999</v>
      </c>
      <c r="Z153" s="54">
        <v>179.01786799999999</v>
      </c>
      <c r="AA153" s="54">
        <v>186.831604</v>
      </c>
      <c r="AB153" s="54">
        <v>194.98637400000001</v>
      </c>
      <c r="AC153" s="54">
        <v>203.49707000000001</v>
      </c>
      <c r="AD153" s="54">
        <v>212.37927199999999</v>
      </c>
      <c r="AE153" s="54">
        <v>221.64917</v>
      </c>
      <c r="AF153" s="54">
        <v>231.32363900000001</v>
      </c>
      <c r="AG153" s="54">
        <v>241.42037999999999</v>
      </c>
      <c r="AH153" s="54">
        <v>251.95784</v>
      </c>
      <c r="AI153" s="54">
        <v>262.95523100000003</v>
      </c>
      <c r="AJ153" s="54">
        <v>274.43264799999997</v>
      </c>
      <c r="AK153" s="54">
        <v>286.41098</v>
      </c>
      <c r="AL153" s="34">
        <v>4.8311E-2</v>
      </c>
    </row>
    <row r="154" spans="1:38" ht="15" customHeight="1" x14ac:dyDescent="0.45">
      <c r="A154" s="104" t="s">
        <v>1635</v>
      </c>
      <c r="B154" s="55" t="s">
        <v>1558</v>
      </c>
      <c r="C154" s="54">
        <v>39.971245000000003</v>
      </c>
      <c r="D154" s="54">
        <v>42.593192999999999</v>
      </c>
      <c r="E154" s="54">
        <v>45.330016999999998</v>
      </c>
      <c r="F154" s="54">
        <v>48.223796999999998</v>
      </c>
      <c r="G154" s="54">
        <v>51.167296999999998</v>
      </c>
      <c r="H154" s="54">
        <v>54.190764999999999</v>
      </c>
      <c r="I154" s="54">
        <v>57.329093999999998</v>
      </c>
      <c r="J154" s="54">
        <v>60.529136999999999</v>
      </c>
      <c r="K154" s="54">
        <v>63.703856999999999</v>
      </c>
      <c r="L154" s="54">
        <v>66.90831</v>
      </c>
      <c r="M154" s="54">
        <v>70.231849999999994</v>
      </c>
      <c r="N154" s="54">
        <v>73.688727999999998</v>
      </c>
      <c r="O154" s="54">
        <v>77.276657</v>
      </c>
      <c r="P154" s="54">
        <v>80.993561</v>
      </c>
      <c r="Q154" s="54">
        <v>84.821326999999997</v>
      </c>
      <c r="R154" s="54">
        <v>88.780738999999997</v>
      </c>
      <c r="S154" s="54">
        <v>92.889686999999995</v>
      </c>
      <c r="T154" s="54">
        <v>97.155670000000001</v>
      </c>
      <c r="U154" s="54">
        <v>101.561493</v>
      </c>
      <c r="V154" s="54">
        <v>106.14574399999999</v>
      </c>
      <c r="W154" s="54">
        <v>110.91308600000001</v>
      </c>
      <c r="X154" s="54">
        <v>115.86061100000001</v>
      </c>
      <c r="Y154" s="54">
        <v>120.985191</v>
      </c>
      <c r="Z154" s="54">
        <v>126.304146</v>
      </c>
      <c r="AA154" s="54">
        <v>131.817047</v>
      </c>
      <c r="AB154" s="54">
        <v>137.57055700000001</v>
      </c>
      <c r="AC154" s="54">
        <v>143.57519500000001</v>
      </c>
      <c r="AD154" s="54">
        <v>149.84193400000001</v>
      </c>
      <c r="AE154" s="54">
        <v>156.38220200000001</v>
      </c>
      <c r="AF154" s="54">
        <v>163.207932</v>
      </c>
      <c r="AG154" s="54">
        <v>170.33157299999999</v>
      </c>
      <c r="AH154" s="54">
        <v>177.76617400000001</v>
      </c>
      <c r="AI154" s="54">
        <v>185.52526900000001</v>
      </c>
      <c r="AJ154" s="54">
        <v>193.62303199999999</v>
      </c>
      <c r="AK154" s="54">
        <v>202.074219</v>
      </c>
      <c r="AL154" s="34">
        <v>4.8311E-2</v>
      </c>
    </row>
    <row r="155" spans="1:38" ht="15" customHeight="1" x14ac:dyDescent="0.45">
      <c r="A155" s="104" t="s">
        <v>1636</v>
      </c>
      <c r="B155" s="55" t="s">
        <v>1560</v>
      </c>
      <c r="C155" s="54">
        <v>9.2495440000000002</v>
      </c>
      <c r="D155" s="54">
        <v>9.8562770000000004</v>
      </c>
      <c r="E155" s="54">
        <v>10.489591000000001</v>
      </c>
      <c r="F155" s="54">
        <v>11.159226</v>
      </c>
      <c r="G155" s="54">
        <v>11.840366</v>
      </c>
      <c r="H155" s="54">
        <v>12.540012000000001</v>
      </c>
      <c r="I155" s="54">
        <v>13.266235999999999</v>
      </c>
      <c r="J155" s="54">
        <v>14.006741999999999</v>
      </c>
      <c r="K155" s="54">
        <v>14.741388000000001</v>
      </c>
      <c r="L155" s="54">
        <v>15.482915</v>
      </c>
      <c r="M155" s="54">
        <v>16.251999000000001</v>
      </c>
      <c r="N155" s="54">
        <v>17.051936999999999</v>
      </c>
      <c r="O155" s="54">
        <v>17.882201999999999</v>
      </c>
      <c r="P155" s="54">
        <v>18.742311000000001</v>
      </c>
      <c r="Q155" s="54">
        <v>19.628077000000001</v>
      </c>
      <c r="R155" s="54">
        <v>20.544304</v>
      </c>
      <c r="S155" s="54">
        <v>21.495134</v>
      </c>
      <c r="T155" s="54">
        <v>22.482306000000001</v>
      </c>
      <c r="U155" s="54">
        <v>23.501833000000001</v>
      </c>
      <c r="V155" s="54">
        <v>24.562653000000001</v>
      </c>
      <c r="W155" s="54">
        <v>25.665838000000001</v>
      </c>
      <c r="X155" s="54">
        <v>26.81072</v>
      </c>
      <c r="Y155" s="54">
        <v>27.996573999999999</v>
      </c>
      <c r="Z155" s="54">
        <v>29.227405999999998</v>
      </c>
      <c r="AA155" s="54">
        <v>30.503119000000002</v>
      </c>
      <c r="AB155" s="54">
        <v>31.834513000000001</v>
      </c>
      <c r="AC155" s="54">
        <v>33.224013999999997</v>
      </c>
      <c r="AD155" s="54">
        <v>34.674168000000002</v>
      </c>
      <c r="AE155" s="54">
        <v>36.187618000000001</v>
      </c>
      <c r="AF155" s="54">
        <v>37.767124000000003</v>
      </c>
      <c r="AG155" s="54">
        <v>39.415573000000002</v>
      </c>
      <c r="AH155" s="54">
        <v>41.135975000000002</v>
      </c>
      <c r="AI155" s="54">
        <v>42.931469</v>
      </c>
      <c r="AJ155" s="54">
        <v>44.805328000000003</v>
      </c>
      <c r="AK155" s="54">
        <v>46.760978999999999</v>
      </c>
      <c r="AL155" s="34">
        <v>4.8311E-2</v>
      </c>
    </row>
    <row r="156" spans="1:38" ht="15" customHeight="1" x14ac:dyDescent="0.45">
      <c r="A156" s="104" t="s">
        <v>1637</v>
      </c>
      <c r="B156" s="55" t="s">
        <v>1562</v>
      </c>
      <c r="C156" s="54">
        <v>7.4326699999999999</v>
      </c>
      <c r="D156" s="54">
        <v>7.9202219999999999</v>
      </c>
      <c r="E156" s="54">
        <v>8.4291350000000005</v>
      </c>
      <c r="F156" s="54">
        <v>8.9672350000000005</v>
      </c>
      <c r="G156" s="54">
        <v>9.5145809999999997</v>
      </c>
      <c r="H156" s="54">
        <v>10.076795000000001</v>
      </c>
      <c r="I156" s="54">
        <v>10.660368999999999</v>
      </c>
      <c r="J156" s="54">
        <v>11.255419</v>
      </c>
      <c r="K156" s="54">
        <v>11.845758999999999</v>
      </c>
      <c r="L156" s="54">
        <v>12.441628</v>
      </c>
      <c r="M156" s="54">
        <v>13.059642999999999</v>
      </c>
      <c r="N156" s="54">
        <v>13.702450000000001</v>
      </c>
      <c r="O156" s="54">
        <v>14.369628000000001</v>
      </c>
      <c r="P156" s="54">
        <v>15.060786</v>
      </c>
      <c r="Q156" s="54">
        <v>15.772562000000001</v>
      </c>
      <c r="R156" s="54">
        <v>16.508815999999999</v>
      </c>
      <c r="S156" s="54">
        <v>17.272877000000001</v>
      </c>
      <c r="T156" s="54">
        <v>18.066139</v>
      </c>
      <c r="U156" s="54">
        <v>18.885403</v>
      </c>
      <c r="V156" s="54">
        <v>19.737843999999999</v>
      </c>
      <c r="W156" s="54">
        <v>20.624334000000001</v>
      </c>
      <c r="X156" s="54">
        <v>21.544331</v>
      </c>
      <c r="Y156" s="54">
        <v>22.497247999999999</v>
      </c>
      <c r="Z156" s="54">
        <v>23.486311000000001</v>
      </c>
      <c r="AA156" s="54">
        <v>24.511436</v>
      </c>
      <c r="AB156" s="54">
        <v>25.581305</v>
      </c>
      <c r="AC156" s="54">
        <v>26.697868</v>
      </c>
      <c r="AD156" s="54">
        <v>27.863173</v>
      </c>
      <c r="AE156" s="54">
        <v>29.079338</v>
      </c>
      <c r="AF156" s="54">
        <v>30.348585</v>
      </c>
      <c r="AG156" s="54">
        <v>31.673228999999999</v>
      </c>
      <c r="AH156" s="54">
        <v>33.055695</v>
      </c>
      <c r="AI156" s="54">
        <v>34.498500999999997</v>
      </c>
      <c r="AJ156" s="54">
        <v>36.004283999999998</v>
      </c>
      <c r="AK156" s="54">
        <v>37.575786999999998</v>
      </c>
      <c r="AL156" s="34">
        <v>4.8311E-2</v>
      </c>
    </row>
    <row r="157" spans="1:38" ht="15" customHeight="1" x14ac:dyDescent="0.45">
      <c r="A157" s="104" t="s">
        <v>1638</v>
      </c>
      <c r="B157" s="55" t="s">
        <v>1586</v>
      </c>
      <c r="C157" s="54">
        <v>41.290573000000002</v>
      </c>
      <c r="D157" s="54">
        <v>42.546120000000002</v>
      </c>
      <c r="E157" s="54">
        <v>43.762318</v>
      </c>
      <c r="F157" s="54">
        <v>44.959507000000002</v>
      </c>
      <c r="G157" s="54">
        <v>46.126728</v>
      </c>
      <c r="H157" s="54">
        <v>47.304290999999999</v>
      </c>
      <c r="I157" s="54">
        <v>48.454268999999996</v>
      </c>
      <c r="J157" s="54">
        <v>49.617835999999997</v>
      </c>
      <c r="K157" s="54">
        <v>50.805945999999999</v>
      </c>
      <c r="L157" s="54">
        <v>52.028956999999998</v>
      </c>
      <c r="M157" s="54">
        <v>53.253143000000001</v>
      </c>
      <c r="N157" s="54">
        <v>54.485477000000003</v>
      </c>
      <c r="O157" s="54">
        <v>55.737225000000002</v>
      </c>
      <c r="P157" s="54">
        <v>57.002167</v>
      </c>
      <c r="Q157" s="54">
        <v>58.321075</v>
      </c>
      <c r="R157" s="54">
        <v>59.705844999999997</v>
      </c>
      <c r="S157" s="54">
        <v>61.184806999999999</v>
      </c>
      <c r="T157" s="54">
        <v>62.765881</v>
      </c>
      <c r="U157" s="54">
        <v>64.443565000000007</v>
      </c>
      <c r="V157" s="54">
        <v>66.153487999999996</v>
      </c>
      <c r="W157" s="54">
        <v>67.935210999999995</v>
      </c>
      <c r="X157" s="54">
        <v>69.834778</v>
      </c>
      <c r="Y157" s="54">
        <v>71.819220999999999</v>
      </c>
      <c r="Z157" s="54">
        <v>73.861548999999997</v>
      </c>
      <c r="AA157" s="54">
        <v>75.967506</v>
      </c>
      <c r="AB157" s="54">
        <v>78.133499</v>
      </c>
      <c r="AC157" s="54">
        <v>80.361259000000004</v>
      </c>
      <c r="AD157" s="54">
        <v>82.652527000000006</v>
      </c>
      <c r="AE157" s="54">
        <v>85.009124999999997</v>
      </c>
      <c r="AF157" s="54">
        <v>87.432922000000005</v>
      </c>
      <c r="AG157" s="54">
        <v>89.925826999999998</v>
      </c>
      <c r="AH157" s="54">
        <v>92.489799000000005</v>
      </c>
      <c r="AI157" s="54">
        <v>95.126891999999998</v>
      </c>
      <c r="AJ157" s="54">
        <v>97.839164999999994</v>
      </c>
      <c r="AK157" s="54">
        <v>100.62876900000001</v>
      </c>
      <c r="AL157" s="34">
        <v>2.6429999999999999E-2</v>
      </c>
    </row>
    <row r="158" spans="1:38" ht="15" customHeight="1" x14ac:dyDescent="0.45">
      <c r="A158" s="104" t="s">
        <v>1639</v>
      </c>
      <c r="B158" s="55" t="s">
        <v>1558</v>
      </c>
      <c r="C158" s="54">
        <v>22.050463000000001</v>
      </c>
      <c r="D158" s="54">
        <v>22.720963999999999</v>
      </c>
      <c r="E158" s="54">
        <v>23.370450999999999</v>
      </c>
      <c r="F158" s="54">
        <v>24.009786999999999</v>
      </c>
      <c r="G158" s="54">
        <v>24.633120999999999</v>
      </c>
      <c r="H158" s="54">
        <v>25.261976000000001</v>
      </c>
      <c r="I158" s="54">
        <v>25.876101999999999</v>
      </c>
      <c r="J158" s="54">
        <v>26.497482000000002</v>
      </c>
      <c r="K158" s="54">
        <v>27.131969000000002</v>
      </c>
      <c r="L158" s="54">
        <v>27.785097</v>
      </c>
      <c r="M158" s="54">
        <v>28.438852000000001</v>
      </c>
      <c r="N158" s="54">
        <v>29.096955999999999</v>
      </c>
      <c r="O158" s="54">
        <v>29.765426999999999</v>
      </c>
      <c r="P158" s="54">
        <v>30.440947999999999</v>
      </c>
      <c r="Q158" s="54">
        <v>31.145287</v>
      </c>
      <c r="R158" s="54">
        <v>31.884796000000001</v>
      </c>
      <c r="S158" s="54">
        <v>32.674610000000001</v>
      </c>
      <c r="T158" s="54">
        <v>33.518951000000001</v>
      </c>
      <c r="U158" s="54">
        <v>34.414886000000003</v>
      </c>
      <c r="V158" s="54">
        <v>35.328040999999999</v>
      </c>
      <c r="W158" s="54">
        <v>36.279536999999998</v>
      </c>
      <c r="X158" s="54">
        <v>37.293968</v>
      </c>
      <c r="Y158" s="54">
        <v>38.353721999999998</v>
      </c>
      <c r="Z158" s="54">
        <v>39.444386000000002</v>
      </c>
      <c r="AA158" s="54">
        <v>40.569035</v>
      </c>
      <c r="AB158" s="54">
        <v>41.725741999999997</v>
      </c>
      <c r="AC158" s="54">
        <v>42.915436</v>
      </c>
      <c r="AD158" s="54">
        <v>44.139046</v>
      </c>
      <c r="AE158" s="54">
        <v>45.397545000000001</v>
      </c>
      <c r="AF158" s="54">
        <v>46.691929000000002</v>
      </c>
      <c r="AG158" s="54">
        <v>48.023215999999998</v>
      </c>
      <c r="AH158" s="54">
        <v>49.39246</v>
      </c>
      <c r="AI158" s="54">
        <v>50.800747000000001</v>
      </c>
      <c r="AJ158" s="54">
        <v>52.249184</v>
      </c>
      <c r="AK158" s="54">
        <v>53.738922000000002</v>
      </c>
      <c r="AL158" s="34">
        <v>2.6429999999999999E-2</v>
      </c>
    </row>
    <row r="159" spans="1:38" ht="15" customHeight="1" x14ac:dyDescent="0.45">
      <c r="A159" s="104" t="s">
        <v>1640</v>
      </c>
      <c r="B159" s="55" t="s">
        <v>1560</v>
      </c>
      <c r="C159" s="54">
        <v>9.0796030000000005</v>
      </c>
      <c r="D159" s="54">
        <v>9.3556919999999995</v>
      </c>
      <c r="E159" s="54">
        <v>9.6231279999999995</v>
      </c>
      <c r="F159" s="54">
        <v>9.8863839999999996</v>
      </c>
      <c r="G159" s="54">
        <v>10.143050000000001</v>
      </c>
      <c r="H159" s="54">
        <v>10.401991000000001</v>
      </c>
      <c r="I159" s="54">
        <v>10.654866</v>
      </c>
      <c r="J159" s="54">
        <v>10.910728000000001</v>
      </c>
      <c r="K159" s="54">
        <v>11.171988000000001</v>
      </c>
      <c r="L159" s="54">
        <v>11.440923</v>
      </c>
      <c r="M159" s="54">
        <v>11.710115999999999</v>
      </c>
      <c r="N159" s="54">
        <v>11.9811</v>
      </c>
      <c r="O159" s="54">
        <v>12.256353000000001</v>
      </c>
      <c r="P159" s="54">
        <v>12.534509999999999</v>
      </c>
      <c r="Q159" s="54">
        <v>12.824531</v>
      </c>
      <c r="R159" s="54">
        <v>13.129034000000001</v>
      </c>
      <c r="S159" s="54">
        <v>13.454252</v>
      </c>
      <c r="T159" s="54">
        <v>13.801923</v>
      </c>
      <c r="U159" s="54">
        <v>14.170836</v>
      </c>
      <c r="V159" s="54">
        <v>14.54684</v>
      </c>
      <c r="W159" s="54">
        <v>14.938634</v>
      </c>
      <c r="X159" s="54">
        <v>15.356339999999999</v>
      </c>
      <c r="Y159" s="54">
        <v>15.792709</v>
      </c>
      <c r="Z159" s="54">
        <v>16.241807999999999</v>
      </c>
      <c r="AA159" s="54">
        <v>16.704896999999999</v>
      </c>
      <c r="AB159" s="54">
        <v>17.181190000000001</v>
      </c>
      <c r="AC159" s="54">
        <v>17.671061999999999</v>
      </c>
      <c r="AD159" s="54">
        <v>18.174901999999999</v>
      </c>
      <c r="AE159" s="54">
        <v>18.693107999999999</v>
      </c>
      <c r="AF159" s="54">
        <v>19.226089000000002</v>
      </c>
      <c r="AG159" s="54">
        <v>19.774265</v>
      </c>
      <c r="AH159" s="54">
        <v>20.338073999999999</v>
      </c>
      <c r="AI159" s="54">
        <v>20.917957000000001</v>
      </c>
      <c r="AJ159" s="54">
        <v>21.514372000000002</v>
      </c>
      <c r="AK159" s="54">
        <v>22.127791999999999</v>
      </c>
      <c r="AL159" s="34">
        <v>2.6429999999999999E-2</v>
      </c>
    </row>
    <row r="160" spans="1:38" ht="15" customHeight="1" x14ac:dyDescent="0.45">
      <c r="A160" s="104" t="s">
        <v>1641</v>
      </c>
      <c r="B160" s="55" t="s">
        <v>1562</v>
      </c>
      <c r="C160" s="54">
        <v>10.160507000000001</v>
      </c>
      <c r="D160" s="54">
        <v>10.469462999999999</v>
      </c>
      <c r="E160" s="54">
        <v>10.768738000000001</v>
      </c>
      <c r="F160" s="54">
        <v>11.063333999999999</v>
      </c>
      <c r="G160" s="54">
        <v>11.350555</v>
      </c>
      <c r="H160" s="54">
        <v>11.640323</v>
      </c>
      <c r="I160" s="54">
        <v>11.923303000000001</v>
      </c>
      <c r="J160" s="54">
        <v>12.209624</v>
      </c>
      <c r="K160" s="54">
        <v>12.501987</v>
      </c>
      <c r="L160" s="54">
        <v>12.802937</v>
      </c>
      <c r="M160" s="54">
        <v>13.104177</v>
      </c>
      <c r="N160" s="54">
        <v>13.407420999999999</v>
      </c>
      <c r="O160" s="54">
        <v>13.715443</v>
      </c>
      <c r="P160" s="54">
        <v>14.026711000000001</v>
      </c>
      <c r="Q160" s="54">
        <v>14.351259000000001</v>
      </c>
      <c r="R160" s="54">
        <v>14.692014</v>
      </c>
      <c r="S160" s="54">
        <v>15.055948000000001</v>
      </c>
      <c r="T160" s="54">
        <v>15.445007</v>
      </c>
      <c r="U160" s="54">
        <v>15.857839999999999</v>
      </c>
      <c r="V160" s="54">
        <v>16.278604999999999</v>
      </c>
      <c r="W160" s="54">
        <v>16.717040999999998</v>
      </c>
      <c r="X160" s="54">
        <v>17.184474999999999</v>
      </c>
      <c r="Y160" s="54">
        <v>17.672792000000001</v>
      </c>
      <c r="Z160" s="54">
        <v>18.175353999999999</v>
      </c>
      <c r="AA160" s="54">
        <v>18.693573000000001</v>
      </c>
      <c r="AB160" s="54">
        <v>19.226568</v>
      </c>
      <c r="AC160" s="54">
        <v>19.774759</v>
      </c>
      <c r="AD160" s="54">
        <v>20.338578999999999</v>
      </c>
      <c r="AE160" s="54">
        <v>20.918475999999998</v>
      </c>
      <c r="AF160" s="54">
        <v>21.514907999999998</v>
      </c>
      <c r="AG160" s="54">
        <v>22.128343999999998</v>
      </c>
      <c r="AH160" s="54">
        <v>22.759271999999999</v>
      </c>
      <c r="AI160" s="54">
        <v>23.408187999999999</v>
      </c>
      <c r="AJ160" s="54">
        <v>24.075604999999999</v>
      </c>
      <c r="AK160" s="54">
        <v>24.762053000000002</v>
      </c>
      <c r="AL160" s="34">
        <v>2.6429999999999999E-2</v>
      </c>
    </row>
    <row r="161" spans="1:38" ht="15" customHeight="1" x14ac:dyDescent="0.45">
      <c r="A161" s="104" t="s">
        <v>1642</v>
      </c>
      <c r="B161" s="57" t="s">
        <v>1643</v>
      </c>
      <c r="C161" s="151">
        <v>1711.060303</v>
      </c>
      <c r="D161" s="151">
        <v>1769.1383060000001</v>
      </c>
      <c r="E161" s="151">
        <v>1831.0051269999999</v>
      </c>
      <c r="F161" s="151">
        <v>1896.2861330000001</v>
      </c>
      <c r="G161" s="151">
        <v>1962.613525</v>
      </c>
      <c r="H161" s="151">
        <v>2029.76001</v>
      </c>
      <c r="I161" s="151">
        <v>2097.8342290000001</v>
      </c>
      <c r="J161" s="151">
        <v>2168.1938479999999</v>
      </c>
      <c r="K161" s="151">
        <v>2238.5095209999999</v>
      </c>
      <c r="L161" s="151">
        <v>2308.974365</v>
      </c>
      <c r="M161" s="151">
        <v>2380.2524410000001</v>
      </c>
      <c r="N161" s="151">
        <v>2453.3864749999998</v>
      </c>
      <c r="O161" s="151">
        <v>2528.3352049999999</v>
      </c>
      <c r="P161" s="151">
        <v>2603.2036130000001</v>
      </c>
      <c r="Q161" s="151">
        <v>2682.280029</v>
      </c>
      <c r="R161" s="151">
        <v>2763.1477049999999</v>
      </c>
      <c r="S161" s="151">
        <v>2844.1762699999999</v>
      </c>
      <c r="T161" s="151">
        <v>2927.6020509999998</v>
      </c>
      <c r="U161" s="151">
        <v>3012.0622560000002</v>
      </c>
      <c r="V161" s="151">
        <v>3099.155029</v>
      </c>
      <c r="W161" s="151">
        <v>3188.7365719999998</v>
      </c>
      <c r="X161" s="151">
        <v>3278.9946289999998</v>
      </c>
      <c r="Y161" s="151">
        <v>3372.530518</v>
      </c>
      <c r="Z161" s="151">
        <v>3466.8164059999999</v>
      </c>
      <c r="AA161" s="151">
        <v>3563.8698730000001</v>
      </c>
      <c r="AB161" s="151">
        <v>3664.2768550000001</v>
      </c>
      <c r="AC161" s="151">
        <v>3767.8439939999998</v>
      </c>
      <c r="AD161" s="151">
        <v>3874.6372070000002</v>
      </c>
      <c r="AE161" s="151">
        <v>3984.9916990000002</v>
      </c>
      <c r="AF161" s="151">
        <v>4098.5932620000003</v>
      </c>
      <c r="AG161" s="151">
        <v>4215.7548829999996</v>
      </c>
      <c r="AH161" s="151">
        <v>4336.5883789999998</v>
      </c>
      <c r="AI161" s="151">
        <v>4461.734375</v>
      </c>
      <c r="AJ161" s="151">
        <v>4590.4228519999997</v>
      </c>
      <c r="AK161" s="151">
        <v>4723.0253910000001</v>
      </c>
      <c r="AL161" s="60">
        <v>3.0203000000000001E-2</v>
      </c>
    </row>
    <row r="163" spans="1:38" ht="15" customHeight="1" x14ac:dyDescent="0.45">
      <c r="B163" s="57" t="s">
        <v>1644</v>
      </c>
    </row>
    <row r="164" spans="1:38" ht="15" customHeight="1" x14ac:dyDescent="0.45">
      <c r="A164" s="104" t="s">
        <v>1645</v>
      </c>
      <c r="B164" s="55" t="s">
        <v>1646</v>
      </c>
      <c r="C164" s="56">
        <v>0.79</v>
      </c>
      <c r="D164" s="56">
        <v>0.86</v>
      </c>
      <c r="E164" s="56">
        <v>0.93</v>
      </c>
      <c r="F164" s="56">
        <v>1</v>
      </c>
      <c r="G164" s="56">
        <v>0</v>
      </c>
      <c r="H164" s="56">
        <v>0</v>
      </c>
      <c r="I164" s="56">
        <v>0</v>
      </c>
      <c r="J164" s="56">
        <v>0</v>
      </c>
      <c r="K164" s="56">
        <v>0</v>
      </c>
      <c r="L164" s="56">
        <v>0</v>
      </c>
      <c r="M164" s="56">
        <v>0</v>
      </c>
      <c r="N164" s="56">
        <v>0</v>
      </c>
      <c r="O164" s="56">
        <v>0</v>
      </c>
      <c r="P164" s="56">
        <v>0</v>
      </c>
      <c r="Q164" s="56">
        <v>0</v>
      </c>
      <c r="R164" s="56">
        <v>0</v>
      </c>
      <c r="S164" s="56">
        <v>0</v>
      </c>
      <c r="T164" s="56">
        <v>0</v>
      </c>
      <c r="U164" s="56">
        <v>0</v>
      </c>
      <c r="V164" s="56">
        <v>0</v>
      </c>
      <c r="W164" s="56">
        <v>0</v>
      </c>
      <c r="X164" s="56">
        <v>0</v>
      </c>
      <c r="Y164" s="56">
        <v>0</v>
      </c>
      <c r="Z164" s="56">
        <v>0</v>
      </c>
      <c r="AA164" s="56">
        <v>0</v>
      </c>
      <c r="AB164" s="56">
        <v>0</v>
      </c>
      <c r="AC164" s="56">
        <v>0</v>
      </c>
      <c r="AD164" s="56">
        <v>0</v>
      </c>
      <c r="AE164" s="56">
        <v>0</v>
      </c>
      <c r="AF164" s="56">
        <v>0</v>
      </c>
      <c r="AG164" s="56">
        <v>0</v>
      </c>
      <c r="AH164" s="56">
        <v>0</v>
      </c>
      <c r="AI164" s="56">
        <v>0</v>
      </c>
      <c r="AJ164" s="56">
        <v>0</v>
      </c>
      <c r="AK164" s="56">
        <v>0</v>
      </c>
      <c r="AL164" s="34" t="s">
        <v>153</v>
      </c>
    </row>
    <row r="165" spans="1:38" ht="15" customHeight="1" x14ac:dyDescent="0.45">
      <c r="A165" s="104" t="s">
        <v>1647</v>
      </c>
      <c r="B165" s="55" t="s">
        <v>1648</v>
      </c>
      <c r="C165" s="56">
        <v>0</v>
      </c>
      <c r="D165" s="56">
        <v>0</v>
      </c>
      <c r="E165" s="56">
        <v>0</v>
      </c>
      <c r="F165" s="56">
        <v>0</v>
      </c>
      <c r="G165" s="56">
        <v>0.41699999999999998</v>
      </c>
      <c r="H165" s="56">
        <v>0.56299999999999994</v>
      </c>
      <c r="I165" s="56">
        <v>0.70799999999999996</v>
      </c>
      <c r="J165" s="56">
        <v>0.85399999999999998</v>
      </c>
      <c r="K165" s="56">
        <v>1</v>
      </c>
      <c r="L165" s="56">
        <v>0</v>
      </c>
      <c r="M165" s="56">
        <v>0</v>
      </c>
      <c r="N165" s="56">
        <v>0</v>
      </c>
      <c r="O165" s="56">
        <v>0</v>
      </c>
      <c r="P165" s="56">
        <v>0</v>
      </c>
      <c r="Q165" s="56">
        <v>0</v>
      </c>
      <c r="R165" s="56">
        <v>0</v>
      </c>
      <c r="S165" s="56">
        <v>0</v>
      </c>
      <c r="T165" s="56">
        <v>0</v>
      </c>
      <c r="U165" s="56">
        <v>0</v>
      </c>
      <c r="V165" s="56">
        <v>0</v>
      </c>
      <c r="W165" s="56">
        <v>0</v>
      </c>
      <c r="X165" s="56">
        <v>0</v>
      </c>
      <c r="Y165" s="56">
        <v>0</v>
      </c>
      <c r="Z165" s="56">
        <v>0</v>
      </c>
      <c r="AA165" s="56">
        <v>0</v>
      </c>
      <c r="AB165" s="56">
        <v>0</v>
      </c>
      <c r="AC165" s="56">
        <v>0</v>
      </c>
      <c r="AD165" s="56">
        <v>0</v>
      </c>
      <c r="AE165" s="56">
        <v>0</v>
      </c>
      <c r="AF165" s="56">
        <v>0</v>
      </c>
      <c r="AG165" s="56">
        <v>0</v>
      </c>
      <c r="AH165" s="56">
        <v>0</v>
      </c>
      <c r="AI165" s="56">
        <v>0</v>
      </c>
      <c r="AJ165" s="56">
        <v>0</v>
      </c>
      <c r="AK165" s="56">
        <v>0</v>
      </c>
      <c r="AL165" s="34" t="s">
        <v>153</v>
      </c>
    </row>
    <row r="166" spans="1:38" ht="15" customHeight="1" x14ac:dyDescent="0.45">
      <c r="A166" s="104" t="s">
        <v>1649</v>
      </c>
      <c r="B166" s="55" t="s">
        <v>1650</v>
      </c>
      <c r="C166" s="56">
        <v>0</v>
      </c>
      <c r="D166" s="56">
        <v>0</v>
      </c>
      <c r="E166" s="56">
        <v>0</v>
      </c>
      <c r="F166" s="56">
        <v>0</v>
      </c>
      <c r="G166" s="56">
        <v>0</v>
      </c>
      <c r="H166" s="56">
        <v>0</v>
      </c>
      <c r="I166" s="56">
        <v>0</v>
      </c>
      <c r="J166" s="56">
        <v>0</v>
      </c>
      <c r="K166" s="56">
        <v>0</v>
      </c>
      <c r="L166" s="56">
        <v>0.5</v>
      </c>
      <c r="M166" s="56">
        <v>0.625</v>
      </c>
      <c r="N166" s="56">
        <v>0.75</v>
      </c>
      <c r="O166" s="56">
        <v>0.875</v>
      </c>
      <c r="P166" s="56">
        <v>1</v>
      </c>
      <c r="Q166" s="56">
        <v>0</v>
      </c>
      <c r="R166" s="56">
        <v>0</v>
      </c>
      <c r="S166" s="56">
        <v>0</v>
      </c>
      <c r="T166" s="56">
        <v>0</v>
      </c>
      <c r="U166" s="56">
        <v>0</v>
      </c>
      <c r="V166" s="56">
        <v>0</v>
      </c>
      <c r="W166" s="56">
        <v>0</v>
      </c>
      <c r="X166" s="56">
        <v>0</v>
      </c>
      <c r="Y166" s="56">
        <v>0</v>
      </c>
      <c r="Z166" s="56">
        <v>0</v>
      </c>
      <c r="AA166" s="56">
        <v>0</v>
      </c>
      <c r="AB166" s="56">
        <v>0</v>
      </c>
      <c r="AC166" s="56">
        <v>0</v>
      </c>
      <c r="AD166" s="56">
        <v>0</v>
      </c>
      <c r="AE166" s="56">
        <v>0</v>
      </c>
      <c r="AF166" s="56">
        <v>0</v>
      </c>
      <c r="AG166" s="56">
        <v>0</v>
      </c>
      <c r="AH166" s="56">
        <v>0</v>
      </c>
      <c r="AI166" s="56">
        <v>0</v>
      </c>
      <c r="AJ166" s="56">
        <v>0</v>
      </c>
      <c r="AK166" s="56">
        <v>0</v>
      </c>
      <c r="AL166" s="34" t="s">
        <v>153</v>
      </c>
    </row>
    <row r="167" spans="1:38" ht="15" customHeight="1" x14ac:dyDescent="0.45">
      <c r="A167" s="104" t="s">
        <v>1651</v>
      </c>
      <c r="B167" s="55" t="s">
        <v>1652</v>
      </c>
      <c r="C167" s="56">
        <v>0</v>
      </c>
      <c r="D167" s="56">
        <v>0</v>
      </c>
      <c r="E167" s="56">
        <v>0</v>
      </c>
      <c r="F167" s="56">
        <v>0</v>
      </c>
      <c r="G167" s="56">
        <v>0</v>
      </c>
      <c r="H167" s="56">
        <v>0</v>
      </c>
      <c r="I167" s="56">
        <v>0</v>
      </c>
      <c r="J167" s="56">
        <v>0</v>
      </c>
      <c r="K167" s="56">
        <v>0</v>
      </c>
      <c r="L167" s="56">
        <v>0</v>
      </c>
      <c r="M167" s="56">
        <v>0</v>
      </c>
      <c r="N167" s="56">
        <v>0</v>
      </c>
      <c r="O167" s="56">
        <v>0</v>
      </c>
      <c r="P167" s="56">
        <v>0</v>
      </c>
      <c r="Q167" s="56">
        <v>0.85699999999999998</v>
      </c>
      <c r="R167" s="56">
        <v>0.89300000000000002</v>
      </c>
      <c r="S167" s="56">
        <v>0.92900000000000005</v>
      </c>
      <c r="T167" s="56">
        <v>0.96399999999999997</v>
      </c>
      <c r="U167" s="56">
        <v>1</v>
      </c>
      <c r="V167" s="56">
        <v>0</v>
      </c>
      <c r="W167" s="56">
        <v>0</v>
      </c>
      <c r="X167" s="56">
        <v>0</v>
      </c>
      <c r="Y167" s="56">
        <v>0</v>
      </c>
      <c r="Z167" s="56">
        <v>0</v>
      </c>
      <c r="AA167" s="56">
        <v>0</v>
      </c>
      <c r="AB167" s="56">
        <v>0</v>
      </c>
      <c r="AC167" s="56">
        <v>0</v>
      </c>
      <c r="AD167" s="56">
        <v>0</v>
      </c>
      <c r="AE167" s="56">
        <v>0</v>
      </c>
      <c r="AF167" s="56">
        <v>0</v>
      </c>
      <c r="AG167" s="56">
        <v>0</v>
      </c>
      <c r="AH167" s="56">
        <v>0</v>
      </c>
      <c r="AI167" s="56">
        <v>0</v>
      </c>
      <c r="AJ167" s="56">
        <v>0</v>
      </c>
      <c r="AK167" s="56">
        <v>0</v>
      </c>
      <c r="AL167" s="34" t="s">
        <v>153</v>
      </c>
    </row>
    <row r="168" spans="1:38" ht="15" customHeight="1" x14ac:dyDescent="0.45">
      <c r="A168" s="104" t="s">
        <v>1653</v>
      </c>
      <c r="B168" s="55" t="s">
        <v>1654</v>
      </c>
      <c r="C168" s="56">
        <v>0</v>
      </c>
      <c r="D168" s="56">
        <v>0</v>
      </c>
      <c r="E168" s="56">
        <v>0</v>
      </c>
      <c r="F168" s="56">
        <v>0</v>
      </c>
      <c r="G168" s="56">
        <v>0</v>
      </c>
      <c r="H168" s="56">
        <v>0</v>
      </c>
      <c r="I168" s="56">
        <v>0</v>
      </c>
      <c r="J168" s="56">
        <v>0</v>
      </c>
      <c r="K168" s="56">
        <v>0</v>
      </c>
      <c r="L168" s="56">
        <v>0</v>
      </c>
      <c r="M168" s="56">
        <v>0</v>
      </c>
      <c r="N168" s="56">
        <v>0</v>
      </c>
      <c r="O168" s="56">
        <v>0</v>
      </c>
      <c r="P168" s="56">
        <v>0</v>
      </c>
      <c r="Q168" s="56">
        <v>0</v>
      </c>
      <c r="R168" s="56">
        <v>0</v>
      </c>
      <c r="S168" s="56">
        <v>0</v>
      </c>
      <c r="T168" s="56">
        <v>0</v>
      </c>
      <c r="U168" s="56">
        <v>0</v>
      </c>
      <c r="V168" s="56">
        <v>0.82399999999999995</v>
      </c>
      <c r="W168" s="56">
        <v>0.85899999999999999</v>
      </c>
      <c r="X168" s="56">
        <v>0.89400000000000002</v>
      </c>
      <c r="Y168" s="56">
        <v>0.92900000000000005</v>
      </c>
      <c r="Z168" s="56">
        <v>0.96499999999999997</v>
      </c>
      <c r="AA168" s="56">
        <v>1</v>
      </c>
      <c r="AB168" s="56">
        <v>1</v>
      </c>
      <c r="AC168" s="56">
        <v>1</v>
      </c>
      <c r="AD168" s="56">
        <v>1</v>
      </c>
      <c r="AE168" s="56">
        <v>1</v>
      </c>
      <c r="AF168" s="56">
        <v>1</v>
      </c>
      <c r="AG168" s="56">
        <v>1</v>
      </c>
      <c r="AH168" s="56">
        <v>1</v>
      </c>
      <c r="AI168" s="56">
        <v>1</v>
      </c>
      <c r="AJ168" s="56">
        <v>1</v>
      </c>
      <c r="AK168" s="56">
        <v>1</v>
      </c>
      <c r="AL168" s="34" t="s">
        <v>153</v>
      </c>
    </row>
    <row r="169" spans="1:38" ht="15" customHeight="1" x14ac:dyDescent="0.45">
      <c r="A169" s="104" t="s">
        <v>1655</v>
      </c>
      <c r="B169" s="55" t="s">
        <v>1656</v>
      </c>
      <c r="C169" s="56">
        <v>7.4999999999999993E-5</v>
      </c>
      <c r="D169" s="56">
        <v>7.4999999999999993E-5</v>
      </c>
      <c r="E169" s="56">
        <v>7.4999999999999993E-5</v>
      </c>
      <c r="F169" s="56">
        <v>7.4999999999999993E-5</v>
      </c>
      <c r="G169" s="56">
        <v>7.4999999999999993E-5</v>
      </c>
      <c r="H169" s="56">
        <v>7.4999999999999993E-5</v>
      </c>
      <c r="I169" s="56">
        <v>7.4999999999999993E-5</v>
      </c>
      <c r="J169" s="56">
        <v>7.4999999999999993E-5</v>
      </c>
      <c r="K169" s="56">
        <v>1.0900000000000001E-4</v>
      </c>
      <c r="L169" s="56">
        <v>1.6100000000000001E-4</v>
      </c>
      <c r="M169" s="56">
        <v>2.31E-4</v>
      </c>
      <c r="N169" s="56">
        <v>3.6699999999999998E-4</v>
      </c>
      <c r="O169" s="56">
        <v>5.8100000000000003E-4</v>
      </c>
      <c r="P169" s="56">
        <v>1.008E-3</v>
      </c>
      <c r="Q169" s="56">
        <v>1.565E-3</v>
      </c>
      <c r="R169" s="56">
        <v>2.5709999999999999E-3</v>
      </c>
      <c r="S169" s="56">
        <v>3.9950000000000003E-3</v>
      </c>
      <c r="T169" s="56">
        <v>6.241E-3</v>
      </c>
      <c r="U169" s="56">
        <v>9.606E-3</v>
      </c>
      <c r="V169" s="56">
        <v>1.4146000000000001E-2</v>
      </c>
      <c r="W169" s="56">
        <v>2.0840000000000001E-2</v>
      </c>
      <c r="X169" s="56">
        <v>3.5189999999999999E-2</v>
      </c>
      <c r="Y169" s="56">
        <v>5.1219000000000001E-2</v>
      </c>
      <c r="Z169" s="56">
        <v>7.5356999999999993E-2</v>
      </c>
      <c r="AA169" s="56">
        <v>0.10885</v>
      </c>
      <c r="AB169" s="56">
        <v>0.15598999999999999</v>
      </c>
      <c r="AC169" s="56">
        <v>0.20884900000000001</v>
      </c>
      <c r="AD169" s="56">
        <v>0.276119</v>
      </c>
      <c r="AE169" s="56">
        <v>0.35346699999999998</v>
      </c>
      <c r="AF169" s="56">
        <v>0.43855</v>
      </c>
      <c r="AG169" s="56">
        <v>0.51713200000000004</v>
      </c>
      <c r="AH169" s="56">
        <v>0.61130099999999998</v>
      </c>
      <c r="AI169" s="56">
        <v>0.702851</v>
      </c>
      <c r="AJ169" s="56">
        <v>0.77275400000000005</v>
      </c>
      <c r="AK169" s="56">
        <v>0.82958699999999996</v>
      </c>
      <c r="AL169" s="34">
        <v>0.32607000000000003</v>
      </c>
    </row>
    <row r="170" spans="1:38" ht="15" customHeight="1" x14ac:dyDescent="0.45">
      <c r="A170" s="104" t="s">
        <v>1657</v>
      </c>
      <c r="B170" s="55" t="s">
        <v>1658</v>
      </c>
      <c r="C170" s="56">
        <v>7.4999999999999993E-5</v>
      </c>
      <c r="D170" s="56">
        <v>7.4999999999999993E-5</v>
      </c>
      <c r="E170" s="56">
        <v>7.4999999999999993E-5</v>
      </c>
      <c r="F170" s="56">
        <v>7.4999999999999993E-5</v>
      </c>
      <c r="G170" s="56">
        <v>7.4999999999999993E-5</v>
      </c>
      <c r="H170" s="56">
        <v>7.4999999999999993E-5</v>
      </c>
      <c r="I170" s="56">
        <v>7.4999999999999993E-5</v>
      </c>
      <c r="J170" s="56">
        <v>7.4999999999999993E-5</v>
      </c>
      <c r="K170" s="56">
        <v>7.4999999999999993E-5</v>
      </c>
      <c r="L170" s="56">
        <v>1.4300000000000001E-3</v>
      </c>
      <c r="M170" s="56">
        <v>2.0279999999999999E-3</v>
      </c>
      <c r="N170" s="56">
        <v>3.1059999999999998E-3</v>
      </c>
      <c r="O170" s="56">
        <v>4.7460000000000002E-3</v>
      </c>
      <c r="P170" s="56">
        <v>7.7520000000000002E-3</v>
      </c>
      <c r="Q170" s="56">
        <v>1.1653999999999999E-2</v>
      </c>
      <c r="R170" s="56">
        <v>1.8221999999999999E-2</v>
      </c>
      <c r="S170" s="56">
        <v>2.7265999999999999E-2</v>
      </c>
      <c r="T170" s="56">
        <v>4.0804E-2</v>
      </c>
      <c r="U170" s="56">
        <v>6.0054999999999997E-2</v>
      </c>
      <c r="V170" s="56">
        <v>8.5038000000000002E-2</v>
      </c>
      <c r="W170" s="56">
        <v>0.119296</v>
      </c>
      <c r="X170" s="56">
        <v>0.18024599999999999</v>
      </c>
      <c r="Y170" s="56">
        <v>0.242395</v>
      </c>
      <c r="Z170" s="56">
        <v>0.32087500000000002</v>
      </c>
      <c r="AA170" s="56">
        <v>0.40966900000000001</v>
      </c>
      <c r="AB170" s="56">
        <v>0.50655399999999995</v>
      </c>
      <c r="AC170" s="56">
        <v>0.59259899999999999</v>
      </c>
      <c r="AD170" s="56">
        <v>0.67521500000000001</v>
      </c>
      <c r="AE170" s="56">
        <v>0.747054</v>
      </c>
      <c r="AF170" s="56">
        <v>0.80716299999999996</v>
      </c>
      <c r="AG170" s="56">
        <v>0.85191099999999997</v>
      </c>
      <c r="AH170" s="56">
        <v>0.89272399999999996</v>
      </c>
      <c r="AI170" s="56">
        <v>0.92455500000000002</v>
      </c>
      <c r="AJ170" s="56">
        <v>0.94579599999999997</v>
      </c>
      <c r="AK170" s="56">
        <v>0.96118899999999996</v>
      </c>
      <c r="AL170" s="34">
        <v>0.33200000000000002</v>
      </c>
    </row>
    <row r="171" spans="1:38" ht="15" customHeight="1" x14ac:dyDescent="0.45">
      <c r="A171" s="104" t="s">
        <v>1659</v>
      </c>
      <c r="B171" s="55" t="s">
        <v>1660</v>
      </c>
      <c r="C171" s="56">
        <v>7.4999999999999993E-5</v>
      </c>
      <c r="D171" s="56">
        <v>7.4999999999999993E-5</v>
      </c>
      <c r="E171" s="56">
        <v>7.4999999999999993E-5</v>
      </c>
      <c r="F171" s="56">
        <v>7.4999999999999993E-5</v>
      </c>
      <c r="G171" s="56">
        <v>7.4999999999999993E-5</v>
      </c>
      <c r="H171" s="56">
        <v>7.4999999999999993E-5</v>
      </c>
      <c r="I171" s="56">
        <v>7.4999999999999993E-5</v>
      </c>
      <c r="J171" s="56">
        <v>7.4999999999999993E-5</v>
      </c>
      <c r="K171" s="56">
        <v>7.4999999999999993E-5</v>
      </c>
      <c r="L171" s="56">
        <v>7.4999999999999993E-5</v>
      </c>
      <c r="M171" s="56">
        <v>7.4999999999999993E-5</v>
      </c>
      <c r="N171" s="56">
        <v>7.4999999999999993E-5</v>
      </c>
      <c r="O171" s="56">
        <v>7.4999999999999993E-5</v>
      </c>
      <c r="P171" s="56">
        <v>7.4999999999999993E-5</v>
      </c>
      <c r="Q171" s="56">
        <v>7.4999999999999993E-5</v>
      </c>
      <c r="R171" s="56">
        <v>7.4999999999999993E-5</v>
      </c>
      <c r="S171" s="56">
        <v>7.4999999999999993E-5</v>
      </c>
      <c r="T171" s="56">
        <v>7.4999999999999993E-5</v>
      </c>
      <c r="U171" s="56">
        <v>7.4999999999999993E-5</v>
      </c>
      <c r="V171" s="56">
        <v>7.4999999999999993E-5</v>
      </c>
      <c r="W171" s="56">
        <v>7.4999999999999993E-5</v>
      </c>
      <c r="X171" s="56">
        <v>7.4999999999999993E-5</v>
      </c>
      <c r="Y171" s="56">
        <v>7.4999999999999993E-5</v>
      </c>
      <c r="Z171" s="56">
        <v>7.4999999999999993E-5</v>
      </c>
      <c r="AA171" s="56">
        <v>7.4999999999999993E-5</v>
      </c>
      <c r="AB171" s="56">
        <v>7.4999999999999993E-5</v>
      </c>
      <c r="AC171" s="56">
        <v>7.4999999999999993E-5</v>
      </c>
      <c r="AD171" s="56">
        <v>7.4999999999999993E-5</v>
      </c>
      <c r="AE171" s="56">
        <v>7.4999999999999993E-5</v>
      </c>
      <c r="AF171" s="56">
        <v>7.4999999999999993E-5</v>
      </c>
      <c r="AG171" s="56">
        <v>7.4999999999999993E-5</v>
      </c>
      <c r="AH171" s="56">
        <v>7.4999999999999993E-5</v>
      </c>
      <c r="AI171" s="56">
        <v>7.4999999999999993E-5</v>
      </c>
      <c r="AJ171" s="56">
        <v>7.4999999999999993E-5</v>
      </c>
      <c r="AK171" s="56">
        <v>7.4999999999999993E-5</v>
      </c>
      <c r="AL171" s="34">
        <v>0</v>
      </c>
    </row>
    <row r="172" spans="1:38" ht="15" customHeight="1" x14ac:dyDescent="0.45">
      <c r="A172" s="104" t="s">
        <v>1661</v>
      </c>
      <c r="B172" s="55" t="s">
        <v>1662</v>
      </c>
      <c r="C172" s="56">
        <v>7.4999999999999993E-5</v>
      </c>
      <c r="D172" s="56">
        <v>7.4999999999999993E-5</v>
      </c>
      <c r="E172" s="56">
        <v>7.4999999999999993E-5</v>
      </c>
      <c r="F172" s="56">
        <v>7.4999999999999993E-5</v>
      </c>
      <c r="G172" s="56">
        <v>7.4999999999999993E-5</v>
      </c>
      <c r="H172" s="56">
        <v>7.4999999999999993E-5</v>
      </c>
      <c r="I172" s="56">
        <v>7.4999999999999993E-5</v>
      </c>
      <c r="J172" s="56">
        <v>7.4999999999999993E-5</v>
      </c>
      <c r="K172" s="56">
        <v>7.4999999999999993E-5</v>
      </c>
      <c r="L172" s="56">
        <v>7.4999999999999993E-5</v>
      </c>
      <c r="M172" s="56">
        <v>7.4999999999999993E-5</v>
      </c>
      <c r="N172" s="56">
        <v>7.4999999999999993E-5</v>
      </c>
      <c r="O172" s="56">
        <v>7.4999999999999993E-5</v>
      </c>
      <c r="P172" s="56">
        <v>7.4999999999999993E-5</v>
      </c>
      <c r="Q172" s="56">
        <v>7.4999999999999993E-5</v>
      </c>
      <c r="R172" s="56">
        <v>7.4999999999999993E-5</v>
      </c>
      <c r="S172" s="56">
        <v>7.4999999999999993E-5</v>
      </c>
      <c r="T172" s="56">
        <v>7.4999999999999993E-5</v>
      </c>
      <c r="U172" s="56">
        <v>7.4999999999999993E-5</v>
      </c>
      <c r="V172" s="56">
        <v>7.4999999999999993E-5</v>
      </c>
      <c r="W172" s="56">
        <v>7.4999999999999993E-5</v>
      </c>
      <c r="X172" s="56">
        <v>7.4999999999999993E-5</v>
      </c>
      <c r="Y172" s="56">
        <v>7.4999999999999993E-5</v>
      </c>
      <c r="Z172" s="56">
        <v>7.4999999999999993E-5</v>
      </c>
      <c r="AA172" s="56">
        <v>7.4999999999999993E-5</v>
      </c>
      <c r="AB172" s="56">
        <v>7.4999999999999993E-5</v>
      </c>
      <c r="AC172" s="56">
        <v>7.4999999999999993E-5</v>
      </c>
      <c r="AD172" s="56">
        <v>7.4999999999999993E-5</v>
      </c>
      <c r="AE172" s="56">
        <v>7.4999999999999993E-5</v>
      </c>
      <c r="AF172" s="56">
        <v>7.4999999999999993E-5</v>
      </c>
      <c r="AG172" s="56">
        <v>7.4999999999999993E-5</v>
      </c>
      <c r="AH172" s="56">
        <v>7.4999999999999993E-5</v>
      </c>
      <c r="AI172" s="56">
        <v>7.4999999999999993E-5</v>
      </c>
      <c r="AJ172" s="56">
        <v>7.4999999999999993E-5</v>
      </c>
      <c r="AK172" s="56">
        <v>7.4999999999999993E-5</v>
      </c>
      <c r="AL172" s="34">
        <v>0</v>
      </c>
    </row>
    <row r="174" spans="1:38" ht="15" customHeight="1" x14ac:dyDescent="0.45">
      <c r="B174" s="57" t="s">
        <v>1663</v>
      </c>
    </row>
    <row r="175" spans="1:38" ht="15" customHeight="1" x14ac:dyDescent="0.45">
      <c r="B175" s="57" t="s">
        <v>1664</v>
      </c>
    </row>
    <row r="176" spans="1:38" ht="15" customHeight="1" x14ac:dyDescent="0.45">
      <c r="A176" s="104" t="s">
        <v>1665</v>
      </c>
      <c r="B176" s="55" t="s">
        <v>1558</v>
      </c>
      <c r="C176" s="33">
        <v>76.137077000000005</v>
      </c>
      <c r="D176" s="33">
        <v>76.928207</v>
      </c>
      <c r="E176" s="33">
        <v>77.060005000000004</v>
      </c>
      <c r="F176" s="33">
        <v>77.191788000000003</v>
      </c>
      <c r="G176" s="33">
        <v>77.193291000000002</v>
      </c>
      <c r="H176" s="33">
        <v>77.852997000000002</v>
      </c>
      <c r="I176" s="33">
        <v>78.508185999999995</v>
      </c>
      <c r="J176" s="33">
        <v>79.167884999999998</v>
      </c>
      <c r="K176" s="33">
        <v>79.827720999999997</v>
      </c>
      <c r="L176" s="33">
        <v>79.829955999999996</v>
      </c>
      <c r="M176" s="33">
        <v>80.960762000000003</v>
      </c>
      <c r="N176" s="33">
        <v>82.092513999999994</v>
      </c>
      <c r="O176" s="33">
        <v>83.225432999999995</v>
      </c>
      <c r="P176" s="33">
        <v>84.361198000000002</v>
      </c>
      <c r="Q176" s="33">
        <v>84.367660999999998</v>
      </c>
      <c r="R176" s="33">
        <v>84.760902000000002</v>
      </c>
      <c r="S176" s="33">
        <v>85.159415999999993</v>
      </c>
      <c r="T176" s="33">
        <v>85.557304000000002</v>
      </c>
      <c r="U176" s="33">
        <v>85.978515999999999</v>
      </c>
      <c r="V176" s="33">
        <v>86.039253000000002</v>
      </c>
      <c r="W176" s="33">
        <v>86.564155999999997</v>
      </c>
      <c r="X176" s="33">
        <v>87.158073000000002</v>
      </c>
      <c r="Y176" s="33">
        <v>87.760131999999999</v>
      </c>
      <c r="Z176" s="33">
        <v>88.430115000000001</v>
      </c>
      <c r="AA176" s="33">
        <v>89.138046000000003</v>
      </c>
      <c r="AB176" s="33">
        <v>89.461472000000001</v>
      </c>
      <c r="AC176" s="33">
        <v>89.790115</v>
      </c>
      <c r="AD176" s="33">
        <v>90.167846999999995</v>
      </c>
      <c r="AE176" s="33">
        <v>90.567307</v>
      </c>
      <c r="AF176" s="33">
        <v>90.978210000000004</v>
      </c>
      <c r="AG176" s="33">
        <v>91.341507000000007</v>
      </c>
      <c r="AH176" s="33">
        <v>91.757553000000001</v>
      </c>
      <c r="AI176" s="33">
        <v>92.150222999999997</v>
      </c>
      <c r="AJ176" s="33">
        <v>92.445442</v>
      </c>
      <c r="AK176" s="33">
        <v>92.682625000000002</v>
      </c>
      <c r="AL176" s="34">
        <v>5.6620000000000004E-3</v>
      </c>
    </row>
    <row r="177" spans="1:38" ht="15" customHeight="1" x14ac:dyDescent="0.45">
      <c r="A177" s="104" t="s">
        <v>1666</v>
      </c>
      <c r="B177" s="55" t="s">
        <v>1560</v>
      </c>
      <c r="C177" s="33">
        <v>74.308502000000004</v>
      </c>
      <c r="D177" s="33">
        <v>75.080642999999995</v>
      </c>
      <c r="E177" s="33">
        <v>75.209259000000003</v>
      </c>
      <c r="F177" s="33">
        <v>75.337890999999999</v>
      </c>
      <c r="G177" s="33">
        <v>75.339354999999998</v>
      </c>
      <c r="H177" s="33">
        <v>75.983208000000005</v>
      </c>
      <c r="I177" s="33">
        <v>76.622664999999998</v>
      </c>
      <c r="J177" s="33">
        <v>77.266525000000001</v>
      </c>
      <c r="K177" s="33">
        <v>77.910515000000004</v>
      </c>
      <c r="L177" s="33">
        <v>77.912696999999994</v>
      </c>
      <c r="M177" s="33">
        <v>79.016334999999998</v>
      </c>
      <c r="N177" s="33">
        <v>80.120918000000003</v>
      </c>
      <c r="O177" s="33">
        <v>81.226616000000007</v>
      </c>
      <c r="P177" s="33">
        <v>82.335105999999996</v>
      </c>
      <c r="Q177" s="33">
        <v>82.341423000000006</v>
      </c>
      <c r="R177" s="33">
        <v>82.725204000000005</v>
      </c>
      <c r="S177" s="33">
        <v>83.114151000000007</v>
      </c>
      <c r="T177" s="33">
        <v>83.502471999999997</v>
      </c>
      <c r="U177" s="33">
        <v>83.913589000000002</v>
      </c>
      <c r="V177" s="33">
        <v>83.97287</v>
      </c>
      <c r="W177" s="33">
        <v>84.485161000000005</v>
      </c>
      <c r="X177" s="33">
        <v>85.064819</v>
      </c>
      <c r="Y177" s="33">
        <v>85.652405000000002</v>
      </c>
      <c r="Z177" s="33">
        <v>86.306297000000001</v>
      </c>
      <c r="AA177" s="33">
        <v>86.997230999999999</v>
      </c>
      <c r="AB177" s="33">
        <v>87.312904000000003</v>
      </c>
      <c r="AC177" s="33">
        <v>87.633651999999998</v>
      </c>
      <c r="AD177" s="33">
        <v>88.002303999999995</v>
      </c>
      <c r="AE177" s="33">
        <v>88.392159000000007</v>
      </c>
      <c r="AF177" s="33">
        <v>88.793198000000004</v>
      </c>
      <c r="AG177" s="33">
        <v>89.147766000000004</v>
      </c>
      <c r="AH177" s="33">
        <v>89.553825000000003</v>
      </c>
      <c r="AI177" s="33">
        <v>89.937072999999998</v>
      </c>
      <c r="AJ177" s="33">
        <v>90.225189</v>
      </c>
      <c r="AK177" s="33">
        <v>90.456680000000006</v>
      </c>
      <c r="AL177" s="34">
        <v>5.6620000000000004E-3</v>
      </c>
    </row>
    <row r="178" spans="1:38" ht="15" customHeight="1" x14ac:dyDescent="0.45">
      <c r="A178" s="104" t="s">
        <v>1667</v>
      </c>
      <c r="B178" s="55" t="s">
        <v>1562</v>
      </c>
      <c r="C178" s="33">
        <v>48.619259</v>
      </c>
      <c r="D178" s="33">
        <v>49.124451000000001</v>
      </c>
      <c r="E178" s="33">
        <v>49.208610999999998</v>
      </c>
      <c r="F178" s="33">
        <v>49.292769999999997</v>
      </c>
      <c r="G178" s="33">
        <v>49.293736000000003</v>
      </c>
      <c r="H178" s="33">
        <v>49.714995999999999</v>
      </c>
      <c r="I178" s="33">
        <v>50.133384999999997</v>
      </c>
      <c r="J178" s="33">
        <v>50.554656999999999</v>
      </c>
      <c r="K178" s="33">
        <v>50.976013000000002</v>
      </c>
      <c r="L178" s="33">
        <v>50.977440000000001</v>
      </c>
      <c r="M178" s="33">
        <v>51.699534999999997</v>
      </c>
      <c r="N178" s="33">
        <v>52.422255999999997</v>
      </c>
      <c r="O178" s="33">
        <v>53.145702</v>
      </c>
      <c r="P178" s="33">
        <v>53.870978999999998</v>
      </c>
      <c r="Q178" s="33">
        <v>53.875103000000003</v>
      </c>
      <c r="R178" s="33">
        <v>54.126216999999997</v>
      </c>
      <c r="S178" s="33">
        <v>54.380695000000003</v>
      </c>
      <c r="T178" s="33">
        <v>54.634773000000003</v>
      </c>
      <c r="U178" s="33">
        <v>54.903759000000001</v>
      </c>
      <c r="V178" s="33">
        <v>54.942546999999998</v>
      </c>
      <c r="W178" s="33">
        <v>55.277724999999997</v>
      </c>
      <c r="X178" s="33">
        <v>55.656993999999997</v>
      </c>
      <c r="Y178" s="33">
        <v>56.041446999999998</v>
      </c>
      <c r="Z178" s="33">
        <v>56.469284000000002</v>
      </c>
      <c r="AA178" s="33">
        <v>56.92136</v>
      </c>
      <c r="AB178" s="33">
        <v>57.127892000000003</v>
      </c>
      <c r="AC178" s="33">
        <v>57.337746000000003</v>
      </c>
      <c r="AD178" s="33">
        <v>57.578960000000002</v>
      </c>
      <c r="AE178" s="33">
        <v>57.834041999999997</v>
      </c>
      <c r="AF178" s="33">
        <v>58.096432</v>
      </c>
      <c r="AG178" s="33">
        <v>58.328426</v>
      </c>
      <c r="AH178" s="33">
        <v>58.594104999999999</v>
      </c>
      <c r="AI178" s="33">
        <v>58.844864000000001</v>
      </c>
      <c r="AJ178" s="33">
        <v>59.033374999999999</v>
      </c>
      <c r="AK178" s="33">
        <v>59.184834000000002</v>
      </c>
      <c r="AL178" s="34">
        <v>5.6620000000000004E-3</v>
      </c>
    </row>
    <row r="179" spans="1:38" ht="15" customHeight="1" x14ac:dyDescent="0.45">
      <c r="A179" s="104" t="s">
        <v>1668</v>
      </c>
      <c r="B179" s="55" t="s">
        <v>1669</v>
      </c>
      <c r="C179" s="33">
        <v>71.815337999999997</v>
      </c>
      <c r="D179" s="33">
        <v>72.558402999999998</v>
      </c>
      <c r="E179" s="33">
        <v>72.679694999999995</v>
      </c>
      <c r="F179" s="33">
        <v>72.800811999999993</v>
      </c>
      <c r="G179" s="33">
        <v>72.798705999999996</v>
      </c>
      <c r="H179" s="33">
        <v>73.417259000000001</v>
      </c>
      <c r="I179" s="33">
        <v>74.031379999999999</v>
      </c>
      <c r="J179" s="33">
        <v>74.649551000000002</v>
      </c>
      <c r="K179" s="33">
        <v>75.267830000000004</v>
      </c>
      <c r="L179" s="33">
        <v>75.266029000000003</v>
      </c>
      <c r="M179" s="33">
        <v>76.328254999999999</v>
      </c>
      <c r="N179" s="33">
        <v>77.391341999999995</v>
      </c>
      <c r="O179" s="33">
        <v>78.455528000000001</v>
      </c>
      <c r="P179" s="33">
        <v>79.522330999999994</v>
      </c>
      <c r="Q179" s="33">
        <v>79.524567000000005</v>
      </c>
      <c r="R179" s="33">
        <v>79.891418000000002</v>
      </c>
      <c r="S179" s="33">
        <v>80.263298000000006</v>
      </c>
      <c r="T179" s="33">
        <v>80.634574999999998</v>
      </c>
      <c r="U179" s="33">
        <v>81.027878000000001</v>
      </c>
      <c r="V179" s="33">
        <v>81.081519999999998</v>
      </c>
      <c r="W179" s="33">
        <v>81.572616999999994</v>
      </c>
      <c r="X179" s="33">
        <v>82.128769000000005</v>
      </c>
      <c r="Y179" s="33">
        <v>82.692245</v>
      </c>
      <c r="Z179" s="33">
        <v>83.319762999999995</v>
      </c>
      <c r="AA179" s="33">
        <v>83.983101000000005</v>
      </c>
      <c r="AB179" s="33">
        <v>84.297698999999994</v>
      </c>
      <c r="AC179" s="33">
        <v>84.617317</v>
      </c>
      <c r="AD179" s="33">
        <v>84.983322000000001</v>
      </c>
      <c r="AE179" s="33">
        <v>85.369926000000007</v>
      </c>
      <c r="AF179" s="33">
        <v>85.767455999999996</v>
      </c>
      <c r="AG179" s="33">
        <v>86.120232000000001</v>
      </c>
      <c r="AH179" s="33">
        <v>86.522850000000005</v>
      </c>
      <c r="AI179" s="33">
        <v>86.903542000000002</v>
      </c>
      <c r="AJ179" s="33">
        <v>87.192429000000004</v>
      </c>
      <c r="AK179" s="33">
        <v>87.426682</v>
      </c>
      <c r="AL179" s="34">
        <v>5.6649999999999999E-3</v>
      </c>
    </row>
    <row r="180" spans="1:38" ht="15" customHeight="1" x14ac:dyDescent="0.45">
      <c r="B180" s="57" t="s">
        <v>1670</v>
      </c>
    </row>
    <row r="181" spans="1:38" ht="15" customHeight="1" x14ac:dyDescent="0.45">
      <c r="A181" s="104" t="s">
        <v>1671</v>
      </c>
      <c r="B181" s="55" t="s">
        <v>1558</v>
      </c>
      <c r="C181" s="33">
        <v>73.248008999999996</v>
      </c>
      <c r="D181" s="33">
        <v>73.512833000000001</v>
      </c>
      <c r="E181" s="33">
        <v>73.777396999999993</v>
      </c>
      <c r="F181" s="33">
        <v>74.030463999999995</v>
      </c>
      <c r="G181" s="33">
        <v>74.280403000000007</v>
      </c>
      <c r="H181" s="33">
        <v>74.524817999999996</v>
      </c>
      <c r="I181" s="33">
        <v>74.772910999999993</v>
      </c>
      <c r="J181" s="33">
        <v>75.038437000000002</v>
      </c>
      <c r="K181" s="33">
        <v>75.314102000000005</v>
      </c>
      <c r="L181" s="33">
        <v>75.586265999999995</v>
      </c>
      <c r="M181" s="33">
        <v>75.894188</v>
      </c>
      <c r="N181" s="33">
        <v>76.241294999999994</v>
      </c>
      <c r="O181" s="33">
        <v>76.625748000000002</v>
      </c>
      <c r="P181" s="33">
        <v>77.032425000000003</v>
      </c>
      <c r="Q181" s="33">
        <v>77.433266000000003</v>
      </c>
      <c r="R181" s="33">
        <v>77.831642000000002</v>
      </c>
      <c r="S181" s="33">
        <v>78.248703000000006</v>
      </c>
      <c r="T181" s="33">
        <v>78.676811000000001</v>
      </c>
      <c r="U181" s="33">
        <v>79.107201000000003</v>
      </c>
      <c r="V181" s="33">
        <v>79.538680999999997</v>
      </c>
      <c r="W181" s="33">
        <v>79.963699000000005</v>
      </c>
      <c r="X181" s="33">
        <v>80.413086000000007</v>
      </c>
      <c r="Y181" s="33">
        <v>80.863479999999996</v>
      </c>
      <c r="Z181" s="33">
        <v>81.334586999999999</v>
      </c>
      <c r="AA181" s="33">
        <v>81.822456000000003</v>
      </c>
      <c r="AB181" s="33">
        <v>82.303741000000002</v>
      </c>
      <c r="AC181" s="33">
        <v>82.771659999999997</v>
      </c>
      <c r="AD181" s="33">
        <v>83.232749999999996</v>
      </c>
      <c r="AE181" s="33">
        <v>83.679801999999995</v>
      </c>
      <c r="AF181" s="33">
        <v>84.121680999999995</v>
      </c>
      <c r="AG181" s="33">
        <v>84.551772999999997</v>
      </c>
      <c r="AH181" s="33">
        <v>84.980727999999999</v>
      </c>
      <c r="AI181" s="33">
        <v>85.405265999999997</v>
      </c>
      <c r="AJ181" s="33">
        <v>85.828277999999997</v>
      </c>
      <c r="AK181" s="33">
        <v>86.248940000000005</v>
      </c>
      <c r="AL181" s="34">
        <v>4.8529999999999997E-3</v>
      </c>
    </row>
    <row r="182" spans="1:38" ht="15" customHeight="1" x14ac:dyDescent="0.45">
      <c r="A182" s="104" t="s">
        <v>1672</v>
      </c>
      <c r="B182" s="55" t="s">
        <v>1560</v>
      </c>
      <c r="C182" s="33">
        <v>71.082024000000004</v>
      </c>
      <c r="D182" s="33">
        <v>71.334357999999995</v>
      </c>
      <c r="E182" s="33">
        <v>71.619675000000001</v>
      </c>
      <c r="F182" s="33">
        <v>71.949837000000002</v>
      </c>
      <c r="G182" s="33">
        <v>72.247298999999998</v>
      </c>
      <c r="H182" s="33">
        <v>72.568245000000005</v>
      </c>
      <c r="I182" s="33">
        <v>72.921645999999996</v>
      </c>
      <c r="J182" s="33">
        <v>73.280754000000002</v>
      </c>
      <c r="K182" s="33">
        <v>73.673964999999995</v>
      </c>
      <c r="L182" s="33">
        <v>74.056861999999995</v>
      </c>
      <c r="M182" s="33">
        <v>74.446883999999997</v>
      </c>
      <c r="N182" s="33">
        <v>74.845116000000004</v>
      </c>
      <c r="O182" s="33">
        <v>75.267471</v>
      </c>
      <c r="P182" s="33">
        <v>75.700867000000002</v>
      </c>
      <c r="Q182" s="33">
        <v>76.142525000000006</v>
      </c>
      <c r="R182" s="33">
        <v>76.604270999999997</v>
      </c>
      <c r="S182" s="33">
        <v>77.055908000000002</v>
      </c>
      <c r="T182" s="33">
        <v>77.489006000000003</v>
      </c>
      <c r="U182" s="33">
        <v>77.889992000000007</v>
      </c>
      <c r="V182" s="33">
        <v>78.290656999999996</v>
      </c>
      <c r="W182" s="33">
        <v>78.702941999999993</v>
      </c>
      <c r="X182" s="33">
        <v>79.126648000000003</v>
      </c>
      <c r="Y182" s="33">
        <v>79.562988000000004</v>
      </c>
      <c r="Z182" s="33">
        <v>79.986519000000001</v>
      </c>
      <c r="AA182" s="33">
        <v>80.442786999999996</v>
      </c>
      <c r="AB182" s="33">
        <v>80.934021000000001</v>
      </c>
      <c r="AC182" s="33">
        <v>81.438286000000005</v>
      </c>
      <c r="AD182" s="33">
        <v>81.966071999999997</v>
      </c>
      <c r="AE182" s="33">
        <v>82.471564999999998</v>
      </c>
      <c r="AF182" s="33">
        <v>82.975043999999997</v>
      </c>
      <c r="AG182" s="33">
        <v>83.454696999999996</v>
      </c>
      <c r="AH182" s="33">
        <v>83.944664000000003</v>
      </c>
      <c r="AI182" s="33">
        <v>84.395606999999998</v>
      </c>
      <c r="AJ182" s="33">
        <v>84.847960999999998</v>
      </c>
      <c r="AK182" s="33">
        <v>85.284606999999994</v>
      </c>
      <c r="AL182" s="34">
        <v>5.4270000000000004E-3</v>
      </c>
    </row>
    <row r="183" spans="1:38" ht="15" customHeight="1" x14ac:dyDescent="0.45">
      <c r="A183" s="104" t="s">
        <v>1673</v>
      </c>
      <c r="B183" s="55" t="s">
        <v>1562</v>
      </c>
      <c r="C183" s="33">
        <v>46.452396</v>
      </c>
      <c r="D183" s="33">
        <v>46.623924000000002</v>
      </c>
      <c r="E183" s="33">
        <v>46.790382000000001</v>
      </c>
      <c r="F183" s="33">
        <v>46.942005000000002</v>
      </c>
      <c r="G183" s="33">
        <v>47.080364000000003</v>
      </c>
      <c r="H183" s="33">
        <v>47.235996</v>
      </c>
      <c r="I183" s="33">
        <v>47.398743000000003</v>
      </c>
      <c r="J183" s="33">
        <v>47.627521999999999</v>
      </c>
      <c r="K183" s="33">
        <v>47.820210000000003</v>
      </c>
      <c r="L183" s="33">
        <v>48.016818999999998</v>
      </c>
      <c r="M183" s="33">
        <v>48.258429999999997</v>
      </c>
      <c r="N183" s="33">
        <v>48.491588999999998</v>
      </c>
      <c r="O183" s="33">
        <v>48.739108999999999</v>
      </c>
      <c r="P183" s="33">
        <v>48.997452000000003</v>
      </c>
      <c r="Q183" s="33">
        <v>49.254241999999998</v>
      </c>
      <c r="R183" s="33">
        <v>49.495635999999998</v>
      </c>
      <c r="S183" s="33">
        <v>49.755642000000002</v>
      </c>
      <c r="T183" s="33">
        <v>50.048641000000003</v>
      </c>
      <c r="U183" s="33">
        <v>50.331004999999998</v>
      </c>
      <c r="V183" s="33">
        <v>50.59404</v>
      </c>
      <c r="W183" s="33">
        <v>50.86224</v>
      </c>
      <c r="X183" s="33">
        <v>51.137588999999998</v>
      </c>
      <c r="Y183" s="33">
        <v>51.402805000000001</v>
      </c>
      <c r="Z183" s="33">
        <v>51.676727</v>
      </c>
      <c r="AA183" s="33">
        <v>51.957912</v>
      </c>
      <c r="AB183" s="33">
        <v>52.244698</v>
      </c>
      <c r="AC183" s="33">
        <v>52.540481999999997</v>
      </c>
      <c r="AD183" s="33">
        <v>52.851269000000002</v>
      </c>
      <c r="AE183" s="33">
        <v>53.162224000000002</v>
      </c>
      <c r="AF183" s="33">
        <v>53.471024</v>
      </c>
      <c r="AG183" s="33">
        <v>53.778072000000002</v>
      </c>
      <c r="AH183" s="33">
        <v>54.083739999999999</v>
      </c>
      <c r="AI183" s="33">
        <v>54.383076000000003</v>
      </c>
      <c r="AJ183" s="33">
        <v>54.675944999999999</v>
      </c>
      <c r="AK183" s="33">
        <v>54.964809000000002</v>
      </c>
      <c r="AL183" s="34">
        <v>5.0000000000000001E-3</v>
      </c>
    </row>
    <row r="184" spans="1:38" ht="15" customHeight="1" x14ac:dyDescent="0.45">
      <c r="A184" s="104" t="s">
        <v>1674</v>
      </c>
      <c r="B184" s="55" t="s">
        <v>1669</v>
      </c>
      <c r="C184" s="33">
        <v>66.679198999999997</v>
      </c>
      <c r="D184" s="33">
        <v>66.924469000000002</v>
      </c>
      <c r="E184" s="33">
        <v>67.176597999999998</v>
      </c>
      <c r="F184" s="33">
        <v>67.429810000000003</v>
      </c>
      <c r="G184" s="33">
        <v>67.670394999999999</v>
      </c>
      <c r="H184" s="33">
        <v>67.917159999999996</v>
      </c>
      <c r="I184" s="33">
        <v>68.175490999999994</v>
      </c>
      <c r="J184" s="33">
        <v>68.458916000000002</v>
      </c>
      <c r="K184" s="33">
        <v>68.749274999999997</v>
      </c>
      <c r="L184" s="33">
        <v>69.036095000000003</v>
      </c>
      <c r="M184" s="33">
        <v>69.354598999999993</v>
      </c>
      <c r="N184" s="33">
        <v>69.695862000000005</v>
      </c>
      <c r="O184" s="33">
        <v>70.067497000000003</v>
      </c>
      <c r="P184" s="33">
        <v>70.456833000000003</v>
      </c>
      <c r="Q184" s="33">
        <v>70.844695999999999</v>
      </c>
      <c r="R184" s="33">
        <v>71.233170000000001</v>
      </c>
      <c r="S184" s="33">
        <v>71.633651999999998</v>
      </c>
      <c r="T184" s="33">
        <v>72.042595000000006</v>
      </c>
      <c r="U184" s="33">
        <v>72.442420999999996</v>
      </c>
      <c r="V184" s="33">
        <v>72.838759999999994</v>
      </c>
      <c r="W184" s="33">
        <v>73.235564999999994</v>
      </c>
      <c r="X184" s="33">
        <v>73.650368</v>
      </c>
      <c r="Y184" s="33">
        <v>74.066551000000004</v>
      </c>
      <c r="Z184" s="33">
        <v>74.492676000000003</v>
      </c>
      <c r="AA184" s="33">
        <v>74.938170999999997</v>
      </c>
      <c r="AB184" s="33">
        <v>75.402862999999996</v>
      </c>
      <c r="AC184" s="33">
        <v>75.865784000000005</v>
      </c>
      <c r="AD184" s="33">
        <v>76.334632999999997</v>
      </c>
      <c r="AE184" s="33">
        <v>76.790145999999993</v>
      </c>
      <c r="AF184" s="33">
        <v>77.242125999999999</v>
      </c>
      <c r="AG184" s="33">
        <v>77.681128999999999</v>
      </c>
      <c r="AH184" s="33">
        <v>78.122260999999995</v>
      </c>
      <c r="AI184" s="33">
        <v>78.549301</v>
      </c>
      <c r="AJ184" s="33">
        <v>78.974754000000004</v>
      </c>
      <c r="AK184" s="33">
        <v>79.393996999999999</v>
      </c>
      <c r="AL184" s="34">
        <v>5.1910000000000003E-3</v>
      </c>
    </row>
    <row r="186" spans="1:38" ht="15" customHeight="1" x14ac:dyDescent="0.45">
      <c r="B186" s="57" t="s">
        <v>1675</v>
      </c>
    </row>
    <row r="187" spans="1:38" ht="15" customHeight="1" x14ac:dyDescent="0.45">
      <c r="B187" s="57" t="s">
        <v>1676</v>
      </c>
    </row>
    <row r="188" spans="1:38" ht="15" customHeight="1" x14ac:dyDescent="0.45">
      <c r="A188" s="104" t="s">
        <v>1677</v>
      </c>
      <c r="B188" s="55" t="s">
        <v>1471</v>
      </c>
      <c r="C188" s="54">
        <v>2341.7871089999999</v>
      </c>
      <c r="D188" s="54">
        <v>2368.1098630000001</v>
      </c>
      <c r="E188" s="54">
        <v>2424.5390619999998</v>
      </c>
      <c r="F188" s="54">
        <v>2483.3198240000002</v>
      </c>
      <c r="G188" s="54">
        <v>2525.8852539999998</v>
      </c>
      <c r="H188" s="54">
        <v>2574.4672850000002</v>
      </c>
      <c r="I188" s="54">
        <v>2621.3579100000002</v>
      </c>
      <c r="J188" s="54">
        <v>2660.1879880000001</v>
      </c>
      <c r="K188" s="54">
        <v>2703.6757809999999</v>
      </c>
      <c r="L188" s="54">
        <v>2747.9223630000001</v>
      </c>
      <c r="M188" s="54">
        <v>2793.8676759999998</v>
      </c>
      <c r="N188" s="54">
        <v>2843.3442380000001</v>
      </c>
      <c r="O188" s="54">
        <v>2898.1137699999999</v>
      </c>
      <c r="P188" s="54">
        <v>2951.9467770000001</v>
      </c>
      <c r="Q188" s="54">
        <v>3002.9018550000001</v>
      </c>
      <c r="R188" s="54">
        <v>3053.2475589999999</v>
      </c>
      <c r="S188" s="54">
        <v>3105.3139649999998</v>
      </c>
      <c r="T188" s="54">
        <v>3154.8164059999999</v>
      </c>
      <c r="U188" s="54">
        <v>3204.2602539999998</v>
      </c>
      <c r="V188" s="54">
        <v>3253.9428710000002</v>
      </c>
      <c r="W188" s="54">
        <v>3303.7578119999998</v>
      </c>
      <c r="X188" s="54">
        <v>3350.5302729999999</v>
      </c>
      <c r="Y188" s="54">
        <v>3398.8569339999999</v>
      </c>
      <c r="Z188" s="54">
        <v>3447.7075199999999</v>
      </c>
      <c r="AA188" s="54">
        <v>3497.3564449999999</v>
      </c>
      <c r="AB188" s="54">
        <v>3545.3491210000002</v>
      </c>
      <c r="AC188" s="54">
        <v>3594.1669919999999</v>
      </c>
      <c r="AD188" s="54">
        <v>3643.658203</v>
      </c>
      <c r="AE188" s="54">
        <v>3693.7807619999999</v>
      </c>
      <c r="AF188" s="54">
        <v>3745.1108399999998</v>
      </c>
      <c r="AG188" s="54">
        <v>3797.0546880000002</v>
      </c>
      <c r="AH188" s="54">
        <v>3849.0039059999999</v>
      </c>
      <c r="AI188" s="54">
        <v>3900.8569339999999</v>
      </c>
      <c r="AJ188" s="54">
        <v>3951.7192380000001</v>
      </c>
      <c r="AK188" s="54">
        <v>4005.1367190000001</v>
      </c>
      <c r="AL188" s="34">
        <v>1.6050999999999999E-2</v>
      </c>
    </row>
    <row r="189" spans="1:38" ht="15" customHeight="1" x14ac:dyDescent="0.45">
      <c r="A189" s="104" t="s">
        <v>1678</v>
      </c>
      <c r="B189" s="55" t="s">
        <v>1473</v>
      </c>
      <c r="C189" s="54">
        <v>295.882721</v>
      </c>
      <c r="D189" s="54">
        <v>305.85964999999999</v>
      </c>
      <c r="E189" s="54">
        <v>316.17538500000001</v>
      </c>
      <c r="F189" s="54">
        <v>326.10159299999998</v>
      </c>
      <c r="G189" s="54">
        <v>336.03094499999997</v>
      </c>
      <c r="H189" s="54">
        <v>345.92034899999999</v>
      </c>
      <c r="I189" s="54">
        <v>356.02371199999999</v>
      </c>
      <c r="J189" s="54">
        <v>366.288971</v>
      </c>
      <c r="K189" s="54">
        <v>376.79156499999999</v>
      </c>
      <c r="L189" s="54">
        <v>387.53161599999999</v>
      </c>
      <c r="M189" s="54">
        <v>398.25109900000001</v>
      </c>
      <c r="N189" s="54">
        <v>409.23364299999997</v>
      </c>
      <c r="O189" s="54">
        <v>420.457764</v>
      </c>
      <c r="P189" s="54">
        <v>432.06149299999998</v>
      </c>
      <c r="Q189" s="54">
        <v>444.19744900000001</v>
      </c>
      <c r="R189" s="54">
        <v>456.66253699999999</v>
      </c>
      <c r="S189" s="54">
        <v>469.45169099999998</v>
      </c>
      <c r="T189" s="54">
        <v>482.68722500000001</v>
      </c>
      <c r="U189" s="54">
        <v>496.519745</v>
      </c>
      <c r="V189" s="54">
        <v>510.87020899999999</v>
      </c>
      <c r="W189" s="54">
        <v>525.53491199999996</v>
      </c>
      <c r="X189" s="54">
        <v>540.51110800000004</v>
      </c>
      <c r="Y189" s="54">
        <v>555.99340800000004</v>
      </c>
      <c r="Z189" s="54">
        <v>571.95019500000001</v>
      </c>
      <c r="AA189" s="54">
        <v>588.18212900000003</v>
      </c>
      <c r="AB189" s="54">
        <v>604.94799799999998</v>
      </c>
      <c r="AC189" s="54">
        <v>622.32458499999996</v>
      </c>
      <c r="AD189" s="54">
        <v>640.26843299999996</v>
      </c>
      <c r="AE189" s="54">
        <v>658.96911599999999</v>
      </c>
      <c r="AF189" s="54">
        <v>678.369507</v>
      </c>
      <c r="AG189" s="54">
        <v>698.58386199999995</v>
      </c>
      <c r="AH189" s="54">
        <v>719.50341800000001</v>
      </c>
      <c r="AI189" s="54">
        <v>741.31103499999995</v>
      </c>
      <c r="AJ189" s="54">
        <v>763.92053199999998</v>
      </c>
      <c r="AK189" s="54">
        <v>787.40942399999994</v>
      </c>
      <c r="AL189" s="34">
        <v>2.9069999999999999E-2</v>
      </c>
    </row>
    <row r="190" spans="1:38" ht="15" customHeight="1" x14ac:dyDescent="0.45">
      <c r="A190" s="104" t="s">
        <v>1679</v>
      </c>
      <c r="B190" s="55" t="s">
        <v>1475</v>
      </c>
      <c r="C190" s="54">
        <v>209.40112300000001</v>
      </c>
      <c r="D190" s="54">
        <v>221.617279</v>
      </c>
      <c r="E190" s="54">
        <v>235.25997899999999</v>
      </c>
      <c r="F190" s="54">
        <v>249.17089799999999</v>
      </c>
      <c r="G190" s="54">
        <v>263.39074699999998</v>
      </c>
      <c r="H190" s="54">
        <v>277.81329299999999</v>
      </c>
      <c r="I190" s="54">
        <v>292.40625</v>
      </c>
      <c r="J190" s="54">
        <v>307.231201</v>
      </c>
      <c r="K190" s="54">
        <v>322.40292399999998</v>
      </c>
      <c r="L190" s="54">
        <v>337.77090500000003</v>
      </c>
      <c r="M190" s="54">
        <v>353.308716</v>
      </c>
      <c r="N190" s="54">
        <v>369.06845099999998</v>
      </c>
      <c r="O190" s="54">
        <v>385.06488000000002</v>
      </c>
      <c r="P190" s="54">
        <v>401.15490699999998</v>
      </c>
      <c r="Q190" s="54">
        <v>417.98468000000003</v>
      </c>
      <c r="R190" s="54">
        <v>435.25048800000002</v>
      </c>
      <c r="S190" s="54">
        <v>452.78857399999998</v>
      </c>
      <c r="T190" s="54">
        <v>470.77294899999998</v>
      </c>
      <c r="U190" s="54">
        <v>489.36480699999998</v>
      </c>
      <c r="V190" s="54">
        <v>508.534424</v>
      </c>
      <c r="W190" s="54">
        <v>528.36840800000004</v>
      </c>
      <c r="X190" s="54">
        <v>548.21826199999998</v>
      </c>
      <c r="Y190" s="54">
        <v>569.16625999999997</v>
      </c>
      <c r="Z190" s="54">
        <v>590.61267099999998</v>
      </c>
      <c r="AA190" s="54">
        <v>621.13311799999997</v>
      </c>
      <c r="AB190" s="54">
        <v>646.74426300000005</v>
      </c>
      <c r="AC190" s="54">
        <v>673.32562299999995</v>
      </c>
      <c r="AD190" s="54">
        <v>700.83068800000001</v>
      </c>
      <c r="AE190" s="54">
        <v>729.50830099999996</v>
      </c>
      <c r="AF190" s="54">
        <v>759.29614300000003</v>
      </c>
      <c r="AG190" s="54">
        <v>790.35137899999995</v>
      </c>
      <c r="AH190" s="54">
        <v>822.54376200000002</v>
      </c>
      <c r="AI190" s="54">
        <v>856.120544</v>
      </c>
      <c r="AJ190" s="54">
        <v>890.980774</v>
      </c>
      <c r="AK190" s="54">
        <v>927.23638900000003</v>
      </c>
      <c r="AL190" s="34">
        <v>4.4325999999999997E-2</v>
      </c>
    </row>
    <row r="191" spans="1:38" ht="15" customHeight="1" x14ac:dyDescent="0.45">
      <c r="A191" s="104" t="s">
        <v>1680</v>
      </c>
      <c r="B191" s="55" t="s">
        <v>1477</v>
      </c>
      <c r="C191" s="54">
        <v>566.57403599999998</v>
      </c>
      <c r="D191" s="54">
        <v>586.94976799999995</v>
      </c>
      <c r="E191" s="54">
        <v>609.98272699999995</v>
      </c>
      <c r="F191" s="54">
        <v>633.83264199999996</v>
      </c>
      <c r="G191" s="54">
        <v>658.902649</v>
      </c>
      <c r="H191" s="54">
        <v>684.40686000000005</v>
      </c>
      <c r="I191" s="54">
        <v>710.30181900000002</v>
      </c>
      <c r="J191" s="54">
        <v>736.74883999999997</v>
      </c>
      <c r="K191" s="54">
        <v>763.64770499999997</v>
      </c>
      <c r="L191" s="54">
        <v>790.66149900000005</v>
      </c>
      <c r="M191" s="54">
        <v>818.14648399999999</v>
      </c>
      <c r="N191" s="54">
        <v>846.25140399999998</v>
      </c>
      <c r="O191" s="54">
        <v>874.71398899999997</v>
      </c>
      <c r="P191" s="54">
        <v>903.78167699999995</v>
      </c>
      <c r="Q191" s="54">
        <v>934.20696999999996</v>
      </c>
      <c r="R191" s="54">
        <v>965.80059800000004</v>
      </c>
      <c r="S191" s="54">
        <v>998.15606700000001</v>
      </c>
      <c r="T191" s="54">
        <v>1031.4902340000001</v>
      </c>
      <c r="U191" s="54">
        <v>1065.934814</v>
      </c>
      <c r="V191" s="54">
        <v>1101.9757079999999</v>
      </c>
      <c r="W191" s="54">
        <v>1139.6311040000001</v>
      </c>
      <c r="X191" s="54">
        <v>1178.3594969999999</v>
      </c>
      <c r="Y191" s="54">
        <v>1219.1010739999999</v>
      </c>
      <c r="Z191" s="54">
        <v>1261.3104249999999</v>
      </c>
      <c r="AA191" s="54">
        <v>1303.2476810000001</v>
      </c>
      <c r="AB191" s="54">
        <v>1349.9223629999999</v>
      </c>
      <c r="AC191" s="54">
        <v>1398.5633539999999</v>
      </c>
      <c r="AD191" s="54">
        <v>1449.116211</v>
      </c>
      <c r="AE191" s="54">
        <v>1502.0147710000001</v>
      </c>
      <c r="AF191" s="54">
        <v>1557.182861</v>
      </c>
      <c r="AG191" s="54">
        <v>1614.908447</v>
      </c>
      <c r="AH191" s="54">
        <v>1675.0035399999999</v>
      </c>
      <c r="AI191" s="54">
        <v>1737.911255</v>
      </c>
      <c r="AJ191" s="54">
        <v>1803.4941409999999</v>
      </c>
      <c r="AK191" s="54">
        <v>1871.9730219999999</v>
      </c>
      <c r="AL191" s="34">
        <v>3.5770999999999997E-2</v>
      </c>
    </row>
    <row r="192" spans="1:38" ht="15" customHeight="1" x14ac:dyDescent="0.45">
      <c r="A192" s="104" t="s">
        <v>1681</v>
      </c>
      <c r="B192" s="55" t="s">
        <v>1479</v>
      </c>
      <c r="C192" s="54">
        <v>2611.6052249999998</v>
      </c>
      <c r="D192" s="54">
        <v>2685.2250979999999</v>
      </c>
      <c r="E192" s="54">
        <v>2759.2856449999999</v>
      </c>
      <c r="F192" s="54">
        <v>2834.4748540000001</v>
      </c>
      <c r="G192" s="54">
        <v>2912.1967770000001</v>
      </c>
      <c r="H192" s="54">
        <v>2990.798828</v>
      </c>
      <c r="I192" s="54">
        <v>3070.796143</v>
      </c>
      <c r="J192" s="54">
        <v>3151.9106449999999</v>
      </c>
      <c r="K192" s="54">
        <v>3234.358154</v>
      </c>
      <c r="L192" s="54">
        <v>3317.359375</v>
      </c>
      <c r="M192" s="54">
        <v>3399.8864749999998</v>
      </c>
      <c r="N192" s="54">
        <v>3482.0656739999999</v>
      </c>
      <c r="O192" s="54">
        <v>3564.233643</v>
      </c>
      <c r="P192" s="54">
        <v>3645.8496089999999</v>
      </c>
      <c r="Q192" s="54">
        <v>3727.743164</v>
      </c>
      <c r="R192" s="54">
        <v>3812.7314449999999</v>
      </c>
      <c r="S192" s="54">
        <v>3898.7453609999998</v>
      </c>
      <c r="T192" s="54">
        <v>3986.0615229999999</v>
      </c>
      <c r="U192" s="54">
        <v>4075.6271969999998</v>
      </c>
      <c r="V192" s="54">
        <v>4168.0234380000002</v>
      </c>
      <c r="W192" s="54">
        <v>4263.3857420000004</v>
      </c>
      <c r="X192" s="54">
        <v>4359.5751950000003</v>
      </c>
      <c r="Y192" s="54">
        <v>4458.4726559999999</v>
      </c>
      <c r="Z192" s="54">
        <v>4558.9638670000004</v>
      </c>
      <c r="AA192" s="54">
        <v>4656.7246089999999</v>
      </c>
      <c r="AB192" s="54">
        <v>4758.3876950000003</v>
      </c>
      <c r="AC192" s="54">
        <v>4862.810547</v>
      </c>
      <c r="AD192" s="54">
        <v>4969.5654299999997</v>
      </c>
      <c r="AE192" s="54">
        <v>5079.9804690000001</v>
      </c>
      <c r="AF192" s="54">
        <v>5193.5126950000003</v>
      </c>
      <c r="AG192" s="54">
        <v>5310.8916019999997</v>
      </c>
      <c r="AH192" s="54">
        <v>5431.1933589999999</v>
      </c>
      <c r="AI192" s="54">
        <v>5555.640625</v>
      </c>
      <c r="AJ192" s="54">
        <v>5683.4609380000002</v>
      </c>
      <c r="AK192" s="54">
        <v>5815.091797</v>
      </c>
      <c r="AL192" s="34">
        <v>2.3691E-2</v>
      </c>
    </row>
    <row r="193" spans="1:38" ht="15" customHeight="1" x14ac:dyDescent="0.45">
      <c r="A193" s="104" t="s">
        <v>1682</v>
      </c>
      <c r="B193" s="55" t="s">
        <v>1481</v>
      </c>
      <c r="C193" s="54">
        <v>446.82556199999999</v>
      </c>
      <c r="D193" s="54">
        <v>464.43975799999998</v>
      </c>
      <c r="E193" s="54">
        <v>483.01531999999997</v>
      </c>
      <c r="F193" s="54">
        <v>501.92095899999998</v>
      </c>
      <c r="G193" s="54">
        <v>521.06201199999998</v>
      </c>
      <c r="H193" s="54">
        <v>541.24444600000004</v>
      </c>
      <c r="I193" s="54">
        <v>562.06188999999995</v>
      </c>
      <c r="J193" s="54">
        <v>583.96484399999997</v>
      </c>
      <c r="K193" s="54">
        <v>606.67956500000003</v>
      </c>
      <c r="L193" s="54">
        <v>630.32916299999999</v>
      </c>
      <c r="M193" s="54">
        <v>655.03228799999999</v>
      </c>
      <c r="N193" s="54">
        <v>681.137878</v>
      </c>
      <c r="O193" s="54">
        <v>708.61578399999996</v>
      </c>
      <c r="P193" s="54">
        <v>737.25109899999995</v>
      </c>
      <c r="Q193" s="54">
        <v>767.08758499999999</v>
      </c>
      <c r="R193" s="54">
        <v>798.41589399999998</v>
      </c>
      <c r="S193" s="54">
        <v>830.88494900000001</v>
      </c>
      <c r="T193" s="54">
        <v>865.99615500000004</v>
      </c>
      <c r="U193" s="54">
        <v>902.17614700000001</v>
      </c>
      <c r="V193" s="54">
        <v>940.02880900000002</v>
      </c>
      <c r="W193" s="54">
        <v>979.67926</v>
      </c>
      <c r="X193" s="54">
        <v>1020.728943</v>
      </c>
      <c r="Y193" s="54">
        <v>1064.2641599999999</v>
      </c>
      <c r="Z193" s="54">
        <v>1109.4051509999999</v>
      </c>
      <c r="AA193" s="54">
        <v>1159.97522</v>
      </c>
      <c r="AB193" s="54">
        <v>1211.171875</v>
      </c>
      <c r="AC193" s="54">
        <v>1264.9548339999999</v>
      </c>
      <c r="AD193" s="54">
        <v>1321.3360600000001</v>
      </c>
      <c r="AE193" s="54">
        <v>1380.76001</v>
      </c>
      <c r="AF193" s="54">
        <v>1443.2298579999999</v>
      </c>
      <c r="AG193" s="54">
        <v>1509.076294</v>
      </c>
      <c r="AH193" s="54">
        <v>1578.206543</v>
      </c>
      <c r="AI193" s="54">
        <v>1651.1042480000001</v>
      </c>
      <c r="AJ193" s="54">
        <v>1727.7288820000001</v>
      </c>
      <c r="AK193" s="54">
        <v>1808.3735349999999</v>
      </c>
      <c r="AL193" s="34">
        <v>4.2053E-2</v>
      </c>
    </row>
    <row r="194" spans="1:38" ht="15" customHeight="1" x14ac:dyDescent="0.45">
      <c r="A194" s="104" t="s">
        <v>1683</v>
      </c>
      <c r="B194" s="55" t="s">
        <v>1483</v>
      </c>
      <c r="C194" s="54">
        <v>753.52343800000006</v>
      </c>
      <c r="D194" s="54">
        <v>789.67382799999996</v>
      </c>
      <c r="E194" s="54">
        <v>827.48364300000003</v>
      </c>
      <c r="F194" s="54">
        <v>867.50524900000005</v>
      </c>
      <c r="G194" s="54">
        <v>909.84466599999996</v>
      </c>
      <c r="H194" s="54">
        <v>954.87957800000004</v>
      </c>
      <c r="I194" s="54">
        <v>1001.5922849999999</v>
      </c>
      <c r="J194" s="54">
        <v>1049.489014</v>
      </c>
      <c r="K194" s="54">
        <v>1098.7067870000001</v>
      </c>
      <c r="L194" s="54">
        <v>1149.487793</v>
      </c>
      <c r="M194" s="54">
        <v>1201.044189</v>
      </c>
      <c r="N194" s="54">
        <v>1252.741943</v>
      </c>
      <c r="O194" s="54">
        <v>1305.891357</v>
      </c>
      <c r="P194" s="54">
        <v>1360.432129</v>
      </c>
      <c r="Q194" s="54">
        <v>1416.339111</v>
      </c>
      <c r="R194" s="54">
        <v>1474.6176760000001</v>
      </c>
      <c r="S194" s="54">
        <v>1533.4187010000001</v>
      </c>
      <c r="T194" s="54">
        <v>1592.769043</v>
      </c>
      <c r="U194" s="54">
        <v>1654.881592</v>
      </c>
      <c r="V194" s="54">
        <v>1719.6130370000001</v>
      </c>
      <c r="W194" s="54">
        <v>1787.247803</v>
      </c>
      <c r="X194" s="54">
        <v>1853.797607</v>
      </c>
      <c r="Y194" s="54">
        <v>1921.301514</v>
      </c>
      <c r="Z194" s="54">
        <v>1991.923828</v>
      </c>
      <c r="AA194" s="54">
        <v>2059.610596</v>
      </c>
      <c r="AB194" s="54">
        <v>2136.4008789999998</v>
      </c>
      <c r="AC194" s="54">
        <v>2216.4296880000002</v>
      </c>
      <c r="AD194" s="54">
        <v>2299.6064449999999</v>
      </c>
      <c r="AE194" s="54">
        <v>2386.6613769999999</v>
      </c>
      <c r="AF194" s="54">
        <v>2477.466797</v>
      </c>
      <c r="AG194" s="54">
        <v>2572.506836</v>
      </c>
      <c r="AH194" s="54">
        <v>2671.468018</v>
      </c>
      <c r="AI194" s="54">
        <v>2775.0935060000002</v>
      </c>
      <c r="AJ194" s="54">
        <v>2883.1567380000001</v>
      </c>
      <c r="AK194" s="54">
        <v>2996.0295409999999</v>
      </c>
      <c r="AL194" s="34">
        <v>4.1234E-2</v>
      </c>
    </row>
    <row r="195" spans="1:38" ht="15" customHeight="1" x14ac:dyDescent="0.45">
      <c r="A195" s="104" t="s">
        <v>1684</v>
      </c>
      <c r="B195" s="55" t="s">
        <v>1485</v>
      </c>
      <c r="C195" s="54">
        <v>660.33215299999995</v>
      </c>
      <c r="D195" s="54">
        <v>676.67864999999995</v>
      </c>
      <c r="E195" s="54">
        <v>694.73028599999998</v>
      </c>
      <c r="F195" s="54">
        <v>712.82580600000006</v>
      </c>
      <c r="G195" s="54">
        <v>730.71283000000005</v>
      </c>
      <c r="H195" s="54">
        <v>748.08862299999998</v>
      </c>
      <c r="I195" s="54">
        <v>765.97387700000002</v>
      </c>
      <c r="J195" s="54">
        <v>784.44799799999998</v>
      </c>
      <c r="K195" s="54">
        <v>803.49298099999999</v>
      </c>
      <c r="L195" s="54">
        <v>823.94134499999996</v>
      </c>
      <c r="M195" s="54">
        <v>843.657104</v>
      </c>
      <c r="N195" s="54">
        <v>863.47485400000005</v>
      </c>
      <c r="O195" s="54">
        <v>883.73651099999995</v>
      </c>
      <c r="P195" s="54">
        <v>904.43536400000005</v>
      </c>
      <c r="Q195" s="54">
        <v>926.16473399999995</v>
      </c>
      <c r="R195" s="54">
        <v>949.26501499999995</v>
      </c>
      <c r="S195" s="54">
        <v>973.25805700000001</v>
      </c>
      <c r="T195" s="54">
        <v>997.75762899999995</v>
      </c>
      <c r="U195" s="54">
        <v>1022.783386</v>
      </c>
      <c r="V195" s="54">
        <v>1047.7701420000001</v>
      </c>
      <c r="W195" s="54">
        <v>1072.6779790000001</v>
      </c>
      <c r="X195" s="54">
        <v>1097.270264</v>
      </c>
      <c r="Y195" s="54">
        <v>1122.2062989999999</v>
      </c>
      <c r="Z195" s="54">
        <v>1147.248779</v>
      </c>
      <c r="AA195" s="54">
        <v>1162.415039</v>
      </c>
      <c r="AB195" s="54">
        <v>1189.5939940000001</v>
      </c>
      <c r="AC195" s="54">
        <v>1217.7216800000001</v>
      </c>
      <c r="AD195" s="54">
        <v>1246.718018</v>
      </c>
      <c r="AE195" s="54">
        <v>1276.898193</v>
      </c>
      <c r="AF195" s="54">
        <v>1308.1579589999999</v>
      </c>
      <c r="AG195" s="54">
        <v>1340.6826169999999</v>
      </c>
      <c r="AH195" s="54">
        <v>1374.280029</v>
      </c>
      <c r="AI195" s="54">
        <v>1409.2509769999999</v>
      </c>
      <c r="AJ195" s="54">
        <v>1445.439697</v>
      </c>
      <c r="AK195" s="54">
        <v>1482.9689940000001</v>
      </c>
      <c r="AL195" s="34">
        <v>2.4060999999999999E-2</v>
      </c>
    </row>
    <row r="196" spans="1:38" ht="15" customHeight="1" x14ac:dyDescent="0.45">
      <c r="A196" s="104" t="s">
        <v>1685</v>
      </c>
      <c r="B196" s="55" t="s">
        <v>1487</v>
      </c>
      <c r="C196" s="54">
        <v>1444.62915</v>
      </c>
      <c r="D196" s="54">
        <v>1528.7048339999999</v>
      </c>
      <c r="E196" s="54">
        <v>1614.7910159999999</v>
      </c>
      <c r="F196" s="54">
        <v>1707.0795900000001</v>
      </c>
      <c r="G196" s="54">
        <v>1802.829956</v>
      </c>
      <c r="H196" s="54">
        <v>1902.7570800000001</v>
      </c>
      <c r="I196" s="54">
        <v>2006.5397949999999</v>
      </c>
      <c r="J196" s="54">
        <v>2115.4453119999998</v>
      </c>
      <c r="K196" s="54">
        <v>2226.3540039999998</v>
      </c>
      <c r="L196" s="54">
        <v>2338.8242190000001</v>
      </c>
      <c r="M196" s="54">
        <v>2453.3222660000001</v>
      </c>
      <c r="N196" s="54">
        <v>2571.2045899999998</v>
      </c>
      <c r="O196" s="54">
        <v>2689.1572270000001</v>
      </c>
      <c r="P196" s="54">
        <v>2803.7138669999999</v>
      </c>
      <c r="Q196" s="54">
        <v>2932.3447270000001</v>
      </c>
      <c r="R196" s="54">
        <v>3063.2114259999998</v>
      </c>
      <c r="S196" s="54">
        <v>3191.8999020000001</v>
      </c>
      <c r="T196" s="54">
        <v>3327.2246089999999</v>
      </c>
      <c r="U196" s="54">
        <v>3464.4570309999999</v>
      </c>
      <c r="V196" s="54">
        <v>3607.5732419999999</v>
      </c>
      <c r="W196" s="54">
        <v>3756.248047</v>
      </c>
      <c r="X196" s="54">
        <v>3905.8398440000001</v>
      </c>
      <c r="Y196" s="54">
        <v>4063.7441410000001</v>
      </c>
      <c r="Z196" s="54">
        <v>4219.5234380000002</v>
      </c>
      <c r="AA196" s="54">
        <v>4342.0283200000003</v>
      </c>
      <c r="AB196" s="54">
        <v>4494.0444340000004</v>
      </c>
      <c r="AC196" s="54">
        <v>4651.9458009999998</v>
      </c>
      <c r="AD196" s="54">
        <v>4815.4829099999997</v>
      </c>
      <c r="AE196" s="54">
        <v>4986.091797</v>
      </c>
      <c r="AF196" s="54">
        <v>5163.4418949999999</v>
      </c>
      <c r="AG196" s="54">
        <v>5348.4462890000004</v>
      </c>
      <c r="AH196" s="54">
        <v>5540.3881840000004</v>
      </c>
      <c r="AI196" s="54">
        <v>5740.7006840000004</v>
      </c>
      <c r="AJ196" s="54">
        <v>5948.8330079999996</v>
      </c>
      <c r="AK196" s="54">
        <v>6165.4487300000001</v>
      </c>
      <c r="AL196" s="34">
        <v>4.3164000000000001E-2</v>
      </c>
    </row>
    <row r="197" spans="1:38" ht="15" customHeight="1" x14ac:dyDescent="0.45">
      <c r="A197" s="104" t="s">
        <v>1686</v>
      </c>
      <c r="B197" s="55" t="s">
        <v>1489</v>
      </c>
      <c r="C197" s="54">
        <v>734.410889</v>
      </c>
      <c r="D197" s="54">
        <v>746.27593999999999</v>
      </c>
      <c r="E197" s="54">
        <v>756.71148700000003</v>
      </c>
      <c r="F197" s="54">
        <v>767.05432099999996</v>
      </c>
      <c r="G197" s="54">
        <v>777.55200200000002</v>
      </c>
      <c r="H197" s="54">
        <v>788.15197799999999</v>
      </c>
      <c r="I197" s="54">
        <v>798.62939500000005</v>
      </c>
      <c r="J197" s="54">
        <v>808.76678500000003</v>
      </c>
      <c r="K197" s="54">
        <v>818.97192399999994</v>
      </c>
      <c r="L197" s="54">
        <v>829.308044</v>
      </c>
      <c r="M197" s="54">
        <v>838.76672399999995</v>
      </c>
      <c r="N197" s="54">
        <v>848.137024</v>
      </c>
      <c r="O197" s="54">
        <v>857.662598</v>
      </c>
      <c r="P197" s="54">
        <v>867.01946999999996</v>
      </c>
      <c r="Q197" s="54">
        <v>876.08233600000005</v>
      </c>
      <c r="R197" s="54">
        <v>885.56158400000004</v>
      </c>
      <c r="S197" s="54">
        <v>895.26074200000005</v>
      </c>
      <c r="T197" s="54">
        <v>904.72717299999999</v>
      </c>
      <c r="U197" s="54">
        <v>913.94561799999997</v>
      </c>
      <c r="V197" s="54">
        <v>923.02948000000004</v>
      </c>
      <c r="W197" s="54">
        <v>931.88207999999997</v>
      </c>
      <c r="X197" s="54">
        <v>939.99408000000005</v>
      </c>
      <c r="Y197" s="54">
        <v>947.88732900000002</v>
      </c>
      <c r="Z197" s="54">
        <v>956.29821800000002</v>
      </c>
      <c r="AA197" s="54">
        <v>962.49340800000004</v>
      </c>
      <c r="AB197" s="54">
        <v>971.385986</v>
      </c>
      <c r="AC197" s="54">
        <v>980.459473</v>
      </c>
      <c r="AD197" s="54">
        <v>989.62805200000003</v>
      </c>
      <c r="AE197" s="54">
        <v>999.11450200000002</v>
      </c>
      <c r="AF197" s="54">
        <v>1008.809937</v>
      </c>
      <c r="AG197" s="54">
        <v>1018.827454</v>
      </c>
      <c r="AH197" s="54">
        <v>1028.99585</v>
      </c>
      <c r="AI197" s="54">
        <v>1039.5076899999999</v>
      </c>
      <c r="AJ197" s="54">
        <v>1050.220703</v>
      </c>
      <c r="AK197" s="54">
        <v>1061.193115</v>
      </c>
      <c r="AL197" s="34">
        <v>1.0725E-2</v>
      </c>
    </row>
    <row r="198" spans="1:38" ht="15" customHeight="1" x14ac:dyDescent="0.45">
      <c r="A198" s="104" t="s">
        <v>1687</v>
      </c>
      <c r="B198" s="55" t="s">
        <v>1491</v>
      </c>
      <c r="C198" s="54">
        <v>1155.8271480000001</v>
      </c>
      <c r="D198" s="54">
        <v>1202.50415</v>
      </c>
      <c r="E198" s="54">
        <v>1250.3156739999999</v>
      </c>
      <c r="F198" s="54">
        <v>1300.12915</v>
      </c>
      <c r="G198" s="54">
        <v>1352.2919919999999</v>
      </c>
      <c r="H198" s="54">
        <v>1406.220703</v>
      </c>
      <c r="I198" s="54">
        <v>1462.169678</v>
      </c>
      <c r="J198" s="54">
        <v>1519.9921879999999</v>
      </c>
      <c r="K198" s="54">
        <v>1579.8298339999999</v>
      </c>
      <c r="L198" s="54">
        <v>1642.669922</v>
      </c>
      <c r="M198" s="54">
        <v>1706.1728519999999</v>
      </c>
      <c r="N198" s="54">
        <v>1772.583496</v>
      </c>
      <c r="O198" s="54">
        <v>1841.4562989999999</v>
      </c>
      <c r="P198" s="54">
        <v>1911.7158199999999</v>
      </c>
      <c r="Q198" s="54">
        <v>1985.451172</v>
      </c>
      <c r="R198" s="54">
        <v>2062.804932</v>
      </c>
      <c r="S198" s="54">
        <v>2142.642578</v>
      </c>
      <c r="T198" s="54">
        <v>2225.630615</v>
      </c>
      <c r="U198" s="54">
        <v>2313.045654</v>
      </c>
      <c r="V198" s="54">
        <v>2404.6079100000002</v>
      </c>
      <c r="W198" s="54">
        <v>2500.2873540000001</v>
      </c>
      <c r="X198" s="54">
        <v>2598.6010740000002</v>
      </c>
      <c r="Y198" s="54">
        <v>2702.4577640000002</v>
      </c>
      <c r="Z198" s="54">
        <v>2810.609375</v>
      </c>
      <c r="AA198" s="54">
        <v>2948.3156739999999</v>
      </c>
      <c r="AB198" s="54">
        <v>3069.7829590000001</v>
      </c>
      <c r="AC198" s="54">
        <v>3197.1586910000001</v>
      </c>
      <c r="AD198" s="54">
        <v>3330.4345699999999</v>
      </c>
      <c r="AE198" s="54">
        <v>3470.6813959999999</v>
      </c>
      <c r="AF198" s="54">
        <v>3617.8620609999998</v>
      </c>
      <c r="AG198" s="54">
        <v>3772.7561040000001</v>
      </c>
      <c r="AH198" s="54">
        <v>3935.0830080000001</v>
      </c>
      <c r="AI198" s="54">
        <v>4105.9965819999998</v>
      </c>
      <c r="AJ198" s="54">
        <v>4285.3427730000003</v>
      </c>
      <c r="AK198" s="54">
        <v>4473.7954099999997</v>
      </c>
      <c r="AL198" s="34">
        <v>4.0615999999999999E-2</v>
      </c>
    </row>
    <row r="199" spans="1:38" ht="15" customHeight="1" x14ac:dyDescent="0.45">
      <c r="A199" s="104" t="s">
        <v>1688</v>
      </c>
      <c r="B199" s="55" t="s">
        <v>1493</v>
      </c>
      <c r="C199" s="54">
        <v>344.12072799999999</v>
      </c>
      <c r="D199" s="54">
        <v>371.64044200000001</v>
      </c>
      <c r="E199" s="54">
        <v>400.55081200000001</v>
      </c>
      <c r="F199" s="54">
        <v>431.32626299999998</v>
      </c>
      <c r="G199" s="54">
        <v>463.05273399999999</v>
      </c>
      <c r="H199" s="54">
        <v>495.91168199999998</v>
      </c>
      <c r="I199" s="54">
        <v>530.224243</v>
      </c>
      <c r="J199" s="54">
        <v>565.35082999999997</v>
      </c>
      <c r="K199" s="54">
        <v>600.578125</v>
      </c>
      <c r="L199" s="54">
        <v>636.56823699999995</v>
      </c>
      <c r="M199" s="54">
        <v>673.88067599999999</v>
      </c>
      <c r="N199" s="54">
        <v>712.74957300000005</v>
      </c>
      <c r="O199" s="54">
        <v>753.06536900000003</v>
      </c>
      <c r="P199" s="54">
        <v>794.94744900000001</v>
      </c>
      <c r="Q199" s="54">
        <v>838.45867899999996</v>
      </c>
      <c r="R199" s="54">
        <v>883.82104500000003</v>
      </c>
      <c r="S199" s="54">
        <v>931.10583499999996</v>
      </c>
      <c r="T199" s="54">
        <v>980.46362299999998</v>
      </c>
      <c r="U199" s="54">
        <v>1032.0067140000001</v>
      </c>
      <c r="V199" s="54">
        <v>1086.1173100000001</v>
      </c>
      <c r="W199" s="54">
        <v>1142.8374020000001</v>
      </c>
      <c r="X199" s="54">
        <v>1201.893433</v>
      </c>
      <c r="Y199" s="54">
        <v>1263.565308</v>
      </c>
      <c r="Z199" s="54">
        <v>1327.935669</v>
      </c>
      <c r="AA199" s="54">
        <v>1405.2475589999999</v>
      </c>
      <c r="AB199" s="54">
        <v>1477.014038</v>
      </c>
      <c r="AC199" s="54">
        <v>1552.6079099999999</v>
      </c>
      <c r="AD199" s="54">
        <v>1632.0736079999999</v>
      </c>
      <c r="AE199" s="54">
        <v>1716.0614009999999</v>
      </c>
      <c r="AF199" s="54">
        <v>1804.6082759999999</v>
      </c>
      <c r="AG199" s="54">
        <v>1898.213501</v>
      </c>
      <c r="AH199" s="54">
        <v>1996.787476</v>
      </c>
      <c r="AI199" s="54">
        <v>2101.0502929999998</v>
      </c>
      <c r="AJ199" s="54">
        <v>2210.9926759999998</v>
      </c>
      <c r="AK199" s="54">
        <v>2327.0786130000001</v>
      </c>
      <c r="AL199" s="34">
        <v>5.7162999999999999E-2</v>
      </c>
    </row>
    <row r="200" spans="1:38" ht="15" customHeight="1" x14ac:dyDescent="0.45">
      <c r="A200" s="104" t="s">
        <v>1689</v>
      </c>
      <c r="B200" s="55" t="s">
        <v>1495</v>
      </c>
      <c r="C200" s="54">
        <v>341.69415300000003</v>
      </c>
      <c r="D200" s="54">
        <v>354.61554000000001</v>
      </c>
      <c r="E200" s="54">
        <v>367.35617100000002</v>
      </c>
      <c r="F200" s="54">
        <v>380.13275099999998</v>
      </c>
      <c r="G200" s="54">
        <v>392.91476399999999</v>
      </c>
      <c r="H200" s="54">
        <v>405.933044</v>
      </c>
      <c r="I200" s="54">
        <v>418.82641599999999</v>
      </c>
      <c r="J200" s="54">
        <v>431.86737099999999</v>
      </c>
      <c r="K200" s="54">
        <v>445.24389600000001</v>
      </c>
      <c r="L200" s="54">
        <v>459.12622099999999</v>
      </c>
      <c r="M200" s="54">
        <v>472.99786399999999</v>
      </c>
      <c r="N200" s="54">
        <v>486.95800800000001</v>
      </c>
      <c r="O200" s="54">
        <v>501.04946899999999</v>
      </c>
      <c r="P200" s="54">
        <v>515.30407700000001</v>
      </c>
      <c r="Q200" s="54">
        <v>530.21978799999999</v>
      </c>
      <c r="R200" s="54">
        <v>545.90258800000004</v>
      </c>
      <c r="S200" s="54">
        <v>562.53466800000001</v>
      </c>
      <c r="T200" s="54">
        <v>580.22753899999998</v>
      </c>
      <c r="U200" s="54">
        <v>599.09039299999995</v>
      </c>
      <c r="V200" s="54">
        <v>618.51397699999995</v>
      </c>
      <c r="W200" s="54">
        <v>638.82989499999996</v>
      </c>
      <c r="X200" s="54">
        <v>660.33007799999996</v>
      </c>
      <c r="Y200" s="54">
        <v>682.86425799999995</v>
      </c>
      <c r="Z200" s="54">
        <v>706.13269000000003</v>
      </c>
      <c r="AA200" s="54">
        <v>733.90808100000004</v>
      </c>
      <c r="AB200" s="54">
        <v>758.80731200000002</v>
      </c>
      <c r="AC200" s="54">
        <v>784.61395300000004</v>
      </c>
      <c r="AD200" s="54">
        <v>811.28051800000003</v>
      </c>
      <c r="AE200" s="54">
        <v>839.04571499999997</v>
      </c>
      <c r="AF200" s="54">
        <v>867.84643600000004</v>
      </c>
      <c r="AG200" s="54">
        <v>897.83123799999998</v>
      </c>
      <c r="AH200" s="54">
        <v>928.87194799999997</v>
      </c>
      <c r="AI200" s="54">
        <v>961.20422399999995</v>
      </c>
      <c r="AJ200" s="54">
        <v>994.72656199999994</v>
      </c>
      <c r="AK200" s="54">
        <v>1029.543823</v>
      </c>
      <c r="AL200" s="34">
        <v>3.2825E-2</v>
      </c>
    </row>
    <row r="201" spans="1:38" ht="15" customHeight="1" x14ac:dyDescent="0.45">
      <c r="A201" s="104" t="s">
        <v>1690</v>
      </c>
      <c r="B201" s="55" t="s">
        <v>1553</v>
      </c>
      <c r="C201" s="54">
        <v>11906.614258</v>
      </c>
      <c r="D201" s="54">
        <v>12302.294921999999</v>
      </c>
      <c r="E201" s="54">
        <v>12740.197265999999</v>
      </c>
      <c r="F201" s="54">
        <v>13194.873046999999</v>
      </c>
      <c r="G201" s="54">
        <v>13646.666992</v>
      </c>
      <c r="H201" s="54">
        <v>14116.594727</v>
      </c>
      <c r="I201" s="54">
        <v>14596.904296999999</v>
      </c>
      <c r="J201" s="54">
        <v>15081.691406</v>
      </c>
      <c r="K201" s="54">
        <v>15580.733398</v>
      </c>
      <c r="L201" s="54">
        <v>16091.5</v>
      </c>
      <c r="M201" s="54">
        <v>16608.333984000001</v>
      </c>
      <c r="N201" s="54">
        <v>17138.949218999998</v>
      </c>
      <c r="O201" s="54">
        <v>17683.21875</v>
      </c>
      <c r="P201" s="54">
        <v>18229.615234000001</v>
      </c>
      <c r="Q201" s="54">
        <v>18799.183593999998</v>
      </c>
      <c r="R201" s="54">
        <v>19387.292968999998</v>
      </c>
      <c r="S201" s="54">
        <v>19985.460938</v>
      </c>
      <c r="T201" s="54">
        <v>20600.625</v>
      </c>
      <c r="U201" s="54">
        <v>21234.091797000001</v>
      </c>
      <c r="V201" s="54">
        <v>21890.599609000001</v>
      </c>
      <c r="W201" s="54">
        <v>22570.369140999999</v>
      </c>
      <c r="X201" s="54">
        <v>23255.650390999999</v>
      </c>
      <c r="Y201" s="54">
        <v>23969.878906000002</v>
      </c>
      <c r="Z201" s="54">
        <v>24699.623047000001</v>
      </c>
      <c r="AA201" s="54">
        <v>25440.640625</v>
      </c>
      <c r="AB201" s="54">
        <v>26213.552734000001</v>
      </c>
      <c r="AC201" s="54">
        <v>27017.082031000002</v>
      </c>
      <c r="AD201" s="54">
        <v>27850</v>
      </c>
      <c r="AE201" s="54">
        <v>28719.566406000002</v>
      </c>
      <c r="AF201" s="54">
        <v>29624.892577999999</v>
      </c>
      <c r="AG201" s="54">
        <v>30570.128906000002</v>
      </c>
      <c r="AH201" s="54">
        <v>31551.330077999999</v>
      </c>
      <c r="AI201" s="54">
        <v>32575.75</v>
      </c>
      <c r="AJ201" s="54">
        <v>33640.015625</v>
      </c>
      <c r="AK201" s="54">
        <v>34751.277344000002</v>
      </c>
      <c r="AL201" s="34">
        <v>3.1968000000000003E-2</v>
      </c>
    </row>
    <row r="202" spans="1:38" ht="15" customHeight="1" x14ac:dyDescent="0.45">
      <c r="A202" s="104" t="s">
        <v>1691</v>
      </c>
      <c r="B202" s="55" t="s">
        <v>1692</v>
      </c>
      <c r="C202" s="54">
        <v>22.556319999999999</v>
      </c>
      <c r="D202" s="54">
        <v>22.522085000000001</v>
      </c>
      <c r="E202" s="54">
        <v>22.493759000000001</v>
      </c>
      <c r="F202" s="54">
        <v>22.470324000000002</v>
      </c>
      <c r="G202" s="54">
        <v>22.450932999999999</v>
      </c>
      <c r="H202" s="54">
        <v>22.434891</v>
      </c>
      <c r="I202" s="54">
        <v>22.421617999999999</v>
      </c>
      <c r="J202" s="54">
        <v>22.410634999999999</v>
      </c>
      <c r="K202" s="54">
        <v>22.401547999999998</v>
      </c>
      <c r="L202" s="54">
        <v>22.394031999999999</v>
      </c>
      <c r="M202" s="54">
        <v>22.387812</v>
      </c>
      <c r="N202" s="54">
        <v>22.382666</v>
      </c>
      <c r="O202" s="54">
        <v>22.378406999999999</v>
      </c>
      <c r="P202" s="54">
        <v>22.374884000000002</v>
      </c>
      <c r="Q202" s="54">
        <v>22.371969</v>
      </c>
      <c r="R202" s="54">
        <v>22.369558000000001</v>
      </c>
      <c r="S202" s="54">
        <v>22.367563000000001</v>
      </c>
      <c r="T202" s="54">
        <v>22.365911000000001</v>
      </c>
      <c r="U202" s="54">
        <v>22.364546000000001</v>
      </c>
      <c r="V202" s="54">
        <v>22.363416999999998</v>
      </c>
      <c r="W202" s="54">
        <v>22.362480000000001</v>
      </c>
      <c r="X202" s="54">
        <v>22.361708</v>
      </c>
      <c r="Y202" s="54">
        <v>22.361066999999998</v>
      </c>
      <c r="Z202" s="54">
        <v>22.360537999999998</v>
      </c>
      <c r="AA202" s="54">
        <v>22.360099999999999</v>
      </c>
      <c r="AB202" s="54">
        <v>22.359736999999999</v>
      </c>
      <c r="AC202" s="54">
        <v>22.359438000000001</v>
      </c>
      <c r="AD202" s="54">
        <v>22.359190000000002</v>
      </c>
      <c r="AE202" s="54">
        <v>22.358984</v>
      </c>
      <c r="AF202" s="54">
        <v>22.358813999999999</v>
      </c>
      <c r="AG202" s="54">
        <v>22.358673</v>
      </c>
      <c r="AH202" s="54">
        <v>22.358557000000001</v>
      </c>
      <c r="AI202" s="54">
        <v>22.358460999999998</v>
      </c>
      <c r="AJ202" s="54">
        <v>22.358381000000001</v>
      </c>
      <c r="AK202" s="54">
        <v>22.358315000000001</v>
      </c>
      <c r="AL202" s="34">
        <v>-2.2100000000000001E-4</v>
      </c>
    </row>
    <row r="203" spans="1:38" ht="15" customHeight="1" x14ac:dyDescent="0.45">
      <c r="A203" s="104" t="s">
        <v>1693</v>
      </c>
      <c r="B203" s="55" t="s">
        <v>1694</v>
      </c>
      <c r="C203" s="54">
        <v>424.601562</v>
      </c>
      <c r="D203" s="54">
        <v>425.71154799999999</v>
      </c>
      <c r="E203" s="54">
        <v>432.75018299999999</v>
      </c>
      <c r="F203" s="54">
        <v>431.18933099999998</v>
      </c>
      <c r="G203" s="54">
        <v>429.69784499999997</v>
      </c>
      <c r="H203" s="54">
        <v>427.89855999999997</v>
      </c>
      <c r="I203" s="54">
        <v>424.87573200000003</v>
      </c>
      <c r="J203" s="54">
        <v>422.71484400000003</v>
      </c>
      <c r="K203" s="54">
        <v>422.44281000000001</v>
      </c>
      <c r="L203" s="54">
        <v>423.27886999999998</v>
      </c>
      <c r="M203" s="54">
        <v>424.24173000000002</v>
      </c>
      <c r="N203" s="54">
        <v>425.29351800000001</v>
      </c>
      <c r="O203" s="54">
        <v>428.99206500000003</v>
      </c>
      <c r="P203" s="54">
        <v>433.721497</v>
      </c>
      <c r="Q203" s="54">
        <v>438.65930200000003</v>
      </c>
      <c r="R203" s="54">
        <v>443.77905299999998</v>
      </c>
      <c r="S203" s="54">
        <v>449.12463400000001</v>
      </c>
      <c r="T203" s="54">
        <v>454.66339099999999</v>
      </c>
      <c r="U203" s="54">
        <v>460.41793799999999</v>
      </c>
      <c r="V203" s="54">
        <v>466.38415500000002</v>
      </c>
      <c r="W203" s="54">
        <v>472.52685500000001</v>
      </c>
      <c r="X203" s="54">
        <v>478.91525300000001</v>
      </c>
      <c r="Y203" s="54">
        <v>485.48297100000002</v>
      </c>
      <c r="Z203" s="54">
        <v>492.22763099999997</v>
      </c>
      <c r="AA203" s="54">
        <v>499.14712500000002</v>
      </c>
      <c r="AB203" s="54">
        <v>506.22521999999998</v>
      </c>
      <c r="AC203" s="54">
        <v>513.43676800000003</v>
      </c>
      <c r="AD203" s="54">
        <v>520.77734399999997</v>
      </c>
      <c r="AE203" s="54">
        <v>528.25054899999998</v>
      </c>
      <c r="AF203" s="54">
        <v>535.84252900000001</v>
      </c>
      <c r="AG203" s="54">
        <v>543.49487299999998</v>
      </c>
      <c r="AH203" s="54">
        <v>551.19885299999999</v>
      </c>
      <c r="AI203" s="54">
        <v>559.05865500000004</v>
      </c>
      <c r="AJ203" s="54">
        <v>567.07531700000004</v>
      </c>
      <c r="AK203" s="54">
        <v>575.19482400000004</v>
      </c>
      <c r="AL203" s="34">
        <v>9.1610000000000007E-3</v>
      </c>
    </row>
    <row r="204" spans="1:38" ht="15" customHeight="1" thickBot="1" x14ac:dyDescent="0.5"/>
    <row r="205" spans="1:38" ht="15" customHeight="1" x14ac:dyDescent="0.45">
      <c r="B205" s="367" t="s">
        <v>1695</v>
      </c>
      <c r="C205" s="366"/>
      <c r="D205" s="366"/>
      <c r="E205" s="366"/>
      <c r="F205" s="366"/>
      <c r="G205" s="366"/>
      <c r="H205" s="366"/>
      <c r="I205" s="366"/>
      <c r="J205" s="366"/>
      <c r="K205" s="366"/>
      <c r="L205" s="366"/>
      <c r="M205" s="366"/>
      <c r="N205" s="366"/>
      <c r="O205" s="366"/>
      <c r="P205" s="366"/>
      <c r="Q205" s="366"/>
      <c r="R205" s="366"/>
      <c r="S205" s="366"/>
      <c r="T205" s="366"/>
      <c r="U205" s="366"/>
      <c r="V205" s="366"/>
      <c r="W205" s="366"/>
      <c r="X205" s="366"/>
      <c r="Y205" s="366"/>
      <c r="Z205" s="366"/>
      <c r="AA205" s="366"/>
      <c r="AB205" s="366"/>
      <c r="AC205" s="366"/>
      <c r="AD205" s="366"/>
      <c r="AE205" s="366"/>
      <c r="AF205" s="366"/>
      <c r="AG205" s="366"/>
      <c r="AH205" s="366"/>
      <c r="AI205" s="366"/>
      <c r="AJ205" s="366"/>
      <c r="AK205" s="366"/>
      <c r="AL205" s="366"/>
    </row>
    <row r="206" spans="1:38" ht="15" customHeight="1" x14ac:dyDescent="0.45">
      <c r="B206" s="123" t="s">
        <v>1696</v>
      </c>
    </row>
    <row r="207" spans="1:38" ht="15" customHeight="1" x14ac:dyDescent="0.45">
      <c r="B207" s="123" t="s">
        <v>123</v>
      </c>
    </row>
    <row r="208" spans="1:38" ht="15" customHeight="1" x14ac:dyDescent="0.45">
      <c r="B208" s="123" t="s">
        <v>122</v>
      </c>
    </row>
    <row r="209" spans="2:2" ht="15" customHeight="1" x14ac:dyDescent="0.45">
      <c r="B209" s="123" t="s">
        <v>121</v>
      </c>
    </row>
    <row r="210" spans="2:2" ht="15" customHeight="1" x14ac:dyDescent="0.45">
      <c r="B210" s="123" t="s">
        <v>1697</v>
      </c>
    </row>
    <row r="211" spans="2:2" ht="15" customHeight="1" x14ac:dyDescent="0.45">
      <c r="B211" s="123" t="s">
        <v>1698</v>
      </c>
    </row>
    <row r="212" spans="2:2" ht="15" customHeight="1" x14ac:dyDescent="0.45">
      <c r="B212" s="123" t="s">
        <v>1699</v>
      </c>
    </row>
    <row r="213" spans="2:2" ht="15" customHeight="1" x14ac:dyDescent="0.45">
      <c r="B213" s="123" t="s">
        <v>1700</v>
      </c>
    </row>
    <row r="214" spans="2:2" ht="15" customHeight="1" x14ac:dyDescent="0.45">
      <c r="B214" s="123" t="s">
        <v>1701</v>
      </c>
    </row>
  </sheetData>
  <mergeCells count="1">
    <mergeCell ref="B205:AL20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84"/>
  <sheetViews>
    <sheetView topLeftCell="B208" workbookViewId="0">
      <selection sqref="A1:XFD1048576"/>
    </sheetView>
  </sheetViews>
  <sheetFormatPr defaultRowHeight="14.25" x14ac:dyDescent="0.45"/>
  <cols>
    <col min="1" max="1" width="19.46484375" hidden="1" customWidth="1"/>
    <col min="2" max="2" width="42.6640625" customWidth="1"/>
  </cols>
  <sheetData>
    <row r="1" spans="1:39" ht="15" customHeight="1" thickBot="1" x14ac:dyDescent="0.5">
      <c r="B1" s="66" t="s">
        <v>1391</v>
      </c>
      <c r="C1" s="64">
        <v>2015</v>
      </c>
      <c r="D1" s="64">
        <v>2016</v>
      </c>
      <c r="E1" s="64">
        <v>2017</v>
      </c>
      <c r="F1" s="64">
        <v>2018</v>
      </c>
      <c r="G1" s="64">
        <v>2019</v>
      </c>
      <c r="H1" s="64">
        <v>2020</v>
      </c>
      <c r="I1" s="64">
        <v>2021</v>
      </c>
      <c r="J1" s="64">
        <v>2022</v>
      </c>
      <c r="K1" s="64">
        <v>2023</v>
      </c>
      <c r="L1" s="64">
        <v>2024</v>
      </c>
      <c r="M1" s="64">
        <v>2025</v>
      </c>
      <c r="N1" s="64">
        <v>2026</v>
      </c>
      <c r="O1" s="64">
        <v>2027</v>
      </c>
      <c r="P1" s="64">
        <v>2028</v>
      </c>
      <c r="Q1" s="64">
        <v>2029</v>
      </c>
      <c r="R1" s="64">
        <v>2030</v>
      </c>
      <c r="S1" s="64">
        <v>2031</v>
      </c>
      <c r="T1" s="64">
        <v>2032</v>
      </c>
      <c r="U1" s="64">
        <v>2033</v>
      </c>
      <c r="V1" s="64">
        <v>2034</v>
      </c>
      <c r="W1" s="64">
        <v>2035</v>
      </c>
      <c r="X1" s="64">
        <v>2036</v>
      </c>
      <c r="Y1" s="64">
        <v>2037</v>
      </c>
      <c r="Z1" s="64">
        <v>2038</v>
      </c>
      <c r="AA1" s="64">
        <v>2039</v>
      </c>
      <c r="AB1" s="64">
        <v>2040</v>
      </c>
      <c r="AC1" s="64">
        <v>2041</v>
      </c>
      <c r="AD1" s="64">
        <v>2042</v>
      </c>
      <c r="AE1" s="64">
        <v>2043</v>
      </c>
      <c r="AF1" s="64">
        <v>2044</v>
      </c>
      <c r="AG1" s="64">
        <v>2045</v>
      </c>
      <c r="AH1" s="64">
        <v>2046</v>
      </c>
      <c r="AI1" s="64">
        <v>2047</v>
      </c>
      <c r="AJ1" s="64">
        <v>2048</v>
      </c>
      <c r="AK1" s="64">
        <v>2049</v>
      </c>
      <c r="AL1" s="64">
        <v>2050</v>
      </c>
    </row>
    <row r="2" spans="1:39" ht="15" customHeight="1" thickTop="1" x14ac:dyDescent="0.45"/>
    <row r="3" spans="1:39" ht="15" customHeight="1" x14ac:dyDescent="0.45">
      <c r="C3" s="103" t="s">
        <v>297</v>
      </c>
      <c r="D3" s="103" t="s">
        <v>1392</v>
      </c>
      <c r="E3" s="103"/>
      <c r="F3" s="103"/>
      <c r="G3" s="103"/>
    </row>
    <row r="4" spans="1:39" ht="15" customHeight="1" x14ac:dyDescent="0.45">
      <c r="C4" s="103" t="s">
        <v>295</v>
      </c>
      <c r="D4" s="103" t="s">
        <v>1393</v>
      </c>
      <c r="E4" s="103"/>
      <c r="F4" s="103"/>
      <c r="G4" s="103" t="s">
        <v>293</v>
      </c>
    </row>
    <row r="5" spans="1:39" ht="15" customHeight="1" x14ac:dyDescent="0.45">
      <c r="C5" s="103" t="s">
        <v>292</v>
      </c>
      <c r="D5" s="103" t="s">
        <v>1394</v>
      </c>
      <c r="E5" s="103"/>
      <c r="F5" s="103"/>
      <c r="G5" s="103"/>
    </row>
    <row r="6" spans="1:39" ht="15" customHeight="1" x14ac:dyDescent="0.45">
      <c r="C6" s="103" t="s">
        <v>290</v>
      </c>
      <c r="D6" s="103"/>
      <c r="E6" s="103" t="s">
        <v>1395</v>
      </c>
      <c r="F6" s="103"/>
      <c r="G6" s="103"/>
    </row>
    <row r="10" spans="1:39" ht="15" customHeight="1" x14ac:dyDescent="0.5">
      <c r="A10" s="104" t="s">
        <v>1089</v>
      </c>
      <c r="B10" s="67" t="s">
        <v>1396</v>
      </c>
    </row>
    <row r="11" spans="1:39" ht="15" customHeight="1" x14ac:dyDescent="0.45">
      <c r="B11" s="66" t="s">
        <v>285</v>
      </c>
    </row>
    <row r="12" spans="1:39" ht="15" customHeight="1" x14ac:dyDescent="0.45">
      <c r="B12" s="66" t="s">
        <v>285</v>
      </c>
      <c r="C12" s="155" t="s">
        <v>285</v>
      </c>
      <c r="D12" s="155" t="s">
        <v>285</v>
      </c>
      <c r="E12" s="155" t="s">
        <v>285</v>
      </c>
      <c r="F12" s="155" t="s">
        <v>285</v>
      </c>
      <c r="G12" s="155" t="s">
        <v>285</v>
      </c>
      <c r="H12" s="155" t="s">
        <v>285</v>
      </c>
      <c r="I12" s="155" t="s">
        <v>285</v>
      </c>
      <c r="J12" s="155" t="s">
        <v>285</v>
      </c>
      <c r="K12" s="155" t="s">
        <v>285</v>
      </c>
      <c r="L12" s="155" t="s">
        <v>285</v>
      </c>
      <c r="M12" s="155" t="s">
        <v>285</v>
      </c>
      <c r="N12" s="155" t="s">
        <v>285</v>
      </c>
      <c r="O12" s="155" t="s">
        <v>285</v>
      </c>
      <c r="P12" s="155" t="s">
        <v>285</v>
      </c>
      <c r="Q12" s="155" t="s">
        <v>285</v>
      </c>
      <c r="R12" s="155" t="s">
        <v>285</v>
      </c>
      <c r="S12" s="155" t="s">
        <v>285</v>
      </c>
      <c r="T12" s="155" t="s">
        <v>285</v>
      </c>
      <c r="U12" s="155" t="s">
        <v>285</v>
      </c>
      <c r="V12" s="155" t="s">
        <v>285</v>
      </c>
      <c r="W12" s="155" t="s">
        <v>285</v>
      </c>
      <c r="X12" s="155" t="s">
        <v>285</v>
      </c>
      <c r="Y12" s="155" t="s">
        <v>285</v>
      </c>
      <c r="Z12" s="155" t="s">
        <v>285</v>
      </c>
      <c r="AA12" s="155" t="s">
        <v>285</v>
      </c>
      <c r="AB12" s="155" t="s">
        <v>285</v>
      </c>
      <c r="AC12" s="155" t="s">
        <v>285</v>
      </c>
      <c r="AD12" s="155" t="s">
        <v>285</v>
      </c>
      <c r="AE12" s="155" t="s">
        <v>285</v>
      </c>
      <c r="AF12" s="155" t="s">
        <v>285</v>
      </c>
      <c r="AG12" s="155" t="s">
        <v>285</v>
      </c>
      <c r="AH12" s="155" t="s">
        <v>285</v>
      </c>
      <c r="AI12" s="155" t="s">
        <v>285</v>
      </c>
      <c r="AJ12" s="155" t="s">
        <v>285</v>
      </c>
      <c r="AK12" s="155" t="s">
        <v>285</v>
      </c>
      <c r="AL12" s="155" t="s">
        <v>285</v>
      </c>
      <c r="AM12" s="155" t="s">
        <v>1397</v>
      </c>
    </row>
    <row r="13" spans="1:39" ht="15" customHeight="1" thickBot="1" x14ac:dyDescent="0.5">
      <c r="B13" s="64" t="s">
        <v>1091</v>
      </c>
      <c r="C13" s="64">
        <v>2015</v>
      </c>
      <c r="D13" s="64">
        <v>2016</v>
      </c>
      <c r="E13" s="64">
        <v>2017</v>
      </c>
      <c r="F13" s="64">
        <v>2018</v>
      </c>
      <c r="G13" s="64">
        <v>2019</v>
      </c>
      <c r="H13" s="64">
        <v>2020</v>
      </c>
      <c r="I13" s="64">
        <v>2021</v>
      </c>
      <c r="J13" s="64">
        <v>2022</v>
      </c>
      <c r="K13" s="64">
        <v>2023</v>
      </c>
      <c r="L13" s="64">
        <v>2024</v>
      </c>
      <c r="M13" s="64">
        <v>2025</v>
      </c>
      <c r="N13" s="64">
        <v>2026</v>
      </c>
      <c r="O13" s="64">
        <v>2027</v>
      </c>
      <c r="P13" s="64">
        <v>2028</v>
      </c>
      <c r="Q13" s="64">
        <v>2029</v>
      </c>
      <c r="R13" s="64">
        <v>2030</v>
      </c>
      <c r="S13" s="64">
        <v>2031</v>
      </c>
      <c r="T13" s="64">
        <v>2032</v>
      </c>
      <c r="U13" s="64">
        <v>2033</v>
      </c>
      <c r="V13" s="64">
        <v>2034</v>
      </c>
      <c r="W13" s="64">
        <v>2035</v>
      </c>
      <c r="X13" s="64">
        <v>2036</v>
      </c>
      <c r="Y13" s="64">
        <v>2037</v>
      </c>
      <c r="Z13" s="64">
        <v>2038</v>
      </c>
      <c r="AA13" s="64">
        <v>2039</v>
      </c>
      <c r="AB13" s="64">
        <v>2040</v>
      </c>
      <c r="AC13" s="64">
        <v>2041</v>
      </c>
      <c r="AD13" s="64">
        <v>2042</v>
      </c>
      <c r="AE13" s="64">
        <v>2043</v>
      </c>
      <c r="AF13" s="64">
        <v>2044</v>
      </c>
      <c r="AG13" s="64">
        <v>2045</v>
      </c>
      <c r="AH13" s="64">
        <v>2046</v>
      </c>
      <c r="AI13" s="64">
        <v>2047</v>
      </c>
      <c r="AJ13" s="64">
        <v>2048</v>
      </c>
      <c r="AK13" s="64">
        <v>2049</v>
      </c>
      <c r="AL13" s="64">
        <v>2050</v>
      </c>
      <c r="AM13" s="64">
        <v>2050</v>
      </c>
    </row>
    <row r="14" spans="1:39" ht="15" customHeight="1" thickTop="1" x14ac:dyDescent="0.45"/>
    <row r="15" spans="1:39" ht="15" customHeight="1" x14ac:dyDescent="0.45">
      <c r="B15" s="57" t="s">
        <v>1092</v>
      </c>
    </row>
    <row r="17" spans="1:39" ht="15" customHeight="1" x14ac:dyDescent="0.45">
      <c r="B17" s="57" t="s">
        <v>1093</v>
      </c>
    </row>
    <row r="18" spans="1:39" ht="15" customHeight="1" x14ac:dyDescent="0.45">
      <c r="B18" s="57" t="s">
        <v>1094</v>
      </c>
    </row>
    <row r="19" spans="1:39" ht="15" customHeight="1" x14ac:dyDescent="0.45">
      <c r="A19" s="104" t="s">
        <v>1095</v>
      </c>
      <c r="B19" s="55" t="s">
        <v>1096</v>
      </c>
      <c r="C19" s="33">
        <v>37.718688999999998</v>
      </c>
      <c r="D19" s="33">
        <v>37.175261999999996</v>
      </c>
      <c r="E19" s="33">
        <v>38.192233999999999</v>
      </c>
      <c r="F19" s="33">
        <v>38.267349000000003</v>
      </c>
      <c r="G19" s="33">
        <v>38.036785000000002</v>
      </c>
      <c r="H19" s="33">
        <v>38.029761999999998</v>
      </c>
      <c r="I19" s="33">
        <v>38.138489</v>
      </c>
      <c r="J19" s="33">
        <v>38.111503999999996</v>
      </c>
      <c r="K19" s="33">
        <v>38.202255000000001</v>
      </c>
      <c r="L19" s="33">
        <v>38.349978999999998</v>
      </c>
      <c r="M19" s="33">
        <v>38.311630000000001</v>
      </c>
      <c r="N19" s="33">
        <v>38.137394</v>
      </c>
      <c r="O19" s="33">
        <v>38.150393999999999</v>
      </c>
      <c r="P19" s="33">
        <v>38.242184000000002</v>
      </c>
      <c r="Q19" s="33">
        <v>38.231479999999998</v>
      </c>
      <c r="R19" s="33">
        <v>38.215598999999997</v>
      </c>
      <c r="S19" s="33">
        <v>38.232128000000003</v>
      </c>
      <c r="T19" s="33">
        <v>38.170966999999997</v>
      </c>
      <c r="U19" s="33">
        <v>38.241646000000003</v>
      </c>
      <c r="V19" s="33">
        <v>38.285435</v>
      </c>
      <c r="W19" s="33">
        <v>38.278973000000001</v>
      </c>
      <c r="X19" s="33">
        <v>38.257396999999997</v>
      </c>
      <c r="Y19" s="33">
        <v>38.329636000000001</v>
      </c>
      <c r="Z19" s="33">
        <v>38.46022</v>
      </c>
      <c r="AA19" s="33">
        <v>38.422702999999998</v>
      </c>
      <c r="AB19" s="33">
        <v>38.597672000000003</v>
      </c>
      <c r="AC19" s="33">
        <v>38.753746</v>
      </c>
      <c r="AD19" s="33">
        <v>38.961734999999997</v>
      </c>
      <c r="AE19" s="33">
        <v>39.204833999999998</v>
      </c>
      <c r="AF19" s="33">
        <v>39.424518999999997</v>
      </c>
      <c r="AG19" s="33">
        <v>39.679122999999997</v>
      </c>
      <c r="AH19" s="33">
        <v>40.024501999999998</v>
      </c>
      <c r="AI19" s="33">
        <v>40.322048000000002</v>
      </c>
      <c r="AJ19" s="33">
        <v>40.712035999999998</v>
      </c>
      <c r="AK19" s="33">
        <v>41.168480000000002</v>
      </c>
      <c r="AL19" s="33">
        <v>41.613971999999997</v>
      </c>
      <c r="AM19" s="34">
        <v>3.323E-3</v>
      </c>
    </row>
    <row r="20" spans="1:39" ht="15" customHeight="1" x14ac:dyDescent="0.45">
      <c r="A20" s="104" t="s">
        <v>1097</v>
      </c>
      <c r="B20" s="55" t="s">
        <v>1098</v>
      </c>
      <c r="C20" s="33">
        <v>12.824033</v>
      </c>
      <c r="D20" s="33">
        <v>12.870599</v>
      </c>
      <c r="E20" s="33">
        <v>13.478418</v>
      </c>
      <c r="F20" s="33">
        <v>13.796103</v>
      </c>
      <c r="G20" s="33">
        <v>14.037262</v>
      </c>
      <c r="H20" s="33">
        <v>14.409516999999999</v>
      </c>
      <c r="I20" s="33">
        <v>14.854965</v>
      </c>
      <c r="J20" s="33">
        <v>15.259933</v>
      </c>
      <c r="K20" s="33">
        <v>15.726525000000001</v>
      </c>
      <c r="L20" s="33">
        <v>16.217397999999999</v>
      </c>
      <c r="M20" s="33">
        <v>16.625613999999999</v>
      </c>
      <c r="N20" s="33">
        <v>17.010138999999999</v>
      </c>
      <c r="O20" s="33">
        <v>17.48875</v>
      </c>
      <c r="P20" s="33">
        <v>17.983516999999999</v>
      </c>
      <c r="Q20" s="33">
        <v>18.456911000000002</v>
      </c>
      <c r="R20" s="33">
        <v>18.922440000000002</v>
      </c>
      <c r="S20" s="33">
        <v>19.393077999999999</v>
      </c>
      <c r="T20" s="33">
        <v>19.858523999999999</v>
      </c>
      <c r="U20" s="33">
        <v>20.401388000000001</v>
      </c>
      <c r="V20" s="33">
        <v>20.912196999999999</v>
      </c>
      <c r="W20" s="33">
        <v>21.380984999999999</v>
      </c>
      <c r="X20" s="33">
        <v>21.847809000000002</v>
      </c>
      <c r="Y20" s="33">
        <v>22.32572</v>
      </c>
      <c r="Z20" s="33">
        <v>22.813589</v>
      </c>
      <c r="AA20" s="33">
        <v>23.180423999999999</v>
      </c>
      <c r="AB20" s="33">
        <v>23.633101</v>
      </c>
      <c r="AC20" s="33">
        <v>24.024941999999999</v>
      </c>
      <c r="AD20" s="33">
        <v>24.372858000000001</v>
      </c>
      <c r="AE20" s="33">
        <v>24.689682000000001</v>
      </c>
      <c r="AF20" s="33">
        <v>24.964286999999999</v>
      </c>
      <c r="AG20" s="33">
        <v>25.219626999999999</v>
      </c>
      <c r="AH20" s="33">
        <v>25.490652000000001</v>
      </c>
      <c r="AI20" s="33">
        <v>25.678533999999999</v>
      </c>
      <c r="AJ20" s="33">
        <v>25.905556000000001</v>
      </c>
      <c r="AK20" s="33">
        <v>26.118122</v>
      </c>
      <c r="AL20" s="33">
        <v>26.269354</v>
      </c>
      <c r="AM20" s="34">
        <v>2.1205999999999999E-2</v>
      </c>
    </row>
    <row r="21" spans="1:39" ht="15" customHeight="1" x14ac:dyDescent="0.45">
      <c r="A21" s="104" t="s">
        <v>1099</v>
      </c>
      <c r="B21" s="55" t="s">
        <v>1100</v>
      </c>
      <c r="C21" s="33">
        <v>1.8959999999999999E-3</v>
      </c>
      <c r="D21" s="33">
        <v>1.712E-3</v>
      </c>
      <c r="E21" s="33">
        <v>1.6000000000000001E-3</v>
      </c>
      <c r="F21" s="33">
        <v>6.1999999999999998E-3</v>
      </c>
      <c r="G21" s="33">
        <v>1.0678999999999999E-2</v>
      </c>
      <c r="H21" s="33">
        <v>1.5015000000000001E-2</v>
      </c>
      <c r="I21" s="33">
        <v>1.9273999999999999E-2</v>
      </c>
      <c r="J21" s="33">
        <v>2.3328999999999999E-2</v>
      </c>
      <c r="K21" s="33">
        <v>2.7413E-2</v>
      </c>
      <c r="L21" s="33">
        <v>3.1625E-2</v>
      </c>
      <c r="M21" s="33">
        <v>3.5687000000000003E-2</v>
      </c>
      <c r="N21" s="33">
        <v>3.9614000000000003E-2</v>
      </c>
      <c r="O21" s="33">
        <v>4.3825000000000003E-2</v>
      </c>
      <c r="P21" s="33">
        <v>4.8265000000000002E-2</v>
      </c>
      <c r="Q21" s="33">
        <v>5.2662E-2</v>
      </c>
      <c r="R21" s="33">
        <v>5.7064999999999998E-2</v>
      </c>
      <c r="S21" s="33">
        <v>6.1438E-2</v>
      </c>
      <c r="T21" s="33">
        <v>6.5981999999999999E-2</v>
      </c>
      <c r="U21" s="33">
        <v>7.0707000000000006E-2</v>
      </c>
      <c r="V21" s="33">
        <v>7.5409000000000004E-2</v>
      </c>
      <c r="W21" s="33">
        <v>8.0177999999999999E-2</v>
      </c>
      <c r="X21" s="33">
        <v>8.5036E-2</v>
      </c>
      <c r="Y21" s="33">
        <v>9.0207999999999997E-2</v>
      </c>
      <c r="Z21" s="33">
        <v>9.5732999999999999E-2</v>
      </c>
      <c r="AA21" s="33">
        <v>0.100939</v>
      </c>
      <c r="AB21" s="33">
        <v>0.106598</v>
      </c>
      <c r="AC21" s="33">
        <v>0.112508</v>
      </c>
      <c r="AD21" s="33">
        <v>0.118488</v>
      </c>
      <c r="AE21" s="33">
        <v>0.124559</v>
      </c>
      <c r="AF21" s="33">
        <v>0.130857</v>
      </c>
      <c r="AG21" s="33">
        <v>0.137626</v>
      </c>
      <c r="AH21" s="33">
        <v>0.14486299999999999</v>
      </c>
      <c r="AI21" s="33">
        <v>0.152195</v>
      </c>
      <c r="AJ21" s="33">
        <v>0.16028800000000001</v>
      </c>
      <c r="AK21" s="33">
        <v>0.16903799999999999</v>
      </c>
      <c r="AL21" s="33">
        <v>0.178311</v>
      </c>
      <c r="AM21" s="34">
        <v>0.14641199999999999</v>
      </c>
    </row>
    <row r="22" spans="1:39" ht="15" customHeight="1" x14ac:dyDescent="0.45">
      <c r="A22" s="104" t="s">
        <v>1101</v>
      </c>
      <c r="B22" s="55" t="s">
        <v>1102</v>
      </c>
      <c r="C22" s="33">
        <v>0</v>
      </c>
      <c r="D22" s="33">
        <v>0</v>
      </c>
      <c r="E22" s="33">
        <v>0</v>
      </c>
      <c r="F22" s="33">
        <v>3.0660000000000001E-3</v>
      </c>
      <c r="G22" s="33">
        <v>5.9610000000000002E-3</v>
      </c>
      <c r="H22" s="33">
        <v>8.6610000000000003E-3</v>
      </c>
      <c r="I22" s="33">
        <v>1.1294999999999999E-2</v>
      </c>
      <c r="J22" s="33">
        <v>1.3844E-2</v>
      </c>
      <c r="K22" s="33">
        <v>1.6417000000000001E-2</v>
      </c>
      <c r="L22" s="33">
        <v>1.9137999999999999E-2</v>
      </c>
      <c r="M22" s="33">
        <v>2.1884000000000001E-2</v>
      </c>
      <c r="N22" s="33">
        <v>2.4677000000000001E-2</v>
      </c>
      <c r="O22" s="33">
        <v>2.7799999999999998E-2</v>
      </c>
      <c r="P22" s="33">
        <v>3.1247E-2</v>
      </c>
      <c r="Q22" s="33">
        <v>3.4869999999999998E-2</v>
      </c>
      <c r="R22" s="33">
        <v>3.8744000000000001E-2</v>
      </c>
      <c r="S22" s="33">
        <v>4.2877999999999999E-2</v>
      </c>
      <c r="T22" s="33">
        <v>4.7390000000000002E-2</v>
      </c>
      <c r="U22" s="33">
        <v>5.2504000000000002E-2</v>
      </c>
      <c r="V22" s="33">
        <v>5.8136E-2</v>
      </c>
      <c r="W22" s="33">
        <v>6.4222000000000001E-2</v>
      </c>
      <c r="X22" s="33">
        <v>7.0916999999999994E-2</v>
      </c>
      <c r="Y22" s="33">
        <v>7.8498999999999999E-2</v>
      </c>
      <c r="Z22" s="33">
        <v>8.7121000000000004E-2</v>
      </c>
      <c r="AA22" s="33">
        <v>9.6229999999999996E-2</v>
      </c>
      <c r="AB22" s="33">
        <v>0.106673</v>
      </c>
      <c r="AC22" s="33">
        <v>0.11847000000000001</v>
      </c>
      <c r="AD22" s="33">
        <v>0.13152</v>
      </c>
      <c r="AE22" s="33">
        <v>0.14596600000000001</v>
      </c>
      <c r="AF22" s="33">
        <v>0.162187</v>
      </c>
      <c r="AG22" s="33">
        <v>0.18068400000000001</v>
      </c>
      <c r="AH22" s="33">
        <v>0.20163300000000001</v>
      </c>
      <c r="AI22" s="33">
        <v>0.22462699999999999</v>
      </c>
      <c r="AJ22" s="33">
        <v>0.25106400000000001</v>
      </c>
      <c r="AK22" s="33">
        <v>0.28128900000000001</v>
      </c>
      <c r="AL22" s="33">
        <v>0.31510199999999999</v>
      </c>
      <c r="AM22" s="34" t="s">
        <v>153</v>
      </c>
    </row>
    <row r="23" spans="1:39" ht="15" customHeight="1" x14ac:dyDescent="0.45">
      <c r="A23" s="104" t="s">
        <v>1103</v>
      </c>
      <c r="B23" s="55" t="s">
        <v>1104</v>
      </c>
      <c r="C23" s="33">
        <v>2.6146720000000001</v>
      </c>
      <c r="D23" s="33">
        <v>3.2308159999999999</v>
      </c>
      <c r="E23" s="33">
        <v>3.977293</v>
      </c>
      <c r="F23" s="33">
        <v>4.6192320000000002</v>
      </c>
      <c r="G23" s="33">
        <v>5.1831950000000004</v>
      </c>
      <c r="H23" s="33">
        <v>5.7588869999999996</v>
      </c>
      <c r="I23" s="33">
        <v>6.3356269999999997</v>
      </c>
      <c r="J23" s="33">
        <v>6.8759680000000003</v>
      </c>
      <c r="K23" s="33">
        <v>7.4290180000000001</v>
      </c>
      <c r="L23" s="33">
        <v>7.9953750000000001</v>
      </c>
      <c r="M23" s="33">
        <v>8.5149109999999997</v>
      </c>
      <c r="N23" s="33">
        <v>9.0108160000000002</v>
      </c>
      <c r="O23" s="33">
        <v>9.5673259999999996</v>
      </c>
      <c r="P23" s="33">
        <v>10.157195</v>
      </c>
      <c r="Q23" s="33">
        <v>10.735446</v>
      </c>
      <c r="R23" s="33">
        <v>11.330211</v>
      </c>
      <c r="S23" s="33">
        <v>11.926667999999999</v>
      </c>
      <c r="T23" s="33">
        <v>12.546863999999999</v>
      </c>
      <c r="U23" s="33">
        <v>13.243014000000001</v>
      </c>
      <c r="V23" s="33">
        <v>13.940065000000001</v>
      </c>
      <c r="W23" s="33">
        <v>14.621513</v>
      </c>
      <c r="X23" s="33">
        <v>15.314726</v>
      </c>
      <c r="Y23" s="33">
        <v>16.052769000000001</v>
      </c>
      <c r="Z23" s="33">
        <v>16.842919999999999</v>
      </c>
      <c r="AA23" s="33">
        <v>17.606539000000001</v>
      </c>
      <c r="AB23" s="33">
        <v>18.469968999999999</v>
      </c>
      <c r="AC23" s="33">
        <v>19.388660000000002</v>
      </c>
      <c r="AD23" s="33">
        <v>20.343605</v>
      </c>
      <c r="AE23" s="33">
        <v>21.332771000000001</v>
      </c>
      <c r="AF23" s="33">
        <v>22.350878000000002</v>
      </c>
      <c r="AG23" s="33">
        <v>23.451557000000001</v>
      </c>
      <c r="AH23" s="33">
        <v>24.64048</v>
      </c>
      <c r="AI23" s="33">
        <v>25.844719000000001</v>
      </c>
      <c r="AJ23" s="33">
        <v>27.174479999999999</v>
      </c>
      <c r="AK23" s="33">
        <v>28.608153999999999</v>
      </c>
      <c r="AL23" s="33">
        <v>30.095488</v>
      </c>
      <c r="AM23" s="34">
        <v>6.7837999999999996E-2</v>
      </c>
    </row>
    <row r="24" spans="1:39" ht="15" customHeight="1" x14ac:dyDescent="0.45">
      <c r="A24" s="104" t="s">
        <v>1105</v>
      </c>
      <c r="B24" s="55" t="s">
        <v>1106</v>
      </c>
      <c r="C24" s="33">
        <v>1.614E-3</v>
      </c>
      <c r="D24" s="33">
        <v>1.5169999999999999E-3</v>
      </c>
      <c r="E24" s="33">
        <v>1.459E-3</v>
      </c>
      <c r="F24" s="33">
        <v>2.5359E-2</v>
      </c>
      <c r="G24" s="33">
        <v>4.8601999999999999E-2</v>
      </c>
      <c r="H24" s="33">
        <v>7.3300000000000004E-2</v>
      </c>
      <c r="I24" s="33">
        <v>9.9520999999999998E-2</v>
      </c>
      <c r="J24" s="33">
        <v>0.126026</v>
      </c>
      <c r="K24" s="33">
        <v>0.153248</v>
      </c>
      <c r="L24" s="33">
        <v>0.18140500000000001</v>
      </c>
      <c r="M24" s="33">
        <v>0.20871200000000001</v>
      </c>
      <c r="N24" s="33">
        <v>0.235212</v>
      </c>
      <c r="O24" s="33">
        <v>0.26317400000000002</v>
      </c>
      <c r="P24" s="33">
        <v>0.29199900000000001</v>
      </c>
      <c r="Q24" s="33">
        <v>0.32018000000000002</v>
      </c>
      <c r="R24" s="33">
        <v>0.34838200000000002</v>
      </c>
      <c r="S24" s="33">
        <v>0.37642900000000001</v>
      </c>
      <c r="T24" s="33">
        <v>0.40503699999999998</v>
      </c>
      <c r="U24" s="33">
        <v>0.43570999999999999</v>
      </c>
      <c r="V24" s="33">
        <v>0.46716299999999999</v>
      </c>
      <c r="W24" s="33">
        <v>0.49878</v>
      </c>
      <c r="X24" s="33">
        <v>0.53146899999999997</v>
      </c>
      <c r="Y24" s="33">
        <v>0.56603000000000003</v>
      </c>
      <c r="Z24" s="33">
        <v>0.60261100000000001</v>
      </c>
      <c r="AA24" s="33">
        <v>0.63827400000000001</v>
      </c>
      <c r="AB24" s="33">
        <v>0.67752900000000005</v>
      </c>
      <c r="AC24" s="33">
        <v>0.71757400000000005</v>
      </c>
      <c r="AD24" s="33">
        <v>0.75767700000000004</v>
      </c>
      <c r="AE24" s="33">
        <v>0.797956</v>
      </c>
      <c r="AF24" s="33">
        <v>0.83918700000000002</v>
      </c>
      <c r="AG24" s="33">
        <v>0.88307500000000005</v>
      </c>
      <c r="AH24" s="33">
        <v>0.92954599999999998</v>
      </c>
      <c r="AI24" s="33">
        <v>0.97659099999999999</v>
      </c>
      <c r="AJ24" s="33">
        <v>1.028573</v>
      </c>
      <c r="AK24" s="33">
        <v>1.0846009999999999</v>
      </c>
      <c r="AL24" s="33">
        <v>1.1443000000000001</v>
      </c>
      <c r="AM24" s="34">
        <v>0.21516299999999999</v>
      </c>
    </row>
    <row r="25" spans="1:39" ht="15" customHeight="1" x14ac:dyDescent="0.45">
      <c r="A25" s="104" t="s">
        <v>1107</v>
      </c>
      <c r="B25" s="55" t="s">
        <v>1108</v>
      </c>
      <c r="C25" s="33">
        <v>0</v>
      </c>
      <c r="D25" s="33">
        <v>0</v>
      </c>
      <c r="E25" s="33">
        <v>0</v>
      </c>
      <c r="F25" s="33">
        <v>0</v>
      </c>
      <c r="G25" s="33">
        <v>0</v>
      </c>
      <c r="H25" s="33">
        <v>5.2839999999999996E-3</v>
      </c>
      <c r="I25" s="33">
        <v>1.0848999999999999E-2</v>
      </c>
      <c r="J25" s="33">
        <v>1.6716999999999999E-2</v>
      </c>
      <c r="K25" s="33">
        <v>2.2860999999999999E-2</v>
      </c>
      <c r="L25" s="33">
        <v>2.9356E-2</v>
      </c>
      <c r="M25" s="33">
        <v>3.5823000000000001E-2</v>
      </c>
      <c r="N25" s="33">
        <v>4.2189999999999998E-2</v>
      </c>
      <c r="O25" s="33">
        <v>4.8867000000000001E-2</v>
      </c>
      <c r="P25" s="33">
        <v>5.5745999999999997E-2</v>
      </c>
      <c r="Q25" s="33">
        <v>6.2502000000000002E-2</v>
      </c>
      <c r="R25" s="33">
        <v>6.9231000000000001E-2</v>
      </c>
      <c r="S25" s="33">
        <v>7.5883999999999993E-2</v>
      </c>
      <c r="T25" s="33">
        <v>8.2593E-2</v>
      </c>
      <c r="U25" s="33">
        <v>8.9673000000000003E-2</v>
      </c>
      <c r="V25" s="33">
        <v>9.6864000000000006E-2</v>
      </c>
      <c r="W25" s="33">
        <v>0.104029</v>
      </c>
      <c r="X25" s="33">
        <v>0.11136699999999999</v>
      </c>
      <c r="Y25" s="33">
        <v>0.11919200000000001</v>
      </c>
      <c r="Z25" s="33">
        <v>0.12757399999999999</v>
      </c>
      <c r="AA25" s="33">
        <v>0.13575599999999999</v>
      </c>
      <c r="AB25" s="33">
        <v>0.144679</v>
      </c>
      <c r="AC25" s="33">
        <v>0.15398300000000001</v>
      </c>
      <c r="AD25" s="33">
        <v>0.16343199999999999</v>
      </c>
      <c r="AE25" s="33">
        <v>0.17280100000000001</v>
      </c>
      <c r="AF25" s="33">
        <v>0.18226899999999999</v>
      </c>
      <c r="AG25" s="33">
        <v>0.192221</v>
      </c>
      <c r="AH25" s="33">
        <v>0.20266500000000001</v>
      </c>
      <c r="AI25" s="33">
        <v>0.21318000000000001</v>
      </c>
      <c r="AJ25" s="33">
        <v>0.224665</v>
      </c>
      <c r="AK25" s="33">
        <v>0.236952</v>
      </c>
      <c r="AL25" s="33">
        <v>0.24974299999999999</v>
      </c>
      <c r="AM25" s="34" t="s">
        <v>153</v>
      </c>
    </row>
    <row r="26" spans="1:39" ht="15" customHeight="1" x14ac:dyDescent="0.45">
      <c r="A26" s="104" t="s">
        <v>1109</v>
      </c>
      <c r="B26" s="55" t="s">
        <v>1110</v>
      </c>
      <c r="C26" s="33">
        <v>0</v>
      </c>
      <c r="D26" s="33">
        <v>0</v>
      </c>
      <c r="E26" s="33">
        <v>0</v>
      </c>
      <c r="F26" s="33">
        <v>0</v>
      </c>
      <c r="G26" s="33">
        <v>0</v>
      </c>
      <c r="H26" s="33">
        <v>5.2059999999999997E-3</v>
      </c>
      <c r="I26" s="33">
        <v>1.069E-2</v>
      </c>
      <c r="J26" s="33">
        <v>1.6471E-2</v>
      </c>
      <c r="K26" s="33">
        <v>2.2526000000000001E-2</v>
      </c>
      <c r="L26" s="33">
        <v>2.8926E-2</v>
      </c>
      <c r="M26" s="33">
        <v>3.5298000000000003E-2</v>
      </c>
      <c r="N26" s="33">
        <v>4.1570999999999997E-2</v>
      </c>
      <c r="O26" s="33">
        <v>4.8149999999999998E-2</v>
      </c>
      <c r="P26" s="33">
        <v>5.4927999999999998E-2</v>
      </c>
      <c r="Q26" s="33">
        <v>6.1585000000000001E-2</v>
      </c>
      <c r="R26" s="33">
        <v>6.8214999999999998E-2</v>
      </c>
      <c r="S26" s="33">
        <v>7.4771000000000004E-2</v>
      </c>
      <c r="T26" s="33">
        <v>8.1380999999999995E-2</v>
      </c>
      <c r="U26" s="33">
        <v>8.8357000000000005E-2</v>
      </c>
      <c r="V26" s="33">
        <v>9.5443E-2</v>
      </c>
      <c r="W26" s="33">
        <v>0.102503</v>
      </c>
      <c r="X26" s="33">
        <v>0.109733</v>
      </c>
      <c r="Y26" s="33">
        <v>0.11744300000000001</v>
      </c>
      <c r="Z26" s="33">
        <v>0.12570200000000001</v>
      </c>
      <c r="AA26" s="33">
        <v>0.13376399999999999</v>
      </c>
      <c r="AB26" s="33">
        <v>0.14255599999999999</v>
      </c>
      <c r="AC26" s="33">
        <v>0.151724</v>
      </c>
      <c r="AD26" s="33">
        <v>0.16103400000000001</v>
      </c>
      <c r="AE26" s="33">
        <v>0.170265</v>
      </c>
      <c r="AF26" s="33">
        <v>0.179595</v>
      </c>
      <c r="AG26" s="33">
        <v>0.18940000000000001</v>
      </c>
      <c r="AH26" s="33">
        <v>0.19969200000000001</v>
      </c>
      <c r="AI26" s="33">
        <v>0.21005199999999999</v>
      </c>
      <c r="AJ26" s="33">
        <v>0.22136900000000001</v>
      </c>
      <c r="AK26" s="33">
        <v>0.23347599999999999</v>
      </c>
      <c r="AL26" s="33">
        <v>0.24607899999999999</v>
      </c>
      <c r="AM26" s="34" t="s">
        <v>153</v>
      </c>
    </row>
    <row r="27" spans="1:39" ht="15" customHeight="1" x14ac:dyDescent="0.45">
      <c r="A27" s="104" t="s">
        <v>1111</v>
      </c>
      <c r="B27" s="55" t="s">
        <v>1112</v>
      </c>
      <c r="C27" s="33">
        <v>0</v>
      </c>
      <c r="D27" s="33">
        <v>0</v>
      </c>
      <c r="E27" s="33">
        <v>0</v>
      </c>
      <c r="F27" s="33">
        <v>0</v>
      </c>
      <c r="G27" s="33">
        <v>0</v>
      </c>
      <c r="H27" s="33">
        <v>0</v>
      </c>
      <c r="I27" s="33">
        <v>0</v>
      </c>
      <c r="J27" s="33">
        <v>0</v>
      </c>
      <c r="K27" s="33">
        <v>0</v>
      </c>
      <c r="L27" s="33">
        <v>0</v>
      </c>
      <c r="M27" s="33">
        <v>0</v>
      </c>
      <c r="N27" s="33">
        <v>0</v>
      </c>
      <c r="O27" s="33">
        <v>0</v>
      </c>
      <c r="P27" s="33">
        <v>0</v>
      </c>
      <c r="Q27" s="33">
        <v>0</v>
      </c>
      <c r="R27" s="33">
        <v>0</v>
      </c>
      <c r="S27" s="33">
        <v>0</v>
      </c>
      <c r="T27" s="33">
        <v>0</v>
      </c>
      <c r="U27" s="33">
        <v>0</v>
      </c>
      <c r="V27" s="33">
        <v>0</v>
      </c>
      <c r="W27" s="33">
        <v>0</v>
      </c>
      <c r="X27" s="33">
        <v>0</v>
      </c>
      <c r="Y27" s="33">
        <v>0</v>
      </c>
      <c r="Z27" s="33">
        <v>0</v>
      </c>
      <c r="AA27" s="33">
        <v>0</v>
      </c>
      <c r="AB27" s="33">
        <v>0</v>
      </c>
      <c r="AC27" s="33">
        <v>0</v>
      </c>
      <c r="AD27" s="33">
        <v>0</v>
      </c>
      <c r="AE27" s="33">
        <v>0</v>
      </c>
      <c r="AF27" s="33">
        <v>0</v>
      </c>
      <c r="AG27" s="33">
        <v>0</v>
      </c>
      <c r="AH27" s="33">
        <v>0</v>
      </c>
      <c r="AI27" s="33">
        <v>0</v>
      </c>
      <c r="AJ27" s="33">
        <v>0</v>
      </c>
      <c r="AK27" s="33">
        <v>0</v>
      </c>
      <c r="AL27" s="33">
        <v>0</v>
      </c>
      <c r="AM27" s="34" t="s">
        <v>153</v>
      </c>
    </row>
    <row r="28" spans="1:39" ht="15" customHeight="1" x14ac:dyDescent="0.45">
      <c r="A28" s="104" t="s">
        <v>1113</v>
      </c>
      <c r="B28" s="55" t="s">
        <v>1114</v>
      </c>
      <c r="C28" s="33">
        <v>53.160873000000002</v>
      </c>
      <c r="D28" s="33">
        <v>53.279891999999997</v>
      </c>
      <c r="E28" s="33">
        <v>55.651015999999998</v>
      </c>
      <c r="F28" s="33">
        <v>56.717360999999997</v>
      </c>
      <c r="G28" s="33">
        <v>57.322414000000002</v>
      </c>
      <c r="H28" s="33">
        <v>58.305560999999997</v>
      </c>
      <c r="I28" s="33">
        <v>59.480682000000002</v>
      </c>
      <c r="J28" s="33">
        <v>60.443832</v>
      </c>
      <c r="K28" s="33">
        <v>61.600273000000001</v>
      </c>
      <c r="L28" s="33">
        <v>62.853230000000003</v>
      </c>
      <c r="M28" s="33">
        <v>63.7896</v>
      </c>
      <c r="N28" s="33">
        <v>64.541640999999998</v>
      </c>
      <c r="O28" s="33">
        <v>65.638289999999998</v>
      </c>
      <c r="P28" s="33">
        <v>66.865059000000002</v>
      </c>
      <c r="Q28" s="33">
        <v>67.955642999999995</v>
      </c>
      <c r="R28" s="33">
        <v>69.049805000000006</v>
      </c>
      <c r="S28" s="33">
        <v>70.183211999999997</v>
      </c>
      <c r="T28" s="33">
        <v>71.258765999999994</v>
      </c>
      <c r="U28" s="33">
        <v>72.622917000000001</v>
      </c>
      <c r="V28" s="33">
        <v>73.930678999999998</v>
      </c>
      <c r="W28" s="33">
        <v>75.131073000000001</v>
      </c>
      <c r="X28" s="33">
        <v>76.328400000000002</v>
      </c>
      <c r="Y28" s="33">
        <v>77.679558</v>
      </c>
      <c r="Z28" s="33">
        <v>79.155304000000001</v>
      </c>
      <c r="AA28" s="33">
        <v>80.314635999999993</v>
      </c>
      <c r="AB28" s="33">
        <v>81.878592999999995</v>
      </c>
      <c r="AC28" s="33">
        <v>83.421645999999996</v>
      </c>
      <c r="AD28" s="33">
        <v>85.010216</v>
      </c>
      <c r="AE28" s="33">
        <v>86.638724999999994</v>
      </c>
      <c r="AF28" s="33">
        <v>88.233620000000002</v>
      </c>
      <c r="AG28" s="33">
        <v>89.933350000000004</v>
      </c>
      <c r="AH28" s="33">
        <v>91.834075999999996</v>
      </c>
      <c r="AI28" s="33">
        <v>93.621932999999999</v>
      </c>
      <c r="AJ28" s="33">
        <v>95.678000999999995</v>
      </c>
      <c r="AK28" s="33">
        <v>97.900124000000005</v>
      </c>
      <c r="AL28" s="33">
        <v>100.112442</v>
      </c>
      <c r="AM28" s="34">
        <v>1.8724000000000001E-2</v>
      </c>
    </row>
    <row r="29" spans="1:39" ht="15" customHeight="1" x14ac:dyDescent="0.45">
      <c r="B29" s="57" t="s">
        <v>1115</v>
      </c>
    </row>
    <row r="30" spans="1:39" ht="15" customHeight="1" x14ac:dyDescent="0.45">
      <c r="A30" s="104" t="s">
        <v>1116</v>
      </c>
      <c r="B30" s="55" t="s">
        <v>1096</v>
      </c>
      <c r="C30" s="33">
        <v>35.226993999999998</v>
      </c>
      <c r="D30" s="33">
        <v>35.091147999999997</v>
      </c>
      <c r="E30" s="33">
        <v>36.905127999999998</v>
      </c>
      <c r="F30" s="33">
        <v>38.29974</v>
      </c>
      <c r="G30" s="33">
        <v>39.863734999999998</v>
      </c>
      <c r="H30" s="33">
        <v>41.828220000000002</v>
      </c>
      <c r="I30" s="33">
        <v>44.261772000000001</v>
      </c>
      <c r="J30" s="33">
        <v>46.855572000000002</v>
      </c>
      <c r="K30" s="33">
        <v>49.466960999999998</v>
      </c>
      <c r="L30" s="33">
        <v>51.650863999999999</v>
      </c>
      <c r="M30" s="33">
        <v>53.390644000000002</v>
      </c>
      <c r="N30" s="33">
        <v>54.705914</v>
      </c>
      <c r="O30" s="33">
        <v>56.161278000000003</v>
      </c>
      <c r="P30" s="33">
        <v>57.642859999999999</v>
      </c>
      <c r="Q30" s="33">
        <v>59.178458999999997</v>
      </c>
      <c r="R30" s="33">
        <v>60.574627</v>
      </c>
      <c r="S30" s="33">
        <v>61.897396000000001</v>
      </c>
      <c r="T30" s="33">
        <v>63.054676000000001</v>
      </c>
      <c r="U30" s="33">
        <v>64.451629999999994</v>
      </c>
      <c r="V30" s="33">
        <v>65.971007999999998</v>
      </c>
      <c r="W30" s="33">
        <v>67.437201999999999</v>
      </c>
      <c r="X30" s="33">
        <v>68.762405000000001</v>
      </c>
      <c r="Y30" s="33">
        <v>70.093238999999997</v>
      </c>
      <c r="Z30" s="33">
        <v>71.566322</v>
      </c>
      <c r="AA30" s="33">
        <v>72.817322000000004</v>
      </c>
      <c r="AB30" s="33">
        <v>74.069725000000005</v>
      </c>
      <c r="AC30" s="33">
        <v>75.177895000000007</v>
      </c>
      <c r="AD30" s="33">
        <v>76.476082000000005</v>
      </c>
      <c r="AE30" s="33">
        <v>77.922920000000005</v>
      </c>
      <c r="AF30" s="33">
        <v>79.306586999999993</v>
      </c>
      <c r="AG30" s="33">
        <v>80.612373000000005</v>
      </c>
      <c r="AH30" s="33">
        <v>81.984665000000007</v>
      </c>
      <c r="AI30" s="33">
        <v>83.265525999999994</v>
      </c>
      <c r="AJ30" s="33">
        <v>84.518485999999996</v>
      </c>
      <c r="AK30" s="33">
        <v>85.904517999999996</v>
      </c>
      <c r="AL30" s="33">
        <v>87.341042000000002</v>
      </c>
      <c r="AM30" s="34">
        <v>2.7182999999999999E-2</v>
      </c>
    </row>
    <row r="31" spans="1:39" ht="15" customHeight="1" x14ac:dyDescent="0.45">
      <c r="A31" s="104" t="s">
        <v>1117</v>
      </c>
      <c r="B31" s="55" t="s">
        <v>1098</v>
      </c>
      <c r="C31" s="33">
        <v>15.938895</v>
      </c>
      <c r="D31" s="33">
        <v>15.371715</v>
      </c>
      <c r="E31" s="33">
        <v>15.567119999999999</v>
      </c>
      <c r="F31" s="33">
        <v>15.441580999999999</v>
      </c>
      <c r="G31" s="33">
        <v>15.394412000000001</v>
      </c>
      <c r="H31" s="33">
        <v>15.508713999999999</v>
      </c>
      <c r="I31" s="33">
        <v>15.697202000000001</v>
      </c>
      <c r="J31" s="33">
        <v>15.916352</v>
      </c>
      <c r="K31" s="33">
        <v>16.154191999999998</v>
      </c>
      <c r="L31" s="33">
        <v>16.346924000000001</v>
      </c>
      <c r="M31" s="33">
        <v>16.344646000000001</v>
      </c>
      <c r="N31" s="33">
        <v>16.291857</v>
      </c>
      <c r="O31" s="33">
        <v>16.267043999999999</v>
      </c>
      <c r="P31" s="33">
        <v>16.230167000000002</v>
      </c>
      <c r="Q31" s="33">
        <v>16.272745</v>
      </c>
      <c r="R31" s="33">
        <v>16.137263999999998</v>
      </c>
      <c r="S31" s="33">
        <v>16.135303</v>
      </c>
      <c r="T31" s="33">
        <v>15.986313000000001</v>
      </c>
      <c r="U31" s="33">
        <v>15.866635</v>
      </c>
      <c r="V31" s="33">
        <v>15.850762</v>
      </c>
      <c r="W31" s="33">
        <v>15.809595</v>
      </c>
      <c r="X31" s="33">
        <v>15.775463</v>
      </c>
      <c r="Y31" s="33">
        <v>15.724403000000001</v>
      </c>
      <c r="Z31" s="33">
        <v>15.812885</v>
      </c>
      <c r="AA31" s="33">
        <v>15.751547</v>
      </c>
      <c r="AB31" s="33">
        <v>15.772612000000001</v>
      </c>
      <c r="AC31" s="33">
        <v>15.759133</v>
      </c>
      <c r="AD31" s="33">
        <v>15.807446000000001</v>
      </c>
      <c r="AE31" s="33">
        <v>15.917602</v>
      </c>
      <c r="AF31" s="33">
        <v>15.968506</v>
      </c>
      <c r="AG31" s="33">
        <v>16.001909000000001</v>
      </c>
      <c r="AH31" s="33">
        <v>16.034424000000001</v>
      </c>
      <c r="AI31" s="33">
        <v>16.058121</v>
      </c>
      <c r="AJ31" s="33">
        <v>16.061754000000001</v>
      </c>
      <c r="AK31" s="33">
        <v>16.088363999999999</v>
      </c>
      <c r="AL31" s="33">
        <v>16.097373999999999</v>
      </c>
      <c r="AM31" s="34">
        <v>1.358E-3</v>
      </c>
    </row>
    <row r="32" spans="1:39" ht="15" customHeight="1" x14ac:dyDescent="0.45">
      <c r="A32" s="104" t="s">
        <v>1118</v>
      </c>
      <c r="B32" s="55" t="s">
        <v>1100</v>
      </c>
      <c r="C32" s="33">
        <v>1.4374E-2</v>
      </c>
      <c r="D32" s="33">
        <v>1.2614999999999999E-2</v>
      </c>
      <c r="E32" s="33">
        <v>1.1433E-2</v>
      </c>
      <c r="F32" s="33">
        <v>1.4244E-2</v>
      </c>
      <c r="G32" s="33">
        <v>1.7375000000000002E-2</v>
      </c>
      <c r="H32" s="33">
        <v>2.0969000000000002E-2</v>
      </c>
      <c r="I32" s="33">
        <v>2.53E-2</v>
      </c>
      <c r="J32" s="33">
        <v>2.9902999999999999E-2</v>
      </c>
      <c r="K32" s="33">
        <v>3.4576000000000003E-2</v>
      </c>
      <c r="L32" s="33">
        <v>3.9E-2</v>
      </c>
      <c r="M32" s="33">
        <v>4.3291999999999997E-2</v>
      </c>
      <c r="N32" s="33">
        <v>4.7076E-2</v>
      </c>
      <c r="O32" s="33">
        <v>5.117E-2</v>
      </c>
      <c r="P32" s="33">
        <v>5.4623999999999999E-2</v>
      </c>
      <c r="Q32" s="33">
        <v>5.8464000000000002E-2</v>
      </c>
      <c r="R32" s="33">
        <v>6.1851000000000003E-2</v>
      </c>
      <c r="S32" s="33">
        <v>6.4879000000000006E-2</v>
      </c>
      <c r="T32" s="33">
        <v>6.8798999999999999E-2</v>
      </c>
      <c r="U32" s="33">
        <v>7.2386000000000006E-2</v>
      </c>
      <c r="V32" s="33">
        <v>7.5542999999999999E-2</v>
      </c>
      <c r="W32" s="33">
        <v>7.9479999999999995E-2</v>
      </c>
      <c r="X32" s="33">
        <v>8.3514000000000005E-2</v>
      </c>
      <c r="Y32" s="33">
        <v>8.7882000000000002E-2</v>
      </c>
      <c r="Z32" s="33">
        <v>9.2738000000000001E-2</v>
      </c>
      <c r="AA32" s="33">
        <v>9.7616999999999995E-2</v>
      </c>
      <c r="AB32" s="33">
        <v>0.10284799999999999</v>
      </c>
      <c r="AC32" s="33">
        <v>0.10818800000000001</v>
      </c>
      <c r="AD32" s="33">
        <v>0.113785</v>
      </c>
      <c r="AE32" s="33">
        <v>0.11965199999999999</v>
      </c>
      <c r="AF32" s="33">
        <v>0.12560399999999999</v>
      </c>
      <c r="AG32" s="33">
        <v>0.13179199999999999</v>
      </c>
      <c r="AH32" s="33">
        <v>0.138238</v>
      </c>
      <c r="AI32" s="33">
        <v>0.14466499999999999</v>
      </c>
      <c r="AJ32" s="33">
        <v>0.15146999999999999</v>
      </c>
      <c r="AK32" s="33">
        <v>0.15870999999999999</v>
      </c>
      <c r="AL32" s="33">
        <v>0.16667799999999999</v>
      </c>
      <c r="AM32" s="34">
        <v>7.8874E-2</v>
      </c>
    </row>
    <row r="33" spans="1:39" ht="15" customHeight="1" x14ac:dyDescent="0.45">
      <c r="A33" s="104" t="s">
        <v>1119</v>
      </c>
      <c r="B33" s="55" t="s">
        <v>1102</v>
      </c>
      <c r="C33" s="33">
        <v>4.5215999999999999E-2</v>
      </c>
      <c r="D33" s="33">
        <v>4.8832E-2</v>
      </c>
      <c r="E33" s="33">
        <v>5.5086000000000003E-2</v>
      </c>
      <c r="F33" s="33">
        <v>7.4078000000000005E-2</v>
      </c>
      <c r="G33" s="33">
        <v>9.2529E-2</v>
      </c>
      <c r="H33" s="33">
        <v>0.110601</v>
      </c>
      <c r="I33" s="33">
        <v>0.12942400000000001</v>
      </c>
      <c r="J33" s="33">
        <v>0.14796400000000001</v>
      </c>
      <c r="K33" s="33">
        <v>0.16551299999999999</v>
      </c>
      <c r="L33" s="33">
        <v>0.180533</v>
      </c>
      <c r="M33" s="33">
        <v>0.192828</v>
      </c>
      <c r="N33" s="33">
        <v>0.202676</v>
      </c>
      <c r="O33" s="33">
        <v>0.211807</v>
      </c>
      <c r="P33" s="33">
        <v>0.22036800000000001</v>
      </c>
      <c r="Q33" s="33">
        <v>0.22767000000000001</v>
      </c>
      <c r="R33" s="33">
        <v>0.23366400000000001</v>
      </c>
      <c r="S33" s="33">
        <v>0.23825299999999999</v>
      </c>
      <c r="T33" s="33">
        <v>0.24221200000000001</v>
      </c>
      <c r="U33" s="33">
        <v>0.246781</v>
      </c>
      <c r="V33" s="33">
        <v>0.25168099999999999</v>
      </c>
      <c r="W33" s="33">
        <v>0.25553999999999999</v>
      </c>
      <c r="X33" s="33">
        <v>0.25955899999999998</v>
      </c>
      <c r="Y33" s="33">
        <v>0.26399600000000001</v>
      </c>
      <c r="Z33" s="33">
        <v>0.26970300000000003</v>
      </c>
      <c r="AA33" s="33">
        <v>0.27554099999999998</v>
      </c>
      <c r="AB33" s="33">
        <v>0.28143099999999999</v>
      </c>
      <c r="AC33" s="33">
        <v>0.28858699999999998</v>
      </c>
      <c r="AD33" s="33">
        <v>0.29502499999999998</v>
      </c>
      <c r="AE33" s="33">
        <v>0.30138100000000001</v>
      </c>
      <c r="AF33" s="33">
        <v>0.30868800000000002</v>
      </c>
      <c r="AG33" s="33">
        <v>0.316409</v>
      </c>
      <c r="AH33" s="33">
        <v>0.32442500000000002</v>
      </c>
      <c r="AI33" s="33">
        <v>0.33252799999999999</v>
      </c>
      <c r="AJ33" s="33">
        <v>0.34121899999999999</v>
      </c>
      <c r="AK33" s="33">
        <v>0.35063699999999998</v>
      </c>
      <c r="AL33" s="33">
        <v>0.361539</v>
      </c>
      <c r="AM33" s="34">
        <v>6.0650000000000003E-2</v>
      </c>
    </row>
    <row r="34" spans="1:39" ht="15" customHeight="1" x14ac:dyDescent="0.45">
      <c r="A34" s="104" t="s">
        <v>1120</v>
      </c>
      <c r="B34" s="55" t="s">
        <v>1104</v>
      </c>
      <c r="C34" s="33">
        <v>0.40549800000000003</v>
      </c>
      <c r="D34" s="33">
        <v>0.53835100000000002</v>
      </c>
      <c r="E34" s="33">
        <v>0.70482699999999998</v>
      </c>
      <c r="F34" s="33">
        <v>0.86352300000000004</v>
      </c>
      <c r="G34" s="33">
        <v>1.0190319999999999</v>
      </c>
      <c r="H34" s="33">
        <v>1.1749769999999999</v>
      </c>
      <c r="I34" s="33">
        <v>1.341407</v>
      </c>
      <c r="J34" s="33">
        <v>1.5096860000000001</v>
      </c>
      <c r="K34" s="33">
        <v>1.6740250000000001</v>
      </c>
      <c r="L34" s="33">
        <v>1.82152</v>
      </c>
      <c r="M34" s="33">
        <v>1.9521660000000001</v>
      </c>
      <c r="N34" s="33">
        <v>2.0669270000000002</v>
      </c>
      <c r="O34" s="33">
        <v>2.1905239999999999</v>
      </c>
      <c r="P34" s="33">
        <v>2.3233389999999998</v>
      </c>
      <c r="Q34" s="33">
        <v>2.458656</v>
      </c>
      <c r="R34" s="33">
        <v>2.597235</v>
      </c>
      <c r="S34" s="33">
        <v>2.7322009999999999</v>
      </c>
      <c r="T34" s="33">
        <v>2.8716080000000002</v>
      </c>
      <c r="U34" s="33">
        <v>3.0312060000000001</v>
      </c>
      <c r="V34" s="33">
        <v>3.1986979999999998</v>
      </c>
      <c r="W34" s="33">
        <v>3.3703470000000002</v>
      </c>
      <c r="X34" s="33">
        <v>3.5419450000000001</v>
      </c>
      <c r="Y34" s="33">
        <v>3.7227239999999999</v>
      </c>
      <c r="Z34" s="33">
        <v>3.9207670000000001</v>
      </c>
      <c r="AA34" s="33">
        <v>4.124625</v>
      </c>
      <c r="AB34" s="33">
        <v>4.3265900000000004</v>
      </c>
      <c r="AC34" s="33">
        <v>4.5400489999999998</v>
      </c>
      <c r="AD34" s="33">
        <v>4.7664939999999998</v>
      </c>
      <c r="AE34" s="33">
        <v>5.0028170000000003</v>
      </c>
      <c r="AF34" s="33">
        <v>5.2456240000000003</v>
      </c>
      <c r="AG34" s="33">
        <v>5.4966980000000003</v>
      </c>
      <c r="AH34" s="33">
        <v>5.7616589999999999</v>
      </c>
      <c r="AI34" s="33">
        <v>6.0317819999999998</v>
      </c>
      <c r="AJ34" s="33">
        <v>6.302492</v>
      </c>
      <c r="AK34" s="33">
        <v>6.5942860000000003</v>
      </c>
      <c r="AL34" s="33">
        <v>6.9007969999999998</v>
      </c>
      <c r="AM34" s="34">
        <v>7.7911999999999995E-2</v>
      </c>
    </row>
    <row r="35" spans="1:39" ht="15" customHeight="1" x14ac:dyDescent="0.45">
      <c r="A35" s="104" t="s">
        <v>1121</v>
      </c>
      <c r="B35" s="55" t="s">
        <v>1106</v>
      </c>
      <c r="C35" s="33">
        <v>0</v>
      </c>
      <c r="D35" s="33">
        <v>0</v>
      </c>
      <c r="E35" s="33">
        <v>0</v>
      </c>
      <c r="F35" s="33">
        <v>2.8150999999999999E-2</v>
      </c>
      <c r="G35" s="33">
        <v>5.6713E-2</v>
      </c>
      <c r="H35" s="33">
        <v>8.5291000000000006E-2</v>
      </c>
      <c r="I35" s="33">
        <v>0.11618199999999999</v>
      </c>
      <c r="J35" s="33">
        <v>0.14857400000000001</v>
      </c>
      <c r="K35" s="33">
        <v>0.18087900000000001</v>
      </c>
      <c r="L35" s="33">
        <v>0.211065</v>
      </c>
      <c r="M35" s="33">
        <v>0.239123</v>
      </c>
      <c r="N35" s="33">
        <v>0.26495099999999999</v>
      </c>
      <c r="O35" s="33">
        <v>0.29116599999999998</v>
      </c>
      <c r="P35" s="33">
        <v>0.31861699999999998</v>
      </c>
      <c r="Q35" s="33">
        <v>0.34644999999999998</v>
      </c>
      <c r="R35" s="33">
        <v>0.37434600000000001</v>
      </c>
      <c r="S35" s="33">
        <v>0.40134700000000001</v>
      </c>
      <c r="T35" s="33">
        <v>0.428531</v>
      </c>
      <c r="U35" s="33">
        <v>0.45863199999999998</v>
      </c>
      <c r="V35" s="33">
        <v>0.49054199999999998</v>
      </c>
      <c r="W35" s="33">
        <v>0.52292700000000003</v>
      </c>
      <c r="X35" s="33">
        <v>0.55549999999999999</v>
      </c>
      <c r="Y35" s="33">
        <v>0.58821000000000001</v>
      </c>
      <c r="Z35" s="33">
        <v>0.623691</v>
      </c>
      <c r="AA35" s="33">
        <v>0.65900000000000003</v>
      </c>
      <c r="AB35" s="33">
        <v>0.69637300000000002</v>
      </c>
      <c r="AC35" s="33">
        <v>0.73430399999999996</v>
      </c>
      <c r="AD35" s="33">
        <v>0.77398299999999998</v>
      </c>
      <c r="AE35" s="33">
        <v>0.81560900000000003</v>
      </c>
      <c r="AF35" s="33">
        <v>0.857908</v>
      </c>
      <c r="AG35" s="33">
        <v>0.90198699999999998</v>
      </c>
      <c r="AH35" s="33">
        <v>0.94796800000000003</v>
      </c>
      <c r="AI35" s="33">
        <v>0.99387599999999998</v>
      </c>
      <c r="AJ35" s="33">
        <v>1.04244</v>
      </c>
      <c r="AK35" s="33">
        <v>1.0940620000000001</v>
      </c>
      <c r="AL35" s="33">
        <v>1.151831</v>
      </c>
      <c r="AM35" s="34" t="s">
        <v>153</v>
      </c>
    </row>
    <row r="36" spans="1:39" ht="15" customHeight="1" x14ac:dyDescent="0.45">
      <c r="A36" s="104" t="s">
        <v>1122</v>
      </c>
      <c r="B36" s="55" t="s">
        <v>1108</v>
      </c>
      <c r="C36" s="33">
        <v>0</v>
      </c>
      <c r="D36" s="33">
        <v>0</v>
      </c>
      <c r="E36" s="33">
        <v>0</v>
      </c>
      <c r="F36" s="33">
        <v>1.3315E-2</v>
      </c>
      <c r="G36" s="33">
        <v>2.6824000000000001E-2</v>
      </c>
      <c r="H36" s="33">
        <v>4.0341000000000002E-2</v>
      </c>
      <c r="I36" s="33">
        <v>5.4952000000000001E-2</v>
      </c>
      <c r="J36" s="33">
        <v>7.0273000000000002E-2</v>
      </c>
      <c r="K36" s="33">
        <v>8.5553000000000004E-2</v>
      </c>
      <c r="L36" s="33">
        <v>9.9830000000000002E-2</v>
      </c>
      <c r="M36" s="33">
        <v>0.11310099999999999</v>
      </c>
      <c r="N36" s="33">
        <v>0.12531700000000001</v>
      </c>
      <c r="O36" s="33">
        <v>0.13771700000000001</v>
      </c>
      <c r="P36" s="33">
        <v>0.1507</v>
      </c>
      <c r="Q36" s="33">
        <v>0.16386500000000001</v>
      </c>
      <c r="R36" s="33">
        <v>0.17705899999999999</v>
      </c>
      <c r="S36" s="33">
        <v>0.18983</v>
      </c>
      <c r="T36" s="33">
        <v>0.20268800000000001</v>
      </c>
      <c r="U36" s="33">
        <v>0.21692500000000001</v>
      </c>
      <c r="V36" s="33">
        <v>0.232018</v>
      </c>
      <c r="W36" s="33">
        <v>0.247336</v>
      </c>
      <c r="X36" s="33">
        <v>0.26274199999999998</v>
      </c>
      <c r="Y36" s="33">
        <v>0.27821299999999999</v>
      </c>
      <c r="Z36" s="33">
        <v>0.29499599999999998</v>
      </c>
      <c r="AA36" s="33">
        <v>0.31169599999999997</v>
      </c>
      <c r="AB36" s="33">
        <v>0.32937300000000003</v>
      </c>
      <c r="AC36" s="33">
        <v>0.34731299999999998</v>
      </c>
      <c r="AD36" s="33">
        <v>0.36608099999999999</v>
      </c>
      <c r="AE36" s="33">
        <v>0.38576899999999997</v>
      </c>
      <c r="AF36" s="33">
        <v>0.40577600000000003</v>
      </c>
      <c r="AG36" s="33">
        <v>0.42662499999999998</v>
      </c>
      <c r="AH36" s="33">
        <v>0.44837300000000002</v>
      </c>
      <c r="AI36" s="33">
        <v>0.47008699999999998</v>
      </c>
      <c r="AJ36" s="33">
        <v>0.49305700000000002</v>
      </c>
      <c r="AK36" s="33">
        <v>0.51747299999999996</v>
      </c>
      <c r="AL36" s="33">
        <v>0.54479599999999995</v>
      </c>
      <c r="AM36" s="34" t="s">
        <v>153</v>
      </c>
    </row>
    <row r="37" spans="1:39" ht="15" customHeight="1" x14ac:dyDescent="0.45">
      <c r="A37" s="104" t="s">
        <v>1123</v>
      </c>
      <c r="B37" s="55" t="s">
        <v>1110</v>
      </c>
      <c r="C37" s="33">
        <v>0</v>
      </c>
      <c r="D37" s="33">
        <v>0</v>
      </c>
      <c r="E37" s="33">
        <v>0</v>
      </c>
      <c r="F37" s="33">
        <v>1.1717999999999999E-2</v>
      </c>
      <c r="G37" s="33">
        <v>2.3608000000000001E-2</v>
      </c>
      <c r="H37" s="33">
        <v>3.5504000000000001E-2</v>
      </c>
      <c r="I37" s="33">
        <v>4.8363000000000003E-2</v>
      </c>
      <c r="J37" s="33">
        <v>6.1845999999999998E-2</v>
      </c>
      <c r="K37" s="33">
        <v>7.5292999999999999E-2</v>
      </c>
      <c r="L37" s="33">
        <v>8.7859000000000007E-2</v>
      </c>
      <c r="M37" s="33">
        <v>9.9539000000000002E-2</v>
      </c>
      <c r="N37" s="33">
        <v>0.11029</v>
      </c>
      <c r="O37" s="33">
        <v>0.121202</v>
      </c>
      <c r="P37" s="33">
        <v>0.132629</v>
      </c>
      <c r="Q37" s="33">
        <v>0.14421500000000001</v>
      </c>
      <c r="R37" s="33">
        <v>0.15582699999999999</v>
      </c>
      <c r="S37" s="33">
        <v>0.16706699999999999</v>
      </c>
      <c r="T37" s="33">
        <v>0.17838300000000001</v>
      </c>
      <c r="U37" s="33">
        <v>0.190913</v>
      </c>
      <c r="V37" s="33">
        <v>0.20419499999999999</v>
      </c>
      <c r="W37" s="33">
        <v>0.21767600000000001</v>
      </c>
      <c r="X37" s="33">
        <v>0.231235</v>
      </c>
      <c r="Y37" s="33">
        <v>0.24485100000000001</v>
      </c>
      <c r="Z37" s="33">
        <v>0.25962099999999999</v>
      </c>
      <c r="AA37" s="33">
        <v>0.27431800000000001</v>
      </c>
      <c r="AB37" s="33">
        <v>0.28987600000000002</v>
      </c>
      <c r="AC37" s="33">
        <v>0.30566500000000002</v>
      </c>
      <c r="AD37" s="33">
        <v>0.32218200000000002</v>
      </c>
      <c r="AE37" s="33">
        <v>0.33950900000000001</v>
      </c>
      <c r="AF37" s="33">
        <v>0.35711700000000002</v>
      </c>
      <c r="AG37" s="33">
        <v>0.37546499999999999</v>
      </c>
      <c r="AH37" s="33">
        <v>0.39460600000000001</v>
      </c>
      <c r="AI37" s="33">
        <v>0.413715</v>
      </c>
      <c r="AJ37" s="33">
        <v>0.43393100000000001</v>
      </c>
      <c r="AK37" s="33">
        <v>0.45541999999999999</v>
      </c>
      <c r="AL37" s="33">
        <v>0.47946699999999998</v>
      </c>
      <c r="AM37" s="34" t="s">
        <v>153</v>
      </c>
    </row>
    <row r="38" spans="1:39" ht="15" customHeight="1" x14ac:dyDescent="0.45">
      <c r="A38" s="104" t="s">
        <v>1124</v>
      </c>
      <c r="B38" s="55" t="s">
        <v>1112</v>
      </c>
      <c r="C38" s="33">
        <v>0</v>
      </c>
      <c r="D38" s="33">
        <v>0</v>
      </c>
      <c r="E38" s="33">
        <v>0</v>
      </c>
      <c r="F38" s="33">
        <v>1.8950000000000002E-2</v>
      </c>
      <c r="G38" s="33">
        <v>3.8177000000000003E-2</v>
      </c>
      <c r="H38" s="33">
        <v>5.7415000000000001E-2</v>
      </c>
      <c r="I38" s="33">
        <v>7.8209000000000001E-2</v>
      </c>
      <c r="J38" s="33">
        <v>0.10001400000000001</v>
      </c>
      <c r="K38" s="33">
        <v>0.12175999999999999</v>
      </c>
      <c r="L38" s="33">
        <v>0.14208000000000001</v>
      </c>
      <c r="M38" s="33">
        <v>0.160968</v>
      </c>
      <c r="N38" s="33">
        <v>0.17835400000000001</v>
      </c>
      <c r="O38" s="33">
        <v>0.19600100000000001</v>
      </c>
      <c r="P38" s="33">
        <v>0.21448</v>
      </c>
      <c r="Q38" s="33">
        <v>0.23321600000000001</v>
      </c>
      <c r="R38" s="33">
        <v>0.251994</v>
      </c>
      <c r="S38" s="33">
        <v>0.27017000000000002</v>
      </c>
      <c r="T38" s="33">
        <v>0.28846899999999998</v>
      </c>
      <c r="U38" s="33">
        <v>0.30873200000000001</v>
      </c>
      <c r="V38" s="33">
        <v>0.33021200000000001</v>
      </c>
      <c r="W38" s="33">
        <v>0.35201199999999999</v>
      </c>
      <c r="X38" s="33">
        <v>0.37393900000000002</v>
      </c>
      <c r="Y38" s="33">
        <v>0.39595799999999998</v>
      </c>
      <c r="Z38" s="33">
        <v>0.41984300000000002</v>
      </c>
      <c r="AA38" s="33">
        <v>0.44361</v>
      </c>
      <c r="AB38" s="33">
        <v>0.46876899999999999</v>
      </c>
      <c r="AC38" s="33">
        <v>0.49430200000000002</v>
      </c>
      <c r="AD38" s="33">
        <v>0.52101200000000003</v>
      </c>
      <c r="AE38" s="33">
        <v>0.54903299999999999</v>
      </c>
      <c r="AF38" s="33">
        <v>0.57750699999999999</v>
      </c>
      <c r="AG38" s="33">
        <v>0.60718000000000005</v>
      </c>
      <c r="AH38" s="33">
        <v>0.63813200000000003</v>
      </c>
      <c r="AI38" s="33">
        <v>0.66903500000000005</v>
      </c>
      <c r="AJ38" s="33">
        <v>0.70172699999999999</v>
      </c>
      <c r="AK38" s="33">
        <v>0.73647700000000005</v>
      </c>
      <c r="AL38" s="33">
        <v>0.77536400000000005</v>
      </c>
      <c r="AM38" s="34" t="s">
        <v>153</v>
      </c>
    </row>
    <row r="39" spans="1:39" ht="15" customHeight="1" x14ac:dyDescent="0.45">
      <c r="A39" s="104" t="s">
        <v>1125</v>
      </c>
      <c r="B39" s="55" t="s">
        <v>1126</v>
      </c>
      <c r="C39" s="33">
        <v>51.630969999999998</v>
      </c>
      <c r="D39" s="33">
        <v>51.062637000000002</v>
      </c>
      <c r="E39" s="33">
        <v>53.243552999999999</v>
      </c>
      <c r="F39" s="33">
        <v>54.765335</v>
      </c>
      <c r="G39" s="33">
        <v>56.532387</v>
      </c>
      <c r="H39" s="33">
        <v>58.862034000000001</v>
      </c>
      <c r="I39" s="33">
        <v>61.752814999999998</v>
      </c>
      <c r="J39" s="33">
        <v>64.840148999999997</v>
      </c>
      <c r="K39" s="33">
        <v>67.958672000000007</v>
      </c>
      <c r="L39" s="33">
        <v>70.579696999999996</v>
      </c>
      <c r="M39" s="33">
        <v>72.536193999999995</v>
      </c>
      <c r="N39" s="33">
        <v>73.993294000000006</v>
      </c>
      <c r="O39" s="33">
        <v>75.627799999999993</v>
      </c>
      <c r="P39" s="33">
        <v>77.287834000000004</v>
      </c>
      <c r="Q39" s="33">
        <v>79.083672000000007</v>
      </c>
      <c r="R39" s="33">
        <v>80.563552999999999</v>
      </c>
      <c r="S39" s="33">
        <v>82.096396999999996</v>
      </c>
      <c r="T39" s="33">
        <v>83.321426000000002</v>
      </c>
      <c r="U39" s="33">
        <v>84.843795999999998</v>
      </c>
      <c r="V39" s="33">
        <v>86.604607000000001</v>
      </c>
      <c r="W39" s="33">
        <v>88.292038000000005</v>
      </c>
      <c r="X39" s="33">
        <v>89.846328999999997</v>
      </c>
      <c r="Y39" s="33">
        <v>91.399344999999997</v>
      </c>
      <c r="Z39" s="33">
        <v>93.260574000000005</v>
      </c>
      <c r="AA39" s="33">
        <v>94.755279999999999</v>
      </c>
      <c r="AB39" s="33">
        <v>96.337761</v>
      </c>
      <c r="AC39" s="33">
        <v>97.755409</v>
      </c>
      <c r="AD39" s="33">
        <v>99.442017000000007</v>
      </c>
      <c r="AE39" s="33">
        <v>101.354225</v>
      </c>
      <c r="AF39" s="33">
        <v>103.153481</v>
      </c>
      <c r="AG39" s="33">
        <v>104.870895</v>
      </c>
      <c r="AH39" s="33">
        <v>106.67250799999999</v>
      </c>
      <c r="AI39" s="33">
        <v>108.379158</v>
      </c>
      <c r="AJ39" s="33">
        <v>110.046486</v>
      </c>
      <c r="AK39" s="33">
        <v>111.899773</v>
      </c>
      <c r="AL39" s="33">
        <v>113.819046</v>
      </c>
      <c r="AM39" s="34">
        <v>2.3855000000000001E-2</v>
      </c>
    </row>
    <row r="40" spans="1:39" ht="15" customHeight="1" x14ac:dyDescent="0.45">
      <c r="B40" s="57" t="s">
        <v>1127</v>
      </c>
    </row>
    <row r="41" spans="1:39" ht="15" customHeight="1" x14ac:dyDescent="0.45">
      <c r="A41" s="104" t="s">
        <v>1128</v>
      </c>
      <c r="B41" s="55" t="s">
        <v>1096</v>
      </c>
      <c r="C41" s="33">
        <v>175.414581</v>
      </c>
      <c r="D41" s="33">
        <v>173.82089199999999</v>
      </c>
      <c r="E41" s="33">
        <v>180.03190599999999</v>
      </c>
      <c r="F41" s="33">
        <v>182.67764299999999</v>
      </c>
      <c r="G41" s="33">
        <v>184.630585</v>
      </c>
      <c r="H41" s="33">
        <v>186.770004</v>
      </c>
      <c r="I41" s="33">
        <v>189.404572</v>
      </c>
      <c r="J41" s="33">
        <v>191.55238299999999</v>
      </c>
      <c r="K41" s="33">
        <v>193.16906700000001</v>
      </c>
      <c r="L41" s="33">
        <v>194.47676100000001</v>
      </c>
      <c r="M41" s="33">
        <v>194.67167699999999</v>
      </c>
      <c r="N41" s="33">
        <v>193.96318099999999</v>
      </c>
      <c r="O41" s="33">
        <v>193.85751300000001</v>
      </c>
      <c r="P41" s="33">
        <v>194.09056100000001</v>
      </c>
      <c r="Q41" s="33">
        <v>194.62425200000001</v>
      </c>
      <c r="R41" s="33">
        <v>195.56471300000001</v>
      </c>
      <c r="S41" s="33">
        <v>196.32394400000001</v>
      </c>
      <c r="T41" s="33">
        <v>197.250778</v>
      </c>
      <c r="U41" s="33">
        <v>199.06227100000001</v>
      </c>
      <c r="V41" s="33">
        <v>201.54006999999999</v>
      </c>
      <c r="W41" s="33">
        <v>204.27954099999999</v>
      </c>
      <c r="X41" s="33">
        <v>206.757858</v>
      </c>
      <c r="Y41" s="33">
        <v>209.63874799999999</v>
      </c>
      <c r="Z41" s="33">
        <v>212.887787</v>
      </c>
      <c r="AA41" s="33">
        <v>215.85739100000001</v>
      </c>
      <c r="AB41" s="33">
        <v>218.28968800000001</v>
      </c>
      <c r="AC41" s="33">
        <v>221.21470600000001</v>
      </c>
      <c r="AD41" s="33">
        <v>224.18334999999999</v>
      </c>
      <c r="AE41" s="33">
        <v>227.55892900000001</v>
      </c>
      <c r="AF41" s="33">
        <v>230.932861</v>
      </c>
      <c r="AG41" s="33">
        <v>234.18426500000001</v>
      </c>
      <c r="AH41" s="33">
        <v>237.44903600000001</v>
      </c>
      <c r="AI41" s="33">
        <v>240.35713200000001</v>
      </c>
      <c r="AJ41" s="33">
        <v>243.22860700000001</v>
      </c>
      <c r="AK41" s="33">
        <v>246.44361900000001</v>
      </c>
      <c r="AL41" s="33">
        <v>249.801117</v>
      </c>
      <c r="AM41" s="34">
        <v>1.0723E-2</v>
      </c>
    </row>
    <row r="42" spans="1:39" ht="15" customHeight="1" x14ac:dyDescent="0.45">
      <c r="A42" s="104" t="s">
        <v>1129</v>
      </c>
      <c r="B42" s="55" t="s">
        <v>1098</v>
      </c>
      <c r="C42" s="33">
        <v>0.283188</v>
      </c>
      <c r="D42" s="33">
        <v>0.261627</v>
      </c>
      <c r="E42" s="33">
        <v>0.25156699999999999</v>
      </c>
      <c r="F42" s="33">
        <v>0.236761</v>
      </c>
      <c r="G42" s="33">
        <v>0.225436</v>
      </c>
      <c r="H42" s="33">
        <v>0.21723899999999999</v>
      </c>
      <c r="I42" s="33">
        <v>0.21321899999999999</v>
      </c>
      <c r="J42" s="33">
        <v>0.213001</v>
      </c>
      <c r="K42" s="33">
        <v>0.21337200000000001</v>
      </c>
      <c r="L42" s="33">
        <v>0.213695</v>
      </c>
      <c r="M42" s="33">
        <v>0.21493300000000001</v>
      </c>
      <c r="N42" s="33">
        <v>0.216722</v>
      </c>
      <c r="O42" s="33">
        <v>0.219724</v>
      </c>
      <c r="P42" s="33">
        <v>0.2213</v>
      </c>
      <c r="Q42" s="33">
        <v>0.22380800000000001</v>
      </c>
      <c r="R42" s="33">
        <v>0.22494400000000001</v>
      </c>
      <c r="S42" s="33">
        <v>0.225519</v>
      </c>
      <c r="T42" s="33">
        <v>0.225824</v>
      </c>
      <c r="U42" s="33">
        <v>0.22648799999999999</v>
      </c>
      <c r="V42" s="33">
        <v>0.22748299999999999</v>
      </c>
      <c r="W42" s="33">
        <v>0.22578999999999999</v>
      </c>
      <c r="X42" s="33">
        <v>0.22375300000000001</v>
      </c>
      <c r="Y42" s="33">
        <v>0.222026</v>
      </c>
      <c r="Z42" s="33">
        <v>0.21973000000000001</v>
      </c>
      <c r="AA42" s="33">
        <v>0.21552399999999999</v>
      </c>
      <c r="AB42" s="33">
        <v>0.21209</v>
      </c>
      <c r="AC42" s="33">
        <v>0.207177</v>
      </c>
      <c r="AD42" s="33">
        <v>0.20132700000000001</v>
      </c>
      <c r="AE42" s="33">
        <v>0.19623599999999999</v>
      </c>
      <c r="AF42" s="33">
        <v>0.19126499999999999</v>
      </c>
      <c r="AG42" s="33">
        <v>0.18648500000000001</v>
      </c>
      <c r="AH42" s="33">
        <v>0.181725</v>
      </c>
      <c r="AI42" s="33">
        <v>0.17768400000000001</v>
      </c>
      <c r="AJ42" s="33">
        <v>0.17219100000000001</v>
      </c>
      <c r="AK42" s="33">
        <v>0.16709199999999999</v>
      </c>
      <c r="AL42" s="33">
        <v>0.16154199999999999</v>
      </c>
      <c r="AM42" s="34">
        <v>-1.4081E-2</v>
      </c>
    </row>
    <row r="43" spans="1:39" ht="15" customHeight="1" x14ac:dyDescent="0.45">
      <c r="A43" s="104" t="s">
        <v>1130</v>
      </c>
      <c r="B43" s="55" t="s">
        <v>1100</v>
      </c>
      <c r="C43" s="33">
        <v>1.1710999999999999E-2</v>
      </c>
      <c r="D43" s="33">
        <v>1.1249E-2</v>
      </c>
      <c r="E43" s="33">
        <v>1.1344999999999999E-2</v>
      </c>
      <c r="F43" s="33">
        <v>1.2907999999999999E-2</v>
      </c>
      <c r="G43" s="33">
        <v>1.4232E-2</v>
      </c>
      <c r="H43" s="33">
        <v>1.5684E-2</v>
      </c>
      <c r="I43" s="33">
        <v>1.6951999999999998E-2</v>
      </c>
      <c r="J43" s="33">
        <v>1.7971999999999998E-2</v>
      </c>
      <c r="K43" s="33">
        <v>1.8839999999999999E-2</v>
      </c>
      <c r="L43" s="33">
        <v>1.9296000000000001E-2</v>
      </c>
      <c r="M43" s="33">
        <v>2.0126000000000002E-2</v>
      </c>
      <c r="N43" s="33">
        <v>2.0722000000000001E-2</v>
      </c>
      <c r="O43" s="33">
        <v>2.1586999999999999E-2</v>
      </c>
      <c r="P43" s="33">
        <v>2.1566999999999999E-2</v>
      </c>
      <c r="Q43" s="33">
        <v>2.2145000000000001E-2</v>
      </c>
      <c r="R43" s="33">
        <v>2.2897000000000001E-2</v>
      </c>
      <c r="S43" s="33">
        <v>2.2748999999999998E-2</v>
      </c>
      <c r="T43" s="33">
        <v>2.3399E-2</v>
      </c>
      <c r="U43" s="33">
        <v>2.4296000000000002E-2</v>
      </c>
      <c r="V43" s="33">
        <v>2.5353000000000001E-2</v>
      </c>
      <c r="W43" s="33">
        <v>2.6471999999999999E-2</v>
      </c>
      <c r="X43" s="33">
        <v>2.7614E-2</v>
      </c>
      <c r="Y43" s="33">
        <v>2.8884E-2</v>
      </c>
      <c r="Z43" s="33">
        <v>3.0318999999999999E-2</v>
      </c>
      <c r="AA43" s="33">
        <v>3.1761999999999999E-2</v>
      </c>
      <c r="AB43" s="33">
        <v>3.3307000000000003E-2</v>
      </c>
      <c r="AC43" s="33">
        <v>3.4879E-2</v>
      </c>
      <c r="AD43" s="33">
        <v>3.6538000000000001E-2</v>
      </c>
      <c r="AE43" s="33">
        <v>3.8302000000000003E-2</v>
      </c>
      <c r="AF43" s="33">
        <v>4.0108999999999999E-2</v>
      </c>
      <c r="AG43" s="33">
        <v>4.1999000000000002E-2</v>
      </c>
      <c r="AH43" s="33">
        <v>4.3993999999999998E-2</v>
      </c>
      <c r="AI43" s="33">
        <v>4.5954000000000002E-2</v>
      </c>
      <c r="AJ43" s="33">
        <v>4.8009999999999997E-2</v>
      </c>
      <c r="AK43" s="33">
        <v>5.0208000000000003E-2</v>
      </c>
      <c r="AL43" s="33">
        <v>5.2621000000000001E-2</v>
      </c>
      <c r="AM43" s="34">
        <v>4.6422999999999999E-2</v>
      </c>
    </row>
    <row r="44" spans="1:39" ht="15" customHeight="1" x14ac:dyDescent="0.45">
      <c r="A44" s="104" t="s">
        <v>1131</v>
      </c>
      <c r="B44" s="55" t="s">
        <v>1102</v>
      </c>
      <c r="C44" s="33">
        <v>1.286899</v>
      </c>
      <c r="D44" s="33">
        <v>1.530672</v>
      </c>
      <c r="E44" s="33">
        <v>1.827909</v>
      </c>
      <c r="F44" s="33">
        <v>2.0470250000000001</v>
      </c>
      <c r="G44" s="33">
        <v>2.1985440000000001</v>
      </c>
      <c r="H44" s="33">
        <v>2.3058209999999999</v>
      </c>
      <c r="I44" s="33">
        <v>2.3839320000000002</v>
      </c>
      <c r="J44" s="33">
        <v>2.4268689999999999</v>
      </c>
      <c r="K44" s="33">
        <v>2.4425479999999999</v>
      </c>
      <c r="L44" s="33">
        <v>2.4350350000000001</v>
      </c>
      <c r="M44" s="33">
        <v>2.3996089999999999</v>
      </c>
      <c r="N44" s="33">
        <v>2.3479939999999999</v>
      </c>
      <c r="O44" s="33">
        <v>2.301463</v>
      </c>
      <c r="P44" s="33">
        <v>2.2581660000000001</v>
      </c>
      <c r="Q44" s="33">
        <v>2.2133379999999998</v>
      </c>
      <c r="R44" s="33">
        <v>2.1705269999999999</v>
      </c>
      <c r="S44" s="33">
        <v>2.1269580000000001</v>
      </c>
      <c r="T44" s="33">
        <v>2.090668</v>
      </c>
      <c r="U44" s="33">
        <v>2.0764550000000002</v>
      </c>
      <c r="V44" s="33">
        <v>2.077998</v>
      </c>
      <c r="W44" s="33">
        <v>2.0911300000000002</v>
      </c>
      <c r="X44" s="33">
        <v>2.1196290000000002</v>
      </c>
      <c r="Y44" s="33">
        <v>2.1674899999999999</v>
      </c>
      <c r="Z44" s="33">
        <v>2.2419090000000002</v>
      </c>
      <c r="AA44" s="33">
        <v>2.3331379999999999</v>
      </c>
      <c r="AB44" s="33">
        <v>2.4493800000000001</v>
      </c>
      <c r="AC44" s="33">
        <v>2.5853380000000001</v>
      </c>
      <c r="AD44" s="33">
        <v>2.7444060000000001</v>
      </c>
      <c r="AE44" s="33">
        <v>2.9333239999999998</v>
      </c>
      <c r="AF44" s="33">
        <v>3.144968</v>
      </c>
      <c r="AG44" s="33">
        <v>3.3775550000000001</v>
      </c>
      <c r="AH44" s="33">
        <v>3.6393279999999999</v>
      </c>
      <c r="AI44" s="33">
        <v>3.91737</v>
      </c>
      <c r="AJ44" s="33">
        <v>4.2243909999999998</v>
      </c>
      <c r="AK44" s="33">
        <v>4.5762859999999996</v>
      </c>
      <c r="AL44" s="33">
        <v>4.9762500000000003</v>
      </c>
      <c r="AM44" s="34">
        <v>3.5284000000000003E-2</v>
      </c>
    </row>
    <row r="45" spans="1:39" ht="15" customHeight="1" x14ac:dyDescent="0.45">
      <c r="A45" s="104" t="s">
        <v>1132</v>
      </c>
      <c r="B45" s="55" t="s">
        <v>1104</v>
      </c>
      <c r="C45" s="33">
        <v>0</v>
      </c>
      <c r="D45" s="33">
        <v>0</v>
      </c>
      <c r="E45" s="33">
        <v>0</v>
      </c>
      <c r="F45" s="33">
        <v>0</v>
      </c>
      <c r="G45" s="33">
        <v>0</v>
      </c>
      <c r="H45" s="33">
        <v>0</v>
      </c>
      <c r="I45" s="33">
        <v>0</v>
      </c>
      <c r="J45" s="33">
        <v>0</v>
      </c>
      <c r="K45" s="33">
        <v>0</v>
      </c>
      <c r="L45" s="33">
        <v>0</v>
      </c>
      <c r="M45" s="33">
        <v>0</v>
      </c>
      <c r="N45" s="33">
        <v>0</v>
      </c>
      <c r="O45" s="33">
        <v>0</v>
      </c>
      <c r="P45" s="33">
        <v>0</v>
      </c>
      <c r="Q45" s="33">
        <v>0</v>
      </c>
      <c r="R45" s="33">
        <v>0</v>
      </c>
      <c r="S45" s="33">
        <v>0</v>
      </c>
      <c r="T45" s="33">
        <v>0</v>
      </c>
      <c r="U45" s="33">
        <v>0</v>
      </c>
      <c r="V45" s="33">
        <v>0</v>
      </c>
      <c r="W45" s="33">
        <v>0</v>
      </c>
      <c r="X45" s="33">
        <v>0</v>
      </c>
      <c r="Y45" s="33">
        <v>0</v>
      </c>
      <c r="Z45" s="33">
        <v>0</v>
      </c>
      <c r="AA45" s="33">
        <v>0</v>
      </c>
      <c r="AB45" s="33">
        <v>0</v>
      </c>
      <c r="AC45" s="33">
        <v>0</v>
      </c>
      <c r="AD45" s="33">
        <v>0</v>
      </c>
      <c r="AE45" s="33">
        <v>0</v>
      </c>
      <c r="AF45" s="33">
        <v>0</v>
      </c>
      <c r="AG45" s="33">
        <v>0</v>
      </c>
      <c r="AH45" s="33">
        <v>0</v>
      </c>
      <c r="AI45" s="33">
        <v>0</v>
      </c>
      <c r="AJ45" s="33">
        <v>0</v>
      </c>
      <c r="AK45" s="33">
        <v>0</v>
      </c>
      <c r="AL45" s="33">
        <v>0</v>
      </c>
      <c r="AM45" s="34" t="s">
        <v>153</v>
      </c>
    </row>
    <row r="46" spans="1:39" ht="15" customHeight="1" x14ac:dyDescent="0.45">
      <c r="A46" s="104" t="s">
        <v>1133</v>
      </c>
      <c r="B46" s="55" t="s">
        <v>1106</v>
      </c>
      <c r="C46" s="33">
        <v>0</v>
      </c>
      <c r="D46" s="33">
        <v>0</v>
      </c>
      <c r="E46" s="33">
        <v>0</v>
      </c>
      <c r="F46" s="33">
        <v>5.1269999999999996E-3</v>
      </c>
      <c r="G46" s="33">
        <v>1.0204E-2</v>
      </c>
      <c r="H46" s="33">
        <v>1.5225000000000001E-2</v>
      </c>
      <c r="I46" s="33">
        <v>2.0577000000000002E-2</v>
      </c>
      <c r="J46" s="33">
        <v>2.6106000000000001E-2</v>
      </c>
      <c r="K46" s="33">
        <v>3.1597E-2</v>
      </c>
      <c r="L46" s="33">
        <v>3.7151999999999998E-2</v>
      </c>
      <c r="M46" s="33">
        <v>4.2514000000000003E-2</v>
      </c>
      <c r="N46" s="33">
        <v>4.7620000000000003E-2</v>
      </c>
      <c r="O46" s="33">
        <v>5.2828E-2</v>
      </c>
      <c r="P46" s="33">
        <v>5.8141999999999999E-2</v>
      </c>
      <c r="Q46" s="33">
        <v>6.3339999999999994E-2</v>
      </c>
      <c r="R46" s="33">
        <v>6.8372000000000002E-2</v>
      </c>
      <c r="S46" s="33">
        <v>7.3061000000000001E-2</v>
      </c>
      <c r="T46" s="33">
        <v>7.7579999999999996E-2</v>
      </c>
      <c r="U46" s="33">
        <v>8.2390000000000005E-2</v>
      </c>
      <c r="V46" s="33">
        <v>8.7304000000000007E-2</v>
      </c>
      <c r="W46" s="33">
        <v>9.2200000000000004E-2</v>
      </c>
      <c r="X46" s="33">
        <v>9.7160999999999997E-2</v>
      </c>
      <c r="Y46" s="33">
        <v>0.1023</v>
      </c>
      <c r="Z46" s="33">
        <v>0.107749</v>
      </c>
      <c r="AA46" s="33">
        <v>0.113149</v>
      </c>
      <c r="AB46" s="33">
        <v>0.119153</v>
      </c>
      <c r="AC46" s="33">
        <v>0.125331</v>
      </c>
      <c r="AD46" s="33">
        <v>0.131802</v>
      </c>
      <c r="AE46" s="33">
        <v>0.13858799999999999</v>
      </c>
      <c r="AF46" s="33">
        <v>0.14549400000000001</v>
      </c>
      <c r="AG46" s="33">
        <v>0.152695</v>
      </c>
      <c r="AH46" s="33">
        <v>0.160219</v>
      </c>
      <c r="AI46" s="33">
        <v>0.16775899999999999</v>
      </c>
      <c r="AJ46" s="33">
        <v>0.175759</v>
      </c>
      <c r="AK46" s="33">
        <v>0.18421899999999999</v>
      </c>
      <c r="AL46" s="33">
        <v>0.193579</v>
      </c>
      <c r="AM46" s="34" t="s">
        <v>153</v>
      </c>
    </row>
    <row r="47" spans="1:39" ht="15" customHeight="1" x14ac:dyDescent="0.45">
      <c r="A47" s="104" t="s">
        <v>1134</v>
      </c>
      <c r="B47" s="55" t="s">
        <v>1108</v>
      </c>
      <c r="C47" s="33">
        <v>0</v>
      </c>
      <c r="D47" s="33">
        <v>0</v>
      </c>
      <c r="E47" s="33">
        <v>0</v>
      </c>
      <c r="F47" s="33">
        <v>2.3960000000000001E-3</v>
      </c>
      <c r="G47" s="33">
        <v>4.7689999999999998E-3</v>
      </c>
      <c r="H47" s="33">
        <v>7.1159999999999999E-3</v>
      </c>
      <c r="I47" s="33">
        <v>9.6170000000000005E-3</v>
      </c>
      <c r="J47" s="33">
        <v>1.2201999999999999E-2</v>
      </c>
      <c r="K47" s="33">
        <v>1.4768E-2</v>
      </c>
      <c r="L47" s="33">
        <v>1.7364000000000001E-2</v>
      </c>
      <c r="M47" s="33">
        <v>1.9871E-2</v>
      </c>
      <c r="N47" s="33">
        <v>2.2256999999999999E-2</v>
      </c>
      <c r="O47" s="33">
        <v>2.4691000000000001E-2</v>
      </c>
      <c r="P47" s="33">
        <v>2.7175000000000001E-2</v>
      </c>
      <c r="Q47" s="33">
        <v>2.9603999999999998E-2</v>
      </c>
      <c r="R47" s="33">
        <v>3.1955999999999998E-2</v>
      </c>
      <c r="S47" s="33">
        <v>3.4147999999999998E-2</v>
      </c>
      <c r="T47" s="33">
        <v>3.6260000000000001E-2</v>
      </c>
      <c r="U47" s="33">
        <v>3.8508000000000001E-2</v>
      </c>
      <c r="V47" s="33">
        <v>4.0805000000000001E-2</v>
      </c>
      <c r="W47" s="33">
        <v>4.3092999999999999E-2</v>
      </c>
      <c r="X47" s="33">
        <v>4.5412000000000001E-2</v>
      </c>
      <c r="Y47" s="33">
        <v>4.7813000000000001E-2</v>
      </c>
      <c r="Z47" s="33">
        <v>5.0360000000000002E-2</v>
      </c>
      <c r="AA47" s="33">
        <v>5.2884E-2</v>
      </c>
      <c r="AB47" s="33">
        <v>5.5690999999999997E-2</v>
      </c>
      <c r="AC47" s="33">
        <v>5.8577999999999998E-2</v>
      </c>
      <c r="AD47" s="33">
        <v>6.1601999999999997E-2</v>
      </c>
      <c r="AE47" s="33">
        <v>6.4773999999999998E-2</v>
      </c>
      <c r="AF47" s="33">
        <v>6.8002000000000007E-2</v>
      </c>
      <c r="AG47" s="33">
        <v>7.1367E-2</v>
      </c>
      <c r="AH47" s="33">
        <v>7.4884000000000006E-2</v>
      </c>
      <c r="AI47" s="33">
        <v>7.8408000000000005E-2</v>
      </c>
      <c r="AJ47" s="33">
        <v>8.2146999999999998E-2</v>
      </c>
      <c r="AK47" s="33">
        <v>8.6100999999999997E-2</v>
      </c>
      <c r="AL47" s="33">
        <v>9.0476000000000001E-2</v>
      </c>
      <c r="AM47" s="34" t="s">
        <v>153</v>
      </c>
    </row>
    <row r="48" spans="1:39" ht="15" customHeight="1" x14ac:dyDescent="0.45">
      <c r="A48" s="104" t="s">
        <v>1135</v>
      </c>
      <c r="B48" s="55" t="s">
        <v>1110</v>
      </c>
      <c r="C48" s="33">
        <v>0</v>
      </c>
      <c r="D48" s="33">
        <v>0</v>
      </c>
      <c r="E48" s="33">
        <v>0</v>
      </c>
      <c r="F48" s="33">
        <v>2.392E-3</v>
      </c>
      <c r="G48" s="33">
        <v>4.7600000000000003E-3</v>
      </c>
      <c r="H48" s="33">
        <v>7.1019999999999998E-3</v>
      </c>
      <c r="I48" s="33">
        <v>9.5989999999999999E-3</v>
      </c>
      <c r="J48" s="33">
        <v>1.2178E-2</v>
      </c>
      <c r="K48" s="33">
        <v>1.4739E-2</v>
      </c>
      <c r="L48" s="33">
        <v>1.7330999999999999E-2</v>
      </c>
      <c r="M48" s="33">
        <v>1.9831999999999999E-2</v>
      </c>
      <c r="N48" s="33">
        <v>2.2214000000000001E-2</v>
      </c>
      <c r="O48" s="33">
        <v>2.4643000000000002E-2</v>
      </c>
      <c r="P48" s="33">
        <v>2.7122E-2</v>
      </c>
      <c r="Q48" s="33">
        <v>2.9547E-2</v>
      </c>
      <c r="R48" s="33">
        <v>3.1893999999999999E-2</v>
      </c>
      <c r="S48" s="33">
        <v>3.4081E-2</v>
      </c>
      <c r="T48" s="33">
        <v>3.6188999999999999E-2</v>
      </c>
      <c r="U48" s="33">
        <v>3.8434000000000003E-2</v>
      </c>
      <c r="V48" s="33">
        <v>4.0725999999999998E-2</v>
      </c>
      <c r="W48" s="33">
        <v>4.3008999999999999E-2</v>
      </c>
      <c r="X48" s="33">
        <v>4.5324000000000003E-2</v>
      </c>
      <c r="Y48" s="33">
        <v>4.7721E-2</v>
      </c>
      <c r="Z48" s="33">
        <v>5.0263000000000002E-2</v>
      </c>
      <c r="AA48" s="33">
        <v>5.2782000000000003E-2</v>
      </c>
      <c r="AB48" s="33">
        <v>5.5583E-2</v>
      </c>
      <c r="AC48" s="33">
        <v>5.8464000000000002E-2</v>
      </c>
      <c r="AD48" s="33">
        <v>6.1483000000000003E-2</v>
      </c>
      <c r="AE48" s="33">
        <v>6.4648999999999998E-2</v>
      </c>
      <c r="AF48" s="33">
        <v>6.787E-2</v>
      </c>
      <c r="AG48" s="33">
        <v>7.1229000000000001E-2</v>
      </c>
      <c r="AH48" s="33">
        <v>7.4739E-2</v>
      </c>
      <c r="AI48" s="33">
        <v>7.8256999999999993E-2</v>
      </c>
      <c r="AJ48" s="33">
        <v>8.1988000000000005E-2</v>
      </c>
      <c r="AK48" s="33">
        <v>8.5933999999999996E-2</v>
      </c>
      <c r="AL48" s="33">
        <v>9.0301000000000006E-2</v>
      </c>
      <c r="AM48" s="34" t="s">
        <v>153</v>
      </c>
    </row>
    <row r="49" spans="1:39" ht="15" customHeight="1" x14ac:dyDescent="0.45">
      <c r="A49" s="104" t="s">
        <v>1136</v>
      </c>
      <c r="B49" s="55" t="s">
        <v>1112</v>
      </c>
      <c r="C49" s="33">
        <v>0</v>
      </c>
      <c r="D49" s="33">
        <v>0</v>
      </c>
      <c r="E49" s="33">
        <v>0</v>
      </c>
      <c r="F49" s="33">
        <v>3.457E-3</v>
      </c>
      <c r="G49" s="33">
        <v>6.8789999999999997E-3</v>
      </c>
      <c r="H49" s="33">
        <v>1.0264000000000001E-2</v>
      </c>
      <c r="I49" s="33">
        <v>1.3872000000000001E-2</v>
      </c>
      <c r="J49" s="33">
        <v>1.7600000000000001E-2</v>
      </c>
      <c r="K49" s="33">
        <v>2.1301E-2</v>
      </c>
      <c r="L49" s="33">
        <v>2.5047E-2</v>
      </c>
      <c r="M49" s="33">
        <v>2.8662E-2</v>
      </c>
      <c r="N49" s="33">
        <v>3.2103E-2</v>
      </c>
      <c r="O49" s="33">
        <v>3.5615000000000001E-2</v>
      </c>
      <c r="P49" s="33">
        <v>3.9197000000000003E-2</v>
      </c>
      <c r="Q49" s="33">
        <v>4.2701000000000003E-2</v>
      </c>
      <c r="R49" s="33">
        <v>4.6094000000000003E-2</v>
      </c>
      <c r="S49" s="33">
        <v>4.9255E-2</v>
      </c>
      <c r="T49" s="33">
        <v>5.2301E-2</v>
      </c>
      <c r="U49" s="33">
        <v>5.5544999999999997E-2</v>
      </c>
      <c r="V49" s="33">
        <v>5.8857E-2</v>
      </c>
      <c r="W49" s="33">
        <v>6.2157999999999998E-2</v>
      </c>
      <c r="X49" s="33">
        <v>6.5502000000000005E-2</v>
      </c>
      <c r="Y49" s="33">
        <v>6.8967000000000001E-2</v>
      </c>
      <c r="Z49" s="33">
        <v>7.2640999999999997E-2</v>
      </c>
      <c r="AA49" s="33">
        <v>7.6281000000000002E-2</v>
      </c>
      <c r="AB49" s="33">
        <v>8.0328999999999998E-2</v>
      </c>
      <c r="AC49" s="33">
        <v>8.4494E-2</v>
      </c>
      <c r="AD49" s="33">
        <v>8.8856000000000004E-2</v>
      </c>
      <c r="AE49" s="33">
        <v>9.3431E-2</v>
      </c>
      <c r="AF49" s="33">
        <v>9.8086999999999994E-2</v>
      </c>
      <c r="AG49" s="33">
        <v>0.102941</v>
      </c>
      <c r="AH49" s="33">
        <v>0.108014</v>
      </c>
      <c r="AI49" s="33">
        <v>0.113097</v>
      </c>
      <c r="AJ49" s="33">
        <v>0.11849</v>
      </c>
      <c r="AK49" s="33">
        <v>0.124193</v>
      </c>
      <c r="AL49" s="33">
        <v>0.13050400000000001</v>
      </c>
      <c r="AM49" s="34" t="s">
        <v>153</v>
      </c>
    </row>
    <row r="50" spans="1:39" ht="15" customHeight="1" x14ac:dyDescent="0.45">
      <c r="A50" s="104" t="s">
        <v>1137</v>
      </c>
      <c r="B50" s="55" t="s">
        <v>1138</v>
      </c>
      <c r="C50" s="33">
        <v>176.99595600000001</v>
      </c>
      <c r="D50" s="33">
        <v>175.62439000000001</v>
      </c>
      <c r="E50" s="33">
        <v>182.12245200000001</v>
      </c>
      <c r="F50" s="33">
        <v>184.987762</v>
      </c>
      <c r="G50" s="33">
        <v>187.095383</v>
      </c>
      <c r="H50" s="33">
        <v>189.34835799999999</v>
      </c>
      <c r="I50" s="33">
        <v>192.07235700000001</v>
      </c>
      <c r="J50" s="33">
        <v>194.27816799999999</v>
      </c>
      <c r="K50" s="33">
        <v>195.92626999999999</v>
      </c>
      <c r="L50" s="33">
        <v>197.24137899999999</v>
      </c>
      <c r="M50" s="33">
        <v>197.41688500000001</v>
      </c>
      <c r="N50" s="33">
        <v>196.67242400000001</v>
      </c>
      <c r="O50" s="33">
        <v>196.537857</v>
      </c>
      <c r="P50" s="33">
        <v>196.742493</v>
      </c>
      <c r="Q50" s="33">
        <v>197.24838299999999</v>
      </c>
      <c r="R50" s="33">
        <v>198.16108700000001</v>
      </c>
      <c r="S50" s="33">
        <v>198.88919100000001</v>
      </c>
      <c r="T50" s="33">
        <v>199.79269400000001</v>
      </c>
      <c r="U50" s="33">
        <v>201.603836</v>
      </c>
      <c r="V50" s="33">
        <v>204.09845000000001</v>
      </c>
      <c r="W50" s="33">
        <v>206.86305200000001</v>
      </c>
      <c r="X50" s="33">
        <v>209.381989</v>
      </c>
      <c r="Y50" s="33">
        <v>212.324051</v>
      </c>
      <c r="Z50" s="33">
        <v>215.660706</v>
      </c>
      <c r="AA50" s="33">
        <v>218.73303200000001</v>
      </c>
      <c r="AB50" s="33">
        <v>221.29539500000001</v>
      </c>
      <c r="AC50" s="33">
        <v>224.368393</v>
      </c>
      <c r="AD50" s="33">
        <v>227.50894199999999</v>
      </c>
      <c r="AE50" s="33">
        <v>231.08807400000001</v>
      </c>
      <c r="AF50" s="33">
        <v>234.688354</v>
      </c>
      <c r="AG50" s="33">
        <v>238.188232</v>
      </c>
      <c r="AH50" s="33">
        <v>241.73135400000001</v>
      </c>
      <c r="AI50" s="33">
        <v>244.934967</v>
      </c>
      <c r="AJ50" s="33">
        <v>248.13136299999999</v>
      </c>
      <c r="AK50" s="33">
        <v>251.71745300000001</v>
      </c>
      <c r="AL50" s="33">
        <v>255.49646000000001</v>
      </c>
      <c r="AM50" s="34">
        <v>1.1086E-2</v>
      </c>
    </row>
    <row r="51" spans="1:39" ht="15" customHeight="1" x14ac:dyDescent="0.45">
      <c r="A51" s="104" t="s">
        <v>1139</v>
      </c>
      <c r="B51" s="57" t="s">
        <v>1140</v>
      </c>
      <c r="C51" s="61">
        <v>281.78808600000002</v>
      </c>
      <c r="D51" s="61">
        <v>279.966003</v>
      </c>
      <c r="E51" s="61">
        <v>291.01681500000001</v>
      </c>
      <c r="F51" s="61">
        <v>296.46963499999998</v>
      </c>
      <c r="G51" s="61">
        <v>300.94931000000003</v>
      </c>
      <c r="H51" s="61">
        <v>306.51489299999997</v>
      </c>
      <c r="I51" s="61">
        <v>313.30462599999998</v>
      </c>
      <c r="J51" s="61">
        <v>319.56079099999999</v>
      </c>
      <c r="K51" s="61">
        <v>325.48391700000002</v>
      </c>
      <c r="L51" s="61">
        <v>330.67285199999998</v>
      </c>
      <c r="M51" s="61">
        <v>333.74169899999998</v>
      </c>
      <c r="N51" s="61">
        <v>335.20642099999998</v>
      </c>
      <c r="O51" s="61">
        <v>337.80319200000002</v>
      </c>
      <c r="P51" s="61">
        <v>340.89392099999998</v>
      </c>
      <c r="Q51" s="61">
        <v>344.28662100000003</v>
      </c>
      <c r="R51" s="61">
        <v>347.77444500000001</v>
      </c>
      <c r="S51" s="61">
        <v>351.16802999999999</v>
      </c>
      <c r="T51" s="61">
        <v>354.37200899999999</v>
      </c>
      <c r="U51" s="61">
        <v>359.06967200000003</v>
      </c>
      <c r="V51" s="61">
        <v>364.63278200000002</v>
      </c>
      <c r="W51" s="61">
        <v>370.28552200000001</v>
      </c>
      <c r="X51" s="61">
        <v>375.55578600000001</v>
      </c>
      <c r="Y51" s="61">
        <v>381.40273999999999</v>
      </c>
      <c r="Z51" s="61">
        <v>388.07705700000002</v>
      </c>
      <c r="AA51" s="61">
        <v>393.80221599999999</v>
      </c>
      <c r="AB51" s="61">
        <v>399.51156600000002</v>
      </c>
      <c r="AC51" s="61">
        <v>405.54599000000002</v>
      </c>
      <c r="AD51" s="61">
        <v>411.96060199999999</v>
      </c>
      <c r="AE51" s="61">
        <v>419.08071899999999</v>
      </c>
      <c r="AF51" s="61">
        <v>426.07559199999997</v>
      </c>
      <c r="AG51" s="61">
        <v>432.99249300000002</v>
      </c>
      <c r="AH51" s="61">
        <v>440.23703</v>
      </c>
      <c r="AI51" s="61">
        <v>446.93640099999999</v>
      </c>
      <c r="AJ51" s="61">
        <v>453.85266100000001</v>
      </c>
      <c r="AK51" s="61">
        <v>461.51586900000001</v>
      </c>
      <c r="AL51" s="61">
        <v>469.42639200000002</v>
      </c>
      <c r="AM51" s="60">
        <v>1.5317000000000001E-2</v>
      </c>
    </row>
    <row r="53" spans="1:39" ht="15" customHeight="1" x14ac:dyDescent="0.45">
      <c r="B53" s="57" t="s">
        <v>1141</v>
      </c>
    </row>
    <row r="54" spans="1:39" ht="15" customHeight="1" x14ac:dyDescent="0.45">
      <c r="B54" s="57" t="s">
        <v>1094</v>
      </c>
    </row>
    <row r="55" spans="1:39" ht="15" customHeight="1" x14ac:dyDescent="0.45">
      <c r="A55" s="104" t="s">
        <v>1142</v>
      </c>
      <c r="B55" s="55" t="s">
        <v>1096</v>
      </c>
      <c r="C55" s="33">
        <v>380.33676100000002</v>
      </c>
      <c r="D55" s="33">
        <v>374.01913500000001</v>
      </c>
      <c r="E55" s="33">
        <v>382.62728900000002</v>
      </c>
      <c r="F55" s="33">
        <v>378.54754600000001</v>
      </c>
      <c r="G55" s="33">
        <v>371.74527</v>
      </c>
      <c r="H55" s="33">
        <v>367.497345</v>
      </c>
      <c r="I55" s="33">
        <v>364.31774899999999</v>
      </c>
      <c r="J55" s="33">
        <v>359.86773699999998</v>
      </c>
      <c r="K55" s="33">
        <v>356.49371300000001</v>
      </c>
      <c r="L55" s="33">
        <v>353.36825599999997</v>
      </c>
      <c r="M55" s="33">
        <v>348.269836</v>
      </c>
      <c r="N55" s="33">
        <v>341.82473800000002</v>
      </c>
      <c r="O55" s="33">
        <v>336.91290300000003</v>
      </c>
      <c r="P55" s="33">
        <v>332.79531900000001</v>
      </c>
      <c r="Q55" s="33">
        <v>327.92379799999998</v>
      </c>
      <c r="R55" s="33">
        <v>323.378174</v>
      </c>
      <c r="S55" s="33">
        <v>319.51693699999998</v>
      </c>
      <c r="T55" s="33">
        <v>315.31463600000001</v>
      </c>
      <c r="U55" s="33">
        <v>312.55517600000002</v>
      </c>
      <c r="V55" s="33">
        <v>309.90228300000001</v>
      </c>
      <c r="W55" s="33">
        <v>307.19296300000002</v>
      </c>
      <c r="X55" s="33">
        <v>304.66546599999998</v>
      </c>
      <c r="Y55" s="33">
        <v>303.17440800000003</v>
      </c>
      <c r="Z55" s="33">
        <v>302.325897</v>
      </c>
      <c r="AA55" s="33">
        <v>300.30773900000003</v>
      </c>
      <c r="AB55" s="33">
        <v>300.27600100000001</v>
      </c>
      <c r="AC55" s="33">
        <v>300.10760499999998</v>
      </c>
      <c r="AD55" s="33">
        <v>300.66125499999998</v>
      </c>
      <c r="AE55" s="33">
        <v>301.75439499999999</v>
      </c>
      <c r="AF55" s="33">
        <v>302.71078499999999</v>
      </c>
      <c r="AG55" s="33">
        <v>303.92260700000003</v>
      </c>
      <c r="AH55" s="33">
        <v>306.00372299999998</v>
      </c>
      <c r="AI55" s="33">
        <v>307.82278400000001</v>
      </c>
      <c r="AJ55" s="33">
        <v>310.41754200000003</v>
      </c>
      <c r="AK55" s="33">
        <v>313.572205</v>
      </c>
      <c r="AL55" s="33">
        <v>316.68090799999999</v>
      </c>
      <c r="AM55" s="34">
        <v>-4.8830000000000002E-3</v>
      </c>
    </row>
    <row r="56" spans="1:39" ht="15" customHeight="1" x14ac:dyDescent="0.45">
      <c r="A56" s="104" t="s">
        <v>1143</v>
      </c>
      <c r="B56" s="55" t="s">
        <v>1098</v>
      </c>
      <c r="C56" s="33">
        <v>170.39013700000001</v>
      </c>
      <c r="D56" s="33">
        <v>169.20666499999999</v>
      </c>
      <c r="E56" s="33">
        <v>175.189865</v>
      </c>
      <c r="F56" s="33">
        <v>176.16641200000001</v>
      </c>
      <c r="G56" s="33">
        <v>176.26658599999999</v>
      </c>
      <c r="H56" s="33">
        <v>178.05886799999999</v>
      </c>
      <c r="I56" s="33">
        <v>180.581772</v>
      </c>
      <c r="J56" s="33">
        <v>182.521255</v>
      </c>
      <c r="K56" s="33">
        <v>185.123245</v>
      </c>
      <c r="L56" s="33">
        <v>187.831604</v>
      </c>
      <c r="M56" s="33">
        <v>189.48333700000001</v>
      </c>
      <c r="N56" s="33">
        <v>190.77488700000001</v>
      </c>
      <c r="O56" s="33">
        <v>192.95074500000001</v>
      </c>
      <c r="P56" s="33">
        <v>195.17143200000001</v>
      </c>
      <c r="Q56" s="33">
        <v>197.188965</v>
      </c>
      <c r="R56" s="33">
        <v>199.06874099999999</v>
      </c>
      <c r="S56" s="33">
        <v>201.19750999999999</v>
      </c>
      <c r="T56" s="33">
        <v>203.258499</v>
      </c>
      <c r="U56" s="33">
        <v>206.31913800000001</v>
      </c>
      <c r="V56" s="33">
        <v>209.07624799999999</v>
      </c>
      <c r="W56" s="33">
        <v>211.580139</v>
      </c>
      <c r="X56" s="33">
        <v>214.23817399999999</v>
      </c>
      <c r="Y56" s="33">
        <v>217.05387899999999</v>
      </c>
      <c r="Z56" s="33">
        <v>220.03329500000001</v>
      </c>
      <c r="AA56" s="33">
        <v>221.86256399999999</v>
      </c>
      <c r="AB56" s="33">
        <v>224.73339799999999</v>
      </c>
      <c r="AC56" s="33">
        <v>226.978363</v>
      </c>
      <c r="AD56" s="33">
        <v>228.954407</v>
      </c>
      <c r="AE56" s="33">
        <v>230.814896</v>
      </c>
      <c r="AF56" s="33">
        <v>232.35105899999999</v>
      </c>
      <c r="AG56" s="33">
        <v>233.73286400000001</v>
      </c>
      <c r="AH56" s="33">
        <v>235.42326399999999</v>
      </c>
      <c r="AI56" s="33">
        <v>236.36251799999999</v>
      </c>
      <c r="AJ56" s="33">
        <v>237.714249</v>
      </c>
      <c r="AK56" s="33">
        <v>238.981064</v>
      </c>
      <c r="AL56" s="33">
        <v>239.731155</v>
      </c>
      <c r="AM56" s="34">
        <v>1.03E-2</v>
      </c>
    </row>
    <row r="57" spans="1:39" ht="15" customHeight="1" x14ac:dyDescent="0.45">
      <c r="A57" s="104" t="s">
        <v>1144</v>
      </c>
      <c r="B57" s="55" t="s">
        <v>1100</v>
      </c>
      <c r="C57" s="33">
        <v>2.8617E-2</v>
      </c>
      <c r="D57" s="33">
        <v>2.5845E-2</v>
      </c>
      <c r="E57" s="33">
        <v>2.4157000000000001E-2</v>
      </c>
      <c r="F57" s="33">
        <v>7.2028999999999996E-2</v>
      </c>
      <c r="G57" s="33">
        <v>0.117369</v>
      </c>
      <c r="H57" s="33">
        <v>0.16111600000000001</v>
      </c>
      <c r="I57" s="33">
        <v>0.203296</v>
      </c>
      <c r="J57" s="33">
        <v>0.24280399999999999</v>
      </c>
      <c r="K57" s="33">
        <v>0.28237600000000002</v>
      </c>
      <c r="L57" s="33">
        <v>0.322689</v>
      </c>
      <c r="M57" s="33">
        <v>0.360738</v>
      </c>
      <c r="N57" s="33">
        <v>0.39655299999999999</v>
      </c>
      <c r="O57" s="33">
        <v>0.43423099999999998</v>
      </c>
      <c r="P57" s="33">
        <v>0.47386499999999998</v>
      </c>
      <c r="Q57" s="33">
        <v>0.51250300000000004</v>
      </c>
      <c r="R57" s="33">
        <v>0.55062800000000001</v>
      </c>
      <c r="S57" s="33">
        <v>0.58808700000000003</v>
      </c>
      <c r="T57" s="33">
        <v>0.62756400000000001</v>
      </c>
      <c r="U57" s="33">
        <v>0.66805499999999995</v>
      </c>
      <c r="V57" s="33">
        <v>0.70771799999999996</v>
      </c>
      <c r="W57" s="33">
        <v>0.748753</v>
      </c>
      <c r="X57" s="33">
        <v>0.79079100000000002</v>
      </c>
      <c r="Y57" s="33">
        <v>0.835866</v>
      </c>
      <c r="Z57" s="33">
        <v>0.884301</v>
      </c>
      <c r="AA57" s="33">
        <v>0.92976099999999995</v>
      </c>
      <c r="AB57" s="33">
        <v>0.979819</v>
      </c>
      <c r="AC57" s="33">
        <v>1.0321130000000001</v>
      </c>
      <c r="AD57" s="33">
        <v>1.0849629999999999</v>
      </c>
      <c r="AE57" s="33">
        <v>1.1385110000000001</v>
      </c>
      <c r="AF57" s="33">
        <v>1.19394</v>
      </c>
      <c r="AG57" s="33">
        <v>1.253371</v>
      </c>
      <c r="AH57" s="33">
        <v>1.316767</v>
      </c>
      <c r="AI57" s="33">
        <v>1.3806769999999999</v>
      </c>
      <c r="AJ57" s="33">
        <v>1.451092</v>
      </c>
      <c r="AK57" s="33">
        <v>1.5270969999999999</v>
      </c>
      <c r="AL57" s="33">
        <v>1.6086990000000001</v>
      </c>
      <c r="AM57" s="34">
        <v>0.129191</v>
      </c>
    </row>
    <row r="58" spans="1:39" ht="15" customHeight="1" x14ac:dyDescent="0.45">
      <c r="A58" s="104" t="s">
        <v>1145</v>
      </c>
      <c r="B58" s="55" t="s">
        <v>1102</v>
      </c>
      <c r="C58" s="33">
        <v>0</v>
      </c>
      <c r="D58" s="33">
        <v>0</v>
      </c>
      <c r="E58" s="33">
        <v>0</v>
      </c>
      <c r="F58" s="33">
        <v>3.1837999999999998E-2</v>
      </c>
      <c r="G58" s="33">
        <v>6.1832999999999999E-2</v>
      </c>
      <c r="H58" s="33">
        <v>8.9704000000000006E-2</v>
      </c>
      <c r="I58" s="33">
        <v>0.116522</v>
      </c>
      <c r="J58" s="33">
        <v>0.14216400000000001</v>
      </c>
      <c r="K58" s="33">
        <v>0.16767799999999999</v>
      </c>
      <c r="L58" s="33">
        <v>0.194163</v>
      </c>
      <c r="M58" s="33">
        <v>0.220218</v>
      </c>
      <c r="N58" s="33">
        <v>0.24604599999999999</v>
      </c>
      <c r="O58" s="33">
        <v>0.27440599999999998</v>
      </c>
      <c r="P58" s="33">
        <v>0.30555700000000002</v>
      </c>
      <c r="Q58" s="33">
        <v>0.33782800000000002</v>
      </c>
      <c r="R58" s="33">
        <v>0.37199300000000002</v>
      </c>
      <c r="S58" s="33">
        <v>0.408192</v>
      </c>
      <c r="T58" s="33">
        <v>0.44770399999999999</v>
      </c>
      <c r="U58" s="33">
        <v>0.49274800000000002</v>
      </c>
      <c r="V58" s="33">
        <v>0.54255799999999998</v>
      </c>
      <c r="W58" s="33">
        <v>0.59657700000000002</v>
      </c>
      <c r="X58" s="33">
        <v>0.65624300000000002</v>
      </c>
      <c r="Y58" s="33">
        <v>0.724105</v>
      </c>
      <c r="Z58" s="33">
        <v>0.80154400000000003</v>
      </c>
      <c r="AA58" s="33">
        <v>0.88337399999999999</v>
      </c>
      <c r="AB58" s="33">
        <v>0.97740099999999996</v>
      </c>
      <c r="AC58" s="33">
        <v>1.083799</v>
      </c>
      <c r="AD58" s="33">
        <v>1.2016610000000001</v>
      </c>
      <c r="AE58" s="33">
        <v>1.3323100000000001</v>
      </c>
      <c r="AF58" s="33">
        <v>1.4792110000000001</v>
      </c>
      <c r="AG58" s="33">
        <v>1.6469469999999999</v>
      </c>
      <c r="AH58" s="33">
        <v>1.837161</v>
      </c>
      <c r="AI58" s="33">
        <v>2.046154</v>
      </c>
      <c r="AJ58" s="33">
        <v>2.2866580000000001</v>
      </c>
      <c r="AK58" s="33">
        <v>2.561785</v>
      </c>
      <c r="AL58" s="33">
        <v>2.8701430000000001</v>
      </c>
      <c r="AM58" s="34" t="s">
        <v>153</v>
      </c>
    </row>
    <row r="59" spans="1:39" ht="15" customHeight="1" x14ac:dyDescent="0.45">
      <c r="A59" s="104" t="s">
        <v>1146</v>
      </c>
      <c r="B59" s="55" t="s">
        <v>1104</v>
      </c>
      <c r="C59" s="33">
        <v>32.957419999999999</v>
      </c>
      <c r="D59" s="33">
        <v>40.505001</v>
      </c>
      <c r="E59" s="33">
        <v>49.591557000000002</v>
      </c>
      <c r="F59" s="33">
        <v>56.742728999999997</v>
      </c>
      <c r="G59" s="33">
        <v>62.926304000000002</v>
      </c>
      <c r="H59" s="33">
        <v>69.181586999999993</v>
      </c>
      <c r="I59" s="33">
        <v>75.259665999999996</v>
      </c>
      <c r="J59" s="33">
        <v>80.783126999999993</v>
      </c>
      <c r="K59" s="33">
        <v>86.321831000000003</v>
      </c>
      <c r="L59" s="33">
        <v>91.826285999999996</v>
      </c>
      <c r="M59" s="33">
        <v>96.615807000000004</v>
      </c>
      <c r="N59" s="33">
        <v>100.989853</v>
      </c>
      <c r="O59" s="33">
        <v>105.86882799999999</v>
      </c>
      <c r="P59" s="33">
        <v>111.003349</v>
      </c>
      <c r="Q59" s="33">
        <v>115.879898</v>
      </c>
      <c r="R59" s="33">
        <v>120.812119</v>
      </c>
      <c r="S59" s="33">
        <v>125.680649</v>
      </c>
      <c r="T59" s="33">
        <v>130.73791499999999</v>
      </c>
      <c r="U59" s="33">
        <v>136.52023299999999</v>
      </c>
      <c r="V59" s="33">
        <v>142.22583</v>
      </c>
      <c r="W59" s="33">
        <v>147.72743199999999</v>
      </c>
      <c r="X59" s="33">
        <v>153.33109999999999</v>
      </c>
      <c r="Y59" s="33">
        <v>159.35678100000001</v>
      </c>
      <c r="Z59" s="33">
        <v>165.885895</v>
      </c>
      <c r="AA59" s="33">
        <v>172.16473400000001</v>
      </c>
      <c r="AB59" s="33">
        <v>179.43158</v>
      </c>
      <c r="AC59" s="33">
        <v>187.27517700000001</v>
      </c>
      <c r="AD59" s="33">
        <v>195.438019</v>
      </c>
      <c r="AE59" s="33">
        <v>204.006393</v>
      </c>
      <c r="AF59" s="33">
        <v>212.93164100000001</v>
      </c>
      <c r="AG59" s="33">
        <v>222.67065400000001</v>
      </c>
      <c r="AH59" s="33">
        <v>233.292191</v>
      </c>
      <c r="AI59" s="33">
        <v>244.06637599999999</v>
      </c>
      <c r="AJ59" s="33">
        <v>256.03878800000001</v>
      </c>
      <c r="AK59" s="33">
        <v>268.99749800000001</v>
      </c>
      <c r="AL59" s="33">
        <v>282.47537199999999</v>
      </c>
      <c r="AM59" s="34">
        <v>5.8785999999999998E-2</v>
      </c>
    </row>
    <row r="60" spans="1:39" ht="15" customHeight="1" x14ac:dyDescent="0.45">
      <c r="A60" s="104" t="s">
        <v>1147</v>
      </c>
      <c r="B60" s="55" t="s">
        <v>1106</v>
      </c>
      <c r="C60" s="33">
        <v>9.2770000000000005E-3</v>
      </c>
      <c r="D60" s="33">
        <v>8.7220000000000006E-3</v>
      </c>
      <c r="E60" s="33">
        <v>8.3909999999999992E-3</v>
      </c>
      <c r="F60" s="33">
        <v>0.13206300000000001</v>
      </c>
      <c r="G60" s="33">
        <v>0.252002</v>
      </c>
      <c r="H60" s="33">
        <v>0.37931599999999999</v>
      </c>
      <c r="I60" s="33">
        <v>0.51365300000000003</v>
      </c>
      <c r="J60" s="33">
        <v>0.64881900000000003</v>
      </c>
      <c r="K60" s="33">
        <v>0.78682099999999999</v>
      </c>
      <c r="L60" s="33">
        <v>0.92832599999999998</v>
      </c>
      <c r="M60" s="33">
        <v>1.0638799999999999</v>
      </c>
      <c r="N60" s="33">
        <v>1.1934750000000001</v>
      </c>
      <c r="O60" s="33">
        <v>1.3283670000000001</v>
      </c>
      <c r="P60" s="33">
        <v>1.465924</v>
      </c>
      <c r="Q60" s="33">
        <v>1.5981780000000001</v>
      </c>
      <c r="R60" s="33">
        <v>1.7287980000000001</v>
      </c>
      <c r="S60" s="33">
        <v>1.85737</v>
      </c>
      <c r="T60" s="33">
        <v>1.9880169999999999</v>
      </c>
      <c r="U60" s="33">
        <v>2.128571</v>
      </c>
      <c r="V60" s="33">
        <v>2.2728109999999999</v>
      </c>
      <c r="W60" s="33">
        <v>2.417996</v>
      </c>
      <c r="X60" s="33">
        <v>2.568641</v>
      </c>
      <c r="Y60" s="33">
        <v>2.7284169999999999</v>
      </c>
      <c r="Z60" s="33">
        <v>2.8979629999999998</v>
      </c>
      <c r="AA60" s="33">
        <v>3.063234</v>
      </c>
      <c r="AB60" s="33">
        <v>3.2458170000000002</v>
      </c>
      <c r="AC60" s="33">
        <v>3.4317730000000002</v>
      </c>
      <c r="AD60" s="33">
        <v>3.6174620000000002</v>
      </c>
      <c r="AE60" s="33">
        <v>3.8041369999999999</v>
      </c>
      <c r="AF60" s="33">
        <v>3.9951880000000002</v>
      </c>
      <c r="AG60" s="33">
        <v>4.1988019999999997</v>
      </c>
      <c r="AH60" s="33">
        <v>4.4147239999999996</v>
      </c>
      <c r="AI60" s="33">
        <v>4.6334869999999997</v>
      </c>
      <c r="AJ60" s="33">
        <v>4.8759670000000002</v>
      </c>
      <c r="AK60" s="33">
        <v>5.1379460000000003</v>
      </c>
      <c r="AL60" s="33">
        <v>5.4164240000000001</v>
      </c>
      <c r="AM60" s="34">
        <v>0.208232</v>
      </c>
    </row>
    <row r="61" spans="1:39" ht="15" customHeight="1" x14ac:dyDescent="0.45">
      <c r="A61" s="104" t="s">
        <v>1148</v>
      </c>
      <c r="B61" s="55" t="s">
        <v>1108</v>
      </c>
      <c r="C61" s="33">
        <v>0</v>
      </c>
      <c r="D61" s="33">
        <v>0</v>
      </c>
      <c r="E61" s="33">
        <v>0</v>
      </c>
      <c r="F61" s="33">
        <v>0</v>
      </c>
      <c r="G61" s="33">
        <v>0</v>
      </c>
      <c r="H61" s="33">
        <v>3.2423E-2</v>
      </c>
      <c r="I61" s="33">
        <v>6.6042000000000003E-2</v>
      </c>
      <c r="J61" s="33">
        <v>0.100887</v>
      </c>
      <c r="K61" s="33">
        <v>0.13680700000000001</v>
      </c>
      <c r="L61" s="33">
        <v>0.17402000000000001</v>
      </c>
      <c r="M61" s="33">
        <v>0.21010100000000001</v>
      </c>
      <c r="N61" s="33">
        <v>0.24446100000000001</v>
      </c>
      <c r="O61" s="33">
        <v>0.27920099999999998</v>
      </c>
      <c r="P61" s="33">
        <v>0.31411899999999998</v>
      </c>
      <c r="Q61" s="33">
        <v>0.34694199999999997</v>
      </c>
      <c r="R61" s="33">
        <v>0.378523</v>
      </c>
      <c r="S61" s="33">
        <v>0.40878399999999998</v>
      </c>
      <c r="T61" s="33">
        <v>0.438801</v>
      </c>
      <c r="U61" s="33">
        <v>0.47054099999999999</v>
      </c>
      <c r="V61" s="33">
        <v>0.50266500000000003</v>
      </c>
      <c r="W61" s="33">
        <v>0.53464199999999995</v>
      </c>
      <c r="X61" s="33">
        <v>0.567608</v>
      </c>
      <c r="Y61" s="33">
        <v>0.60319900000000004</v>
      </c>
      <c r="Z61" s="33">
        <v>0.64176599999999995</v>
      </c>
      <c r="AA61" s="33">
        <v>0.67940400000000001</v>
      </c>
      <c r="AB61" s="33">
        <v>0.72076300000000004</v>
      </c>
      <c r="AC61" s="33">
        <v>0.76399600000000001</v>
      </c>
      <c r="AD61" s="33">
        <v>0.80793999999999999</v>
      </c>
      <c r="AE61" s="33">
        <v>0.85119100000000003</v>
      </c>
      <c r="AF61" s="33">
        <v>0.89471299999999998</v>
      </c>
      <c r="AG61" s="33">
        <v>0.94047199999999997</v>
      </c>
      <c r="AH61" s="33">
        <v>0.98859200000000003</v>
      </c>
      <c r="AI61" s="33">
        <v>1.037066</v>
      </c>
      <c r="AJ61" s="33">
        <v>1.0903179999999999</v>
      </c>
      <c r="AK61" s="33">
        <v>1.147564</v>
      </c>
      <c r="AL61" s="33">
        <v>1.2074990000000001</v>
      </c>
      <c r="AM61" s="34" t="s">
        <v>153</v>
      </c>
    </row>
    <row r="62" spans="1:39" ht="15" customHeight="1" x14ac:dyDescent="0.45">
      <c r="A62" s="104" t="s">
        <v>1149</v>
      </c>
      <c r="B62" s="55" t="s">
        <v>1110</v>
      </c>
      <c r="C62" s="33">
        <v>0</v>
      </c>
      <c r="D62" s="33">
        <v>0</v>
      </c>
      <c r="E62" s="33">
        <v>0</v>
      </c>
      <c r="F62" s="33">
        <v>0</v>
      </c>
      <c r="G62" s="33">
        <v>0</v>
      </c>
      <c r="H62" s="33">
        <v>3.6090999999999998E-2</v>
      </c>
      <c r="I62" s="33">
        <v>7.3410000000000003E-2</v>
      </c>
      <c r="J62" s="33">
        <v>0.112566</v>
      </c>
      <c r="K62" s="33">
        <v>0.153304</v>
      </c>
      <c r="L62" s="33">
        <v>0.19599</v>
      </c>
      <c r="M62" s="33">
        <v>0.23799400000000001</v>
      </c>
      <c r="N62" s="33">
        <v>0.27876499999999999</v>
      </c>
      <c r="O62" s="33">
        <v>0.32082899999999998</v>
      </c>
      <c r="P62" s="33">
        <v>0.36368699999999998</v>
      </c>
      <c r="Q62" s="33">
        <v>0.40499200000000002</v>
      </c>
      <c r="R62" s="33">
        <v>0.445548</v>
      </c>
      <c r="S62" s="33">
        <v>0.48518099999999997</v>
      </c>
      <c r="T62" s="33">
        <v>0.524868</v>
      </c>
      <c r="U62" s="33">
        <v>0.56671199999999999</v>
      </c>
      <c r="V62" s="33">
        <v>0.60912900000000003</v>
      </c>
      <c r="W62" s="33">
        <v>0.651366</v>
      </c>
      <c r="X62" s="33">
        <v>0.694716</v>
      </c>
      <c r="Y62" s="33">
        <v>0.74115900000000001</v>
      </c>
      <c r="Z62" s="33">
        <v>0.79111200000000004</v>
      </c>
      <c r="AA62" s="33">
        <v>0.83981099999999997</v>
      </c>
      <c r="AB62" s="33">
        <v>0.89303999999999994</v>
      </c>
      <c r="AC62" s="33">
        <v>0.94852899999999996</v>
      </c>
      <c r="AD62" s="33">
        <v>1.0047980000000001</v>
      </c>
      <c r="AE62" s="33">
        <v>1.0602609999999999</v>
      </c>
      <c r="AF62" s="33">
        <v>1.11605</v>
      </c>
      <c r="AG62" s="33">
        <v>1.1745159999999999</v>
      </c>
      <c r="AH62" s="33">
        <v>1.2357389999999999</v>
      </c>
      <c r="AI62" s="33">
        <v>1.2971729999999999</v>
      </c>
      <c r="AJ62" s="33">
        <v>1.36432</v>
      </c>
      <c r="AK62" s="33">
        <v>1.4361900000000001</v>
      </c>
      <c r="AL62" s="33">
        <v>1.5110809999999999</v>
      </c>
      <c r="AM62" s="34" t="s">
        <v>153</v>
      </c>
    </row>
    <row r="63" spans="1:39" ht="15" customHeight="1" x14ac:dyDescent="0.45">
      <c r="A63" s="104" t="s">
        <v>1150</v>
      </c>
      <c r="B63" s="55" t="s">
        <v>1112</v>
      </c>
      <c r="C63" s="33">
        <v>0</v>
      </c>
      <c r="D63" s="33">
        <v>0</v>
      </c>
      <c r="E63" s="33">
        <v>0</v>
      </c>
      <c r="F63" s="33">
        <v>0</v>
      </c>
      <c r="G63" s="33">
        <v>0</v>
      </c>
      <c r="H63" s="33">
        <v>0</v>
      </c>
      <c r="I63" s="33">
        <v>0</v>
      </c>
      <c r="J63" s="33">
        <v>0</v>
      </c>
      <c r="K63" s="33">
        <v>0</v>
      </c>
      <c r="L63" s="33">
        <v>0</v>
      </c>
      <c r="M63" s="33">
        <v>0</v>
      </c>
      <c r="N63" s="33">
        <v>0</v>
      </c>
      <c r="O63" s="33">
        <v>0</v>
      </c>
      <c r="P63" s="33">
        <v>0</v>
      </c>
      <c r="Q63" s="33">
        <v>0</v>
      </c>
      <c r="R63" s="33">
        <v>0</v>
      </c>
      <c r="S63" s="33">
        <v>0</v>
      </c>
      <c r="T63" s="33">
        <v>0</v>
      </c>
      <c r="U63" s="33">
        <v>0</v>
      </c>
      <c r="V63" s="33">
        <v>0</v>
      </c>
      <c r="W63" s="33">
        <v>0</v>
      </c>
      <c r="X63" s="33">
        <v>0</v>
      </c>
      <c r="Y63" s="33">
        <v>0</v>
      </c>
      <c r="Z63" s="33">
        <v>0</v>
      </c>
      <c r="AA63" s="33">
        <v>0</v>
      </c>
      <c r="AB63" s="33">
        <v>0</v>
      </c>
      <c r="AC63" s="33">
        <v>0</v>
      </c>
      <c r="AD63" s="33">
        <v>0</v>
      </c>
      <c r="AE63" s="33">
        <v>0</v>
      </c>
      <c r="AF63" s="33">
        <v>0</v>
      </c>
      <c r="AG63" s="33">
        <v>0</v>
      </c>
      <c r="AH63" s="33">
        <v>0</v>
      </c>
      <c r="AI63" s="33">
        <v>0</v>
      </c>
      <c r="AJ63" s="33">
        <v>0</v>
      </c>
      <c r="AK63" s="33">
        <v>0</v>
      </c>
      <c r="AL63" s="33">
        <v>0</v>
      </c>
      <c r="AM63" s="34" t="s">
        <v>153</v>
      </c>
    </row>
    <row r="64" spans="1:39" ht="15" customHeight="1" x14ac:dyDescent="0.45">
      <c r="A64" s="104" t="s">
        <v>1151</v>
      </c>
      <c r="B64" s="55" t="s">
        <v>1114</v>
      </c>
      <c r="C64" s="33">
        <v>583.72222899999997</v>
      </c>
      <c r="D64" s="33">
        <v>583.76556400000004</v>
      </c>
      <c r="E64" s="33">
        <v>607.44152799999995</v>
      </c>
      <c r="F64" s="33">
        <v>611.69281000000001</v>
      </c>
      <c r="G64" s="33">
        <v>611.36926300000005</v>
      </c>
      <c r="H64" s="33">
        <v>615.43670699999996</v>
      </c>
      <c r="I64" s="33">
        <v>621.13183600000002</v>
      </c>
      <c r="J64" s="33">
        <v>624.41925000000003</v>
      </c>
      <c r="K64" s="33">
        <v>629.46563700000002</v>
      </c>
      <c r="L64" s="33">
        <v>634.84124799999995</v>
      </c>
      <c r="M64" s="33">
        <v>636.46173099999999</v>
      </c>
      <c r="N64" s="33">
        <v>635.94891399999995</v>
      </c>
      <c r="O64" s="33">
        <v>638.369507</v>
      </c>
      <c r="P64" s="33">
        <v>641.89331100000004</v>
      </c>
      <c r="Q64" s="33">
        <v>644.19323699999995</v>
      </c>
      <c r="R64" s="33">
        <v>646.73449700000003</v>
      </c>
      <c r="S64" s="33">
        <v>650.14263900000003</v>
      </c>
      <c r="T64" s="33">
        <v>653.33795199999997</v>
      </c>
      <c r="U64" s="33">
        <v>659.72119099999998</v>
      </c>
      <c r="V64" s="33">
        <v>665.83953899999995</v>
      </c>
      <c r="W64" s="33">
        <v>671.45001200000002</v>
      </c>
      <c r="X64" s="33">
        <v>677.51275599999997</v>
      </c>
      <c r="Y64" s="33">
        <v>685.21777299999997</v>
      </c>
      <c r="Z64" s="33">
        <v>694.26220699999999</v>
      </c>
      <c r="AA64" s="33">
        <v>700.730591</v>
      </c>
      <c r="AB64" s="33">
        <v>711.25799600000005</v>
      </c>
      <c r="AC64" s="33">
        <v>721.62127699999996</v>
      </c>
      <c r="AD64" s="33">
        <v>732.77056900000002</v>
      </c>
      <c r="AE64" s="33">
        <v>744.76208499999996</v>
      </c>
      <c r="AF64" s="33">
        <v>756.672729</v>
      </c>
      <c r="AG64" s="33">
        <v>769.53991699999995</v>
      </c>
      <c r="AH64" s="33">
        <v>784.51196300000004</v>
      </c>
      <c r="AI64" s="33">
        <v>798.64599599999997</v>
      </c>
      <c r="AJ64" s="33">
        <v>815.23877000000005</v>
      </c>
      <c r="AK64" s="33">
        <v>833.36102300000005</v>
      </c>
      <c r="AL64" s="33">
        <v>851.50122099999999</v>
      </c>
      <c r="AM64" s="34">
        <v>1.1165E-2</v>
      </c>
    </row>
    <row r="65" spans="1:39" ht="15" customHeight="1" x14ac:dyDescent="0.45">
      <c r="B65" s="57" t="s">
        <v>1115</v>
      </c>
    </row>
    <row r="66" spans="1:39" ht="15" customHeight="1" x14ac:dyDescent="0.45">
      <c r="A66" s="104" t="s">
        <v>1152</v>
      </c>
      <c r="B66" s="55" t="s">
        <v>1096</v>
      </c>
      <c r="C66" s="33">
        <v>567.86908000000005</v>
      </c>
      <c r="D66" s="33">
        <v>562.58734100000004</v>
      </c>
      <c r="E66" s="33">
        <v>587.36352499999998</v>
      </c>
      <c r="F66" s="33">
        <v>601.137878</v>
      </c>
      <c r="G66" s="33">
        <v>617.61120600000004</v>
      </c>
      <c r="H66" s="33">
        <v>640.54669200000001</v>
      </c>
      <c r="I66" s="33">
        <v>667.68957499999999</v>
      </c>
      <c r="J66" s="33">
        <v>695.63763400000005</v>
      </c>
      <c r="K66" s="33">
        <v>722.44232199999999</v>
      </c>
      <c r="L66" s="33">
        <v>741.68029799999999</v>
      </c>
      <c r="M66" s="33">
        <v>752.97131300000001</v>
      </c>
      <c r="N66" s="33">
        <v>757.31146200000001</v>
      </c>
      <c r="O66" s="33">
        <v>762.53289800000005</v>
      </c>
      <c r="P66" s="33">
        <v>767.35675000000003</v>
      </c>
      <c r="Q66" s="33">
        <v>771.54919400000006</v>
      </c>
      <c r="R66" s="33">
        <v>772.96063200000003</v>
      </c>
      <c r="S66" s="33">
        <v>773.54370100000006</v>
      </c>
      <c r="T66" s="33">
        <v>772.14160200000003</v>
      </c>
      <c r="U66" s="33">
        <v>774.39269999999999</v>
      </c>
      <c r="V66" s="33">
        <v>779.01458700000001</v>
      </c>
      <c r="W66" s="33">
        <v>784.56683299999997</v>
      </c>
      <c r="X66" s="33">
        <v>789.86395300000004</v>
      </c>
      <c r="Y66" s="33">
        <v>796.29095500000005</v>
      </c>
      <c r="Z66" s="33">
        <v>804.98474099999999</v>
      </c>
      <c r="AA66" s="33">
        <v>811.79480000000001</v>
      </c>
      <c r="AB66" s="33">
        <v>819.11663799999997</v>
      </c>
      <c r="AC66" s="33">
        <v>825.21270800000002</v>
      </c>
      <c r="AD66" s="33">
        <v>834.629639</v>
      </c>
      <c r="AE66" s="33">
        <v>846.61895800000002</v>
      </c>
      <c r="AF66" s="33">
        <v>858.42077600000005</v>
      </c>
      <c r="AG66" s="33">
        <v>869.26391599999999</v>
      </c>
      <c r="AH66" s="33">
        <v>881.42932099999996</v>
      </c>
      <c r="AI66" s="33">
        <v>893.271973</v>
      </c>
      <c r="AJ66" s="33">
        <v>904.53924600000005</v>
      </c>
      <c r="AK66" s="33">
        <v>917.56933600000002</v>
      </c>
      <c r="AL66" s="33">
        <v>931.175659</v>
      </c>
      <c r="AM66" s="34">
        <v>1.4931E-2</v>
      </c>
    </row>
    <row r="67" spans="1:39" ht="15" customHeight="1" x14ac:dyDescent="0.45">
      <c r="A67" s="104" t="s">
        <v>1153</v>
      </c>
      <c r="B67" s="55" t="s">
        <v>1098</v>
      </c>
      <c r="C67" s="33">
        <v>311.818512</v>
      </c>
      <c r="D67" s="33">
        <v>299.22103900000002</v>
      </c>
      <c r="E67" s="33">
        <v>301.17218000000003</v>
      </c>
      <c r="F67" s="33">
        <v>296.523529</v>
      </c>
      <c r="G67" s="33">
        <v>293.44103999999999</v>
      </c>
      <c r="H67" s="33">
        <v>293.53900099999998</v>
      </c>
      <c r="I67" s="33">
        <v>294.32165500000002</v>
      </c>
      <c r="J67" s="33">
        <v>295.36792000000003</v>
      </c>
      <c r="K67" s="33">
        <v>296.624481</v>
      </c>
      <c r="L67" s="33">
        <v>296.99011200000001</v>
      </c>
      <c r="M67" s="33">
        <v>293.572113</v>
      </c>
      <c r="N67" s="33">
        <v>289.29037499999998</v>
      </c>
      <c r="O67" s="33">
        <v>285.31552099999999</v>
      </c>
      <c r="P67" s="33">
        <v>281.02319299999999</v>
      </c>
      <c r="Q67" s="33">
        <v>278.07074</v>
      </c>
      <c r="R67" s="33">
        <v>271.63400300000001</v>
      </c>
      <c r="S67" s="33">
        <v>267.86645499999997</v>
      </c>
      <c r="T67" s="33">
        <v>261.425049</v>
      </c>
      <c r="U67" s="33">
        <v>255.579193</v>
      </c>
      <c r="V67" s="33">
        <v>251.96580499999999</v>
      </c>
      <c r="W67" s="33">
        <v>248.11968999999999</v>
      </c>
      <c r="X67" s="33">
        <v>244.721146</v>
      </c>
      <c r="Y67" s="33">
        <v>241.13002</v>
      </c>
      <c r="Z67" s="33">
        <v>240.26265000000001</v>
      </c>
      <c r="AA67" s="33">
        <v>236.741714</v>
      </c>
      <c r="AB67" s="33">
        <v>234.89154099999999</v>
      </c>
      <c r="AC67" s="33">
        <v>232.594009</v>
      </c>
      <c r="AD67" s="33">
        <v>231.64059399999999</v>
      </c>
      <c r="AE67" s="33">
        <v>232.02484100000001</v>
      </c>
      <c r="AF67" s="33">
        <v>231.440338</v>
      </c>
      <c r="AG67" s="33">
        <v>230.587219</v>
      </c>
      <c r="AH67" s="33">
        <v>229.80017100000001</v>
      </c>
      <c r="AI67" s="33">
        <v>229.09042400000001</v>
      </c>
      <c r="AJ67" s="33">
        <v>228.01615899999999</v>
      </c>
      <c r="AK67" s="33">
        <v>227.445099</v>
      </c>
      <c r="AL67" s="33">
        <v>226.629852</v>
      </c>
      <c r="AM67" s="34">
        <v>-8.1390000000000004E-3</v>
      </c>
    </row>
    <row r="68" spans="1:39" ht="15" customHeight="1" x14ac:dyDescent="0.45">
      <c r="A68" s="104" t="s">
        <v>1154</v>
      </c>
      <c r="B68" s="55" t="s">
        <v>1100</v>
      </c>
      <c r="C68" s="33">
        <v>0.27117799999999997</v>
      </c>
      <c r="D68" s="33">
        <v>0.23794799999999999</v>
      </c>
      <c r="E68" s="33">
        <v>0.21567800000000001</v>
      </c>
      <c r="F68" s="33">
        <v>0.266428</v>
      </c>
      <c r="G68" s="33">
        <v>0.32219999999999999</v>
      </c>
      <c r="H68" s="33">
        <v>0.38617699999999999</v>
      </c>
      <c r="I68" s="33">
        <v>0.460561</v>
      </c>
      <c r="J68" s="33">
        <v>0.53788800000000003</v>
      </c>
      <c r="K68" s="33">
        <v>0.614205</v>
      </c>
      <c r="L68" s="33">
        <v>0.68359599999999998</v>
      </c>
      <c r="M68" s="33">
        <v>0.74784799999999996</v>
      </c>
      <c r="N68" s="33">
        <v>0.80031600000000003</v>
      </c>
      <c r="O68" s="33">
        <v>0.85556299999999996</v>
      </c>
      <c r="P68" s="33">
        <v>0.89638399999999996</v>
      </c>
      <c r="Q68" s="33">
        <v>0.94122799999999995</v>
      </c>
      <c r="R68" s="33">
        <v>0.97522500000000001</v>
      </c>
      <c r="S68" s="33">
        <v>1.001118</v>
      </c>
      <c r="T68" s="33">
        <v>1.0428280000000001</v>
      </c>
      <c r="U68" s="33">
        <v>1.0767450000000001</v>
      </c>
      <c r="V68" s="33">
        <v>1.1016239999999999</v>
      </c>
      <c r="W68" s="33">
        <v>1.1417360000000001</v>
      </c>
      <c r="X68" s="33">
        <v>1.184779</v>
      </c>
      <c r="Y68" s="33">
        <v>1.2341660000000001</v>
      </c>
      <c r="Z68" s="33">
        <v>1.291593</v>
      </c>
      <c r="AA68" s="33">
        <v>1.3505400000000001</v>
      </c>
      <c r="AB68" s="33">
        <v>1.4155219999999999</v>
      </c>
      <c r="AC68" s="33">
        <v>1.482915</v>
      </c>
      <c r="AD68" s="33">
        <v>1.5544549999999999</v>
      </c>
      <c r="AE68" s="33">
        <v>1.630139</v>
      </c>
      <c r="AF68" s="33">
        <v>1.707368</v>
      </c>
      <c r="AG68" s="33">
        <v>1.7880670000000001</v>
      </c>
      <c r="AH68" s="33">
        <v>1.872433</v>
      </c>
      <c r="AI68" s="33">
        <v>1.956682</v>
      </c>
      <c r="AJ68" s="33">
        <v>2.0460940000000001</v>
      </c>
      <c r="AK68" s="33">
        <v>2.1413449999999998</v>
      </c>
      <c r="AL68" s="33">
        <v>2.2481330000000002</v>
      </c>
      <c r="AM68" s="34">
        <v>6.8282999999999996E-2</v>
      </c>
    </row>
    <row r="69" spans="1:39" ht="15" customHeight="1" x14ac:dyDescent="0.45">
      <c r="A69" s="104" t="s">
        <v>1155</v>
      </c>
      <c r="B69" s="55" t="s">
        <v>1102</v>
      </c>
      <c r="C69" s="33">
        <v>0.89518500000000001</v>
      </c>
      <c r="D69" s="33">
        <v>0.95104999999999995</v>
      </c>
      <c r="E69" s="33">
        <v>1.0553030000000001</v>
      </c>
      <c r="F69" s="33">
        <v>1.3674850000000001</v>
      </c>
      <c r="G69" s="33">
        <v>1.68574</v>
      </c>
      <c r="H69" s="33">
        <v>1.996221</v>
      </c>
      <c r="I69" s="33">
        <v>2.3064870000000002</v>
      </c>
      <c r="J69" s="33">
        <v>2.6035949999999999</v>
      </c>
      <c r="K69" s="33">
        <v>2.8750089999999999</v>
      </c>
      <c r="L69" s="33">
        <v>3.0938270000000001</v>
      </c>
      <c r="M69" s="33">
        <v>3.2565379999999999</v>
      </c>
      <c r="N69" s="33">
        <v>3.3709820000000001</v>
      </c>
      <c r="O69" s="33">
        <v>3.4665240000000002</v>
      </c>
      <c r="P69" s="33">
        <v>3.5492520000000001</v>
      </c>
      <c r="Q69" s="33">
        <v>3.6046809999999998</v>
      </c>
      <c r="R69" s="33">
        <v>3.6340919999999999</v>
      </c>
      <c r="S69" s="33">
        <v>3.639386</v>
      </c>
      <c r="T69" s="33">
        <v>3.6359759999999999</v>
      </c>
      <c r="U69" s="33">
        <v>3.6438799999999998</v>
      </c>
      <c r="V69" s="33">
        <v>3.6606580000000002</v>
      </c>
      <c r="W69" s="33">
        <v>3.6621899999999998</v>
      </c>
      <c r="X69" s="33">
        <v>3.6741429999999999</v>
      </c>
      <c r="Y69" s="33">
        <v>3.6965080000000001</v>
      </c>
      <c r="Z69" s="33">
        <v>3.7431209999999999</v>
      </c>
      <c r="AA69" s="33">
        <v>3.7988900000000001</v>
      </c>
      <c r="AB69" s="33">
        <v>3.8543829999999999</v>
      </c>
      <c r="AC69" s="33">
        <v>3.9375239999999998</v>
      </c>
      <c r="AD69" s="33">
        <v>4.0056839999999996</v>
      </c>
      <c r="AE69" s="33">
        <v>4.0707969999999998</v>
      </c>
      <c r="AF69" s="33">
        <v>4.1560090000000001</v>
      </c>
      <c r="AG69" s="33">
        <v>4.2473840000000003</v>
      </c>
      <c r="AH69" s="33">
        <v>4.3415929999999996</v>
      </c>
      <c r="AI69" s="33">
        <v>4.4382400000000004</v>
      </c>
      <c r="AJ69" s="33">
        <v>4.5409100000000002</v>
      </c>
      <c r="AK69" s="33">
        <v>4.6536900000000001</v>
      </c>
      <c r="AL69" s="33">
        <v>4.7911679999999999</v>
      </c>
      <c r="AM69" s="34">
        <v>4.8707E-2</v>
      </c>
    </row>
    <row r="70" spans="1:39" ht="15" customHeight="1" x14ac:dyDescent="0.45">
      <c r="A70" s="104" t="s">
        <v>1156</v>
      </c>
      <c r="B70" s="55" t="s">
        <v>1104</v>
      </c>
      <c r="C70" s="33">
        <v>7.1033879999999998</v>
      </c>
      <c r="D70" s="33">
        <v>9.5373239999999999</v>
      </c>
      <c r="E70" s="33">
        <v>12.553925</v>
      </c>
      <c r="F70" s="33">
        <v>15.390131999999999</v>
      </c>
      <c r="G70" s="33">
        <v>18.160461000000002</v>
      </c>
      <c r="H70" s="33">
        <v>20.922318000000001</v>
      </c>
      <c r="I70" s="33">
        <v>23.739913999999999</v>
      </c>
      <c r="J70" s="33">
        <v>26.516065999999999</v>
      </c>
      <c r="K70" s="33">
        <v>29.153341000000001</v>
      </c>
      <c r="L70" s="33">
        <v>31.419661999999999</v>
      </c>
      <c r="M70" s="33">
        <v>33.300708999999998</v>
      </c>
      <c r="N70" s="33">
        <v>34.883450000000003</v>
      </c>
      <c r="O70" s="33">
        <v>36.473717000000001</v>
      </c>
      <c r="P70" s="33">
        <v>38.152923999999999</v>
      </c>
      <c r="Q70" s="33">
        <v>39.762439999999998</v>
      </c>
      <c r="R70" s="33">
        <v>41.343525</v>
      </c>
      <c r="S70" s="33">
        <v>42.796836999999996</v>
      </c>
      <c r="T70" s="33">
        <v>44.288848999999999</v>
      </c>
      <c r="U70" s="33">
        <v>46.086745999999998</v>
      </c>
      <c r="V70" s="33">
        <v>48.004452000000001</v>
      </c>
      <c r="W70" s="33">
        <v>49.99577</v>
      </c>
      <c r="X70" s="33">
        <v>52.008572000000001</v>
      </c>
      <c r="Y70" s="33">
        <v>54.177470999999997</v>
      </c>
      <c r="Z70" s="33">
        <v>56.606045000000002</v>
      </c>
      <c r="AA70" s="33">
        <v>59.037112999999998</v>
      </c>
      <c r="AB70" s="33">
        <v>61.685070000000003</v>
      </c>
      <c r="AC70" s="33">
        <v>64.408653000000001</v>
      </c>
      <c r="AD70" s="33">
        <v>67.287529000000006</v>
      </c>
      <c r="AE70" s="33">
        <v>70.330466999999999</v>
      </c>
      <c r="AF70" s="33">
        <v>73.456695999999994</v>
      </c>
      <c r="AG70" s="33">
        <v>76.703177999999994</v>
      </c>
      <c r="AH70" s="33">
        <v>80.145438999999996</v>
      </c>
      <c r="AI70" s="33">
        <v>83.680176000000003</v>
      </c>
      <c r="AJ70" s="33">
        <v>87.148628000000002</v>
      </c>
      <c r="AK70" s="33">
        <v>90.908714000000003</v>
      </c>
      <c r="AL70" s="33">
        <v>94.850975000000005</v>
      </c>
      <c r="AM70" s="34">
        <v>6.9896E-2</v>
      </c>
    </row>
    <row r="71" spans="1:39" ht="15" customHeight="1" x14ac:dyDescent="0.45">
      <c r="A71" s="104" t="s">
        <v>1157</v>
      </c>
      <c r="B71" s="55" t="s">
        <v>1106</v>
      </c>
      <c r="C71" s="33">
        <v>0</v>
      </c>
      <c r="D71" s="33">
        <v>0</v>
      </c>
      <c r="E71" s="33">
        <v>0</v>
      </c>
      <c r="F71" s="33">
        <v>0.23154</v>
      </c>
      <c r="G71" s="33">
        <v>0.46403</v>
      </c>
      <c r="H71" s="33">
        <v>0.69593300000000002</v>
      </c>
      <c r="I71" s="33">
        <v>0.93867</v>
      </c>
      <c r="J71" s="33">
        <v>1.1894929999999999</v>
      </c>
      <c r="K71" s="33">
        <v>1.434965</v>
      </c>
      <c r="L71" s="33">
        <v>1.6576630000000001</v>
      </c>
      <c r="M71" s="33">
        <v>1.856333</v>
      </c>
      <c r="N71" s="33">
        <v>2.0303909999999998</v>
      </c>
      <c r="O71" s="33">
        <v>2.1998690000000001</v>
      </c>
      <c r="P71" s="33">
        <v>2.3737349999999999</v>
      </c>
      <c r="Q71" s="33">
        <v>2.5410819999999998</v>
      </c>
      <c r="R71" s="33">
        <v>2.7017180000000001</v>
      </c>
      <c r="S71" s="33">
        <v>2.8504939999999999</v>
      </c>
      <c r="T71" s="33">
        <v>2.9971640000000002</v>
      </c>
      <c r="U71" s="33">
        <v>3.162957</v>
      </c>
      <c r="V71" s="33">
        <v>3.340354</v>
      </c>
      <c r="W71" s="33">
        <v>3.521862</v>
      </c>
      <c r="X71" s="33">
        <v>3.7066330000000001</v>
      </c>
      <c r="Y71" s="33">
        <v>3.891829</v>
      </c>
      <c r="Z71" s="33">
        <v>4.0961949999999998</v>
      </c>
      <c r="AA71" s="33">
        <v>4.3006140000000004</v>
      </c>
      <c r="AB71" s="33">
        <v>4.5201820000000001</v>
      </c>
      <c r="AC71" s="33">
        <v>4.7442339999999996</v>
      </c>
      <c r="AD71" s="33">
        <v>4.9801159999999998</v>
      </c>
      <c r="AE71" s="33">
        <v>5.2290599999999996</v>
      </c>
      <c r="AF71" s="33">
        <v>5.48292</v>
      </c>
      <c r="AG71" s="33">
        <v>5.7487769999999996</v>
      </c>
      <c r="AH71" s="33">
        <v>6.0272059999999996</v>
      </c>
      <c r="AI71" s="33">
        <v>6.3053739999999996</v>
      </c>
      <c r="AJ71" s="33">
        <v>6.600746</v>
      </c>
      <c r="AK71" s="33">
        <v>6.9155350000000002</v>
      </c>
      <c r="AL71" s="33">
        <v>7.2481970000000002</v>
      </c>
      <c r="AM71" s="34" t="s">
        <v>153</v>
      </c>
    </row>
    <row r="72" spans="1:39" ht="15" customHeight="1" x14ac:dyDescent="0.45">
      <c r="A72" s="104" t="s">
        <v>1158</v>
      </c>
      <c r="B72" s="55" t="s">
        <v>1108</v>
      </c>
      <c r="C72" s="33">
        <v>0</v>
      </c>
      <c r="D72" s="33">
        <v>0</v>
      </c>
      <c r="E72" s="33">
        <v>0</v>
      </c>
      <c r="F72" s="33">
        <v>0.130518</v>
      </c>
      <c r="G72" s="33">
        <v>0.26011299999999998</v>
      </c>
      <c r="H72" s="33">
        <v>0.38868399999999997</v>
      </c>
      <c r="I72" s="33">
        <v>0.52213399999999999</v>
      </c>
      <c r="J72" s="33">
        <v>0.65822499999999995</v>
      </c>
      <c r="K72" s="33">
        <v>0.78915900000000005</v>
      </c>
      <c r="L72" s="33">
        <v>0.90659500000000004</v>
      </c>
      <c r="M72" s="33">
        <v>1.010494</v>
      </c>
      <c r="N72" s="33">
        <v>1.101089</v>
      </c>
      <c r="O72" s="33">
        <v>1.1887460000000001</v>
      </c>
      <c r="P72" s="33">
        <v>1.2790269999999999</v>
      </c>
      <c r="Q72" s="33">
        <v>1.3658619999999999</v>
      </c>
      <c r="R72" s="33">
        <v>1.449136</v>
      </c>
      <c r="S72" s="33">
        <v>1.526124</v>
      </c>
      <c r="T72" s="33">
        <v>1.6021650000000001</v>
      </c>
      <c r="U72" s="33">
        <v>1.688261</v>
      </c>
      <c r="V72" s="33">
        <v>1.7800590000000001</v>
      </c>
      <c r="W72" s="33">
        <v>1.873996</v>
      </c>
      <c r="X72" s="33">
        <v>1.969293</v>
      </c>
      <c r="Y72" s="33">
        <v>2.0644439999999999</v>
      </c>
      <c r="Z72" s="33">
        <v>2.1697120000000001</v>
      </c>
      <c r="AA72" s="33">
        <v>2.274966</v>
      </c>
      <c r="AB72" s="33">
        <v>2.388293</v>
      </c>
      <c r="AC72" s="33">
        <v>2.504022</v>
      </c>
      <c r="AD72" s="33">
        <v>2.6260400000000002</v>
      </c>
      <c r="AE72" s="33">
        <v>2.7549640000000002</v>
      </c>
      <c r="AF72" s="33">
        <v>2.886504</v>
      </c>
      <c r="AG72" s="33">
        <v>3.0243880000000001</v>
      </c>
      <c r="AH72" s="33">
        <v>3.1689620000000001</v>
      </c>
      <c r="AI72" s="33">
        <v>3.3138610000000002</v>
      </c>
      <c r="AJ72" s="33">
        <v>3.4677850000000001</v>
      </c>
      <c r="AK72" s="33">
        <v>3.6318429999999999</v>
      </c>
      <c r="AL72" s="33">
        <v>3.8051689999999998</v>
      </c>
      <c r="AM72" s="34" t="s">
        <v>153</v>
      </c>
    </row>
    <row r="73" spans="1:39" ht="15" customHeight="1" x14ac:dyDescent="0.45">
      <c r="A73" s="104" t="s">
        <v>1159</v>
      </c>
      <c r="B73" s="55" t="s">
        <v>1110</v>
      </c>
      <c r="C73" s="33">
        <v>0</v>
      </c>
      <c r="D73" s="33">
        <v>0</v>
      </c>
      <c r="E73" s="33">
        <v>0</v>
      </c>
      <c r="F73" s="33">
        <v>0.14229</v>
      </c>
      <c r="G73" s="33">
        <v>0.28502499999999997</v>
      </c>
      <c r="H73" s="33">
        <v>0.42707699999999998</v>
      </c>
      <c r="I73" s="33">
        <v>0.57521299999999997</v>
      </c>
      <c r="J73" s="33">
        <v>0.72726400000000002</v>
      </c>
      <c r="K73" s="33">
        <v>0.87477199999999999</v>
      </c>
      <c r="L73" s="33">
        <v>1.0074190000000001</v>
      </c>
      <c r="M73" s="33">
        <v>1.124574</v>
      </c>
      <c r="N73" s="33">
        <v>1.226437</v>
      </c>
      <c r="O73" s="33">
        <v>1.3248120000000001</v>
      </c>
      <c r="P73" s="33">
        <v>1.4259839999999999</v>
      </c>
      <c r="Q73" s="33">
        <v>1.523217</v>
      </c>
      <c r="R73" s="33">
        <v>1.6166020000000001</v>
      </c>
      <c r="S73" s="33">
        <v>1.7030019999999999</v>
      </c>
      <c r="T73" s="33">
        <v>1.7881849999999999</v>
      </c>
      <c r="U73" s="33">
        <v>1.88445</v>
      </c>
      <c r="V73" s="33">
        <v>1.987007</v>
      </c>
      <c r="W73" s="33">
        <v>2.0919050000000001</v>
      </c>
      <c r="X73" s="33">
        <v>2.1988490000000001</v>
      </c>
      <c r="Y73" s="33">
        <v>2.3059539999999998</v>
      </c>
      <c r="Z73" s="33">
        <v>2.4244789999999998</v>
      </c>
      <c r="AA73" s="33">
        <v>2.5431330000000001</v>
      </c>
      <c r="AB73" s="33">
        <v>2.670852</v>
      </c>
      <c r="AC73" s="33">
        <v>2.801291</v>
      </c>
      <c r="AD73" s="33">
        <v>2.9387720000000002</v>
      </c>
      <c r="AE73" s="33">
        <v>3.0840100000000001</v>
      </c>
      <c r="AF73" s="33">
        <v>3.2322030000000002</v>
      </c>
      <c r="AG73" s="33">
        <v>3.3875109999999999</v>
      </c>
      <c r="AH73" s="33">
        <v>3.550284</v>
      </c>
      <c r="AI73" s="33">
        <v>3.712914</v>
      </c>
      <c r="AJ73" s="33">
        <v>3.8856959999999998</v>
      </c>
      <c r="AK73" s="33">
        <v>4.0699009999999998</v>
      </c>
      <c r="AL73" s="33">
        <v>4.2646100000000002</v>
      </c>
      <c r="AM73" s="34" t="s">
        <v>153</v>
      </c>
    </row>
    <row r="74" spans="1:39" ht="15" customHeight="1" x14ac:dyDescent="0.45">
      <c r="A74" s="104" t="s">
        <v>1160</v>
      </c>
      <c r="B74" s="55" t="s">
        <v>1112</v>
      </c>
      <c r="C74" s="33">
        <v>0</v>
      </c>
      <c r="D74" s="33">
        <v>0</v>
      </c>
      <c r="E74" s="33">
        <v>0</v>
      </c>
      <c r="F74" s="33">
        <v>0.22756000000000001</v>
      </c>
      <c r="G74" s="33">
        <v>0.45844299999999999</v>
      </c>
      <c r="H74" s="33">
        <v>0.68945999999999996</v>
      </c>
      <c r="I74" s="33">
        <v>0.939168</v>
      </c>
      <c r="J74" s="33">
        <v>1.2010080000000001</v>
      </c>
      <c r="K74" s="33">
        <v>1.4621470000000001</v>
      </c>
      <c r="L74" s="33">
        <v>1.7061649999999999</v>
      </c>
      <c r="M74" s="33">
        <v>1.9329719999999999</v>
      </c>
      <c r="N74" s="33">
        <v>2.1417510000000002</v>
      </c>
      <c r="O74" s="33">
        <v>2.3536649999999999</v>
      </c>
      <c r="P74" s="33">
        <v>2.5755669999999999</v>
      </c>
      <c r="Q74" s="33">
        <v>2.8005599999999999</v>
      </c>
      <c r="R74" s="33">
        <v>3.0260539999999998</v>
      </c>
      <c r="S74" s="33">
        <v>3.2443219999999999</v>
      </c>
      <c r="T74" s="33">
        <v>3.4640659999999999</v>
      </c>
      <c r="U74" s="33">
        <v>3.7073909999999999</v>
      </c>
      <c r="V74" s="33">
        <v>3.965338</v>
      </c>
      <c r="W74" s="33">
        <v>4.227125</v>
      </c>
      <c r="X74" s="33">
        <v>4.4904289999999998</v>
      </c>
      <c r="Y74" s="33">
        <v>4.754842</v>
      </c>
      <c r="Z74" s="33">
        <v>5.0416600000000003</v>
      </c>
      <c r="AA74" s="33">
        <v>5.3270770000000001</v>
      </c>
      <c r="AB74" s="33">
        <v>5.6291909999999996</v>
      </c>
      <c r="AC74" s="33">
        <v>5.9358000000000004</v>
      </c>
      <c r="AD74" s="33">
        <v>6.2565530000000003</v>
      </c>
      <c r="AE74" s="33">
        <v>6.5930359999999997</v>
      </c>
      <c r="AF74" s="33">
        <v>6.9349660000000002</v>
      </c>
      <c r="AG74" s="33">
        <v>7.2912860000000004</v>
      </c>
      <c r="AH74" s="33">
        <v>7.6629750000000003</v>
      </c>
      <c r="AI74" s="33">
        <v>8.0340749999999996</v>
      </c>
      <c r="AJ74" s="33">
        <v>8.4266520000000007</v>
      </c>
      <c r="AK74" s="33">
        <v>8.8439399999999999</v>
      </c>
      <c r="AL74" s="33">
        <v>9.2840530000000001</v>
      </c>
      <c r="AM74" s="34" t="s">
        <v>153</v>
      </c>
    </row>
    <row r="75" spans="1:39" ht="15" customHeight="1" x14ac:dyDescent="0.45">
      <c r="A75" s="104" t="s">
        <v>1161</v>
      </c>
      <c r="B75" s="55" t="s">
        <v>1126</v>
      </c>
      <c r="C75" s="33">
        <v>887.95733600000005</v>
      </c>
      <c r="D75" s="33">
        <v>872.53460700000005</v>
      </c>
      <c r="E75" s="33">
        <v>902.36047399999995</v>
      </c>
      <c r="F75" s="33">
        <v>915.41680899999994</v>
      </c>
      <c r="G75" s="33">
        <v>932.68829300000004</v>
      </c>
      <c r="H75" s="33">
        <v>959.59161400000005</v>
      </c>
      <c r="I75" s="33">
        <v>991.49316399999998</v>
      </c>
      <c r="J75" s="33">
        <v>1024.439697</v>
      </c>
      <c r="K75" s="33">
        <v>1056.27063</v>
      </c>
      <c r="L75" s="33">
        <v>1079.145264</v>
      </c>
      <c r="M75" s="33">
        <v>1089.7730710000001</v>
      </c>
      <c r="N75" s="33">
        <v>1092.1561280000001</v>
      </c>
      <c r="O75" s="33">
        <v>1095.711548</v>
      </c>
      <c r="P75" s="33">
        <v>1098.632202</v>
      </c>
      <c r="Q75" s="33">
        <v>1102.1591800000001</v>
      </c>
      <c r="R75" s="33">
        <v>1099.3413089999999</v>
      </c>
      <c r="S75" s="33">
        <v>1098.1717530000001</v>
      </c>
      <c r="T75" s="33">
        <v>1092.385986</v>
      </c>
      <c r="U75" s="33">
        <v>1091.2224120000001</v>
      </c>
      <c r="V75" s="33">
        <v>1094.820068</v>
      </c>
      <c r="W75" s="33">
        <v>1099.200439</v>
      </c>
      <c r="X75" s="33">
        <v>1103.8183590000001</v>
      </c>
      <c r="Y75" s="33">
        <v>1109.5460210000001</v>
      </c>
      <c r="Z75" s="33">
        <v>1120.619995</v>
      </c>
      <c r="AA75" s="33">
        <v>1127.169189</v>
      </c>
      <c r="AB75" s="33">
        <v>1136.172241</v>
      </c>
      <c r="AC75" s="33">
        <v>1143.6213379999999</v>
      </c>
      <c r="AD75" s="33">
        <v>1155.919067</v>
      </c>
      <c r="AE75" s="33">
        <v>1172.3366699999999</v>
      </c>
      <c r="AF75" s="33">
        <v>1187.7178960000001</v>
      </c>
      <c r="AG75" s="33">
        <v>1202.0419919999999</v>
      </c>
      <c r="AH75" s="33">
        <v>1217.9985349999999</v>
      </c>
      <c r="AI75" s="33">
        <v>1233.8041989999999</v>
      </c>
      <c r="AJ75" s="33">
        <v>1248.6712649999999</v>
      </c>
      <c r="AK75" s="33">
        <v>1266.1796879999999</v>
      </c>
      <c r="AL75" s="33">
        <v>1284.2977289999999</v>
      </c>
      <c r="AM75" s="34">
        <v>1.1434E-2</v>
      </c>
    </row>
    <row r="76" spans="1:39" ht="15" customHeight="1" x14ac:dyDescent="0.45">
      <c r="B76" s="57" t="s">
        <v>1127</v>
      </c>
    </row>
    <row r="77" spans="1:39" ht="15" customHeight="1" x14ac:dyDescent="0.45">
      <c r="A77" s="104" t="s">
        <v>1162</v>
      </c>
      <c r="B77" s="55" t="s">
        <v>1096</v>
      </c>
      <c r="C77" s="33">
        <v>4038.6040039999998</v>
      </c>
      <c r="D77" s="33">
        <v>3969.5954590000001</v>
      </c>
      <c r="E77" s="33">
        <v>4064.6479490000002</v>
      </c>
      <c r="F77" s="33">
        <v>4063.969971</v>
      </c>
      <c r="G77" s="33">
        <v>4049.826172</v>
      </c>
      <c r="H77" s="33">
        <v>4043.6865229999999</v>
      </c>
      <c r="I77" s="33">
        <v>4048.3332519999999</v>
      </c>
      <c r="J77" s="33">
        <v>4041.6999510000001</v>
      </c>
      <c r="K77" s="33">
        <v>4024.361328</v>
      </c>
      <c r="L77" s="33">
        <v>3997.7446289999998</v>
      </c>
      <c r="M77" s="33">
        <v>3944.6784670000002</v>
      </c>
      <c r="N77" s="33">
        <v>3870.1235350000002</v>
      </c>
      <c r="O77" s="33">
        <v>3803.8635250000002</v>
      </c>
      <c r="P77" s="33">
        <v>3741.736328</v>
      </c>
      <c r="Q77" s="33">
        <v>3682.819336</v>
      </c>
      <c r="R77" s="33">
        <v>3632.819336</v>
      </c>
      <c r="S77" s="33">
        <v>3582.429932</v>
      </c>
      <c r="T77" s="33">
        <v>3539.8942870000001</v>
      </c>
      <c r="U77" s="33">
        <v>3517.3591310000002</v>
      </c>
      <c r="V77" s="33">
        <v>3511.8706050000001</v>
      </c>
      <c r="W77" s="33">
        <v>3517.8000489999999</v>
      </c>
      <c r="X77" s="33">
        <v>3524.4477539999998</v>
      </c>
      <c r="Y77" s="33">
        <v>3543.6303710000002</v>
      </c>
      <c r="Z77" s="33">
        <v>3571.257568</v>
      </c>
      <c r="AA77" s="33">
        <v>3598.4104000000002</v>
      </c>
      <c r="AB77" s="33">
        <v>3615.1032709999999</v>
      </c>
      <c r="AC77" s="33">
        <v>3646.8881839999999</v>
      </c>
      <c r="AD77" s="33">
        <v>3680.7666020000001</v>
      </c>
      <c r="AE77" s="33">
        <v>3724.241211</v>
      </c>
      <c r="AF77" s="33">
        <v>3770.1333009999998</v>
      </c>
      <c r="AG77" s="33">
        <v>3813.8012699999999</v>
      </c>
      <c r="AH77" s="33">
        <v>3858.4052729999999</v>
      </c>
      <c r="AI77" s="33">
        <v>3899.1313479999999</v>
      </c>
      <c r="AJ77" s="33">
        <v>3938.529297</v>
      </c>
      <c r="AK77" s="33">
        <v>3984.59375</v>
      </c>
      <c r="AL77" s="33">
        <v>4032.8745119999999</v>
      </c>
      <c r="AM77" s="34">
        <v>4.6500000000000003E-4</v>
      </c>
    </row>
    <row r="78" spans="1:39" ht="15" customHeight="1" x14ac:dyDescent="0.45">
      <c r="A78" s="104" t="s">
        <v>1163</v>
      </c>
      <c r="B78" s="55" t="s">
        <v>1098</v>
      </c>
      <c r="C78" s="33">
        <v>6.6541480000000002</v>
      </c>
      <c r="D78" s="33">
        <v>6.130986</v>
      </c>
      <c r="E78" s="33">
        <v>5.8751439999999997</v>
      </c>
      <c r="F78" s="33">
        <v>5.4891610000000002</v>
      </c>
      <c r="G78" s="33">
        <v>5.1843009999999996</v>
      </c>
      <c r="H78" s="33">
        <v>4.9531039999999997</v>
      </c>
      <c r="I78" s="33">
        <v>4.813542</v>
      </c>
      <c r="J78" s="33">
        <v>4.760364</v>
      </c>
      <c r="K78" s="33">
        <v>4.718426</v>
      </c>
      <c r="L78" s="33">
        <v>4.6717009999999997</v>
      </c>
      <c r="M78" s="33">
        <v>4.6469110000000002</v>
      </c>
      <c r="N78" s="33">
        <v>4.6369699999999998</v>
      </c>
      <c r="O78" s="33">
        <v>4.6538500000000003</v>
      </c>
      <c r="P78" s="33">
        <v>4.6364559999999999</v>
      </c>
      <c r="Q78" s="33">
        <v>4.6412979999999999</v>
      </c>
      <c r="R78" s="33">
        <v>4.6146229999999999</v>
      </c>
      <c r="S78" s="33">
        <v>4.5781809999999998</v>
      </c>
      <c r="T78" s="33">
        <v>4.5392729999999997</v>
      </c>
      <c r="U78" s="33">
        <v>4.5104009999999999</v>
      </c>
      <c r="V78" s="33">
        <v>4.4936299999999996</v>
      </c>
      <c r="W78" s="33">
        <v>4.4206659999999998</v>
      </c>
      <c r="X78" s="33">
        <v>4.3480660000000002</v>
      </c>
      <c r="Y78" s="33">
        <v>4.2871430000000004</v>
      </c>
      <c r="Z78" s="33">
        <v>4.2175909999999996</v>
      </c>
      <c r="AA78" s="33">
        <v>4.1109179999999999</v>
      </c>
      <c r="AB78" s="33">
        <v>4.0249059999999997</v>
      </c>
      <c r="AC78" s="33">
        <v>3.9087700000000001</v>
      </c>
      <c r="AD78" s="33">
        <v>3.7746780000000002</v>
      </c>
      <c r="AE78" s="33">
        <v>3.6602929999999998</v>
      </c>
      <c r="AF78" s="33">
        <v>3.5498690000000002</v>
      </c>
      <c r="AG78" s="33">
        <v>3.4448940000000001</v>
      </c>
      <c r="AH78" s="33">
        <v>3.341062</v>
      </c>
      <c r="AI78" s="33">
        <v>3.2581600000000002</v>
      </c>
      <c r="AJ78" s="33">
        <v>3.1414740000000001</v>
      </c>
      <c r="AK78" s="33">
        <v>3.0330699999999999</v>
      </c>
      <c r="AL78" s="33">
        <v>2.9172440000000002</v>
      </c>
      <c r="AM78" s="34">
        <v>-2.1607999999999999E-2</v>
      </c>
    </row>
    <row r="79" spans="1:39" ht="15" customHeight="1" x14ac:dyDescent="0.45">
      <c r="A79" s="104" t="s">
        <v>1164</v>
      </c>
      <c r="B79" s="55" t="s">
        <v>1100</v>
      </c>
      <c r="C79" s="33">
        <v>0.25456499999999999</v>
      </c>
      <c r="D79" s="33">
        <v>0.24503</v>
      </c>
      <c r="E79" s="33">
        <v>0.24806400000000001</v>
      </c>
      <c r="F79" s="33">
        <v>0.27713100000000002</v>
      </c>
      <c r="G79" s="33">
        <v>0.30406300000000003</v>
      </c>
      <c r="H79" s="33">
        <v>0.33377000000000001</v>
      </c>
      <c r="I79" s="33">
        <v>0.35888500000000001</v>
      </c>
      <c r="J79" s="33">
        <v>0.37830399999999997</v>
      </c>
      <c r="K79" s="33">
        <v>0.39403899999999997</v>
      </c>
      <c r="L79" s="33">
        <v>0.40035100000000001</v>
      </c>
      <c r="M79" s="33">
        <v>0.41395799999999999</v>
      </c>
      <c r="N79" s="33">
        <v>0.42204199999999997</v>
      </c>
      <c r="O79" s="33">
        <v>0.43510700000000002</v>
      </c>
      <c r="P79" s="33">
        <v>0.42885499999999999</v>
      </c>
      <c r="Q79" s="33">
        <v>0.43454799999999999</v>
      </c>
      <c r="R79" s="33">
        <v>0.44348199999999999</v>
      </c>
      <c r="S79" s="33">
        <v>0.43268899999999999</v>
      </c>
      <c r="T79" s="33">
        <v>0.439413</v>
      </c>
      <c r="U79" s="33">
        <v>0.451297</v>
      </c>
      <c r="V79" s="33">
        <v>0.46655099999999999</v>
      </c>
      <c r="W79" s="33">
        <v>0.48333999999999999</v>
      </c>
      <c r="X79" s="33">
        <v>0.50091300000000005</v>
      </c>
      <c r="Y79" s="33">
        <v>0.52124300000000001</v>
      </c>
      <c r="Z79" s="33">
        <v>0.54493100000000005</v>
      </c>
      <c r="AA79" s="33">
        <v>0.56903999999999999</v>
      </c>
      <c r="AB79" s="33">
        <v>0.59525600000000001</v>
      </c>
      <c r="AC79" s="33">
        <v>0.62212500000000004</v>
      </c>
      <c r="AD79" s="33">
        <v>0.650671</v>
      </c>
      <c r="AE79" s="33">
        <v>0.68116200000000005</v>
      </c>
      <c r="AF79" s="33">
        <v>0.71245400000000003</v>
      </c>
      <c r="AG79" s="33">
        <v>0.74521899999999996</v>
      </c>
      <c r="AH79" s="33">
        <v>0.77992099999999998</v>
      </c>
      <c r="AI79" s="33">
        <v>0.81389500000000004</v>
      </c>
      <c r="AJ79" s="33">
        <v>0.84946299999999997</v>
      </c>
      <c r="AK79" s="33">
        <v>0.88745099999999999</v>
      </c>
      <c r="AL79" s="33">
        <v>0.92955100000000002</v>
      </c>
      <c r="AM79" s="34">
        <v>3.9994000000000002E-2</v>
      </c>
    </row>
    <row r="80" spans="1:39" ht="15" customHeight="1" x14ac:dyDescent="0.45">
      <c r="A80" s="104" t="s">
        <v>1165</v>
      </c>
      <c r="B80" s="55" t="s">
        <v>1102</v>
      </c>
      <c r="C80" s="33">
        <v>31.173262000000001</v>
      </c>
      <c r="D80" s="33">
        <v>36.452919000000001</v>
      </c>
      <c r="E80" s="33">
        <v>42.822937000000003</v>
      </c>
      <c r="F80" s="33">
        <v>47.147815999999999</v>
      </c>
      <c r="G80" s="33">
        <v>49.955993999999997</v>
      </c>
      <c r="H80" s="33">
        <v>51.813617999999998</v>
      </c>
      <c r="I80" s="33">
        <v>52.943362999999998</v>
      </c>
      <c r="J80" s="33">
        <v>53.271942000000003</v>
      </c>
      <c r="K80" s="33">
        <v>53.004542999999998</v>
      </c>
      <c r="L80" s="33">
        <v>52.206245000000003</v>
      </c>
      <c r="M80" s="33">
        <v>50.780299999999997</v>
      </c>
      <c r="N80" s="33">
        <v>49.003410000000002</v>
      </c>
      <c r="O80" s="33">
        <v>47.317345000000003</v>
      </c>
      <c r="P80" s="33">
        <v>45.702572000000004</v>
      </c>
      <c r="Q80" s="33">
        <v>44.040730000000003</v>
      </c>
      <c r="R80" s="33">
        <v>42.441246</v>
      </c>
      <c r="S80" s="33">
        <v>40.870766000000003</v>
      </c>
      <c r="T80" s="33">
        <v>39.500853999999997</v>
      </c>
      <c r="U80" s="33">
        <v>38.617420000000003</v>
      </c>
      <c r="V80" s="33">
        <v>38.081187999999997</v>
      </c>
      <c r="W80" s="33">
        <v>37.809116000000003</v>
      </c>
      <c r="X80" s="33">
        <v>37.872387000000003</v>
      </c>
      <c r="Y80" s="33">
        <v>38.320686000000002</v>
      </c>
      <c r="Z80" s="33">
        <v>39.270156999999998</v>
      </c>
      <c r="AA80" s="33">
        <v>40.545741999999997</v>
      </c>
      <c r="AB80" s="33">
        <v>42.284767000000002</v>
      </c>
      <c r="AC80" s="33">
        <v>44.387016000000003</v>
      </c>
      <c r="AD80" s="33">
        <v>46.873351999999997</v>
      </c>
      <c r="AE80" s="33">
        <v>49.892487000000003</v>
      </c>
      <c r="AF80" s="33">
        <v>53.313445999999999</v>
      </c>
      <c r="AG80" s="33">
        <v>57.05827</v>
      </c>
      <c r="AH80" s="33">
        <v>61.344642999999998</v>
      </c>
      <c r="AI80" s="33">
        <v>65.883797000000001</v>
      </c>
      <c r="AJ80" s="33">
        <v>70.869643999999994</v>
      </c>
      <c r="AK80" s="33">
        <v>76.631270999999998</v>
      </c>
      <c r="AL80" s="33">
        <v>83.187820000000002</v>
      </c>
      <c r="AM80" s="34">
        <v>2.4563999999999999E-2</v>
      </c>
    </row>
    <row r="81" spans="1:39" ht="15" customHeight="1" x14ac:dyDescent="0.45">
      <c r="A81" s="104" t="s">
        <v>1166</v>
      </c>
      <c r="B81" s="55" t="s">
        <v>1104</v>
      </c>
      <c r="C81" s="33">
        <v>0</v>
      </c>
      <c r="D81" s="33">
        <v>0</v>
      </c>
      <c r="E81" s="33">
        <v>0</v>
      </c>
      <c r="F81" s="33">
        <v>0</v>
      </c>
      <c r="G81" s="33">
        <v>0</v>
      </c>
      <c r="H81" s="33">
        <v>0</v>
      </c>
      <c r="I81" s="33">
        <v>0</v>
      </c>
      <c r="J81" s="33">
        <v>0</v>
      </c>
      <c r="K81" s="33">
        <v>0</v>
      </c>
      <c r="L81" s="33">
        <v>0</v>
      </c>
      <c r="M81" s="33">
        <v>0</v>
      </c>
      <c r="N81" s="33">
        <v>0</v>
      </c>
      <c r="O81" s="33">
        <v>0</v>
      </c>
      <c r="P81" s="33">
        <v>0</v>
      </c>
      <c r="Q81" s="33">
        <v>0</v>
      </c>
      <c r="R81" s="33">
        <v>0</v>
      </c>
      <c r="S81" s="33">
        <v>0</v>
      </c>
      <c r="T81" s="33">
        <v>0</v>
      </c>
      <c r="U81" s="33">
        <v>0</v>
      </c>
      <c r="V81" s="33">
        <v>0</v>
      </c>
      <c r="W81" s="33">
        <v>0</v>
      </c>
      <c r="X81" s="33">
        <v>0</v>
      </c>
      <c r="Y81" s="33">
        <v>0</v>
      </c>
      <c r="Z81" s="33">
        <v>0</v>
      </c>
      <c r="AA81" s="33">
        <v>0</v>
      </c>
      <c r="AB81" s="33">
        <v>0</v>
      </c>
      <c r="AC81" s="33">
        <v>0</v>
      </c>
      <c r="AD81" s="33">
        <v>0</v>
      </c>
      <c r="AE81" s="33">
        <v>0</v>
      </c>
      <c r="AF81" s="33">
        <v>0</v>
      </c>
      <c r="AG81" s="33">
        <v>0</v>
      </c>
      <c r="AH81" s="33">
        <v>0</v>
      </c>
      <c r="AI81" s="33">
        <v>0</v>
      </c>
      <c r="AJ81" s="33">
        <v>0</v>
      </c>
      <c r="AK81" s="33">
        <v>0</v>
      </c>
      <c r="AL81" s="33">
        <v>0</v>
      </c>
      <c r="AM81" s="34" t="s">
        <v>153</v>
      </c>
    </row>
    <row r="82" spans="1:39" ht="15" customHeight="1" x14ac:dyDescent="0.45">
      <c r="A82" s="104" t="s">
        <v>1167</v>
      </c>
      <c r="B82" s="55" t="s">
        <v>1106</v>
      </c>
      <c r="C82" s="33">
        <v>0</v>
      </c>
      <c r="D82" s="33">
        <v>0</v>
      </c>
      <c r="E82" s="33">
        <v>0</v>
      </c>
      <c r="F82" s="33">
        <v>8.9348999999999998E-2</v>
      </c>
      <c r="G82" s="33">
        <v>0.14732799999999999</v>
      </c>
      <c r="H82" s="33">
        <v>0.205235</v>
      </c>
      <c r="I82" s="33">
        <v>0.26599200000000001</v>
      </c>
      <c r="J82" s="33">
        <v>0.328071</v>
      </c>
      <c r="K82" s="33">
        <v>0.38896199999999997</v>
      </c>
      <c r="L82" s="33">
        <v>0.44923299999999999</v>
      </c>
      <c r="M82" s="33">
        <v>0.505602</v>
      </c>
      <c r="N82" s="33">
        <v>0.55738100000000002</v>
      </c>
      <c r="O82" s="33">
        <v>0.60854699999999995</v>
      </c>
      <c r="P82" s="33">
        <v>0.65938699999999995</v>
      </c>
      <c r="Q82" s="33">
        <v>0.70666300000000004</v>
      </c>
      <c r="R82" s="33">
        <v>0.75026099999999996</v>
      </c>
      <c r="S82" s="33">
        <v>0.78859000000000001</v>
      </c>
      <c r="T82" s="33">
        <v>0.82410399999999995</v>
      </c>
      <c r="U82" s="33">
        <v>0.86222799999999999</v>
      </c>
      <c r="V82" s="33">
        <v>0.90117800000000003</v>
      </c>
      <c r="W82" s="33">
        <v>0.94031699999999996</v>
      </c>
      <c r="X82" s="33">
        <v>0.98106899999999997</v>
      </c>
      <c r="Y82" s="33">
        <v>1.022985</v>
      </c>
      <c r="Z82" s="33">
        <v>1.067699</v>
      </c>
      <c r="AA82" s="33">
        <v>1.112946</v>
      </c>
      <c r="AB82" s="33">
        <v>1.1661870000000001</v>
      </c>
      <c r="AC82" s="33">
        <v>1.2209989999999999</v>
      </c>
      <c r="AD82" s="33">
        <v>1.2790969999999999</v>
      </c>
      <c r="AE82" s="33">
        <v>1.340649</v>
      </c>
      <c r="AF82" s="33">
        <v>1.403761</v>
      </c>
      <c r="AG82" s="33">
        <v>1.4700500000000001</v>
      </c>
      <c r="AH82" s="33">
        <v>1.5397449999999999</v>
      </c>
      <c r="AI82" s="33">
        <v>1.609812</v>
      </c>
      <c r="AJ82" s="33">
        <v>1.6844239999999999</v>
      </c>
      <c r="AK82" s="33">
        <v>1.7635209999999999</v>
      </c>
      <c r="AL82" s="33">
        <v>1.846781</v>
      </c>
      <c r="AM82" s="34" t="s">
        <v>153</v>
      </c>
    </row>
    <row r="83" spans="1:39" ht="15" customHeight="1" x14ac:dyDescent="0.45">
      <c r="A83" s="104" t="s">
        <v>1168</v>
      </c>
      <c r="B83" s="55" t="s">
        <v>1108</v>
      </c>
      <c r="C83" s="33">
        <v>0</v>
      </c>
      <c r="D83" s="33">
        <v>0</v>
      </c>
      <c r="E83" s="33">
        <v>0</v>
      </c>
      <c r="F83" s="33">
        <v>0.23864199999999999</v>
      </c>
      <c r="G83" s="33">
        <v>0.26427200000000001</v>
      </c>
      <c r="H83" s="33">
        <v>0.29441000000000001</v>
      </c>
      <c r="I83" s="33">
        <v>0.328071</v>
      </c>
      <c r="J83" s="33">
        <v>0.36201299999999997</v>
      </c>
      <c r="K83" s="33">
        <v>0.395206</v>
      </c>
      <c r="L83" s="33">
        <v>0.426145</v>
      </c>
      <c r="M83" s="33">
        <v>0.45157900000000001</v>
      </c>
      <c r="N83" s="33">
        <v>0.471719</v>
      </c>
      <c r="O83" s="33">
        <v>0.48965900000000001</v>
      </c>
      <c r="P83" s="33">
        <v>0.50482400000000005</v>
      </c>
      <c r="Q83" s="33">
        <v>0.51541899999999996</v>
      </c>
      <c r="R83" s="33">
        <v>0.52251099999999995</v>
      </c>
      <c r="S83" s="33">
        <v>0.52600100000000005</v>
      </c>
      <c r="T83" s="33">
        <v>0.52821300000000004</v>
      </c>
      <c r="U83" s="33">
        <v>0.53323799999999999</v>
      </c>
      <c r="V83" s="33">
        <v>0.54098800000000002</v>
      </c>
      <c r="W83" s="33">
        <v>0.55201800000000001</v>
      </c>
      <c r="X83" s="33">
        <v>0.56826600000000005</v>
      </c>
      <c r="Y83" s="33">
        <v>0.58035000000000003</v>
      </c>
      <c r="Z83" s="33">
        <v>0.59220899999999999</v>
      </c>
      <c r="AA83" s="33">
        <v>0.609016</v>
      </c>
      <c r="AB83" s="33">
        <v>0.63825699999999996</v>
      </c>
      <c r="AC83" s="33">
        <v>0.66426200000000002</v>
      </c>
      <c r="AD83" s="33">
        <v>0.69189500000000004</v>
      </c>
      <c r="AE83" s="33">
        <v>0.721244</v>
      </c>
      <c r="AF83" s="33">
        <v>0.75132900000000002</v>
      </c>
      <c r="AG83" s="33">
        <v>0.78302899999999998</v>
      </c>
      <c r="AH83" s="33">
        <v>0.81645599999999996</v>
      </c>
      <c r="AI83" s="33">
        <v>0.85015200000000002</v>
      </c>
      <c r="AJ83" s="33">
        <v>0.886189</v>
      </c>
      <c r="AK83" s="33">
        <v>0.92450299999999996</v>
      </c>
      <c r="AL83" s="33">
        <v>0.96491499999999997</v>
      </c>
      <c r="AM83" s="34" t="s">
        <v>153</v>
      </c>
    </row>
    <row r="84" spans="1:39" ht="15" customHeight="1" x14ac:dyDescent="0.45">
      <c r="A84" s="104" t="s">
        <v>1169</v>
      </c>
      <c r="B84" s="55" t="s">
        <v>1110</v>
      </c>
      <c r="C84" s="33">
        <v>0</v>
      </c>
      <c r="D84" s="33">
        <v>0</v>
      </c>
      <c r="E84" s="33">
        <v>0</v>
      </c>
      <c r="F84" s="33">
        <v>0.21664</v>
      </c>
      <c r="G84" s="33">
        <v>0.24353900000000001</v>
      </c>
      <c r="H84" s="33">
        <v>0.27452300000000002</v>
      </c>
      <c r="I84" s="33">
        <v>0.30896299999999999</v>
      </c>
      <c r="J84" s="33">
        <v>0.34386</v>
      </c>
      <c r="K84" s="33">
        <v>0.37815700000000002</v>
      </c>
      <c r="L84" s="33">
        <v>0.41058600000000001</v>
      </c>
      <c r="M84" s="33">
        <v>0.43799500000000002</v>
      </c>
      <c r="N84" s="33">
        <v>0.460422</v>
      </c>
      <c r="O84" s="33">
        <v>0.480879</v>
      </c>
      <c r="P84" s="33">
        <v>0.49889600000000001</v>
      </c>
      <c r="Q84" s="33">
        <v>0.512629</v>
      </c>
      <c r="R84" s="33">
        <v>0.52302700000000002</v>
      </c>
      <c r="S84" s="33">
        <v>0.529756</v>
      </c>
      <c r="T84" s="33">
        <v>0.53516200000000003</v>
      </c>
      <c r="U84" s="33">
        <v>0.543296</v>
      </c>
      <c r="V84" s="33">
        <v>0.55370299999999995</v>
      </c>
      <c r="W84" s="33">
        <v>0.56704200000000005</v>
      </c>
      <c r="X84" s="33">
        <v>0.58514200000000005</v>
      </c>
      <c r="Y84" s="33">
        <v>0.59974099999999997</v>
      </c>
      <c r="Z84" s="33">
        <v>0.61445399999999994</v>
      </c>
      <c r="AA84" s="33">
        <v>0.633602</v>
      </c>
      <c r="AB84" s="33">
        <v>0.66438699999999995</v>
      </c>
      <c r="AC84" s="33">
        <v>0.69257100000000005</v>
      </c>
      <c r="AD84" s="33">
        <v>0.72251900000000002</v>
      </c>
      <c r="AE84" s="33">
        <v>0.75431700000000002</v>
      </c>
      <c r="AF84" s="33">
        <v>0.78691699999999998</v>
      </c>
      <c r="AG84" s="33">
        <v>0.82122799999999996</v>
      </c>
      <c r="AH84" s="33">
        <v>0.85735700000000004</v>
      </c>
      <c r="AI84" s="33">
        <v>0.89369299999999996</v>
      </c>
      <c r="AJ84" s="33">
        <v>0.93245500000000003</v>
      </c>
      <c r="AK84" s="33">
        <v>0.97354099999999999</v>
      </c>
      <c r="AL84" s="33">
        <v>1.0167470000000001</v>
      </c>
      <c r="AM84" s="34" t="s">
        <v>153</v>
      </c>
    </row>
    <row r="85" spans="1:39" ht="15" customHeight="1" x14ac:dyDescent="0.45">
      <c r="A85" s="104" t="s">
        <v>1170</v>
      </c>
      <c r="B85" s="55" t="s">
        <v>1112</v>
      </c>
      <c r="C85" s="33">
        <v>0</v>
      </c>
      <c r="D85" s="33">
        <v>0</v>
      </c>
      <c r="E85" s="33">
        <v>0</v>
      </c>
      <c r="F85" s="33">
        <v>6.0624999999999998E-2</v>
      </c>
      <c r="G85" s="33">
        <v>0.119159</v>
      </c>
      <c r="H85" s="33">
        <v>0.17707999999999999</v>
      </c>
      <c r="I85" s="33">
        <v>0.238844</v>
      </c>
      <c r="J85" s="33">
        <v>0.30265300000000001</v>
      </c>
      <c r="K85" s="33">
        <v>0.36601299999999998</v>
      </c>
      <c r="L85" s="33">
        <v>0.43011199999999999</v>
      </c>
      <c r="M85" s="33">
        <v>0.49196000000000001</v>
      </c>
      <c r="N85" s="33">
        <v>0.55081899999999995</v>
      </c>
      <c r="O85" s="33">
        <v>0.61085599999999995</v>
      </c>
      <c r="P85" s="33">
        <v>0.67209799999999997</v>
      </c>
      <c r="Q85" s="33">
        <v>0.73197299999999998</v>
      </c>
      <c r="R85" s="33">
        <v>0.789933</v>
      </c>
      <c r="S85" s="33">
        <v>0.84391499999999997</v>
      </c>
      <c r="T85" s="33">
        <v>0.89594399999999996</v>
      </c>
      <c r="U85" s="33">
        <v>0.95135000000000003</v>
      </c>
      <c r="V85" s="33">
        <v>1.0079610000000001</v>
      </c>
      <c r="W85" s="33">
        <v>1.064392</v>
      </c>
      <c r="X85" s="33">
        <v>1.121605</v>
      </c>
      <c r="Y85" s="33">
        <v>1.180839</v>
      </c>
      <c r="Z85" s="33">
        <v>1.2436430000000001</v>
      </c>
      <c r="AA85" s="33">
        <v>1.305909</v>
      </c>
      <c r="AB85" s="33">
        <v>1.3752120000000001</v>
      </c>
      <c r="AC85" s="33">
        <v>1.4464859999999999</v>
      </c>
      <c r="AD85" s="33">
        <v>1.521145</v>
      </c>
      <c r="AE85" s="33">
        <v>1.5994390000000001</v>
      </c>
      <c r="AF85" s="33">
        <v>1.679119</v>
      </c>
      <c r="AG85" s="33">
        <v>1.762197</v>
      </c>
      <c r="AH85" s="33">
        <v>1.849008</v>
      </c>
      <c r="AI85" s="33">
        <v>1.936005</v>
      </c>
      <c r="AJ85" s="33">
        <v>2.028305</v>
      </c>
      <c r="AK85" s="33">
        <v>2.125909</v>
      </c>
      <c r="AL85" s="33">
        <v>2.2284269999999999</v>
      </c>
      <c r="AM85" s="34" t="s">
        <v>153</v>
      </c>
    </row>
    <row r="86" spans="1:39" ht="15" customHeight="1" x14ac:dyDescent="0.45">
      <c r="A86" s="104" t="s">
        <v>1171</v>
      </c>
      <c r="B86" s="55" t="s">
        <v>1138</v>
      </c>
      <c r="C86" s="33">
        <v>4076.6857909999999</v>
      </c>
      <c r="D86" s="33">
        <v>4012.4235840000001</v>
      </c>
      <c r="E86" s="33">
        <v>4113.59375</v>
      </c>
      <c r="F86" s="33">
        <v>4117.4912109999996</v>
      </c>
      <c r="G86" s="33">
        <v>4106.0444340000004</v>
      </c>
      <c r="H86" s="33">
        <v>4101.7392579999996</v>
      </c>
      <c r="I86" s="33">
        <v>4107.591797</v>
      </c>
      <c r="J86" s="33">
        <v>4101.4467770000001</v>
      </c>
      <c r="K86" s="33">
        <v>4084.0063479999999</v>
      </c>
      <c r="L86" s="33">
        <v>4056.7380370000001</v>
      </c>
      <c r="M86" s="33">
        <v>4002.40625</v>
      </c>
      <c r="N86" s="33">
        <v>3926.2248540000001</v>
      </c>
      <c r="O86" s="33">
        <v>3858.4602049999999</v>
      </c>
      <c r="P86" s="33">
        <v>3794.8386230000001</v>
      </c>
      <c r="Q86" s="33">
        <v>3734.4020999999998</v>
      </c>
      <c r="R86" s="33">
        <v>3682.9052729999999</v>
      </c>
      <c r="S86" s="33">
        <v>3630.9997560000002</v>
      </c>
      <c r="T86" s="33">
        <v>3587.15625</v>
      </c>
      <c r="U86" s="33">
        <v>3563.8305660000001</v>
      </c>
      <c r="V86" s="33">
        <v>3557.9157709999999</v>
      </c>
      <c r="W86" s="33">
        <v>3563.6369629999999</v>
      </c>
      <c r="X86" s="33">
        <v>3570.4257809999999</v>
      </c>
      <c r="Y86" s="33">
        <v>3590.1447750000002</v>
      </c>
      <c r="Z86" s="33">
        <v>3618.8095699999999</v>
      </c>
      <c r="AA86" s="33">
        <v>3647.2973630000001</v>
      </c>
      <c r="AB86" s="33">
        <v>3665.851807</v>
      </c>
      <c r="AC86" s="33">
        <v>3699.830078</v>
      </c>
      <c r="AD86" s="33">
        <v>3736.2797850000002</v>
      </c>
      <c r="AE86" s="33">
        <v>3782.8916020000001</v>
      </c>
      <c r="AF86" s="33">
        <v>3832.3305660000001</v>
      </c>
      <c r="AG86" s="33">
        <v>3879.8872070000002</v>
      </c>
      <c r="AH86" s="33">
        <v>3928.9345699999999</v>
      </c>
      <c r="AI86" s="33">
        <v>3974.3774410000001</v>
      </c>
      <c r="AJ86" s="33">
        <v>4018.921143</v>
      </c>
      <c r="AK86" s="33">
        <v>4070.9328609999998</v>
      </c>
      <c r="AL86" s="33">
        <v>4125.9663090000004</v>
      </c>
      <c r="AM86" s="34">
        <v>8.2100000000000001E-4</v>
      </c>
    </row>
    <row r="87" spans="1:39" ht="15" customHeight="1" x14ac:dyDescent="0.45">
      <c r="B87" s="57" t="s">
        <v>1172</v>
      </c>
    </row>
    <row r="88" spans="1:39" ht="15" customHeight="1" x14ac:dyDescent="0.45">
      <c r="A88" s="104" t="s">
        <v>1173</v>
      </c>
      <c r="B88" s="55" t="s">
        <v>1096</v>
      </c>
      <c r="C88" s="33">
        <v>4986.8095700000003</v>
      </c>
      <c r="D88" s="33">
        <v>4906.2021480000003</v>
      </c>
      <c r="E88" s="33">
        <v>5034.638672</v>
      </c>
      <c r="F88" s="33">
        <v>5043.6552730000003</v>
      </c>
      <c r="G88" s="33">
        <v>5039.1826170000004</v>
      </c>
      <c r="H88" s="33">
        <v>5051.7304690000001</v>
      </c>
      <c r="I88" s="33">
        <v>5080.3408200000003</v>
      </c>
      <c r="J88" s="33">
        <v>5097.205078</v>
      </c>
      <c r="K88" s="33">
        <v>5103.2973629999997</v>
      </c>
      <c r="L88" s="33">
        <v>5092.7929690000001</v>
      </c>
      <c r="M88" s="33">
        <v>5045.919922</v>
      </c>
      <c r="N88" s="33">
        <v>4969.2597660000001</v>
      </c>
      <c r="O88" s="33">
        <v>4903.3095700000003</v>
      </c>
      <c r="P88" s="33">
        <v>4841.888672</v>
      </c>
      <c r="Q88" s="33">
        <v>4782.2924800000001</v>
      </c>
      <c r="R88" s="33">
        <v>4729.158203</v>
      </c>
      <c r="S88" s="33">
        <v>4675.4907229999999</v>
      </c>
      <c r="T88" s="33">
        <v>4627.3505859999996</v>
      </c>
      <c r="U88" s="33">
        <v>4604.3071289999998</v>
      </c>
      <c r="V88" s="33">
        <v>4600.7875979999999</v>
      </c>
      <c r="W88" s="33">
        <v>4609.5595700000003</v>
      </c>
      <c r="X88" s="33">
        <v>4618.9770509999998</v>
      </c>
      <c r="Y88" s="33">
        <v>4643.095703</v>
      </c>
      <c r="Z88" s="33">
        <v>4678.5683589999999</v>
      </c>
      <c r="AA88" s="33">
        <v>4710.5126950000003</v>
      </c>
      <c r="AB88" s="33">
        <v>4734.4960940000001</v>
      </c>
      <c r="AC88" s="33">
        <v>4772.2084960000002</v>
      </c>
      <c r="AD88" s="33">
        <v>4816.0576170000004</v>
      </c>
      <c r="AE88" s="33">
        <v>4872.6142579999996</v>
      </c>
      <c r="AF88" s="33">
        <v>4931.2646480000003</v>
      </c>
      <c r="AG88" s="33">
        <v>4986.9877930000002</v>
      </c>
      <c r="AH88" s="33">
        <v>5045.8383789999998</v>
      </c>
      <c r="AI88" s="33">
        <v>5100.2260740000002</v>
      </c>
      <c r="AJ88" s="33">
        <v>5153.486328</v>
      </c>
      <c r="AK88" s="33">
        <v>5215.7353519999997</v>
      </c>
      <c r="AL88" s="33">
        <v>5280.7309569999998</v>
      </c>
      <c r="AM88" s="34">
        <v>2.166E-3</v>
      </c>
    </row>
    <row r="89" spans="1:39" ht="15" customHeight="1" x14ac:dyDescent="0.45">
      <c r="A89" s="104" t="s">
        <v>1174</v>
      </c>
      <c r="B89" s="55" t="s">
        <v>1098</v>
      </c>
      <c r="C89" s="33">
        <v>488.86279300000001</v>
      </c>
      <c r="D89" s="33">
        <v>474.55868500000003</v>
      </c>
      <c r="E89" s="33">
        <v>482.237213</v>
      </c>
      <c r="F89" s="33">
        <v>478.17910799999999</v>
      </c>
      <c r="G89" s="33">
        <v>474.89193699999998</v>
      </c>
      <c r="H89" s="33">
        <v>476.55096400000002</v>
      </c>
      <c r="I89" s="33">
        <v>479.71697999999998</v>
      </c>
      <c r="J89" s="33">
        <v>482.64953600000001</v>
      </c>
      <c r="K89" s="33">
        <v>486.46615600000001</v>
      </c>
      <c r="L89" s="33">
        <v>489.49340799999999</v>
      </c>
      <c r="M89" s="33">
        <v>487.70236199999999</v>
      </c>
      <c r="N89" s="33">
        <v>484.70220899999998</v>
      </c>
      <c r="O89" s="33">
        <v>482.92010499999998</v>
      </c>
      <c r="P89" s="33">
        <v>480.83108499999997</v>
      </c>
      <c r="Q89" s="33">
        <v>479.90100100000001</v>
      </c>
      <c r="R89" s="33">
        <v>475.31738300000001</v>
      </c>
      <c r="S89" s="33">
        <v>473.64215100000001</v>
      </c>
      <c r="T89" s="33">
        <v>469.22280899999998</v>
      </c>
      <c r="U89" s="33">
        <v>466.40872200000001</v>
      </c>
      <c r="V89" s="33">
        <v>465.53567500000003</v>
      </c>
      <c r="W89" s="33">
        <v>464.12048299999998</v>
      </c>
      <c r="X89" s="33">
        <v>463.30737299999998</v>
      </c>
      <c r="Y89" s="33">
        <v>462.47103900000002</v>
      </c>
      <c r="Z89" s="33">
        <v>464.51355000000001</v>
      </c>
      <c r="AA89" s="33">
        <v>462.71521000000001</v>
      </c>
      <c r="AB89" s="33">
        <v>463.64984099999998</v>
      </c>
      <c r="AC89" s="33">
        <v>463.48117100000002</v>
      </c>
      <c r="AD89" s="33">
        <v>464.36968999999999</v>
      </c>
      <c r="AE89" s="33">
        <v>466.5</v>
      </c>
      <c r="AF89" s="33">
        <v>467.34124800000001</v>
      </c>
      <c r="AG89" s="33">
        <v>467.76495399999999</v>
      </c>
      <c r="AH89" s="33">
        <v>468.56451399999997</v>
      </c>
      <c r="AI89" s="33">
        <v>468.71109000000001</v>
      </c>
      <c r="AJ89" s="33">
        <v>468.87188700000002</v>
      </c>
      <c r="AK89" s="33">
        <v>469.45922899999999</v>
      </c>
      <c r="AL89" s="33">
        <v>469.27825899999999</v>
      </c>
      <c r="AM89" s="34">
        <v>-3.2899999999999997E-4</v>
      </c>
    </row>
    <row r="90" spans="1:39" ht="15" customHeight="1" x14ac:dyDescent="0.45">
      <c r="A90" s="104" t="s">
        <v>1175</v>
      </c>
      <c r="B90" s="55" t="s">
        <v>1100</v>
      </c>
      <c r="C90" s="33">
        <v>0.55436099999999999</v>
      </c>
      <c r="D90" s="33">
        <v>0.50882300000000003</v>
      </c>
      <c r="E90" s="33">
        <v>0.48789900000000003</v>
      </c>
      <c r="F90" s="33">
        <v>0.61558800000000002</v>
      </c>
      <c r="G90" s="33">
        <v>0.74363199999999996</v>
      </c>
      <c r="H90" s="33">
        <v>0.88106399999999996</v>
      </c>
      <c r="I90" s="33">
        <v>1.022742</v>
      </c>
      <c r="J90" s="33">
        <v>1.1589959999999999</v>
      </c>
      <c r="K90" s="33">
        <v>1.290619</v>
      </c>
      <c r="L90" s="33">
        <v>1.4066350000000001</v>
      </c>
      <c r="M90" s="33">
        <v>1.5225439999999999</v>
      </c>
      <c r="N90" s="33">
        <v>1.618911</v>
      </c>
      <c r="O90" s="33">
        <v>1.724901</v>
      </c>
      <c r="P90" s="33">
        <v>1.799104</v>
      </c>
      <c r="Q90" s="33">
        <v>1.8882779999999999</v>
      </c>
      <c r="R90" s="33">
        <v>1.9693350000000001</v>
      </c>
      <c r="S90" s="33">
        <v>2.0218950000000002</v>
      </c>
      <c r="T90" s="33">
        <v>2.1098059999999998</v>
      </c>
      <c r="U90" s="33">
        <v>2.1960959999999998</v>
      </c>
      <c r="V90" s="33">
        <v>2.2758929999999999</v>
      </c>
      <c r="W90" s="33">
        <v>2.373828</v>
      </c>
      <c r="X90" s="33">
        <v>2.476483</v>
      </c>
      <c r="Y90" s="33">
        <v>2.5912739999999999</v>
      </c>
      <c r="Z90" s="33">
        <v>2.720825</v>
      </c>
      <c r="AA90" s="33">
        <v>2.849342</v>
      </c>
      <c r="AB90" s="33">
        <v>2.9905979999999999</v>
      </c>
      <c r="AC90" s="33">
        <v>3.1371519999999999</v>
      </c>
      <c r="AD90" s="33">
        <v>3.2900900000000002</v>
      </c>
      <c r="AE90" s="33">
        <v>3.4498120000000001</v>
      </c>
      <c r="AF90" s="33">
        <v>3.6137609999999998</v>
      </c>
      <c r="AG90" s="33">
        <v>3.7866569999999999</v>
      </c>
      <c r="AH90" s="33">
        <v>3.969122</v>
      </c>
      <c r="AI90" s="33">
        <v>4.1512539999999998</v>
      </c>
      <c r="AJ90" s="33">
        <v>4.3466490000000002</v>
      </c>
      <c r="AK90" s="33">
        <v>4.5558930000000002</v>
      </c>
      <c r="AL90" s="33">
        <v>4.7863829999999998</v>
      </c>
      <c r="AM90" s="34">
        <v>6.8145999999999998E-2</v>
      </c>
    </row>
    <row r="91" spans="1:39" ht="15" customHeight="1" x14ac:dyDescent="0.45">
      <c r="A91" s="104" t="s">
        <v>1176</v>
      </c>
      <c r="B91" s="55" t="s">
        <v>1102</v>
      </c>
      <c r="C91" s="33">
        <v>32.068446999999999</v>
      </c>
      <c r="D91" s="33">
        <v>37.403968999999996</v>
      </c>
      <c r="E91" s="33">
        <v>43.878239000000001</v>
      </c>
      <c r="F91" s="33">
        <v>48.547137999999997</v>
      </c>
      <c r="G91" s="33">
        <v>51.703567999999997</v>
      </c>
      <c r="H91" s="33">
        <v>53.899543999999999</v>
      </c>
      <c r="I91" s="33">
        <v>55.366371000000001</v>
      </c>
      <c r="J91" s="33">
        <v>56.017699999999998</v>
      </c>
      <c r="K91" s="33">
        <v>56.047229999999999</v>
      </c>
      <c r="L91" s="33">
        <v>55.494236000000001</v>
      </c>
      <c r="M91" s="33">
        <v>54.257057000000003</v>
      </c>
      <c r="N91" s="33">
        <v>52.620438</v>
      </c>
      <c r="O91" s="33">
        <v>51.058273</v>
      </c>
      <c r="P91" s="33">
        <v>49.557380999999999</v>
      </c>
      <c r="Q91" s="33">
        <v>47.983238</v>
      </c>
      <c r="R91" s="33">
        <v>46.447330000000001</v>
      </c>
      <c r="S91" s="33">
        <v>44.918343</v>
      </c>
      <c r="T91" s="33">
        <v>43.584533999999998</v>
      </c>
      <c r="U91" s="33">
        <v>42.754047</v>
      </c>
      <c r="V91" s="33">
        <v>42.284405</v>
      </c>
      <c r="W91" s="33">
        <v>42.067883000000002</v>
      </c>
      <c r="X91" s="33">
        <v>42.202773999999998</v>
      </c>
      <c r="Y91" s="33">
        <v>42.741298999999998</v>
      </c>
      <c r="Z91" s="33">
        <v>43.814822999999997</v>
      </c>
      <c r="AA91" s="33">
        <v>45.228003999999999</v>
      </c>
      <c r="AB91" s="33">
        <v>47.116549999999997</v>
      </c>
      <c r="AC91" s="33">
        <v>49.408340000000003</v>
      </c>
      <c r="AD91" s="33">
        <v>52.080696000000003</v>
      </c>
      <c r="AE91" s="33">
        <v>55.295592999999997</v>
      </c>
      <c r="AF91" s="33">
        <v>58.948666000000003</v>
      </c>
      <c r="AG91" s="33">
        <v>62.952598999999999</v>
      </c>
      <c r="AH91" s="33">
        <v>67.523398999999998</v>
      </c>
      <c r="AI91" s="33">
        <v>72.368195</v>
      </c>
      <c r="AJ91" s="33">
        <v>77.697211999999993</v>
      </c>
      <c r="AK91" s="33">
        <v>83.846748000000005</v>
      </c>
      <c r="AL91" s="33">
        <v>90.849129000000005</v>
      </c>
      <c r="AM91" s="34">
        <v>2.6443999999999999E-2</v>
      </c>
    </row>
    <row r="92" spans="1:39" ht="15" customHeight="1" x14ac:dyDescent="0.45">
      <c r="A92" s="104" t="s">
        <v>1177</v>
      </c>
      <c r="B92" s="55" t="s">
        <v>1104</v>
      </c>
      <c r="C92" s="33">
        <v>40.060805999999999</v>
      </c>
      <c r="D92" s="33">
        <v>50.042324000000001</v>
      </c>
      <c r="E92" s="33">
        <v>62.145480999999997</v>
      </c>
      <c r="F92" s="33">
        <v>72.132857999999999</v>
      </c>
      <c r="G92" s="33">
        <v>81.086760999999996</v>
      </c>
      <c r="H92" s="33">
        <v>90.103904999999997</v>
      </c>
      <c r="I92" s="33">
        <v>98.999579999999995</v>
      </c>
      <c r="J92" s="33">
        <v>107.299194</v>
      </c>
      <c r="K92" s="33">
        <v>115.475174</v>
      </c>
      <c r="L92" s="33">
        <v>123.245949</v>
      </c>
      <c r="M92" s="33">
        <v>129.91651899999999</v>
      </c>
      <c r="N92" s="33">
        <v>135.87330600000001</v>
      </c>
      <c r="O92" s="33">
        <v>142.342545</v>
      </c>
      <c r="P92" s="33">
        <v>149.15628100000001</v>
      </c>
      <c r="Q92" s="33">
        <v>155.64233400000001</v>
      </c>
      <c r="R92" s="33">
        <v>162.15564000000001</v>
      </c>
      <c r="S92" s="33">
        <v>168.47747799999999</v>
      </c>
      <c r="T92" s="33">
        <v>175.02676400000001</v>
      </c>
      <c r="U92" s="33">
        <v>182.606979</v>
      </c>
      <c r="V92" s="33">
        <v>190.23028600000001</v>
      </c>
      <c r="W92" s="33">
        <v>197.723206</v>
      </c>
      <c r="X92" s="33">
        <v>205.339676</v>
      </c>
      <c r="Y92" s="33">
        <v>213.534256</v>
      </c>
      <c r="Z92" s="33">
        <v>222.49194299999999</v>
      </c>
      <c r="AA92" s="33">
        <v>231.201843</v>
      </c>
      <c r="AB92" s="33">
        <v>241.11665300000001</v>
      </c>
      <c r="AC92" s="33">
        <v>251.68383800000001</v>
      </c>
      <c r="AD92" s="33">
        <v>262.72555499999999</v>
      </c>
      <c r="AE92" s="33">
        <v>274.33685300000002</v>
      </c>
      <c r="AF92" s="33">
        <v>286.38833599999998</v>
      </c>
      <c r="AG92" s="33">
        <v>299.37383999999997</v>
      </c>
      <c r="AH92" s="33">
        <v>313.43762199999998</v>
      </c>
      <c r="AI92" s="33">
        <v>327.74655200000001</v>
      </c>
      <c r="AJ92" s="33">
        <v>343.187408</v>
      </c>
      <c r="AK92" s="33">
        <v>359.90621900000002</v>
      </c>
      <c r="AL92" s="33">
        <v>377.32635499999998</v>
      </c>
      <c r="AM92" s="34">
        <v>6.1219999999999997E-2</v>
      </c>
    </row>
    <row r="93" spans="1:39" ht="15" customHeight="1" x14ac:dyDescent="0.45">
      <c r="A93" s="104" t="s">
        <v>1178</v>
      </c>
      <c r="B93" s="55" t="s">
        <v>1106</v>
      </c>
      <c r="C93" s="33">
        <v>9.2770000000000005E-3</v>
      </c>
      <c r="D93" s="33">
        <v>8.7220000000000006E-3</v>
      </c>
      <c r="E93" s="33">
        <v>8.3909999999999992E-3</v>
      </c>
      <c r="F93" s="33">
        <v>0.45295099999999999</v>
      </c>
      <c r="G93" s="33">
        <v>0.86336000000000002</v>
      </c>
      <c r="H93" s="33">
        <v>1.280484</v>
      </c>
      <c r="I93" s="33">
        <v>1.718315</v>
      </c>
      <c r="J93" s="33">
        <v>2.1663830000000002</v>
      </c>
      <c r="K93" s="33">
        <v>2.6107469999999999</v>
      </c>
      <c r="L93" s="33">
        <v>3.0352229999999998</v>
      </c>
      <c r="M93" s="33">
        <v>3.4258160000000002</v>
      </c>
      <c r="N93" s="33">
        <v>3.781247</v>
      </c>
      <c r="O93" s="33">
        <v>4.1367830000000003</v>
      </c>
      <c r="P93" s="33">
        <v>4.499047</v>
      </c>
      <c r="Q93" s="33">
        <v>4.8459219999999998</v>
      </c>
      <c r="R93" s="33">
        <v>5.180777</v>
      </c>
      <c r="S93" s="33">
        <v>5.4964550000000001</v>
      </c>
      <c r="T93" s="33">
        <v>5.8092860000000002</v>
      </c>
      <c r="U93" s="33">
        <v>6.1537569999999997</v>
      </c>
      <c r="V93" s="33">
        <v>6.5143430000000002</v>
      </c>
      <c r="W93" s="33">
        <v>6.8801750000000004</v>
      </c>
      <c r="X93" s="33">
        <v>7.2563430000000002</v>
      </c>
      <c r="Y93" s="33">
        <v>7.6432310000000001</v>
      </c>
      <c r="Z93" s="33">
        <v>8.0618569999999998</v>
      </c>
      <c r="AA93" s="33">
        <v>8.4767939999999999</v>
      </c>
      <c r="AB93" s="33">
        <v>8.9321859999999997</v>
      </c>
      <c r="AC93" s="33">
        <v>9.3970059999999993</v>
      </c>
      <c r="AD93" s="33">
        <v>9.8766759999999998</v>
      </c>
      <c r="AE93" s="33">
        <v>10.373846</v>
      </c>
      <c r="AF93" s="33">
        <v>10.881868000000001</v>
      </c>
      <c r="AG93" s="33">
        <v>11.417631</v>
      </c>
      <c r="AH93" s="33">
        <v>11.981676</v>
      </c>
      <c r="AI93" s="33">
        <v>12.548673000000001</v>
      </c>
      <c r="AJ93" s="33">
        <v>13.161137999999999</v>
      </c>
      <c r="AK93" s="33">
        <v>13.817002</v>
      </c>
      <c r="AL93" s="33">
        <v>14.511402</v>
      </c>
      <c r="AM93" s="34">
        <v>0.24376500000000001</v>
      </c>
    </row>
    <row r="94" spans="1:39" ht="15" customHeight="1" x14ac:dyDescent="0.45">
      <c r="A94" s="104" t="s">
        <v>1179</v>
      </c>
      <c r="B94" s="55" t="s">
        <v>1108</v>
      </c>
      <c r="C94" s="33">
        <v>0</v>
      </c>
      <c r="D94" s="33">
        <v>0</v>
      </c>
      <c r="E94" s="33">
        <v>0</v>
      </c>
      <c r="F94" s="33">
        <v>0.36916100000000002</v>
      </c>
      <c r="G94" s="33">
        <v>0.52438499999999999</v>
      </c>
      <c r="H94" s="33">
        <v>0.71551600000000004</v>
      </c>
      <c r="I94" s="33">
        <v>0.91624700000000003</v>
      </c>
      <c r="J94" s="33">
        <v>1.1211260000000001</v>
      </c>
      <c r="K94" s="33">
        <v>1.321172</v>
      </c>
      <c r="L94" s="33">
        <v>1.5067600000000001</v>
      </c>
      <c r="M94" s="33">
        <v>1.672174</v>
      </c>
      <c r="N94" s="33">
        <v>1.817269</v>
      </c>
      <c r="O94" s="33">
        <v>1.957606</v>
      </c>
      <c r="P94" s="33">
        <v>2.0979709999999998</v>
      </c>
      <c r="Q94" s="33">
        <v>2.2282229999999998</v>
      </c>
      <c r="R94" s="33">
        <v>2.3501699999999999</v>
      </c>
      <c r="S94" s="33">
        <v>2.460909</v>
      </c>
      <c r="T94" s="33">
        <v>2.5691799999999998</v>
      </c>
      <c r="U94" s="33">
        <v>2.6920410000000001</v>
      </c>
      <c r="V94" s="33">
        <v>2.823712</v>
      </c>
      <c r="W94" s="33">
        <v>2.9606560000000002</v>
      </c>
      <c r="X94" s="33">
        <v>3.1051669999999998</v>
      </c>
      <c r="Y94" s="33">
        <v>3.2479930000000001</v>
      </c>
      <c r="Z94" s="33">
        <v>3.403686</v>
      </c>
      <c r="AA94" s="33">
        <v>3.5633849999999998</v>
      </c>
      <c r="AB94" s="33">
        <v>3.747312</v>
      </c>
      <c r="AC94" s="33">
        <v>3.9322789999999999</v>
      </c>
      <c r="AD94" s="33">
        <v>4.1258749999999997</v>
      </c>
      <c r="AE94" s="33">
        <v>4.3273999999999999</v>
      </c>
      <c r="AF94" s="33">
        <v>4.532546</v>
      </c>
      <c r="AG94" s="33">
        <v>4.7478889999999998</v>
      </c>
      <c r="AH94" s="33">
        <v>4.9740099999999998</v>
      </c>
      <c r="AI94" s="33">
        <v>5.2010779999999999</v>
      </c>
      <c r="AJ94" s="33">
        <v>5.4442909999999998</v>
      </c>
      <c r="AK94" s="33">
        <v>5.7039099999999996</v>
      </c>
      <c r="AL94" s="33">
        <v>5.9775830000000001</v>
      </c>
      <c r="AM94" s="34" t="s">
        <v>153</v>
      </c>
    </row>
    <row r="95" spans="1:39" ht="15" customHeight="1" x14ac:dyDescent="0.45">
      <c r="A95" s="104" t="s">
        <v>1180</v>
      </c>
      <c r="B95" s="55" t="s">
        <v>1110</v>
      </c>
      <c r="C95" s="33">
        <v>0</v>
      </c>
      <c r="D95" s="33">
        <v>0</v>
      </c>
      <c r="E95" s="33">
        <v>0</v>
      </c>
      <c r="F95" s="33">
        <v>0.35893000000000003</v>
      </c>
      <c r="G95" s="33">
        <v>0.52856400000000003</v>
      </c>
      <c r="H95" s="33">
        <v>0.73768999999999996</v>
      </c>
      <c r="I95" s="33">
        <v>0.95758500000000002</v>
      </c>
      <c r="J95" s="33">
        <v>1.1836899999999999</v>
      </c>
      <c r="K95" s="33">
        <v>1.406234</v>
      </c>
      <c r="L95" s="33">
        <v>1.6139950000000001</v>
      </c>
      <c r="M95" s="33">
        <v>1.8005629999999999</v>
      </c>
      <c r="N95" s="33">
        <v>1.965624</v>
      </c>
      <c r="O95" s="33">
        <v>2.1265200000000002</v>
      </c>
      <c r="P95" s="33">
        <v>2.2885680000000002</v>
      </c>
      <c r="Q95" s="33">
        <v>2.4408379999999998</v>
      </c>
      <c r="R95" s="33">
        <v>2.5851760000000001</v>
      </c>
      <c r="S95" s="33">
        <v>2.7179389999999999</v>
      </c>
      <c r="T95" s="33">
        <v>2.8482150000000002</v>
      </c>
      <c r="U95" s="33">
        <v>2.9944579999999998</v>
      </c>
      <c r="V95" s="33">
        <v>3.1498390000000001</v>
      </c>
      <c r="W95" s="33">
        <v>3.310314</v>
      </c>
      <c r="X95" s="33">
        <v>3.478707</v>
      </c>
      <c r="Y95" s="33">
        <v>3.6468539999999998</v>
      </c>
      <c r="Z95" s="33">
        <v>3.8300450000000001</v>
      </c>
      <c r="AA95" s="33">
        <v>4.0165459999999999</v>
      </c>
      <c r="AB95" s="33">
        <v>4.2282780000000004</v>
      </c>
      <c r="AC95" s="33">
        <v>4.4423909999999998</v>
      </c>
      <c r="AD95" s="33">
        <v>4.6660899999999996</v>
      </c>
      <c r="AE95" s="33">
        <v>4.8985880000000002</v>
      </c>
      <c r="AF95" s="33">
        <v>5.1351690000000003</v>
      </c>
      <c r="AG95" s="33">
        <v>5.3832550000000001</v>
      </c>
      <c r="AH95" s="33">
        <v>5.6433799999999996</v>
      </c>
      <c r="AI95" s="33">
        <v>5.9037810000000004</v>
      </c>
      <c r="AJ95" s="33">
        <v>6.1824709999999996</v>
      </c>
      <c r="AK95" s="33">
        <v>6.4796310000000004</v>
      </c>
      <c r="AL95" s="33">
        <v>6.7924389999999999</v>
      </c>
      <c r="AM95" s="34" t="s">
        <v>153</v>
      </c>
    </row>
    <row r="96" spans="1:39" ht="15" customHeight="1" x14ac:dyDescent="0.45">
      <c r="A96" s="104" t="s">
        <v>1181</v>
      </c>
      <c r="B96" s="55" t="s">
        <v>1112</v>
      </c>
      <c r="C96" s="33">
        <v>0</v>
      </c>
      <c r="D96" s="33">
        <v>0</v>
      </c>
      <c r="E96" s="33">
        <v>0</v>
      </c>
      <c r="F96" s="33">
        <v>0.28818500000000002</v>
      </c>
      <c r="G96" s="33">
        <v>0.57760199999999995</v>
      </c>
      <c r="H96" s="33">
        <v>0.86653999999999998</v>
      </c>
      <c r="I96" s="33">
        <v>1.1780120000000001</v>
      </c>
      <c r="J96" s="33">
        <v>1.5036609999999999</v>
      </c>
      <c r="K96" s="33">
        <v>1.82816</v>
      </c>
      <c r="L96" s="33">
        <v>2.1362770000000002</v>
      </c>
      <c r="M96" s="33">
        <v>2.4249320000000001</v>
      </c>
      <c r="N96" s="33">
        <v>2.6925690000000002</v>
      </c>
      <c r="O96" s="33">
        <v>2.9645199999999998</v>
      </c>
      <c r="P96" s="33">
        <v>3.247665</v>
      </c>
      <c r="Q96" s="33">
        <v>3.5325329999999999</v>
      </c>
      <c r="R96" s="33">
        <v>3.8159869999999998</v>
      </c>
      <c r="S96" s="33">
        <v>4.0882370000000003</v>
      </c>
      <c r="T96" s="33">
        <v>4.3600099999999999</v>
      </c>
      <c r="U96" s="33">
        <v>4.658741</v>
      </c>
      <c r="V96" s="33">
        <v>4.9732989999999999</v>
      </c>
      <c r="W96" s="33">
        <v>5.2915159999999997</v>
      </c>
      <c r="X96" s="33">
        <v>5.6120340000000004</v>
      </c>
      <c r="Y96" s="33">
        <v>5.9356799999999996</v>
      </c>
      <c r="Z96" s="33">
        <v>6.285304</v>
      </c>
      <c r="AA96" s="33">
        <v>6.6329859999999998</v>
      </c>
      <c r="AB96" s="33">
        <v>7.0044029999999999</v>
      </c>
      <c r="AC96" s="33">
        <v>7.3822859999999997</v>
      </c>
      <c r="AD96" s="33">
        <v>7.777698</v>
      </c>
      <c r="AE96" s="33">
        <v>8.192475</v>
      </c>
      <c r="AF96" s="33">
        <v>8.6140840000000001</v>
      </c>
      <c r="AG96" s="33">
        <v>9.0534839999999992</v>
      </c>
      <c r="AH96" s="33">
        <v>9.5119830000000007</v>
      </c>
      <c r="AI96" s="33">
        <v>9.9700799999999994</v>
      </c>
      <c r="AJ96" s="33">
        <v>10.454955999999999</v>
      </c>
      <c r="AK96" s="33">
        <v>10.969849</v>
      </c>
      <c r="AL96" s="33">
        <v>11.51248</v>
      </c>
      <c r="AM96" s="34" t="s">
        <v>153</v>
      </c>
    </row>
    <row r="97" spans="1:39" ht="15" customHeight="1" x14ac:dyDescent="0.45">
      <c r="A97" s="104" t="s">
        <v>1182</v>
      </c>
      <c r="B97" s="57" t="s">
        <v>1183</v>
      </c>
      <c r="C97" s="61">
        <v>5548.3657229999999</v>
      </c>
      <c r="D97" s="61">
        <v>5468.7265619999998</v>
      </c>
      <c r="E97" s="61">
        <v>5623.3969729999999</v>
      </c>
      <c r="F97" s="61">
        <v>5644.6030270000001</v>
      </c>
      <c r="G97" s="61">
        <v>5650.0996089999999</v>
      </c>
      <c r="H97" s="61">
        <v>5676.7651370000003</v>
      </c>
      <c r="I97" s="61">
        <v>5720.2177730000003</v>
      </c>
      <c r="J97" s="61">
        <v>5750.3041990000002</v>
      </c>
      <c r="K97" s="61">
        <v>5769.7441410000001</v>
      </c>
      <c r="L97" s="61">
        <v>5770.7250979999999</v>
      </c>
      <c r="M97" s="61">
        <v>5728.6445309999999</v>
      </c>
      <c r="N97" s="61">
        <v>5654.3349609999996</v>
      </c>
      <c r="O97" s="61">
        <v>5592.5439450000003</v>
      </c>
      <c r="P97" s="61">
        <v>5535.3666990000002</v>
      </c>
      <c r="Q97" s="61">
        <v>5480.7543949999999</v>
      </c>
      <c r="R97" s="61">
        <v>5428.9785160000001</v>
      </c>
      <c r="S97" s="61">
        <v>5379.3110349999997</v>
      </c>
      <c r="T97" s="61">
        <v>5332.8808589999999</v>
      </c>
      <c r="U97" s="61">
        <v>5314.7705079999996</v>
      </c>
      <c r="V97" s="61">
        <v>5318.5742190000001</v>
      </c>
      <c r="W97" s="61">
        <v>5334.2875979999999</v>
      </c>
      <c r="X97" s="61">
        <v>5351.7558589999999</v>
      </c>
      <c r="Y97" s="61">
        <v>5384.9067379999997</v>
      </c>
      <c r="Z97" s="61">
        <v>5433.6909180000002</v>
      </c>
      <c r="AA97" s="61">
        <v>5475.1992190000001</v>
      </c>
      <c r="AB97" s="61">
        <v>5513.2797849999997</v>
      </c>
      <c r="AC97" s="61">
        <v>5565.0703119999998</v>
      </c>
      <c r="AD97" s="61">
        <v>5624.9702150000003</v>
      </c>
      <c r="AE97" s="61">
        <v>5699.9897460000002</v>
      </c>
      <c r="AF97" s="61">
        <v>5776.71875</v>
      </c>
      <c r="AG97" s="61">
        <v>5851.4643550000001</v>
      </c>
      <c r="AH97" s="61">
        <v>5931.4414059999999</v>
      </c>
      <c r="AI97" s="61">
        <v>6006.8237300000001</v>
      </c>
      <c r="AJ97" s="61">
        <v>6082.8325199999999</v>
      </c>
      <c r="AK97" s="61">
        <v>6170.4736329999996</v>
      </c>
      <c r="AL97" s="61">
        <v>6261.7670900000003</v>
      </c>
      <c r="AM97" s="60">
        <v>3.9909999999999998E-3</v>
      </c>
    </row>
    <row r="99" spans="1:39" ht="15" customHeight="1" x14ac:dyDescent="0.45">
      <c r="B99" s="57" t="s">
        <v>1184</v>
      </c>
    </row>
    <row r="100" spans="1:39" ht="15" customHeight="1" x14ac:dyDescent="0.45">
      <c r="B100" s="57" t="s">
        <v>1094</v>
      </c>
    </row>
    <row r="101" spans="1:39" ht="15" customHeight="1" x14ac:dyDescent="0.45">
      <c r="A101" s="104" t="s">
        <v>1185</v>
      </c>
      <c r="B101" s="55" t="s">
        <v>1096</v>
      </c>
      <c r="C101" s="33">
        <v>13.755134</v>
      </c>
      <c r="D101" s="33">
        <v>13.785956000000001</v>
      </c>
      <c r="E101" s="33">
        <v>13.844434</v>
      </c>
      <c r="F101" s="33">
        <v>14.021176000000001</v>
      </c>
      <c r="G101" s="33">
        <v>14.191706999999999</v>
      </c>
      <c r="H101" s="33">
        <v>14.353107</v>
      </c>
      <c r="I101" s="33">
        <v>14.519767999999999</v>
      </c>
      <c r="J101" s="33">
        <v>14.688893999999999</v>
      </c>
      <c r="K101" s="33">
        <v>14.863243000000001</v>
      </c>
      <c r="L101" s="33">
        <v>15.052694000000001</v>
      </c>
      <c r="M101" s="33">
        <v>15.257789000000001</v>
      </c>
      <c r="N101" s="33">
        <v>15.474754000000001</v>
      </c>
      <c r="O101" s="33">
        <v>15.705717</v>
      </c>
      <c r="P101" s="33">
        <v>15.938299000000001</v>
      </c>
      <c r="Q101" s="33">
        <v>16.170556999999999</v>
      </c>
      <c r="R101" s="33">
        <v>16.391034999999999</v>
      </c>
      <c r="S101" s="33">
        <v>16.596291000000001</v>
      </c>
      <c r="T101" s="33">
        <v>16.790575</v>
      </c>
      <c r="U101" s="33">
        <v>16.970162999999999</v>
      </c>
      <c r="V101" s="33">
        <v>17.135020999999998</v>
      </c>
      <c r="W101" s="33">
        <v>17.283246999999999</v>
      </c>
      <c r="X101" s="33">
        <v>17.416810999999999</v>
      </c>
      <c r="Y101" s="33">
        <v>17.535523999999999</v>
      </c>
      <c r="Z101" s="33">
        <v>17.644651</v>
      </c>
      <c r="AA101" s="33">
        <v>17.745882000000002</v>
      </c>
      <c r="AB101" s="33">
        <v>17.828592</v>
      </c>
      <c r="AC101" s="33">
        <v>17.910717000000002</v>
      </c>
      <c r="AD101" s="33">
        <v>17.973690000000001</v>
      </c>
      <c r="AE101" s="33">
        <v>18.020323000000001</v>
      </c>
      <c r="AF101" s="33">
        <v>18.064041</v>
      </c>
      <c r="AG101" s="33">
        <v>18.108205999999999</v>
      </c>
      <c r="AH101" s="33">
        <v>18.141603</v>
      </c>
      <c r="AI101" s="33">
        <v>18.168457</v>
      </c>
      <c r="AJ101" s="33">
        <v>18.190850999999999</v>
      </c>
      <c r="AK101" s="33">
        <v>18.209745000000002</v>
      </c>
      <c r="AL101" s="33">
        <v>18.226112000000001</v>
      </c>
      <c r="AM101" s="34">
        <v>8.2459999999999999E-3</v>
      </c>
    </row>
    <row r="102" spans="1:39" ht="15" customHeight="1" x14ac:dyDescent="0.45">
      <c r="A102" s="104" t="s">
        <v>1186</v>
      </c>
      <c r="B102" s="55" t="s">
        <v>1098</v>
      </c>
      <c r="C102" s="33">
        <v>9.4131889999999991</v>
      </c>
      <c r="D102" s="33">
        <v>9.5134349999999994</v>
      </c>
      <c r="E102" s="33">
        <v>9.6224729999999994</v>
      </c>
      <c r="F102" s="33">
        <v>9.7946690000000007</v>
      </c>
      <c r="G102" s="33">
        <v>9.9602149999999998</v>
      </c>
      <c r="H102" s="33">
        <v>10.121451</v>
      </c>
      <c r="I102" s="33">
        <v>10.288555000000001</v>
      </c>
      <c r="J102" s="33">
        <v>10.456723999999999</v>
      </c>
      <c r="K102" s="33">
        <v>10.624991</v>
      </c>
      <c r="L102" s="33">
        <v>10.798641999999999</v>
      </c>
      <c r="M102" s="33">
        <v>10.973962</v>
      </c>
      <c r="N102" s="33">
        <v>11.151755</v>
      </c>
      <c r="O102" s="33">
        <v>11.336235</v>
      </c>
      <c r="P102" s="33">
        <v>11.524308</v>
      </c>
      <c r="Q102" s="33">
        <v>11.706657</v>
      </c>
      <c r="R102" s="33">
        <v>11.888608</v>
      </c>
      <c r="S102" s="33">
        <v>12.055375</v>
      </c>
      <c r="T102" s="33">
        <v>12.21954</v>
      </c>
      <c r="U102" s="33">
        <v>12.367352</v>
      </c>
      <c r="V102" s="33">
        <v>12.509836999999999</v>
      </c>
      <c r="W102" s="33">
        <v>12.638916999999999</v>
      </c>
      <c r="X102" s="33">
        <v>12.754621</v>
      </c>
      <c r="Y102" s="33">
        <v>12.864544</v>
      </c>
      <c r="Z102" s="33">
        <v>12.967669000000001</v>
      </c>
      <c r="AA102" s="33">
        <v>13.067553999999999</v>
      </c>
      <c r="AB102" s="33">
        <v>13.152543</v>
      </c>
      <c r="AC102" s="33">
        <v>13.238379</v>
      </c>
      <c r="AD102" s="33">
        <v>13.314166</v>
      </c>
      <c r="AE102" s="33">
        <v>13.378526000000001</v>
      </c>
      <c r="AF102" s="33">
        <v>13.437892</v>
      </c>
      <c r="AG102" s="33">
        <v>13.495091</v>
      </c>
      <c r="AH102" s="33">
        <v>13.542166999999999</v>
      </c>
      <c r="AI102" s="33">
        <v>13.587762</v>
      </c>
      <c r="AJ102" s="33">
        <v>13.629949</v>
      </c>
      <c r="AK102" s="33">
        <v>13.668938000000001</v>
      </c>
      <c r="AL102" s="33">
        <v>13.705071</v>
      </c>
      <c r="AM102" s="34">
        <v>1.0795000000000001E-2</v>
      </c>
    </row>
    <row r="103" spans="1:39" ht="15" customHeight="1" x14ac:dyDescent="0.45">
      <c r="A103" s="104" t="s">
        <v>1187</v>
      </c>
      <c r="B103" s="55" t="s">
        <v>1100</v>
      </c>
      <c r="C103" s="33">
        <v>8.2863059999999997</v>
      </c>
      <c r="D103" s="33">
        <v>8.2863000000000007</v>
      </c>
      <c r="E103" s="33">
        <v>8.2862930000000006</v>
      </c>
      <c r="F103" s="33">
        <v>10.765962</v>
      </c>
      <c r="G103" s="33">
        <v>11.380127999999999</v>
      </c>
      <c r="H103" s="33">
        <v>11.656141999999999</v>
      </c>
      <c r="I103" s="33">
        <v>11.857570000000001</v>
      </c>
      <c r="J103" s="33">
        <v>12.016925000000001</v>
      </c>
      <c r="K103" s="33">
        <v>12.141704000000001</v>
      </c>
      <c r="L103" s="33">
        <v>12.257406</v>
      </c>
      <c r="M103" s="33">
        <v>12.373129</v>
      </c>
      <c r="N103" s="33">
        <v>12.494206</v>
      </c>
      <c r="O103" s="33">
        <v>12.622712</v>
      </c>
      <c r="P103" s="33">
        <v>12.739046</v>
      </c>
      <c r="Q103" s="33">
        <v>12.851533999999999</v>
      </c>
      <c r="R103" s="33">
        <v>12.961933999999999</v>
      </c>
      <c r="S103" s="33">
        <v>13.066210999999999</v>
      </c>
      <c r="T103" s="33">
        <v>13.149846999999999</v>
      </c>
      <c r="U103" s="33">
        <v>13.237482999999999</v>
      </c>
      <c r="V103" s="33">
        <v>13.326629000000001</v>
      </c>
      <c r="W103" s="33">
        <v>13.392810000000001</v>
      </c>
      <c r="X103" s="33">
        <v>13.44932</v>
      </c>
      <c r="Y103" s="33">
        <v>13.497907</v>
      </c>
      <c r="Z103" s="33">
        <v>13.539982</v>
      </c>
      <c r="AA103" s="33">
        <v>13.578257000000001</v>
      </c>
      <c r="AB103" s="33">
        <v>13.606976</v>
      </c>
      <c r="AC103" s="33">
        <v>13.633648000000001</v>
      </c>
      <c r="AD103" s="33">
        <v>13.658901999999999</v>
      </c>
      <c r="AE103" s="33">
        <v>13.683377999999999</v>
      </c>
      <c r="AF103" s="33">
        <v>13.707941</v>
      </c>
      <c r="AG103" s="33">
        <v>13.733389000000001</v>
      </c>
      <c r="AH103" s="33">
        <v>13.759601999999999</v>
      </c>
      <c r="AI103" s="33">
        <v>13.786887</v>
      </c>
      <c r="AJ103" s="33">
        <v>13.815346999999999</v>
      </c>
      <c r="AK103" s="33">
        <v>13.844417999999999</v>
      </c>
      <c r="AL103" s="33">
        <v>13.863063</v>
      </c>
      <c r="AM103" s="34">
        <v>1.5251000000000001E-2</v>
      </c>
    </row>
    <row r="104" spans="1:39" ht="15" customHeight="1" x14ac:dyDescent="0.45">
      <c r="A104" s="104" t="s">
        <v>1188</v>
      </c>
      <c r="B104" s="55" t="s">
        <v>1102</v>
      </c>
      <c r="C104" s="33">
        <v>7.6333500000000001</v>
      </c>
      <c r="D104" s="33">
        <v>7.6333500000000001</v>
      </c>
      <c r="E104" s="33">
        <v>7.6333500000000001</v>
      </c>
      <c r="F104" s="33">
        <v>12.043544000000001</v>
      </c>
      <c r="G104" s="33">
        <v>12.056436</v>
      </c>
      <c r="H104" s="33">
        <v>12.075053</v>
      </c>
      <c r="I104" s="33">
        <v>12.124072999999999</v>
      </c>
      <c r="J104" s="33">
        <v>12.179736999999999</v>
      </c>
      <c r="K104" s="33">
        <v>12.245341</v>
      </c>
      <c r="L104" s="33">
        <v>12.328106</v>
      </c>
      <c r="M104" s="33">
        <v>12.428807000000001</v>
      </c>
      <c r="N104" s="33">
        <v>12.543806999999999</v>
      </c>
      <c r="O104" s="33">
        <v>12.670842</v>
      </c>
      <c r="P104" s="33">
        <v>12.790213</v>
      </c>
      <c r="Q104" s="33">
        <v>12.90963</v>
      </c>
      <c r="R104" s="33">
        <v>13.026438000000001</v>
      </c>
      <c r="S104" s="33">
        <v>13.137810999999999</v>
      </c>
      <c r="T104" s="33">
        <v>13.239017</v>
      </c>
      <c r="U104" s="33">
        <v>13.326632</v>
      </c>
      <c r="V104" s="33">
        <v>13.401572</v>
      </c>
      <c r="W104" s="33">
        <v>13.464015</v>
      </c>
      <c r="X104" s="33">
        <v>13.51585</v>
      </c>
      <c r="Y104" s="33">
        <v>13.558771999999999</v>
      </c>
      <c r="Z104" s="33">
        <v>13.594219000000001</v>
      </c>
      <c r="AA104" s="33">
        <v>13.624523</v>
      </c>
      <c r="AB104" s="33">
        <v>13.650131</v>
      </c>
      <c r="AC104" s="33">
        <v>13.671493999999999</v>
      </c>
      <c r="AD104" s="33">
        <v>13.688817999999999</v>
      </c>
      <c r="AE104" s="33">
        <v>13.702579</v>
      </c>
      <c r="AF104" s="33">
        <v>13.713283000000001</v>
      </c>
      <c r="AG104" s="33">
        <v>13.721334000000001</v>
      </c>
      <c r="AH104" s="33">
        <v>13.726818</v>
      </c>
      <c r="AI104" s="33">
        <v>13.730271</v>
      </c>
      <c r="AJ104" s="33">
        <v>13.732192</v>
      </c>
      <c r="AK104" s="33">
        <v>13.733019000000001</v>
      </c>
      <c r="AL104" s="33">
        <v>13.731094000000001</v>
      </c>
      <c r="AM104" s="34">
        <v>1.7419E-2</v>
      </c>
    </row>
    <row r="105" spans="1:39" ht="15" customHeight="1" x14ac:dyDescent="0.45">
      <c r="A105" s="104" t="s">
        <v>1189</v>
      </c>
      <c r="B105" s="55" t="s">
        <v>1104</v>
      </c>
      <c r="C105" s="33">
        <v>9.9224929999999993</v>
      </c>
      <c r="D105" s="33">
        <v>9.9760840000000002</v>
      </c>
      <c r="E105" s="33">
        <v>10.030822000000001</v>
      </c>
      <c r="F105" s="33">
        <v>10.181599</v>
      </c>
      <c r="G105" s="33">
        <v>10.302006</v>
      </c>
      <c r="H105" s="33">
        <v>10.411292</v>
      </c>
      <c r="I105" s="33">
        <v>10.528918000000001</v>
      </c>
      <c r="J105" s="33">
        <v>10.645591</v>
      </c>
      <c r="K105" s="33">
        <v>10.763837000000001</v>
      </c>
      <c r="L105" s="33">
        <v>10.890014000000001</v>
      </c>
      <c r="M105" s="33">
        <v>11.022716000000001</v>
      </c>
      <c r="N105" s="33">
        <v>11.159462</v>
      </c>
      <c r="O105" s="33">
        <v>11.302612</v>
      </c>
      <c r="P105" s="33">
        <v>11.444442</v>
      </c>
      <c r="Q105" s="33">
        <v>11.586933</v>
      </c>
      <c r="R105" s="33">
        <v>11.729628999999999</v>
      </c>
      <c r="S105" s="33">
        <v>11.868812</v>
      </c>
      <c r="T105" s="33">
        <v>12.003012999999999</v>
      </c>
      <c r="U105" s="33">
        <v>12.132391</v>
      </c>
      <c r="V105" s="33">
        <v>12.258664</v>
      </c>
      <c r="W105" s="33">
        <v>12.379066999999999</v>
      </c>
      <c r="X105" s="33">
        <v>12.492101</v>
      </c>
      <c r="Y105" s="33">
        <v>12.598998</v>
      </c>
      <c r="Z105" s="33">
        <v>12.698848999999999</v>
      </c>
      <c r="AA105" s="33">
        <v>12.790466</v>
      </c>
      <c r="AB105" s="33">
        <v>12.874309999999999</v>
      </c>
      <c r="AC105" s="33">
        <v>12.948636</v>
      </c>
      <c r="AD105" s="33">
        <v>13.018936</v>
      </c>
      <c r="AE105" s="33">
        <v>13.078567</v>
      </c>
      <c r="AF105" s="33">
        <v>13.128375999999999</v>
      </c>
      <c r="AG105" s="33">
        <v>13.172408000000001</v>
      </c>
      <c r="AH105" s="33">
        <v>13.210073</v>
      </c>
      <c r="AI105" s="33">
        <v>13.24404</v>
      </c>
      <c r="AJ105" s="33">
        <v>13.274311000000001</v>
      </c>
      <c r="AK105" s="33">
        <v>13.30143</v>
      </c>
      <c r="AL105" s="33">
        <v>13.325305999999999</v>
      </c>
      <c r="AM105" s="34">
        <v>8.5500000000000003E-3</v>
      </c>
    </row>
    <row r="106" spans="1:39" ht="15" customHeight="1" x14ac:dyDescent="0.45">
      <c r="A106" s="104" t="s">
        <v>1190</v>
      </c>
      <c r="B106" s="55" t="s">
        <v>1106</v>
      </c>
      <c r="C106" s="33">
        <v>24.124016000000001</v>
      </c>
      <c r="D106" s="33">
        <v>24.123659</v>
      </c>
      <c r="E106" s="33">
        <v>24.123366999999998</v>
      </c>
      <c r="F106" s="33">
        <v>26.633669000000001</v>
      </c>
      <c r="G106" s="33">
        <v>26.749998000000001</v>
      </c>
      <c r="H106" s="33">
        <v>26.802647</v>
      </c>
      <c r="I106" s="33">
        <v>26.873396</v>
      </c>
      <c r="J106" s="33">
        <v>26.940943000000001</v>
      </c>
      <c r="K106" s="33">
        <v>27.014430999999998</v>
      </c>
      <c r="L106" s="33">
        <v>27.103421999999998</v>
      </c>
      <c r="M106" s="33">
        <v>27.210173000000001</v>
      </c>
      <c r="N106" s="33">
        <v>27.335260000000002</v>
      </c>
      <c r="O106" s="33">
        <v>27.479075999999999</v>
      </c>
      <c r="P106" s="33">
        <v>27.627770999999999</v>
      </c>
      <c r="Q106" s="33">
        <v>27.787282999999999</v>
      </c>
      <c r="R106" s="33">
        <v>27.950372999999999</v>
      </c>
      <c r="S106" s="33">
        <v>28.110014</v>
      </c>
      <c r="T106" s="33">
        <v>28.258641999999998</v>
      </c>
      <c r="U106" s="33">
        <v>28.391321000000001</v>
      </c>
      <c r="V106" s="33">
        <v>28.509001000000001</v>
      </c>
      <c r="W106" s="33">
        <v>28.610783000000001</v>
      </c>
      <c r="X106" s="33">
        <v>28.697956000000001</v>
      </c>
      <c r="Y106" s="33">
        <v>28.774321</v>
      </c>
      <c r="Z106" s="33">
        <v>28.841711</v>
      </c>
      <c r="AA106" s="33">
        <v>28.900383000000001</v>
      </c>
      <c r="AB106" s="33">
        <v>28.952079999999999</v>
      </c>
      <c r="AC106" s="33">
        <v>29.001785000000002</v>
      </c>
      <c r="AD106" s="33">
        <v>29.050711</v>
      </c>
      <c r="AE106" s="33">
        <v>29.093717999999999</v>
      </c>
      <c r="AF106" s="33">
        <v>29.133831000000001</v>
      </c>
      <c r="AG106" s="33">
        <v>29.170815999999999</v>
      </c>
      <c r="AH106" s="33">
        <v>29.204091999999999</v>
      </c>
      <c r="AI106" s="33">
        <v>29.233523999999999</v>
      </c>
      <c r="AJ106" s="33">
        <v>29.25844</v>
      </c>
      <c r="AK106" s="33">
        <v>29.279060000000001</v>
      </c>
      <c r="AL106" s="33">
        <v>29.302413999999999</v>
      </c>
      <c r="AM106" s="34">
        <v>5.7359999999999998E-3</v>
      </c>
    </row>
    <row r="107" spans="1:39" ht="15" customHeight="1" x14ac:dyDescent="0.45">
      <c r="A107" s="104" t="s">
        <v>1191</v>
      </c>
      <c r="B107" s="55" t="s">
        <v>1108</v>
      </c>
      <c r="C107" s="33">
        <v>0</v>
      </c>
      <c r="D107" s="33">
        <v>0</v>
      </c>
      <c r="E107" s="33">
        <v>0</v>
      </c>
      <c r="F107" s="33">
        <v>0</v>
      </c>
      <c r="G107" s="33">
        <v>0</v>
      </c>
      <c r="H107" s="33">
        <v>22.602650000000001</v>
      </c>
      <c r="I107" s="33">
        <v>22.785043999999999</v>
      </c>
      <c r="J107" s="33">
        <v>22.982132</v>
      </c>
      <c r="K107" s="33">
        <v>23.177862000000001</v>
      </c>
      <c r="L107" s="33">
        <v>23.397939999999998</v>
      </c>
      <c r="M107" s="33">
        <v>23.649004000000001</v>
      </c>
      <c r="N107" s="33">
        <v>23.937555</v>
      </c>
      <c r="O107" s="33">
        <v>24.275928</v>
      </c>
      <c r="P107" s="33">
        <v>24.614557000000001</v>
      </c>
      <c r="Q107" s="33">
        <v>24.986789999999999</v>
      </c>
      <c r="R107" s="33">
        <v>25.367909999999998</v>
      </c>
      <c r="S107" s="33">
        <v>25.747335</v>
      </c>
      <c r="T107" s="33">
        <v>26.106552000000001</v>
      </c>
      <c r="U107" s="33">
        <v>26.432583000000001</v>
      </c>
      <c r="V107" s="33">
        <v>26.727694</v>
      </c>
      <c r="W107" s="33">
        <v>26.987877000000001</v>
      </c>
      <c r="X107" s="33">
        <v>27.213467000000001</v>
      </c>
      <c r="Y107" s="33">
        <v>27.406984000000001</v>
      </c>
      <c r="Z107" s="33">
        <v>27.571598000000002</v>
      </c>
      <c r="AA107" s="33">
        <v>27.714565</v>
      </c>
      <c r="AB107" s="33">
        <v>27.841293</v>
      </c>
      <c r="AC107" s="33">
        <v>27.954977</v>
      </c>
      <c r="AD107" s="33">
        <v>28.056574000000001</v>
      </c>
      <c r="AE107" s="33">
        <v>28.157518</v>
      </c>
      <c r="AF107" s="33">
        <v>28.255707000000001</v>
      </c>
      <c r="AG107" s="33">
        <v>28.348541000000001</v>
      </c>
      <c r="AH107" s="33">
        <v>28.434031999999998</v>
      </c>
      <c r="AI107" s="33">
        <v>28.511189999999999</v>
      </c>
      <c r="AJ107" s="33">
        <v>28.579763</v>
      </c>
      <c r="AK107" s="33">
        <v>28.639175000000002</v>
      </c>
      <c r="AL107" s="33">
        <v>28.686913000000001</v>
      </c>
      <c r="AM107" s="34" t="s">
        <v>153</v>
      </c>
    </row>
    <row r="108" spans="1:39" ht="15" customHeight="1" x14ac:dyDescent="0.45">
      <c r="A108" s="104" t="s">
        <v>1192</v>
      </c>
      <c r="B108" s="55" t="s">
        <v>1110</v>
      </c>
      <c r="C108" s="33">
        <v>0</v>
      </c>
      <c r="D108" s="33">
        <v>0</v>
      </c>
      <c r="E108" s="33">
        <v>0</v>
      </c>
      <c r="F108" s="33">
        <v>0</v>
      </c>
      <c r="G108" s="33">
        <v>0</v>
      </c>
      <c r="H108" s="33">
        <v>18.041611</v>
      </c>
      <c r="I108" s="33">
        <v>18.212862000000001</v>
      </c>
      <c r="J108" s="33">
        <v>18.301292</v>
      </c>
      <c r="K108" s="33">
        <v>18.377554</v>
      </c>
      <c r="L108" s="33">
        <v>18.458843000000002</v>
      </c>
      <c r="M108" s="33">
        <v>18.549666999999999</v>
      </c>
      <c r="N108" s="33">
        <v>18.651437999999999</v>
      </c>
      <c r="O108" s="33">
        <v>18.770702</v>
      </c>
      <c r="P108" s="33">
        <v>18.889483999999999</v>
      </c>
      <c r="Q108" s="33">
        <v>19.018771999999998</v>
      </c>
      <c r="R108" s="33">
        <v>19.148916</v>
      </c>
      <c r="S108" s="33">
        <v>19.274512999999999</v>
      </c>
      <c r="T108" s="33">
        <v>19.392282000000002</v>
      </c>
      <c r="U108" s="33">
        <v>19.500063000000001</v>
      </c>
      <c r="V108" s="33">
        <v>19.597134</v>
      </c>
      <c r="W108" s="33">
        <v>19.681944000000001</v>
      </c>
      <c r="X108" s="33">
        <v>19.755420999999998</v>
      </c>
      <c r="Y108" s="33">
        <v>19.818527</v>
      </c>
      <c r="Z108" s="33">
        <v>19.872935999999999</v>
      </c>
      <c r="AA108" s="33">
        <v>19.921215</v>
      </c>
      <c r="AB108" s="33">
        <v>19.965149</v>
      </c>
      <c r="AC108" s="33">
        <v>20.006022999999999</v>
      </c>
      <c r="AD108" s="33">
        <v>20.044547999999999</v>
      </c>
      <c r="AE108" s="33">
        <v>20.084913</v>
      </c>
      <c r="AF108" s="33">
        <v>20.126465</v>
      </c>
      <c r="AG108" s="33">
        <v>20.168738999999999</v>
      </c>
      <c r="AH108" s="33">
        <v>20.211109</v>
      </c>
      <c r="AI108" s="33">
        <v>20.252814999999998</v>
      </c>
      <c r="AJ108" s="33">
        <v>20.293499000000001</v>
      </c>
      <c r="AK108" s="33">
        <v>20.332335</v>
      </c>
      <c r="AL108" s="33">
        <v>20.367795999999998</v>
      </c>
      <c r="AM108" s="34" t="s">
        <v>153</v>
      </c>
    </row>
    <row r="109" spans="1:39" ht="15" customHeight="1" x14ac:dyDescent="0.45">
      <c r="A109" s="104" t="s">
        <v>1193</v>
      </c>
      <c r="B109" s="55" t="s">
        <v>1112</v>
      </c>
      <c r="C109" s="33">
        <v>0</v>
      </c>
      <c r="D109" s="33">
        <v>0</v>
      </c>
      <c r="E109" s="33">
        <v>0</v>
      </c>
      <c r="F109" s="33">
        <v>0</v>
      </c>
      <c r="G109" s="33">
        <v>0</v>
      </c>
      <c r="H109" s="33">
        <v>0</v>
      </c>
      <c r="I109" s="33">
        <v>0</v>
      </c>
      <c r="J109" s="33">
        <v>0</v>
      </c>
      <c r="K109" s="33">
        <v>0</v>
      </c>
      <c r="L109" s="33">
        <v>0</v>
      </c>
      <c r="M109" s="33">
        <v>0</v>
      </c>
      <c r="N109" s="33">
        <v>0</v>
      </c>
      <c r="O109" s="33">
        <v>0</v>
      </c>
      <c r="P109" s="33">
        <v>0</v>
      </c>
      <c r="Q109" s="33">
        <v>0</v>
      </c>
      <c r="R109" s="33">
        <v>0</v>
      </c>
      <c r="S109" s="33">
        <v>0</v>
      </c>
      <c r="T109" s="33">
        <v>0</v>
      </c>
      <c r="U109" s="33">
        <v>0</v>
      </c>
      <c r="V109" s="33">
        <v>0</v>
      </c>
      <c r="W109" s="33">
        <v>0</v>
      </c>
      <c r="X109" s="33">
        <v>0</v>
      </c>
      <c r="Y109" s="33">
        <v>0</v>
      </c>
      <c r="Z109" s="33">
        <v>0</v>
      </c>
      <c r="AA109" s="33">
        <v>0</v>
      </c>
      <c r="AB109" s="33">
        <v>0</v>
      </c>
      <c r="AC109" s="33">
        <v>0</v>
      </c>
      <c r="AD109" s="33">
        <v>0</v>
      </c>
      <c r="AE109" s="33">
        <v>0</v>
      </c>
      <c r="AF109" s="33">
        <v>0</v>
      </c>
      <c r="AG109" s="33">
        <v>0</v>
      </c>
      <c r="AH109" s="33">
        <v>0</v>
      </c>
      <c r="AI109" s="33">
        <v>0</v>
      </c>
      <c r="AJ109" s="33">
        <v>0</v>
      </c>
      <c r="AK109" s="33">
        <v>0</v>
      </c>
      <c r="AL109" s="33">
        <v>0</v>
      </c>
      <c r="AM109" s="34" t="s">
        <v>153</v>
      </c>
    </row>
    <row r="110" spans="1:39" ht="15" customHeight="1" x14ac:dyDescent="0.45">
      <c r="A110" s="104" t="s">
        <v>1194</v>
      </c>
      <c r="B110" s="55" t="s">
        <v>1195</v>
      </c>
      <c r="C110" s="33">
        <v>12.313750000000001</v>
      </c>
      <c r="D110" s="33">
        <v>12.358351000000001</v>
      </c>
      <c r="E110" s="33">
        <v>12.422449</v>
      </c>
      <c r="F110" s="33">
        <v>12.582157</v>
      </c>
      <c r="G110" s="33">
        <v>12.733066000000001</v>
      </c>
      <c r="H110" s="33">
        <v>12.873552</v>
      </c>
      <c r="I110" s="33">
        <v>13.018257</v>
      </c>
      <c r="J110" s="33">
        <v>13.164561000000001</v>
      </c>
      <c r="K110" s="33">
        <v>13.313442</v>
      </c>
      <c r="L110" s="33">
        <v>13.473825</v>
      </c>
      <c r="M110" s="33">
        <v>13.644301</v>
      </c>
      <c r="N110" s="33">
        <v>13.820363</v>
      </c>
      <c r="O110" s="33">
        <v>14.006576000000001</v>
      </c>
      <c r="P110" s="33">
        <v>14.196593999999999</v>
      </c>
      <c r="Q110" s="33">
        <v>14.382097</v>
      </c>
      <c r="R110" s="33">
        <v>14.56141</v>
      </c>
      <c r="S110" s="33">
        <v>14.725841000000001</v>
      </c>
      <c r="T110" s="33">
        <v>14.881337</v>
      </c>
      <c r="U110" s="33">
        <v>15.020659999999999</v>
      </c>
      <c r="V110" s="33">
        <v>15.150983</v>
      </c>
      <c r="W110" s="33">
        <v>15.266973</v>
      </c>
      <c r="X110" s="33">
        <v>15.368506999999999</v>
      </c>
      <c r="Y110" s="33">
        <v>15.462122000000001</v>
      </c>
      <c r="Z110" s="33">
        <v>15.548983</v>
      </c>
      <c r="AA110" s="33">
        <v>15.631596</v>
      </c>
      <c r="AB110" s="33">
        <v>15.699609000000001</v>
      </c>
      <c r="AC110" s="33">
        <v>15.770429999999999</v>
      </c>
      <c r="AD110" s="33">
        <v>15.830503</v>
      </c>
      <c r="AE110" s="33">
        <v>15.879227999999999</v>
      </c>
      <c r="AF110" s="33">
        <v>15.925166000000001</v>
      </c>
      <c r="AG110" s="33">
        <v>15.971999</v>
      </c>
      <c r="AH110" s="33">
        <v>16.010079999999999</v>
      </c>
      <c r="AI110" s="33">
        <v>16.046479999999999</v>
      </c>
      <c r="AJ110" s="33">
        <v>16.079601</v>
      </c>
      <c r="AK110" s="33">
        <v>16.111533999999999</v>
      </c>
      <c r="AL110" s="33">
        <v>16.142662000000001</v>
      </c>
      <c r="AM110" s="34">
        <v>7.8879999999999992E-3</v>
      </c>
    </row>
    <row r="111" spans="1:39" ht="15" customHeight="1" x14ac:dyDescent="0.45">
      <c r="B111" s="57" t="s">
        <v>1115</v>
      </c>
    </row>
    <row r="112" spans="1:39" ht="15" customHeight="1" x14ac:dyDescent="0.45">
      <c r="A112" s="104" t="s">
        <v>1196</v>
      </c>
      <c r="B112" s="55" t="s">
        <v>1096</v>
      </c>
      <c r="C112" s="33">
        <v>8.6040589999999995</v>
      </c>
      <c r="D112" s="33">
        <v>8.6513489999999997</v>
      </c>
      <c r="E112" s="33">
        <v>8.7147799999999993</v>
      </c>
      <c r="F112" s="33">
        <v>8.8368610000000007</v>
      </c>
      <c r="G112" s="33">
        <v>8.9524000000000008</v>
      </c>
      <c r="H112" s="33">
        <v>9.0572219999999994</v>
      </c>
      <c r="I112" s="33">
        <v>9.1945530000000009</v>
      </c>
      <c r="J112" s="33">
        <v>9.3423189999999998</v>
      </c>
      <c r="K112" s="33">
        <v>9.4970429999999997</v>
      </c>
      <c r="L112" s="33">
        <v>9.659122</v>
      </c>
      <c r="M112" s="33">
        <v>9.8347490000000004</v>
      </c>
      <c r="N112" s="33">
        <v>10.019271</v>
      </c>
      <c r="O112" s="33">
        <v>10.215400000000001</v>
      </c>
      <c r="P112" s="33">
        <v>10.418974</v>
      </c>
      <c r="Q112" s="33">
        <v>10.638405000000001</v>
      </c>
      <c r="R112" s="33">
        <v>10.869503999999999</v>
      </c>
      <c r="S112" s="33">
        <v>11.098499</v>
      </c>
      <c r="T112" s="33">
        <v>11.326533</v>
      </c>
      <c r="U112" s="33">
        <v>11.543816</v>
      </c>
      <c r="V112" s="33">
        <v>11.745832999999999</v>
      </c>
      <c r="W112" s="33">
        <v>11.921927999999999</v>
      </c>
      <c r="X112" s="33">
        <v>12.074681999999999</v>
      </c>
      <c r="Y112" s="33">
        <v>12.209023999999999</v>
      </c>
      <c r="Z112" s="33">
        <v>12.330985</v>
      </c>
      <c r="AA112" s="33">
        <v>12.441274999999999</v>
      </c>
      <c r="AB112" s="33">
        <v>12.542135999999999</v>
      </c>
      <c r="AC112" s="33">
        <v>12.635737000000001</v>
      </c>
      <c r="AD112" s="33">
        <v>12.708905</v>
      </c>
      <c r="AE112" s="33">
        <v>12.765967</v>
      </c>
      <c r="AF112" s="33">
        <v>12.814016000000001</v>
      </c>
      <c r="AG112" s="33">
        <v>12.862524000000001</v>
      </c>
      <c r="AH112" s="33">
        <v>12.900966</v>
      </c>
      <c r="AI112" s="33">
        <v>12.928798</v>
      </c>
      <c r="AJ112" s="33">
        <v>12.959887999999999</v>
      </c>
      <c r="AK112" s="33">
        <v>12.985346</v>
      </c>
      <c r="AL112" s="33">
        <v>13.00958</v>
      </c>
      <c r="AM112" s="34">
        <v>1.2071E-2</v>
      </c>
    </row>
    <row r="113" spans="1:39" ht="15" customHeight="1" x14ac:dyDescent="0.45">
      <c r="A113" s="104" t="s">
        <v>1197</v>
      </c>
      <c r="B113" s="55" t="s">
        <v>1098</v>
      </c>
      <c r="C113" s="33">
        <v>6.3931209999999998</v>
      </c>
      <c r="D113" s="33">
        <v>6.4252039999999999</v>
      </c>
      <c r="E113" s="33">
        <v>6.4647269999999999</v>
      </c>
      <c r="F113" s="33">
        <v>6.513115</v>
      </c>
      <c r="G113" s="33">
        <v>6.5614340000000002</v>
      </c>
      <c r="H113" s="33">
        <v>6.6079530000000002</v>
      </c>
      <c r="I113" s="33">
        <v>6.6704759999999998</v>
      </c>
      <c r="J113" s="33">
        <v>6.739636</v>
      </c>
      <c r="K113" s="33">
        <v>6.8113789999999996</v>
      </c>
      <c r="L113" s="33">
        <v>6.8841539999999997</v>
      </c>
      <c r="M113" s="33">
        <v>6.9633380000000002</v>
      </c>
      <c r="N113" s="33">
        <v>7.043571</v>
      </c>
      <c r="O113" s="33">
        <v>7.130827</v>
      </c>
      <c r="P113" s="33">
        <v>7.2233280000000004</v>
      </c>
      <c r="Q113" s="33">
        <v>7.3191759999999997</v>
      </c>
      <c r="R113" s="33">
        <v>7.430231</v>
      </c>
      <c r="S113" s="33">
        <v>7.5338260000000004</v>
      </c>
      <c r="T113" s="33">
        <v>7.6481700000000004</v>
      </c>
      <c r="U113" s="33">
        <v>7.764545</v>
      </c>
      <c r="V113" s="33">
        <v>7.868017</v>
      </c>
      <c r="W113" s="33">
        <v>7.9692230000000004</v>
      </c>
      <c r="X113" s="33">
        <v>8.0624500000000001</v>
      </c>
      <c r="Y113" s="33">
        <v>8.1560389999999998</v>
      </c>
      <c r="Z113" s="33">
        <v>8.2315369999999994</v>
      </c>
      <c r="AA113" s="33">
        <v>8.3215640000000004</v>
      </c>
      <c r="AB113" s="33">
        <v>8.3983290000000004</v>
      </c>
      <c r="AC113" s="33">
        <v>8.4740369999999992</v>
      </c>
      <c r="AD113" s="33">
        <v>8.5350020000000004</v>
      </c>
      <c r="AE113" s="33">
        <v>8.5802429999999994</v>
      </c>
      <c r="AF113" s="33">
        <v>8.629429</v>
      </c>
      <c r="AG113" s="33">
        <v>8.6794689999999992</v>
      </c>
      <c r="AH113" s="33">
        <v>8.7268880000000006</v>
      </c>
      <c r="AI113" s="33">
        <v>8.7668739999999996</v>
      </c>
      <c r="AJ113" s="33">
        <v>8.8101610000000008</v>
      </c>
      <c r="AK113" s="33">
        <v>8.8469099999999994</v>
      </c>
      <c r="AL113" s="33">
        <v>8.883718</v>
      </c>
      <c r="AM113" s="34">
        <v>9.5750000000000002E-3</v>
      </c>
    </row>
    <row r="114" spans="1:39" ht="15" customHeight="1" x14ac:dyDescent="0.45">
      <c r="A114" s="104" t="s">
        <v>1198</v>
      </c>
      <c r="B114" s="55" t="s">
        <v>1100</v>
      </c>
      <c r="C114" s="33">
        <v>6.6296169999999996</v>
      </c>
      <c r="D114" s="33">
        <v>6.6305249999999996</v>
      </c>
      <c r="E114" s="33">
        <v>6.6301870000000003</v>
      </c>
      <c r="F114" s="33">
        <v>6.6868340000000002</v>
      </c>
      <c r="G114" s="33">
        <v>6.7446780000000004</v>
      </c>
      <c r="H114" s="33">
        <v>6.7913129999999997</v>
      </c>
      <c r="I114" s="33">
        <v>6.8705080000000001</v>
      </c>
      <c r="J114" s="33">
        <v>6.9532049999999996</v>
      </c>
      <c r="K114" s="33">
        <v>7.0406510000000004</v>
      </c>
      <c r="L114" s="33">
        <v>7.1355510000000004</v>
      </c>
      <c r="M114" s="33">
        <v>7.2402220000000002</v>
      </c>
      <c r="N114" s="33">
        <v>7.3569750000000003</v>
      </c>
      <c r="O114" s="33">
        <v>7.4803249999999997</v>
      </c>
      <c r="P114" s="33">
        <v>7.6215400000000004</v>
      </c>
      <c r="Q114" s="33">
        <v>7.7687879999999998</v>
      </c>
      <c r="R114" s="33">
        <v>7.9323309999999996</v>
      </c>
      <c r="S114" s="33">
        <v>8.1054709999999996</v>
      </c>
      <c r="T114" s="33">
        <v>8.2513930000000002</v>
      </c>
      <c r="U114" s="33">
        <v>8.408137</v>
      </c>
      <c r="V114" s="33">
        <v>8.5766609999999996</v>
      </c>
      <c r="W114" s="33">
        <v>8.7065590000000004</v>
      </c>
      <c r="X114" s="33">
        <v>8.8161380000000005</v>
      </c>
      <c r="Y114" s="33">
        <v>8.9060199999999998</v>
      </c>
      <c r="Z114" s="33">
        <v>8.9802630000000008</v>
      </c>
      <c r="AA114" s="33">
        <v>9.0401150000000001</v>
      </c>
      <c r="AB114" s="33">
        <v>9.0872879999999991</v>
      </c>
      <c r="AC114" s="33">
        <v>9.1247220000000002</v>
      </c>
      <c r="AD114" s="33">
        <v>9.1551220000000004</v>
      </c>
      <c r="AE114" s="33">
        <v>9.1801759999999994</v>
      </c>
      <c r="AF114" s="33">
        <v>9.2009860000000003</v>
      </c>
      <c r="AG114" s="33">
        <v>9.2185620000000004</v>
      </c>
      <c r="AH114" s="33">
        <v>9.2337410000000002</v>
      </c>
      <c r="AI114" s="33">
        <v>9.2469839999999994</v>
      </c>
      <c r="AJ114" s="33">
        <v>9.2588519999999992</v>
      </c>
      <c r="AK114" s="33">
        <v>9.2698630000000009</v>
      </c>
      <c r="AL114" s="33">
        <v>9.2728669999999997</v>
      </c>
      <c r="AM114" s="34">
        <v>9.9139999999999992E-3</v>
      </c>
    </row>
    <row r="115" spans="1:39" ht="15" customHeight="1" x14ac:dyDescent="0.45">
      <c r="A115" s="104" t="s">
        <v>1199</v>
      </c>
      <c r="B115" s="55" t="s">
        <v>1102</v>
      </c>
      <c r="C115" s="33">
        <v>6.3173430000000002</v>
      </c>
      <c r="D115" s="33">
        <v>6.4218330000000003</v>
      </c>
      <c r="E115" s="33">
        <v>6.5286080000000002</v>
      </c>
      <c r="F115" s="33">
        <v>6.7752169999999996</v>
      </c>
      <c r="G115" s="33">
        <v>6.8650270000000004</v>
      </c>
      <c r="H115" s="33">
        <v>6.9295879999999999</v>
      </c>
      <c r="I115" s="33">
        <v>7.0181110000000002</v>
      </c>
      <c r="J115" s="33">
        <v>7.1078570000000001</v>
      </c>
      <c r="K115" s="33">
        <v>7.2002800000000002</v>
      </c>
      <c r="L115" s="33">
        <v>7.298235</v>
      </c>
      <c r="M115" s="33">
        <v>7.4057829999999996</v>
      </c>
      <c r="N115" s="33">
        <v>7.5197349999999998</v>
      </c>
      <c r="O115" s="33">
        <v>7.6419079999999999</v>
      </c>
      <c r="P115" s="33">
        <v>7.7654899999999998</v>
      </c>
      <c r="Q115" s="33">
        <v>7.8994150000000003</v>
      </c>
      <c r="R115" s="33">
        <v>8.0417740000000002</v>
      </c>
      <c r="S115" s="33">
        <v>8.1877859999999991</v>
      </c>
      <c r="T115" s="33">
        <v>8.3316579999999991</v>
      </c>
      <c r="U115" s="33">
        <v>8.4703990000000005</v>
      </c>
      <c r="V115" s="33">
        <v>8.5990059999999993</v>
      </c>
      <c r="W115" s="33">
        <v>8.7271900000000002</v>
      </c>
      <c r="X115" s="33">
        <v>8.8356239999999993</v>
      </c>
      <c r="Y115" s="33">
        <v>8.932283</v>
      </c>
      <c r="Z115" s="33">
        <v>9.0117440000000002</v>
      </c>
      <c r="AA115" s="33">
        <v>9.0716660000000005</v>
      </c>
      <c r="AB115" s="33">
        <v>9.1321650000000005</v>
      </c>
      <c r="AC115" s="33">
        <v>9.1666279999999993</v>
      </c>
      <c r="AD115" s="33">
        <v>9.2116670000000003</v>
      </c>
      <c r="AE115" s="33">
        <v>9.2596220000000002</v>
      </c>
      <c r="AF115" s="33">
        <v>9.2896680000000007</v>
      </c>
      <c r="AG115" s="33">
        <v>9.3171610000000005</v>
      </c>
      <c r="AH115" s="33">
        <v>9.3459079999999997</v>
      </c>
      <c r="AI115" s="33">
        <v>9.3707390000000004</v>
      </c>
      <c r="AJ115" s="33">
        <v>9.3982390000000002</v>
      </c>
      <c r="AK115" s="33">
        <v>9.4235880000000005</v>
      </c>
      <c r="AL115" s="33">
        <v>9.4377910000000007</v>
      </c>
      <c r="AM115" s="34">
        <v>1.1388000000000001E-2</v>
      </c>
    </row>
    <row r="116" spans="1:39" ht="15" customHeight="1" x14ac:dyDescent="0.45">
      <c r="A116" s="104" t="s">
        <v>1200</v>
      </c>
      <c r="B116" s="55" t="s">
        <v>1104</v>
      </c>
      <c r="C116" s="33">
        <v>7.1397040000000001</v>
      </c>
      <c r="D116" s="33">
        <v>7.0598549999999998</v>
      </c>
      <c r="E116" s="33">
        <v>7.0219829999999996</v>
      </c>
      <c r="F116" s="33">
        <v>7.0175879999999999</v>
      </c>
      <c r="G116" s="33">
        <v>7.0180639999999999</v>
      </c>
      <c r="H116" s="33">
        <v>7.0238670000000001</v>
      </c>
      <c r="I116" s="33">
        <v>7.0670450000000002</v>
      </c>
      <c r="J116" s="33">
        <v>7.1208879999999999</v>
      </c>
      <c r="K116" s="33">
        <v>7.1817489999999999</v>
      </c>
      <c r="L116" s="33">
        <v>7.2508520000000001</v>
      </c>
      <c r="M116" s="33">
        <v>7.3319590000000003</v>
      </c>
      <c r="N116" s="33">
        <v>7.4107539999999998</v>
      </c>
      <c r="O116" s="33">
        <v>7.5114679999999998</v>
      </c>
      <c r="P116" s="33">
        <v>7.6162530000000004</v>
      </c>
      <c r="Q116" s="33">
        <v>7.7335960000000004</v>
      </c>
      <c r="R116" s="33">
        <v>7.8570710000000004</v>
      </c>
      <c r="S116" s="33">
        <v>7.9846839999999997</v>
      </c>
      <c r="T116" s="33">
        <v>8.1093799999999998</v>
      </c>
      <c r="U116" s="33">
        <v>8.2261340000000001</v>
      </c>
      <c r="V116" s="33">
        <v>8.3338970000000003</v>
      </c>
      <c r="W116" s="33">
        <v>8.4313680000000009</v>
      </c>
      <c r="X116" s="33">
        <v>8.5177219999999991</v>
      </c>
      <c r="Y116" s="33">
        <v>8.5940600000000007</v>
      </c>
      <c r="Z116" s="33">
        <v>8.6629299999999994</v>
      </c>
      <c r="AA116" s="33">
        <v>8.7380820000000003</v>
      </c>
      <c r="AB116" s="33">
        <v>8.7724709999999995</v>
      </c>
      <c r="AC116" s="33">
        <v>8.8160249999999998</v>
      </c>
      <c r="AD116" s="33">
        <v>8.8597420000000007</v>
      </c>
      <c r="AE116" s="33">
        <v>8.8966820000000002</v>
      </c>
      <c r="AF116" s="33">
        <v>8.931457</v>
      </c>
      <c r="AG116" s="33">
        <v>8.9628350000000001</v>
      </c>
      <c r="AH116" s="33">
        <v>8.9913629999999998</v>
      </c>
      <c r="AI116" s="33">
        <v>9.0152959999999993</v>
      </c>
      <c r="AJ116" s="33">
        <v>9.0449920000000006</v>
      </c>
      <c r="AK116" s="33">
        <v>9.0723319999999994</v>
      </c>
      <c r="AL116" s="33">
        <v>9.0994309999999992</v>
      </c>
      <c r="AM116" s="34">
        <v>7.4920000000000004E-3</v>
      </c>
    </row>
    <row r="117" spans="1:39" ht="15" customHeight="1" x14ac:dyDescent="0.45">
      <c r="A117" s="104" t="s">
        <v>1201</v>
      </c>
      <c r="B117" s="55" t="s">
        <v>1106</v>
      </c>
      <c r="C117" s="33">
        <v>0</v>
      </c>
      <c r="D117" s="33">
        <v>0</v>
      </c>
      <c r="E117" s="33">
        <v>0</v>
      </c>
      <c r="F117" s="33">
        <v>16.863295000000001</v>
      </c>
      <c r="G117" s="33">
        <v>16.951654000000001</v>
      </c>
      <c r="H117" s="33">
        <v>16.998659</v>
      </c>
      <c r="I117" s="33">
        <v>17.167324000000001</v>
      </c>
      <c r="J117" s="33">
        <v>17.324342999999999</v>
      </c>
      <c r="K117" s="33">
        <v>17.483259</v>
      </c>
      <c r="L117" s="33">
        <v>17.660274999999999</v>
      </c>
      <c r="M117" s="33">
        <v>17.866607999999999</v>
      </c>
      <c r="N117" s="33">
        <v>18.099299999999999</v>
      </c>
      <c r="O117" s="33">
        <v>18.357786000000001</v>
      </c>
      <c r="P117" s="33">
        <v>18.617142000000001</v>
      </c>
      <c r="Q117" s="33">
        <v>18.910316000000002</v>
      </c>
      <c r="R117" s="33">
        <v>19.218042000000001</v>
      </c>
      <c r="S117" s="33">
        <v>19.528835000000001</v>
      </c>
      <c r="T117" s="33">
        <v>19.831167000000001</v>
      </c>
      <c r="U117" s="33">
        <v>20.111649</v>
      </c>
      <c r="V117" s="33">
        <v>20.368563000000002</v>
      </c>
      <c r="W117" s="33">
        <v>20.594214999999998</v>
      </c>
      <c r="X117" s="33">
        <v>20.786476</v>
      </c>
      <c r="Y117" s="33">
        <v>20.963072</v>
      </c>
      <c r="Z117" s="33">
        <v>21.11862</v>
      </c>
      <c r="AA117" s="33">
        <v>21.253532</v>
      </c>
      <c r="AB117" s="33">
        <v>21.367944999999999</v>
      </c>
      <c r="AC117" s="33">
        <v>21.467711999999999</v>
      </c>
      <c r="AD117" s="33">
        <v>21.556000000000001</v>
      </c>
      <c r="AE117" s="33">
        <v>21.633880999999999</v>
      </c>
      <c r="AF117" s="33">
        <v>21.702261</v>
      </c>
      <c r="AG117" s="33">
        <v>21.762129000000002</v>
      </c>
      <c r="AH117" s="33">
        <v>21.814935999999999</v>
      </c>
      <c r="AI117" s="33">
        <v>21.862392</v>
      </c>
      <c r="AJ117" s="33">
        <v>21.90457</v>
      </c>
      <c r="AK117" s="33">
        <v>21.942824999999999</v>
      </c>
      <c r="AL117" s="33">
        <v>22.041187000000001</v>
      </c>
      <c r="AM117" s="34" t="s">
        <v>153</v>
      </c>
    </row>
    <row r="118" spans="1:39" ht="15" customHeight="1" x14ac:dyDescent="0.45">
      <c r="A118" s="104" t="s">
        <v>1202</v>
      </c>
      <c r="B118" s="55" t="s">
        <v>1108</v>
      </c>
      <c r="C118" s="33">
        <v>0</v>
      </c>
      <c r="D118" s="33">
        <v>0</v>
      </c>
      <c r="E118" s="33">
        <v>0</v>
      </c>
      <c r="F118" s="33">
        <v>14.149509999999999</v>
      </c>
      <c r="G118" s="33">
        <v>14.303481</v>
      </c>
      <c r="H118" s="33">
        <v>14.395638999999999</v>
      </c>
      <c r="I118" s="33">
        <v>14.597536</v>
      </c>
      <c r="J118" s="33">
        <v>14.807774999999999</v>
      </c>
      <c r="K118" s="33">
        <v>15.036431</v>
      </c>
      <c r="L118" s="33">
        <v>15.273061999999999</v>
      </c>
      <c r="M118" s="33">
        <v>15.524224999999999</v>
      </c>
      <c r="N118" s="33">
        <v>15.785734</v>
      </c>
      <c r="O118" s="33">
        <v>16.068446999999999</v>
      </c>
      <c r="P118" s="33">
        <v>16.342222</v>
      </c>
      <c r="Q118" s="33">
        <v>16.640118000000001</v>
      </c>
      <c r="R118" s="33">
        <v>16.946732000000001</v>
      </c>
      <c r="S118" s="33">
        <v>17.252507999999999</v>
      </c>
      <c r="T118" s="33">
        <v>17.546766000000002</v>
      </c>
      <c r="U118" s="33">
        <v>17.821615000000001</v>
      </c>
      <c r="V118" s="33">
        <v>18.078564</v>
      </c>
      <c r="W118" s="33">
        <v>18.306049000000002</v>
      </c>
      <c r="X118" s="33">
        <v>18.505285000000001</v>
      </c>
      <c r="Y118" s="33">
        <v>18.691807000000001</v>
      </c>
      <c r="Z118" s="33">
        <v>18.857754</v>
      </c>
      <c r="AA118" s="33">
        <v>19.003450000000001</v>
      </c>
      <c r="AB118" s="33">
        <v>19.128316999999999</v>
      </c>
      <c r="AC118" s="33">
        <v>19.237976</v>
      </c>
      <c r="AD118" s="33">
        <v>19.335349999999998</v>
      </c>
      <c r="AE118" s="33">
        <v>19.421726</v>
      </c>
      <c r="AF118" s="33">
        <v>19.498013</v>
      </c>
      <c r="AG118" s="33">
        <v>19.565225999999999</v>
      </c>
      <c r="AH118" s="33">
        <v>19.624516</v>
      </c>
      <c r="AI118" s="33">
        <v>19.675234</v>
      </c>
      <c r="AJ118" s="33">
        <v>19.720652000000001</v>
      </c>
      <c r="AK118" s="33">
        <v>19.762281000000002</v>
      </c>
      <c r="AL118" s="33">
        <v>19.858067999999999</v>
      </c>
      <c r="AM118" s="34" t="s">
        <v>153</v>
      </c>
    </row>
    <row r="119" spans="1:39" ht="15" customHeight="1" x14ac:dyDescent="0.45">
      <c r="A119" s="104" t="s">
        <v>1203</v>
      </c>
      <c r="B119" s="55" t="s">
        <v>1110</v>
      </c>
      <c r="C119" s="33">
        <v>0</v>
      </c>
      <c r="D119" s="33">
        <v>0</v>
      </c>
      <c r="E119" s="33">
        <v>0</v>
      </c>
      <c r="F119" s="33">
        <v>10.300124</v>
      </c>
      <c r="G119" s="33">
        <v>10.359173999999999</v>
      </c>
      <c r="H119" s="33">
        <v>10.397429000000001</v>
      </c>
      <c r="I119" s="33">
        <v>10.515675999999999</v>
      </c>
      <c r="J119" s="33">
        <v>10.635956</v>
      </c>
      <c r="K119" s="33">
        <v>10.765119</v>
      </c>
      <c r="L119" s="33">
        <v>10.907716000000001</v>
      </c>
      <c r="M119" s="33">
        <v>11.070319</v>
      </c>
      <c r="N119" s="33">
        <v>11.247251</v>
      </c>
      <c r="O119" s="33">
        <v>11.44229</v>
      </c>
      <c r="P119" s="33">
        <v>11.632706000000001</v>
      </c>
      <c r="Q119" s="33">
        <v>11.841472</v>
      </c>
      <c r="R119" s="33">
        <v>12.055806</v>
      </c>
      <c r="S119" s="33">
        <v>12.269634</v>
      </c>
      <c r="T119" s="33">
        <v>12.476607</v>
      </c>
      <c r="U119" s="33">
        <v>12.670871</v>
      </c>
      <c r="V119" s="33">
        <v>12.852967</v>
      </c>
      <c r="W119" s="33">
        <v>13.014448</v>
      </c>
      <c r="X119" s="33">
        <v>13.152708000000001</v>
      </c>
      <c r="Y119" s="33">
        <v>13.280306</v>
      </c>
      <c r="Z119" s="33">
        <v>13.392996999999999</v>
      </c>
      <c r="AA119" s="33">
        <v>13.490952999999999</v>
      </c>
      <c r="AB119" s="33">
        <v>13.574346</v>
      </c>
      <c r="AC119" s="33">
        <v>13.647202</v>
      </c>
      <c r="AD119" s="33">
        <v>13.711715999999999</v>
      </c>
      <c r="AE119" s="33">
        <v>13.768682</v>
      </c>
      <c r="AF119" s="33">
        <v>13.818738</v>
      </c>
      <c r="AG119" s="33">
        <v>13.862651</v>
      </c>
      <c r="AH119" s="33">
        <v>13.901357000000001</v>
      </c>
      <c r="AI119" s="33">
        <v>13.936178</v>
      </c>
      <c r="AJ119" s="33">
        <v>13.967186</v>
      </c>
      <c r="AK119" s="33">
        <v>13.995380000000001</v>
      </c>
      <c r="AL119" s="33">
        <v>14.061635000000001</v>
      </c>
      <c r="AM119" s="34" t="s">
        <v>153</v>
      </c>
    </row>
    <row r="120" spans="1:39" ht="15" customHeight="1" x14ac:dyDescent="0.45">
      <c r="A120" s="104" t="s">
        <v>1204</v>
      </c>
      <c r="B120" s="55" t="s">
        <v>1112</v>
      </c>
      <c r="C120" s="33">
        <v>0</v>
      </c>
      <c r="D120" s="33">
        <v>0</v>
      </c>
      <c r="E120" s="33">
        <v>0</v>
      </c>
      <c r="F120" s="33">
        <v>11.550198999999999</v>
      </c>
      <c r="G120" s="33">
        <v>11.550198999999999</v>
      </c>
      <c r="H120" s="33">
        <v>11.550198999999999</v>
      </c>
      <c r="I120" s="33">
        <v>11.550198999999999</v>
      </c>
      <c r="J120" s="33">
        <v>11.5502</v>
      </c>
      <c r="K120" s="33">
        <v>11.550198999999999</v>
      </c>
      <c r="L120" s="33">
        <v>11.5502</v>
      </c>
      <c r="M120" s="33">
        <v>11.550198999999999</v>
      </c>
      <c r="N120" s="33">
        <v>11.550198</v>
      </c>
      <c r="O120" s="33">
        <v>11.5502</v>
      </c>
      <c r="P120" s="33">
        <v>11.550198999999999</v>
      </c>
      <c r="Q120" s="33">
        <v>11.5502</v>
      </c>
      <c r="R120" s="33">
        <v>11.5502</v>
      </c>
      <c r="S120" s="33">
        <v>11.5502</v>
      </c>
      <c r="T120" s="33">
        <v>11.5502</v>
      </c>
      <c r="U120" s="33">
        <v>11.550198999999999</v>
      </c>
      <c r="V120" s="33">
        <v>11.550198999999999</v>
      </c>
      <c r="W120" s="33">
        <v>11.5502</v>
      </c>
      <c r="X120" s="33">
        <v>11.5502</v>
      </c>
      <c r="Y120" s="33">
        <v>11.5502</v>
      </c>
      <c r="Z120" s="33">
        <v>11.550200999999999</v>
      </c>
      <c r="AA120" s="33">
        <v>11.5502</v>
      </c>
      <c r="AB120" s="33">
        <v>11.550198</v>
      </c>
      <c r="AC120" s="33">
        <v>11.550198999999999</v>
      </c>
      <c r="AD120" s="33">
        <v>11.5502</v>
      </c>
      <c r="AE120" s="33">
        <v>11.550198</v>
      </c>
      <c r="AF120" s="33">
        <v>11.550200999999999</v>
      </c>
      <c r="AG120" s="33">
        <v>11.550198</v>
      </c>
      <c r="AH120" s="33">
        <v>11.5502</v>
      </c>
      <c r="AI120" s="33">
        <v>11.550198999999999</v>
      </c>
      <c r="AJ120" s="33">
        <v>11.550198</v>
      </c>
      <c r="AK120" s="33">
        <v>11.550197000000001</v>
      </c>
      <c r="AL120" s="33">
        <v>11.583619000000001</v>
      </c>
      <c r="AM120" s="34" t="s">
        <v>153</v>
      </c>
    </row>
    <row r="121" spans="1:39" ht="15" customHeight="1" x14ac:dyDescent="0.45">
      <c r="A121" s="104" t="s">
        <v>1205</v>
      </c>
      <c r="B121" s="55" t="s">
        <v>1206</v>
      </c>
      <c r="C121" s="33">
        <v>7.7653340000000002</v>
      </c>
      <c r="D121" s="33">
        <v>7.8234469999999998</v>
      </c>
      <c r="E121" s="33">
        <v>7.8970690000000001</v>
      </c>
      <c r="F121" s="33">
        <v>8.0127520000000008</v>
      </c>
      <c r="G121" s="33">
        <v>8.1243130000000008</v>
      </c>
      <c r="H121" s="33">
        <v>8.2283100000000005</v>
      </c>
      <c r="I121" s="33">
        <v>8.3615840000000006</v>
      </c>
      <c r="J121" s="33">
        <v>8.5042779999999993</v>
      </c>
      <c r="K121" s="33">
        <v>8.6513380000000009</v>
      </c>
      <c r="L121" s="33">
        <v>8.799804</v>
      </c>
      <c r="M121" s="33">
        <v>8.9614609999999999</v>
      </c>
      <c r="N121" s="33">
        <v>9.1267720000000008</v>
      </c>
      <c r="O121" s="33">
        <v>9.3033049999999999</v>
      </c>
      <c r="P121" s="33">
        <v>9.4879800000000003</v>
      </c>
      <c r="Q121" s="33">
        <v>9.6821490000000008</v>
      </c>
      <c r="R121" s="33">
        <v>9.8961030000000001</v>
      </c>
      <c r="S121" s="33">
        <v>10.100142999999999</v>
      </c>
      <c r="T121" s="33">
        <v>10.312671999999999</v>
      </c>
      <c r="U121" s="33">
        <v>10.520991</v>
      </c>
      <c r="V121" s="33">
        <v>10.711541</v>
      </c>
      <c r="W121" s="33">
        <v>10.884736999999999</v>
      </c>
      <c r="X121" s="33">
        <v>11.037451000000001</v>
      </c>
      <c r="Y121" s="33">
        <v>11.178552</v>
      </c>
      <c r="Z121" s="33">
        <v>11.299564999999999</v>
      </c>
      <c r="AA121" s="33">
        <v>11.421988000000001</v>
      </c>
      <c r="AB121" s="33">
        <v>11.529273999999999</v>
      </c>
      <c r="AC121" s="33">
        <v>11.630939</v>
      </c>
      <c r="AD121" s="33">
        <v>11.712379</v>
      </c>
      <c r="AE121" s="33">
        <v>11.7758</v>
      </c>
      <c r="AF121" s="33">
        <v>11.835845000000001</v>
      </c>
      <c r="AG121" s="33">
        <v>11.896172999999999</v>
      </c>
      <c r="AH121" s="33">
        <v>11.948816000000001</v>
      </c>
      <c r="AI121" s="33">
        <v>11.990786999999999</v>
      </c>
      <c r="AJ121" s="33">
        <v>12.036352000000001</v>
      </c>
      <c r="AK121" s="33">
        <v>12.075628999999999</v>
      </c>
      <c r="AL121" s="33">
        <v>12.114661</v>
      </c>
      <c r="AM121" s="34">
        <v>1.2945E-2</v>
      </c>
    </row>
    <row r="122" spans="1:39" ht="15" customHeight="1" x14ac:dyDescent="0.45">
      <c r="B122" s="57" t="s">
        <v>1127</v>
      </c>
    </row>
    <row r="123" spans="1:39" ht="15" customHeight="1" x14ac:dyDescent="0.45">
      <c r="A123" s="104" t="s">
        <v>1207</v>
      </c>
      <c r="B123" s="55" t="s">
        <v>1096</v>
      </c>
      <c r="C123" s="33">
        <v>6.0243630000000001</v>
      </c>
      <c r="D123" s="33">
        <v>6.0734069999999996</v>
      </c>
      <c r="E123" s="33">
        <v>6.1433229999999996</v>
      </c>
      <c r="F123" s="33">
        <v>6.2346389999999996</v>
      </c>
      <c r="G123" s="33">
        <v>6.3232980000000003</v>
      </c>
      <c r="H123" s="33">
        <v>6.4062869999999998</v>
      </c>
      <c r="I123" s="33">
        <v>6.4891909999999999</v>
      </c>
      <c r="J123" s="33">
        <v>6.5735549999999998</v>
      </c>
      <c r="K123" s="33">
        <v>6.6575949999999997</v>
      </c>
      <c r="L123" s="33">
        <v>6.7472890000000003</v>
      </c>
      <c r="M123" s="33">
        <v>6.8449080000000002</v>
      </c>
      <c r="N123" s="33">
        <v>6.9513780000000001</v>
      </c>
      <c r="O123" s="33">
        <v>7.0686090000000004</v>
      </c>
      <c r="P123" s="33">
        <v>7.194617</v>
      </c>
      <c r="Q123" s="33">
        <v>7.3298189999999996</v>
      </c>
      <c r="R123" s="33">
        <v>7.4666050000000004</v>
      </c>
      <c r="S123" s="33">
        <v>7.6010229999999996</v>
      </c>
      <c r="T123" s="33">
        <v>7.7286760000000001</v>
      </c>
      <c r="U123" s="33">
        <v>7.8496230000000002</v>
      </c>
      <c r="V123" s="33">
        <v>7.959746</v>
      </c>
      <c r="W123" s="33">
        <v>8.0543399999999998</v>
      </c>
      <c r="X123" s="33">
        <v>8.1366790000000009</v>
      </c>
      <c r="Y123" s="33">
        <v>8.2053910000000005</v>
      </c>
      <c r="Z123" s="33">
        <v>8.2681090000000008</v>
      </c>
      <c r="AA123" s="33">
        <v>8.3201769999999993</v>
      </c>
      <c r="AB123" s="33">
        <v>8.3750780000000002</v>
      </c>
      <c r="AC123" s="33">
        <v>8.4133420000000001</v>
      </c>
      <c r="AD123" s="33">
        <v>8.4477609999999999</v>
      </c>
      <c r="AE123" s="33">
        <v>8.4748640000000002</v>
      </c>
      <c r="AF123" s="33">
        <v>8.4958279999999995</v>
      </c>
      <c r="AG123" s="33">
        <v>8.5167929999999998</v>
      </c>
      <c r="AH123" s="33">
        <v>8.5356989999999993</v>
      </c>
      <c r="AI123" s="33">
        <v>8.5499869999999998</v>
      </c>
      <c r="AJ123" s="33">
        <v>8.5655800000000006</v>
      </c>
      <c r="AK123" s="33">
        <v>8.5784760000000002</v>
      </c>
      <c r="AL123" s="33">
        <v>8.5912419999999994</v>
      </c>
      <c r="AM123" s="34">
        <v>1.0253E-2</v>
      </c>
    </row>
    <row r="124" spans="1:39" ht="15" customHeight="1" x14ac:dyDescent="0.45">
      <c r="A124" s="104" t="s">
        <v>1208</v>
      </c>
      <c r="B124" s="55" t="s">
        <v>1098</v>
      </c>
      <c r="C124" s="33">
        <v>5.3227830000000003</v>
      </c>
      <c r="D124" s="33">
        <v>5.3371380000000004</v>
      </c>
      <c r="E124" s="33">
        <v>5.3553920000000002</v>
      </c>
      <c r="F124" s="33">
        <v>5.3946139999999998</v>
      </c>
      <c r="G124" s="33">
        <v>5.4386219999999996</v>
      </c>
      <c r="H124" s="33">
        <v>5.4855130000000001</v>
      </c>
      <c r="I124" s="33">
        <v>5.5400900000000002</v>
      </c>
      <c r="J124" s="33">
        <v>5.59626</v>
      </c>
      <c r="K124" s="33">
        <v>5.6558390000000003</v>
      </c>
      <c r="L124" s="33">
        <v>5.7210409999999996</v>
      </c>
      <c r="M124" s="33">
        <v>5.7849009999999996</v>
      </c>
      <c r="N124" s="33">
        <v>5.845548</v>
      </c>
      <c r="O124" s="33">
        <v>5.9050149999999997</v>
      </c>
      <c r="P124" s="33">
        <v>5.9696819999999997</v>
      </c>
      <c r="Q124" s="33">
        <v>6.0310519999999999</v>
      </c>
      <c r="R124" s="33">
        <v>6.0967039999999999</v>
      </c>
      <c r="S124" s="33">
        <v>6.1609410000000002</v>
      </c>
      <c r="T124" s="33">
        <v>6.2221500000000001</v>
      </c>
      <c r="U124" s="33">
        <v>6.2803829999999996</v>
      </c>
      <c r="V124" s="33">
        <v>6.3315299999999999</v>
      </c>
      <c r="W124" s="33">
        <v>6.3881269999999999</v>
      </c>
      <c r="X124" s="33">
        <v>6.4362089999999998</v>
      </c>
      <c r="Y124" s="33">
        <v>6.4772889999999999</v>
      </c>
      <c r="Z124" s="33">
        <v>6.5160140000000002</v>
      </c>
      <c r="AA124" s="33">
        <v>6.5571080000000004</v>
      </c>
      <c r="AB124" s="33">
        <v>6.5905329999999998</v>
      </c>
      <c r="AC124" s="33">
        <v>6.6291580000000003</v>
      </c>
      <c r="AD124" s="33">
        <v>6.6708069999999999</v>
      </c>
      <c r="AE124" s="33">
        <v>6.7053159999999998</v>
      </c>
      <c r="AF124" s="33">
        <v>6.7387389999999998</v>
      </c>
      <c r="AG124" s="33">
        <v>6.7705679999999999</v>
      </c>
      <c r="AH124" s="33">
        <v>6.8027790000000001</v>
      </c>
      <c r="AI124" s="33">
        <v>6.8207449999999996</v>
      </c>
      <c r="AJ124" s="33">
        <v>6.8554019999999998</v>
      </c>
      <c r="AK124" s="33">
        <v>6.8901630000000003</v>
      </c>
      <c r="AL124" s="33">
        <v>6.9258090000000001</v>
      </c>
      <c r="AM124" s="34">
        <v>7.6930000000000002E-3</v>
      </c>
    </row>
    <row r="125" spans="1:39" ht="15" customHeight="1" x14ac:dyDescent="0.45">
      <c r="A125" s="104" t="s">
        <v>1209</v>
      </c>
      <c r="B125" s="55" t="s">
        <v>1100</v>
      </c>
      <c r="C125" s="33">
        <v>5.753673</v>
      </c>
      <c r="D125" s="33">
        <v>5.741803</v>
      </c>
      <c r="E125" s="33">
        <v>5.7201810000000002</v>
      </c>
      <c r="F125" s="33">
        <v>5.8255179999999998</v>
      </c>
      <c r="G125" s="33">
        <v>5.854044</v>
      </c>
      <c r="H125" s="33">
        <v>5.8771440000000004</v>
      </c>
      <c r="I125" s="33">
        <v>5.9077900000000003</v>
      </c>
      <c r="J125" s="33">
        <v>5.9417400000000002</v>
      </c>
      <c r="K125" s="33">
        <v>5.9800199999999997</v>
      </c>
      <c r="L125" s="33">
        <v>6.0281380000000002</v>
      </c>
      <c r="M125" s="33">
        <v>6.0808980000000004</v>
      </c>
      <c r="N125" s="33">
        <v>6.1409019999999996</v>
      </c>
      <c r="O125" s="33">
        <v>6.2051769999999999</v>
      </c>
      <c r="P125" s="33">
        <v>6.2897189999999998</v>
      </c>
      <c r="Q125" s="33">
        <v>6.3738200000000003</v>
      </c>
      <c r="R125" s="33">
        <v>6.4575240000000003</v>
      </c>
      <c r="S125" s="33">
        <v>6.575774</v>
      </c>
      <c r="T125" s="33">
        <v>6.6600679999999999</v>
      </c>
      <c r="U125" s="33">
        <v>6.7333619999999996</v>
      </c>
      <c r="V125" s="33">
        <v>6.7966259999999998</v>
      </c>
      <c r="W125" s="33">
        <v>6.8500620000000003</v>
      </c>
      <c r="X125" s="33">
        <v>6.8947609999999999</v>
      </c>
      <c r="Y125" s="33">
        <v>6.9306799999999997</v>
      </c>
      <c r="Z125" s="33">
        <v>6.9587779999999997</v>
      </c>
      <c r="AA125" s="33">
        <v>6.980982</v>
      </c>
      <c r="AB125" s="33">
        <v>6.9983279999999999</v>
      </c>
      <c r="AC125" s="33">
        <v>7.0119490000000004</v>
      </c>
      <c r="AD125" s="33">
        <v>7.02325</v>
      </c>
      <c r="AE125" s="33">
        <v>7.0328460000000002</v>
      </c>
      <c r="AF125" s="33">
        <v>7.0412020000000002</v>
      </c>
      <c r="AG125" s="33">
        <v>7.0487310000000001</v>
      </c>
      <c r="AH125" s="33">
        <v>7.0549590000000002</v>
      </c>
      <c r="AI125" s="33">
        <v>7.0616659999999998</v>
      </c>
      <c r="AJ125" s="33">
        <v>7.068765</v>
      </c>
      <c r="AK125" s="33">
        <v>7.0759069999999999</v>
      </c>
      <c r="AL125" s="33">
        <v>7.080171</v>
      </c>
      <c r="AM125" s="34">
        <v>6.1809999999999999E-3</v>
      </c>
    </row>
    <row r="126" spans="1:39" ht="15" customHeight="1" x14ac:dyDescent="0.45">
      <c r="A126" s="104" t="s">
        <v>1210</v>
      </c>
      <c r="B126" s="55" t="s">
        <v>1102</v>
      </c>
      <c r="C126" s="33">
        <v>5.725835</v>
      </c>
      <c r="D126" s="33">
        <v>5.8240670000000003</v>
      </c>
      <c r="E126" s="33">
        <v>5.920445</v>
      </c>
      <c r="F126" s="33">
        <v>6.0219639999999997</v>
      </c>
      <c r="G126" s="33">
        <v>6.1041319999999999</v>
      </c>
      <c r="H126" s="33">
        <v>6.1724620000000003</v>
      </c>
      <c r="I126" s="33">
        <v>6.2453760000000003</v>
      </c>
      <c r="J126" s="33">
        <v>6.318651</v>
      </c>
      <c r="K126" s="33">
        <v>6.3915490000000004</v>
      </c>
      <c r="L126" s="33">
        <v>6.4693290000000001</v>
      </c>
      <c r="M126" s="33">
        <v>6.554227</v>
      </c>
      <c r="N126" s="33">
        <v>6.6458009999999996</v>
      </c>
      <c r="O126" s="33">
        <v>6.746213</v>
      </c>
      <c r="P126" s="33">
        <v>6.853173</v>
      </c>
      <c r="Q126" s="33">
        <v>6.9705899999999996</v>
      </c>
      <c r="R126" s="33">
        <v>7.0933869999999999</v>
      </c>
      <c r="S126" s="33">
        <v>7.2180920000000004</v>
      </c>
      <c r="T126" s="33">
        <v>7.3409990000000001</v>
      </c>
      <c r="U126" s="33">
        <v>7.4578920000000002</v>
      </c>
      <c r="V126" s="33">
        <v>7.5685149999999997</v>
      </c>
      <c r="W126" s="33">
        <v>7.671163</v>
      </c>
      <c r="X126" s="33">
        <v>7.7627160000000002</v>
      </c>
      <c r="Y126" s="33">
        <v>7.845135</v>
      </c>
      <c r="Z126" s="33">
        <v>7.9182980000000001</v>
      </c>
      <c r="AA126" s="33">
        <v>7.9812630000000002</v>
      </c>
      <c r="AB126" s="33">
        <v>8.0343149999999994</v>
      </c>
      <c r="AC126" s="33">
        <v>8.078633</v>
      </c>
      <c r="AD126" s="33">
        <v>8.1207999999999991</v>
      </c>
      <c r="AE126" s="33">
        <v>8.1545749999999995</v>
      </c>
      <c r="AF126" s="33">
        <v>8.1819369999999996</v>
      </c>
      <c r="AG126" s="33">
        <v>8.2103260000000002</v>
      </c>
      <c r="AH126" s="33">
        <v>8.2285050000000002</v>
      </c>
      <c r="AI126" s="33">
        <v>8.2469389999999994</v>
      </c>
      <c r="AJ126" s="33">
        <v>8.267614</v>
      </c>
      <c r="AK126" s="33">
        <v>8.2829250000000005</v>
      </c>
      <c r="AL126" s="33">
        <v>8.2969600000000003</v>
      </c>
      <c r="AM126" s="34">
        <v>1.0463E-2</v>
      </c>
    </row>
    <row r="127" spans="1:39" ht="15" customHeight="1" x14ac:dyDescent="0.45">
      <c r="A127" s="104" t="s">
        <v>1211</v>
      </c>
      <c r="B127" s="55" t="s">
        <v>1104</v>
      </c>
      <c r="C127" s="33">
        <v>0</v>
      </c>
      <c r="D127" s="33">
        <v>0</v>
      </c>
      <c r="E127" s="33">
        <v>0</v>
      </c>
      <c r="F127" s="33">
        <v>0</v>
      </c>
      <c r="G127" s="33">
        <v>0</v>
      </c>
      <c r="H127" s="33">
        <v>0</v>
      </c>
      <c r="I127" s="33">
        <v>0</v>
      </c>
      <c r="J127" s="33">
        <v>0</v>
      </c>
      <c r="K127" s="33">
        <v>0</v>
      </c>
      <c r="L127" s="33">
        <v>0</v>
      </c>
      <c r="M127" s="33">
        <v>0</v>
      </c>
      <c r="N127" s="33">
        <v>0</v>
      </c>
      <c r="O127" s="33">
        <v>0</v>
      </c>
      <c r="P127" s="33">
        <v>0</v>
      </c>
      <c r="Q127" s="33">
        <v>0</v>
      </c>
      <c r="R127" s="33">
        <v>0</v>
      </c>
      <c r="S127" s="33">
        <v>0</v>
      </c>
      <c r="T127" s="33">
        <v>0</v>
      </c>
      <c r="U127" s="33">
        <v>0</v>
      </c>
      <c r="V127" s="33">
        <v>0</v>
      </c>
      <c r="W127" s="33">
        <v>0</v>
      </c>
      <c r="X127" s="33">
        <v>0</v>
      </c>
      <c r="Y127" s="33">
        <v>0</v>
      </c>
      <c r="Z127" s="33">
        <v>0</v>
      </c>
      <c r="AA127" s="33">
        <v>0</v>
      </c>
      <c r="AB127" s="33">
        <v>0</v>
      </c>
      <c r="AC127" s="33">
        <v>0</v>
      </c>
      <c r="AD127" s="33">
        <v>0</v>
      </c>
      <c r="AE127" s="33">
        <v>0</v>
      </c>
      <c r="AF127" s="33">
        <v>0</v>
      </c>
      <c r="AG127" s="33">
        <v>0</v>
      </c>
      <c r="AH127" s="33">
        <v>0</v>
      </c>
      <c r="AI127" s="33">
        <v>0</v>
      </c>
      <c r="AJ127" s="33">
        <v>0</v>
      </c>
      <c r="AK127" s="33">
        <v>0</v>
      </c>
      <c r="AL127" s="33">
        <v>0</v>
      </c>
      <c r="AM127" s="34" t="s">
        <v>153</v>
      </c>
    </row>
    <row r="128" spans="1:39" ht="15" customHeight="1" x14ac:dyDescent="0.45">
      <c r="A128" s="104" t="s">
        <v>1212</v>
      </c>
      <c r="B128" s="55" t="s">
        <v>1106</v>
      </c>
      <c r="C128" s="33">
        <v>0</v>
      </c>
      <c r="D128" s="33">
        <v>0</v>
      </c>
      <c r="E128" s="33">
        <v>0</v>
      </c>
      <c r="F128" s="33">
        <v>7.9595549999999999</v>
      </c>
      <c r="G128" s="33">
        <v>9.6066730000000007</v>
      </c>
      <c r="H128" s="33">
        <v>10.289095</v>
      </c>
      <c r="I128" s="33">
        <v>10.729710000000001</v>
      </c>
      <c r="J128" s="33">
        <v>11.037086</v>
      </c>
      <c r="K128" s="33">
        <v>11.267079000000001</v>
      </c>
      <c r="L128" s="33">
        <v>11.470643000000001</v>
      </c>
      <c r="M128" s="33">
        <v>11.662844</v>
      </c>
      <c r="N128" s="33">
        <v>11.849762</v>
      </c>
      <c r="O128" s="33">
        <v>12.040505</v>
      </c>
      <c r="P128" s="33">
        <v>12.230014000000001</v>
      </c>
      <c r="Q128" s="33">
        <v>12.431991999999999</v>
      </c>
      <c r="R128" s="33">
        <v>12.639923</v>
      </c>
      <c r="S128" s="33">
        <v>12.850179000000001</v>
      </c>
      <c r="T128" s="33">
        <v>13.056979999999999</v>
      </c>
      <c r="U128" s="33">
        <v>13.253508999999999</v>
      </c>
      <c r="V128" s="33">
        <v>13.436931</v>
      </c>
      <c r="W128" s="33">
        <v>13.599804000000001</v>
      </c>
      <c r="X128" s="33">
        <v>13.736227</v>
      </c>
      <c r="Y128" s="33">
        <v>13.870162000000001</v>
      </c>
      <c r="Z128" s="33">
        <v>13.997234000000001</v>
      </c>
      <c r="AA128" s="33">
        <v>14.101115</v>
      </c>
      <c r="AB128" s="33">
        <v>14.17144</v>
      </c>
      <c r="AC128" s="33">
        <v>14.237038999999999</v>
      </c>
      <c r="AD128" s="33">
        <v>14.292073</v>
      </c>
      <c r="AE128" s="33">
        <v>14.337960000000001</v>
      </c>
      <c r="AF128" s="33">
        <v>14.375721</v>
      </c>
      <c r="AG128" s="33">
        <v>14.406853</v>
      </c>
      <c r="AH128" s="33">
        <v>14.432520999999999</v>
      </c>
      <c r="AI128" s="33">
        <v>14.454014000000001</v>
      </c>
      <c r="AJ128" s="33">
        <v>14.472476</v>
      </c>
      <c r="AK128" s="33">
        <v>14.488690999999999</v>
      </c>
      <c r="AL128" s="33">
        <v>14.538486000000001</v>
      </c>
      <c r="AM128" s="34" t="s">
        <v>153</v>
      </c>
    </row>
    <row r="129" spans="1:39" ht="15" customHeight="1" x14ac:dyDescent="0.45">
      <c r="A129" s="104" t="s">
        <v>1213</v>
      </c>
      <c r="B129" s="55" t="s">
        <v>1108</v>
      </c>
      <c r="C129" s="33">
        <v>0</v>
      </c>
      <c r="D129" s="33">
        <v>0</v>
      </c>
      <c r="E129" s="33">
        <v>0</v>
      </c>
      <c r="F129" s="33">
        <v>1.3928499999999999</v>
      </c>
      <c r="G129" s="33">
        <v>2.5031279999999998</v>
      </c>
      <c r="H129" s="33">
        <v>3.3523719999999999</v>
      </c>
      <c r="I129" s="33">
        <v>4.0659749999999999</v>
      </c>
      <c r="J129" s="33">
        <v>4.6749090000000004</v>
      </c>
      <c r="K129" s="33">
        <v>5.1828649999999996</v>
      </c>
      <c r="L129" s="33">
        <v>5.651688</v>
      </c>
      <c r="M129" s="33">
        <v>6.103173</v>
      </c>
      <c r="N129" s="33">
        <v>6.5441510000000003</v>
      </c>
      <c r="O129" s="33">
        <v>6.9939099999999996</v>
      </c>
      <c r="P129" s="33">
        <v>7.4662579999999998</v>
      </c>
      <c r="Q129" s="33">
        <v>7.9665090000000003</v>
      </c>
      <c r="R129" s="33">
        <v>8.4827480000000008</v>
      </c>
      <c r="S129" s="33">
        <v>9.0042969999999993</v>
      </c>
      <c r="T129" s="33">
        <v>9.5211839999999999</v>
      </c>
      <c r="U129" s="33">
        <v>10.016297</v>
      </c>
      <c r="V129" s="33">
        <v>10.461617</v>
      </c>
      <c r="W129" s="33">
        <v>10.827527</v>
      </c>
      <c r="X129" s="33">
        <v>11.083857</v>
      </c>
      <c r="Y129" s="33">
        <v>11.427118</v>
      </c>
      <c r="Z129" s="33">
        <v>11.794827</v>
      </c>
      <c r="AA129" s="33">
        <v>12.044091</v>
      </c>
      <c r="AB129" s="33">
        <v>12.102143999999999</v>
      </c>
      <c r="AC129" s="33">
        <v>12.231252</v>
      </c>
      <c r="AD129" s="33">
        <v>12.349057999999999</v>
      </c>
      <c r="AE129" s="33">
        <v>12.456491</v>
      </c>
      <c r="AF129" s="33">
        <v>12.553597</v>
      </c>
      <c r="AG129" s="33">
        <v>12.641506</v>
      </c>
      <c r="AH129" s="33">
        <v>12.721354</v>
      </c>
      <c r="AI129" s="33">
        <v>12.792122000000001</v>
      </c>
      <c r="AJ129" s="33">
        <v>12.857120999999999</v>
      </c>
      <c r="AK129" s="33">
        <v>12.91746</v>
      </c>
      <c r="AL129" s="33">
        <v>13.005315</v>
      </c>
      <c r="AM129" s="34" t="s">
        <v>153</v>
      </c>
    </row>
    <row r="130" spans="1:39" ht="15" customHeight="1" x14ac:dyDescent="0.45">
      <c r="A130" s="104" t="s">
        <v>1214</v>
      </c>
      <c r="B130" s="55" t="s">
        <v>1110</v>
      </c>
      <c r="C130" s="33">
        <v>0</v>
      </c>
      <c r="D130" s="33">
        <v>0</v>
      </c>
      <c r="E130" s="33">
        <v>0</v>
      </c>
      <c r="F130" s="33">
        <v>1.3808670000000001</v>
      </c>
      <c r="G130" s="33">
        <v>2.4445749999999999</v>
      </c>
      <c r="H130" s="33">
        <v>3.2356729999999998</v>
      </c>
      <c r="I130" s="33">
        <v>3.885659</v>
      </c>
      <c r="J130" s="33">
        <v>4.4295059999999999</v>
      </c>
      <c r="K130" s="33">
        <v>4.8748300000000002</v>
      </c>
      <c r="L130" s="33">
        <v>5.2792130000000004</v>
      </c>
      <c r="M130" s="33">
        <v>5.6631539999999996</v>
      </c>
      <c r="N130" s="33">
        <v>6.034192</v>
      </c>
      <c r="O130" s="33">
        <v>6.4093920000000004</v>
      </c>
      <c r="P130" s="33">
        <v>6.7994159999999999</v>
      </c>
      <c r="Q130" s="33">
        <v>7.2088140000000003</v>
      </c>
      <c r="R130" s="33">
        <v>7.6268739999999999</v>
      </c>
      <c r="S130" s="33">
        <v>8.0463470000000008</v>
      </c>
      <c r="T130" s="33">
        <v>8.4577200000000001</v>
      </c>
      <c r="U130" s="33">
        <v>8.8477080000000008</v>
      </c>
      <c r="V130" s="33">
        <v>9.1991540000000001</v>
      </c>
      <c r="W130" s="33">
        <v>9.4864870000000003</v>
      </c>
      <c r="X130" s="33">
        <v>9.6876759999999997</v>
      </c>
      <c r="Y130" s="33">
        <v>9.9517900000000008</v>
      </c>
      <c r="Z130" s="33">
        <v>10.230941</v>
      </c>
      <c r="AA130" s="33">
        <v>10.418968</v>
      </c>
      <c r="AB130" s="33">
        <v>10.463452</v>
      </c>
      <c r="AC130" s="33">
        <v>10.558064</v>
      </c>
      <c r="AD130" s="33">
        <v>10.642979</v>
      </c>
      <c r="AE130" s="33">
        <v>10.719208999999999</v>
      </c>
      <c r="AF130" s="33">
        <v>10.787175</v>
      </c>
      <c r="AG130" s="33">
        <v>10.848043000000001</v>
      </c>
      <c r="AH130" s="33">
        <v>10.902925</v>
      </c>
      <c r="AI130" s="33">
        <v>10.951881999999999</v>
      </c>
      <c r="AJ130" s="33">
        <v>10.997164</v>
      </c>
      <c r="AK130" s="33">
        <v>11.040020999999999</v>
      </c>
      <c r="AL130" s="33">
        <v>11.107989</v>
      </c>
      <c r="AM130" s="34" t="s">
        <v>153</v>
      </c>
    </row>
    <row r="131" spans="1:39" ht="15" customHeight="1" x14ac:dyDescent="0.45">
      <c r="A131" s="104" t="s">
        <v>1215</v>
      </c>
      <c r="B131" s="55" t="s">
        <v>1112</v>
      </c>
      <c r="C131" s="33">
        <v>0</v>
      </c>
      <c r="D131" s="33">
        <v>0</v>
      </c>
      <c r="E131" s="33">
        <v>0</v>
      </c>
      <c r="F131" s="33">
        <v>7.9084130000000004</v>
      </c>
      <c r="G131" s="33">
        <v>8.0074939999999994</v>
      </c>
      <c r="H131" s="33">
        <v>8.0394120000000004</v>
      </c>
      <c r="I131" s="33">
        <v>8.0557859999999994</v>
      </c>
      <c r="J131" s="33">
        <v>8.0657160000000001</v>
      </c>
      <c r="K131" s="33">
        <v>8.0721080000000001</v>
      </c>
      <c r="L131" s="33">
        <v>8.0768839999999997</v>
      </c>
      <c r="M131" s="33">
        <v>8.0807009999999995</v>
      </c>
      <c r="N131" s="33">
        <v>8.0838479999999997</v>
      </c>
      <c r="O131" s="33">
        <v>8.0865930000000006</v>
      </c>
      <c r="P131" s="33">
        <v>8.0891009999999994</v>
      </c>
      <c r="Q131" s="33">
        <v>8.0913850000000007</v>
      </c>
      <c r="R131" s="33">
        <v>8.0934170000000005</v>
      </c>
      <c r="S131" s="33">
        <v>8.0951950000000004</v>
      </c>
      <c r="T131" s="33">
        <v>8.0967249999999993</v>
      </c>
      <c r="U131" s="33">
        <v>8.0980030000000003</v>
      </c>
      <c r="V131" s="33">
        <v>8.0990169999999999</v>
      </c>
      <c r="W131" s="33">
        <v>8.0997330000000005</v>
      </c>
      <c r="X131" s="33">
        <v>8.1001399999999997</v>
      </c>
      <c r="Y131" s="33">
        <v>8.100759</v>
      </c>
      <c r="Z131" s="33">
        <v>8.1014060000000008</v>
      </c>
      <c r="AA131" s="33">
        <v>8.1017690000000009</v>
      </c>
      <c r="AB131" s="33">
        <v>8.1017349999999997</v>
      </c>
      <c r="AC131" s="33">
        <v>8.1018810000000006</v>
      </c>
      <c r="AD131" s="33">
        <v>8.102017</v>
      </c>
      <c r="AE131" s="33">
        <v>8.1021490000000007</v>
      </c>
      <c r="AF131" s="33">
        <v>8.1022680000000005</v>
      </c>
      <c r="AG131" s="33">
        <v>8.102373</v>
      </c>
      <c r="AH131" s="33">
        <v>8.1024720000000006</v>
      </c>
      <c r="AI131" s="33">
        <v>8.1025600000000004</v>
      </c>
      <c r="AJ131" s="33">
        <v>8.1026399999999992</v>
      </c>
      <c r="AK131" s="33">
        <v>8.1027159999999991</v>
      </c>
      <c r="AL131" s="33">
        <v>8.1227199999999993</v>
      </c>
      <c r="AM131" s="34" t="s">
        <v>153</v>
      </c>
    </row>
    <row r="132" spans="1:39" ht="15" customHeight="1" x14ac:dyDescent="0.45">
      <c r="A132" s="104" t="s">
        <v>1216</v>
      </c>
      <c r="B132" s="55" t="s">
        <v>1217</v>
      </c>
      <c r="C132" s="33">
        <v>6.020791</v>
      </c>
      <c r="D132" s="33">
        <v>6.0698720000000002</v>
      </c>
      <c r="E132" s="33">
        <v>6.1397279999999999</v>
      </c>
      <c r="F132" s="33">
        <v>6.230931</v>
      </c>
      <c r="G132" s="33">
        <v>6.3193549999999998</v>
      </c>
      <c r="H132" s="33">
        <v>6.4020520000000003</v>
      </c>
      <c r="I132" s="33">
        <v>6.4847580000000002</v>
      </c>
      <c r="J132" s="33">
        <v>6.5689200000000003</v>
      </c>
      <c r="K132" s="33">
        <v>6.6527859999999999</v>
      </c>
      <c r="L132" s="33">
        <v>6.7423219999999997</v>
      </c>
      <c r="M132" s="33">
        <v>6.8397670000000002</v>
      </c>
      <c r="N132" s="33">
        <v>6.9460170000000003</v>
      </c>
      <c r="O132" s="33">
        <v>7.0629879999999998</v>
      </c>
      <c r="P132" s="33">
        <v>7.1887290000000004</v>
      </c>
      <c r="Q132" s="33">
        <v>7.3236650000000001</v>
      </c>
      <c r="R132" s="33">
        <v>7.4602620000000002</v>
      </c>
      <c r="S132" s="33">
        <v>7.5945600000000004</v>
      </c>
      <c r="T132" s="33">
        <v>7.7221440000000001</v>
      </c>
      <c r="U132" s="33">
        <v>7.8430150000000003</v>
      </c>
      <c r="V132" s="33">
        <v>7.9531039999999997</v>
      </c>
      <c r="W132" s="33">
        <v>8.0477969999999992</v>
      </c>
      <c r="X132" s="33">
        <v>8.130217</v>
      </c>
      <c r="Y132" s="33">
        <v>8.1990470000000002</v>
      </c>
      <c r="Z132" s="33">
        <v>8.261825</v>
      </c>
      <c r="AA132" s="33">
        <v>8.3139699999999994</v>
      </c>
      <c r="AB132" s="33">
        <v>8.3687210000000007</v>
      </c>
      <c r="AC132" s="33">
        <v>8.4069680000000009</v>
      </c>
      <c r="AD132" s="33">
        <v>8.4413859999999996</v>
      </c>
      <c r="AE132" s="33">
        <v>8.4684469999999994</v>
      </c>
      <c r="AF132" s="33">
        <v>8.4893490000000007</v>
      </c>
      <c r="AG132" s="33">
        <v>8.5102460000000004</v>
      </c>
      <c r="AH132" s="33">
        <v>8.5289339999999996</v>
      </c>
      <c r="AI132" s="33">
        <v>8.5430449999999993</v>
      </c>
      <c r="AJ132" s="33">
        <v>8.558484</v>
      </c>
      <c r="AK132" s="33">
        <v>8.5711449999999996</v>
      </c>
      <c r="AL132" s="33">
        <v>8.583615</v>
      </c>
      <c r="AM132" s="34">
        <v>1.0244E-2</v>
      </c>
    </row>
    <row r="133" spans="1:39" ht="15" customHeight="1" x14ac:dyDescent="0.45">
      <c r="A133" s="104" t="s">
        <v>1218</v>
      </c>
      <c r="B133" s="57" t="s">
        <v>1219</v>
      </c>
      <c r="C133" s="61">
        <v>6.9812419999999999</v>
      </c>
      <c r="D133" s="61">
        <v>7.0393140000000001</v>
      </c>
      <c r="E133" s="61">
        <v>7.1179389999999998</v>
      </c>
      <c r="F133" s="61">
        <v>7.2254959999999997</v>
      </c>
      <c r="G133" s="61">
        <v>7.3282740000000004</v>
      </c>
      <c r="H133" s="61">
        <v>7.4290880000000001</v>
      </c>
      <c r="I133" s="61">
        <v>7.5362140000000002</v>
      </c>
      <c r="J133" s="61">
        <v>7.6466409999999998</v>
      </c>
      <c r="K133" s="61">
        <v>7.7621289999999998</v>
      </c>
      <c r="L133" s="61">
        <v>7.8845260000000001</v>
      </c>
      <c r="M133" s="61">
        <v>8.016394</v>
      </c>
      <c r="N133" s="61">
        <v>8.1575369999999996</v>
      </c>
      <c r="O133" s="61">
        <v>8.311731</v>
      </c>
      <c r="P133" s="61">
        <v>8.4749269999999992</v>
      </c>
      <c r="Q133" s="61">
        <v>8.6447929999999999</v>
      </c>
      <c r="R133" s="61">
        <v>8.8166659999999997</v>
      </c>
      <c r="S133" s="61">
        <v>8.9852950000000007</v>
      </c>
      <c r="T133" s="61">
        <v>9.1473060000000004</v>
      </c>
      <c r="U133" s="61">
        <v>9.3013820000000003</v>
      </c>
      <c r="V133" s="61">
        <v>9.4397439999999992</v>
      </c>
      <c r="W133" s="61">
        <v>9.5589779999999998</v>
      </c>
      <c r="X133" s="61">
        <v>9.6642930000000007</v>
      </c>
      <c r="Y133" s="61">
        <v>9.7554599999999994</v>
      </c>
      <c r="Z133" s="61">
        <v>9.8378119999999996</v>
      </c>
      <c r="AA133" s="61">
        <v>9.9087540000000001</v>
      </c>
      <c r="AB133" s="61">
        <v>9.9841979999999992</v>
      </c>
      <c r="AC133" s="61">
        <v>10.042502000000001</v>
      </c>
      <c r="AD133" s="61">
        <v>10.094125999999999</v>
      </c>
      <c r="AE133" s="61">
        <v>10.134669000000001</v>
      </c>
      <c r="AF133" s="61">
        <v>10.168647999999999</v>
      </c>
      <c r="AG133" s="61">
        <v>10.203758000000001</v>
      </c>
      <c r="AH133" s="61">
        <v>10.23667</v>
      </c>
      <c r="AI133" s="61">
        <v>10.264094</v>
      </c>
      <c r="AJ133" s="61">
        <v>10.294888</v>
      </c>
      <c r="AK133" s="61">
        <v>10.322236</v>
      </c>
      <c r="AL133" s="61">
        <v>10.348374</v>
      </c>
      <c r="AM133" s="60">
        <v>1.1396999999999999E-2</v>
      </c>
    </row>
    <row r="135" spans="1:39" ht="15" customHeight="1" x14ac:dyDescent="0.45">
      <c r="B135" s="57" t="s">
        <v>1220</v>
      </c>
    </row>
    <row r="136" spans="1:39" ht="15" customHeight="1" x14ac:dyDescent="0.45">
      <c r="B136" s="57" t="s">
        <v>1094</v>
      </c>
    </row>
    <row r="137" spans="1:39" ht="15" customHeight="1" x14ac:dyDescent="0.45">
      <c r="A137" s="104" t="s">
        <v>1221</v>
      </c>
      <c r="B137" s="55" t="s">
        <v>1096</v>
      </c>
      <c r="C137" s="56">
        <v>1.960045</v>
      </c>
      <c r="D137" s="56">
        <v>2.0111409999999998</v>
      </c>
      <c r="E137" s="56">
        <v>2.0665960000000001</v>
      </c>
      <c r="F137" s="56">
        <v>2.119745</v>
      </c>
      <c r="G137" s="56">
        <v>2.1619980000000001</v>
      </c>
      <c r="H137" s="56">
        <v>2.1994180000000001</v>
      </c>
      <c r="I137" s="56">
        <v>2.2372040000000002</v>
      </c>
      <c r="J137" s="56">
        <v>2.268564</v>
      </c>
      <c r="K137" s="56">
        <v>2.2892220000000001</v>
      </c>
      <c r="L137" s="56">
        <v>2.3122289999999999</v>
      </c>
      <c r="M137" s="56">
        <v>2.3342329999999998</v>
      </c>
      <c r="N137" s="56">
        <v>2.3512140000000001</v>
      </c>
      <c r="O137" s="56">
        <v>2.3662909999999999</v>
      </c>
      <c r="P137" s="56">
        <v>2.3785080000000001</v>
      </c>
      <c r="Q137" s="56">
        <v>2.3940220000000001</v>
      </c>
      <c r="R137" s="56">
        <v>2.396973</v>
      </c>
      <c r="S137" s="56">
        <v>2.4329839999999998</v>
      </c>
      <c r="T137" s="56">
        <v>2.4226450000000002</v>
      </c>
      <c r="U137" s="56">
        <v>2.42835</v>
      </c>
      <c r="V137" s="56">
        <v>2.417163</v>
      </c>
      <c r="W137" s="56">
        <v>2.4134120000000001</v>
      </c>
      <c r="X137" s="56">
        <v>2.4064239999999999</v>
      </c>
      <c r="Y137" s="56">
        <v>2.4167179999999999</v>
      </c>
      <c r="Z137" s="56">
        <v>2.4185180000000002</v>
      </c>
      <c r="AA137" s="56">
        <v>2.382088</v>
      </c>
      <c r="AB137" s="56">
        <v>2.3727659999999999</v>
      </c>
      <c r="AC137" s="56">
        <v>2.3225660000000001</v>
      </c>
      <c r="AD137" s="56">
        <v>2.3152740000000001</v>
      </c>
      <c r="AE137" s="56">
        <v>2.3394089999999998</v>
      </c>
      <c r="AF137" s="56">
        <v>2.3450730000000002</v>
      </c>
      <c r="AG137" s="56">
        <v>2.3234460000000001</v>
      </c>
      <c r="AH137" s="56">
        <v>2.3227159999999998</v>
      </c>
      <c r="AI137" s="56">
        <v>2.3258450000000002</v>
      </c>
      <c r="AJ137" s="56">
        <v>2.3283670000000001</v>
      </c>
      <c r="AK137" s="56">
        <v>2.331115</v>
      </c>
      <c r="AL137" s="56">
        <v>2.3304049999999998</v>
      </c>
      <c r="AM137" s="34">
        <v>4.3429999999999996E-3</v>
      </c>
    </row>
    <row r="138" spans="1:39" ht="15" customHeight="1" x14ac:dyDescent="0.45">
      <c r="A138" s="104" t="s">
        <v>1222</v>
      </c>
      <c r="B138" s="55" t="s">
        <v>1098</v>
      </c>
      <c r="C138" s="56">
        <v>1.0307299999999999</v>
      </c>
      <c r="D138" s="56">
        <v>1.0625180000000001</v>
      </c>
      <c r="E138" s="56">
        <v>1.0886830000000001</v>
      </c>
      <c r="F138" s="56">
        <v>1.1131070000000001</v>
      </c>
      <c r="G138" s="56">
        <v>1.126854</v>
      </c>
      <c r="H138" s="56">
        <v>1.1503620000000001</v>
      </c>
      <c r="I138" s="56">
        <v>1.1779630000000001</v>
      </c>
      <c r="J138" s="56">
        <v>1.2041649999999999</v>
      </c>
      <c r="K138" s="56">
        <v>1.2279150000000001</v>
      </c>
      <c r="L138" s="56">
        <v>1.256597</v>
      </c>
      <c r="M138" s="56">
        <v>1.28877</v>
      </c>
      <c r="N138" s="56">
        <v>1.323278</v>
      </c>
      <c r="O138" s="56">
        <v>1.355901</v>
      </c>
      <c r="P138" s="56">
        <v>1.380307</v>
      </c>
      <c r="Q138" s="56">
        <v>1.4159889999999999</v>
      </c>
      <c r="R138" s="56">
        <v>1.4385269999999999</v>
      </c>
      <c r="S138" s="56">
        <v>1.4799340000000001</v>
      </c>
      <c r="T138" s="56">
        <v>1.504148</v>
      </c>
      <c r="U138" s="56">
        <v>1.5334190000000001</v>
      </c>
      <c r="V138" s="56">
        <v>1.5518160000000001</v>
      </c>
      <c r="W138" s="56">
        <v>1.577663</v>
      </c>
      <c r="X138" s="56">
        <v>1.609402</v>
      </c>
      <c r="Y138" s="56">
        <v>1.6382239999999999</v>
      </c>
      <c r="Z138" s="56">
        <v>1.6647639999999999</v>
      </c>
      <c r="AA138" s="56">
        <v>1.679106</v>
      </c>
      <c r="AB138" s="56">
        <v>1.7146980000000001</v>
      </c>
      <c r="AC138" s="56">
        <v>1.727867</v>
      </c>
      <c r="AD138" s="56">
        <v>1.747587</v>
      </c>
      <c r="AE138" s="56">
        <v>1.7823070000000001</v>
      </c>
      <c r="AF138" s="56">
        <v>1.815742</v>
      </c>
      <c r="AG138" s="56">
        <v>1.8402289999999999</v>
      </c>
      <c r="AH138" s="56">
        <v>1.879318</v>
      </c>
      <c r="AI138" s="56">
        <v>1.905653</v>
      </c>
      <c r="AJ138" s="56">
        <v>1.930895</v>
      </c>
      <c r="AK138" s="56">
        <v>1.953119</v>
      </c>
      <c r="AL138" s="56">
        <v>1.9694719999999999</v>
      </c>
      <c r="AM138" s="34">
        <v>1.8315999999999999E-2</v>
      </c>
    </row>
    <row r="139" spans="1:39" ht="15" customHeight="1" x14ac:dyDescent="0.45">
      <c r="A139" s="104" t="s">
        <v>1223</v>
      </c>
      <c r="B139" s="55" t="s">
        <v>1100</v>
      </c>
      <c r="C139" s="56">
        <v>1.74E-4</v>
      </c>
      <c r="D139" s="56">
        <v>1.7200000000000001E-4</v>
      </c>
      <c r="E139" s="56">
        <v>1.7000000000000001E-4</v>
      </c>
      <c r="F139" s="56">
        <v>3.3799999999999998E-4</v>
      </c>
      <c r="G139" s="56">
        <v>5.04E-4</v>
      </c>
      <c r="H139" s="56">
        <v>6.7400000000000001E-4</v>
      </c>
      <c r="I139" s="56">
        <v>8.52E-4</v>
      </c>
      <c r="J139" s="56">
        <v>1.034E-3</v>
      </c>
      <c r="K139" s="56">
        <v>1.219E-3</v>
      </c>
      <c r="L139" s="56">
        <v>1.4120000000000001E-3</v>
      </c>
      <c r="M139" s="56">
        <v>1.6119999999999999E-3</v>
      </c>
      <c r="N139" s="56">
        <v>1.8140000000000001E-3</v>
      </c>
      <c r="O139" s="56">
        <v>2.0249999999999999E-3</v>
      </c>
      <c r="P139" s="56">
        <v>2.248E-3</v>
      </c>
      <c r="Q139" s="56">
        <v>2.4810000000000001E-3</v>
      </c>
      <c r="R139" s="56">
        <v>2.722E-3</v>
      </c>
      <c r="S139" s="56">
        <v>2.9719999999999998E-3</v>
      </c>
      <c r="T139" s="56">
        <v>3.2929999999999999E-3</v>
      </c>
      <c r="U139" s="56">
        <v>3.5460000000000001E-3</v>
      </c>
      <c r="V139" s="56">
        <v>3.7439999999999999E-3</v>
      </c>
      <c r="W139" s="56">
        <v>4.0249999999999999E-3</v>
      </c>
      <c r="X139" s="56">
        <v>4.3239999999999997E-3</v>
      </c>
      <c r="Y139" s="56">
        <v>4.6410000000000002E-3</v>
      </c>
      <c r="Z139" s="56">
        <v>4.9769999999999997E-3</v>
      </c>
      <c r="AA139" s="56">
        <v>5.3220000000000003E-3</v>
      </c>
      <c r="AB139" s="56">
        <v>5.6820000000000004E-3</v>
      </c>
      <c r="AC139" s="56">
        <v>6.0590000000000001E-3</v>
      </c>
      <c r="AD139" s="56">
        <v>6.4489999999999999E-3</v>
      </c>
      <c r="AE139" s="56">
        <v>6.855E-3</v>
      </c>
      <c r="AF139" s="56">
        <v>7.2789999999999999E-3</v>
      </c>
      <c r="AG139" s="56">
        <v>7.7250000000000001E-3</v>
      </c>
      <c r="AH139" s="56">
        <v>8.1890000000000001E-3</v>
      </c>
      <c r="AI139" s="56">
        <v>8.6660000000000001E-3</v>
      </c>
      <c r="AJ139" s="56">
        <v>9.1629999999999993E-3</v>
      </c>
      <c r="AK139" s="56">
        <v>9.6849999999999992E-3</v>
      </c>
      <c r="AL139" s="56">
        <v>1.0335E-2</v>
      </c>
      <c r="AM139" s="34">
        <v>0.127993</v>
      </c>
    </row>
    <row r="140" spans="1:39" ht="15" customHeight="1" x14ac:dyDescent="0.45">
      <c r="A140" s="104" t="s">
        <v>1224</v>
      </c>
      <c r="B140" s="55" t="s">
        <v>1102</v>
      </c>
      <c r="C140" s="56">
        <v>0</v>
      </c>
      <c r="D140" s="56">
        <v>0</v>
      </c>
      <c r="E140" s="56">
        <v>0</v>
      </c>
      <c r="F140" s="56">
        <v>1.1E-4</v>
      </c>
      <c r="G140" s="56">
        <v>2.1599999999999999E-4</v>
      </c>
      <c r="H140" s="56">
        <v>3.21E-4</v>
      </c>
      <c r="I140" s="56">
        <v>4.2999999999999999E-4</v>
      </c>
      <c r="J140" s="56">
        <v>5.4100000000000003E-4</v>
      </c>
      <c r="K140" s="56">
        <v>6.5499999999999998E-4</v>
      </c>
      <c r="L140" s="56">
        <v>7.7700000000000002E-4</v>
      </c>
      <c r="M140" s="56">
        <v>9.0799999999999995E-4</v>
      </c>
      <c r="N140" s="56">
        <v>1.0460000000000001E-3</v>
      </c>
      <c r="O140" s="56">
        <v>1.1950000000000001E-3</v>
      </c>
      <c r="P140" s="56">
        <v>1.359E-3</v>
      </c>
      <c r="Q140" s="56">
        <v>1.537E-3</v>
      </c>
      <c r="R140" s="56">
        <v>1.73E-3</v>
      </c>
      <c r="S140" s="56">
        <v>1.941E-3</v>
      </c>
      <c r="T140" s="56">
        <v>2.1710000000000002E-3</v>
      </c>
      <c r="U140" s="56">
        <v>2.4250000000000001E-3</v>
      </c>
      <c r="V140" s="56">
        <v>2.7060000000000001E-3</v>
      </c>
      <c r="W140" s="56">
        <v>3.016E-3</v>
      </c>
      <c r="X140" s="56">
        <v>3.3579999999999999E-3</v>
      </c>
      <c r="Y140" s="56">
        <v>3.738E-3</v>
      </c>
      <c r="Z140" s="56">
        <v>4.1609999999999998E-3</v>
      </c>
      <c r="AA140" s="56">
        <v>4.6210000000000001E-3</v>
      </c>
      <c r="AB140" s="56">
        <v>5.1289999999999999E-3</v>
      </c>
      <c r="AC140" s="56">
        <v>5.6969999999999998E-3</v>
      </c>
      <c r="AD140" s="56">
        <v>6.3249999999999999E-3</v>
      </c>
      <c r="AE140" s="56">
        <v>7.0190000000000001E-3</v>
      </c>
      <c r="AF140" s="56">
        <v>7.7980000000000002E-3</v>
      </c>
      <c r="AG140" s="56">
        <v>8.6700000000000006E-3</v>
      </c>
      <c r="AH140" s="56">
        <v>9.6419999999999995E-3</v>
      </c>
      <c r="AI140" s="56">
        <v>1.0711999999999999E-2</v>
      </c>
      <c r="AJ140" s="56">
        <v>1.1906999999999999E-2</v>
      </c>
      <c r="AK140" s="56">
        <v>1.325E-2</v>
      </c>
      <c r="AL140" s="56">
        <v>1.481E-2</v>
      </c>
      <c r="AM140" s="34" t="s">
        <v>153</v>
      </c>
    </row>
    <row r="141" spans="1:39" ht="15" customHeight="1" x14ac:dyDescent="0.45">
      <c r="A141" s="104" t="s">
        <v>1225</v>
      </c>
      <c r="B141" s="55" t="s">
        <v>1104</v>
      </c>
      <c r="C141" s="56">
        <v>0.130579</v>
      </c>
      <c r="D141" s="56">
        <v>0.16531599999999999</v>
      </c>
      <c r="E141" s="56">
        <v>0.20180000000000001</v>
      </c>
      <c r="F141" s="56">
        <v>0.23846800000000001</v>
      </c>
      <c r="G141" s="56">
        <v>0.27357399999999998</v>
      </c>
      <c r="H141" s="56">
        <v>0.30856699999999998</v>
      </c>
      <c r="I141" s="56">
        <v>0.34427400000000002</v>
      </c>
      <c r="J141" s="56">
        <v>0.37994800000000001</v>
      </c>
      <c r="K141" s="56">
        <v>0.41534700000000002</v>
      </c>
      <c r="L141" s="56">
        <v>0.45216400000000001</v>
      </c>
      <c r="M141" s="56">
        <v>0.48939500000000002</v>
      </c>
      <c r="N141" s="56">
        <v>0.52654500000000004</v>
      </c>
      <c r="O141" s="56">
        <v>0.56485099999999999</v>
      </c>
      <c r="P141" s="56">
        <v>0.60503399999999996</v>
      </c>
      <c r="Q141" s="56">
        <v>0.64659800000000001</v>
      </c>
      <c r="R141" s="56">
        <v>0.68970900000000002</v>
      </c>
      <c r="S141" s="56">
        <v>0.734433</v>
      </c>
      <c r="T141" s="56">
        <v>0.78090199999999999</v>
      </c>
      <c r="U141" s="56">
        <v>0.83019299999999996</v>
      </c>
      <c r="V141" s="56">
        <v>0.88208399999999998</v>
      </c>
      <c r="W141" s="56">
        <v>0.93603000000000003</v>
      </c>
      <c r="X141" s="56">
        <v>0.99219199999999996</v>
      </c>
      <c r="Y141" s="56">
        <v>1.0508040000000001</v>
      </c>
      <c r="Z141" s="56">
        <v>1.112233</v>
      </c>
      <c r="AA141" s="56">
        <v>1.1750240000000001</v>
      </c>
      <c r="AB141" s="56">
        <v>1.239973</v>
      </c>
      <c r="AC141" s="56">
        <v>1.3080039999999999</v>
      </c>
      <c r="AD141" s="56">
        <v>1.3829849999999999</v>
      </c>
      <c r="AE141" s="56">
        <v>1.462631</v>
      </c>
      <c r="AF141" s="56">
        <v>1.5352870000000001</v>
      </c>
      <c r="AG141" s="56">
        <v>1.6088690000000001</v>
      </c>
      <c r="AH141" s="56">
        <v>1.690442</v>
      </c>
      <c r="AI141" s="56">
        <v>1.767171</v>
      </c>
      <c r="AJ141" s="56">
        <v>1.8453170000000001</v>
      </c>
      <c r="AK141" s="56">
        <v>1.9262410000000001</v>
      </c>
      <c r="AL141" s="56">
        <v>2.0081259999999999</v>
      </c>
      <c r="AM141" s="34">
        <v>7.6207999999999998E-2</v>
      </c>
    </row>
    <row r="142" spans="1:39" ht="15" customHeight="1" x14ac:dyDescent="0.45">
      <c r="A142" s="104" t="s">
        <v>1226</v>
      </c>
      <c r="B142" s="55" t="s">
        <v>1106</v>
      </c>
      <c r="C142" s="56">
        <v>8.2000000000000001E-5</v>
      </c>
      <c r="D142" s="56">
        <v>8.2000000000000001E-5</v>
      </c>
      <c r="E142" s="56">
        <v>8.2000000000000001E-5</v>
      </c>
      <c r="F142" s="56">
        <v>1.307E-3</v>
      </c>
      <c r="G142" s="56">
        <v>2.5219999999999999E-3</v>
      </c>
      <c r="H142" s="56">
        <v>3.7650000000000001E-3</v>
      </c>
      <c r="I142" s="56">
        <v>5.0650000000000001E-3</v>
      </c>
      <c r="J142" s="56">
        <v>6.3949999999999996E-3</v>
      </c>
      <c r="K142" s="56">
        <v>7.7419999999999998E-3</v>
      </c>
      <c r="L142" s="56">
        <v>9.1570000000000002E-3</v>
      </c>
      <c r="M142" s="56">
        <v>1.0614E-2</v>
      </c>
      <c r="N142" s="56">
        <v>1.2092E-2</v>
      </c>
      <c r="O142" s="56">
        <v>1.3634E-2</v>
      </c>
      <c r="P142" s="56">
        <v>1.5265000000000001E-2</v>
      </c>
      <c r="Q142" s="56">
        <v>1.6964E-2</v>
      </c>
      <c r="R142" s="56">
        <v>1.8721000000000002E-2</v>
      </c>
      <c r="S142" s="56">
        <v>2.0548E-2</v>
      </c>
      <c r="T142" s="56">
        <v>2.2449E-2</v>
      </c>
      <c r="U142" s="56">
        <v>2.4431000000000001E-2</v>
      </c>
      <c r="V142" s="56">
        <v>2.6516999999999999E-2</v>
      </c>
      <c r="W142" s="56">
        <v>2.8687000000000001E-2</v>
      </c>
      <c r="X142" s="56">
        <v>3.0946999999999999E-2</v>
      </c>
      <c r="Y142" s="56">
        <v>3.3304E-2</v>
      </c>
      <c r="Z142" s="56">
        <v>3.5772999999999999E-2</v>
      </c>
      <c r="AA142" s="56">
        <v>3.8296999999999998E-2</v>
      </c>
      <c r="AB142" s="56">
        <v>4.0908E-2</v>
      </c>
      <c r="AC142" s="56">
        <v>4.3638999999999997E-2</v>
      </c>
      <c r="AD142" s="56">
        <v>4.6497999999999998E-2</v>
      </c>
      <c r="AE142" s="56">
        <v>4.9397999999999997E-2</v>
      </c>
      <c r="AF142" s="56">
        <v>5.2430999999999998E-2</v>
      </c>
      <c r="AG142" s="56">
        <v>5.5633000000000002E-2</v>
      </c>
      <c r="AH142" s="56">
        <v>5.8971000000000003E-2</v>
      </c>
      <c r="AI142" s="56">
        <v>6.2401999999999999E-2</v>
      </c>
      <c r="AJ142" s="56">
        <v>6.5979999999999997E-2</v>
      </c>
      <c r="AK142" s="56">
        <v>6.9738999999999995E-2</v>
      </c>
      <c r="AL142" s="56">
        <v>7.442E-2</v>
      </c>
      <c r="AM142" s="34">
        <v>0.22187100000000001</v>
      </c>
    </row>
    <row r="143" spans="1:39" ht="15" customHeight="1" x14ac:dyDescent="0.45">
      <c r="A143" s="104" t="s">
        <v>1227</v>
      </c>
      <c r="B143" s="55" t="s">
        <v>1108</v>
      </c>
      <c r="C143" s="56">
        <v>0</v>
      </c>
      <c r="D143" s="56">
        <v>0</v>
      </c>
      <c r="E143" s="56">
        <v>0</v>
      </c>
      <c r="F143" s="56">
        <v>0</v>
      </c>
      <c r="G143" s="56">
        <v>0</v>
      </c>
      <c r="H143" s="56">
        <v>2.72E-4</v>
      </c>
      <c r="I143" s="56">
        <v>5.5699999999999999E-4</v>
      </c>
      <c r="J143" s="56">
        <v>8.4900000000000004E-4</v>
      </c>
      <c r="K143" s="56">
        <v>1.1440000000000001E-3</v>
      </c>
      <c r="L143" s="56">
        <v>1.4549999999999999E-3</v>
      </c>
      <c r="M143" s="56">
        <v>1.776E-3</v>
      </c>
      <c r="N143" s="56">
        <v>2.1020000000000001E-3</v>
      </c>
      <c r="O143" s="56">
        <v>2.4420000000000002E-3</v>
      </c>
      <c r="P143" s="56">
        <v>2.8029999999999999E-3</v>
      </c>
      <c r="Q143" s="56">
        <v>3.1779999999999998E-3</v>
      </c>
      <c r="R143" s="56">
        <v>3.5669999999999999E-3</v>
      </c>
      <c r="S143" s="56">
        <v>3.9719999999999998E-3</v>
      </c>
      <c r="T143" s="56">
        <v>4.3940000000000003E-3</v>
      </c>
      <c r="U143" s="56">
        <v>4.8339999999999998E-3</v>
      </c>
      <c r="V143" s="56">
        <v>5.2969999999999996E-3</v>
      </c>
      <c r="W143" s="56">
        <v>5.7790000000000003E-3</v>
      </c>
      <c r="X143" s="56">
        <v>6.2810000000000001E-3</v>
      </c>
      <c r="Y143" s="56">
        <v>6.8040000000000002E-3</v>
      </c>
      <c r="Z143" s="56">
        <v>7.3530000000000002E-3</v>
      </c>
      <c r="AA143" s="56">
        <v>7.9139999999999992E-3</v>
      </c>
      <c r="AB143" s="56">
        <v>8.4939999999999998E-3</v>
      </c>
      <c r="AC143" s="56">
        <v>9.1009999999999997E-3</v>
      </c>
      <c r="AD143" s="56">
        <v>9.7289999999999998E-3</v>
      </c>
      <c r="AE143" s="56">
        <v>1.0378999999999999E-2</v>
      </c>
      <c r="AF143" s="56">
        <v>1.106E-2</v>
      </c>
      <c r="AG143" s="56">
        <v>1.1773E-2</v>
      </c>
      <c r="AH143" s="56">
        <v>1.2515E-2</v>
      </c>
      <c r="AI143" s="56">
        <v>1.3277000000000001E-2</v>
      </c>
      <c r="AJ143" s="56">
        <v>1.4071999999999999E-2</v>
      </c>
      <c r="AK143" s="56">
        <v>1.4906000000000001E-2</v>
      </c>
      <c r="AL143" s="56">
        <v>1.5768999999999998E-2</v>
      </c>
      <c r="AM143" s="34" t="s">
        <v>153</v>
      </c>
    </row>
    <row r="144" spans="1:39" ht="15" customHeight="1" x14ac:dyDescent="0.45">
      <c r="A144" s="104" t="s">
        <v>1228</v>
      </c>
      <c r="B144" s="55" t="s">
        <v>1110</v>
      </c>
      <c r="C144" s="56">
        <v>0</v>
      </c>
      <c r="D144" s="56">
        <v>0</v>
      </c>
      <c r="E144" s="56">
        <v>0</v>
      </c>
      <c r="F144" s="56">
        <v>0</v>
      </c>
      <c r="G144" s="56">
        <v>0</v>
      </c>
      <c r="H144" s="56">
        <v>2.6800000000000001E-4</v>
      </c>
      <c r="I144" s="56">
        <v>5.4900000000000001E-4</v>
      </c>
      <c r="J144" s="56">
        <v>8.3600000000000005E-4</v>
      </c>
      <c r="K144" s="56">
        <v>1.127E-3</v>
      </c>
      <c r="L144" s="56">
        <v>1.4339999999999999E-3</v>
      </c>
      <c r="M144" s="56">
        <v>1.75E-3</v>
      </c>
      <c r="N144" s="56">
        <v>2.0709999999999999E-3</v>
      </c>
      <c r="O144" s="56">
        <v>2.4060000000000002E-3</v>
      </c>
      <c r="P144" s="56">
        <v>2.761E-3</v>
      </c>
      <c r="Q144" s="56">
        <v>3.1319999999999998E-3</v>
      </c>
      <c r="R144" s="56">
        <v>3.5149999999999999E-3</v>
      </c>
      <c r="S144" s="56">
        <v>3.9139999999999999E-3</v>
      </c>
      <c r="T144" s="56">
        <v>4.3290000000000004E-3</v>
      </c>
      <c r="U144" s="56">
        <v>4.7629999999999999E-3</v>
      </c>
      <c r="V144" s="56">
        <v>5.2189999999999997E-3</v>
      </c>
      <c r="W144" s="56">
        <v>5.6940000000000003E-3</v>
      </c>
      <c r="X144" s="56">
        <v>6.1879999999999999E-3</v>
      </c>
      <c r="Y144" s="56">
        <v>6.7039999999999999E-3</v>
      </c>
      <c r="Z144" s="56">
        <v>7.2449999999999997E-3</v>
      </c>
      <c r="AA144" s="56">
        <v>7.7980000000000002E-3</v>
      </c>
      <c r="AB144" s="56">
        <v>8.3700000000000007E-3</v>
      </c>
      <c r="AC144" s="56">
        <v>8.9680000000000003E-3</v>
      </c>
      <c r="AD144" s="56">
        <v>9.587E-3</v>
      </c>
      <c r="AE144" s="56">
        <v>1.0227E-2</v>
      </c>
      <c r="AF144" s="56">
        <v>1.0898E-2</v>
      </c>
      <c r="AG144" s="56">
        <v>1.1599999999999999E-2</v>
      </c>
      <c r="AH144" s="56">
        <v>1.2331E-2</v>
      </c>
      <c r="AI144" s="56">
        <v>1.3082E-2</v>
      </c>
      <c r="AJ144" s="56">
        <v>1.3865000000000001E-2</v>
      </c>
      <c r="AK144" s="56">
        <v>1.4687E-2</v>
      </c>
      <c r="AL144" s="56">
        <v>1.5537E-2</v>
      </c>
      <c r="AM144" s="34" t="s">
        <v>153</v>
      </c>
    </row>
    <row r="145" spans="1:39" ht="15" customHeight="1" x14ac:dyDescent="0.45">
      <c r="A145" s="104" t="s">
        <v>1229</v>
      </c>
      <c r="B145" s="55" t="s">
        <v>1112</v>
      </c>
      <c r="C145" s="56">
        <v>0</v>
      </c>
      <c r="D145" s="56">
        <v>0</v>
      </c>
      <c r="E145" s="56">
        <v>0</v>
      </c>
      <c r="F145" s="56">
        <v>0</v>
      </c>
      <c r="G145" s="56">
        <v>0</v>
      </c>
      <c r="H145" s="56">
        <v>0</v>
      </c>
      <c r="I145" s="56">
        <v>0</v>
      </c>
      <c r="J145" s="56">
        <v>0</v>
      </c>
      <c r="K145" s="56">
        <v>0</v>
      </c>
      <c r="L145" s="56">
        <v>0</v>
      </c>
      <c r="M145" s="56">
        <v>0</v>
      </c>
      <c r="N145" s="56">
        <v>0</v>
      </c>
      <c r="O145" s="56">
        <v>0</v>
      </c>
      <c r="P145" s="56">
        <v>0</v>
      </c>
      <c r="Q145" s="56">
        <v>0</v>
      </c>
      <c r="R145" s="56">
        <v>0</v>
      </c>
      <c r="S145" s="56">
        <v>0</v>
      </c>
      <c r="T145" s="56">
        <v>0</v>
      </c>
      <c r="U145" s="56">
        <v>0</v>
      </c>
      <c r="V145" s="56">
        <v>0</v>
      </c>
      <c r="W145" s="56">
        <v>0</v>
      </c>
      <c r="X145" s="56">
        <v>0</v>
      </c>
      <c r="Y145" s="56">
        <v>0</v>
      </c>
      <c r="Z145" s="56">
        <v>0</v>
      </c>
      <c r="AA145" s="56">
        <v>0</v>
      </c>
      <c r="AB145" s="56">
        <v>0</v>
      </c>
      <c r="AC145" s="56">
        <v>0</v>
      </c>
      <c r="AD145" s="56">
        <v>0</v>
      </c>
      <c r="AE145" s="56">
        <v>0</v>
      </c>
      <c r="AF145" s="56">
        <v>0</v>
      </c>
      <c r="AG145" s="56">
        <v>0</v>
      </c>
      <c r="AH145" s="56">
        <v>0</v>
      </c>
      <c r="AI145" s="56">
        <v>0</v>
      </c>
      <c r="AJ145" s="56">
        <v>0</v>
      </c>
      <c r="AK145" s="56">
        <v>0</v>
      </c>
      <c r="AL145" s="56">
        <v>0</v>
      </c>
      <c r="AM145" s="34" t="s">
        <v>153</v>
      </c>
    </row>
    <row r="146" spans="1:39" ht="15" customHeight="1" x14ac:dyDescent="0.45">
      <c r="A146" s="104" t="s">
        <v>1230</v>
      </c>
      <c r="B146" s="55" t="s">
        <v>1114</v>
      </c>
      <c r="C146" s="56">
        <v>3.1216089999999999</v>
      </c>
      <c r="D146" s="56">
        <v>3.2392289999999999</v>
      </c>
      <c r="E146" s="56">
        <v>3.357332</v>
      </c>
      <c r="F146" s="56">
        <v>3.4730750000000001</v>
      </c>
      <c r="G146" s="56">
        <v>3.5656699999999999</v>
      </c>
      <c r="H146" s="56">
        <v>3.6636479999999998</v>
      </c>
      <c r="I146" s="56">
        <v>3.7668940000000002</v>
      </c>
      <c r="J146" s="56">
        <v>3.8623319999999999</v>
      </c>
      <c r="K146" s="56">
        <v>3.944369</v>
      </c>
      <c r="L146" s="56">
        <v>4.0352249999999996</v>
      </c>
      <c r="M146" s="56">
        <v>4.1290579999999997</v>
      </c>
      <c r="N146" s="56">
        <v>4.2201610000000001</v>
      </c>
      <c r="O146" s="56">
        <v>4.3087439999999999</v>
      </c>
      <c r="P146" s="56">
        <v>4.3882859999999999</v>
      </c>
      <c r="Q146" s="56">
        <v>4.4839029999999998</v>
      </c>
      <c r="R146" s="56">
        <v>4.5554649999999999</v>
      </c>
      <c r="S146" s="56">
        <v>4.6806989999999997</v>
      </c>
      <c r="T146" s="56">
        <v>4.744332</v>
      </c>
      <c r="U146" s="56">
        <v>4.8319599999999996</v>
      </c>
      <c r="V146" s="56">
        <v>4.8945470000000002</v>
      </c>
      <c r="W146" s="56">
        <v>4.9743019999999998</v>
      </c>
      <c r="X146" s="56">
        <v>5.0591140000000001</v>
      </c>
      <c r="Y146" s="56">
        <v>5.1609400000000001</v>
      </c>
      <c r="Z146" s="56">
        <v>5.2550230000000004</v>
      </c>
      <c r="AA146" s="56">
        <v>5.3001699999999996</v>
      </c>
      <c r="AB146" s="56">
        <v>5.3960189999999999</v>
      </c>
      <c r="AC146" s="56">
        <v>5.4318999999999997</v>
      </c>
      <c r="AD146" s="56">
        <v>5.5244289999999996</v>
      </c>
      <c r="AE146" s="56">
        <v>5.668228</v>
      </c>
      <c r="AF146" s="56">
        <v>5.7855670000000003</v>
      </c>
      <c r="AG146" s="56">
        <v>5.8679459999999999</v>
      </c>
      <c r="AH146" s="56">
        <v>5.9941230000000001</v>
      </c>
      <c r="AI146" s="56">
        <v>6.106808</v>
      </c>
      <c r="AJ146" s="56">
        <v>6.2195720000000003</v>
      </c>
      <c r="AK146" s="56">
        <v>6.3327390000000001</v>
      </c>
      <c r="AL146" s="56">
        <v>6.4388730000000001</v>
      </c>
      <c r="AM146" s="34">
        <v>2.0412E-2</v>
      </c>
    </row>
    <row r="147" spans="1:39" ht="15" customHeight="1" x14ac:dyDescent="0.45">
      <c r="B147" s="57" t="s">
        <v>1115</v>
      </c>
    </row>
    <row r="148" spans="1:39" ht="15" customHeight="1" x14ac:dyDescent="0.45">
      <c r="A148" s="104" t="s">
        <v>1231</v>
      </c>
      <c r="B148" s="55" t="s">
        <v>1096</v>
      </c>
      <c r="C148" s="56">
        <v>1.8677729999999999</v>
      </c>
      <c r="D148" s="56">
        <v>1.884215</v>
      </c>
      <c r="E148" s="56">
        <v>1.919719</v>
      </c>
      <c r="F148" s="56">
        <v>1.968251</v>
      </c>
      <c r="G148" s="56">
        <v>2.027123</v>
      </c>
      <c r="H148" s="56">
        <v>2.0920999999999998</v>
      </c>
      <c r="I148" s="56">
        <v>2.1657039999999999</v>
      </c>
      <c r="J148" s="56">
        <v>2.2447750000000002</v>
      </c>
      <c r="K148" s="56">
        <v>2.3187739999999999</v>
      </c>
      <c r="L148" s="56">
        <v>2.3851840000000002</v>
      </c>
      <c r="M148" s="56">
        <v>2.4513090000000002</v>
      </c>
      <c r="N148" s="56">
        <v>2.5064799999999998</v>
      </c>
      <c r="O148" s="56">
        <v>2.5636160000000001</v>
      </c>
      <c r="P148" s="56">
        <v>2.6106280000000002</v>
      </c>
      <c r="Q148" s="56">
        <v>2.6728399999999999</v>
      </c>
      <c r="R148" s="56">
        <v>2.7271649999999998</v>
      </c>
      <c r="S148" s="56">
        <v>2.7954940000000001</v>
      </c>
      <c r="T148" s="56">
        <v>2.8494869999999999</v>
      </c>
      <c r="U148" s="56">
        <v>2.8987500000000002</v>
      </c>
      <c r="V148" s="56">
        <v>2.9564629999999998</v>
      </c>
      <c r="W148" s="56">
        <v>3.021738</v>
      </c>
      <c r="X148" s="56">
        <v>3.0878559999999999</v>
      </c>
      <c r="Y148" s="56">
        <v>3.1508569999999998</v>
      </c>
      <c r="Z148" s="56">
        <v>3.2122039999999998</v>
      </c>
      <c r="AA148" s="56">
        <v>3.267881</v>
      </c>
      <c r="AB148" s="56">
        <v>3.3098619999999999</v>
      </c>
      <c r="AC148" s="56">
        <v>3.342184</v>
      </c>
      <c r="AD148" s="56">
        <v>3.391699</v>
      </c>
      <c r="AE148" s="56">
        <v>3.4532850000000002</v>
      </c>
      <c r="AF148" s="56">
        <v>3.5158719999999999</v>
      </c>
      <c r="AG148" s="56">
        <v>3.5671360000000001</v>
      </c>
      <c r="AH148" s="56">
        <v>3.6226970000000001</v>
      </c>
      <c r="AI148" s="56">
        <v>3.6824789999999998</v>
      </c>
      <c r="AJ148" s="56">
        <v>3.7282449999999998</v>
      </c>
      <c r="AK148" s="56">
        <v>3.7776519999999998</v>
      </c>
      <c r="AL148" s="56">
        <v>3.825834</v>
      </c>
      <c r="AM148" s="34">
        <v>2.1049999999999999E-2</v>
      </c>
    </row>
    <row r="149" spans="1:39" ht="15" customHeight="1" x14ac:dyDescent="0.45">
      <c r="A149" s="104" t="s">
        <v>1232</v>
      </c>
      <c r="B149" s="55" t="s">
        <v>1098</v>
      </c>
      <c r="C149" s="56">
        <v>1.2579830000000001</v>
      </c>
      <c r="D149" s="56">
        <v>1.2272650000000001</v>
      </c>
      <c r="E149" s="56">
        <v>1.2047650000000001</v>
      </c>
      <c r="F149" s="56">
        <v>1.1909179999999999</v>
      </c>
      <c r="G149" s="56">
        <v>1.186445</v>
      </c>
      <c r="H149" s="56">
        <v>1.1824509999999999</v>
      </c>
      <c r="I149" s="56">
        <v>1.177821</v>
      </c>
      <c r="J149" s="56">
        <v>1.1764859999999999</v>
      </c>
      <c r="K149" s="56">
        <v>1.173603</v>
      </c>
      <c r="L149" s="56">
        <v>1.1728989999999999</v>
      </c>
      <c r="M149" s="56">
        <v>1.1690160000000001</v>
      </c>
      <c r="N149" s="56">
        <v>1.1660520000000001</v>
      </c>
      <c r="O149" s="56">
        <v>1.1594660000000001</v>
      </c>
      <c r="P149" s="56">
        <v>1.1479360000000001</v>
      </c>
      <c r="Q149" s="56">
        <v>1.149804</v>
      </c>
      <c r="R149" s="56">
        <v>1.1350070000000001</v>
      </c>
      <c r="S149" s="56">
        <v>1.140452</v>
      </c>
      <c r="T149" s="56">
        <v>1.1294869999999999</v>
      </c>
      <c r="U149" s="56">
        <v>1.1147629999999999</v>
      </c>
      <c r="V149" s="56">
        <v>1.1131070000000001</v>
      </c>
      <c r="W149" s="56">
        <v>1.110441</v>
      </c>
      <c r="X149" s="56">
        <v>1.1101909999999999</v>
      </c>
      <c r="Y149" s="56">
        <v>1.105084</v>
      </c>
      <c r="Z149" s="56">
        <v>1.1117680000000001</v>
      </c>
      <c r="AA149" s="56">
        <v>1.104568</v>
      </c>
      <c r="AB149" s="56">
        <v>1.101281</v>
      </c>
      <c r="AC149" s="56">
        <v>1.09504</v>
      </c>
      <c r="AD149" s="56">
        <v>1.0958490000000001</v>
      </c>
      <c r="AE149" s="56">
        <v>1.1035010000000001</v>
      </c>
      <c r="AF149" s="56">
        <v>1.106449</v>
      </c>
      <c r="AG149" s="56">
        <v>1.1065860000000001</v>
      </c>
      <c r="AH149" s="56">
        <v>1.1060019999999999</v>
      </c>
      <c r="AI149" s="56">
        <v>1.1068309999999999</v>
      </c>
      <c r="AJ149" s="56">
        <v>1.1031089999999999</v>
      </c>
      <c r="AK149" s="56">
        <v>1.101083</v>
      </c>
      <c r="AL149" s="56">
        <v>1.097337</v>
      </c>
      <c r="AM149" s="34">
        <v>-3.2859999999999999E-3</v>
      </c>
    </row>
    <row r="150" spans="1:39" ht="15" customHeight="1" x14ac:dyDescent="0.45">
      <c r="A150" s="104" t="s">
        <v>1233</v>
      </c>
      <c r="B150" s="55" t="s">
        <v>1100</v>
      </c>
      <c r="C150" s="56">
        <v>2.0200000000000001E-3</v>
      </c>
      <c r="D150" s="56">
        <v>1.8699999999999999E-3</v>
      </c>
      <c r="E150" s="56">
        <v>1.7110000000000001E-3</v>
      </c>
      <c r="F150" s="56">
        <v>1.6720000000000001E-3</v>
      </c>
      <c r="G150" s="56">
        <v>1.6379999999999999E-3</v>
      </c>
      <c r="H150" s="56">
        <v>1.6479999999999999E-3</v>
      </c>
      <c r="I150" s="56">
        <v>1.7290000000000001E-3</v>
      </c>
      <c r="J150" s="56">
        <v>1.8270000000000001E-3</v>
      </c>
      <c r="K150" s="56">
        <v>1.9300000000000001E-3</v>
      </c>
      <c r="L150" s="56">
        <v>2.0400000000000001E-3</v>
      </c>
      <c r="M150" s="56">
        <v>2.1919999999999999E-3</v>
      </c>
      <c r="N150" s="56">
        <v>2.3270000000000001E-3</v>
      </c>
      <c r="O150" s="56">
        <v>2.5100000000000001E-3</v>
      </c>
      <c r="P150" s="56">
        <v>2.6029999999999998E-3</v>
      </c>
      <c r="Q150" s="56">
        <v>2.777E-3</v>
      </c>
      <c r="R150" s="56">
        <v>2.9099999999999998E-3</v>
      </c>
      <c r="S150" s="56">
        <v>3.0330000000000001E-3</v>
      </c>
      <c r="T150" s="56">
        <v>3.3019999999999998E-3</v>
      </c>
      <c r="U150" s="56">
        <v>3.483E-3</v>
      </c>
      <c r="V150" s="56">
        <v>3.591E-3</v>
      </c>
      <c r="W150" s="56">
        <v>3.8159999999999999E-3</v>
      </c>
      <c r="X150" s="56">
        <v>4.058E-3</v>
      </c>
      <c r="Y150" s="56">
        <v>4.3119999999999999E-3</v>
      </c>
      <c r="Z150" s="56">
        <v>4.5849999999999997E-3</v>
      </c>
      <c r="AA150" s="56">
        <v>4.8679999999999999E-3</v>
      </c>
      <c r="AB150" s="56">
        <v>5.1529999999999996E-3</v>
      </c>
      <c r="AC150" s="56">
        <v>5.4419999999999998E-3</v>
      </c>
      <c r="AD150" s="56">
        <v>5.744E-3</v>
      </c>
      <c r="AE150" s="56">
        <v>6.0600000000000003E-3</v>
      </c>
      <c r="AF150" s="56">
        <v>6.3839999999999999E-3</v>
      </c>
      <c r="AG150" s="56">
        <v>6.7159999999999997E-3</v>
      </c>
      <c r="AH150" s="56">
        <v>7.0559999999999998E-3</v>
      </c>
      <c r="AI150" s="56">
        <v>7.4000000000000003E-3</v>
      </c>
      <c r="AJ150" s="56">
        <v>7.7470000000000004E-3</v>
      </c>
      <c r="AK150" s="56">
        <v>8.1060000000000004E-3</v>
      </c>
      <c r="AL150" s="56">
        <v>8.5229999999999993E-3</v>
      </c>
      <c r="AM150" s="34">
        <v>4.5627000000000001E-2</v>
      </c>
    </row>
    <row r="151" spans="1:39" ht="15" customHeight="1" x14ac:dyDescent="0.45">
      <c r="A151" s="104" t="s">
        <v>1234</v>
      </c>
      <c r="B151" s="55" t="s">
        <v>1102</v>
      </c>
      <c r="C151" s="56">
        <v>2.15E-3</v>
      </c>
      <c r="D151" s="56">
        <v>2.3869999999999998E-3</v>
      </c>
      <c r="E151" s="56">
        <v>2.66E-3</v>
      </c>
      <c r="F151" s="56">
        <v>3.4199999999999999E-3</v>
      </c>
      <c r="G151" s="56">
        <v>4.1980000000000003E-3</v>
      </c>
      <c r="H151" s="56">
        <v>4.9589999999999999E-3</v>
      </c>
      <c r="I151" s="56">
        <v>5.7540000000000004E-3</v>
      </c>
      <c r="J151" s="56">
        <v>6.5680000000000001E-3</v>
      </c>
      <c r="K151" s="56">
        <v>7.3379999999999999E-3</v>
      </c>
      <c r="L151" s="56">
        <v>8.0400000000000003E-3</v>
      </c>
      <c r="M151" s="56">
        <v>8.6990000000000001E-3</v>
      </c>
      <c r="N151" s="56">
        <v>9.3030000000000005E-3</v>
      </c>
      <c r="O151" s="56">
        <v>9.8689999999999993E-3</v>
      </c>
      <c r="P151" s="56">
        <v>1.0433E-2</v>
      </c>
      <c r="Q151" s="56">
        <v>1.1008E-2</v>
      </c>
      <c r="R151" s="56">
        <v>1.1547999999999999E-2</v>
      </c>
      <c r="S151" s="56">
        <v>1.2073E-2</v>
      </c>
      <c r="T151" s="56">
        <v>1.2593999999999999E-2</v>
      </c>
      <c r="U151" s="56">
        <v>1.3100000000000001E-2</v>
      </c>
      <c r="V151" s="56">
        <v>1.3648E-2</v>
      </c>
      <c r="W151" s="56">
        <v>1.4088E-2</v>
      </c>
      <c r="X151" s="56">
        <v>1.4562E-2</v>
      </c>
      <c r="Y151" s="56">
        <v>1.4985E-2</v>
      </c>
      <c r="Z151" s="56">
        <v>1.545E-2</v>
      </c>
      <c r="AA151" s="56">
        <v>1.5962E-2</v>
      </c>
      <c r="AB151" s="56">
        <v>1.6334999999999999E-2</v>
      </c>
      <c r="AC151" s="56">
        <v>1.6858999999999999E-2</v>
      </c>
      <c r="AD151" s="56">
        <v>1.7236000000000001E-2</v>
      </c>
      <c r="AE151" s="56">
        <v>1.7555999999999999E-2</v>
      </c>
      <c r="AF151" s="56">
        <v>1.8008E-2</v>
      </c>
      <c r="AG151" s="56">
        <v>1.8457999999999999E-2</v>
      </c>
      <c r="AH151" s="56">
        <v>1.8883E-2</v>
      </c>
      <c r="AI151" s="56">
        <v>1.9327E-2</v>
      </c>
      <c r="AJ151" s="56">
        <v>1.9729E-2</v>
      </c>
      <c r="AK151" s="56">
        <v>2.0153999999999998E-2</v>
      </c>
      <c r="AL151" s="56">
        <v>2.0718E-2</v>
      </c>
      <c r="AM151" s="34">
        <v>6.5622E-2</v>
      </c>
    </row>
    <row r="152" spans="1:39" ht="15" customHeight="1" x14ac:dyDescent="0.45">
      <c r="A152" s="104" t="s">
        <v>1235</v>
      </c>
      <c r="B152" s="55" t="s">
        <v>1104</v>
      </c>
      <c r="C152" s="56">
        <v>1.9130999999999999E-2</v>
      </c>
      <c r="D152" s="56">
        <v>2.6155999999999999E-2</v>
      </c>
      <c r="E152" s="56">
        <v>3.4148999999999999E-2</v>
      </c>
      <c r="F152" s="56">
        <v>4.2805000000000003E-2</v>
      </c>
      <c r="G152" s="56">
        <v>5.1886000000000002E-2</v>
      </c>
      <c r="H152" s="56">
        <v>6.0983000000000002E-2</v>
      </c>
      <c r="I152" s="56">
        <v>7.0669999999999997E-2</v>
      </c>
      <c r="J152" s="56">
        <v>8.0782000000000007E-2</v>
      </c>
      <c r="K152" s="56">
        <v>9.0570999999999999E-2</v>
      </c>
      <c r="L152" s="56">
        <v>9.9766999999999995E-2</v>
      </c>
      <c r="M152" s="56">
        <v>0.10874399999999999</v>
      </c>
      <c r="N152" s="56">
        <v>0.11738800000000001</v>
      </c>
      <c r="O152" s="56">
        <v>0.125912</v>
      </c>
      <c r="P152" s="56">
        <v>0.13484099999999999</v>
      </c>
      <c r="Q152" s="56">
        <v>0.144257</v>
      </c>
      <c r="R152" s="56">
        <v>0.153886</v>
      </c>
      <c r="S152" s="56">
        <v>0.16362499999999999</v>
      </c>
      <c r="T152" s="56">
        <v>0.173567</v>
      </c>
      <c r="U152" s="56">
        <v>0.18401200000000001</v>
      </c>
      <c r="V152" s="56">
        <v>0.19516700000000001</v>
      </c>
      <c r="W152" s="56">
        <v>0.20677400000000001</v>
      </c>
      <c r="X152" s="56">
        <v>0.218553</v>
      </c>
      <c r="Y152" s="56">
        <v>0.230545</v>
      </c>
      <c r="Z152" s="56">
        <v>0.243094</v>
      </c>
      <c r="AA152" s="56">
        <v>0.25669399999999998</v>
      </c>
      <c r="AB152" s="56">
        <v>0.268509</v>
      </c>
      <c r="AC152" s="56">
        <v>0.28136100000000003</v>
      </c>
      <c r="AD152" s="56">
        <v>0.29501899999999998</v>
      </c>
      <c r="AE152" s="56">
        <v>0.309085</v>
      </c>
      <c r="AF152" s="56">
        <v>0.32384099999999999</v>
      </c>
      <c r="AG152" s="56">
        <v>0.338673</v>
      </c>
      <c r="AH152" s="56">
        <v>0.35413699999999998</v>
      </c>
      <c r="AI152" s="56">
        <v>0.37040000000000001</v>
      </c>
      <c r="AJ152" s="56">
        <v>0.38516</v>
      </c>
      <c r="AK152" s="56">
        <v>0.400839</v>
      </c>
      <c r="AL152" s="56">
        <v>0.41700399999999999</v>
      </c>
      <c r="AM152" s="34">
        <v>8.4849999999999995E-2</v>
      </c>
    </row>
    <row r="153" spans="1:39" ht="15" customHeight="1" x14ac:dyDescent="0.45">
      <c r="A153" s="104" t="s">
        <v>1236</v>
      </c>
      <c r="B153" s="55" t="s">
        <v>1106</v>
      </c>
      <c r="C153" s="56">
        <v>0</v>
      </c>
      <c r="D153" s="56">
        <v>0</v>
      </c>
      <c r="E153" s="56">
        <v>0</v>
      </c>
      <c r="F153" s="56">
        <v>1.2049999999999999E-3</v>
      </c>
      <c r="G153" s="56">
        <v>2.5200000000000001E-3</v>
      </c>
      <c r="H153" s="56">
        <v>3.8939999999999999E-3</v>
      </c>
      <c r="I153" s="56">
        <v>5.4190000000000002E-3</v>
      </c>
      <c r="J153" s="56">
        <v>7.0740000000000004E-3</v>
      </c>
      <c r="K153" s="56">
        <v>8.7430000000000008E-3</v>
      </c>
      <c r="L153" s="56">
        <v>1.0363000000000001E-2</v>
      </c>
      <c r="M153" s="56">
        <v>1.1978000000000001E-2</v>
      </c>
      <c r="N153" s="56">
        <v>1.3553000000000001E-2</v>
      </c>
      <c r="O153" s="56">
        <v>1.5124E-2</v>
      </c>
      <c r="P153" s="56">
        <v>1.6775999999999999E-2</v>
      </c>
      <c r="Q153" s="56">
        <v>1.8522E-2</v>
      </c>
      <c r="R153" s="56">
        <v>2.0313000000000001E-2</v>
      </c>
      <c r="S153" s="56">
        <v>2.2131999999999999E-2</v>
      </c>
      <c r="T153" s="56">
        <v>2.3993E-2</v>
      </c>
      <c r="U153" s="56">
        <v>2.5946E-2</v>
      </c>
      <c r="V153" s="56">
        <v>2.8024E-2</v>
      </c>
      <c r="W153" s="56">
        <v>3.0182E-2</v>
      </c>
      <c r="X153" s="56">
        <v>3.2372999999999999E-2</v>
      </c>
      <c r="Y153" s="56">
        <v>3.4601E-2</v>
      </c>
      <c r="Z153" s="56">
        <v>3.6923999999999998E-2</v>
      </c>
      <c r="AA153" s="56">
        <v>3.9299000000000001E-2</v>
      </c>
      <c r="AB153" s="56">
        <v>4.1660000000000003E-2</v>
      </c>
      <c r="AC153" s="56">
        <v>4.4047000000000003E-2</v>
      </c>
      <c r="AD153" s="56">
        <v>4.6524000000000003E-2</v>
      </c>
      <c r="AE153" s="56">
        <v>4.9102E-2</v>
      </c>
      <c r="AF153" s="56">
        <v>5.1748000000000002E-2</v>
      </c>
      <c r="AG153" s="56">
        <v>5.4449999999999998E-2</v>
      </c>
      <c r="AH153" s="56">
        <v>5.7211999999999999E-2</v>
      </c>
      <c r="AI153" s="56">
        <v>6.0005000000000003E-2</v>
      </c>
      <c r="AJ153" s="56">
        <v>6.2823000000000004E-2</v>
      </c>
      <c r="AK153" s="56">
        <v>6.5740000000000007E-2</v>
      </c>
      <c r="AL153" s="56">
        <v>6.9122000000000003E-2</v>
      </c>
      <c r="AM153" s="34" t="s">
        <v>153</v>
      </c>
    </row>
    <row r="154" spans="1:39" ht="15" customHeight="1" x14ac:dyDescent="0.45">
      <c r="A154" s="104" t="s">
        <v>1237</v>
      </c>
      <c r="B154" s="55" t="s">
        <v>1108</v>
      </c>
      <c r="C154" s="56">
        <v>0</v>
      </c>
      <c r="D154" s="56">
        <v>0</v>
      </c>
      <c r="E154" s="56">
        <v>0</v>
      </c>
      <c r="F154" s="56">
        <v>5.6999999999999998E-4</v>
      </c>
      <c r="G154" s="56">
        <v>1.1919999999999999E-3</v>
      </c>
      <c r="H154" s="56">
        <v>1.8420000000000001E-3</v>
      </c>
      <c r="I154" s="56">
        <v>2.5630000000000002E-3</v>
      </c>
      <c r="J154" s="56">
        <v>3.346E-3</v>
      </c>
      <c r="K154" s="56">
        <v>4.1359999999999999E-3</v>
      </c>
      <c r="L154" s="56">
        <v>4.901E-3</v>
      </c>
      <c r="M154" s="56">
        <v>5.6649999999999999E-3</v>
      </c>
      <c r="N154" s="56">
        <v>6.4099999999999999E-3</v>
      </c>
      <c r="O154" s="56">
        <v>7.1539999999999998E-3</v>
      </c>
      <c r="P154" s="56">
        <v>7.9349999999999993E-3</v>
      </c>
      <c r="Q154" s="56">
        <v>8.7600000000000004E-3</v>
      </c>
      <c r="R154" s="56">
        <v>9.6080000000000002E-3</v>
      </c>
      <c r="S154" s="56">
        <v>1.0468E-2</v>
      </c>
      <c r="T154" s="56">
        <v>1.1348E-2</v>
      </c>
      <c r="U154" s="56">
        <v>1.2272E-2</v>
      </c>
      <c r="V154" s="56">
        <v>1.3254999999999999E-2</v>
      </c>
      <c r="W154" s="56">
        <v>1.4276E-2</v>
      </c>
      <c r="X154" s="56">
        <v>1.5311999999999999E-2</v>
      </c>
      <c r="Y154" s="56">
        <v>1.6365999999999999E-2</v>
      </c>
      <c r="Z154" s="56">
        <v>1.7465000000000001E-2</v>
      </c>
      <c r="AA154" s="56">
        <v>1.8588E-2</v>
      </c>
      <c r="AB154" s="56">
        <v>1.9705E-2</v>
      </c>
      <c r="AC154" s="56">
        <v>2.0833000000000001E-2</v>
      </c>
      <c r="AD154" s="56">
        <v>2.2005E-2</v>
      </c>
      <c r="AE154" s="56">
        <v>2.3224000000000002E-2</v>
      </c>
      <c r="AF154" s="56">
        <v>2.4476000000000001E-2</v>
      </c>
      <c r="AG154" s="56">
        <v>2.5753999999999999E-2</v>
      </c>
      <c r="AH154" s="56">
        <v>2.7060000000000001E-2</v>
      </c>
      <c r="AI154" s="56">
        <v>2.8381E-2</v>
      </c>
      <c r="AJ154" s="56">
        <v>2.9714000000000001E-2</v>
      </c>
      <c r="AK154" s="56">
        <v>3.1094E-2</v>
      </c>
      <c r="AL154" s="56">
        <v>3.2694000000000001E-2</v>
      </c>
      <c r="AM154" s="34" t="s">
        <v>153</v>
      </c>
    </row>
    <row r="155" spans="1:39" ht="15" customHeight="1" x14ac:dyDescent="0.45">
      <c r="A155" s="104" t="s">
        <v>1238</v>
      </c>
      <c r="B155" s="55" t="s">
        <v>1110</v>
      </c>
      <c r="C155" s="56">
        <v>0</v>
      </c>
      <c r="D155" s="56">
        <v>0</v>
      </c>
      <c r="E155" s="56">
        <v>0</v>
      </c>
      <c r="F155" s="56">
        <v>5.0199999999999995E-4</v>
      </c>
      <c r="G155" s="56">
        <v>1.049E-3</v>
      </c>
      <c r="H155" s="56">
        <v>1.621E-3</v>
      </c>
      <c r="I155" s="56">
        <v>2.2560000000000002E-3</v>
      </c>
      <c r="J155" s="56">
        <v>2.9450000000000001E-3</v>
      </c>
      <c r="K155" s="56">
        <v>3.64E-3</v>
      </c>
      <c r="L155" s="56">
        <v>4.3140000000000001E-3</v>
      </c>
      <c r="M155" s="56">
        <v>4.986E-3</v>
      </c>
      <c r="N155" s="56">
        <v>5.6420000000000003E-3</v>
      </c>
      <c r="O155" s="56">
        <v>6.2960000000000004E-3</v>
      </c>
      <c r="P155" s="56">
        <v>6.9829999999999996E-3</v>
      </c>
      <c r="Q155" s="56">
        <v>7.7099999999999998E-3</v>
      </c>
      <c r="R155" s="56">
        <v>8.456E-3</v>
      </c>
      <c r="S155" s="56">
        <v>9.2130000000000007E-3</v>
      </c>
      <c r="T155" s="56">
        <v>9.9869999999999994E-3</v>
      </c>
      <c r="U155" s="56">
        <v>1.0800000000000001E-2</v>
      </c>
      <c r="V155" s="56">
        <v>1.1665E-2</v>
      </c>
      <c r="W155" s="56">
        <v>1.2564000000000001E-2</v>
      </c>
      <c r="X155" s="56">
        <v>1.3476E-2</v>
      </c>
      <c r="Y155" s="56">
        <v>1.4402999999999999E-2</v>
      </c>
      <c r="Z155" s="56">
        <v>1.537E-2</v>
      </c>
      <c r="AA155" s="56">
        <v>1.6358999999999999E-2</v>
      </c>
      <c r="AB155" s="56">
        <v>1.7342E-2</v>
      </c>
      <c r="AC155" s="56">
        <v>1.8335000000000001E-2</v>
      </c>
      <c r="AD155" s="56">
        <v>1.9366000000000001E-2</v>
      </c>
      <c r="AE155" s="56">
        <v>2.0438999999999999E-2</v>
      </c>
      <c r="AF155" s="56">
        <v>2.1541000000000001E-2</v>
      </c>
      <c r="AG155" s="56">
        <v>2.2665999999999999E-2</v>
      </c>
      <c r="AH155" s="56">
        <v>2.3816E-2</v>
      </c>
      <c r="AI155" s="56">
        <v>2.4978E-2</v>
      </c>
      <c r="AJ155" s="56">
        <v>2.6151000000000001E-2</v>
      </c>
      <c r="AK155" s="56">
        <v>2.7365E-2</v>
      </c>
      <c r="AL155" s="56">
        <v>2.8773E-2</v>
      </c>
      <c r="AM155" s="34" t="s">
        <v>153</v>
      </c>
    </row>
    <row r="156" spans="1:39" ht="15" customHeight="1" x14ac:dyDescent="0.45">
      <c r="A156" s="104" t="s">
        <v>1239</v>
      </c>
      <c r="B156" s="55" t="s">
        <v>1112</v>
      </c>
      <c r="C156" s="56">
        <v>0</v>
      </c>
      <c r="D156" s="56">
        <v>0</v>
      </c>
      <c r="E156" s="56">
        <v>0</v>
      </c>
      <c r="F156" s="56">
        <v>8.1099999999999998E-4</v>
      </c>
      <c r="G156" s="56">
        <v>1.6969999999999999E-3</v>
      </c>
      <c r="H156" s="56">
        <v>2.6220000000000002E-3</v>
      </c>
      <c r="I156" s="56">
        <v>3.6480000000000002E-3</v>
      </c>
      <c r="J156" s="56">
        <v>4.7619999999999997E-3</v>
      </c>
      <c r="K156" s="56">
        <v>5.8859999999999997E-3</v>
      </c>
      <c r="L156" s="56">
        <v>6.9760000000000004E-3</v>
      </c>
      <c r="M156" s="56">
        <v>8.0630000000000007E-3</v>
      </c>
      <c r="N156" s="56">
        <v>9.1229999999999992E-3</v>
      </c>
      <c r="O156" s="56">
        <v>1.0181000000000001E-2</v>
      </c>
      <c r="P156" s="56">
        <v>1.1292999999999999E-2</v>
      </c>
      <c r="Q156" s="56">
        <v>1.2468E-2</v>
      </c>
      <c r="R156" s="56">
        <v>1.3674E-2</v>
      </c>
      <c r="S156" s="56">
        <v>1.4898E-2</v>
      </c>
      <c r="T156" s="56">
        <v>1.6150999999999999E-2</v>
      </c>
      <c r="U156" s="56">
        <v>1.7465999999999999E-2</v>
      </c>
      <c r="V156" s="56">
        <v>1.8863999999999999E-2</v>
      </c>
      <c r="W156" s="56">
        <v>2.0317000000000002E-2</v>
      </c>
      <c r="X156" s="56">
        <v>2.1791999999999999E-2</v>
      </c>
      <c r="Y156" s="56">
        <v>2.3292E-2</v>
      </c>
      <c r="Z156" s="56">
        <v>2.4856E-2</v>
      </c>
      <c r="AA156" s="56">
        <v>2.6453999999999998E-2</v>
      </c>
      <c r="AB156" s="56">
        <v>2.8043999999999999E-2</v>
      </c>
      <c r="AC156" s="56">
        <v>2.9651E-2</v>
      </c>
      <c r="AD156" s="56">
        <v>3.1317999999999999E-2</v>
      </c>
      <c r="AE156" s="56">
        <v>3.3052999999999999E-2</v>
      </c>
      <c r="AF156" s="56">
        <v>3.4834999999999998E-2</v>
      </c>
      <c r="AG156" s="56">
        <v>3.6653999999999999E-2</v>
      </c>
      <c r="AH156" s="56">
        <v>3.8512999999999999E-2</v>
      </c>
      <c r="AI156" s="56">
        <v>4.0392999999999998E-2</v>
      </c>
      <c r="AJ156" s="56">
        <v>4.2290000000000001E-2</v>
      </c>
      <c r="AK156" s="56">
        <v>4.4253000000000001E-2</v>
      </c>
      <c r="AL156" s="56">
        <v>4.6530000000000002E-2</v>
      </c>
      <c r="AM156" s="34" t="s">
        <v>153</v>
      </c>
    </row>
    <row r="157" spans="1:39" ht="15" customHeight="1" x14ac:dyDescent="0.45">
      <c r="A157" s="104" t="s">
        <v>1240</v>
      </c>
      <c r="B157" s="55" t="s">
        <v>1126</v>
      </c>
      <c r="C157" s="56">
        <v>3.149057</v>
      </c>
      <c r="D157" s="56">
        <v>3.141893</v>
      </c>
      <c r="E157" s="56">
        <v>3.1630060000000002</v>
      </c>
      <c r="F157" s="56">
        <v>3.2101540000000002</v>
      </c>
      <c r="G157" s="56">
        <v>3.277749</v>
      </c>
      <c r="H157" s="56">
        <v>3.3521209999999999</v>
      </c>
      <c r="I157" s="56">
        <v>3.4355630000000001</v>
      </c>
      <c r="J157" s="56">
        <v>3.528565</v>
      </c>
      <c r="K157" s="56">
        <v>3.6146189999999998</v>
      </c>
      <c r="L157" s="56">
        <v>3.6944859999999999</v>
      </c>
      <c r="M157" s="56">
        <v>3.7706520000000001</v>
      </c>
      <c r="N157" s="56">
        <v>3.8362780000000001</v>
      </c>
      <c r="O157" s="56">
        <v>3.900128</v>
      </c>
      <c r="P157" s="56">
        <v>3.9494289999999999</v>
      </c>
      <c r="Q157" s="56">
        <v>4.0281469999999997</v>
      </c>
      <c r="R157" s="56">
        <v>4.0825670000000001</v>
      </c>
      <c r="S157" s="56">
        <v>4.171386</v>
      </c>
      <c r="T157" s="56">
        <v>4.2299179999999996</v>
      </c>
      <c r="U157" s="56">
        <v>4.2805920000000004</v>
      </c>
      <c r="V157" s="56">
        <v>4.3537840000000001</v>
      </c>
      <c r="W157" s="56">
        <v>4.4341910000000002</v>
      </c>
      <c r="X157" s="56">
        <v>4.5181690000000003</v>
      </c>
      <c r="Y157" s="56">
        <v>4.5944399999999996</v>
      </c>
      <c r="Z157" s="56">
        <v>4.6817169999999999</v>
      </c>
      <c r="AA157" s="56">
        <v>4.7506700000000004</v>
      </c>
      <c r="AB157" s="56">
        <v>4.807887</v>
      </c>
      <c r="AC157" s="56">
        <v>4.8537549999999996</v>
      </c>
      <c r="AD157" s="56">
        <v>4.9247579999999997</v>
      </c>
      <c r="AE157" s="56">
        <v>5.0152979999999996</v>
      </c>
      <c r="AF157" s="56">
        <v>5.1031550000000001</v>
      </c>
      <c r="AG157" s="56">
        <v>5.1770959999999997</v>
      </c>
      <c r="AH157" s="56">
        <v>5.2553809999999999</v>
      </c>
      <c r="AI157" s="56">
        <v>5.3401949999999996</v>
      </c>
      <c r="AJ157" s="56">
        <v>5.4049680000000002</v>
      </c>
      <c r="AK157" s="56">
        <v>5.4762810000000002</v>
      </c>
      <c r="AL157" s="56">
        <v>5.5465280000000003</v>
      </c>
      <c r="AM157" s="34">
        <v>1.6857E-2</v>
      </c>
    </row>
    <row r="158" spans="1:39" ht="15" customHeight="1" x14ac:dyDescent="0.45">
      <c r="B158" s="57" t="s">
        <v>1127</v>
      </c>
    </row>
    <row r="159" spans="1:39" ht="15" customHeight="1" x14ac:dyDescent="0.45">
      <c r="A159" s="104" t="s">
        <v>1241</v>
      </c>
      <c r="B159" s="55" t="s">
        <v>1096</v>
      </c>
      <c r="C159" s="56">
        <v>4.8752880000000003</v>
      </c>
      <c r="D159" s="56">
        <v>4.8803749999999999</v>
      </c>
      <c r="E159" s="56">
        <v>4.8952910000000003</v>
      </c>
      <c r="F159" s="56">
        <v>4.9127150000000004</v>
      </c>
      <c r="G159" s="56">
        <v>4.9374880000000001</v>
      </c>
      <c r="H159" s="56">
        <v>4.94217</v>
      </c>
      <c r="I159" s="56">
        <v>4.9515019999999996</v>
      </c>
      <c r="J159" s="56">
        <v>4.9611869999999998</v>
      </c>
      <c r="K159" s="56">
        <v>4.944591</v>
      </c>
      <c r="L159" s="56">
        <v>4.9308709999999998</v>
      </c>
      <c r="M159" s="56">
        <v>4.9255430000000002</v>
      </c>
      <c r="N159" s="56">
        <v>4.914682</v>
      </c>
      <c r="O159" s="56">
        <v>4.9049990000000001</v>
      </c>
      <c r="P159" s="56">
        <v>4.8750489999999997</v>
      </c>
      <c r="Q159" s="56">
        <v>4.8664670000000001</v>
      </c>
      <c r="R159" s="56">
        <v>4.8711840000000004</v>
      </c>
      <c r="S159" s="56">
        <v>4.8789819999999997</v>
      </c>
      <c r="T159" s="56">
        <v>4.8878370000000002</v>
      </c>
      <c r="U159" s="56">
        <v>4.87277</v>
      </c>
      <c r="V159" s="56">
        <v>4.8748649999999998</v>
      </c>
      <c r="W159" s="56">
        <v>4.9061070000000004</v>
      </c>
      <c r="X159" s="56">
        <v>4.9363039999999998</v>
      </c>
      <c r="Y159" s="56">
        <v>4.9822420000000003</v>
      </c>
      <c r="Z159" s="56">
        <v>5.0128630000000003</v>
      </c>
      <c r="AA159" s="56">
        <v>5.0566930000000001</v>
      </c>
      <c r="AB159" s="56">
        <v>5.0239130000000003</v>
      </c>
      <c r="AC159" s="56">
        <v>5.0522809999999998</v>
      </c>
      <c r="AD159" s="56">
        <v>5.0804539999999996</v>
      </c>
      <c r="AE159" s="56">
        <v>5.1326539999999996</v>
      </c>
      <c r="AF159" s="56">
        <v>5.1991480000000001</v>
      </c>
      <c r="AG159" s="56">
        <v>5.2509230000000002</v>
      </c>
      <c r="AH159" s="56">
        <v>5.2986550000000001</v>
      </c>
      <c r="AI159" s="56">
        <v>5.3521489999999998</v>
      </c>
      <c r="AJ159" s="56">
        <v>5.3855430000000002</v>
      </c>
      <c r="AK159" s="56">
        <v>5.4298450000000003</v>
      </c>
      <c r="AL159" s="56">
        <v>5.472842</v>
      </c>
      <c r="AM159" s="34">
        <v>3.3760000000000001E-3</v>
      </c>
    </row>
    <row r="160" spans="1:39" ht="15" customHeight="1" x14ac:dyDescent="0.45">
      <c r="A160" s="104" t="s">
        <v>1242</v>
      </c>
      <c r="B160" s="55" t="s">
        <v>1098</v>
      </c>
      <c r="C160" s="56">
        <v>6.8571999999999994E-2</v>
      </c>
      <c r="D160" s="56">
        <v>6.2372999999999998E-2</v>
      </c>
      <c r="E160" s="56">
        <v>5.6321000000000003E-2</v>
      </c>
      <c r="F160" s="56">
        <v>5.0741000000000001E-2</v>
      </c>
      <c r="G160" s="56">
        <v>4.5744E-2</v>
      </c>
      <c r="H160" s="56">
        <v>4.0896000000000002E-2</v>
      </c>
      <c r="I160" s="56">
        <v>3.6885000000000001E-2</v>
      </c>
      <c r="J160" s="56">
        <v>3.3933999999999999E-2</v>
      </c>
      <c r="K160" s="56">
        <v>3.0866999999999999E-2</v>
      </c>
      <c r="L160" s="56">
        <v>2.775E-2</v>
      </c>
      <c r="M160" s="56">
        <v>2.5621999999999999E-2</v>
      </c>
      <c r="N160" s="56">
        <v>2.4140000000000002E-2</v>
      </c>
      <c r="O160" s="56">
        <v>2.3042E-2</v>
      </c>
      <c r="P160" s="56">
        <v>2.1735999999999998E-2</v>
      </c>
      <c r="Q160" s="56">
        <v>2.1118000000000001E-2</v>
      </c>
      <c r="R160" s="56">
        <v>2.0202000000000001E-2</v>
      </c>
      <c r="S160" s="56">
        <v>1.9495999999999999E-2</v>
      </c>
      <c r="T160" s="56">
        <v>1.9023000000000002E-2</v>
      </c>
      <c r="U160" s="56">
        <v>1.8595E-2</v>
      </c>
      <c r="V160" s="56">
        <v>1.8578000000000001E-2</v>
      </c>
      <c r="W160" s="56">
        <v>1.8200000000000001E-2</v>
      </c>
      <c r="X160" s="56">
        <v>1.8145000000000001E-2</v>
      </c>
      <c r="Y160" s="56">
        <v>1.8200999999999998E-2</v>
      </c>
      <c r="Z160" s="56">
        <v>1.8197000000000001E-2</v>
      </c>
      <c r="AA160" s="56">
        <v>1.7949E-2</v>
      </c>
      <c r="AB160" s="56">
        <v>1.7930999999999999E-2</v>
      </c>
      <c r="AC160" s="56">
        <v>1.7624999999999998E-2</v>
      </c>
      <c r="AD160" s="56">
        <v>1.7183E-2</v>
      </c>
      <c r="AE160" s="56">
        <v>1.7033E-2</v>
      </c>
      <c r="AF160" s="56">
        <v>1.6930000000000001E-2</v>
      </c>
      <c r="AG160" s="56">
        <v>1.6840999999999998E-2</v>
      </c>
      <c r="AH160" s="56">
        <v>1.6711E-2</v>
      </c>
      <c r="AI160" s="56">
        <v>1.6799999999999999E-2</v>
      </c>
      <c r="AJ160" s="56">
        <v>1.6556999999999999E-2</v>
      </c>
      <c r="AK160" s="56">
        <v>1.6334999999999999E-2</v>
      </c>
      <c r="AL160" s="56">
        <v>1.6055E-2</v>
      </c>
      <c r="AM160" s="34">
        <v>-3.9128999999999997E-2</v>
      </c>
    </row>
    <row r="161" spans="1:39" ht="15" customHeight="1" x14ac:dyDescent="0.45">
      <c r="A161" s="104" t="s">
        <v>1243</v>
      </c>
      <c r="B161" s="55" t="s">
        <v>1100</v>
      </c>
      <c r="C161" s="56">
        <v>3.522E-3</v>
      </c>
      <c r="D161" s="56">
        <v>3.333E-3</v>
      </c>
      <c r="E161" s="56">
        <v>3.1250000000000002E-3</v>
      </c>
      <c r="F161" s="56">
        <v>3.0270000000000002E-3</v>
      </c>
      <c r="G161" s="56">
        <v>2.8609999999999998E-3</v>
      </c>
      <c r="H161" s="56">
        <v>2.7539999999999999E-3</v>
      </c>
      <c r="I161" s="56">
        <v>2.6029999999999998E-3</v>
      </c>
      <c r="J161" s="56">
        <v>2.4269999999999999E-3</v>
      </c>
      <c r="K161" s="56">
        <v>2.2659999999999998E-3</v>
      </c>
      <c r="L161" s="56">
        <v>2.0339999999999998E-3</v>
      </c>
      <c r="M161" s="56">
        <v>2.0049999999999998E-3</v>
      </c>
      <c r="N161" s="56">
        <v>1.9610000000000001E-3</v>
      </c>
      <c r="O161" s="56">
        <v>1.9980000000000002E-3</v>
      </c>
      <c r="P161" s="56">
        <v>1.7440000000000001E-3</v>
      </c>
      <c r="Q161" s="56">
        <v>1.6770000000000001E-3</v>
      </c>
      <c r="R161" s="56">
        <v>1.66E-3</v>
      </c>
      <c r="S161" s="56">
        <v>1.3799999999999999E-3</v>
      </c>
      <c r="T161" s="56">
        <v>1.3450000000000001E-3</v>
      </c>
      <c r="U161" s="56">
        <v>1.3420000000000001E-3</v>
      </c>
      <c r="V161" s="56">
        <v>1.3680000000000001E-3</v>
      </c>
      <c r="W161" s="56">
        <v>1.4120000000000001E-3</v>
      </c>
      <c r="X161" s="56">
        <v>1.464E-3</v>
      </c>
      <c r="Y161" s="56">
        <v>1.5269999999999999E-3</v>
      </c>
      <c r="Z161" s="56">
        <v>1.5989999999999999E-3</v>
      </c>
      <c r="AA161" s="56">
        <v>1.6770000000000001E-3</v>
      </c>
      <c r="AB161" s="56">
        <v>1.756E-3</v>
      </c>
      <c r="AC161" s="56">
        <v>1.838E-3</v>
      </c>
      <c r="AD161" s="56">
        <v>1.9250000000000001E-3</v>
      </c>
      <c r="AE161" s="56">
        <v>2.0170000000000001E-3</v>
      </c>
      <c r="AF161" s="56">
        <v>2.1120000000000002E-3</v>
      </c>
      <c r="AG161" s="56">
        <v>2.2100000000000002E-3</v>
      </c>
      <c r="AH161" s="56">
        <v>2.3159999999999999E-3</v>
      </c>
      <c r="AI161" s="56">
        <v>2.418E-3</v>
      </c>
      <c r="AJ161" s="56">
        <v>2.5170000000000001E-3</v>
      </c>
      <c r="AK161" s="56">
        <v>2.6220000000000002E-3</v>
      </c>
      <c r="AL161" s="56">
        <v>2.7439999999999999E-3</v>
      </c>
      <c r="AM161" s="34">
        <v>-5.7070000000000003E-3</v>
      </c>
    </row>
    <row r="162" spans="1:39" ht="15" customHeight="1" x14ac:dyDescent="0.45">
      <c r="A162" s="104" t="s">
        <v>1244</v>
      </c>
      <c r="B162" s="55" t="s">
        <v>1102</v>
      </c>
      <c r="C162" s="56">
        <v>2.2349999999999998E-2</v>
      </c>
      <c r="D162" s="56">
        <v>2.7472E-2</v>
      </c>
      <c r="E162" s="56">
        <v>3.3029000000000003E-2</v>
      </c>
      <c r="F162" s="56">
        <v>3.8377000000000001E-2</v>
      </c>
      <c r="G162" s="56">
        <v>4.3199000000000001E-2</v>
      </c>
      <c r="H162" s="56">
        <v>4.7358999999999998E-2</v>
      </c>
      <c r="I162" s="56">
        <v>5.1174999999999998E-2</v>
      </c>
      <c r="J162" s="56">
        <v>5.4587999999999998E-2</v>
      </c>
      <c r="K162" s="56">
        <v>5.7377999999999998E-2</v>
      </c>
      <c r="L162" s="56">
        <v>5.9748999999999997E-2</v>
      </c>
      <c r="M162" s="56">
        <v>6.1755999999999998E-2</v>
      </c>
      <c r="N162" s="56">
        <v>6.3385999999999998E-2</v>
      </c>
      <c r="O162" s="56">
        <v>6.4725000000000005E-2</v>
      </c>
      <c r="P162" s="56">
        <v>6.5907999999999994E-2</v>
      </c>
      <c r="Q162" s="56">
        <v>6.6961999999999994E-2</v>
      </c>
      <c r="R162" s="56">
        <v>6.7835000000000006E-2</v>
      </c>
      <c r="S162" s="56">
        <v>6.8532999999999997E-2</v>
      </c>
      <c r="T162" s="56">
        <v>6.9103999999999999E-2</v>
      </c>
      <c r="U162" s="56">
        <v>6.9669999999999996E-2</v>
      </c>
      <c r="V162" s="56">
        <v>7.0259000000000002E-2</v>
      </c>
      <c r="W162" s="56">
        <v>7.0746000000000003E-2</v>
      </c>
      <c r="X162" s="56">
        <v>7.1306999999999995E-2</v>
      </c>
      <c r="Y162" s="56">
        <v>7.1806999999999996E-2</v>
      </c>
      <c r="Z162" s="56">
        <v>7.2495000000000004E-2</v>
      </c>
      <c r="AA162" s="56">
        <v>7.3402999999999996E-2</v>
      </c>
      <c r="AB162" s="56">
        <v>7.4468999999999994E-2</v>
      </c>
      <c r="AC162" s="56">
        <v>7.5774999999999995E-2</v>
      </c>
      <c r="AD162" s="56">
        <v>7.7094999999999997E-2</v>
      </c>
      <c r="AE162" s="56">
        <v>7.9033999999999993E-2</v>
      </c>
      <c r="AF162" s="56">
        <v>8.1426999999999999E-2</v>
      </c>
      <c r="AG162" s="56">
        <v>8.3616999999999997E-2</v>
      </c>
      <c r="AH162" s="56">
        <v>8.6570999999999995E-2</v>
      </c>
      <c r="AI162" s="56">
        <v>8.9513999999999996E-2</v>
      </c>
      <c r="AJ162" s="56">
        <v>9.2244999999999994E-2</v>
      </c>
      <c r="AK162" s="56">
        <v>9.5842999999999998E-2</v>
      </c>
      <c r="AL162" s="56">
        <v>9.9897E-2</v>
      </c>
      <c r="AM162" s="34">
        <v>3.8699999999999998E-2</v>
      </c>
    </row>
    <row r="163" spans="1:39" ht="15" customHeight="1" x14ac:dyDescent="0.45">
      <c r="A163" s="104" t="s">
        <v>1245</v>
      </c>
      <c r="B163" s="55" t="s">
        <v>1104</v>
      </c>
      <c r="C163" s="56">
        <v>0</v>
      </c>
      <c r="D163" s="56">
        <v>0</v>
      </c>
      <c r="E163" s="56">
        <v>0</v>
      </c>
      <c r="F163" s="56">
        <v>0</v>
      </c>
      <c r="G163" s="56">
        <v>0</v>
      </c>
      <c r="H163" s="56">
        <v>0</v>
      </c>
      <c r="I163" s="56">
        <v>0</v>
      </c>
      <c r="J163" s="56">
        <v>0</v>
      </c>
      <c r="K163" s="56">
        <v>0</v>
      </c>
      <c r="L163" s="56">
        <v>0</v>
      </c>
      <c r="M163" s="56">
        <v>0</v>
      </c>
      <c r="N163" s="56">
        <v>0</v>
      </c>
      <c r="O163" s="56">
        <v>0</v>
      </c>
      <c r="P163" s="56">
        <v>0</v>
      </c>
      <c r="Q163" s="56">
        <v>0</v>
      </c>
      <c r="R163" s="56">
        <v>0</v>
      </c>
      <c r="S163" s="56">
        <v>0</v>
      </c>
      <c r="T163" s="56">
        <v>0</v>
      </c>
      <c r="U163" s="56">
        <v>0</v>
      </c>
      <c r="V163" s="56">
        <v>0</v>
      </c>
      <c r="W163" s="56">
        <v>0</v>
      </c>
      <c r="X163" s="56">
        <v>0</v>
      </c>
      <c r="Y163" s="56">
        <v>0</v>
      </c>
      <c r="Z163" s="56">
        <v>0</v>
      </c>
      <c r="AA163" s="56">
        <v>0</v>
      </c>
      <c r="AB163" s="56">
        <v>0</v>
      </c>
      <c r="AC163" s="56">
        <v>0</v>
      </c>
      <c r="AD163" s="56">
        <v>0</v>
      </c>
      <c r="AE163" s="56">
        <v>0</v>
      </c>
      <c r="AF163" s="56">
        <v>0</v>
      </c>
      <c r="AG163" s="56">
        <v>0</v>
      </c>
      <c r="AH163" s="56">
        <v>0</v>
      </c>
      <c r="AI163" s="56">
        <v>0</v>
      </c>
      <c r="AJ163" s="56">
        <v>0</v>
      </c>
      <c r="AK163" s="56">
        <v>0</v>
      </c>
      <c r="AL163" s="56">
        <v>0</v>
      </c>
      <c r="AM163" s="34" t="s">
        <v>153</v>
      </c>
    </row>
    <row r="164" spans="1:39" ht="15" customHeight="1" x14ac:dyDescent="0.45">
      <c r="A164" s="104" t="s">
        <v>1246</v>
      </c>
      <c r="B164" s="55" t="s">
        <v>1106</v>
      </c>
      <c r="C164" s="56">
        <v>0</v>
      </c>
      <c r="D164" s="56">
        <v>0</v>
      </c>
      <c r="E164" s="56">
        <v>0</v>
      </c>
      <c r="F164" s="56">
        <v>4.6900000000000002E-4</v>
      </c>
      <c r="G164" s="56">
        <v>9.5399999999999999E-4</v>
      </c>
      <c r="H164" s="56">
        <v>1.433E-3</v>
      </c>
      <c r="I164" s="56">
        <v>1.936E-3</v>
      </c>
      <c r="J164" s="56">
        <v>2.454E-3</v>
      </c>
      <c r="K164" s="56">
        <v>2.9480000000000001E-3</v>
      </c>
      <c r="L164" s="56">
        <v>3.4390000000000002E-3</v>
      </c>
      <c r="M164" s="56">
        <v>3.9280000000000001E-3</v>
      </c>
      <c r="N164" s="56">
        <v>4.4039999999999999E-3</v>
      </c>
      <c r="O164" s="56">
        <v>4.8789999999999997E-3</v>
      </c>
      <c r="P164" s="56">
        <v>5.3769999999999998E-3</v>
      </c>
      <c r="Q164" s="56">
        <v>5.9030000000000003E-3</v>
      </c>
      <c r="R164" s="56">
        <v>6.4429999999999999E-3</v>
      </c>
      <c r="S164" s="56">
        <v>6.9899999999999997E-3</v>
      </c>
      <c r="T164" s="56">
        <v>7.5500000000000003E-3</v>
      </c>
      <c r="U164" s="56">
        <v>8.1370000000000001E-3</v>
      </c>
      <c r="V164" s="56">
        <v>8.7609999999999997E-3</v>
      </c>
      <c r="W164" s="56">
        <v>9.41E-3</v>
      </c>
      <c r="X164" s="56">
        <v>1.0068000000000001E-2</v>
      </c>
      <c r="Y164" s="56">
        <v>1.0737999999999999E-2</v>
      </c>
      <c r="Z164" s="56">
        <v>1.1436E-2</v>
      </c>
      <c r="AA164" s="56">
        <v>1.2149E-2</v>
      </c>
      <c r="AB164" s="56">
        <v>1.2859000000000001E-2</v>
      </c>
      <c r="AC164" s="56">
        <v>1.3576E-2</v>
      </c>
      <c r="AD164" s="56">
        <v>1.4319999999999999E-2</v>
      </c>
      <c r="AE164" s="56">
        <v>1.5095000000000001E-2</v>
      </c>
      <c r="AF164" s="56">
        <v>1.5892E-2</v>
      </c>
      <c r="AG164" s="56">
        <v>1.6705000000000001E-2</v>
      </c>
      <c r="AH164" s="56">
        <v>1.7536E-2</v>
      </c>
      <c r="AI164" s="56">
        <v>1.8377000000000001E-2</v>
      </c>
      <c r="AJ164" s="56">
        <v>1.9227000000000001E-2</v>
      </c>
      <c r="AK164" s="56">
        <v>2.0105999999999999E-2</v>
      </c>
      <c r="AL164" s="56">
        <v>2.1156999999999999E-2</v>
      </c>
      <c r="AM164" s="34" t="s">
        <v>153</v>
      </c>
    </row>
    <row r="165" spans="1:39" ht="15" customHeight="1" x14ac:dyDescent="0.45">
      <c r="A165" s="104" t="s">
        <v>1247</v>
      </c>
      <c r="B165" s="55" t="s">
        <v>1108</v>
      </c>
      <c r="C165" s="56">
        <v>0</v>
      </c>
      <c r="D165" s="56">
        <v>0</v>
      </c>
      <c r="E165" s="56">
        <v>0</v>
      </c>
      <c r="F165" s="56">
        <v>2.1900000000000001E-4</v>
      </c>
      <c r="G165" s="56">
        <v>4.46E-4</v>
      </c>
      <c r="H165" s="56">
        <v>6.7000000000000002E-4</v>
      </c>
      <c r="I165" s="56">
        <v>9.0499999999999999E-4</v>
      </c>
      <c r="J165" s="56">
        <v>1.147E-3</v>
      </c>
      <c r="K165" s="56">
        <v>1.3780000000000001E-3</v>
      </c>
      <c r="L165" s="56">
        <v>1.6069999999999999E-3</v>
      </c>
      <c r="M165" s="56">
        <v>1.836E-3</v>
      </c>
      <c r="N165" s="56">
        <v>2.0590000000000001E-3</v>
      </c>
      <c r="O165" s="56">
        <v>2.2799999999999999E-3</v>
      </c>
      <c r="P165" s="56">
        <v>2.513E-3</v>
      </c>
      <c r="Q165" s="56">
        <v>2.7590000000000002E-3</v>
      </c>
      <c r="R165" s="56">
        <v>3.0109999999999998E-3</v>
      </c>
      <c r="S165" s="56">
        <v>3.2669999999999999E-3</v>
      </c>
      <c r="T165" s="56">
        <v>3.529E-3</v>
      </c>
      <c r="U165" s="56">
        <v>3.803E-3</v>
      </c>
      <c r="V165" s="56">
        <v>4.0949999999999997E-3</v>
      </c>
      <c r="W165" s="56">
        <v>4.398E-3</v>
      </c>
      <c r="X165" s="56">
        <v>4.7060000000000001E-3</v>
      </c>
      <c r="Y165" s="56">
        <v>5.019E-3</v>
      </c>
      <c r="Z165" s="56">
        <v>5.3449999999999999E-3</v>
      </c>
      <c r="AA165" s="56">
        <v>5.6779999999999999E-3</v>
      </c>
      <c r="AB165" s="56">
        <v>6.0099999999999997E-3</v>
      </c>
      <c r="AC165" s="56">
        <v>6.3449999999999999E-3</v>
      </c>
      <c r="AD165" s="56">
        <v>6.6930000000000002E-3</v>
      </c>
      <c r="AE165" s="56">
        <v>7.0549999999999996E-3</v>
      </c>
      <c r="AF165" s="56">
        <v>7.4269999999999996E-3</v>
      </c>
      <c r="AG165" s="56">
        <v>7.8079999999999998E-3</v>
      </c>
      <c r="AH165" s="56">
        <v>8.1960000000000002E-3</v>
      </c>
      <c r="AI165" s="56">
        <v>8.5889999999999994E-3</v>
      </c>
      <c r="AJ165" s="56">
        <v>8.9859999999999992E-3</v>
      </c>
      <c r="AK165" s="56">
        <v>9.3970000000000008E-3</v>
      </c>
      <c r="AL165" s="56">
        <v>9.8890000000000002E-3</v>
      </c>
      <c r="AM165" s="34" t="s">
        <v>153</v>
      </c>
    </row>
    <row r="166" spans="1:39" ht="15" customHeight="1" x14ac:dyDescent="0.45">
      <c r="A166" s="104" t="s">
        <v>1248</v>
      </c>
      <c r="B166" s="55" t="s">
        <v>1110</v>
      </c>
      <c r="C166" s="56">
        <v>0</v>
      </c>
      <c r="D166" s="56">
        <v>0</v>
      </c>
      <c r="E166" s="56">
        <v>0</v>
      </c>
      <c r="F166" s="56">
        <v>2.1900000000000001E-4</v>
      </c>
      <c r="G166" s="56">
        <v>4.4499999999999997E-4</v>
      </c>
      <c r="H166" s="56">
        <v>6.6799999999999997E-4</v>
      </c>
      <c r="I166" s="56">
        <v>9.0300000000000005E-4</v>
      </c>
      <c r="J166" s="56">
        <v>1.145E-3</v>
      </c>
      <c r="K166" s="56">
        <v>1.3749999999999999E-3</v>
      </c>
      <c r="L166" s="56">
        <v>1.604E-3</v>
      </c>
      <c r="M166" s="56">
        <v>1.8320000000000001E-3</v>
      </c>
      <c r="N166" s="56">
        <v>2.055E-3</v>
      </c>
      <c r="O166" s="56">
        <v>2.2759999999999998E-3</v>
      </c>
      <c r="P166" s="56">
        <v>2.5079999999999998E-3</v>
      </c>
      <c r="Q166" s="56">
        <v>2.7539999999999999E-3</v>
      </c>
      <c r="R166" s="56">
        <v>3.0049999999999999E-3</v>
      </c>
      <c r="S166" s="56">
        <v>3.261E-3</v>
      </c>
      <c r="T166" s="56">
        <v>3.522E-3</v>
      </c>
      <c r="U166" s="56">
        <v>3.7959999999999999E-3</v>
      </c>
      <c r="V166" s="56">
        <v>4.0870000000000004E-3</v>
      </c>
      <c r="W166" s="56">
        <v>4.3899999999999998E-3</v>
      </c>
      <c r="X166" s="56">
        <v>4.6969999999999998E-3</v>
      </c>
      <c r="Y166" s="56">
        <v>5.0090000000000004E-3</v>
      </c>
      <c r="Z166" s="56">
        <v>5.3350000000000003E-3</v>
      </c>
      <c r="AA166" s="56">
        <v>5.6670000000000002E-3</v>
      </c>
      <c r="AB166" s="56">
        <v>5.9979999999999999E-3</v>
      </c>
      <c r="AC166" s="56">
        <v>6.3330000000000001E-3</v>
      </c>
      <c r="AD166" s="56">
        <v>6.6800000000000002E-3</v>
      </c>
      <c r="AE166" s="56">
        <v>7.0419999999999996E-3</v>
      </c>
      <c r="AF166" s="56">
        <v>7.4130000000000003E-3</v>
      </c>
      <c r="AG166" s="56">
        <v>7.7929999999999996E-3</v>
      </c>
      <c r="AH166" s="56">
        <v>8.1799999999999998E-3</v>
      </c>
      <c r="AI166" s="56">
        <v>8.5730000000000008E-3</v>
      </c>
      <c r="AJ166" s="56">
        <v>8.9689999999999995E-3</v>
      </c>
      <c r="AK166" s="56">
        <v>9.3790000000000002E-3</v>
      </c>
      <c r="AL166" s="56">
        <v>9.8689999999999993E-3</v>
      </c>
      <c r="AM166" s="34" t="s">
        <v>153</v>
      </c>
    </row>
    <row r="167" spans="1:39" ht="15" customHeight="1" x14ac:dyDescent="0.45">
      <c r="A167" s="104" t="s">
        <v>1249</v>
      </c>
      <c r="B167" s="55" t="s">
        <v>1112</v>
      </c>
      <c r="C167" s="56">
        <v>0</v>
      </c>
      <c r="D167" s="56">
        <v>0</v>
      </c>
      <c r="E167" s="56">
        <v>0</v>
      </c>
      <c r="F167" s="56">
        <v>3.1599999999999998E-4</v>
      </c>
      <c r="G167" s="56">
        <v>6.4300000000000002E-4</v>
      </c>
      <c r="H167" s="56">
        <v>9.6599999999999995E-4</v>
      </c>
      <c r="I167" s="56">
        <v>1.305E-3</v>
      </c>
      <c r="J167" s="56">
        <v>1.6540000000000001E-3</v>
      </c>
      <c r="K167" s="56">
        <v>1.9870000000000001E-3</v>
      </c>
      <c r="L167" s="56">
        <v>2.3180000000000002E-3</v>
      </c>
      <c r="M167" s="56">
        <v>2.6480000000000002E-3</v>
      </c>
      <c r="N167" s="56">
        <v>2.9689999999999999E-3</v>
      </c>
      <c r="O167" s="56">
        <v>3.2889999999999998E-3</v>
      </c>
      <c r="P167" s="56">
        <v>3.6250000000000002E-3</v>
      </c>
      <c r="Q167" s="56">
        <v>3.98E-3</v>
      </c>
      <c r="R167" s="56">
        <v>4.3429999999999996E-3</v>
      </c>
      <c r="S167" s="56">
        <v>4.712E-3</v>
      </c>
      <c r="T167" s="56">
        <v>5.0899999999999999E-3</v>
      </c>
      <c r="U167" s="56">
        <v>5.4850000000000003E-3</v>
      </c>
      <c r="V167" s="56">
        <v>5.9069999999999999E-3</v>
      </c>
      <c r="W167" s="56">
        <v>6.3439999999999998E-3</v>
      </c>
      <c r="X167" s="56">
        <v>6.7879999999999998E-3</v>
      </c>
      <c r="Y167" s="56">
        <v>7.2389999999999998E-3</v>
      </c>
      <c r="Z167" s="56">
        <v>7.7099999999999998E-3</v>
      </c>
      <c r="AA167" s="56">
        <v>8.1910000000000004E-3</v>
      </c>
      <c r="AB167" s="56">
        <v>8.6689999999999996E-3</v>
      </c>
      <c r="AC167" s="56">
        <v>9.1520000000000004E-3</v>
      </c>
      <c r="AD167" s="56">
        <v>9.6539999999999994E-3</v>
      </c>
      <c r="AE167" s="56">
        <v>1.0177E-2</v>
      </c>
      <c r="AF167" s="56">
        <v>1.0714E-2</v>
      </c>
      <c r="AG167" s="56">
        <v>1.1261999999999999E-2</v>
      </c>
      <c r="AH167" s="56">
        <v>1.1821999999999999E-2</v>
      </c>
      <c r="AI167" s="56">
        <v>1.2389000000000001E-2</v>
      </c>
      <c r="AJ167" s="56">
        <v>1.2962E-2</v>
      </c>
      <c r="AK167" s="56">
        <v>1.3554999999999999E-2</v>
      </c>
      <c r="AL167" s="56">
        <v>1.4263E-2</v>
      </c>
      <c r="AM167" s="34" t="s">
        <v>153</v>
      </c>
    </row>
    <row r="168" spans="1:39" ht="15" customHeight="1" x14ac:dyDescent="0.45">
      <c r="A168" s="104" t="s">
        <v>1250</v>
      </c>
      <c r="B168" s="55" t="s">
        <v>1138</v>
      </c>
      <c r="C168" s="56">
        <v>4.9697319999999996</v>
      </c>
      <c r="D168" s="56">
        <v>4.9735560000000003</v>
      </c>
      <c r="E168" s="56">
        <v>4.9877659999999997</v>
      </c>
      <c r="F168" s="56">
        <v>5.0060840000000004</v>
      </c>
      <c r="G168" s="56">
        <v>5.0317800000000004</v>
      </c>
      <c r="H168" s="56">
        <v>5.036918</v>
      </c>
      <c r="I168" s="56">
        <v>5.0472159999999997</v>
      </c>
      <c r="J168" s="56">
        <v>5.0585380000000004</v>
      </c>
      <c r="K168" s="56">
        <v>5.0427900000000001</v>
      </c>
      <c r="L168" s="56">
        <v>5.0293729999999996</v>
      </c>
      <c r="M168" s="56">
        <v>5.0251720000000004</v>
      </c>
      <c r="N168" s="56">
        <v>5.015657</v>
      </c>
      <c r="O168" s="56">
        <v>5.0074870000000002</v>
      </c>
      <c r="P168" s="56">
        <v>4.9784610000000002</v>
      </c>
      <c r="Q168" s="56">
        <v>4.9716209999999998</v>
      </c>
      <c r="R168" s="56">
        <v>4.9776860000000003</v>
      </c>
      <c r="S168" s="56">
        <v>4.9866210000000004</v>
      </c>
      <c r="T168" s="56">
        <v>4.9969999999999999</v>
      </c>
      <c r="U168" s="56">
        <v>4.9836020000000003</v>
      </c>
      <c r="V168" s="56">
        <v>4.987921</v>
      </c>
      <c r="W168" s="56">
        <v>5.0210049999999997</v>
      </c>
      <c r="X168" s="56">
        <v>5.0534759999999999</v>
      </c>
      <c r="Y168" s="56">
        <v>5.1017830000000002</v>
      </c>
      <c r="Z168" s="56">
        <v>5.1349770000000001</v>
      </c>
      <c r="AA168" s="56">
        <v>5.181406</v>
      </c>
      <c r="AB168" s="56">
        <v>5.1516080000000004</v>
      </c>
      <c r="AC168" s="56">
        <v>5.1829239999999999</v>
      </c>
      <c r="AD168" s="56">
        <v>5.2140019999999998</v>
      </c>
      <c r="AE168" s="56">
        <v>5.2701070000000003</v>
      </c>
      <c r="AF168" s="56">
        <v>5.3410640000000003</v>
      </c>
      <c r="AG168" s="56">
        <v>5.3971609999999997</v>
      </c>
      <c r="AH168" s="56">
        <v>5.4499909999999998</v>
      </c>
      <c r="AI168" s="56">
        <v>5.5088109999999997</v>
      </c>
      <c r="AJ168" s="56">
        <v>5.5470050000000004</v>
      </c>
      <c r="AK168" s="56">
        <v>5.5970880000000003</v>
      </c>
      <c r="AL168" s="56">
        <v>5.6467159999999996</v>
      </c>
      <c r="AM168" s="34">
        <v>3.7399999999999998E-3</v>
      </c>
    </row>
    <row r="169" spans="1:39" ht="15" customHeight="1" x14ac:dyDescent="0.45">
      <c r="A169" s="104" t="s">
        <v>1251</v>
      </c>
      <c r="B169" s="57" t="s">
        <v>1252</v>
      </c>
      <c r="C169" s="147">
        <v>11.240396</v>
      </c>
      <c r="D169" s="147">
        <v>11.35468</v>
      </c>
      <c r="E169" s="147">
        <v>11.50811</v>
      </c>
      <c r="F169" s="147">
        <v>11.689308</v>
      </c>
      <c r="G169" s="147">
        <v>11.875202</v>
      </c>
      <c r="H169" s="147">
        <v>12.052687000000001</v>
      </c>
      <c r="I169" s="147">
        <v>12.249669000000001</v>
      </c>
      <c r="J169" s="147">
        <v>12.449429</v>
      </c>
      <c r="K169" s="147">
        <v>12.601784</v>
      </c>
      <c r="L169" s="147">
        <v>12.759083</v>
      </c>
      <c r="M169" s="147">
        <v>12.924885</v>
      </c>
      <c r="N169" s="147">
        <v>13.072096999999999</v>
      </c>
      <c r="O169" s="147">
        <v>13.216358</v>
      </c>
      <c r="P169" s="147">
        <v>13.316178000000001</v>
      </c>
      <c r="Q169" s="147">
        <v>13.483669000000001</v>
      </c>
      <c r="R169" s="147">
        <v>13.615727</v>
      </c>
      <c r="S169" s="147">
        <v>13.838718999999999</v>
      </c>
      <c r="T169" s="147">
        <v>13.97125</v>
      </c>
      <c r="U169" s="147">
        <v>14.096131</v>
      </c>
      <c r="V169" s="147">
        <v>14.236250999999999</v>
      </c>
      <c r="W169" s="147">
        <v>14.429504</v>
      </c>
      <c r="X169" s="147">
        <v>14.630773</v>
      </c>
      <c r="Y169" s="147">
        <v>14.857165999999999</v>
      </c>
      <c r="Z169" s="147">
        <v>15.071714999999999</v>
      </c>
      <c r="AA169" s="147">
        <v>15.232248999999999</v>
      </c>
      <c r="AB169" s="147">
        <v>15.355516</v>
      </c>
      <c r="AC169" s="147">
        <v>15.468575</v>
      </c>
      <c r="AD169" s="147">
        <v>15.663197</v>
      </c>
      <c r="AE169" s="147">
        <v>15.953644000000001</v>
      </c>
      <c r="AF169" s="147">
        <v>16.229799</v>
      </c>
      <c r="AG169" s="147">
        <v>16.442195999999999</v>
      </c>
      <c r="AH169" s="147">
        <v>16.699477999999999</v>
      </c>
      <c r="AI169" s="147">
        <v>16.955781999999999</v>
      </c>
      <c r="AJ169" s="147">
        <v>17.171564</v>
      </c>
      <c r="AK169" s="147">
        <v>17.406092000000001</v>
      </c>
      <c r="AL169" s="147">
        <v>17.632124000000001</v>
      </c>
      <c r="AM169" s="60">
        <v>1.3028E-2</v>
      </c>
    </row>
    <row r="171" spans="1:39" ht="15" customHeight="1" x14ac:dyDescent="0.45">
      <c r="B171" s="57" t="s">
        <v>1253</v>
      </c>
    </row>
    <row r="173" spans="1:39" ht="15" customHeight="1" x14ac:dyDescent="0.45">
      <c r="B173" s="57" t="s">
        <v>1184</v>
      </c>
    </row>
    <row r="174" spans="1:39" ht="15" customHeight="1" x14ac:dyDescent="0.45">
      <c r="B174" s="57" t="s">
        <v>1094</v>
      </c>
    </row>
    <row r="175" spans="1:39" ht="15" customHeight="1" x14ac:dyDescent="0.45">
      <c r="A175" s="104" t="s">
        <v>1254</v>
      </c>
      <c r="B175" s="55" t="s">
        <v>1096</v>
      </c>
      <c r="C175" s="33">
        <v>13.877063</v>
      </c>
      <c r="D175" s="33">
        <v>14.11937</v>
      </c>
      <c r="E175" s="33">
        <v>14.380824</v>
      </c>
      <c r="F175" s="33">
        <v>15.734531</v>
      </c>
      <c r="G175" s="33">
        <v>15.790545</v>
      </c>
      <c r="H175" s="33">
        <v>15.871926999999999</v>
      </c>
      <c r="I175" s="33">
        <v>16.067464999999999</v>
      </c>
      <c r="J175" s="33">
        <v>16.263487000000001</v>
      </c>
      <c r="K175" s="33">
        <v>16.515416999999999</v>
      </c>
      <c r="L175" s="33">
        <v>16.822119000000001</v>
      </c>
      <c r="M175" s="33">
        <v>17.169329000000001</v>
      </c>
      <c r="N175" s="33">
        <v>17.513497999999998</v>
      </c>
      <c r="O175" s="33">
        <v>17.799793000000001</v>
      </c>
      <c r="P175" s="33">
        <v>17.924506999999998</v>
      </c>
      <c r="Q175" s="33">
        <v>18.090883000000002</v>
      </c>
      <c r="R175" s="33">
        <v>18.190211999999999</v>
      </c>
      <c r="S175" s="33">
        <v>18.253112999999999</v>
      </c>
      <c r="T175" s="33">
        <v>18.277892999999999</v>
      </c>
      <c r="U175" s="33">
        <v>18.279866999999999</v>
      </c>
      <c r="V175" s="33">
        <v>18.281386999999999</v>
      </c>
      <c r="W175" s="33">
        <v>18.282813999999998</v>
      </c>
      <c r="X175" s="33">
        <v>18.284185000000001</v>
      </c>
      <c r="Y175" s="33">
        <v>18.285703999999999</v>
      </c>
      <c r="Z175" s="33">
        <v>18.287205</v>
      </c>
      <c r="AA175" s="33">
        <v>18.288589000000002</v>
      </c>
      <c r="AB175" s="33">
        <v>18.289819999999999</v>
      </c>
      <c r="AC175" s="33">
        <v>18.290929999999999</v>
      </c>
      <c r="AD175" s="33">
        <v>18.292051000000001</v>
      </c>
      <c r="AE175" s="33">
        <v>18.293184</v>
      </c>
      <c r="AF175" s="33">
        <v>18.294288999999999</v>
      </c>
      <c r="AG175" s="33">
        <v>18.295334</v>
      </c>
      <c r="AH175" s="33">
        <v>18.296219000000001</v>
      </c>
      <c r="AI175" s="33">
        <v>18.297083000000001</v>
      </c>
      <c r="AJ175" s="33">
        <v>18.297702999999998</v>
      </c>
      <c r="AK175" s="33">
        <v>18.298565</v>
      </c>
      <c r="AL175" s="33">
        <v>18.298902999999999</v>
      </c>
      <c r="AM175" s="34">
        <v>7.6550000000000003E-3</v>
      </c>
    </row>
    <row r="176" spans="1:39" ht="15" customHeight="1" x14ac:dyDescent="0.45">
      <c r="A176" s="104" t="s">
        <v>1255</v>
      </c>
      <c r="B176" s="55" t="s">
        <v>1098</v>
      </c>
      <c r="C176" s="33">
        <v>10.338113</v>
      </c>
      <c r="D176" s="33">
        <v>10.477664000000001</v>
      </c>
      <c r="E176" s="33">
        <v>10.575495</v>
      </c>
      <c r="F176" s="33">
        <v>11.534902000000001</v>
      </c>
      <c r="G176" s="33">
        <v>11.581928</v>
      </c>
      <c r="H176" s="33">
        <v>11.641031</v>
      </c>
      <c r="I176" s="33">
        <v>11.836982000000001</v>
      </c>
      <c r="J176" s="33">
        <v>11.971696</v>
      </c>
      <c r="K176" s="33">
        <v>12.136566999999999</v>
      </c>
      <c r="L176" s="33">
        <v>12.329649</v>
      </c>
      <c r="M176" s="33">
        <v>12.544466999999999</v>
      </c>
      <c r="N176" s="33">
        <v>12.792325999999999</v>
      </c>
      <c r="O176" s="33">
        <v>13.011015</v>
      </c>
      <c r="P176" s="33">
        <v>13.120051</v>
      </c>
      <c r="Q176" s="33">
        <v>13.286436999999999</v>
      </c>
      <c r="R176" s="33">
        <v>13.442943</v>
      </c>
      <c r="S176" s="33">
        <v>13.538599</v>
      </c>
      <c r="T176" s="33">
        <v>13.626245000000001</v>
      </c>
      <c r="U176" s="33">
        <v>13.65882</v>
      </c>
      <c r="V176" s="33">
        <v>13.683691</v>
      </c>
      <c r="W176" s="33">
        <v>13.710129</v>
      </c>
      <c r="X176" s="33">
        <v>13.718202</v>
      </c>
      <c r="Y176" s="33">
        <v>13.739696</v>
      </c>
      <c r="Z176" s="33">
        <v>13.757277999999999</v>
      </c>
      <c r="AA176" s="33">
        <v>13.774108</v>
      </c>
      <c r="AB176" s="33">
        <v>13.790174</v>
      </c>
      <c r="AC176" s="33">
        <v>13.806217999999999</v>
      </c>
      <c r="AD176" s="33">
        <v>13.824415999999999</v>
      </c>
      <c r="AE176" s="33">
        <v>13.843368999999999</v>
      </c>
      <c r="AF176" s="33">
        <v>13.863094</v>
      </c>
      <c r="AG176" s="33">
        <v>13.883205999999999</v>
      </c>
      <c r="AH176" s="33">
        <v>13.902836000000001</v>
      </c>
      <c r="AI176" s="33">
        <v>13.91733</v>
      </c>
      <c r="AJ176" s="33">
        <v>13.935957</v>
      </c>
      <c r="AK176" s="33">
        <v>13.95138</v>
      </c>
      <c r="AL176" s="33">
        <v>13.965947</v>
      </c>
      <c r="AM176" s="34">
        <v>8.4880000000000008E-3</v>
      </c>
    </row>
    <row r="177" spans="1:39" ht="15" customHeight="1" x14ac:dyDescent="0.45">
      <c r="A177" s="104" t="s">
        <v>1256</v>
      </c>
      <c r="B177" s="55" t="s">
        <v>1100</v>
      </c>
      <c r="C177" s="33">
        <v>10.160786</v>
      </c>
      <c r="D177" s="33">
        <v>10.168298</v>
      </c>
      <c r="E177" s="33">
        <v>10.176292999999999</v>
      </c>
      <c r="F177" s="33">
        <v>11.859359</v>
      </c>
      <c r="G177" s="33">
        <v>12.181348</v>
      </c>
      <c r="H177" s="33">
        <v>12.220471999999999</v>
      </c>
      <c r="I177" s="33">
        <v>12.331635</v>
      </c>
      <c r="J177" s="33">
        <v>12.415015</v>
      </c>
      <c r="K177" s="33">
        <v>12.531447999999999</v>
      </c>
      <c r="L177" s="33">
        <v>12.692223</v>
      </c>
      <c r="M177" s="33">
        <v>12.888956</v>
      </c>
      <c r="N177" s="33">
        <v>13.121511</v>
      </c>
      <c r="O177" s="33">
        <v>13.350681</v>
      </c>
      <c r="P177" s="33">
        <v>13.437874000000001</v>
      </c>
      <c r="Q177" s="33">
        <v>13.585300999999999</v>
      </c>
      <c r="R177" s="33">
        <v>13.70932</v>
      </c>
      <c r="S177" s="33">
        <v>13.787068</v>
      </c>
      <c r="T177" s="33">
        <v>13.825265999999999</v>
      </c>
      <c r="U177" s="33">
        <v>13.836190999999999</v>
      </c>
      <c r="V177" s="33">
        <v>13.834227</v>
      </c>
      <c r="W177" s="33">
        <v>13.830420999999999</v>
      </c>
      <c r="X177" s="33">
        <v>13.827643999999999</v>
      </c>
      <c r="Y177" s="33">
        <v>13.825509</v>
      </c>
      <c r="Z177" s="33">
        <v>13.824068</v>
      </c>
      <c r="AA177" s="33">
        <v>13.817546</v>
      </c>
      <c r="AB177" s="33">
        <v>13.761939</v>
      </c>
      <c r="AC177" s="33">
        <v>13.769665</v>
      </c>
      <c r="AD177" s="33">
        <v>13.781677</v>
      </c>
      <c r="AE177" s="33">
        <v>13.800034999999999</v>
      </c>
      <c r="AF177" s="33">
        <v>13.826199000000001</v>
      </c>
      <c r="AG177" s="33">
        <v>13.860925</v>
      </c>
      <c r="AH177" s="33">
        <v>13.903637</v>
      </c>
      <c r="AI177" s="33">
        <v>13.950779000000001</v>
      </c>
      <c r="AJ177" s="33">
        <v>13.997688</v>
      </c>
      <c r="AK177" s="33">
        <v>14.037297000000001</v>
      </c>
      <c r="AL177" s="33">
        <v>14.06968</v>
      </c>
      <c r="AM177" s="34">
        <v>9.5969999999999996E-3</v>
      </c>
    </row>
    <row r="178" spans="1:39" ht="15" customHeight="1" x14ac:dyDescent="0.45">
      <c r="A178" s="104" t="s">
        <v>1257</v>
      </c>
      <c r="B178" s="55" t="s">
        <v>1102</v>
      </c>
      <c r="C178" s="33">
        <v>9.7824880000000007</v>
      </c>
      <c r="D178" s="33">
        <v>9.8537350000000004</v>
      </c>
      <c r="E178" s="33">
        <v>10.026835999999999</v>
      </c>
      <c r="F178" s="33">
        <v>12.043544000000001</v>
      </c>
      <c r="G178" s="33">
        <v>12.069851</v>
      </c>
      <c r="H178" s="33">
        <v>12.111167999999999</v>
      </c>
      <c r="I178" s="33">
        <v>12.259435</v>
      </c>
      <c r="J178" s="33">
        <v>12.368727</v>
      </c>
      <c r="K178" s="33">
        <v>12.512098</v>
      </c>
      <c r="L178" s="33">
        <v>12.696892</v>
      </c>
      <c r="M178" s="33">
        <v>12.916604</v>
      </c>
      <c r="N178" s="33">
        <v>13.145811999999999</v>
      </c>
      <c r="O178" s="33">
        <v>13.359786</v>
      </c>
      <c r="P178" s="33">
        <v>13.432527</v>
      </c>
      <c r="Q178" s="33">
        <v>13.568151</v>
      </c>
      <c r="R178" s="33">
        <v>13.681278000000001</v>
      </c>
      <c r="S178" s="33">
        <v>13.764148</v>
      </c>
      <c r="T178" s="33">
        <v>13.803924</v>
      </c>
      <c r="U178" s="33">
        <v>13.808576</v>
      </c>
      <c r="V178" s="33">
        <v>13.804114999999999</v>
      </c>
      <c r="W178" s="33">
        <v>13.794703</v>
      </c>
      <c r="X178" s="33">
        <v>13.786509000000001</v>
      </c>
      <c r="Y178" s="33">
        <v>13.779070000000001</v>
      </c>
      <c r="Z178" s="33">
        <v>13.772519000000001</v>
      </c>
      <c r="AA178" s="33">
        <v>13.765921000000001</v>
      </c>
      <c r="AB178" s="33">
        <v>13.760044000000001</v>
      </c>
      <c r="AC178" s="33">
        <v>13.754629</v>
      </c>
      <c r="AD178" s="33">
        <v>13.750154</v>
      </c>
      <c r="AE178" s="33">
        <v>13.746264999999999</v>
      </c>
      <c r="AF178" s="33">
        <v>13.742805000000001</v>
      </c>
      <c r="AG178" s="33">
        <v>13.739680999999999</v>
      </c>
      <c r="AH178" s="33">
        <v>13.736859000000001</v>
      </c>
      <c r="AI178" s="33">
        <v>13.734427999999999</v>
      </c>
      <c r="AJ178" s="33">
        <v>13.732362999999999</v>
      </c>
      <c r="AK178" s="33">
        <v>13.73063</v>
      </c>
      <c r="AL178" s="33">
        <v>13.729184</v>
      </c>
      <c r="AM178" s="34">
        <v>9.8029999999999992E-3</v>
      </c>
    </row>
    <row r="179" spans="1:39" ht="15" customHeight="1" x14ac:dyDescent="0.45">
      <c r="A179" s="104" t="s">
        <v>1258</v>
      </c>
      <c r="B179" s="55" t="s">
        <v>1104</v>
      </c>
      <c r="C179" s="33">
        <v>10.075741000000001</v>
      </c>
      <c r="D179" s="33">
        <v>10.182264999999999</v>
      </c>
      <c r="E179" s="33">
        <v>10.275299</v>
      </c>
      <c r="F179" s="33">
        <v>11.057618</v>
      </c>
      <c r="G179" s="33">
        <v>11.113313</v>
      </c>
      <c r="H179" s="33">
        <v>11.183562</v>
      </c>
      <c r="I179" s="33">
        <v>11.413406</v>
      </c>
      <c r="J179" s="33">
        <v>11.576921</v>
      </c>
      <c r="K179" s="33">
        <v>11.768583</v>
      </c>
      <c r="L179" s="33">
        <v>11.991012</v>
      </c>
      <c r="M179" s="33">
        <v>12.242569</v>
      </c>
      <c r="N179" s="33">
        <v>12.488609</v>
      </c>
      <c r="O179" s="33">
        <v>12.730105999999999</v>
      </c>
      <c r="P179" s="33">
        <v>12.844975</v>
      </c>
      <c r="Q179" s="33">
        <v>13.011314</v>
      </c>
      <c r="R179" s="33">
        <v>13.157336000000001</v>
      </c>
      <c r="S179" s="33">
        <v>13.249271999999999</v>
      </c>
      <c r="T179" s="33">
        <v>13.319286</v>
      </c>
      <c r="U179" s="33">
        <v>13.335774000000001</v>
      </c>
      <c r="V179" s="33">
        <v>13.360232999999999</v>
      </c>
      <c r="W179" s="33">
        <v>13.371112</v>
      </c>
      <c r="X179" s="33">
        <v>13.364717000000001</v>
      </c>
      <c r="Y179" s="33">
        <v>13.369478000000001</v>
      </c>
      <c r="Z179" s="33">
        <v>13.370939</v>
      </c>
      <c r="AA179" s="33">
        <v>13.373092</v>
      </c>
      <c r="AB179" s="33">
        <v>13.376056</v>
      </c>
      <c r="AC179" s="33">
        <v>13.379865000000001</v>
      </c>
      <c r="AD179" s="33">
        <v>13.385431000000001</v>
      </c>
      <c r="AE179" s="33">
        <v>13.391368999999999</v>
      </c>
      <c r="AF179" s="33">
        <v>13.397881999999999</v>
      </c>
      <c r="AG179" s="33">
        <v>13.404655</v>
      </c>
      <c r="AH179" s="33">
        <v>13.411623000000001</v>
      </c>
      <c r="AI179" s="33">
        <v>13.420761000000001</v>
      </c>
      <c r="AJ179" s="33">
        <v>13.427473000000001</v>
      </c>
      <c r="AK179" s="33">
        <v>13.43693</v>
      </c>
      <c r="AL179" s="33">
        <v>13.442907</v>
      </c>
      <c r="AM179" s="34">
        <v>8.2039999999999995E-3</v>
      </c>
    </row>
    <row r="180" spans="1:39" ht="15" customHeight="1" x14ac:dyDescent="0.45">
      <c r="A180" s="104" t="s">
        <v>1259</v>
      </c>
      <c r="B180" s="55" t="s">
        <v>1106</v>
      </c>
      <c r="C180" s="33">
        <v>23.510252000000001</v>
      </c>
      <c r="D180" s="33">
        <v>23.510252000000001</v>
      </c>
      <c r="E180" s="33">
        <v>23.510252000000001</v>
      </c>
      <c r="F180" s="33">
        <v>26.791491000000001</v>
      </c>
      <c r="G180" s="33">
        <v>26.863444999999999</v>
      </c>
      <c r="H180" s="33">
        <v>26.898143999999998</v>
      </c>
      <c r="I180" s="33">
        <v>27.070630999999999</v>
      </c>
      <c r="J180" s="33">
        <v>27.192419000000001</v>
      </c>
      <c r="K180" s="33">
        <v>27.351959000000001</v>
      </c>
      <c r="L180" s="33">
        <v>27.568344</v>
      </c>
      <c r="M180" s="33">
        <v>27.838604</v>
      </c>
      <c r="N180" s="33">
        <v>28.153804999999998</v>
      </c>
      <c r="O180" s="33">
        <v>28.473831000000001</v>
      </c>
      <c r="P180" s="33">
        <v>28.668458999999999</v>
      </c>
      <c r="Q180" s="33">
        <v>28.935642000000001</v>
      </c>
      <c r="R180" s="33">
        <v>29.154377</v>
      </c>
      <c r="S180" s="33">
        <v>29.298369999999998</v>
      </c>
      <c r="T180" s="33">
        <v>29.362048999999999</v>
      </c>
      <c r="U180" s="33">
        <v>29.362044999999998</v>
      </c>
      <c r="V180" s="33">
        <v>29.362048999999999</v>
      </c>
      <c r="W180" s="33">
        <v>29.362044999999998</v>
      </c>
      <c r="X180" s="33">
        <v>29.362044999999998</v>
      </c>
      <c r="Y180" s="33">
        <v>29.362044999999998</v>
      </c>
      <c r="Z180" s="33">
        <v>29.362048999999999</v>
      </c>
      <c r="AA180" s="33">
        <v>29.362048999999999</v>
      </c>
      <c r="AB180" s="33">
        <v>29.362048999999999</v>
      </c>
      <c r="AC180" s="33">
        <v>29.362048999999999</v>
      </c>
      <c r="AD180" s="33">
        <v>29.362048999999999</v>
      </c>
      <c r="AE180" s="33">
        <v>29.362048999999999</v>
      </c>
      <c r="AF180" s="33">
        <v>29.362044999999998</v>
      </c>
      <c r="AG180" s="33">
        <v>29.362048999999999</v>
      </c>
      <c r="AH180" s="33">
        <v>29.362048999999999</v>
      </c>
      <c r="AI180" s="33">
        <v>29.362044999999998</v>
      </c>
      <c r="AJ180" s="33">
        <v>29.362044999999998</v>
      </c>
      <c r="AK180" s="33">
        <v>29.362048999999999</v>
      </c>
      <c r="AL180" s="33">
        <v>29.362048999999999</v>
      </c>
      <c r="AM180" s="34">
        <v>6.5589999999999997E-3</v>
      </c>
    </row>
    <row r="181" spans="1:39" ht="15" customHeight="1" x14ac:dyDescent="0.45">
      <c r="A181" s="104" t="s">
        <v>1260</v>
      </c>
      <c r="B181" s="55" t="s">
        <v>1108</v>
      </c>
      <c r="C181" s="33">
        <v>0</v>
      </c>
      <c r="D181" s="33">
        <v>0</v>
      </c>
      <c r="E181" s="33">
        <v>0</v>
      </c>
      <c r="F181" s="33">
        <v>0</v>
      </c>
      <c r="G181" s="33">
        <v>0</v>
      </c>
      <c r="H181" s="33">
        <v>22.602647999999999</v>
      </c>
      <c r="I181" s="33">
        <v>22.962191000000001</v>
      </c>
      <c r="J181" s="33">
        <v>23.378972999999998</v>
      </c>
      <c r="K181" s="33">
        <v>23.772226</v>
      </c>
      <c r="L181" s="33">
        <v>24.246037000000001</v>
      </c>
      <c r="M181" s="33">
        <v>24.828125</v>
      </c>
      <c r="N181" s="33">
        <v>25.541537999999999</v>
      </c>
      <c r="O181" s="33">
        <v>26.376107999999999</v>
      </c>
      <c r="P181" s="33">
        <v>26.804855</v>
      </c>
      <c r="Q181" s="33">
        <v>27.557963999999998</v>
      </c>
      <c r="R181" s="33">
        <v>28.128005999999999</v>
      </c>
      <c r="S181" s="33">
        <v>28.556805000000001</v>
      </c>
      <c r="T181" s="33">
        <v>28.770818999999999</v>
      </c>
      <c r="U181" s="33">
        <v>28.819037999999999</v>
      </c>
      <c r="V181" s="33">
        <v>28.858404</v>
      </c>
      <c r="W181" s="33">
        <v>28.876308000000002</v>
      </c>
      <c r="X181" s="33">
        <v>28.875340000000001</v>
      </c>
      <c r="Y181" s="33">
        <v>28.874462000000001</v>
      </c>
      <c r="Z181" s="33">
        <v>28.87369</v>
      </c>
      <c r="AA181" s="33">
        <v>28.873013</v>
      </c>
      <c r="AB181" s="33">
        <v>28.872416000000001</v>
      </c>
      <c r="AC181" s="33">
        <v>28.871894999999999</v>
      </c>
      <c r="AD181" s="33">
        <v>28.871416</v>
      </c>
      <c r="AE181" s="33">
        <v>28.870991</v>
      </c>
      <c r="AF181" s="33">
        <v>28.870609000000002</v>
      </c>
      <c r="AG181" s="33">
        <v>28.870258</v>
      </c>
      <c r="AH181" s="33">
        <v>28.869951</v>
      </c>
      <c r="AI181" s="33">
        <v>28.869705</v>
      </c>
      <c r="AJ181" s="33">
        <v>28.869516000000001</v>
      </c>
      <c r="AK181" s="33">
        <v>28.869375000000002</v>
      </c>
      <c r="AL181" s="33">
        <v>28.869285999999999</v>
      </c>
      <c r="AM181" s="34" t="s">
        <v>153</v>
      </c>
    </row>
    <row r="182" spans="1:39" ht="15" customHeight="1" x14ac:dyDescent="0.45">
      <c r="A182" s="104" t="s">
        <v>1261</v>
      </c>
      <c r="B182" s="55" t="s">
        <v>1110</v>
      </c>
      <c r="C182" s="33">
        <v>0</v>
      </c>
      <c r="D182" s="33">
        <v>0</v>
      </c>
      <c r="E182" s="33">
        <v>0</v>
      </c>
      <c r="F182" s="33">
        <v>0</v>
      </c>
      <c r="G182" s="33">
        <v>0</v>
      </c>
      <c r="H182" s="33">
        <v>18.041613000000002</v>
      </c>
      <c r="I182" s="33">
        <v>18.379639000000001</v>
      </c>
      <c r="J182" s="33">
        <v>18.479761</v>
      </c>
      <c r="K182" s="33">
        <v>18.603086000000001</v>
      </c>
      <c r="L182" s="33">
        <v>18.761718999999999</v>
      </c>
      <c r="M182" s="33">
        <v>18.959810000000001</v>
      </c>
      <c r="N182" s="33">
        <v>19.190821</v>
      </c>
      <c r="O182" s="33">
        <v>19.470797000000001</v>
      </c>
      <c r="P182" s="33">
        <v>19.617104999999999</v>
      </c>
      <c r="Q182" s="33">
        <v>19.858871000000001</v>
      </c>
      <c r="R182" s="33">
        <v>20.032097</v>
      </c>
      <c r="S182" s="33">
        <v>20.142012000000001</v>
      </c>
      <c r="T182" s="33">
        <v>20.211728999999998</v>
      </c>
      <c r="U182" s="33">
        <v>20.251308000000002</v>
      </c>
      <c r="V182" s="33">
        <v>20.270137999999999</v>
      </c>
      <c r="W182" s="33">
        <v>20.275483999999999</v>
      </c>
      <c r="X182" s="33">
        <v>20.280311999999999</v>
      </c>
      <c r="Y182" s="33">
        <v>20.284438999999999</v>
      </c>
      <c r="Z182" s="33">
        <v>20.293823</v>
      </c>
      <c r="AA182" s="33">
        <v>20.305067000000001</v>
      </c>
      <c r="AB182" s="33">
        <v>20.319459999999999</v>
      </c>
      <c r="AC182" s="33">
        <v>20.336532999999999</v>
      </c>
      <c r="AD182" s="33">
        <v>20.358827999999999</v>
      </c>
      <c r="AE182" s="33">
        <v>20.387131</v>
      </c>
      <c r="AF182" s="33">
        <v>20.419944999999998</v>
      </c>
      <c r="AG182" s="33">
        <v>20.45542</v>
      </c>
      <c r="AH182" s="33">
        <v>20.491845999999999</v>
      </c>
      <c r="AI182" s="33">
        <v>20.526399999999999</v>
      </c>
      <c r="AJ182" s="33">
        <v>20.556985999999998</v>
      </c>
      <c r="AK182" s="33">
        <v>20.580347</v>
      </c>
      <c r="AL182" s="33">
        <v>20.59984</v>
      </c>
      <c r="AM182" s="34" t="s">
        <v>153</v>
      </c>
    </row>
    <row r="183" spans="1:39" ht="15" customHeight="1" x14ac:dyDescent="0.45">
      <c r="A183" s="104" t="s">
        <v>1262</v>
      </c>
      <c r="B183" s="55" t="s">
        <v>1112</v>
      </c>
      <c r="C183" s="33">
        <v>0</v>
      </c>
      <c r="D183" s="33">
        <v>0</v>
      </c>
      <c r="E183" s="33">
        <v>0</v>
      </c>
      <c r="F183" s="33">
        <v>0</v>
      </c>
      <c r="G183" s="33">
        <v>0</v>
      </c>
      <c r="H183" s="33">
        <v>0</v>
      </c>
      <c r="I183" s="33">
        <v>0</v>
      </c>
      <c r="J183" s="33">
        <v>0</v>
      </c>
      <c r="K183" s="33">
        <v>0</v>
      </c>
      <c r="L183" s="33">
        <v>0</v>
      </c>
      <c r="M183" s="33">
        <v>0</v>
      </c>
      <c r="N183" s="33">
        <v>0</v>
      </c>
      <c r="O183" s="33">
        <v>0</v>
      </c>
      <c r="P183" s="33">
        <v>0</v>
      </c>
      <c r="Q183" s="33">
        <v>0</v>
      </c>
      <c r="R183" s="33">
        <v>0</v>
      </c>
      <c r="S183" s="33">
        <v>0</v>
      </c>
      <c r="T183" s="33">
        <v>0</v>
      </c>
      <c r="U183" s="33">
        <v>0</v>
      </c>
      <c r="V183" s="33">
        <v>0</v>
      </c>
      <c r="W183" s="33">
        <v>0</v>
      </c>
      <c r="X183" s="33">
        <v>0</v>
      </c>
      <c r="Y183" s="33">
        <v>0</v>
      </c>
      <c r="Z183" s="33">
        <v>0</v>
      </c>
      <c r="AA183" s="33">
        <v>0</v>
      </c>
      <c r="AB183" s="33">
        <v>0</v>
      </c>
      <c r="AC183" s="33">
        <v>0</v>
      </c>
      <c r="AD183" s="33">
        <v>0</v>
      </c>
      <c r="AE183" s="33">
        <v>0</v>
      </c>
      <c r="AF183" s="33">
        <v>0</v>
      </c>
      <c r="AG183" s="33">
        <v>0</v>
      </c>
      <c r="AH183" s="33">
        <v>0</v>
      </c>
      <c r="AI183" s="33">
        <v>0</v>
      </c>
      <c r="AJ183" s="33">
        <v>0</v>
      </c>
      <c r="AK183" s="33">
        <v>0</v>
      </c>
      <c r="AL183" s="33">
        <v>0</v>
      </c>
      <c r="AM183" s="34" t="s">
        <v>153</v>
      </c>
    </row>
    <row r="184" spans="1:39" ht="15" customHeight="1" x14ac:dyDescent="0.45">
      <c r="A184" s="104" t="s">
        <v>1263</v>
      </c>
      <c r="B184" s="55" t="s">
        <v>1195</v>
      </c>
      <c r="C184" s="33">
        <v>12.889715000000001</v>
      </c>
      <c r="D184" s="33">
        <v>13.084139</v>
      </c>
      <c r="E184" s="33">
        <v>13.272048</v>
      </c>
      <c r="F184" s="33">
        <v>14.477337</v>
      </c>
      <c r="G184" s="33">
        <v>14.506612000000001</v>
      </c>
      <c r="H184" s="33">
        <v>14.556645</v>
      </c>
      <c r="I184" s="33">
        <v>14.731343000000001</v>
      </c>
      <c r="J184" s="33">
        <v>14.881219</v>
      </c>
      <c r="K184" s="33">
        <v>15.077147999999999</v>
      </c>
      <c r="L184" s="33">
        <v>15.319554</v>
      </c>
      <c r="M184" s="33">
        <v>15.604486</v>
      </c>
      <c r="N184" s="33">
        <v>15.88701</v>
      </c>
      <c r="O184" s="33">
        <v>16.121544</v>
      </c>
      <c r="P184" s="33">
        <v>16.2195</v>
      </c>
      <c r="Q184" s="33">
        <v>16.369821999999999</v>
      </c>
      <c r="R184" s="33">
        <v>16.476224999999999</v>
      </c>
      <c r="S184" s="33">
        <v>16.538989999999998</v>
      </c>
      <c r="T184" s="33">
        <v>16.579277000000001</v>
      </c>
      <c r="U184" s="33">
        <v>16.591615999999998</v>
      </c>
      <c r="V184" s="33">
        <v>16.594733999999999</v>
      </c>
      <c r="W184" s="33">
        <v>16.602976000000002</v>
      </c>
      <c r="X184" s="33">
        <v>16.599945000000002</v>
      </c>
      <c r="Y184" s="33">
        <v>16.606310000000001</v>
      </c>
      <c r="Z184" s="33">
        <v>16.618165999999999</v>
      </c>
      <c r="AA184" s="33">
        <v>16.636385000000001</v>
      </c>
      <c r="AB184" s="33">
        <v>16.6553</v>
      </c>
      <c r="AC184" s="33">
        <v>16.675961999999998</v>
      </c>
      <c r="AD184" s="33">
        <v>16.699265</v>
      </c>
      <c r="AE184" s="33">
        <v>16.724442</v>
      </c>
      <c r="AF184" s="33">
        <v>16.746319</v>
      </c>
      <c r="AG184" s="33">
        <v>16.775639999999999</v>
      </c>
      <c r="AH184" s="33">
        <v>16.804499</v>
      </c>
      <c r="AI184" s="33">
        <v>16.831676000000002</v>
      </c>
      <c r="AJ184" s="33">
        <v>16.849823000000001</v>
      </c>
      <c r="AK184" s="33">
        <v>16.879103000000001</v>
      </c>
      <c r="AL184" s="33">
        <v>16.913841000000001</v>
      </c>
      <c r="AM184" s="34">
        <v>7.5799999999999999E-3</v>
      </c>
    </row>
    <row r="185" spans="1:39" ht="15" customHeight="1" x14ac:dyDescent="0.45">
      <c r="B185" s="57" t="s">
        <v>1115</v>
      </c>
    </row>
    <row r="186" spans="1:39" ht="15" customHeight="1" x14ac:dyDescent="0.45">
      <c r="A186" s="104" t="s">
        <v>1264</v>
      </c>
      <c r="B186" s="55" t="s">
        <v>1096</v>
      </c>
      <c r="C186" s="33">
        <v>8.8196460000000005</v>
      </c>
      <c r="D186" s="33">
        <v>9.0014509999999994</v>
      </c>
      <c r="E186" s="33">
        <v>9.1206859999999992</v>
      </c>
      <c r="F186" s="33">
        <v>9.6096559999999993</v>
      </c>
      <c r="G186" s="33">
        <v>9.64682</v>
      </c>
      <c r="H186" s="33">
        <v>9.6892449999999997</v>
      </c>
      <c r="I186" s="33">
        <v>10.01862</v>
      </c>
      <c r="J186" s="33">
        <v>10.220333</v>
      </c>
      <c r="K186" s="33">
        <v>10.479874000000001</v>
      </c>
      <c r="L186" s="33">
        <v>10.80179</v>
      </c>
      <c r="M186" s="33">
        <v>11.164042</v>
      </c>
      <c r="N186" s="33">
        <v>11.527312</v>
      </c>
      <c r="O186" s="33">
        <v>11.921417</v>
      </c>
      <c r="P186" s="33">
        <v>12.113222</v>
      </c>
      <c r="Q186" s="33">
        <v>12.456443</v>
      </c>
      <c r="R186" s="33">
        <v>12.765644999999999</v>
      </c>
      <c r="S186" s="33">
        <v>13.049382</v>
      </c>
      <c r="T186" s="33">
        <v>13.200839999999999</v>
      </c>
      <c r="U186" s="33">
        <v>13.205253000000001</v>
      </c>
      <c r="V186" s="33">
        <v>13.210184</v>
      </c>
      <c r="W186" s="33">
        <v>13.183414000000001</v>
      </c>
      <c r="X186" s="33">
        <v>13.185404</v>
      </c>
      <c r="Y186" s="33">
        <v>13.188288999999999</v>
      </c>
      <c r="Z186" s="33">
        <v>13.192012999999999</v>
      </c>
      <c r="AA186" s="33">
        <v>13.19609</v>
      </c>
      <c r="AB186" s="33">
        <v>13.199965000000001</v>
      </c>
      <c r="AC186" s="33">
        <v>13.203215</v>
      </c>
      <c r="AD186" s="33">
        <v>13.205499</v>
      </c>
      <c r="AE186" s="33">
        <v>13.206873</v>
      </c>
      <c r="AF186" s="33">
        <v>13.207535</v>
      </c>
      <c r="AG186" s="33">
        <v>13.207656999999999</v>
      </c>
      <c r="AH186" s="33">
        <v>13.206711</v>
      </c>
      <c r="AI186" s="33">
        <v>13.205805</v>
      </c>
      <c r="AJ186" s="33">
        <v>13.204936999999999</v>
      </c>
      <c r="AK186" s="33">
        <v>13.204108</v>
      </c>
      <c r="AL186" s="33">
        <v>13.203351</v>
      </c>
      <c r="AM186" s="34">
        <v>1.1331000000000001E-2</v>
      </c>
    </row>
    <row r="187" spans="1:39" ht="15" customHeight="1" x14ac:dyDescent="0.45">
      <c r="A187" s="104" t="s">
        <v>1265</v>
      </c>
      <c r="B187" s="55" t="s">
        <v>1098</v>
      </c>
      <c r="C187" s="33">
        <v>6.9034230000000001</v>
      </c>
      <c r="D187" s="33">
        <v>6.8832149999999999</v>
      </c>
      <c r="E187" s="33">
        <v>6.9284270000000001</v>
      </c>
      <c r="F187" s="33">
        <v>7.0489280000000001</v>
      </c>
      <c r="G187" s="33">
        <v>7.0687889999999998</v>
      </c>
      <c r="H187" s="33">
        <v>7.0987650000000002</v>
      </c>
      <c r="I187" s="33">
        <v>7.3262729999999996</v>
      </c>
      <c r="J187" s="33">
        <v>7.4517860000000002</v>
      </c>
      <c r="K187" s="33">
        <v>7.5934109999999997</v>
      </c>
      <c r="L187" s="33">
        <v>7.7718170000000004</v>
      </c>
      <c r="M187" s="33">
        <v>7.9792439999999996</v>
      </c>
      <c r="N187" s="33">
        <v>8.1949090000000009</v>
      </c>
      <c r="O187" s="33">
        <v>8.4355770000000003</v>
      </c>
      <c r="P187" s="33">
        <v>8.5607360000000003</v>
      </c>
      <c r="Q187" s="33">
        <v>8.7730049999999995</v>
      </c>
      <c r="R187" s="33">
        <v>8.9638829999999992</v>
      </c>
      <c r="S187" s="33">
        <v>9.1394540000000006</v>
      </c>
      <c r="T187" s="33">
        <v>9.2320060000000002</v>
      </c>
      <c r="U187" s="33">
        <v>9.2216930000000001</v>
      </c>
      <c r="V187" s="33">
        <v>9.2112800000000004</v>
      </c>
      <c r="W187" s="33">
        <v>9.2037139999999997</v>
      </c>
      <c r="X187" s="33">
        <v>9.1999689999999994</v>
      </c>
      <c r="Y187" s="33">
        <v>9.1972439999999995</v>
      </c>
      <c r="Z187" s="33">
        <v>9.1947609999999997</v>
      </c>
      <c r="AA187" s="33">
        <v>9.1924829999999993</v>
      </c>
      <c r="AB187" s="33">
        <v>9.190213</v>
      </c>
      <c r="AC187" s="33">
        <v>9.1746339999999993</v>
      </c>
      <c r="AD187" s="33">
        <v>9.1745830000000002</v>
      </c>
      <c r="AE187" s="33">
        <v>9.1753529999999994</v>
      </c>
      <c r="AF187" s="33">
        <v>9.1771700000000003</v>
      </c>
      <c r="AG187" s="33">
        <v>9.1803080000000001</v>
      </c>
      <c r="AH187" s="33">
        <v>9.1848700000000001</v>
      </c>
      <c r="AI187" s="33">
        <v>9.1893510000000003</v>
      </c>
      <c r="AJ187" s="33">
        <v>9.1951250000000009</v>
      </c>
      <c r="AK187" s="33">
        <v>9.200647</v>
      </c>
      <c r="AL187" s="33">
        <v>9.2053220000000007</v>
      </c>
      <c r="AM187" s="34">
        <v>8.5869999999999991E-3</v>
      </c>
    </row>
    <row r="188" spans="1:39" ht="15" customHeight="1" x14ac:dyDescent="0.45">
      <c r="A188" s="104" t="s">
        <v>1266</v>
      </c>
      <c r="B188" s="55" t="s">
        <v>1100</v>
      </c>
      <c r="C188" s="33">
        <v>6.582058</v>
      </c>
      <c r="D188" s="33">
        <v>6.597137</v>
      </c>
      <c r="E188" s="33">
        <v>6.6105700000000001</v>
      </c>
      <c r="F188" s="33">
        <v>6.8246159999999998</v>
      </c>
      <c r="G188" s="33">
        <v>6.9010410000000002</v>
      </c>
      <c r="H188" s="33">
        <v>6.9370250000000002</v>
      </c>
      <c r="I188" s="33">
        <v>7.1648990000000001</v>
      </c>
      <c r="J188" s="33">
        <v>7.2897809999999996</v>
      </c>
      <c r="K188" s="33">
        <v>7.4541849999999998</v>
      </c>
      <c r="L188" s="33">
        <v>7.6702260000000004</v>
      </c>
      <c r="M188" s="33">
        <v>7.9284340000000002</v>
      </c>
      <c r="N188" s="33">
        <v>8.2052160000000001</v>
      </c>
      <c r="O188" s="33">
        <v>8.4867589999999993</v>
      </c>
      <c r="P188" s="33">
        <v>8.6282759999999996</v>
      </c>
      <c r="Q188" s="33">
        <v>8.8696560000000009</v>
      </c>
      <c r="R188" s="33">
        <v>9.0775860000000002</v>
      </c>
      <c r="S188" s="33">
        <v>9.2609460000000006</v>
      </c>
      <c r="T188" s="33">
        <v>9.3776290000000007</v>
      </c>
      <c r="U188" s="33">
        <v>9.3766180000000006</v>
      </c>
      <c r="V188" s="33">
        <v>9.3757619999999999</v>
      </c>
      <c r="W188" s="33">
        <v>9.3750260000000001</v>
      </c>
      <c r="X188" s="33">
        <v>9.3749090000000006</v>
      </c>
      <c r="Y188" s="33">
        <v>9.3749090000000006</v>
      </c>
      <c r="Z188" s="33">
        <v>9.3749079999999996</v>
      </c>
      <c r="AA188" s="33">
        <v>9.3749079999999996</v>
      </c>
      <c r="AB188" s="33">
        <v>9.3749090000000006</v>
      </c>
      <c r="AC188" s="33">
        <v>9.3749090000000006</v>
      </c>
      <c r="AD188" s="33">
        <v>9.3749090000000006</v>
      </c>
      <c r="AE188" s="33">
        <v>9.3749090000000006</v>
      </c>
      <c r="AF188" s="33">
        <v>9.3749079999999996</v>
      </c>
      <c r="AG188" s="33">
        <v>9.3749079999999996</v>
      </c>
      <c r="AH188" s="33">
        <v>9.3749079999999996</v>
      </c>
      <c r="AI188" s="33">
        <v>9.3749079999999996</v>
      </c>
      <c r="AJ188" s="33">
        <v>9.3749079999999996</v>
      </c>
      <c r="AK188" s="33">
        <v>9.3749090000000006</v>
      </c>
      <c r="AL188" s="33">
        <v>9.3749099999999999</v>
      </c>
      <c r="AM188" s="34">
        <v>1.0389000000000001E-2</v>
      </c>
    </row>
    <row r="189" spans="1:39" ht="15" customHeight="1" x14ac:dyDescent="0.45">
      <c r="A189" s="104" t="s">
        <v>1267</v>
      </c>
      <c r="B189" s="55" t="s">
        <v>1102</v>
      </c>
      <c r="C189" s="33">
        <v>6.9738379999999998</v>
      </c>
      <c r="D189" s="33">
        <v>7.0268009999999999</v>
      </c>
      <c r="E189" s="33">
        <v>7.0951399999999998</v>
      </c>
      <c r="F189" s="33">
        <v>7.3627669999999998</v>
      </c>
      <c r="G189" s="33">
        <v>7.0937150000000004</v>
      </c>
      <c r="H189" s="33">
        <v>7.1286209999999999</v>
      </c>
      <c r="I189" s="33">
        <v>7.3687440000000004</v>
      </c>
      <c r="J189" s="33">
        <v>7.5149350000000004</v>
      </c>
      <c r="K189" s="33">
        <v>7.7076960000000003</v>
      </c>
      <c r="L189" s="33">
        <v>7.95322</v>
      </c>
      <c r="M189" s="33">
        <v>8.2350940000000001</v>
      </c>
      <c r="N189" s="33">
        <v>8.5234780000000008</v>
      </c>
      <c r="O189" s="33">
        <v>8.8104309999999995</v>
      </c>
      <c r="P189" s="33">
        <v>8.9379670000000004</v>
      </c>
      <c r="Q189" s="33">
        <v>9.1621410000000001</v>
      </c>
      <c r="R189" s="33">
        <v>9.3643929999999997</v>
      </c>
      <c r="S189" s="33">
        <v>9.5513619999999992</v>
      </c>
      <c r="T189" s="33">
        <v>9.6519180000000002</v>
      </c>
      <c r="U189" s="33">
        <v>9.6447719999999997</v>
      </c>
      <c r="V189" s="33">
        <v>9.638992</v>
      </c>
      <c r="W189" s="33">
        <v>9.6351510000000005</v>
      </c>
      <c r="X189" s="33">
        <v>9.6322159999999997</v>
      </c>
      <c r="Y189" s="33">
        <v>9.6292299999999997</v>
      </c>
      <c r="Z189" s="33">
        <v>9.6282320000000006</v>
      </c>
      <c r="AA189" s="33">
        <v>9.6167680000000004</v>
      </c>
      <c r="AB189" s="33">
        <v>9.6203249999999993</v>
      </c>
      <c r="AC189" s="33">
        <v>9.6243470000000002</v>
      </c>
      <c r="AD189" s="33">
        <v>9.6284220000000005</v>
      </c>
      <c r="AE189" s="33">
        <v>9.6324760000000005</v>
      </c>
      <c r="AF189" s="33">
        <v>9.6367220000000007</v>
      </c>
      <c r="AG189" s="33">
        <v>9.6423670000000001</v>
      </c>
      <c r="AH189" s="33">
        <v>9.6485839999999996</v>
      </c>
      <c r="AI189" s="33">
        <v>9.6557200000000005</v>
      </c>
      <c r="AJ189" s="33">
        <v>9.6630070000000003</v>
      </c>
      <c r="AK189" s="33">
        <v>9.6694180000000003</v>
      </c>
      <c r="AL189" s="33">
        <v>9.6716350000000002</v>
      </c>
      <c r="AM189" s="34">
        <v>9.4400000000000005E-3</v>
      </c>
    </row>
    <row r="190" spans="1:39" ht="15" customHeight="1" x14ac:dyDescent="0.45">
      <c r="A190" s="104" t="s">
        <v>1268</v>
      </c>
      <c r="B190" s="55" t="s">
        <v>1104</v>
      </c>
      <c r="C190" s="33">
        <v>7.0930439999999999</v>
      </c>
      <c r="D190" s="33">
        <v>6.9081149999999996</v>
      </c>
      <c r="E190" s="33">
        <v>6.9443169999999999</v>
      </c>
      <c r="F190" s="33">
        <v>7.0242699999999996</v>
      </c>
      <c r="G190" s="33">
        <v>7.0373260000000002</v>
      </c>
      <c r="H190" s="33">
        <v>7.0628849999999996</v>
      </c>
      <c r="I190" s="33">
        <v>7.2878230000000004</v>
      </c>
      <c r="J190" s="33">
        <v>7.4107789999999998</v>
      </c>
      <c r="K190" s="33">
        <v>7.5499609999999997</v>
      </c>
      <c r="L190" s="33">
        <v>7.7263520000000003</v>
      </c>
      <c r="M190" s="33">
        <v>7.9362170000000001</v>
      </c>
      <c r="N190" s="33">
        <v>8.1603549999999991</v>
      </c>
      <c r="O190" s="33">
        <v>8.4145020000000006</v>
      </c>
      <c r="P190" s="33">
        <v>8.5448280000000008</v>
      </c>
      <c r="Q190" s="33">
        <v>8.7643350000000009</v>
      </c>
      <c r="R190" s="33">
        <v>8.9632950000000005</v>
      </c>
      <c r="S190" s="33">
        <v>9.1474700000000002</v>
      </c>
      <c r="T190" s="33">
        <v>9.2486490000000003</v>
      </c>
      <c r="U190" s="33">
        <v>9.2465089999999996</v>
      </c>
      <c r="V190" s="33">
        <v>9.2447700000000008</v>
      </c>
      <c r="W190" s="33">
        <v>9.2432890000000008</v>
      </c>
      <c r="X190" s="33">
        <v>9.2422660000000008</v>
      </c>
      <c r="Y190" s="33">
        <v>9.241676</v>
      </c>
      <c r="Z190" s="33">
        <v>9.2412589999999994</v>
      </c>
      <c r="AA190" s="33">
        <v>9.2410130000000006</v>
      </c>
      <c r="AB190" s="33">
        <v>9.2409549999999996</v>
      </c>
      <c r="AC190" s="33">
        <v>9.2243270000000006</v>
      </c>
      <c r="AD190" s="33">
        <v>9.2274239999999992</v>
      </c>
      <c r="AE190" s="33">
        <v>9.231795</v>
      </c>
      <c r="AF190" s="33">
        <v>9.2377640000000003</v>
      </c>
      <c r="AG190" s="33">
        <v>9.2455289999999994</v>
      </c>
      <c r="AH190" s="33">
        <v>9.2551909999999999</v>
      </c>
      <c r="AI190" s="33">
        <v>9.2651000000000003</v>
      </c>
      <c r="AJ190" s="33">
        <v>9.2770609999999998</v>
      </c>
      <c r="AK190" s="33">
        <v>9.2891379999999995</v>
      </c>
      <c r="AL190" s="33">
        <v>9.3006049999999991</v>
      </c>
      <c r="AM190" s="34">
        <v>8.7849999999999994E-3</v>
      </c>
    </row>
    <row r="191" spans="1:39" ht="15" customHeight="1" x14ac:dyDescent="0.45">
      <c r="A191" s="104" t="s">
        <v>1269</v>
      </c>
      <c r="B191" s="55" t="s">
        <v>1106</v>
      </c>
      <c r="C191" s="33">
        <v>0</v>
      </c>
      <c r="D191" s="33">
        <v>0</v>
      </c>
      <c r="E191" s="33">
        <v>0</v>
      </c>
      <c r="F191" s="33">
        <v>16.863295000000001</v>
      </c>
      <c r="G191" s="33">
        <v>17.028624000000001</v>
      </c>
      <c r="H191" s="33">
        <v>17.078457</v>
      </c>
      <c r="I191" s="33">
        <v>17.565231000000001</v>
      </c>
      <c r="J191" s="33">
        <v>17.788094999999998</v>
      </c>
      <c r="K191" s="33">
        <v>18.077959</v>
      </c>
      <c r="L191" s="33">
        <v>18.486823999999999</v>
      </c>
      <c r="M191" s="33">
        <v>18.987803</v>
      </c>
      <c r="N191" s="33">
        <v>19.562480999999998</v>
      </c>
      <c r="O191" s="33">
        <v>20.15061</v>
      </c>
      <c r="P191" s="33">
        <v>20.439449</v>
      </c>
      <c r="Q191" s="33">
        <v>21.01219</v>
      </c>
      <c r="R191" s="33">
        <v>21.505970000000001</v>
      </c>
      <c r="S191" s="33">
        <v>21.921870999999999</v>
      </c>
      <c r="T191" s="33">
        <v>22.193846000000001</v>
      </c>
      <c r="U191" s="33">
        <v>22.262449</v>
      </c>
      <c r="V191" s="33">
        <v>22.288219000000002</v>
      </c>
      <c r="W191" s="33">
        <v>22.288540000000001</v>
      </c>
      <c r="X191" s="33">
        <v>22.288537999999999</v>
      </c>
      <c r="Y191" s="33">
        <v>22.288540000000001</v>
      </c>
      <c r="Z191" s="33">
        <v>22.288537999999999</v>
      </c>
      <c r="AA191" s="33">
        <v>22.288540000000001</v>
      </c>
      <c r="AB191" s="33">
        <v>22.288537999999999</v>
      </c>
      <c r="AC191" s="33">
        <v>22.288537999999999</v>
      </c>
      <c r="AD191" s="33">
        <v>22.288540000000001</v>
      </c>
      <c r="AE191" s="33">
        <v>22.288540000000001</v>
      </c>
      <c r="AF191" s="33">
        <v>22.288537999999999</v>
      </c>
      <c r="AG191" s="33">
        <v>22.288536000000001</v>
      </c>
      <c r="AH191" s="33">
        <v>22.288536000000001</v>
      </c>
      <c r="AI191" s="33">
        <v>22.288536000000001</v>
      </c>
      <c r="AJ191" s="33">
        <v>22.288536000000001</v>
      </c>
      <c r="AK191" s="33">
        <v>22.288537999999999</v>
      </c>
      <c r="AL191" s="33">
        <v>22.288537999999999</v>
      </c>
      <c r="AM191" s="34" t="s">
        <v>153</v>
      </c>
    </row>
    <row r="192" spans="1:39" ht="15" customHeight="1" x14ac:dyDescent="0.45">
      <c r="A192" s="104" t="s">
        <v>1270</v>
      </c>
      <c r="B192" s="55" t="s">
        <v>1108</v>
      </c>
      <c r="C192" s="33">
        <v>0</v>
      </c>
      <c r="D192" s="33">
        <v>0</v>
      </c>
      <c r="E192" s="33">
        <v>0</v>
      </c>
      <c r="F192" s="33">
        <v>14.149509999999999</v>
      </c>
      <c r="G192" s="33">
        <v>14.439019</v>
      </c>
      <c r="H192" s="33">
        <v>14.553613</v>
      </c>
      <c r="I192" s="33">
        <v>15.080617999999999</v>
      </c>
      <c r="J192" s="33">
        <v>15.441568</v>
      </c>
      <c r="K192" s="33">
        <v>15.917712999999999</v>
      </c>
      <c r="L192" s="33">
        <v>16.413627999999999</v>
      </c>
      <c r="M192" s="33">
        <v>16.930031</v>
      </c>
      <c r="N192" s="33">
        <v>17.471909</v>
      </c>
      <c r="O192" s="33">
        <v>18.078596000000001</v>
      </c>
      <c r="P192" s="33">
        <v>18.300274000000002</v>
      </c>
      <c r="Q192" s="33">
        <v>18.804672</v>
      </c>
      <c r="R192" s="33">
        <v>19.250855999999999</v>
      </c>
      <c r="S192" s="33">
        <v>19.627604000000002</v>
      </c>
      <c r="T192" s="33">
        <v>19.862089000000001</v>
      </c>
      <c r="U192" s="33">
        <v>19.947334000000001</v>
      </c>
      <c r="V192" s="33">
        <v>20.025110000000002</v>
      </c>
      <c r="W192" s="33">
        <v>20.043317999999999</v>
      </c>
      <c r="X192" s="33">
        <v>20.099302000000002</v>
      </c>
      <c r="Y192" s="33">
        <v>20.113989</v>
      </c>
      <c r="Z192" s="33">
        <v>20.127655000000001</v>
      </c>
      <c r="AA192" s="33">
        <v>20.139590999999999</v>
      </c>
      <c r="AB192" s="33">
        <v>20.145192999999999</v>
      </c>
      <c r="AC192" s="33">
        <v>20.150013000000001</v>
      </c>
      <c r="AD192" s="33">
        <v>20.153507000000001</v>
      </c>
      <c r="AE192" s="33">
        <v>20.155740999999999</v>
      </c>
      <c r="AF192" s="33">
        <v>20.156987999999998</v>
      </c>
      <c r="AG192" s="33">
        <v>20.157599999999999</v>
      </c>
      <c r="AH192" s="33">
        <v>20.156813</v>
      </c>
      <c r="AI192" s="33">
        <v>20.130478</v>
      </c>
      <c r="AJ192" s="33">
        <v>20.133130999999999</v>
      </c>
      <c r="AK192" s="33">
        <v>20.137415000000001</v>
      </c>
      <c r="AL192" s="33">
        <v>20.14377</v>
      </c>
      <c r="AM192" s="34" t="s">
        <v>153</v>
      </c>
    </row>
    <row r="193" spans="1:39" ht="15" customHeight="1" x14ac:dyDescent="0.45">
      <c r="A193" s="104" t="s">
        <v>1271</v>
      </c>
      <c r="B193" s="55" t="s">
        <v>1110</v>
      </c>
      <c r="C193" s="33">
        <v>0</v>
      </c>
      <c r="D193" s="33">
        <v>0</v>
      </c>
      <c r="E193" s="33">
        <v>0</v>
      </c>
      <c r="F193" s="33">
        <v>10.300124</v>
      </c>
      <c r="G193" s="33">
        <v>10.410659000000001</v>
      </c>
      <c r="H193" s="33">
        <v>10.462507</v>
      </c>
      <c r="I193" s="33">
        <v>10.796016</v>
      </c>
      <c r="J193" s="33">
        <v>10.99437</v>
      </c>
      <c r="K193" s="33">
        <v>11.255296</v>
      </c>
      <c r="L193" s="33">
        <v>11.585577000000001</v>
      </c>
      <c r="M193" s="33">
        <v>11.972448</v>
      </c>
      <c r="N193" s="33">
        <v>12.38335</v>
      </c>
      <c r="O193" s="33">
        <v>12.826767</v>
      </c>
      <c r="P193" s="33">
        <v>12.994847999999999</v>
      </c>
      <c r="Q193" s="33">
        <v>13.360056999999999</v>
      </c>
      <c r="R193" s="33">
        <v>13.666682</v>
      </c>
      <c r="S193" s="33">
        <v>13.929955</v>
      </c>
      <c r="T193" s="33">
        <v>14.105674</v>
      </c>
      <c r="U193" s="33">
        <v>14.174042999999999</v>
      </c>
      <c r="V193" s="33">
        <v>14.231873999999999</v>
      </c>
      <c r="W193" s="33">
        <v>14.245075</v>
      </c>
      <c r="X193" s="33">
        <v>14.250289</v>
      </c>
      <c r="Y193" s="33">
        <v>14.25029</v>
      </c>
      <c r="Z193" s="33">
        <v>14.250289</v>
      </c>
      <c r="AA193" s="33">
        <v>14.25029</v>
      </c>
      <c r="AB193" s="33">
        <v>14.250289</v>
      </c>
      <c r="AC193" s="33">
        <v>14.25029</v>
      </c>
      <c r="AD193" s="33">
        <v>14.25029</v>
      </c>
      <c r="AE193" s="33">
        <v>14.250289</v>
      </c>
      <c r="AF193" s="33">
        <v>14.25029</v>
      </c>
      <c r="AG193" s="33">
        <v>14.250289</v>
      </c>
      <c r="AH193" s="33">
        <v>14.25029</v>
      </c>
      <c r="AI193" s="33">
        <v>14.250289</v>
      </c>
      <c r="AJ193" s="33">
        <v>14.25029</v>
      </c>
      <c r="AK193" s="33">
        <v>14.250289</v>
      </c>
      <c r="AL193" s="33">
        <v>14.25029</v>
      </c>
      <c r="AM193" s="34" t="s">
        <v>153</v>
      </c>
    </row>
    <row r="194" spans="1:39" ht="15" customHeight="1" x14ac:dyDescent="0.45">
      <c r="A194" s="104" t="s">
        <v>1272</v>
      </c>
      <c r="B194" s="55" t="s">
        <v>1112</v>
      </c>
      <c r="C194" s="33">
        <v>0</v>
      </c>
      <c r="D194" s="33">
        <v>0</v>
      </c>
      <c r="E194" s="33">
        <v>0</v>
      </c>
      <c r="F194" s="33">
        <v>11.550198</v>
      </c>
      <c r="G194" s="33">
        <v>11.550198999999999</v>
      </c>
      <c r="H194" s="33">
        <v>11.5502</v>
      </c>
      <c r="I194" s="33">
        <v>11.550198999999999</v>
      </c>
      <c r="J194" s="33">
        <v>11.550198999999999</v>
      </c>
      <c r="K194" s="33">
        <v>11.550198999999999</v>
      </c>
      <c r="L194" s="33">
        <v>11.5502</v>
      </c>
      <c r="M194" s="33">
        <v>11.5502</v>
      </c>
      <c r="N194" s="33">
        <v>11.550198999999999</v>
      </c>
      <c r="O194" s="33">
        <v>11.550198999999999</v>
      </c>
      <c r="P194" s="33">
        <v>11.5502</v>
      </c>
      <c r="Q194" s="33">
        <v>11.5502</v>
      </c>
      <c r="R194" s="33">
        <v>11.550198999999999</v>
      </c>
      <c r="S194" s="33">
        <v>11.5502</v>
      </c>
      <c r="T194" s="33">
        <v>11.550198999999999</v>
      </c>
      <c r="U194" s="33">
        <v>11.5502</v>
      </c>
      <c r="V194" s="33">
        <v>11.5502</v>
      </c>
      <c r="W194" s="33">
        <v>11.5502</v>
      </c>
      <c r="X194" s="33">
        <v>11.5502</v>
      </c>
      <c r="Y194" s="33">
        <v>11.5502</v>
      </c>
      <c r="Z194" s="33">
        <v>11.550198999999999</v>
      </c>
      <c r="AA194" s="33">
        <v>11.5502</v>
      </c>
      <c r="AB194" s="33">
        <v>11.550198</v>
      </c>
      <c r="AC194" s="33">
        <v>11.550198999999999</v>
      </c>
      <c r="AD194" s="33">
        <v>11.5502</v>
      </c>
      <c r="AE194" s="33">
        <v>11.550198999999999</v>
      </c>
      <c r="AF194" s="33">
        <v>11.5502</v>
      </c>
      <c r="AG194" s="33">
        <v>11.550198999999999</v>
      </c>
      <c r="AH194" s="33">
        <v>11.5502</v>
      </c>
      <c r="AI194" s="33">
        <v>11.550198</v>
      </c>
      <c r="AJ194" s="33">
        <v>11.5502</v>
      </c>
      <c r="AK194" s="33">
        <v>11.550198999999999</v>
      </c>
      <c r="AL194" s="33">
        <v>11.550198999999999</v>
      </c>
      <c r="AM194" s="34" t="s">
        <v>153</v>
      </c>
    </row>
    <row r="195" spans="1:39" ht="15" customHeight="1" x14ac:dyDescent="0.45">
      <c r="A195" s="104" t="s">
        <v>1273</v>
      </c>
      <c r="B195" s="55" t="s">
        <v>1206</v>
      </c>
      <c r="C195" s="33">
        <v>8.3018859999999997</v>
      </c>
      <c r="D195" s="33">
        <v>8.4342559999999995</v>
      </c>
      <c r="E195" s="33">
        <v>8.5462559999999996</v>
      </c>
      <c r="F195" s="33">
        <v>8.9536689999999997</v>
      </c>
      <c r="G195" s="33">
        <v>9.0029350000000008</v>
      </c>
      <c r="H195" s="33">
        <v>9.0639020000000006</v>
      </c>
      <c r="I195" s="33">
        <v>9.3859089999999998</v>
      </c>
      <c r="J195" s="33">
        <v>9.5863750000000003</v>
      </c>
      <c r="K195" s="33">
        <v>9.8372829999999993</v>
      </c>
      <c r="L195" s="33">
        <v>10.146400999999999</v>
      </c>
      <c r="M195" s="33">
        <v>10.496952</v>
      </c>
      <c r="N195" s="33">
        <v>10.852197</v>
      </c>
      <c r="O195" s="33">
        <v>11.226974999999999</v>
      </c>
      <c r="P195" s="33">
        <v>11.419687</v>
      </c>
      <c r="Q195" s="33">
        <v>11.751261</v>
      </c>
      <c r="R195" s="33">
        <v>12.050682</v>
      </c>
      <c r="S195" s="33">
        <v>12.327863000000001</v>
      </c>
      <c r="T195" s="33">
        <v>12.483485999999999</v>
      </c>
      <c r="U195" s="33">
        <v>12.500456</v>
      </c>
      <c r="V195" s="33">
        <v>12.514564</v>
      </c>
      <c r="W195" s="33">
        <v>12.500698999999999</v>
      </c>
      <c r="X195" s="33">
        <v>12.509753</v>
      </c>
      <c r="Y195" s="33">
        <v>12.519591999999999</v>
      </c>
      <c r="Z195" s="33">
        <v>12.530103</v>
      </c>
      <c r="AA195" s="33">
        <v>12.541085000000001</v>
      </c>
      <c r="AB195" s="33">
        <v>12.552155000000001</v>
      </c>
      <c r="AC195" s="33">
        <v>12.560109000000001</v>
      </c>
      <c r="AD195" s="33">
        <v>12.570843</v>
      </c>
      <c r="AE195" s="33">
        <v>12.581242</v>
      </c>
      <c r="AF195" s="33">
        <v>12.591346</v>
      </c>
      <c r="AG195" s="33">
        <v>12.601336999999999</v>
      </c>
      <c r="AH195" s="33">
        <v>12.610961</v>
      </c>
      <c r="AI195" s="33">
        <v>12.620839</v>
      </c>
      <c r="AJ195" s="33">
        <v>12.631271999999999</v>
      </c>
      <c r="AK195" s="33">
        <v>12.642066</v>
      </c>
      <c r="AL195" s="33">
        <v>12.653026000000001</v>
      </c>
      <c r="AM195" s="34">
        <v>1.2001E-2</v>
      </c>
    </row>
    <row r="196" spans="1:39" ht="15" customHeight="1" x14ac:dyDescent="0.45">
      <c r="B196" s="57" t="s">
        <v>1127</v>
      </c>
    </row>
    <row r="197" spans="1:39" ht="15" customHeight="1" x14ac:dyDescent="0.45">
      <c r="A197" s="104" t="s">
        <v>1274</v>
      </c>
      <c r="B197" s="55" t="s">
        <v>1096</v>
      </c>
      <c r="C197" s="33">
        <v>6.3061489999999996</v>
      </c>
      <c r="D197" s="33">
        <v>6.4443780000000004</v>
      </c>
      <c r="E197" s="33">
        <v>6.611802</v>
      </c>
      <c r="F197" s="33">
        <v>6.834651</v>
      </c>
      <c r="G197" s="33">
        <v>6.8749589999999996</v>
      </c>
      <c r="H197" s="33">
        <v>6.9306489999999998</v>
      </c>
      <c r="I197" s="33">
        <v>7.0117459999999996</v>
      </c>
      <c r="J197" s="33">
        <v>7.1201480000000004</v>
      </c>
      <c r="K197" s="33">
        <v>7.2543740000000003</v>
      </c>
      <c r="L197" s="33">
        <v>7.429163</v>
      </c>
      <c r="M197" s="33">
        <v>7.6287140000000004</v>
      </c>
      <c r="N197" s="33">
        <v>7.8496839999999999</v>
      </c>
      <c r="O197" s="33">
        <v>8.0727130000000002</v>
      </c>
      <c r="P197" s="33">
        <v>8.1886700000000001</v>
      </c>
      <c r="Q197" s="33">
        <v>8.3506370000000008</v>
      </c>
      <c r="R197" s="33">
        <v>8.4832560000000008</v>
      </c>
      <c r="S197" s="33">
        <v>8.5997430000000001</v>
      </c>
      <c r="T197" s="33">
        <v>8.6616870000000006</v>
      </c>
      <c r="U197" s="33">
        <v>8.6667400000000008</v>
      </c>
      <c r="V197" s="33">
        <v>8.6711840000000002</v>
      </c>
      <c r="W197" s="33">
        <v>8.6701239999999995</v>
      </c>
      <c r="X197" s="33">
        <v>8.6734919999999995</v>
      </c>
      <c r="Y197" s="33">
        <v>8.6747650000000007</v>
      </c>
      <c r="Z197" s="33">
        <v>8.6743970000000008</v>
      </c>
      <c r="AA197" s="33">
        <v>8.6743950000000005</v>
      </c>
      <c r="AB197" s="33">
        <v>8.6742460000000001</v>
      </c>
      <c r="AC197" s="33">
        <v>8.6746780000000001</v>
      </c>
      <c r="AD197" s="33">
        <v>8.6752900000000004</v>
      </c>
      <c r="AE197" s="33">
        <v>8.6756419999999999</v>
      </c>
      <c r="AF197" s="33">
        <v>8.6759570000000004</v>
      </c>
      <c r="AG197" s="33">
        <v>8.6763209999999997</v>
      </c>
      <c r="AH197" s="33">
        <v>8.6744730000000008</v>
      </c>
      <c r="AI197" s="33">
        <v>8.6677180000000007</v>
      </c>
      <c r="AJ197" s="33">
        <v>8.6704299999999996</v>
      </c>
      <c r="AK197" s="33">
        <v>8.6741360000000007</v>
      </c>
      <c r="AL197" s="33">
        <v>8.6788310000000006</v>
      </c>
      <c r="AM197" s="34">
        <v>8.7939999999999997E-3</v>
      </c>
    </row>
    <row r="198" spans="1:39" ht="15" customHeight="1" x14ac:dyDescent="0.45">
      <c r="A198" s="104" t="s">
        <v>1275</v>
      </c>
      <c r="B198" s="55" t="s">
        <v>1098</v>
      </c>
      <c r="C198" s="33">
        <v>5.6275930000000001</v>
      </c>
      <c r="D198" s="33">
        <v>5.5072000000000001</v>
      </c>
      <c r="E198" s="33">
        <v>5.5405340000000001</v>
      </c>
      <c r="F198" s="33">
        <v>5.9125399999999999</v>
      </c>
      <c r="G198" s="33">
        <v>5.9135580000000001</v>
      </c>
      <c r="H198" s="33">
        <v>5.9345309999999998</v>
      </c>
      <c r="I198" s="33">
        <v>6.0228640000000002</v>
      </c>
      <c r="J198" s="33">
        <v>6.0827989999999996</v>
      </c>
      <c r="K198" s="33">
        <v>6.1553250000000004</v>
      </c>
      <c r="L198" s="33">
        <v>6.2363160000000004</v>
      </c>
      <c r="M198" s="33">
        <v>6.3246289999999998</v>
      </c>
      <c r="N198" s="33">
        <v>6.4198659999999999</v>
      </c>
      <c r="O198" s="33">
        <v>6.5184810000000004</v>
      </c>
      <c r="P198" s="33">
        <v>6.5578029999999998</v>
      </c>
      <c r="Q198" s="33">
        <v>6.6256599999999999</v>
      </c>
      <c r="R198" s="33">
        <v>6.6808949999999996</v>
      </c>
      <c r="S198" s="33">
        <v>6.7294229999999997</v>
      </c>
      <c r="T198" s="33">
        <v>6.7595280000000004</v>
      </c>
      <c r="U198" s="33">
        <v>6.7703439999999997</v>
      </c>
      <c r="V198" s="33">
        <v>6.7931609999999996</v>
      </c>
      <c r="W198" s="33">
        <v>6.8154029999999999</v>
      </c>
      <c r="X198" s="33">
        <v>6.8440859999999999</v>
      </c>
      <c r="Y198" s="33">
        <v>6.8913390000000003</v>
      </c>
      <c r="Z198" s="33">
        <v>6.9386950000000001</v>
      </c>
      <c r="AA198" s="33">
        <v>6.9925790000000001</v>
      </c>
      <c r="AB198" s="33">
        <v>7.0524300000000002</v>
      </c>
      <c r="AC198" s="33">
        <v>7.1192650000000004</v>
      </c>
      <c r="AD198" s="33">
        <v>7.1718729999999997</v>
      </c>
      <c r="AE198" s="33">
        <v>7.2181660000000001</v>
      </c>
      <c r="AF198" s="33">
        <v>7.2486959999999998</v>
      </c>
      <c r="AG198" s="33">
        <v>7.2573299999999996</v>
      </c>
      <c r="AH198" s="33">
        <v>7.2797780000000003</v>
      </c>
      <c r="AI198" s="33">
        <v>7.3020750000000003</v>
      </c>
      <c r="AJ198" s="33">
        <v>7.3583930000000004</v>
      </c>
      <c r="AK198" s="33">
        <v>7.3946120000000004</v>
      </c>
      <c r="AL198" s="33">
        <v>7.4166210000000001</v>
      </c>
      <c r="AM198" s="34">
        <v>8.7930000000000005E-3</v>
      </c>
    </row>
    <row r="199" spans="1:39" ht="15" customHeight="1" x14ac:dyDescent="0.45">
      <c r="A199" s="104" t="s">
        <v>1276</v>
      </c>
      <c r="B199" s="55" t="s">
        <v>1100</v>
      </c>
      <c r="C199" s="33">
        <v>5.4185850000000002</v>
      </c>
      <c r="D199" s="33">
        <v>5.4475730000000002</v>
      </c>
      <c r="E199" s="33">
        <v>5.4717089999999997</v>
      </c>
      <c r="F199" s="33">
        <v>6.3757919999999997</v>
      </c>
      <c r="G199" s="33">
        <v>5.96183</v>
      </c>
      <c r="H199" s="33">
        <v>5.9844369999999998</v>
      </c>
      <c r="I199" s="33">
        <v>6.0865239999999998</v>
      </c>
      <c r="J199" s="33">
        <v>6.1529309999999997</v>
      </c>
      <c r="K199" s="33">
        <v>6.2453130000000003</v>
      </c>
      <c r="L199" s="33">
        <v>6.3591800000000003</v>
      </c>
      <c r="M199" s="33">
        <v>6.4887370000000004</v>
      </c>
      <c r="N199" s="33">
        <v>6.6198499999999996</v>
      </c>
      <c r="O199" s="33">
        <v>6.7600189999999998</v>
      </c>
      <c r="P199" s="33">
        <v>6.8227440000000001</v>
      </c>
      <c r="Q199" s="33">
        <v>6.9387420000000004</v>
      </c>
      <c r="R199" s="33">
        <v>7.0231560000000002</v>
      </c>
      <c r="S199" s="33">
        <v>7.0739640000000001</v>
      </c>
      <c r="T199" s="33">
        <v>7.1019759999999996</v>
      </c>
      <c r="U199" s="33">
        <v>7.1054839999999997</v>
      </c>
      <c r="V199" s="33">
        <v>7.107602</v>
      </c>
      <c r="W199" s="33">
        <v>7.1053199999999999</v>
      </c>
      <c r="X199" s="33">
        <v>7.1049009999999999</v>
      </c>
      <c r="Y199" s="33">
        <v>7.1044539999999996</v>
      </c>
      <c r="Z199" s="33">
        <v>7.101299</v>
      </c>
      <c r="AA199" s="33">
        <v>7.1008420000000001</v>
      </c>
      <c r="AB199" s="33">
        <v>7.1012050000000002</v>
      </c>
      <c r="AC199" s="33">
        <v>7.1008209999999998</v>
      </c>
      <c r="AD199" s="33">
        <v>7.1025020000000003</v>
      </c>
      <c r="AE199" s="33">
        <v>7.1043830000000003</v>
      </c>
      <c r="AF199" s="33">
        <v>7.1070409999999997</v>
      </c>
      <c r="AG199" s="33">
        <v>7.1103730000000001</v>
      </c>
      <c r="AH199" s="33">
        <v>7.1142260000000004</v>
      </c>
      <c r="AI199" s="33">
        <v>7.1184700000000003</v>
      </c>
      <c r="AJ199" s="33">
        <v>7.1235520000000001</v>
      </c>
      <c r="AK199" s="33">
        <v>7.1295989999999998</v>
      </c>
      <c r="AL199" s="33">
        <v>7.136298</v>
      </c>
      <c r="AM199" s="34">
        <v>7.9740000000000002E-3</v>
      </c>
    </row>
    <row r="200" spans="1:39" ht="15" customHeight="1" x14ac:dyDescent="0.45">
      <c r="A200" s="104" t="s">
        <v>1277</v>
      </c>
      <c r="B200" s="55" t="s">
        <v>1102</v>
      </c>
      <c r="C200" s="33">
        <v>6.0499749999999999</v>
      </c>
      <c r="D200" s="33">
        <v>6.1530129999999996</v>
      </c>
      <c r="E200" s="33">
        <v>6.2636190000000003</v>
      </c>
      <c r="F200" s="33">
        <v>6.4534739999999999</v>
      </c>
      <c r="G200" s="33">
        <v>6.4965469999999996</v>
      </c>
      <c r="H200" s="33">
        <v>6.5516610000000002</v>
      </c>
      <c r="I200" s="33">
        <v>6.7219769999999999</v>
      </c>
      <c r="J200" s="33">
        <v>6.8536840000000003</v>
      </c>
      <c r="K200" s="33">
        <v>7.0167190000000002</v>
      </c>
      <c r="L200" s="33">
        <v>7.211932</v>
      </c>
      <c r="M200" s="33">
        <v>7.4280010000000001</v>
      </c>
      <c r="N200" s="33">
        <v>7.6487759999999998</v>
      </c>
      <c r="O200" s="33">
        <v>7.8760180000000002</v>
      </c>
      <c r="P200" s="33">
        <v>7.9854979999999998</v>
      </c>
      <c r="Q200" s="33">
        <v>8.1547479999999997</v>
      </c>
      <c r="R200" s="33">
        <v>8.2933459999999997</v>
      </c>
      <c r="S200" s="33">
        <v>8.4118189999999995</v>
      </c>
      <c r="T200" s="33">
        <v>8.4789890000000003</v>
      </c>
      <c r="U200" s="33">
        <v>8.4813170000000007</v>
      </c>
      <c r="V200" s="33">
        <v>8.4782430000000009</v>
      </c>
      <c r="W200" s="33">
        <v>8.4703140000000001</v>
      </c>
      <c r="X200" s="33">
        <v>8.4655480000000001</v>
      </c>
      <c r="Y200" s="33">
        <v>8.4566239999999997</v>
      </c>
      <c r="Z200" s="33">
        <v>8.4456869999999995</v>
      </c>
      <c r="AA200" s="33">
        <v>8.4384080000000008</v>
      </c>
      <c r="AB200" s="33">
        <v>8.4308350000000001</v>
      </c>
      <c r="AC200" s="33">
        <v>8.4209619999999994</v>
      </c>
      <c r="AD200" s="33">
        <v>8.4117949999999997</v>
      </c>
      <c r="AE200" s="33">
        <v>8.4051019999999994</v>
      </c>
      <c r="AF200" s="33">
        <v>8.3979470000000003</v>
      </c>
      <c r="AG200" s="33">
        <v>8.3889700000000005</v>
      </c>
      <c r="AH200" s="33">
        <v>8.3719169999999998</v>
      </c>
      <c r="AI200" s="33">
        <v>8.3634360000000001</v>
      </c>
      <c r="AJ200" s="33">
        <v>8.3605649999999994</v>
      </c>
      <c r="AK200" s="33">
        <v>8.3552479999999996</v>
      </c>
      <c r="AL200" s="33">
        <v>8.3504989999999992</v>
      </c>
      <c r="AM200" s="34">
        <v>9.0220000000000005E-3</v>
      </c>
    </row>
    <row r="201" spans="1:39" ht="15" customHeight="1" x14ac:dyDescent="0.45">
      <c r="A201" s="104" t="s">
        <v>1278</v>
      </c>
      <c r="B201" s="55" t="s">
        <v>1104</v>
      </c>
      <c r="C201" s="33">
        <v>0</v>
      </c>
      <c r="D201" s="33">
        <v>0</v>
      </c>
      <c r="E201" s="33">
        <v>0</v>
      </c>
      <c r="F201" s="33">
        <v>0</v>
      </c>
      <c r="G201" s="33">
        <v>0</v>
      </c>
      <c r="H201" s="33">
        <v>0</v>
      </c>
      <c r="I201" s="33">
        <v>0</v>
      </c>
      <c r="J201" s="33">
        <v>0</v>
      </c>
      <c r="K201" s="33">
        <v>0</v>
      </c>
      <c r="L201" s="33">
        <v>0</v>
      </c>
      <c r="M201" s="33">
        <v>0</v>
      </c>
      <c r="N201" s="33">
        <v>0</v>
      </c>
      <c r="O201" s="33">
        <v>0</v>
      </c>
      <c r="P201" s="33">
        <v>0</v>
      </c>
      <c r="Q201" s="33">
        <v>0</v>
      </c>
      <c r="R201" s="33">
        <v>0</v>
      </c>
      <c r="S201" s="33">
        <v>0</v>
      </c>
      <c r="T201" s="33">
        <v>0</v>
      </c>
      <c r="U201" s="33">
        <v>0</v>
      </c>
      <c r="V201" s="33">
        <v>0</v>
      </c>
      <c r="W201" s="33">
        <v>0</v>
      </c>
      <c r="X201" s="33">
        <v>0</v>
      </c>
      <c r="Y201" s="33">
        <v>0</v>
      </c>
      <c r="Z201" s="33">
        <v>0</v>
      </c>
      <c r="AA201" s="33">
        <v>0</v>
      </c>
      <c r="AB201" s="33">
        <v>0</v>
      </c>
      <c r="AC201" s="33">
        <v>0</v>
      </c>
      <c r="AD201" s="33">
        <v>0</v>
      </c>
      <c r="AE201" s="33">
        <v>0</v>
      </c>
      <c r="AF201" s="33">
        <v>0</v>
      </c>
      <c r="AG201" s="33">
        <v>0</v>
      </c>
      <c r="AH201" s="33">
        <v>0</v>
      </c>
      <c r="AI201" s="33">
        <v>0</v>
      </c>
      <c r="AJ201" s="33">
        <v>0</v>
      </c>
      <c r="AK201" s="33">
        <v>0</v>
      </c>
      <c r="AL201" s="33">
        <v>0</v>
      </c>
      <c r="AM201" s="34" t="s">
        <v>153</v>
      </c>
    </row>
    <row r="202" spans="1:39" ht="15" customHeight="1" x14ac:dyDescent="0.45">
      <c r="A202" s="104" t="s">
        <v>1279</v>
      </c>
      <c r="B202" s="55" t="s">
        <v>1106</v>
      </c>
      <c r="C202" s="33">
        <v>0</v>
      </c>
      <c r="D202" s="33">
        <v>0</v>
      </c>
      <c r="E202" s="33">
        <v>0</v>
      </c>
      <c r="F202" s="33">
        <v>7.9595549999999999</v>
      </c>
      <c r="G202" s="33">
        <v>11.938395999999999</v>
      </c>
      <c r="H202" s="33">
        <v>11.971097</v>
      </c>
      <c r="I202" s="33">
        <v>12.230165</v>
      </c>
      <c r="J202" s="33">
        <v>12.364464</v>
      </c>
      <c r="K202" s="33">
        <v>12.537409</v>
      </c>
      <c r="L202" s="33">
        <v>12.764647</v>
      </c>
      <c r="M202" s="33">
        <v>13.018902000000001</v>
      </c>
      <c r="N202" s="33">
        <v>13.306433</v>
      </c>
      <c r="O202" s="33">
        <v>13.615897</v>
      </c>
      <c r="P202" s="33">
        <v>13.749979</v>
      </c>
      <c r="Q202" s="33">
        <v>14.026387</v>
      </c>
      <c r="R202" s="33">
        <v>14.275238</v>
      </c>
      <c r="S202" s="33">
        <v>14.491269000000001</v>
      </c>
      <c r="T202" s="33">
        <v>14.617667000000001</v>
      </c>
      <c r="U202" s="33">
        <v>14.634460000000001</v>
      </c>
      <c r="V202" s="33">
        <v>14.64052</v>
      </c>
      <c r="W202" s="33">
        <v>14.639011999999999</v>
      </c>
      <c r="X202" s="33">
        <v>14.637562000000001</v>
      </c>
      <c r="Y202" s="33">
        <v>14.636165</v>
      </c>
      <c r="Z202" s="33">
        <v>14.634836999999999</v>
      </c>
      <c r="AA202" s="33">
        <v>14.633573999999999</v>
      </c>
      <c r="AB202" s="33">
        <v>14.632355</v>
      </c>
      <c r="AC202" s="33">
        <v>14.631207</v>
      </c>
      <c r="AD202" s="33">
        <v>14.630124</v>
      </c>
      <c r="AE202" s="33">
        <v>14.629108</v>
      </c>
      <c r="AF202" s="33">
        <v>14.628157</v>
      </c>
      <c r="AG202" s="33">
        <v>14.627267</v>
      </c>
      <c r="AH202" s="33">
        <v>14.626442000000001</v>
      </c>
      <c r="AI202" s="33">
        <v>14.625683</v>
      </c>
      <c r="AJ202" s="33">
        <v>14.624976999999999</v>
      </c>
      <c r="AK202" s="33">
        <v>14.624338</v>
      </c>
      <c r="AL202" s="33">
        <v>14.623761</v>
      </c>
      <c r="AM202" s="34" t="s">
        <v>153</v>
      </c>
    </row>
    <row r="203" spans="1:39" ht="15" customHeight="1" x14ac:dyDescent="0.45">
      <c r="A203" s="104" t="s">
        <v>1280</v>
      </c>
      <c r="B203" s="55" t="s">
        <v>1108</v>
      </c>
      <c r="C203" s="33">
        <v>0</v>
      </c>
      <c r="D203" s="33">
        <v>0</v>
      </c>
      <c r="E203" s="33">
        <v>0</v>
      </c>
      <c r="F203" s="33">
        <v>1.3928499999999999</v>
      </c>
      <c r="G203" s="33">
        <v>10.107721</v>
      </c>
      <c r="H203" s="33">
        <v>10.19553</v>
      </c>
      <c r="I203" s="33">
        <v>10.494729</v>
      </c>
      <c r="J203" s="33">
        <v>10.70599</v>
      </c>
      <c r="K203" s="33">
        <v>10.980376</v>
      </c>
      <c r="L203" s="33">
        <v>11.312794</v>
      </c>
      <c r="M203" s="33">
        <v>11.670686999999999</v>
      </c>
      <c r="N203" s="33">
        <v>12.024585999999999</v>
      </c>
      <c r="O203" s="33">
        <v>12.380637</v>
      </c>
      <c r="P203" s="33">
        <v>12.501379</v>
      </c>
      <c r="Q203" s="33">
        <v>12.740722999999999</v>
      </c>
      <c r="R203" s="33">
        <v>12.959728</v>
      </c>
      <c r="S203" s="33">
        <v>13.119230999999999</v>
      </c>
      <c r="T203" s="33">
        <v>13.245267999999999</v>
      </c>
      <c r="U203" s="33">
        <v>13.275638000000001</v>
      </c>
      <c r="V203" s="33">
        <v>13.225581999999999</v>
      </c>
      <c r="W203" s="33">
        <v>13.25324</v>
      </c>
      <c r="X203" s="33">
        <v>13.279852</v>
      </c>
      <c r="Y203" s="33">
        <v>13.303535999999999</v>
      </c>
      <c r="Z203" s="33">
        <v>13.323252</v>
      </c>
      <c r="AA203" s="33">
        <v>13.34046</v>
      </c>
      <c r="AB203" s="33">
        <v>13.356968</v>
      </c>
      <c r="AC203" s="33">
        <v>13.348678</v>
      </c>
      <c r="AD203" s="33">
        <v>13.364737999999999</v>
      </c>
      <c r="AE203" s="33">
        <v>13.379579</v>
      </c>
      <c r="AF203" s="33">
        <v>13.39331</v>
      </c>
      <c r="AG203" s="33">
        <v>13.406254000000001</v>
      </c>
      <c r="AH203" s="33">
        <v>13.418702</v>
      </c>
      <c r="AI203" s="33">
        <v>13.406297</v>
      </c>
      <c r="AJ203" s="33">
        <v>13.419644</v>
      </c>
      <c r="AK203" s="33">
        <v>13.429266</v>
      </c>
      <c r="AL203" s="33">
        <v>13.439902</v>
      </c>
      <c r="AM203" s="34" t="s">
        <v>153</v>
      </c>
    </row>
    <row r="204" spans="1:39" ht="15" customHeight="1" x14ac:dyDescent="0.45">
      <c r="A204" s="104" t="s">
        <v>1281</v>
      </c>
      <c r="B204" s="55" t="s">
        <v>1110</v>
      </c>
      <c r="C204" s="33">
        <v>0</v>
      </c>
      <c r="D204" s="33">
        <v>0</v>
      </c>
      <c r="E204" s="33">
        <v>0</v>
      </c>
      <c r="F204" s="33">
        <v>1.3808670000000001</v>
      </c>
      <c r="G204" s="33">
        <v>8.9562089999999994</v>
      </c>
      <c r="H204" s="33">
        <v>8.9937570000000004</v>
      </c>
      <c r="I204" s="33">
        <v>9.2102149999999998</v>
      </c>
      <c r="J204" s="33">
        <v>9.3548609999999996</v>
      </c>
      <c r="K204" s="33">
        <v>9.5311179999999993</v>
      </c>
      <c r="L204" s="33">
        <v>9.7536860000000001</v>
      </c>
      <c r="M204" s="33">
        <v>10.004166</v>
      </c>
      <c r="N204" s="33">
        <v>10.277953</v>
      </c>
      <c r="O204" s="33">
        <v>10.571615</v>
      </c>
      <c r="P204" s="33">
        <v>10.682195999999999</v>
      </c>
      <c r="Q204" s="33">
        <v>10.892621999999999</v>
      </c>
      <c r="R204" s="33">
        <v>11.073562000000001</v>
      </c>
      <c r="S204" s="33">
        <v>11.237947</v>
      </c>
      <c r="T204" s="33">
        <v>11.336293</v>
      </c>
      <c r="U204" s="33">
        <v>11.353794000000001</v>
      </c>
      <c r="V204" s="33">
        <v>11.367467</v>
      </c>
      <c r="W204" s="33">
        <v>11.371117</v>
      </c>
      <c r="X204" s="33">
        <v>11.369260000000001</v>
      </c>
      <c r="Y204" s="33">
        <v>11.367728</v>
      </c>
      <c r="Z204" s="33">
        <v>11.366526</v>
      </c>
      <c r="AA204" s="33">
        <v>11.365610999999999</v>
      </c>
      <c r="AB204" s="33">
        <v>11.364965</v>
      </c>
      <c r="AC204" s="33">
        <v>11.336758</v>
      </c>
      <c r="AD204" s="33">
        <v>11.341748000000001</v>
      </c>
      <c r="AE204" s="33">
        <v>11.348293999999999</v>
      </c>
      <c r="AF204" s="33">
        <v>11.356622</v>
      </c>
      <c r="AG204" s="33">
        <v>11.366841000000001</v>
      </c>
      <c r="AH204" s="33">
        <v>11.378907</v>
      </c>
      <c r="AI204" s="33">
        <v>11.380813</v>
      </c>
      <c r="AJ204" s="33">
        <v>11.397183</v>
      </c>
      <c r="AK204" s="33">
        <v>11.414842</v>
      </c>
      <c r="AL204" s="33">
        <v>11.433688</v>
      </c>
      <c r="AM204" s="34" t="s">
        <v>153</v>
      </c>
    </row>
    <row r="205" spans="1:39" ht="15" customHeight="1" x14ac:dyDescent="0.45">
      <c r="A205" s="104" t="s">
        <v>1282</v>
      </c>
      <c r="B205" s="55" t="s">
        <v>1112</v>
      </c>
      <c r="C205" s="33">
        <v>0</v>
      </c>
      <c r="D205" s="33">
        <v>0</v>
      </c>
      <c r="E205" s="33">
        <v>0</v>
      </c>
      <c r="F205" s="33">
        <v>7.9084130000000004</v>
      </c>
      <c r="G205" s="33">
        <v>8.1033139999999992</v>
      </c>
      <c r="H205" s="33">
        <v>8.1033139999999992</v>
      </c>
      <c r="I205" s="33">
        <v>8.1033139999999992</v>
      </c>
      <c r="J205" s="33">
        <v>8.1033139999999992</v>
      </c>
      <c r="K205" s="33">
        <v>8.1033139999999992</v>
      </c>
      <c r="L205" s="33">
        <v>8.1033150000000003</v>
      </c>
      <c r="M205" s="33">
        <v>8.1033150000000003</v>
      </c>
      <c r="N205" s="33">
        <v>8.1033150000000003</v>
      </c>
      <c r="O205" s="33">
        <v>8.1033150000000003</v>
      </c>
      <c r="P205" s="33">
        <v>8.1033139999999992</v>
      </c>
      <c r="Q205" s="33">
        <v>8.1033139999999992</v>
      </c>
      <c r="R205" s="33">
        <v>8.1033139999999992</v>
      </c>
      <c r="S205" s="33">
        <v>8.1033150000000003</v>
      </c>
      <c r="T205" s="33">
        <v>8.1033139999999992</v>
      </c>
      <c r="U205" s="33">
        <v>8.1033139999999992</v>
      </c>
      <c r="V205" s="33">
        <v>8.1033150000000003</v>
      </c>
      <c r="W205" s="33">
        <v>8.1033150000000003</v>
      </c>
      <c r="X205" s="33">
        <v>8.1033150000000003</v>
      </c>
      <c r="Y205" s="33">
        <v>8.1033139999999992</v>
      </c>
      <c r="Z205" s="33">
        <v>8.1033139999999992</v>
      </c>
      <c r="AA205" s="33">
        <v>8.1033139999999992</v>
      </c>
      <c r="AB205" s="33">
        <v>8.1033139999999992</v>
      </c>
      <c r="AC205" s="33">
        <v>8.1033139999999992</v>
      </c>
      <c r="AD205" s="33">
        <v>8.1033139999999992</v>
      </c>
      <c r="AE205" s="33">
        <v>8.1033139999999992</v>
      </c>
      <c r="AF205" s="33">
        <v>8.1033139999999992</v>
      </c>
      <c r="AG205" s="33">
        <v>8.1033139999999992</v>
      </c>
      <c r="AH205" s="33">
        <v>8.1033139999999992</v>
      </c>
      <c r="AI205" s="33">
        <v>8.1033139999999992</v>
      </c>
      <c r="AJ205" s="33">
        <v>8.1033139999999992</v>
      </c>
      <c r="AK205" s="33">
        <v>8.1033139999999992</v>
      </c>
      <c r="AL205" s="33">
        <v>8.1033139999999992</v>
      </c>
      <c r="AM205" s="34" t="s">
        <v>153</v>
      </c>
    </row>
    <row r="206" spans="1:39" ht="15" customHeight="1" x14ac:dyDescent="0.45">
      <c r="A206" s="104" t="s">
        <v>1283</v>
      </c>
      <c r="B206" s="55" t="s">
        <v>1217</v>
      </c>
      <c r="C206" s="33">
        <v>6.3011509999999999</v>
      </c>
      <c r="D206" s="33">
        <v>6.4385209999999997</v>
      </c>
      <c r="E206" s="33">
        <v>6.6048099999999996</v>
      </c>
      <c r="F206" s="33">
        <v>6.8276479999999999</v>
      </c>
      <c r="G206" s="33">
        <v>6.8684019999999997</v>
      </c>
      <c r="H206" s="33">
        <v>6.9244490000000001</v>
      </c>
      <c r="I206" s="33">
        <v>7.0070959999999998</v>
      </c>
      <c r="J206" s="33">
        <v>7.1159420000000004</v>
      </c>
      <c r="K206" s="33">
        <v>7.250597</v>
      </c>
      <c r="L206" s="33">
        <v>7.4256279999999997</v>
      </c>
      <c r="M206" s="33">
        <v>7.625324</v>
      </c>
      <c r="N206" s="33">
        <v>7.8462350000000001</v>
      </c>
      <c r="O206" s="33">
        <v>8.0692419999999991</v>
      </c>
      <c r="P206" s="33">
        <v>8.1851210000000005</v>
      </c>
      <c r="Q206" s="33">
        <v>8.3471069999999994</v>
      </c>
      <c r="R206" s="33">
        <v>8.4797329999999995</v>
      </c>
      <c r="S206" s="33">
        <v>8.5961920000000003</v>
      </c>
      <c r="T206" s="33">
        <v>8.6581810000000008</v>
      </c>
      <c r="U206" s="33">
        <v>8.6632680000000004</v>
      </c>
      <c r="V206" s="33">
        <v>8.6676959999999994</v>
      </c>
      <c r="W206" s="33">
        <v>8.6666170000000005</v>
      </c>
      <c r="X206" s="33">
        <v>8.6699509999999993</v>
      </c>
      <c r="Y206" s="33">
        <v>8.6711310000000008</v>
      </c>
      <c r="Z206" s="33">
        <v>8.6706230000000009</v>
      </c>
      <c r="AA206" s="33">
        <v>8.6704779999999992</v>
      </c>
      <c r="AB206" s="33">
        <v>8.6701320000000006</v>
      </c>
      <c r="AC206" s="33">
        <v>8.6702680000000001</v>
      </c>
      <c r="AD206" s="33">
        <v>8.6705170000000003</v>
      </c>
      <c r="AE206" s="33">
        <v>8.6704889999999999</v>
      </c>
      <c r="AF206" s="33">
        <v>8.6703609999999998</v>
      </c>
      <c r="AG206" s="33">
        <v>8.6701969999999999</v>
      </c>
      <c r="AH206" s="33">
        <v>8.6676760000000002</v>
      </c>
      <c r="AI206" s="33">
        <v>8.6604650000000003</v>
      </c>
      <c r="AJ206" s="33">
        <v>8.6625390000000007</v>
      </c>
      <c r="AK206" s="33">
        <v>8.6654330000000002</v>
      </c>
      <c r="AL206" s="33">
        <v>8.6691939999999992</v>
      </c>
      <c r="AM206" s="34">
        <v>8.7880000000000007E-3</v>
      </c>
    </row>
    <row r="207" spans="1:39" ht="15" customHeight="1" x14ac:dyDescent="0.45">
      <c r="A207" s="104" t="s">
        <v>1284</v>
      </c>
      <c r="B207" s="57" t="s">
        <v>1219</v>
      </c>
      <c r="C207" s="61">
        <v>7.1502119999999998</v>
      </c>
      <c r="D207" s="61">
        <v>7.4054779999999996</v>
      </c>
      <c r="E207" s="61">
        <v>7.5719219999999998</v>
      </c>
      <c r="F207" s="61">
        <v>7.8773220000000004</v>
      </c>
      <c r="G207" s="61">
        <v>7.9070869999999998</v>
      </c>
      <c r="H207" s="61">
        <v>7.9951660000000002</v>
      </c>
      <c r="I207" s="61">
        <v>8.1356350000000006</v>
      </c>
      <c r="J207" s="61">
        <v>8.2765489999999993</v>
      </c>
      <c r="K207" s="61">
        <v>8.4877990000000008</v>
      </c>
      <c r="L207" s="61">
        <v>8.7198030000000006</v>
      </c>
      <c r="M207" s="61">
        <v>8.9767890000000001</v>
      </c>
      <c r="N207" s="61">
        <v>9.2548100000000009</v>
      </c>
      <c r="O207" s="61">
        <v>9.5377170000000007</v>
      </c>
      <c r="P207" s="61">
        <v>9.6685669999999995</v>
      </c>
      <c r="Q207" s="61">
        <v>9.8500770000000006</v>
      </c>
      <c r="R207" s="61">
        <v>10.011843000000001</v>
      </c>
      <c r="S207" s="61">
        <v>10.164061999999999</v>
      </c>
      <c r="T207" s="61">
        <v>10.245290000000001</v>
      </c>
      <c r="U207" s="61">
        <v>10.241292</v>
      </c>
      <c r="V207" s="61">
        <v>10.234813000000001</v>
      </c>
      <c r="W207" s="61">
        <v>10.225982999999999</v>
      </c>
      <c r="X207" s="61">
        <v>10.237005</v>
      </c>
      <c r="Y207" s="61">
        <v>10.24714</v>
      </c>
      <c r="Z207" s="61">
        <v>10.245927</v>
      </c>
      <c r="AA207" s="61">
        <v>10.242195000000001</v>
      </c>
      <c r="AB207" s="61">
        <v>10.25914</v>
      </c>
      <c r="AC207" s="61">
        <v>10.274910999999999</v>
      </c>
      <c r="AD207" s="61">
        <v>10.271243</v>
      </c>
      <c r="AE207" s="61">
        <v>10.266928999999999</v>
      </c>
      <c r="AF207" s="61">
        <v>10.276313</v>
      </c>
      <c r="AG207" s="61">
        <v>10.289151</v>
      </c>
      <c r="AH207" s="61">
        <v>10.296497</v>
      </c>
      <c r="AI207" s="61">
        <v>10.296493999999999</v>
      </c>
      <c r="AJ207" s="61">
        <v>10.313452</v>
      </c>
      <c r="AK207" s="61">
        <v>10.324871</v>
      </c>
      <c r="AL207" s="61">
        <v>10.326869</v>
      </c>
      <c r="AM207" s="60">
        <v>9.8279999999999999E-3</v>
      </c>
    </row>
    <row r="209" spans="1:39" ht="15" customHeight="1" x14ac:dyDescent="0.45">
      <c r="B209" s="57" t="s">
        <v>1285</v>
      </c>
    </row>
    <row r="210" spans="1:39" ht="15" customHeight="1" x14ac:dyDescent="0.45">
      <c r="B210" s="57" t="s">
        <v>1094</v>
      </c>
    </row>
    <row r="211" spans="1:39" ht="15" customHeight="1" x14ac:dyDescent="0.45">
      <c r="A211" s="104" t="s">
        <v>1286</v>
      </c>
      <c r="B211" s="55" t="s">
        <v>1096</v>
      </c>
      <c r="C211" s="182">
        <v>103.358757</v>
      </c>
      <c r="D211" s="182">
        <v>111.97107699999999</v>
      </c>
      <c r="E211" s="182">
        <v>119.15055099999999</v>
      </c>
      <c r="F211" s="182">
        <v>118.140503</v>
      </c>
      <c r="G211" s="182">
        <v>112.686829</v>
      </c>
      <c r="H211" s="182">
        <v>110.27093499999999</v>
      </c>
      <c r="I211" s="182">
        <v>110.631821</v>
      </c>
      <c r="J211" s="182">
        <v>108.461929</v>
      </c>
      <c r="K211" s="182">
        <v>105.291573</v>
      </c>
      <c r="L211" s="182">
        <v>106.02504</v>
      </c>
      <c r="M211" s="182">
        <v>105.19470200000001</v>
      </c>
      <c r="N211" s="182">
        <v>102.40456399999999</v>
      </c>
      <c r="O211" s="182">
        <v>102.374832</v>
      </c>
      <c r="P211" s="182">
        <v>104.110123</v>
      </c>
      <c r="Q211" s="182">
        <v>104.23477200000001</v>
      </c>
      <c r="R211" s="182">
        <v>103.402649</v>
      </c>
      <c r="S211" s="182">
        <v>103.47653200000001</v>
      </c>
      <c r="T211" s="182">
        <v>103.70134</v>
      </c>
      <c r="U211" s="182">
        <v>103.930847</v>
      </c>
      <c r="V211" s="182">
        <v>105.422768</v>
      </c>
      <c r="W211" s="182">
        <v>105.857658</v>
      </c>
      <c r="X211" s="182">
        <v>106.236908</v>
      </c>
      <c r="Y211" s="182">
        <v>106.92684199999999</v>
      </c>
      <c r="Z211" s="182">
        <v>108.27984600000001</v>
      </c>
      <c r="AA211" s="182">
        <v>107.499557</v>
      </c>
      <c r="AB211" s="182">
        <v>107.84172100000001</v>
      </c>
      <c r="AC211" s="182">
        <v>109.378975</v>
      </c>
      <c r="AD211" s="182">
        <v>109.818634</v>
      </c>
      <c r="AE211" s="182">
        <v>110.328979</v>
      </c>
      <c r="AF211" s="182">
        <v>111.828186</v>
      </c>
      <c r="AG211" s="182">
        <v>113.561195</v>
      </c>
      <c r="AH211" s="182">
        <v>114.745316</v>
      </c>
      <c r="AI211" s="182">
        <v>114.339241</v>
      </c>
      <c r="AJ211" s="182">
        <v>114.991272</v>
      </c>
      <c r="AK211" s="182">
        <v>116.787994</v>
      </c>
      <c r="AL211" s="182">
        <v>117.34432200000001</v>
      </c>
      <c r="AM211" s="34">
        <v>1.379E-3</v>
      </c>
    </row>
    <row r="212" spans="1:39" ht="15" customHeight="1" x14ac:dyDescent="0.45">
      <c r="A212" s="104" t="s">
        <v>1287</v>
      </c>
      <c r="B212" s="55" t="s">
        <v>1098</v>
      </c>
      <c r="C212" s="182">
        <v>51.569507999999999</v>
      </c>
      <c r="D212" s="182">
        <v>57.119385000000001</v>
      </c>
      <c r="E212" s="182">
        <v>62.358063000000001</v>
      </c>
      <c r="F212" s="182">
        <v>63.713588999999999</v>
      </c>
      <c r="G212" s="182">
        <v>62.498824999999997</v>
      </c>
      <c r="H212" s="182">
        <v>62.839390000000002</v>
      </c>
      <c r="I212" s="182">
        <v>64.788368000000006</v>
      </c>
      <c r="J212" s="182">
        <v>65.303261000000006</v>
      </c>
      <c r="K212" s="182">
        <v>65.141211999999996</v>
      </c>
      <c r="L212" s="182">
        <v>67.204207999999994</v>
      </c>
      <c r="M212" s="182">
        <v>67.618217000000001</v>
      </c>
      <c r="N212" s="182">
        <v>67.615050999999994</v>
      </c>
      <c r="O212" s="182">
        <v>69.427643000000003</v>
      </c>
      <c r="P212" s="182">
        <v>72.060066000000006</v>
      </c>
      <c r="Q212" s="182">
        <v>73.424048999999997</v>
      </c>
      <c r="R212" s="182">
        <v>74.163703999999996</v>
      </c>
      <c r="S212" s="182">
        <v>75.276527000000002</v>
      </c>
      <c r="T212" s="182">
        <v>76.297340000000005</v>
      </c>
      <c r="U212" s="182">
        <v>76.645865999999998</v>
      </c>
      <c r="V212" s="182">
        <v>78.334205999999995</v>
      </c>
      <c r="W212" s="182">
        <v>78.913284000000004</v>
      </c>
      <c r="X212" s="182">
        <v>79.687325000000001</v>
      </c>
      <c r="Y212" s="182">
        <v>80.436974000000006</v>
      </c>
      <c r="Z212" s="182">
        <v>81.122009000000006</v>
      </c>
      <c r="AA212" s="182">
        <v>79.674599000000001</v>
      </c>
      <c r="AB212" s="182">
        <v>78.954964000000004</v>
      </c>
      <c r="AC212" s="182">
        <v>78.955048000000005</v>
      </c>
      <c r="AD212" s="182">
        <v>78.000220999999996</v>
      </c>
      <c r="AE212" s="182">
        <v>76.955582000000007</v>
      </c>
      <c r="AF212" s="182">
        <v>76.843033000000005</v>
      </c>
      <c r="AG212" s="182">
        <v>76.270683000000005</v>
      </c>
      <c r="AH212" s="182">
        <v>75.289794999999998</v>
      </c>
      <c r="AI212" s="182">
        <v>73.213142000000005</v>
      </c>
      <c r="AJ212" s="182">
        <v>72.601196000000002</v>
      </c>
      <c r="AK212" s="182">
        <v>71.712463</v>
      </c>
      <c r="AL212" s="182">
        <v>69.541984999999997</v>
      </c>
      <c r="AM212" s="34">
        <v>5.8050000000000003E-3</v>
      </c>
    </row>
    <row r="213" spans="1:39" ht="15" customHeight="1" x14ac:dyDescent="0.45">
      <c r="A213" s="104" t="s">
        <v>1288</v>
      </c>
      <c r="B213" s="55" t="s">
        <v>1100</v>
      </c>
      <c r="C213" s="182">
        <v>0</v>
      </c>
      <c r="D213" s="182">
        <v>0</v>
      </c>
      <c r="E213" s="182">
        <v>0</v>
      </c>
      <c r="F213" s="182">
        <v>0.17020299999999999</v>
      </c>
      <c r="G213" s="182">
        <v>0.168821</v>
      </c>
      <c r="H213" s="182">
        <v>0.17266500000000001</v>
      </c>
      <c r="I213" s="182">
        <v>0.180616</v>
      </c>
      <c r="J213" s="182">
        <v>0.184781</v>
      </c>
      <c r="K213" s="182">
        <v>0.18733</v>
      </c>
      <c r="L213" s="182">
        <v>0.19719600000000001</v>
      </c>
      <c r="M213" s="182">
        <v>0.20346900000000001</v>
      </c>
      <c r="N213" s="182">
        <v>0.20712900000000001</v>
      </c>
      <c r="O213" s="182">
        <v>0.21679300000000001</v>
      </c>
      <c r="P213" s="182">
        <v>0.23036699999999999</v>
      </c>
      <c r="Q213" s="182">
        <v>0.24094499999999999</v>
      </c>
      <c r="R213" s="182">
        <v>0.25041000000000002</v>
      </c>
      <c r="S213" s="182">
        <v>0.26181399999999999</v>
      </c>
      <c r="T213" s="182">
        <v>0.273949</v>
      </c>
      <c r="U213" s="182">
        <v>0.28712300000000002</v>
      </c>
      <c r="V213" s="182">
        <v>0.30388900000000002</v>
      </c>
      <c r="W213" s="182">
        <v>0.31793900000000003</v>
      </c>
      <c r="X213" s="182">
        <v>0.33301900000000001</v>
      </c>
      <c r="Y213" s="182">
        <v>0.34949000000000002</v>
      </c>
      <c r="Z213" s="182">
        <v>0.368091</v>
      </c>
      <c r="AA213" s="182">
        <v>0.37918800000000003</v>
      </c>
      <c r="AB213" s="182">
        <v>0.394679</v>
      </c>
      <c r="AC213" s="182">
        <v>0.41525400000000001</v>
      </c>
      <c r="AD213" s="182">
        <v>0.43240600000000001</v>
      </c>
      <c r="AE213" s="182">
        <v>0.45049899999999998</v>
      </c>
      <c r="AF213" s="182">
        <v>0.47449200000000002</v>
      </c>
      <c r="AG213" s="182">
        <v>0.49949700000000002</v>
      </c>
      <c r="AH213" s="182">
        <v>0.52318699999999996</v>
      </c>
      <c r="AI213" s="182">
        <v>0.541072</v>
      </c>
      <c r="AJ213" s="182">
        <v>0.56715199999999999</v>
      </c>
      <c r="AK213" s="182">
        <v>0.59811999999999999</v>
      </c>
      <c r="AL213" s="182">
        <v>0.62249399999999999</v>
      </c>
      <c r="AM213" s="34" t="s">
        <v>153</v>
      </c>
    </row>
    <row r="214" spans="1:39" ht="15" customHeight="1" x14ac:dyDescent="0.45">
      <c r="A214" s="104" t="s">
        <v>1289</v>
      </c>
      <c r="B214" s="55" t="s">
        <v>1102</v>
      </c>
      <c r="C214" s="182">
        <v>0</v>
      </c>
      <c r="D214" s="182">
        <v>0</v>
      </c>
      <c r="E214" s="182">
        <v>0</v>
      </c>
      <c r="F214" s="182">
        <v>0.11008800000000001</v>
      </c>
      <c r="G214" s="182">
        <v>0.106014</v>
      </c>
      <c r="H214" s="182">
        <v>0.105325</v>
      </c>
      <c r="I214" s="182">
        <v>0.10825899999999999</v>
      </c>
      <c r="J214" s="182">
        <v>0.111113</v>
      </c>
      <c r="K214" s="182">
        <v>0.113814</v>
      </c>
      <c r="L214" s="182">
        <v>0.122984</v>
      </c>
      <c r="M214" s="182">
        <v>0.131358</v>
      </c>
      <c r="N214" s="182">
        <v>0.13875100000000001</v>
      </c>
      <c r="O214" s="182">
        <v>0.15070500000000001</v>
      </c>
      <c r="P214" s="182">
        <v>0.16652400000000001</v>
      </c>
      <c r="Q214" s="182">
        <v>0.18149299999999999</v>
      </c>
      <c r="R214" s="182">
        <v>0.19697799999999999</v>
      </c>
      <c r="S214" s="182">
        <v>0.21541399999999999</v>
      </c>
      <c r="T214" s="182">
        <v>0.236512</v>
      </c>
      <c r="U214" s="182">
        <v>0.26052500000000001</v>
      </c>
      <c r="V214" s="182">
        <v>0.29031000000000001</v>
      </c>
      <c r="W214" s="182">
        <v>0.320492</v>
      </c>
      <c r="X214" s="182">
        <v>0.35455799999999998</v>
      </c>
      <c r="Y214" s="182">
        <v>0.393762</v>
      </c>
      <c r="Z214" s="182">
        <v>0.43935299999999999</v>
      </c>
      <c r="AA214" s="182">
        <v>0.47980600000000001</v>
      </c>
      <c r="AB214" s="182">
        <v>0.52975899999999998</v>
      </c>
      <c r="AC214" s="182">
        <v>0.59238000000000002</v>
      </c>
      <c r="AD214" s="182">
        <v>0.65586100000000003</v>
      </c>
      <c r="AE214" s="182">
        <v>0.72680299999999998</v>
      </c>
      <c r="AF214" s="182">
        <v>0.81452800000000003</v>
      </c>
      <c r="AG214" s="182">
        <v>0.91269100000000003</v>
      </c>
      <c r="AH214" s="182">
        <v>1.017862</v>
      </c>
      <c r="AI214" s="182">
        <v>1.1211260000000001</v>
      </c>
      <c r="AJ214" s="182">
        <v>1.252197</v>
      </c>
      <c r="AK214" s="182">
        <v>1.4074169999999999</v>
      </c>
      <c r="AL214" s="182">
        <v>1.561388</v>
      </c>
      <c r="AM214" s="34" t="s">
        <v>153</v>
      </c>
    </row>
    <row r="215" spans="1:39" ht="15" customHeight="1" x14ac:dyDescent="0.45">
      <c r="A215" s="104" t="s">
        <v>1290</v>
      </c>
      <c r="B215" s="55" t="s">
        <v>1104</v>
      </c>
      <c r="C215" s="182">
        <v>32.597777999999998</v>
      </c>
      <c r="D215" s="182">
        <v>34.771332000000001</v>
      </c>
      <c r="E215" s="182">
        <v>36.564632000000003</v>
      </c>
      <c r="F215" s="182">
        <v>36.816516999999997</v>
      </c>
      <c r="G215" s="182">
        <v>35.351546999999997</v>
      </c>
      <c r="H215" s="182">
        <v>35.368049999999997</v>
      </c>
      <c r="I215" s="182">
        <v>36.245220000000003</v>
      </c>
      <c r="J215" s="182">
        <v>36.409697999999999</v>
      </c>
      <c r="K215" s="182">
        <v>36.368622000000002</v>
      </c>
      <c r="L215" s="182">
        <v>38.051730999999997</v>
      </c>
      <c r="M215" s="182">
        <v>38.763897</v>
      </c>
      <c r="N215" s="182">
        <v>39.012531000000003</v>
      </c>
      <c r="O215" s="182">
        <v>40.528984000000001</v>
      </c>
      <c r="P215" s="182">
        <v>42.797173000000001</v>
      </c>
      <c r="Q215" s="182">
        <v>44.600192999999997</v>
      </c>
      <c r="R215" s="182">
        <v>46.599967999999997</v>
      </c>
      <c r="S215" s="182">
        <v>48.693232999999999</v>
      </c>
      <c r="T215" s="182">
        <v>50.950221999999997</v>
      </c>
      <c r="U215" s="182">
        <v>54.313873000000001</v>
      </c>
      <c r="V215" s="182">
        <v>57.485329</v>
      </c>
      <c r="W215" s="182">
        <v>60.143112000000002</v>
      </c>
      <c r="X215" s="182">
        <v>62.995674000000001</v>
      </c>
      <c r="Y215" s="182">
        <v>66.111542</v>
      </c>
      <c r="Z215" s="182">
        <v>69.630142000000006</v>
      </c>
      <c r="AA215" s="182">
        <v>71.729301000000007</v>
      </c>
      <c r="AB215" s="182">
        <v>74.659653000000006</v>
      </c>
      <c r="AC215" s="182">
        <v>78.551720000000003</v>
      </c>
      <c r="AD215" s="182">
        <v>81.796211</v>
      </c>
      <c r="AE215" s="182">
        <v>85.218964</v>
      </c>
      <c r="AF215" s="182">
        <v>89.757507000000004</v>
      </c>
      <c r="AG215" s="182">
        <v>94.487578999999997</v>
      </c>
      <c r="AH215" s="182">
        <v>98.832984999999994</v>
      </c>
      <c r="AI215" s="182">
        <v>102.21152499999999</v>
      </c>
      <c r="AJ215" s="182">
        <v>106.992981</v>
      </c>
      <c r="AK215" s="182">
        <v>112.79888200000001</v>
      </c>
      <c r="AL215" s="182">
        <v>117.213219</v>
      </c>
      <c r="AM215" s="34">
        <v>3.6387999999999997E-2</v>
      </c>
    </row>
    <row r="216" spans="1:39" ht="15" customHeight="1" x14ac:dyDescent="0.45">
      <c r="A216" s="104" t="s">
        <v>1291</v>
      </c>
      <c r="B216" s="55" t="s">
        <v>1106</v>
      </c>
      <c r="C216" s="182">
        <v>0</v>
      </c>
      <c r="D216" s="182">
        <v>0</v>
      </c>
      <c r="E216" s="182">
        <v>0</v>
      </c>
      <c r="F216" s="182">
        <v>1.2255370000000001</v>
      </c>
      <c r="G216" s="182">
        <v>1.2155849999999999</v>
      </c>
      <c r="H216" s="182">
        <v>1.243269</v>
      </c>
      <c r="I216" s="182">
        <v>1.3005180000000001</v>
      </c>
      <c r="J216" s="182">
        <v>1.3305089999999999</v>
      </c>
      <c r="K216" s="182">
        <v>1.3488599999999999</v>
      </c>
      <c r="L216" s="182">
        <v>1.419902</v>
      </c>
      <c r="M216" s="182">
        <v>1.465069</v>
      </c>
      <c r="N216" s="182">
        <v>1.4914229999999999</v>
      </c>
      <c r="O216" s="182">
        <v>1.5610090000000001</v>
      </c>
      <c r="P216" s="182">
        <v>1.6587479999999999</v>
      </c>
      <c r="Q216" s="182">
        <v>1.73491</v>
      </c>
      <c r="R216" s="182">
        <v>1.8030679999999999</v>
      </c>
      <c r="S216" s="182">
        <v>1.885178</v>
      </c>
      <c r="T216" s="182">
        <v>1.972558</v>
      </c>
      <c r="U216" s="182">
        <v>2.0674199999999998</v>
      </c>
      <c r="V216" s="182">
        <v>2.1881390000000001</v>
      </c>
      <c r="W216" s="182">
        <v>2.2893059999999998</v>
      </c>
      <c r="X216" s="182">
        <v>2.3978869999999999</v>
      </c>
      <c r="Y216" s="182">
        <v>2.5164900000000001</v>
      </c>
      <c r="Z216" s="182">
        <v>2.6504240000000001</v>
      </c>
      <c r="AA216" s="182">
        <v>2.7303259999999998</v>
      </c>
      <c r="AB216" s="182">
        <v>2.8418679999999998</v>
      </c>
      <c r="AC216" s="182">
        <v>2.9900169999999999</v>
      </c>
      <c r="AD216" s="182">
        <v>3.1135169999999999</v>
      </c>
      <c r="AE216" s="182">
        <v>3.2438020000000001</v>
      </c>
      <c r="AF216" s="182">
        <v>3.4165580000000002</v>
      </c>
      <c r="AG216" s="182">
        <v>3.5966049999999998</v>
      </c>
      <c r="AH216" s="182">
        <v>3.767188</v>
      </c>
      <c r="AI216" s="182">
        <v>3.895966</v>
      </c>
      <c r="AJ216" s="182">
        <v>4.0837500000000002</v>
      </c>
      <c r="AK216" s="182">
        <v>4.3067359999999999</v>
      </c>
      <c r="AL216" s="182">
        <v>4.48224</v>
      </c>
      <c r="AM216" s="34" t="s">
        <v>153</v>
      </c>
    </row>
    <row r="217" spans="1:39" ht="15" customHeight="1" x14ac:dyDescent="0.45">
      <c r="A217" s="104" t="s">
        <v>1292</v>
      </c>
      <c r="B217" s="55" t="s">
        <v>1108</v>
      </c>
      <c r="C217" s="182">
        <v>0</v>
      </c>
      <c r="D217" s="182">
        <v>0</v>
      </c>
      <c r="E217" s="182">
        <v>0</v>
      </c>
      <c r="F217" s="182">
        <v>0</v>
      </c>
      <c r="G217" s="182">
        <v>0</v>
      </c>
      <c r="H217" s="182">
        <v>0.27235100000000001</v>
      </c>
      <c r="I217" s="182">
        <v>0.28489199999999998</v>
      </c>
      <c r="J217" s="182">
        <v>0.291462</v>
      </c>
      <c r="K217" s="182">
        <v>0.29548200000000002</v>
      </c>
      <c r="L217" s="182">
        <v>0.31104500000000002</v>
      </c>
      <c r="M217" s="182">
        <v>0.32093899999999997</v>
      </c>
      <c r="N217" s="182">
        <v>0.326712</v>
      </c>
      <c r="O217" s="182">
        <v>0.34195500000000001</v>
      </c>
      <c r="P217" s="182">
        <v>0.36336600000000002</v>
      </c>
      <c r="Q217" s="182">
        <v>0.38005100000000003</v>
      </c>
      <c r="R217" s="182">
        <v>0.39498100000000003</v>
      </c>
      <c r="S217" s="182">
        <v>0.412968</v>
      </c>
      <c r="T217" s="182">
        <v>0.43210999999999999</v>
      </c>
      <c r="U217" s="182">
        <v>0.45289000000000001</v>
      </c>
      <c r="V217" s="182">
        <v>0.47933500000000001</v>
      </c>
      <c r="W217" s="182">
        <v>0.50149699999999997</v>
      </c>
      <c r="X217" s="182">
        <v>0.52528200000000003</v>
      </c>
      <c r="Y217" s="182">
        <v>0.55126399999999998</v>
      </c>
      <c r="Z217" s="182">
        <v>0.58060299999999998</v>
      </c>
      <c r="AA217" s="182">
        <v>0.59810700000000006</v>
      </c>
      <c r="AB217" s="182">
        <v>0.62254100000000001</v>
      </c>
      <c r="AC217" s="182">
        <v>0.65499499999999999</v>
      </c>
      <c r="AD217" s="182">
        <v>0.68204900000000002</v>
      </c>
      <c r="AE217" s="182">
        <v>0.71058900000000003</v>
      </c>
      <c r="AF217" s="182">
        <v>0.74843300000000001</v>
      </c>
      <c r="AG217" s="182">
        <v>0.78787399999999996</v>
      </c>
      <c r="AH217" s="182">
        <v>0.82524200000000003</v>
      </c>
      <c r="AI217" s="182">
        <v>0.85345300000000002</v>
      </c>
      <c r="AJ217" s="182">
        <v>0.89458899999999997</v>
      </c>
      <c r="AK217" s="182">
        <v>0.94343600000000005</v>
      </c>
      <c r="AL217" s="182">
        <v>0.98188200000000003</v>
      </c>
      <c r="AM217" s="34" t="s">
        <v>153</v>
      </c>
    </row>
    <row r="218" spans="1:39" ht="15" customHeight="1" x14ac:dyDescent="0.45">
      <c r="A218" s="104" t="s">
        <v>1293</v>
      </c>
      <c r="B218" s="55" t="s">
        <v>1110</v>
      </c>
      <c r="C218" s="182">
        <v>0</v>
      </c>
      <c r="D218" s="182">
        <v>0</v>
      </c>
      <c r="E218" s="182">
        <v>0</v>
      </c>
      <c r="F218" s="182">
        <v>0</v>
      </c>
      <c r="G218" s="182">
        <v>0</v>
      </c>
      <c r="H218" s="182">
        <v>0.26835599999999998</v>
      </c>
      <c r="I218" s="182">
        <v>0.28071200000000002</v>
      </c>
      <c r="J218" s="182">
        <v>0.287186</v>
      </c>
      <c r="K218" s="182">
        <v>0.29114699999999999</v>
      </c>
      <c r="L218" s="182">
        <v>0.306481</v>
      </c>
      <c r="M218" s="182">
        <v>0.31623000000000001</v>
      </c>
      <c r="N218" s="182">
        <v>0.32191900000000001</v>
      </c>
      <c r="O218" s="182">
        <v>0.33693899999999999</v>
      </c>
      <c r="P218" s="182">
        <v>0.35803499999999999</v>
      </c>
      <c r="Q218" s="182">
        <v>0.374475</v>
      </c>
      <c r="R218" s="182">
        <v>0.38918599999999998</v>
      </c>
      <c r="S218" s="182">
        <v>0.40690900000000002</v>
      </c>
      <c r="T218" s="182">
        <v>0.42576999999999998</v>
      </c>
      <c r="U218" s="182">
        <v>0.44624599999999998</v>
      </c>
      <c r="V218" s="182">
        <v>0.47230299999999997</v>
      </c>
      <c r="W218" s="182">
        <v>0.49413899999999999</v>
      </c>
      <c r="X218" s="182">
        <v>0.51757600000000004</v>
      </c>
      <c r="Y218" s="182">
        <v>0.54317599999999999</v>
      </c>
      <c r="Z218" s="182">
        <v>0.57208499999999995</v>
      </c>
      <c r="AA218" s="182">
        <v>0.58933199999999997</v>
      </c>
      <c r="AB218" s="182">
        <v>0.61340799999999995</v>
      </c>
      <c r="AC218" s="182">
        <v>0.64538499999999999</v>
      </c>
      <c r="AD218" s="182">
        <v>0.67204200000000003</v>
      </c>
      <c r="AE218" s="182">
        <v>0.70016400000000001</v>
      </c>
      <c r="AF218" s="182">
        <v>0.73745300000000003</v>
      </c>
      <c r="AG218" s="182">
        <v>0.77631499999999998</v>
      </c>
      <c r="AH218" s="182">
        <v>0.81313500000000005</v>
      </c>
      <c r="AI218" s="182">
        <v>0.84093099999999998</v>
      </c>
      <c r="AJ218" s="182">
        <v>0.88146400000000003</v>
      </c>
      <c r="AK218" s="182">
        <v>0.92959499999999995</v>
      </c>
      <c r="AL218" s="182">
        <v>0.967476</v>
      </c>
      <c r="AM218" s="34" t="s">
        <v>153</v>
      </c>
    </row>
    <row r="219" spans="1:39" ht="15" customHeight="1" x14ac:dyDescent="0.45">
      <c r="A219" s="104" t="s">
        <v>1294</v>
      </c>
      <c r="B219" s="55" t="s">
        <v>1112</v>
      </c>
      <c r="C219" s="182">
        <v>0</v>
      </c>
      <c r="D219" s="182">
        <v>0</v>
      </c>
      <c r="E219" s="182">
        <v>0</v>
      </c>
      <c r="F219" s="182">
        <v>0</v>
      </c>
      <c r="G219" s="182">
        <v>0</v>
      </c>
      <c r="H219" s="182">
        <v>0</v>
      </c>
      <c r="I219" s="182">
        <v>0</v>
      </c>
      <c r="J219" s="182">
        <v>0</v>
      </c>
      <c r="K219" s="182">
        <v>0</v>
      </c>
      <c r="L219" s="182">
        <v>0</v>
      </c>
      <c r="M219" s="182">
        <v>0</v>
      </c>
      <c r="N219" s="182">
        <v>0</v>
      </c>
      <c r="O219" s="182">
        <v>0</v>
      </c>
      <c r="P219" s="182">
        <v>0</v>
      </c>
      <c r="Q219" s="182">
        <v>0</v>
      </c>
      <c r="R219" s="182">
        <v>0</v>
      </c>
      <c r="S219" s="182">
        <v>0</v>
      </c>
      <c r="T219" s="182">
        <v>0</v>
      </c>
      <c r="U219" s="182">
        <v>0</v>
      </c>
      <c r="V219" s="182">
        <v>0</v>
      </c>
      <c r="W219" s="182">
        <v>0</v>
      </c>
      <c r="X219" s="182">
        <v>0</v>
      </c>
      <c r="Y219" s="182">
        <v>0</v>
      </c>
      <c r="Z219" s="182">
        <v>0</v>
      </c>
      <c r="AA219" s="182">
        <v>0</v>
      </c>
      <c r="AB219" s="182">
        <v>0</v>
      </c>
      <c r="AC219" s="182">
        <v>0</v>
      </c>
      <c r="AD219" s="182">
        <v>0</v>
      </c>
      <c r="AE219" s="182">
        <v>0</v>
      </c>
      <c r="AF219" s="182">
        <v>0</v>
      </c>
      <c r="AG219" s="182">
        <v>0</v>
      </c>
      <c r="AH219" s="182">
        <v>0</v>
      </c>
      <c r="AI219" s="182">
        <v>0</v>
      </c>
      <c r="AJ219" s="182">
        <v>0</v>
      </c>
      <c r="AK219" s="182">
        <v>0</v>
      </c>
      <c r="AL219" s="182">
        <v>0</v>
      </c>
      <c r="AM219" s="34" t="s">
        <v>153</v>
      </c>
    </row>
    <row r="220" spans="1:39" ht="15" customHeight="1" x14ac:dyDescent="0.45">
      <c r="A220" s="104" t="s">
        <v>1295</v>
      </c>
      <c r="B220" s="55" t="s">
        <v>1114</v>
      </c>
      <c r="C220" s="182">
        <v>187.52604700000001</v>
      </c>
      <c r="D220" s="182">
        <v>203.86180100000001</v>
      </c>
      <c r="E220" s="182">
        <v>218.07324199999999</v>
      </c>
      <c r="F220" s="182">
        <v>220.17643699999999</v>
      </c>
      <c r="G220" s="182">
        <v>212.027603</v>
      </c>
      <c r="H220" s="182">
        <v>210.540344</v>
      </c>
      <c r="I220" s="182">
        <v>213.82041899999999</v>
      </c>
      <c r="J220" s="182">
        <v>212.379929</v>
      </c>
      <c r="K220" s="182">
        <v>209.03805500000001</v>
      </c>
      <c r="L220" s="182">
        <v>213.63859600000001</v>
      </c>
      <c r="M220" s="182">
        <v>214.01388499999999</v>
      </c>
      <c r="N220" s="182">
        <v>211.51808199999999</v>
      </c>
      <c r="O220" s="182">
        <v>214.93884299999999</v>
      </c>
      <c r="P220" s="182">
        <v>221.744415</v>
      </c>
      <c r="Q220" s="182">
        <v>225.17089799999999</v>
      </c>
      <c r="R220" s="182">
        <v>227.200974</v>
      </c>
      <c r="S220" s="182">
        <v>230.628601</v>
      </c>
      <c r="T220" s="182">
        <v>234.28980999999999</v>
      </c>
      <c r="U220" s="182">
        <v>238.40477000000001</v>
      </c>
      <c r="V220" s="182">
        <v>244.97627299999999</v>
      </c>
      <c r="W220" s="182">
        <v>248.83744799999999</v>
      </c>
      <c r="X220" s="182">
        <v>253.04821799999999</v>
      </c>
      <c r="Y220" s="182">
        <v>257.82952899999998</v>
      </c>
      <c r="Z220" s="182">
        <v>263.64254799999998</v>
      </c>
      <c r="AA220" s="182">
        <v>263.68023699999998</v>
      </c>
      <c r="AB220" s="182">
        <v>266.45855699999998</v>
      </c>
      <c r="AC220" s="182">
        <v>272.18377700000002</v>
      </c>
      <c r="AD220" s="182">
        <v>275.17089800000002</v>
      </c>
      <c r="AE220" s="182">
        <v>278.33538800000002</v>
      </c>
      <c r="AF220" s="182">
        <v>284.62020899999999</v>
      </c>
      <c r="AG220" s="182">
        <v>290.892426</v>
      </c>
      <c r="AH220" s="182">
        <v>295.81469700000002</v>
      </c>
      <c r="AI220" s="182">
        <v>297.016479</v>
      </c>
      <c r="AJ220" s="182">
        <v>302.26458700000001</v>
      </c>
      <c r="AK220" s="182">
        <v>309.48464999999999</v>
      </c>
      <c r="AL220" s="182">
        <v>312.71502700000002</v>
      </c>
      <c r="AM220" s="34">
        <v>1.2663000000000001E-2</v>
      </c>
    </row>
    <row r="221" spans="1:39" ht="15" customHeight="1" x14ac:dyDescent="0.45">
      <c r="B221" s="57" t="s">
        <v>1115</v>
      </c>
      <c r="C221" s="183"/>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c r="AA221" s="183"/>
      <c r="AB221" s="183"/>
      <c r="AC221" s="183"/>
      <c r="AD221" s="183"/>
      <c r="AE221" s="183"/>
      <c r="AF221" s="183"/>
      <c r="AG221" s="183"/>
      <c r="AH221" s="183"/>
      <c r="AI221" s="183"/>
      <c r="AJ221" s="183"/>
      <c r="AK221" s="183"/>
      <c r="AL221" s="183"/>
    </row>
    <row r="222" spans="1:39" ht="15" customHeight="1" x14ac:dyDescent="0.45">
      <c r="A222" s="104" t="s">
        <v>1296</v>
      </c>
      <c r="B222" s="55" t="s">
        <v>1096</v>
      </c>
      <c r="C222" s="182">
        <v>117.132492</v>
      </c>
      <c r="D222" s="182">
        <v>112.449997</v>
      </c>
      <c r="E222" s="182">
        <v>131.024857</v>
      </c>
      <c r="F222" s="182">
        <v>144.43885800000001</v>
      </c>
      <c r="G222" s="182">
        <v>154.796753</v>
      </c>
      <c r="H222" s="182">
        <v>158.91734299999999</v>
      </c>
      <c r="I222" s="182">
        <v>172.84565699999999</v>
      </c>
      <c r="J222" s="182">
        <v>184.340698</v>
      </c>
      <c r="K222" s="182">
        <v>183.02593999999999</v>
      </c>
      <c r="L222" s="182">
        <v>175.20509300000001</v>
      </c>
      <c r="M222" s="182">
        <v>172.778763</v>
      </c>
      <c r="N222" s="182">
        <v>167.08544900000001</v>
      </c>
      <c r="O222" s="182">
        <v>164.59477200000001</v>
      </c>
      <c r="P222" s="182">
        <v>170.79750100000001</v>
      </c>
      <c r="Q222" s="182">
        <v>178.12069700000001</v>
      </c>
      <c r="R222" s="182">
        <v>180.77430699999999</v>
      </c>
      <c r="S222" s="182">
        <v>181.764252</v>
      </c>
      <c r="T222" s="182">
        <v>184.167374</v>
      </c>
      <c r="U222" s="182">
        <v>190.792801</v>
      </c>
      <c r="V222" s="182">
        <v>199.74494899999999</v>
      </c>
      <c r="W222" s="182">
        <v>204.43452500000001</v>
      </c>
      <c r="X222" s="182">
        <v>205.06626900000001</v>
      </c>
      <c r="Y222" s="182">
        <v>206.09193400000001</v>
      </c>
      <c r="Z222" s="182">
        <v>211.3134</v>
      </c>
      <c r="AA222" s="182">
        <v>213.11468500000001</v>
      </c>
      <c r="AB222" s="182">
        <v>210.348984</v>
      </c>
      <c r="AC222" s="182">
        <v>210.34916699999999</v>
      </c>
      <c r="AD222" s="182">
        <v>214.585846</v>
      </c>
      <c r="AE222" s="182">
        <v>219.201279</v>
      </c>
      <c r="AF222" s="182">
        <v>221.533691</v>
      </c>
      <c r="AG222" s="182">
        <v>222.88789399999999</v>
      </c>
      <c r="AH222" s="182">
        <v>224.292633</v>
      </c>
      <c r="AI222" s="182">
        <v>223.88514699999999</v>
      </c>
      <c r="AJ222" s="182">
        <v>223.16885400000001</v>
      </c>
      <c r="AK222" s="182">
        <v>226.311386</v>
      </c>
      <c r="AL222" s="182">
        <v>229.995499</v>
      </c>
      <c r="AM222" s="34">
        <v>2.1269E-2</v>
      </c>
    </row>
    <row r="223" spans="1:39" ht="15" customHeight="1" x14ac:dyDescent="0.45">
      <c r="A223" s="104" t="s">
        <v>1297</v>
      </c>
      <c r="B223" s="55" t="s">
        <v>1098</v>
      </c>
      <c r="C223" s="182">
        <v>55.456249</v>
      </c>
      <c r="D223" s="182">
        <v>51.381892999999998</v>
      </c>
      <c r="E223" s="182">
        <v>57.74342</v>
      </c>
      <c r="F223" s="182">
        <v>58.960929999999998</v>
      </c>
      <c r="G223" s="182">
        <v>60.832107999999998</v>
      </c>
      <c r="H223" s="182">
        <v>59.673050000000003</v>
      </c>
      <c r="I223" s="182">
        <v>62.530532999999998</v>
      </c>
      <c r="J223" s="182">
        <v>64.279228000000003</v>
      </c>
      <c r="K223" s="182">
        <v>61.162312</v>
      </c>
      <c r="L223" s="182">
        <v>56.040011999999997</v>
      </c>
      <c r="M223" s="182">
        <v>52.703262000000002</v>
      </c>
      <c r="N223" s="182">
        <v>48.607455999999999</v>
      </c>
      <c r="O223" s="182">
        <v>46.666618</v>
      </c>
      <c r="P223" s="182">
        <v>47.140194000000001</v>
      </c>
      <c r="Q223" s="182">
        <v>47.797919999999998</v>
      </c>
      <c r="R223" s="182">
        <v>47.289023999999998</v>
      </c>
      <c r="S223" s="182">
        <v>46.309704000000004</v>
      </c>
      <c r="T223" s="182">
        <v>45.654766000000002</v>
      </c>
      <c r="U223" s="182">
        <v>45.986060999999999</v>
      </c>
      <c r="V223" s="182">
        <v>47.064857000000003</v>
      </c>
      <c r="W223" s="182">
        <v>47.399731000000003</v>
      </c>
      <c r="X223" s="182">
        <v>46.820487999999997</v>
      </c>
      <c r="Y223" s="182">
        <v>46.340606999999999</v>
      </c>
      <c r="Z223" s="182">
        <v>46.791477</v>
      </c>
      <c r="AA223" s="182">
        <v>46.450015999999998</v>
      </c>
      <c r="AB223" s="182">
        <v>45.104664</v>
      </c>
      <c r="AC223" s="182">
        <v>44.348117999999999</v>
      </c>
      <c r="AD223" s="182">
        <v>44.454304</v>
      </c>
      <c r="AE223" s="182">
        <v>44.589958000000003</v>
      </c>
      <c r="AF223" s="182">
        <v>44.231926000000001</v>
      </c>
      <c r="AG223" s="182">
        <v>43.662185999999998</v>
      </c>
      <c r="AH223" s="182">
        <v>43.072333999999998</v>
      </c>
      <c r="AI223" s="182">
        <v>42.109642000000001</v>
      </c>
      <c r="AJ223" s="182">
        <v>41.068195000000003</v>
      </c>
      <c r="AK223" s="182">
        <v>40.700806</v>
      </c>
      <c r="AL223" s="182">
        <v>40.376975999999999</v>
      </c>
      <c r="AM223" s="34">
        <v>-7.064E-3</v>
      </c>
    </row>
    <row r="224" spans="1:39" ht="15" customHeight="1" x14ac:dyDescent="0.45">
      <c r="A224" s="104" t="s">
        <v>1298</v>
      </c>
      <c r="B224" s="55" t="s">
        <v>1100</v>
      </c>
      <c r="C224" s="182">
        <v>0</v>
      </c>
      <c r="D224" s="182">
        <v>0</v>
      </c>
      <c r="E224" s="182">
        <v>0</v>
      </c>
      <c r="F224" s="182">
        <v>0.14854999999999999</v>
      </c>
      <c r="G224" s="182">
        <v>0.162221</v>
      </c>
      <c r="H224" s="182">
        <v>0.16941100000000001</v>
      </c>
      <c r="I224" s="182">
        <v>0.18793599999999999</v>
      </c>
      <c r="J224" s="182">
        <v>0.20452500000000001</v>
      </c>
      <c r="K224" s="182">
        <v>0.20698900000000001</v>
      </c>
      <c r="L224" s="182">
        <v>0.20207700000000001</v>
      </c>
      <c r="M224" s="182">
        <v>0.20322100000000001</v>
      </c>
      <c r="N224" s="182">
        <v>0.20058500000000001</v>
      </c>
      <c r="O224" s="182">
        <v>0.20272899999999999</v>
      </c>
      <c r="P224" s="182">
        <v>0.215836</v>
      </c>
      <c r="Q224" s="182">
        <v>0.23092399999999999</v>
      </c>
      <c r="R224" s="182">
        <v>0.240619</v>
      </c>
      <c r="S224" s="182">
        <v>0.248392</v>
      </c>
      <c r="T224" s="182">
        <v>0.25839000000000001</v>
      </c>
      <c r="U224" s="182">
        <v>0.274841</v>
      </c>
      <c r="V224" s="182">
        <v>0.29579699999999998</v>
      </c>
      <c r="W224" s="182">
        <v>0.31165599999999999</v>
      </c>
      <c r="X224" s="182">
        <v>0.32190600000000003</v>
      </c>
      <c r="Y224" s="182">
        <v>0.33317600000000003</v>
      </c>
      <c r="Z224" s="182">
        <v>0.35186099999999998</v>
      </c>
      <c r="AA224" s="182">
        <v>0.36551600000000001</v>
      </c>
      <c r="AB224" s="182">
        <v>0.37162299999999998</v>
      </c>
      <c r="AC224" s="182">
        <v>0.38281700000000002</v>
      </c>
      <c r="AD224" s="182">
        <v>0.40230700000000003</v>
      </c>
      <c r="AE224" s="182">
        <v>0.42337200000000003</v>
      </c>
      <c r="AF224" s="182">
        <v>0.44084099999999998</v>
      </c>
      <c r="AG224" s="182">
        <v>0.45701900000000001</v>
      </c>
      <c r="AH224" s="182">
        <v>0.47389999999999999</v>
      </c>
      <c r="AI224" s="182">
        <v>0.48746</v>
      </c>
      <c r="AJ224" s="182">
        <v>0.50072700000000003</v>
      </c>
      <c r="AK224" s="182">
        <v>0.52327100000000004</v>
      </c>
      <c r="AL224" s="182">
        <v>0.54803400000000002</v>
      </c>
      <c r="AM224" s="34" t="s">
        <v>153</v>
      </c>
    </row>
    <row r="225" spans="1:39" ht="15" customHeight="1" x14ac:dyDescent="0.45">
      <c r="A225" s="104" t="s">
        <v>1299</v>
      </c>
      <c r="B225" s="55" t="s">
        <v>1102</v>
      </c>
      <c r="C225" s="182">
        <v>0.27735799999999999</v>
      </c>
      <c r="D225" s="182">
        <v>0.263154</v>
      </c>
      <c r="E225" s="182">
        <v>0.30306899999999998</v>
      </c>
      <c r="F225" s="182">
        <v>0.79432599999999998</v>
      </c>
      <c r="G225" s="182">
        <v>0.81642199999999998</v>
      </c>
      <c r="H225" s="182">
        <v>0.80427800000000005</v>
      </c>
      <c r="I225" s="182">
        <v>0.84346399999999999</v>
      </c>
      <c r="J225" s="182">
        <v>0.86952799999999997</v>
      </c>
      <c r="K225" s="182">
        <v>0.83522200000000002</v>
      </c>
      <c r="L225" s="182">
        <v>0.77673400000000004</v>
      </c>
      <c r="M225" s="182">
        <v>0.74640099999999998</v>
      </c>
      <c r="N225" s="182">
        <v>0.70493099999999997</v>
      </c>
      <c r="O225" s="182">
        <v>0.68259300000000001</v>
      </c>
      <c r="P225" s="182">
        <v>0.69706999999999997</v>
      </c>
      <c r="Q225" s="182">
        <v>0.71622200000000003</v>
      </c>
      <c r="R225" s="182">
        <v>0.71814100000000003</v>
      </c>
      <c r="S225" s="182">
        <v>0.713951</v>
      </c>
      <c r="T225" s="182">
        <v>0.71575900000000003</v>
      </c>
      <c r="U225" s="182">
        <v>0.73512699999999997</v>
      </c>
      <c r="V225" s="182">
        <v>0.76629100000000006</v>
      </c>
      <c r="W225" s="182">
        <v>0.78284299999999996</v>
      </c>
      <c r="X225" s="182">
        <v>0.78348799999999996</v>
      </c>
      <c r="Y225" s="182">
        <v>0.78845699999999996</v>
      </c>
      <c r="Z225" s="182">
        <v>0.81092699999999995</v>
      </c>
      <c r="AA225" s="182">
        <v>0.82072199999999995</v>
      </c>
      <c r="AB225" s="182">
        <v>0.814577</v>
      </c>
      <c r="AC225" s="182">
        <v>0.82179100000000005</v>
      </c>
      <c r="AD225" s="182">
        <v>0.84733800000000004</v>
      </c>
      <c r="AE225" s="182">
        <v>0.87618399999999996</v>
      </c>
      <c r="AF225" s="182">
        <v>0.89753799999999995</v>
      </c>
      <c r="AG225" s="182">
        <v>0.91625199999999996</v>
      </c>
      <c r="AH225" s="182">
        <v>0.93789800000000001</v>
      </c>
      <c r="AI225" s="182">
        <v>0.95373799999999997</v>
      </c>
      <c r="AJ225" s="182">
        <v>0.97049600000000003</v>
      </c>
      <c r="AK225" s="182">
        <v>0.99751999999999996</v>
      </c>
      <c r="AL225" s="182">
        <v>1.028675</v>
      </c>
      <c r="AM225" s="34">
        <v>4.0911000000000003E-2</v>
      </c>
    </row>
    <row r="226" spans="1:39" ht="15" customHeight="1" x14ac:dyDescent="0.45">
      <c r="A226" s="104" t="s">
        <v>1300</v>
      </c>
      <c r="B226" s="55" t="s">
        <v>1104</v>
      </c>
      <c r="C226" s="182">
        <v>7.546468</v>
      </c>
      <c r="D226" s="182">
        <v>7.0782020000000001</v>
      </c>
      <c r="E226" s="182">
        <v>8.0650250000000003</v>
      </c>
      <c r="F226" s="182">
        <v>8.7572880000000008</v>
      </c>
      <c r="G226" s="182">
        <v>9.2290790000000005</v>
      </c>
      <c r="H226" s="182">
        <v>9.3094239999999999</v>
      </c>
      <c r="I226" s="182">
        <v>9.9840239999999998</v>
      </c>
      <c r="J226" s="182">
        <v>10.513417</v>
      </c>
      <c r="K226" s="182">
        <v>10.316071000000001</v>
      </c>
      <c r="L226" s="182">
        <v>9.869097</v>
      </c>
      <c r="M226" s="182">
        <v>9.8175559999999997</v>
      </c>
      <c r="N226" s="182">
        <v>9.6732960000000006</v>
      </c>
      <c r="O226" s="182">
        <v>9.7606120000000001</v>
      </c>
      <c r="P226" s="182">
        <v>10.391655</v>
      </c>
      <c r="Q226" s="182">
        <v>11.118080000000001</v>
      </c>
      <c r="R226" s="182">
        <v>11.584852</v>
      </c>
      <c r="S226" s="182">
        <v>11.95912</v>
      </c>
      <c r="T226" s="182">
        <v>12.440445</v>
      </c>
      <c r="U226" s="182">
        <v>13.232514</v>
      </c>
      <c r="V226" s="182">
        <v>14.241465</v>
      </c>
      <c r="W226" s="182">
        <v>15.004992</v>
      </c>
      <c r="X226" s="182">
        <v>15.498506000000001</v>
      </c>
      <c r="Y226" s="182">
        <v>16.041129999999999</v>
      </c>
      <c r="Z226" s="182">
        <v>16.940701000000001</v>
      </c>
      <c r="AA226" s="182">
        <v>17.598133000000001</v>
      </c>
      <c r="AB226" s="182">
        <v>17.892160000000001</v>
      </c>
      <c r="AC226" s="182">
        <v>18.431121999999998</v>
      </c>
      <c r="AD226" s="182">
        <v>19.369484</v>
      </c>
      <c r="AE226" s="182">
        <v>20.383704999999999</v>
      </c>
      <c r="AF226" s="182">
        <v>21.224755999999999</v>
      </c>
      <c r="AG226" s="182">
        <v>22.003653</v>
      </c>
      <c r="AH226" s="182">
        <v>22.816433</v>
      </c>
      <c r="AI226" s="182">
        <v>23.469256999999999</v>
      </c>
      <c r="AJ226" s="182">
        <v>24.108035999999998</v>
      </c>
      <c r="AK226" s="182">
        <v>25.193429999999999</v>
      </c>
      <c r="AL226" s="182">
        <v>26.385672</v>
      </c>
      <c r="AM226" s="34">
        <v>3.9459000000000001E-2</v>
      </c>
    </row>
    <row r="227" spans="1:39" ht="15" customHeight="1" x14ac:dyDescent="0.45">
      <c r="A227" s="104" t="s">
        <v>1301</v>
      </c>
      <c r="B227" s="55" t="s">
        <v>1106</v>
      </c>
      <c r="C227" s="182">
        <v>0</v>
      </c>
      <c r="D227" s="182">
        <v>0</v>
      </c>
      <c r="E227" s="182">
        <v>0</v>
      </c>
      <c r="F227" s="182">
        <v>1.204788</v>
      </c>
      <c r="G227" s="182">
        <v>1.315672</v>
      </c>
      <c r="H227" s="182">
        <v>1.37398</v>
      </c>
      <c r="I227" s="182">
        <v>1.5242230000000001</v>
      </c>
      <c r="J227" s="182">
        <v>1.6587700000000001</v>
      </c>
      <c r="K227" s="182">
        <v>1.678752</v>
      </c>
      <c r="L227" s="182">
        <v>1.638911</v>
      </c>
      <c r="M227" s="182">
        <v>1.648188</v>
      </c>
      <c r="N227" s="182">
        <v>1.6268100000000001</v>
      </c>
      <c r="O227" s="182">
        <v>1.6442030000000001</v>
      </c>
      <c r="P227" s="182">
        <v>1.7505040000000001</v>
      </c>
      <c r="Q227" s="182">
        <v>1.872873</v>
      </c>
      <c r="R227" s="182">
        <v>1.9515020000000001</v>
      </c>
      <c r="S227" s="182">
        <v>2.014548</v>
      </c>
      <c r="T227" s="182">
        <v>2.0956290000000002</v>
      </c>
      <c r="U227" s="182">
        <v>2.2290549999999998</v>
      </c>
      <c r="V227" s="182">
        <v>2.399016</v>
      </c>
      <c r="W227" s="182">
        <v>2.5276350000000001</v>
      </c>
      <c r="X227" s="182">
        <v>2.6107680000000002</v>
      </c>
      <c r="Y227" s="182">
        <v>2.702175</v>
      </c>
      <c r="Z227" s="182">
        <v>2.85371</v>
      </c>
      <c r="AA227" s="182">
        <v>2.9644569999999999</v>
      </c>
      <c r="AB227" s="182">
        <v>3.0139860000000001</v>
      </c>
      <c r="AC227" s="182">
        <v>3.1047760000000002</v>
      </c>
      <c r="AD227" s="182">
        <v>3.2628460000000001</v>
      </c>
      <c r="AE227" s="182">
        <v>3.433694</v>
      </c>
      <c r="AF227" s="182">
        <v>3.5753720000000002</v>
      </c>
      <c r="AG227" s="182">
        <v>3.7065790000000001</v>
      </c>
      <c r="AH227" s="182">
        <v>3.8434940000000002</v>
      </c>
      <c r="AI227" s="182">
        <v>3.953465</v>
      </c>
      <c r="AJ227" s="182">
        <v>4.0610689999999998</v>
      </c>
      <c r="AK227" s="182">
        <v>4.243906</v>
      </c>
      <c r="AL227" s="182">
        <v>4.4447429999999999</v>
      </c>
      <c r="AM227" s="34" t="s">
        <v>153</v>
      </c>
    </row>
    <row r="228" spans="1:39" ht="15" customHeight="1" x14ac:dyDescent="0.45">
      <c r="A228" s="104" t="s">
        <v>1302</v>
      </c>
      <c r="B228" s="55" t="s">
        <v>1108</v>
      </c>
      <c r="C228" s="182">
        <v>0</v>
      </c>
      <c r="D228" s="182">
        <v>0</v>
      </c>
      <c r="E228" s="182">
        <v>0</v>
      </c>
      <c r="F228" s="182">
        <v>0.56984400000000002</v>
      </c>
      <c r="G228" s="182">
        <v>0.62229100000000004</v>
      </c>
      <c r="H228" s="182">
        <v>0.64986999999999995</v>
      </c>
      <c r="I228" s="182">
        <v>0.72093200000000002</v>
      </c>
      <c r="J228" s="182">
        <v>0.78456999999999999</v>
      </c>
      <c r="K228" s="182">
        <v>0.79402200000000001</v>
      </c>
      <c r="L228" s="182">
        <v>0.775177</v>
      </c>
      <c r="M228" s="182">
        <v>0.77956499999999995</v>
      </c>
      <c r="N228" s="182">
        <v>0.76945399999999997</v>
      </c>
      <c r="O228" s="182">
        <v>0.77768099999999996</v>
      </c>
      <c r="P228" s="182">
        <v>0.827959</v>
      </c>
      <c r="Q228" s="182">
        <v>0.88583699999999999</v>
      </c>
      <c r="R228" s="182">
        <v>0.92302799999999996</v>
      </c>
      <c r="S228" s="182">
        <v>0.952847</v>
      </c>
      <c r="T228" s="182">
        <v>0.99119699999999999</v>
      </c>
      <c r="U228" s="182">
        <v>1.054306</v>
      </c>
      <c r="V228" s="182">
        <v>1.1346940000000001</v>
      </c>
      <c r="W228" s="182">
        <v>1.1955290000000001</v>
      </c>
      <c r="X228" s="182">
        <v>1.2348490000000001</v>
      </c>
      <c r="Y228" s="182">
        <v>1.2780830000000001</v>
      </c>
      <c r="Z228" s="182">
        <v>1.3497570000000001</v>
      </c>
      <c r="AA228" s="182">
        <v>1.4021380000000001</v>
      </c>
      <c r="AB228" s="182">
        <v>1.425565</v>
      </c>
      <c r="AC228" s="182">
        <v>1.468507</v>
      </c>
      <c r="AD228" s="182">
        <v>1.5432710000000001</v>
      </c>
      <c r="AE228" s="182">
        <v>1.62408</v>
      </c>
      <c r="AF228" s="182">
        <v>1.6910909999999999</v>
      </c>
      <c r="AG228" s="182">
        <v>1.75315</v>
      </c>
      <c r="AH228" s="182">
        <v>1.8179080000000001</v>
      </c>
      <c r="AI228" s="182">
        <v>1.869923</v>
      </c>
      <c r="AJ228" s="182">
        <v>1.920817</v>
      </c>
      <c r="AK228" s="182">
        <v>2.0072960000000002</v>
      </c>
      <c r="AL228" s="182">
        <v>2.1022889999999999</v>
      </c>
      <c r="AM228" s="34" t="s">
        <v>153</v>
      </c>
    </row>
    <row r="229" spans="1:39" ht="15" customHeight="1" x14ac:dyDescent="0.45">
      <c r="A229" s="104" t="s">
        <v>1303</v>
      </c>
      <c r="B229" s="55" t="s">
        <v>1110</v>
      </c>
      <c r="C229" s="182">
        <v>0</v>
      </c>
      <c r="D229" s="182">
        <v>0</v>
      </c>
      <c r="E229" s="182">
        <v>0</v>
      </c>
      <c r="F229" s="182">
        <v>0.50151100000000004</v>
      </c>
      <c r="G229" s="182">
        <v>0.54766800000000004</v>
      </c>
      <c r="H229" s="182">
        <v>0.57194</v>
      </c>
      <c r="I229" s="182">
        <v>0.63448099999999996</v>
      </c>
      <c r="J229" s="182">
        <v>0.69048799999999999</v>
      </c>
      <c r="K229" s="182">
        <v>0.69880600000000004</v>
      </c>
      <c r="L229" s="182">
        <v>0.68222099999999997</v>
      </c>
      <c r="M229" s="182">
        <v>0.686083</v>
      </c>
      <c r="N229" s="182">
        <v>0.67718400000000001</v>
      </c>
      <c r="O229" s="182">
        <v>0.68442400000000003</v>
      </c>
      <c r="P229" s="182">
        <v>0.72867400000000004</v>
      </c>
      <c r="Q229" s="182">
        <v>0.77961100000000005</v>
      </c>
      <c r="R229" s="182">
        <v>0.81234200000000001</v>
      </c>
      <c r="S229" s="182">
        <v>0.83858600000000005</v>
      </c>
      <c r="T229" s="182">
        <v>0.87233700000000003</v>
      </c>
      <c r="U229" s="182">
        <v>0.92787799999999998</v>
      </c>
      <c r="V229" s="182">
        <v>0.99862700000000004</v>
      </c>
      <c r="W229" s="182">
        <v>1.0521659999999999</v>
      </c>
      <c r="X229" s="182">
        <v>1.0867720000000001</v>
      </c>
      <c r="Y229" s="182">
        <v>1.1248210000000001</v>
      </c>
      <c r="Z229" s="182">
        <v>1.1879</v>
      </c>
      <c r="AA229" s="182">
        <v>1.234</v>
      </c>
      <c r="AB229" s="182">
        <v>1.2546170000000001</v>
      </c>
      <c r="AC229" s="182">
        <v>1.2924100000000001</v>
      </c>
      <c r="AD229" s="182">
        <v>1.358209</v>
      </c>
      <c r="AE229" s="182">
        <v>1.429327</v>
      </c>
      <c r="AF229" s="182">
        <v>1.488302</v>
      </c>
      <c r="AG229" s="182">
        <v>1.5429189999999999</v>
      </c>
      <c r="AH229" s="182">
        <v>1.599912</v>
      </c>
      <c r="AI229" s="182">
        <v>1.645689</v>
      </c>
      <c r="AJ229" s="182">
        <v>1.6904809999999999</v>
      </c>
      <c r="AK229" s="182">
        <v>1.7665900000000001</v>
      </c>
      <c r="AL229" s="182">
        <v>1.8501909999999999</v>
      </c>
      <c r="AM229" s="34" t="s">
        <v>153</v>
      </c>
    </row>
    <row r="230" spans="1:39" ht="15" customHeight="1" x14ac:dyDescent="0.45">
      <c r="A230" s="104" t="s">
        <v>1304</v>
      </c>
      <c r="B230" s="55" t="s">
        <v>1112</v>
      </c>
      <c r="C230" s="182">
        <v>0</v>
      </c>
      <c r="D230" s="182">
        <v>0</v>
      </c>
      <c r="E230" s="182">
        <v>0</v>
      </c>
      <c r="F230" s="182">
        <v>0.81101199999999996</v>
      </c>
      <c r="G230" s="182">
        <v>0.88565499999999997</v>
      </c>
      <c r="H230" s="182">
        <v>0.92490600000000001</v>
      </c>
      <c r="I230" s="182">
        <v>1.026043</v>
      </c>
      <c r="J230" s="182">
        <v>1.116614</v>
      </c>
      <c r="K230" s="182">
        <v>1.1300650000000001</v>
      </c>
      <c r="L230" s="182">
        <v>1.1032459999999999</v>
      </c>
      <c r="M230" s="182">
        <v>1.109491</v>
      </c>
      <c r="N230" s="182">
        <v>1.0951</v>
      </c>
      <c r="O230" s="182">
        <v>1.106808</v>
      </c>
      <c r="P230" s="182">
        <v>1.178366</v>
      </c>
      <c r="Q230" s="182">
        <v>1.2607390000000001</v>
      </c>
      <c r="R230" s="182">
        <v>1.313669</v>
      </c>
      <c r="S230" s="182">
        <v>1.356109</v>
      </c>
      <c r="T230" s="182">
        <v>1.4106890000000001</v>
      </c>
      <c r="U230" s="182">
        <v>1.5005059999999999</v>
      </c>
      <c r="V230" s="182">
        <v>1.614916</v>
      </c>
      <c r="W230" s="182">
        <v>1.701497</v>
      </c>
      <c r="X230" s="182">
        <v>1.7574590000000001</v>
      </c>
      <c r="Y230" s="182">
        <v>1.8189900000000001</v>
      </c>
      <c r="Z230" s="182">
        <v>1.9209970000000001</v>
      </c>
      <c r="AA230" s="182">
        <v>1.995547</v>
      </c>
      <c r="AB230" s="182">
        <v>2.0288879999999998</v>
      </c>
      <c r="AC230" s="182">
        <v>2.090004</v>
      </c>
      <c r="AD230" s="182">
        <v>2.1964100000000002</v>
      </c>
      <c r="AE230" s="182">
        <v>2.3114180000000002</v>
      </c>
      <c r="AF230" s="182">
        <v>2.4067889999999998</v>
      </c>
      <c r="AG230" s="182">
        <v>2.4951129999999999</v>
      </c>
      <c r="AH230" s="182">
        <v>2.587278</v>
      </c>
      <c r="AI230" s="182">
        <v>2.6613060000000002</v>
      </c>
      <c r="AJ230" s="182">
        <v>2.7337400000000001</v>
      </c>
      <c r="AK230" s="182">
        <v>2.8568180000000001</v>
      </c>
      <c r="AL230" s="182">
        <v>2.992013</v>
      </c>
      <c r="AM230" s="34" t="s">
        <v>153</v>
      </c>
    </row>
    <row r="231" spans="1:39" ht="15" customHeight="1" x14ac:dyDescent="0.45">
      <c r="A231" s="104" t="s">
        <v>1305</v>
      </c>
      <c r="B231" s="55" t="s">
        <v>1126</v>
      </c>
      <c r="C231" s="182">
        <v>180.412598</v>
      </c>
      <c r="D231" s="182">
        <v>171.173248</v>
      </c>
      <c r="E231" s="182">
        <v>197.136368</v>
      </c>
      <c r="F231" s="182">
        <v>216.18710300000001</v>
      </c>
      <c r="G231" s="182">
        <v>229.20787000000001</v>
      </c>
      <c r="H231" s="182">
        <v>232.394226</v>
      </c>
      <c r="I231" s="182">
        <v>250.29727199999999</v>
      </c>
      <c r="J231" s="182">
        <v>264.457855</v>
      </c>
      <c r="K231" s="182">
        <v>259.84814499999999</v>
      </c>
      <c r="L231" s="182">
        <v>246.292587</v>
      </c>
      <c r="M231" s="182">
        <v>240.47251900000001</v>
      </c>
      <c r="N231" s="182">
        <v>230.44027700000001</v>
      </c>
      <c r="O231" s="182">
        <v>226.12043800000001</v>
      </c>
      <c r="P231" s="182">
        <v>233.72775300000001</v>
      </c>
      <c r="Q231" s="182">
        <v>242.782928</v>
      </c>
      <c r="R231" s="182">
        <v>245.60749799999999</v>
      </c>
      <c r="S231" s="182">
        <v>246.157501</v>
      </c>
      <c r="T231" s="182">
        <v>248.60659799999999</v>
      </c>
      <c r="U231" s="182">
        <v>256.733093</v>
      </c>
      <c r="V231" s="182">
        <v>268.26062000000002</v>
      </c>
      <c r="W231" s="182">
        <v>274.41058299999997</v>
      </c>
      <c r="X231" s="182">
        <v>275.18048099999999</v>
      </c>
      <c r="Y231" s="182">
        <v>276.519409</v>
      </c>
      <c r="Z231" s="182">
        <v>283.52072099999998</v>
      </c>
      <c r="AA231" s="182">
        <v>285.94515999999999</v>
      </c>
      <c r="AB231" s="182">
        <v>282.255066</v>
      </c>
      <c r="AC231" s="182">
        <v>282.28872699999999</v>
      </c>
      <c r="AD231" s="182">
        <v>288.01998900000001</v>
      </c>
      <c r="AE231" s="182">
        <v>294.27304099999998</v>
      </c>
      <c r="AF231" s="182">
        <v>297.49032599999998</v>
      </c>
      <c r="AG231" s="182">
        <v>299.42474399999998</v>
      </c>
      <c r="AH231" s="182">
        <v>301.44180299999999</v>
      </c>
      <c r="AI231" s="182">
        <v>301.03561400000001</v>
      </c>
      <c r="AJ231" s="182">
        <v>300.22241200000002</v>
      </c>
      <c r="AK231" s="182">
        <v>304.60098299999999</v>
      </c>
      <c r="AL231" s="182">
        <v>309.72412100000003</v>
      </c>
      <c r="AM231" s="34">
        <v>1.7593999999999999E-2</v>
      </c>
    </row>
    <row r="232" spans="1:39" ht="15" customHeight="1" x14ac:dyDescent="0.45">
      <c r="B232" s="57" t="s">
        <v>1127</v>
      </c>
      <c r="C232" s="183"/>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c r="AA232" s="183"/>
      <c r="AB232" s="183"/>
      <c r="AC232" s="183"/>
      <c r="AD232" s="183"/>
      <c r="AE232" s="183"/>
      <c r="AF232" s="183"/>
      <c r="AG232" s="183"/>
      <c r="AH232" s="183"/>
      <c r="AI232" s="183"/>
      <c r="AJ232" s="183"/>
      <c r="AK232" s="183"/>
      <c r="AL232" s="183"/>
    </row>
    <row r="233" spans="1:39" ht="15" customHeight="1" x14ac:dyDescent="0.45">
      <c r="A233" s="104" t="s">
        <v>1306</v>
      </c>
      <c r="B233" s="55" t="s">
        <v>1096</v>
      </c>
      <c r="C233" s="182">
        <v>262.05361900000003</v>
      </c>
      <c r="D233" s="182">
        <v>235.06733700000001</v>
      </c>
      <c r="E233" s="182">
        <v>256.08212300000002</v>
      </c>
      <c r="F233" s="182">
        <v>264.955872</v>
      </c>
      <c r="G233" s="182">
        <v>266.318085</v>
      </c>
      <c r="H233" s="182">
        <v>256.00177000000002</v>
      </c>
      <c r="I233" s="182">
        <v>261.395782</v>
      </c>
      <c r="J233" s="182">
        <v>261.81744400000002</v>
      </c>
      <c r="K233" s="182">
        <v>243.84730500000001</v>
      </c>
      <c r="L233" s="182">
        <v>237.472992</v>
      </c>
      <c r="M233" s="182">
        <v>232.00199900000001</v>
      </c>
      <c r="N233" s="182">
        <v>222.43786600000001</v>
      </c>
      <c r="O233" s="182">
        <v>218.36257900000001</v>
      </c>
      <c r="P233" s="182">
        <v>225.789444</v>
      </c>
      <c r="Q233" s="182">
        <v>234.601913</v>
      </c>
      <c r="R233" s="182">
        <v>237.37725800000001</v>
      </c>
      <c r="S233" s="182">
        <v>237.93400600000001</v>
      </c>
      <c r="T233" s="182">
        <v>240.305161</v>
      </c>
      <c r="U233" s="182">
        <v>248.141739</v>
      </c>
      <c r="V233" s="182">
        <v>259.24069200000002</v>
      </c>
      <c r="W233" s="182">
        <v>265.115723</v>
      </c>
      <c r="X233" s="182">
        <v>265.75747699999999</v>
      </c>
      <c r="Y233" s="182">
        <v>266.90835600000003</v>
      </c>
      <c r="Z233" s="182">
        <v>273.47769199999999</v>
      </c>
      <c r="AA233" s="182">
        <v>275.59756499999997</v>
      </c>
      <c r="AB233" s="182">
        <v>271.78329500000001</v>
      </c>
      <c r="AC233" s="182">
        <v>271.51928700000002</v>
      </c>
      <c r="AD233" s="182">
        <v>276.69223</v>
      </c>
      <c r="AE233" s="182">
        <v>282.32275399999997</v>
      </c>
      <c r="AF233" s="182">
        <v>285.005157</v>
      </c>
      <c r="AG233" s="182">
        <v>286.42770400000001</v>
      </c>
      <c r="AH233" s="182">
        <v>287.91568000000001</v>
      </c>
      <c r="AI233" s="182">
        <v>287.04028299999999</v>
      </c>
      <c r="AJ233" s="182">
        <v>285.69732699999997</v>
      </c>
      <c r="AK233" s="182">
        <v>289.246735</v>
      </c>
      <c r="AL233" s="182">
        <v>293.42450000000002</v>
      </c>
      <c r="AM233" s="34">
        <v>6.5430000000000002E-3</v>
      </c>
    </row>
    <row r="234" spans="1:39" ht="15" customHeight="1" x14ac:dyDescent="0.45">
      <c r="A234" s="104" t="s">
        <v>1307</v>
      </c>
      <c r="B234" s="55" t="s">
        <v>1098</v>
      </c>
      <c r="C234" s="182">
        <v>1.043995</v>
      </c>
      <c r="D234" s="182">
        <v>0.91001699999999996</v>
      </c>
      <c r="E234" s="182">
        <v>0.96712600000000004</v>
      </c>
      <c r="F234" s="182">
        <v>0.89551899999999995</v>
      </c>
      <c r="G234" s="182">
        <v>0.94277900000000003</v>
      </c>
      <c r="H234" s="182">
        <v>0.92474699999999999</v>
      </c>
      <c r="I234" s="182">
        <v>0.973495</v>
      </c>
      <c r="J234" s="182">
        <v>1.0038100000000001</v>
      </c>
      <c r="K234" s="182">
        <v>0.95381199999999999</v>
      </c>
      <c r="L234" s="182">
        <v>0.94189199999999995</v>
      </c>
      <c r="M234" s="182">
        <v>0.91797799999999996</v>
      </c>
      <c r="N234" s="182">
        <v>0.86754500000000001</v>
      </c>
      <c r="O234" s="182">
        <v>0.83952599999999999</v>
      </c>
      <c r="P234" s="182">
        <v>0.85596099999999997</v>
      </c>
      <c r="Q234" s="182">
        <v>0.87689700000000004</v>
      </c>
      <c r="R234" s="182">
        <v>0.88003299999999995</v>
      </c>
      <c r="S234" s="182">
        <v>0.87215500000000001</v>
      </c>
      <c r="T234" s="182">
        <v>0.861572</v>
      </c>
      <c r="U234" s="182">
        <v>0.85640499999999997</v>
      </c>
      <c r="V234" s="182">
        <v>0.86327699999999996</v>
      </c>
      <c r="W234" s="182">
        <v>0.84590799999999999</v>
      </c>
      <c r="X234" s="182">
        <v>0.79312099999999996</v>
      </c>
      <c r="Y234" s="182">
        <v>0.75129800000000002</v>
      </c>
      <c r="Z234" s="182">
        <v>0.72165699999999999</v>
      </c>
      <c r="AA234" s="182">
        <v>0.68173899999999998</v>
      </c>
      <c r="AB234" s="182">
        <v>0.630525</v>
      </c>
      <c r="AC234" s="182">
        <v>0.60079400000000005</v>
      </c>
      <c r="AD234" s="182">
        <v>0.58682900000000005</v>
      </c>
      <c r="AE234" s="182">
        <v>0.58344099999999999</v>
      </c>
      <c r="AF234" s="182">
        <v>0.58768399999999998</v>
      </c>
      <c r="AG234" s="182">
        <v>0.58306500000000006</v>
      </c>
      <c r="AH234" s="182">
        <v>0.57577199999999995</v>
      </c>
      <c r="AI234" s="182">
        <v>0.54564900000000005</v>
      </c>
      <c r="AJ234" s="182">
        <v>0.52831799999999995</v>
      </c>
      <c r="AK234" s="182">
        <v>0.52734199999999998</v>
      </c>
      <c r="AL234" s="182">
        <v>0.50696600000000003</v>
      </c>
      <c r="AM234" s="34">
        <v>-1.7059000000000001E-2</v>
      </c>
    </row>
    <row r="235" spans="1:39" ht="15" customHeight="1" x14ac:dyDescent="0.45">
      <c r="A235" s="104" t="s">
        <v>1308</v>
      </c>
      <c r="B235" s="55" t="s">
        <v>1100</v>
      </c>
      <c r="C235" s="182">
        <v>2.5538999999999999E-2</v>
      </c>
      <c r="D235" s="182">
        <v>2.2907E-2</v>
      </c>
      <c r="E235" s="182">
        <v>2.4951999999999998E-2</v>
      </c>
      <c r="F235" s="182">
        <v>7.1282999999999999E-2</v>
      </c>
      <c r="G235" s="182">
        <v>7.2236999999999996E-2</v>
      </c>
      <c r="H235" s="182">
        <v>7.0079000000000002E-2</v>
      </c>
      <c r="I235" s="182">
        <v>7.2331999999999994E-2</v>
      </c>
      <c r="J235" s="182">
        <v>7.3400000000000007E-2</v>
      </c>
      <c r="K235" s="182">
        <v>6.9316000000000003E-2</v>
      </c>
      <c r="L235" s="182">
        <v>6.8499000000000004E-2</v>
      </c>
      <c r="M235" s="182">
        <v>6.7957000000000004E-2</v>
      </c>
      <c r="N235" s="182">
        <v>6.6323999999999994E-2</v>
      </c>
      <c r="O235" s="182">
        <v>6.6352999999999995E-2</v>
      </c>
      <c r="P235" s="182">
        <v>6.9998000000000005E-2</v>
      </c>
      <c r="Q235" s="182">
        <v>7.4241000000000001E-2</v>
      </c>
      <c r="R235" s="182">
        <v>7.6755000000000004E-2</v>
      </c>
      <c r="S235" s="182">
        <v>7.8752000000000003E-2</v>
      </c>
      <c r="T235" s="182">
        <v>8.1684999999999994E-2</v>
      </c>
      <c r="U235" s="182">
        <v>8.6649000000000004E-2</v>
      </c>
      <c r="V235" s="182">
        <v>9.3016000000000001E-2</v>
      </c>
      <c r="W235" s="182">
        <v>9.8003000000000007E-2</v>
      </c>
      <c r="X235" s="182">
        <v>0.101226</v>
      </c>
      <c r="Y235" s="182">
        <v>0.10477</v>
      </c>
      <c r="Z235" s="182">
        <v>0.11064599999999999</v>
      </c>
      <c r="AA235" s="182">
        <v>0.114939</v>
      </c>
      <c r="AB235" s="182">
        <v>0.11686000000000001</v>
      </c>
      <c r="AC235" s="182">
        <v>0.12038</v>
      </c>
      <c r="AD235" s="182">
        <v>0.12650900000000001</v>
      </c>
      <c r="AE235" s="182">
        <v>0.133133</v>
      </c>
      <c r="AF235" s="182">
        <v>0.138626</v>
      </c>
      <c r="AG235" s="182">
        <v>0.14371400000000001</v>
      </c>
      <c r="AH235" s="182">
        <v>0.14902199999999999</v>
      </c>
      <c r="AI235" s="182">
        <v>0.15328600000000001</v>
      </c>
      <c r="AJ235" s="182">
        <v>0.15745799999999999</v>
      </c>
      <c r="AK235" s="182">
        <v>0.164547</v>
      </c>
      <c r="AL235" s="182">
        <v>0.17233399999999999</v>
      </c>
      <c r="AM235" s="34">
        <v>6.1150000000000003E-2</v>
      </c>
    </row>
    <row r="236" spans="1:39" ht="15" customHeight="1" x14ac:dyDescent="0.45">
      <c r="A236" s="104" t="s">
        <v>1309</v>
      </c>
      <c r="B236" s="55" t="s">
        <v>1102</v>
      </c>
      <c r="C236" s="182">
        <v>5.7976089999999996</v>
      </c>
      <c r="D236" s="182">
        <v>5.1999890000000004</v>
      </c>
      <c r="E236" s="182">
        <v>5.6643280000000003</v>
      </c>
      <c r="F236" s="182">
        <v>5.4965299999999999</v>
      </c>
      <c r="G236" s="182">
        <v>5.0246190000000004</v>
      </c>
      <c r="H236" s="182">
        <v>4.4289800000000001</v>
      </c>
      <c r="I236" s="182">
        <v>4.1638799999999998</v>
      </c>
      <c r="J236" s="182">
        <v>3.8533140000000001</v>
      </c>
      <c r="K236" s="182">
        <v>3.3301729999999998</v>
      </c>
      <c r="L236" s="182">
        <v>3.020956</v>
      </c>
      <c r="M236" s="182">
        <v>2.7714159999999999</v>
      </c>
      <c r="N236" s="182">
        <v>2.514364</v>
      </c>
      <c r="O236" s="182">
        <v>2.3453029999999999</v>
      </c>
      <c r="P236" s="182">
        <v>2.313501</v>
      </c>
      <c r="Q236" s="182">
        <v>2.305717</v>
      </c>
      <c r="R236" s="182">
        <v>2.246845</v>
      </c>
      <c r="S236" s="182">
        <v>2.1882069999999998</v>
      </c>
      <c r="T236" s="182">
        <v>2.174855</v>
      </c>
      <c r="U236" s="182">
        <v>2.2439990000000001</v>
      </c>
      <c r="V236" s="182">
        <v>2.3612299999999999</v>
      </c>
      <c r="W236" s="182">
        <v>2.459368</v>
      </c>
      <c r="X236" s="182">
        <v>2.5603069999999999</v>
      </c>
      <c r="Y236" s="182">
        <v>2.6950289999999999</v>
      </c>
      <c r="Z236" s="182">
        <v>2.9314740000000001</v>
      </c>
      <c r="AA236" s="182">
        <v>3.1494270000000002</v>
      </c>
      <c r="AB236" s="182">
        <v>3.33589</v>
      </c>
      <c r="AC236" s="182">
        <v>3.5873210000000002</v>
      </c>
      <c r="AD236" s="182">
        <v>3.9468130000000001</v>
      </c>
      <c r="AE236" s="182">
        <v>4.3420069999999997</v>
      </c>
      <c r="AF236" s="182">
        <v>4.7091770000000004</v>
      </c>
      <c r="AG236" s="182">
        <v>5.0892039999999996</v>
      </c>
      <c r="AH236" s="182">
        <v>5.4828950000000001</v>
      </c>
      <c r="AI236" s="182">
        <v>5.8965740000000002</v>
      </c>
      <c r="AJ236" s="182">
        <v>6.3655590000000002</v>
      </c>
      <c r="AK236" s="182">
        <v>6.9817179999999999</v>
      </c>
      <c r="AL236" s="182">
        <v>7.7076760000000002</v>
      </c>
      <c r="AM236" s="34">
        <v>1.1643000000000001E-2</v>
      </c>
    </row>
    <row r="237" spans="1:39" ht="15" customHeight="1" x14ac:dyDescent="0.45">
      <c r="A237" s="104" t="s">
        <v>1310</v>
      </c>
      <c r="B237" s="55" t="s">
        <v>1104</v>
      </c>
      <c r="C237" s="182">
        <v>0</v>
      </c>
      <c r="D237" s="182">
        <v>0</v>
      </c>
      <c r="E237" s="182">
        <v>0</v>
      </c>
      <c r="F237" s="182">
        <v>0</v>
      </c>
      <c r="G237" s="182">
        <v>0</v>
      </c>
      <c r="H237" s="182">
        <v>0</v>
      </c>
      <c r="I237" s="182">
        <v>0</v>
      </c>
      <c r="J237" s="182">
        <v>0</v>
      </c>
      <c r="K237" s="182">
        <v>0</v>
      </c>
      <c r="L237" s="182">
        <v>0</v>
      </c>
      <c r="M237" s="182">
        <v>0</v>
      </c>
      <c r="N237" s="182">
        <v>0</v>
      </c>
      <c r="O237" s="182">
        <v>0</v>
      </c>
      <c r="P237" s="182">
        <v>0</v>
      </c>
      <c r="Q237" s="182">
        <v>0</v>
      </c>
      <c r="R237" s="182">
        <v>0</v>
      </c>
      <c r="S237" s="182">
        <v>0</v>
      </c>
      <c r="T237" s="182">
        <v>0</v>
      </c>
      <c r="U237" s="182">
        <v>0</v>
      </c>
      <c r="V237" s="182">
        <v>0</v>
      </c>
      <c r="W237" s="182">
        <v>0</v>
      </c>
      <c r="X237" s="182">
        <v>0</v>
      </c>
      <c r="Y237" s="182">
        <v>0</v>
      </c>
      <c r="Z237" s="182">
        <v>0</v>
      </c>
      <c r="AA237" s="182">
        <v>0</v>
      </c>
      <c r="AB237" s="182">
        <v>0</v>
      </c>
      <c r="AC237" s="182">
        <v>0</v>
      </c>
      <c r="AD237" s="182">
        <v>0</v>
      </c>
      <c r="AE237" s="182">
        <v>0</v>
      </c>
      <c r="AF237" s="182">
        <v>0</v>
      </c>
      <c r="AG237" s="182">
        <v>0</v>
      </c>
      <c r="AH237" s="182">
        <v>0</v>
      </c>
      <c r="AI237" s="182">
        <v>0</v>
      </c>
      <c r="AJ237" s="182">
        <v>0</v>
      </c>
      <c r="AK237" s="182">
        <v>0</v>
      </c>
      <c r="AL237" s="182">
        <v>0</v>
      </c>
      <c r="AM237" s="34" t="s">
        <v>153</v>
      </c>
    </row>
    <row r="238" spans="1:39" ht="15" customHeight="1" x14ac:dyDescent="0.45">
      <c r="A238" s="104" t="s">
        <v>1311</v>
      </c>
      <c r="B238" s="55" t="s">
        <v>1106</v>
      </c>
      <c r="C238" s="182">
        <v>0</v>
      </c>
      <c r="D238" s="182">
        <v>0</v>
      </c>
      <c r="E238" s="182">
        <v>0</v>
      </c>
      <c r="F238" s="182">
        <v>0.46885900000000003</v>
      </c>
      <c r="G238" s="182">
        <v>0.48465999999999998</v>
      </c>
      <c r="H238" s="182">
        <v>0.47922900000000002</v>
      </c>
      <c r="I238" s="182">
        <v>0.50345899999999999</v>
      </c>
      <c r="J238" s="182">
        <v>0.51891600000000004</v>
      </c>
      <c r="K238" s="182">
        <v>0.497396</v>
      </c>
      <c r="L238" s="182">
        <v>0.49857400000000002</v>
      </c>
      <c r="M238" s="182">
        <v>0.50139599999999995</v>
      </c>
      <c r="N238" s="182">
        <v>0.49489300000000003</v>
      </c>
      <c r="O238" s="182">
        <v>0.50018399999999996</v>
      </c>
      <c r="P238" s="182">
        <v>0.53252200000000005</v>
      </c>
      <c r="Q238" s="182">
        <v>0.56974800000000003</v>
      </c>
      <c r="R238" s="182">
        <v>0.59366699999999994</v>
      </c>
      <c r="S238" s="182">
        <v>0.61284700000000003</v>
      </c>
      <c r="T238" s="182">
        <v>0.637513</v>
      </c>
      <c r="U238" s="182">
        <v>0.67810199999999998</v>
      </c>
      <c r="V238" s="182">
        <v>0.72980599999999995</v>
      </c>
      <c r="W238" s="182">
        <v>0.76893299999999998</v>
      </c>
      <c r="X238" s="182">
        <v>0.79422300000000001</v>
      </c>
      <c r="Y238" s="182">
        <v>0.82203000000000004</v>
      </c>
      <c r="Z238" s="182">
        <v>0.86812900000000004</v>
      </c>
      <c r="AA238" s="182">
        <v>0.90181900000000004</v>
      </c>
      <c r="AB238" s="182">
        <v>0.91688700000000001</v>
      </c>
      <c r="AC238" s="182">
        <v>0.94450599999999996</v>
      </c>
      <c r="AD238" s="182">
        <v>0.99259200000000003</v>
      </c>
      <c r="AE238" s="182">
        <v>1.0445660000000001</v>
      </c>
      <c r="AF238" s="182">
        <v>1.087666</v>
      </c>
      <c r="AG238" s="182">
        <v>1.1275809999999999</v>
      </c>
      <c r="AH238" s="182">
        <v>1.1692309999999999</v>
      </c>
      <c r="AI238" s="182">
        <v>1.2026859999999999</v>
      </c>
      <c r="AJ238" s="182">
        <v>1.23542</v>
      </c>
      <c r="AK238" s="182">
        <v>1.291042</v>
      </c>
      <c r="AL238" s="182">
        <v>1.3521380000000001</v>
      </c>
      <c r="AM238" s="34" t="s">
        <v>153</v>
      </c>
    </row>
    <row r="239" spans="1:39" ht="15" customHeight="1" x14ac:dyDescent="0.45">
      <c r="A239" s="104" t="s">
        <v>1312</v>
      </c>
      <c r="B239" s="55" t="s">
        <v>1108</v>
      </c>
      <c r="C239" s="182">
        <v>0</v>
      </c>
      <c r="D239" s="182">
        <v>0</v>
      </c>
      <c r="E239" s="182">
        <v>0</v>
      </c>
      <c r="F239" s="182">
        <v>0.219138</v>
      </c>
      <c r="G239" s="182">
        <v>0.226523</v>
      </c>
      <c r="H239" s="182">
        <v>0.22398499999999999</v>
      </c>
      <c r="I239" s="182">
        <v>0.23530899999999999</v>
      </c>
      <c r="J239" s="182">
        <v>0.242534</v>
      </c>
      <c r="K239" s="182">
        <v>0.23247599999999999</v>
      </c>
      <c r="L239" s="182">
        <v>0.23302600000000001</v>
      </c>
      <c r="M239" s="182">
        <v>0.234345</v>
      </c>
      <c r="N239" s="182">
        <v>0.23130600000000001</v>
      </c>
      <c r="O239" s="182">
        <v>0.23377899999999999</v>
      </c>
      <c r="P239" s="182">
        <v>0.248893</v>
      </c>
      <c r="Q239" s="182">
        <v>0.26629199999999997</v>
      </c>
      <c r="R239" s="182">
        <v>0.277472</v>
      </c>
      <c r="S239" s="182">
        <v>0.28643600000000002</v>
      </c>
      <c r="T239" s="182">
        <v>0.29796400000000001</v>
      </c>
      <c r="U239" s="182">
        <v>0.31693500000000002</v>
      </c>
      <c r="V239" s="182">
        <v>0.34110099999999999</v>
      </c>
      <c r="W239" s="182">
        <v>0.35938799999999999</v>
      </c>
      <c r="X239" s="182">
        <v>0.37120900000000001</v>
      </c>
      <c r="Y239" s="182">
        <v>0.38420500000000002</v>
      </c>
      <c r="Z239" s="182">
        <v>0.40575099999999997</v>
      </c>
      <c r="AA239" s="182">
        <v>0.42149700000000001</v>
      </c>
      <c r="AB239" s="182">
        <v>0.42853999999999998</v>
      </c>
      <c r="AC239" s="182">
        <v>0.44144800000000001</v>
      </c>
      <c r="AD239" s="182">
        <v>0.46392299999999997</v>
      </c>
      <c r="AE239" s="182">
        <v>0.48821500000000001</v>
      </c>
      <c r="AF239" s="182">
        <v>0.50835900000000001</v>
      </c>
      <c r="AG239" s="182">
        <v>0.52701500000000001</v>
      </c>
      <c r="AH239" s="182">
        <v>0.54648200000000002</v>
      </c>
      <c r="AI239" s="182">
        <v>0.56211800000000001</v>
      </c>
      <c r="AJ239" s="182">
        <v>0.57741799999999999</v>
      </c>
      <c r="AK239" s="182">
        <v>0.60341400000000001</v>
      </c>
      <c r="AL239" s="182">
        <v>0.63197000000000003</v>
      </c>
      <c r="AM239" s="34" t="s">
        <v>153</v>
      </c>
    </row>
    <row r="240" spans="1:39" ht="15" customHeight="1" x14ac:dyDescent="0.45">
      <c r="A240" s="104" t="s">
        <v>1313</v>
      </c>
      <c r="B240" s="55" t="s">
        <v>1110</v>
      </c>
      <c r="C240" s="182">
        <v>0</v>
      </c>
      <c r="D240" s="182">
        <v>0</v>
      </c>
      <c r="E240" s="182">
        <v>0</v>
      </c>
      <c r="F240" s="182">
        <v>0.21871399999999999</v>
      </c>
      <c r="G240" s="182">
        <v>0.22608500000000001</v>
      </c>
      <c r="H240" s="182">
        <v>0.223551</v>
      </c>
      <c r="I240" s="182">
        <v>0.23485400000000001</v>
      </c>
      <c r="J240" s="182">
        <v>0.242064</v>
      </c>
      <c r="K240" s="182">
        <v>0.23202600000000001</v>
      </c>
      <c r="L240" s="182">
        <v>0.232575</v>
      </c>
      <c r="M240" s="182">
        <v>0.23389199999999999</v>
      </c>
      <c r="N240" s="182">
        <v>0.23085800000000001</v>
      </c>
      <c r="O240" s="182">
        <v>0.23332600000000001</v>
      </c>
      <c r="P240" s="182">
        <v>0.24841099999999999</v>
      </c>
      <c r="Q240" s="182">
        <v>0.26577600000000001</v>
      </c>
      <c r="R240" s="182">
        <v>0.27693400000000001</v>
      </c>
      <c r="S240" s="182">
        <v>0.285881</v>
      </c>
      <c r="T240" s="182">
        <v>0.29738700000000001</v>
      </c>
      <c r="U240" s="182">
        <v>0.31632199999999999</v>
      </c>
      <c r="V240" s="182">
        <v>0.34044099999999999</v>
      </c>
      <c r="W240" s="182">
        <v>0.35869299999999998</v>
      </c>
      <c r="X240" s="182">
        <v>0.37048999999999999</v>
      </c>
      <c r="Y240" s="182">
        <v>0.383461</v>
      </c>
      <c r="Z240" s="182">
        <v>0.40496500000000002</v>
      </c>
      <c r="AA240" s="182">
        <v>0.42068100000000003</v>
      </c>
      <c r="AB240" s="182">
        <v>0.42770999999999998</v>
      </c>
      <c r="AC240" s="182">
        <v>0.44059399999999999</v>
      </c>
      <c r="AD240" s="182">
        <v>0.46302500000000002</v>
      </c>
      <c r="AE240" s="182">
        <v>0.48726999999999998</v>
      </c>
      <c r="AF240" s="182">
        <v>0.50737500000000002</v>
      </c>
      <c r="AG240" s="182">
        <v>0.52599499999999999</v>
      </c>
      <c r="AH240" s="182">
        <v>0.54542400000000002</v>
      </c>
      <c r="AI240" s="182">
        <v>0.56103000000000003</v>
      </c>
      <c r="AJ240" s="182">
        <v>0.57630000000000003</v>
      </c>
      <c r="AK240" s="182">
        <v>0.60224599999999995</v>
      </c>
      <c r="AL240" s="182">
        <v>0.63074600000000003</v>
      </c>
      <c r="AM240" s="34" t="s">
        <v>153</v>
      </c>
    </row>
    <row r="241" spans="1:39" ht="15" customHeight="1" x14ac:dyDescent="0.45">
      <c r="A241" s="104" t="s">
        <v>1314</v>
      </c>
      <c r="B241" s="55" t="s">
        <v>1112</v>
      </c>
      <c r="C241" s="182">
        <v>0</v>
      </c>
      <c r="D241" s="182">
        <v>0</v>
      </c>
      <c r="E241" s="182">
        <v>0</v>
      </c>
      <c r="F241" s="182">
        <v>0.31608799999999998</v>
      </c>
      <c r="G241" s="182">
        <v>0.32673999999999997</v>
      </c>
      <c r="H241" s="182">
        <v>0.32307900000000001</v>
      </c>
      <c r="I241" s="182">
        <v>0.33941300000000002</v>
      </c>
      <c r="J241" s="182">
        <v>0.34983399999999998</v>
      </c>
      <c r="K241" s="182">
        <v>0.33532600000000001</v>
      </c>
      <c r="L241" s="182">
        <v>0.336121</v>
      </c>
      <c r="M241" s="182">
        <v>0.33802300000000002</v>
      </c>
      <c r="N241" s="182">
        <v>0.33363900000000002</v>
      </c>
      <c r="O241" s="182">
        <v>0.33720600000000001</v>
      </c>
      <c r="P241" s="182">
        <v>0.35900700000000002</v>
      </c>
      <c r="Q241" s="182">
        <v>0.38410300000000003</v>
      </c>
      <c r="R241" s="182">
        <v>0.400229</v>
      </c>
      <c r="S241" s="182">
        <v>0.413159</v>
      </c>
      <c r="T241" s="182">
        <v>0.429788</v>
      </c>
      <c r="U241" s="182">
        <v>0.457152</v>
      </c>
      <c r="V241" s="182">
        <v>0.49200899999999997</v>
      </c>
      <c r="W241" s="182">
        <v>0.51838700000000004</v>
      </c>
      <c r="X241" s="182">
        <v>0.53543600000000002</v>
      </c>
      <c r="Y241" s="182">
        <v>0.55418299999999998</v>
      </c>
      <c r="Z241" s="182">
        <v>0.58526100000000003</v>
      </c>
      <c r="AA241" s="182">
        <v>0.60797299999999999</v>
      </c>
      <c r="AB241" s="182">
        <v>0.61813099999999999</v>
      </c>
      <c r="AC241" s="182">
        <v>0.63675099999999996</v>
      </c>
      <c r="AD241" s="182">
        <v>0.66917000000000004</v>
      </c>
      <c r="AE241" s="182">
        <v>0.70420799999999995</v>
      </c>
      <c r="AF241" s="182">
        <v>0.73326499999999994</v>
      </c>
      <c r="AG241" s="182">
        <v>0.76017400000000002</v>
      </c>
      <c r="AH241" s="182">
        <v>0.78825299999999998</v>
      </c>
      <c r="AI241" s="182">
        <v>0.81080700000000006</v>
      </c>
      <c r="AJ241" s="182">
        <v>0.83287500000000003</v>
      </c>
      <c r="AK241" s="182">
        <v>0.87037299999999995</v>
      </c>
      <c r="AL241" s="182">
        <v>0.91156199999999998</v>
      </c>
      <c r="AM241" s="34" t="s">
        <v>153</v>
      </c>
    </row>
    <row r="242" spans="1:39" ht="15" customHeight="1" x14ac:dyDescent="0.45">
      <c r="A242" s="104" t="s">
        <v>1315</v>
      </c>
      <c r="B242" s="55" t="s">
        <v>1138</v>
      </c>
      <c r="C242" s="182">
        <v>268.92077599999999</v>
      </c>
      <c r="D242" s="182">
        <v>241.200256</v>
      </c>
      <c r="E242" s="182">
        <v>262.738495</v>
      </c>
      <c r="F242" s="182">
        <v>272.64202899999998</v>
      </c>
      <c r="G242" s="182">
        <v>273.62170400000002</v>
      </c>
      <c r="H242" s="182">
        <v>262.67550699999998</v>
      </c>
      <c r="I242" s="182">
        <v>267.91845699999999</v>
      </c>
      <c r="J242" s="182">
        <v>268.10128800000001</v>
      </c>
      <c r="K242" s="182">
        <v>249.497818</v>
      </c>
      <c r="L242" s="182">
        <v>242.804642</v>
      </c>
      <c r="M242" s="182">
        <v>237.06701699999999</v>
      </c>
      <c r="N242" s="182">
        <v>227.17678799999999</v>
      </c>
      <c r="O242" s="182">
        <v>222.918274</v>
      </c>
      <c r="P242" s="182">
        <v>230.41774000000001</v>
      </c>
      <c r="Q242" s="182">
        <v>239.34466599999999</v>
      </c>
      <c r="R242" s="182">
        <v>242.12919600000001</v>
      </c>
      <c r="S242" s="182">
        <v>242.671448</v>
      </c>
      <c r="T242" s="182">
        <v>245.08592200000001</v>
      </c>
      <c r="U242" s="182">
        <v>253.09732099999999</v>
      </c>
      <c r="V242" s="182">
        <v>264.46157799999997</v>
      </c>
      <c r="W242" s="182">
        <v>270.52441399999998</v>
      </c>
      <c r="X242" s="182">
        <v>271.283478</v>
      </c>
      <c r="Y242" s="182">
        <v>272.60327100000001</v>
      </c>
      <c r="Z242" s="182">
        <v>279.50555400000002</v>
      </c>
      <c r="AA242" s="182">
        <v>281.89572099999998</v>
      </c>
      <c r="AB242" s="182">
        <v>278.25784299999998</v>
      </c>
      <c r="AC242" s="182">
        <v>278.29110700000001</v>
      </c>
      <c r="AD242" s="182">
        <v>283.941101</v>
      </c>
      <c r="AE242" s="182">
        <v>290.10562099999999</v>
      </c>
      <c r="AF242" s="182">
        <v>293.27728300000001</v>
      </c>
      <c r="AG242" s="182">
        <v>295.18444799999997</v>
      </c>
      <c r="AH242" s="182">
        <v>297.17279100000002</v>
      </c>
      <c r="AI242" s="182">
        <v>296.77242999999999</v>
      </c>
      <c r="AJ242" s="182">
        <v>295.97061200000002</v>
      </c>
      <c r="AK242" s="182">
        <v>300.28744499999999</v>
      </c>
      <c r="AL242" s="182">
        <v>305.33789100000001</v>
      </c>
      <c r="AM242" s="34">
        <v>6.9589999999999999E-3</v>
      </c>
    </row>
    <row r="243" spans="1:39" ht="15" customHeight="1" x14ac:dyDescent="0.45">
      <c r="A243" s="104" t="s">
        <v>1316</v>
      </c>
      <c r="B243" s="57" t="s">
        <v>1317</v>
      </c>
      <c r="C243" s="184">
        <v>636.859375</v>
      </c>
      <c r="D243" s="184">
        <v>616.23529099999996</v>
      </c>
      <c r="E243" s="184">
        <v>677.94818099999998</v>
      </c>
      <c r="F243" s="184">
        <v>709.00555399999996</v>
      </c>
      <c r="G243" s="184">
        <v>714.85723900000005</v>
      </c>
      <c r="H243" s="184">
        <v>705.60998500000005</v>
      </c>
      <c r="I243" s="184">
        <v>732.03619400000002</v>
      </c>
      <c r="J243" s="184">
        <v>744.93908699999997</v>
      </c>
      <c r="K243" s="184">
        <v>718.38403300000004</v>
      </c>
      <c r="L243" s="184">
        <v>702.73571800000002</v>
      </c>
      <c r="M243" s="184">
        <v>691.55346699999996</v>
      </c>
      <c r="N243" s="184">
        <v>669.13500999999997</v>
      </c>
      <c r="O243" s="184">
        <v>663.97747800000002</v>
      </c>
      <c r="P243" s="184">
        <v>685.89001499999995</v>
      </c>
      <c r="Q243" s="184">
        <v>707.29840100000001</v>
      </c>
      <c r="R243" s="184">
        <v>714.93762200000003</v>
      </c>
      <c r="S243" s="184">
        <v>719.45745799999997</v>
      </c>
      <c r="T243" s="184">
        <v>727.98236099999997</v>
      </c>
      <c r="U243" s="184">
        <v>748.23498500000005</v>
      </c>
      <c r="V243" s="184">
        <v>777.698486</v>
      </c>
      <c r="W243" s="184">
        <v>793.77239999999995</v>
      </c>
      <c r="X243" s="184">
        <v>799.51220699999999</v>
      </c>
      <c r="Y243" s="184">
        <v>806.95214799999997</v>
      </c>
      <c r="Z243" s="184">
        <v>826.66882299999997</v>
      </c>
      <c r="AA243" s="184">
        <v>831.52124000000003</v>
      </c>
      <c r="AB243" s="184">
        <v>826.97155799999996</v>
      </c>
      <c r="AC243" s="184">
        <v>832.76355000000001</v>
      </c>
      <c r="AD243" s="184">
        <v>847.13226299999997</v>
      </c>
      <c r="AE243" s="184">
        <v>862.71405000000004</v>
      </c>
      <c r="AF243" s="184">
        <v>875.38781700000004</v>
      </c>
      <c r="AG243" s="184">
        <v>885.50164800000005</v>
      </c>
      <c r="AH243" s="184">
        <v>894.42919900000004</v>
      </c>
      <c r="AI243" s="184">
        <v>894.82470699999999</v>
      </c>
      <c r="AJ243" s="184">
        <v>898.45770300000004</v>
      </c>
      <c r="AK243" s="184">
        <v>914.37304700000004</v>
      </c>
      <c r="AL243" s="184">
        <v>927.77703899999995</v>
      </c>
      <c r="AM243" s="60">
        <v>1.2107E-2</v>
      </c>
    </row>
    <row r="245" spans="1:39" ht="15" customHeight="1" x14ac:dyDescent="0.45">
      <c r="B245" s="57" t="s">
        <v>1318</v>
      </c>
    </row>
    <row r="246" spans="1:39" ht="15" customHeight="1" x14ac:dyDescent="0.45">
      <c r="A246" s="104" t="s">
        <v>1319</v>
      </c>
      <c r="B246" s="55" t="s">
        <v>1320</v>
      </c>
      <c r="C246" s="54">
        <v>1848.8195800000001</v>
      </c>
      <c r="D246" s="54">
        <v>1804.44397</v>
      </c>
      <c r="E246" s="54">
        <v>1837.1137699999999</v>
      </c>
      <c r="F246" s="54">
        <v>1858.936768</v>
      </c>
      <c r="G246" s="54">
        <v>1924.6213379999999</v>
      </c>
      <c r="H246" s="54">
        <v>1975.1804199999999</v>
      </c>
      <c r="I246" s="54">
        <v>2013.0551760000001</v>
      </c>
      <c r="J246" s="54">
        <v>2069.4978030000002</v>
      </c>
      <c r="K246" s="54">
        <v>2104.680664</v>
      </c>
      <c r="L246" s="54">
        <v>2112.8701169999999</v>
      </c>
      <c r="M246" s="54">
        <v>2141.966797</v>
      </c>
      <c r="N246" s="54">
        <v>2137.205078</v>
      </c>
      <c r="O246" s="54">
        <v>2147.7902829999998</v>
      </c>
      <c r="P246" s="54">
        <v>2147.6865229999999</v>
      </c>
      <c r="Q246" s="54">
        <v>2152.5983890000002</v>
      </c>
      <c r="R246" s="54">
        <v>2160.179932</v>
      </c>
      <c r="S246" s="54">
        <v>2157.055664</v>
      </c>
      <c r="T246" s="54">
        <v>2145.7946780000002</v>
      </c>
      <c r="U246" s="54">
        <v>2154.0041500000002</v>
      </c>
      <c r="V246" s="54">
        <v>2155.6538089999999</v>
      </c>
      <c r="W246" s="54">
        <v>2167.7553710000002</v>
      </c>
      <c r="X246" s="54">
        <v>2171.2321780000002</v>
      </c>
      <c r="Y246" s="54">
        <v>2179.9968260000001</v>
      </c>
      <c r="Z246" s="54">
        <v>2185.4267580000001</v>
      </c>
      <c r="AA246" s="54">
        <v>2209.0668949999999</v>
      </c>
      <c r="AB246" s="54">
        <v>2205.498779</v>
      </c>
      <c r="AC246" s="54">
        <v>2218.9338379999999</v>
      </c>
      <c r="AD246" s="54">
        <v>2234.0561520000001</v>
      </c>
      <c r="AE246" s="54">
        <v>2250.758057</v>
      </c>
      <c r="AF246" s="54">
        <v>2266.4790039999998</v>
      </c>
      <c r="AG246" s="54">
        <v>2281.7192380000001</v>
      </c>
      <c r="AH246" s="54">
        <v>2297.4719239999999</v>
      </c>
      <c r="AI246" s="54">
        <v>2312.7897950000001</v>
      </c>
      <c r="AJ246" s="54">
        <v>2328.593018</v>
      </c>
      <c r="AK246" s="54">
        <v>2346.7873540000001</v>
      </c>
      <c r="AL246" s="54">
        <v>2366.3078609999998</v>
      </c>
      <c r="AM246" s="34">
        <v>8.005E-3</v>
      </c>
    </row>
    <row r="247" spans="1:39" ht="15" customHeight="1" x14ac:dyDescent="0.45">
      <c r="A247" s="104" t="s">
        <v>1321</v>
      </c>
      <c r="B247" s="55" t="s">
        <v>1322</v>
      </c>
      <c r="C247" s="33">
        <v>3.4293390000000001</v>
      </c>
      <c r="D247" s="33">
        <v>3.4551069999999999</v>
      </c>
      <c r="E247" s="33">
        <v>3.4810690000000002</v>
      </c>
      <c r="F247" s="33">
        <v>3.507225</v>
      </c>
      <c r="G247" s="33">
        <v>3.533579</v>
      </c>
      <c r="H247" s="33">
        <v>3.56013</v>
      </c>
      <c r="I247" s="33">
        <v>3.586881</v>
      </c>
      <c r="J247" s="33">
        <v>3.6138319999999999</v>
      </c>
      <c r="K247" s="33">
        <v>3.6409859999999998</v>
      </c>
      <c r="L247" s="33">
        <v>3.6683439999999998</v>
      </c>
      <c r="M247" s="33">
        <v>3.6959089999999999</v>
      </c>
      <c r="N247" s="33">
        <v>3.7236790000000002</v>
      </c>
      <c r="O247" s="33">
        <v>3.7516590000000001</v>
      </c>
      <c r="P247" s="33">
        <v>3.779849</v>
      </c>
      <c r="Q247" s="33">
        <v>3.8082509999999998</v>
      </c>
      <c r="R247" s="33">
        <v>3.836865</v>
      </c>
      <c r="S247" s="33">
        <v>3.8656959999999998</v>
      </c>
      <c r="T247" s="33">
        <v>3.8947419999999999</v>
      </c>
      <c r="U247" s="33">
        <v>3.9240080000000002</v>
      </c>
      <c r="V247" s="33">
        <v>3.9534919999999998</v>
      </c>
      <c r="W247" s="33">
        <v>3.9831979999999998</v>
      </c>
      <c r="X247" s="33">
        <v>4.013128</v>
      </c>
      <c r="Y247" s="33">
        <v>4.0432829999999997</v>
      </c>
      <c r="Z247" s="33">
        <v>4.073664</v>
      </c>
      <c r="AA247" s="33">
        <v>4.1042730000000001</v>
      </c>
      <c r="AB247" s="33">
        <v>4.1351129999999996</v>
      </c>
      <c r="AC247" s="33">
        <v>4.1661840000000003</v>
      </c>
      <c r="AD247" s="33">
        <v>4.1974879999999999</v>
      </c>
      <c r="AE247" s="33">
        <v>4.2290279999999996</v>
      </c>
      <c r="AF247" s="33">
        <v>4.2608050000000004</v>
      </c>
      <c r="AG247" s="33">
        <v>4.2928199999999999</v>
      </c>
      <c r="AH247" s="33">
        <v>4.3250770000000003</v>
      </c>
      <c r="AI247" s="33">
        <v>4.3575749999999998</v>
      </c>
      <c r="AJ247" s="33">
        <v>4.3903179999999997</v>
      </c>
      <c r="AK247" s="33">
        <v>4.4233060000000002</v>
      </c>
      <c r="AL247" s="33">
        <v>4.4565429999999999</v>
      </c>
      <c r="AM247" s="34">
        <v>7.5139999999999998E-3</v>
      </c>
    </row>
    <row r="248" spans="1:39" ht="15" customHeight="1" x14ac:dyDescent="0.45">
      <c r="B248" s="57" t="s">
        <v>1323</v>
      </c>
    </row>
    <row r="249" spans="1:39" ht="15" customHeight="1" x14ac:dyDescent="0.45">
      <c r="A249" s="104" t="s">
        <v>1324</v>
      </c>
      <c r="B249" s="55" t="s">
        <v>1325</v>
      </c>
      <c r="C249" s="33">
        <v>539.11828600000001</v>
      </c>
      <c r="D249" s="33">
        <v>522.25414999999998</v>
      </c>
      <c r="E249" s="33">
        <v>527.74426300000005</v>
      </c>
      <c r="F249" s="33">
        <v>530.03057899999999</v>
      </c>
      <c r="G249" s="33">
        <v>544.08343500000001</v>
      </c>
      <c r="H249" s="33">
        <v>553.02581799999996</v>
      </c>
      <c r="I249" s="33">
        <v>557.63067599999999</v>
      </c>
      <c r="J249" s="33">
        <v>566.55456500000003</v>
      </c>
      <c r="K249" s="33">
        <v>568.82916299999999</v>
      </c>
      <c r="L249" s="33">
        <v>561.77508499999999</v>
      </c>
      <c r="M249" s="33">
        <v>558.29791299999999</v>
      </c>
      <c r="N249" s="33">
        <v>544.16113299999995</v>
      </c>
      <c r="O249" s="33">
        <v>532.30462599999998</v>
      </c>
      <c r="P249" s="33">
        <v>516.27319299999999</v>
      </c>
      <c r="Q249" s="33">
        <v>501.87704500000001</v>
      </c>
      <c r="R249" s="33">
        <v>488.46710200000001</v>
      </c>
      <c r="S249" s="33">
        <v>473.04574600000001</v>
      </c>
      <c r="T249" s="33">
        <v>456.36428799999999</v>
      </c>
      <c r="U249" s="33">
        <v>444.25973499999998</v>
      </c>
      <c r="V249" s="33">
        <v>431.15802000000002</v>
      </c>
      <c r="W249" s="33">
        <v>420.46978799999999</v>
      </c>
      <c r="X249" s="33">
        <v>408.411316</v>
      </c>
      <c r="Y249" s="33">
        <v>397.662262</v>
      </c>
      <c r="Z249" s="33">
        <v>386.60000600000001</v>
      </c>
      <c r="AA249" s="33">
        <v>378.96704099999999</v>
      </c>
      <c r="AB249" s="33">
        <v>366.91580199999999</v>
      </c>
      <c r="AC249" s="33">
        <v>357.99008199999997</v>
      </c>
      <c r="AD249" s="33">
        <v>349.532623</v>
      </c>
      <c r="AE249" s="33">
        <v>341.49902300000002</v>
      </c>
      <c r="AF249" s="33">
        <v>333.48736600000001</v>
      </c>
      <c r="AG249" s="33">
        <v>325.579407</v>
      </c>
      <c r="AH249" s="33">
        <v>317.91568000000001</v>
      </c>
      <c r="AI249" s="33">
        <v>310.35943600000002</v>
      </c>
      <c r="AJ249" s="33">
        <v>303.032623</v>
      </c>
      <c r="AK249" s="33">
        <v>296.166901</v>
      </c>
      <c r="AL249" s="33">
        <v>289.60168499999997</v>
      </c>
      <c r="AM249" s="34">
        <v>-1.7193E-2</v>
      </c>
    </row>
    <row r="250" spans="1:39" ht="15" customHeight="1" x14ac:dyDescent="0.45">
      <c r="A250" s="104" t="s">
        <v>1326</v>
      </c>
      <c r="B250" s="55" t="s">
        <v>702</v>
      </c>
      <c r="C250" s="33">
        <v>0</v>
      </c>
      <c r="D250" s="33">
        <v>0</v>
      </c>
      <c r="E250" s="33">
        <v>0</v>
      </c>
      <c r="F250" s="33">
        <v>0</v>
      </c>
      <c r="G250" s="33">
        <v>0</v>
      </c>
      <c r="H250" s="33">
        <v>0</v>
      </c>
      <c r="I250" s="33">
        <v>0</v>
      </c>
      <c r="J250" s="33">
        <v>0</v>
      </c>
      <c r="K250" s="33">
        <v>0</v>
      </c>
      <c r="L250" s="33">
        <v>0</v>
      </c>
      <c r="M250" s="33">
        <v>0</v>
      </c>
      <c r="N250" s="33">
        <v>0</v>
      </c>
      <c r="O250" s="33">
        <v>0</v>
      </c>
      <c r="P250" s="33">
        <v>0</v>
      </c>
      <c r="Q250" s="33">
        <v>0</v>
      </c>
      <c r="R250" s="33">
        <v>0</v>
      </c>
      <c r="S250" s="33">
        <v>0</v>
      </c>
      <c r="T250" s="33">
        <v>0</v>
      </c>
      <c r="U250" s="33">
        <v>0</v>
      </c>
      <c r="V250" s="33">
        <v>0</v>
      </c>
      <c r="W250" s="33">
        <v>0</v>
      </c>
      <c r="X250" s="33">
        <v>0</v>
      </c>
      <c r="Y250" s="33">
        <v>0</v>
      </c>
      <c r="Z250" s="33">
        <v>0</v>
      </c>
      <c r="AA250" s="33">
        <v>0</v>
      </c>
      <c r="AB250" s="33">
        <v>0</v>
      </c>
      <c r="AC250" s="33">
        <v>0</v>
      </c>
      <c r="AD250" s="33">
        <v>0</v>
      </c>
      <c r="AE250" s="33">
        <v>0</v>
      </c>
      <c r="AF250" s="33">
        <v>0</v>
      </c>
      <c r="AG250" s="33">
        <v>0</v>
      </c>
      <c r="AH250" s="33">
        <v>0</v>
      </c>
      <c r="AI250" s="33">
        <v>0</v>
      </c>
      <c r="AJ250" s="33">
        <v>0</v>
      </c>
      <c r="AK250" s="33">
        <v>0</v>
      </c>
      <c r="AL250" s="33">
        <v>0</v>
      </c>
      <c r="AM250" s="34" t="s">
        <v>153</v>
      </c>
    </row>
    <row r="251" spans="1:39" ht="15" customHeight="1" x14ac:dyDescent="0.45">
      <c r="A251" s="104" t="s">
        <v>1327</v>
      </c>
      <c r="B251" s="55" t="s">
        <v>1328</v>
      </c>
      <c r="C251" s="33">
        <v>0</v>
      </c>
      <c r="D251" s="33">
        <v>0</v>
      </c>
      <c r="E251" s="33">
        <v>0</v>
      </c>
      <c r="F251" s="33">
        <v>0</v>
      </c>
      <c r="G251" s="33">
        <v>0</v>
      </c>
      <c r="H251" s="33">
        <v>0</v>
      </c>
      <c r="I251" s="33">
        <v>0</v>
      </c>
      <c r="J251" s="33">
        <v>0</v>
      </c>
      <c r="K251" s="33">
        <v>0</v>
      </c>
      <c r="L251" s="33">
        <v>0</v>
      </c>
      <c r="M251" s="33">
        <v>0</v>
      </c>
      <c r="N251" s="33">
        <v>0</v>
      </c>
      <c r="O251" s="33">
        <v>0</v>
      </c>
      <c r="P251" s="33">
        <v>0</v>
      </c>
      <c r="Q251" s="33">
        <v>0</v>
      </c>
      <c r="R251" s="33">
        <v>0</v>
      </c>
      <c r="S251" s="33">
        <v>0</v>
      </c>
      <c r="T251" s="33">
        <v>0</v>
      </c>
      <c r="U251" s="33">
        <v>0</v>
      </c>
      <c r="V251" s="33">
        <v>0</v>
      </c>
      <c r="W251" s="33">
        <v>0</v>
      </c>
      <c r="X251" s="33">
        <v>0</v>
      </c>
      <c r="Y251" s="33">
        <v>0</v>
      </c>
      <c r="Z251" s="33">
        <v>0</v>
      </c>
      <c r="AA251" s="33">
        <v>0</v>
      </c>
      <c r="AB251" s="33">
        <v>0</v>
      </c>
      <c r="AC251" s="33">
        <v>0</v>
      </c>
      <c r="AD251" s="33">
        <v>0</v>
      </c>
      <c r="AE251" s="33">
        <v>0</v>
      </c>
      <c r="AF251" s="33">
        <v>0</v>
      </c>
      <c r="AG251" s="33">
        <v>0</v>
      </c>
      <c r="AH251" s="33">
        <v>0</v>
      </c>
      <c r="AI251" s="33">
        <v>0</v>
      </c>
      <c r="AJ251" s="33">
        <v>0</v>
      </c>
      <c r="AK251" s="33">
        <v>0</v>
      </c>
      <c r="AL251" s="33">
        <v>0</v>
      </c>
      <c r="AM251" s="34" t="s">
        <v>153</v>
      </c>
    </row>
    <row r="252" spans="1:39" ht="15" customHeight="1" x14ac:dyDescent="0.45">
      <c r="A252" s="104" t="s">
        <v>1329</v>
      </c>
      <c r="B252" s="55" t="s">
        <v>1330</v>
      </c>
      <c r="C252" s="33">
        <v>0</v>
      </c>
      <c r="D252" s="33">
        <v>0</v>
      </c>
      <c r="E252" s="33">
        <v>0</v>
      </c>
      <c r="F252" s="33">
        <v>0</v>
      </c>
      <c r="G252" s="33">
        <v>0.58288899999999999</v>
      </c>
      <c r="H252" s="33">
        <v>1.779949</v>
      </c>
      <c r="I252" s="33">
        <v>3.5966079999999998</v>
      </c>
      <c r="J252" s="33">
        <v>6.105556</v>
      </c>
      <c r="K252" s="33">
        <v>9.2231579999999997</v>
      </c>
      <c r="L252" s="33">
        <v>14.198727</v>
      </c>
      <c r="M252" s="33">
        <v>21.252851</v>
      </c>
      <c r="N252" s="33">
        <v>29.788612000000001</v>
      </c>
      <c r="O252" s="33">
        <v>40.186233999999999</v>
      </c>
      <c r="P252" s="33">
        <v>51.920569999999998</v>
      </c>
      <c r="Q252" s="33">
        <v>63.368895999999999</v>
      </c>
      <c r="R252" s="33">
        <v>74.539306999999994</v>
      </c>
      <c r="S252" s="33">
        <v>84.953636000000003</v>
      </c>
      <c r="T252" s="33">
        <v>94.582260000000005</v>
      </c>
      <c r="U252" s="33">
        <v>104.66989100000001</v>
      </c>
      <c r="V252" s="33">
        <v>114.095009</v>
      </c>
      <c r="W252" s="33">
        <v>123.755005</v>
      </c>
      <c r="X252" s="33">
        <v>132.62098700000001</v>
      </c>
      <c r="Y252" s="33">
        <v>141.50276199999999</v>
      </c>
      <c r="Z252" s="33">
        <v>149.87695299999999</v>
      </c>
      <c r="AA252" s="33">
        <v>159.26873800000001</v>
      </c>
      <c r="AB252" s="33">
        <v>166.44297800000001</v>
      </c>
      <c r="AC252" s="33">
        <v>174.615768</v>
      </c>
      <c r="AD252" s="33">
        <v>182.70378099999999</v>
      </c>
      <c r="AE252" s="33">
        <v>190.71734599999999</v>
      </c>
      <c r="AF252" s="33">
        <v>198.44944799999999</v>
      </c>
      <c r="AG252" s="33">
        <v>205.94044500000001</v>
      </c>
      <c r="AH252" s="33">
        <v>213.28233299999999</v>
      </c>
      <c r="AI252" s="33">
        <v>220.392166</v>
      </c>
      <c r="AJ252" s="33">
        <v>227.36024499999999</v>
      </c>
      <c r="AK252" s="33">
        <v>234.38357500000001</v>
      </c>
      <c r="AL252" s="33">
        <v>241.372208</v>
      </c>
      <c r="AM252" s="34" t="s">
        <v>153</v>
      </c>
    </row>
    <row r="254" spans="1:39" ht="15" customHeight="1" x14ac:dyDescent="0.45">
      <c r="B254" s="57" t="s">
        <v>1331</v>
      </c>
    </row>
    <row r="255" spans="1:39" ht="15" customHeight="1" x14ac:dyDescent="0.45">
      <c r="A255" s="104" t="s">
        <v>1332</v>
      </c>
      <c r="B255" s="55" t="s">
        <v>1333</v>
      </c>
      <c r="C255" s="54">
        <v>495.38400300000001</v>
      </c>
      <c r="D255" s="54">
        <v>482.08770800000002</v>
      </c>
      <c r="E255" s="54">
        <v>484.58898900000003</v>
      </c>
      <c r="F255" s="54">
        <v>477.33242799999999</v>
      </c>
      <c r="G255" s="54">
        <v>466.46579000000003</v>
      </c>
      <c r="H255" s="54">
        <v>453.39776599999999</v>
      </c>
      <c r="I255" s="54">
        <v>447.15121499999998</v>
      </c>
      <c r="J255" s="54">
        <v>440.75106799999998</v>
      </c>
      <c r="K255" s="54">
        <v>433.81362899999999</v>
      </c>
      <c r="L255" s="54">
        <v>425.71398900000003</v>
      </c>
      <c r="M255" s="54">
        <v>415.220215</v>
      </c>
      <c r="N255" s="54">
        <v>401.66503899999998</v>
      </c>
      <c r="O255" s="54">
        <v>388.99533100000002</v>
      </c>
      <c r="P255" s="54">
        <v>376.330872</v>
      </c>
      <c r="Q255" s="54">
        <v>364.46667500000001</v>
      </c>
      <c r="R255" s="54">
        <v>352.45068400000002</v>
      </c>
      <c r="S255" s="54">
        <v>345.44073500000002</v>
      </c>
      <c r="T255" s="54">
        <v>337.801849</v>
      </c>
      <c r="U255" s="54">
        <v>330.78433200000001</v>
      </c>
      <c r="V255" s="54">
        <v>324.89080799999999</v>
      </c>
      <c r="W255" s="54">
        <v>318.94070399999998</v>
      </c>
      <c r="X255" s="54">
        <v>312.18383799999998</v>
      </c>
      <c r="Y255" s="54">
        <v>304.94003300000003</v>
      </c>
      <c r="Z255" s="54">
        <v>297.921021</v>
      </c>
      <c r="AA255" s="54">
        <v>290.30264299999999</v>
      </c>
      <c r="AB255" s="54">
        <v>282.64859000000001</v>
      </c>
      <c r="AC255" s="54">
        <v>278.19168100000002</v>
      </c>
      <c r="AD255" s="54">
        <v>274.03836100000001</v>
      </c>
      <c r="AE255" s="54">
        <v>270.96539300000001</v>
      </c>
      <c r="AF255" s="54">
        <v>267.72042800000003</v>
      </c>
      <c r="AG255" s="54">
        <v>264.35119600000002</v>
      </c>
      <c r="AH255" s="54">
        <v>261.60446200000001</v>
      </c>
      <c r="AI255" s="54">
        <v>258.67450000000002</v>
      </c>
      <c r="AJ255" s="54">
        <v>255.620499</v>
      </c>
      <c r="AK255" s="54">
        <v>253.150116</v>
      </c>
      <c r="AL255" s="54">
        <v>251.08853099999999</v>
      </c>
      <c r="AM255" s="34">
        <v>-1.9002999999999999E-2</v>
      </c>
    </row>
    <row r="256" spans="1:39" ht="15" customHeight="1" x14ac:dyDescent="0.45">
      <c r="A256" s="104" t="s">
        <v>1334</v>
      </c>
      <c r="B256" s="55" t="s">
        <v>1322</v>
      </c>
      <c r="C256" s="33">
        <v>4.8962029999999999</v>
      </c>
      <c r="D256" s="33">
        <v>4.9418049999999996</v>
      </c>
      <c r="E256" s="33">
        <v>4.987832</v>
      </c>
      <c r="F256" s="33">
        <v>5.0342880000000001</v>
      </c>
      <c r="G256" s="33">
        <v>5.0811760000000001</v>
      </c>
      <c r="H256" s="33">
        <v>5.128501</v>
      </c>
      <c r="I256" s="33">
        <v>5.1762680000000003</v>
      </c>
      <c r="J256" s="33">
        <v>5.2244780000000004</v>
      </c>
      <c r="K256" s="33">
        <v>5.2731389999999996</v>
      </c>
      <c r="L256" s="33">
        <v>5.3222509999999996</v>
      </c>
      <c r="M256" s="33">
        <v>5.3718219999999999</v>
      </c>
      <c r="N256" s="33">
        <v>5.4218539999999997</v>
      </c>
      <c r="O256" s="33">
        <v>5.472353</v>
      </c>
      <c r="P256" s="33">
        <v>5.5233210000000001</v>
      </c>
      <c r="Q256" s="33">
        <v>5.5747640000000001</v>
      </c>
      <c r="R256" s="33">
        <v>5.6266870000000004</v>
      </c>
      <c r="S256" s="33">
        <v>5.6790919999999998</v>
      </c>
      <c r="T256" s="33">
        <v>5.7319870000000002</v>
      </c>
      <c r="U256" s="33">
        <v>5.785374</v>
      </c>
      <c r="V256" s="33">
        <v>5.8392580000000001</v>
      </c>
      <c r="W256" s="33">
        <v>5.893643</v>
      </c>
      <c r="X256" s="33">
        <v>5.9485359999999998</v>
      </c>
      <c r="Y256" s="33">
        <v>6.0039389999999999</v>
      </c>
      <c r="Z256" s="33">
        <v>6.0598590000000003</v>
      </c>
      <c r="AA256" s="33">
        <v>6.1162999999999998</v>
      </c>
      <c r="AB256" s="33">
        <v>6.1732649999999998</v>
      </c>
      <c r="AC256" s="33">
        <v>6.2307620000000004</v>
      </c>
      <c r="AD256" s="33">
        <v>6.2887950000000004</v>
      </c>
      <c r="AE256" s="33">
        <v>6.3473680000000003</v>
      </c>
      <c r="AF256" s="33">
        <v>6.4064860000000001</v>
      </c>
      <c r="AG256" s="33">
        <v>6.4661549999999997</v>
      </c>
      <c r="AH256" s="33">
        <v>6.5263790000000004</v>
      </c>
      <c r="AI256" s="33">
        <v>6.5871649999999997</v>
      </c>
      <c r="AJ256" s="33">
        <v>6.648517</v>
      </c>
      <c r="AK256" s="33">
        <v>6.7104400000000002</v>
      </c>
      <c r="AL256" s="33">
        <v>6.772939</v>
      </c>
      <c r="AM256" s="34">
        <v>9.3139999999999994E-3</v>
      </c>
    </row>
    <row r="257" spans="1:39" ht="15" customHeight="1" x14ac:dyDescent="0.45">
      <c r="B257" s="57" t="s">
        <v>1323</v>
      </c>
    </row>
    <row r="258" spans="1:39" ht="15" customHeight="1" x14ac:dyDescent="0.45">
      <c r="A258" s="104" t="s">
        <v>1335</v>
      </c>
      <c r="B258" s="55" t="s">
        <v>1325</v>
      </c>
      <c r="C258" s="33">
        <v>98.386139</v>
      </c>
      <c r="D258" s="33">
        <v>94.623115999999996</v>
      </c>
      <c r="E258" s="33">
        <v>94.489127999999994</v>
      </c>
      <c r="F258" s="33">
        <v>92.260238999999999</v>
      </c>
      <c r="G258" s="33">
        <v>89.371628000000001</v>
      </c>
      <c r="H258" s="33">
        <v>86.091087000000002</v>
      </c>
      <c r="I258" s="33">
        <v>84.144699000000003</v>
      </c>
      <c r="J258" s="33">
        <v>82.196670999999995</v>
      </c>
      <c r="K258" s="33">
        <v>80.177466999999993</v>
      </c>
      <c r="L258" s="33">
        <v>77.974220000000003</v>
      </c>
      <c r="M258" s="33">
        <v>75.369247000000001</v>
      </c>
      <c r="N258" s="33">
        <v>72.252007000000006</v>
      </c>
      <c r="O258" s="33">
        <v>69.343581999999998</v>
      </c>
      <c r="P258" s="33">
        <v>66.482596999999998</v>
      </c>
      <c r="Q258" s="33">
        <v>63.807243</v>
      </c>
      <c r="R258" s="33">
        <v>61.149048000000001</v>
      </c>
      <c r="S258" s="33">
        <v>59.394939000000001</v>
      </c>
      <c r="T258" s="33">
        <v>57.559978000000001</v>
      </c>
      <c r="U258" s="33">
        <v>55.858592999999999</v>
      </c>
      <c r="V258" s="33">
        <v>54.370612999999999</v>
      </c>
      <c r="W258" s="33">
        <v>52.894984999999998</v>
      </c>
      <c r="X258" s="33">
        <v>51.307144000000001</v>
      </c>
      <c r="Y258" s="33">
        <v>49.665432000000003</v>
      </c>
      <c r="Z258" s="33">
        <v>48.086998000000001</v>
      </c>
      <c r="AA258" s="33">
        <v>46.437874000000001</v>
      </c>
      <c r="AB258" s="33">
        <v>44.807406999999998</v>
      </c>
      <c r="AC258" s="33">
        <v>43.693916000000002</v>
      </c>
      <c r="AD258" s="33">
        <v>42.644455000000001</v>
      </c>
      <c r="AE258" s="33">
        <v>41.777157000000003</v>
      </c>
      <c r="AF258" s="33">
        <v>40.895980999999999</v>
      </c>
      <c r="AG258" s="33">
        <v>40.008704999999999</v>
      </c>
      <c r="AH258" s="33">
        <v>39.227660999999998</v>
      </c>
      <c r="AI258" s="33">
        <v>38.430396999999999</v>
      </c>
      <c r="AJ258" s="33">
        <v>37.626240000000003</v>
      </c>
      <c r="AK258" s="33">
        <v>36.918781000000003</v>
      </c>
      <c r="AL258" s="33">
        <v>36.280200999999998</v>
      </c>
      <c r="AM258" s="34">
        <v>-2.7800999999999999E-2</v>
      </c>
    </row>
    <row r="259" spans="1:39" ht="15" customHeight="1" x14ac:dyDescent="0.45">
      <c r="A259" s="104" t="s">
        <v>1336</v>
      </c>
      <c r="B259" s="55" t="s">
        <v>702</v>
      </c>
      <c r="C259" s="33">
        <v>3.4566889999999999</v>
      </c>
      <c r="D259" s="33">
        <v>4.43119</v>
      </c>
      <c r="E259" s="33">
        <v>3.1744340000000002</v>
      </c>
      <c r="F259" s="33">
        <v>2.9325649999999999</v>
      </c>
      <c r="G259" s="33">
        <v>2.678531</v>
      </c>
      <c r="H259" s="33">
        <v>2.4701960000000001</v>
      </c>
      <c r="I259" s="33">
        <v>2.3102819999999999</v>
      </c>
      <c r="J259" s="33">
        <v>2.1582080000000001</v>
      </c>
      <c r="K259" s="33">
        <v>2.0101010000000001</v>
      </c>
      <c r="L259" s="33">
        <v>1.8665879999999999</v>
      </c>
      <c r="M259" s="33">
        <v>1.7200949999999999</v>
      </c>
      <c r="N259" s="33">
        <v>1.57721</v>
      </c>
      <c r="O259" s="33">
        <v>1.441303</v>
      </c>
      <c r="P259" s="33">
        <v>1.313267</v>
      </c>
      <c r="Q259" s="33">
        <v>1.1952179999999999</v>
      </c>
      <c r="R259" s="33">
        <v>1.0792390000000001</v>
      </c>
      <c r="S259" s="33">
        <v>0.98072199999999998</v>
      </c>
      <c r="T259" s="33">
        <v>0.88655700000000004</v>
      </c>
      <c r="U259" s="33">
        <v>0.79653700000000005</v>
      </c>
      <c r="V259" s="33">
        <v>0.71525899999999998</v>
      </c>
      <c r="W259" s="33">
        <v>0.63927500000000004</v>
      </c>
      <c r="X259" s="33">
        <v>0.57284900000000005</v>
      </c>
      <c r="Y259" s="33">
        <v>0.50414499999999995</v>
      </c>
      <c r="Z259" s="33">
        <v>0.43220399999999998</v>
      </c>
      <c r="AA259" s="33">
        <v>0.35922300000000001</v>
      </c>
      <c r="AB259" s="33">
        <v>0.29638100000000001</v>
      </c>
      <c r="AC259" s="33">
        <v>0.288576</v>
      </c>
      <c r="AD259" s="33">
        <v>0.281225</v>
      </c>
      <c r="AE259" s="33">
        <v>0.27516299999999999</v>
      </c>
      <c r="AF259" s="33">
        <v>0.26902799999999999</v>
      </c>
      <c r="AG259" s="33">
        <v>0.26286700000000002</v>
      </c>
      <c r="AH259" s="33">
        <v>0.257465</v>
      </c>
      <c r="AI259" s="33">
        <v>0.251973</v>
      </c>
      <c r="AJ259" s="33">
        <v>0.246443</v>
      </c>
      <c r="AK259" s="33">
        <v>0.24157500000000001</v>
      </c>
      <c r="AL259" s="33">
        <v>0.237206</v>
      </c>
      <c r="AM259" s="34">
        <v>-8.2500000000000004E-2</v>
      </c>
    </row>
    <row r="260" spans="1:39" ht="15" customHeight="1" x14ac:dyDescent="0.45">
      <c r="A260" s="104" t="s">
        <v>1337</v>
      </c>
      <c r="B260" s="55" t="s">
        <v>1328</v>
      </c>
      <c r="C260" s="33">
        <v>0</v>
      </c>
      <c r="D260" s="33">
        <v>0</v>
      </c>
      <c r="E260" s="33">
        <v>0</v>
      </c>
      <c r="F260" s="33">
        <v>0</v>
      </c>
      <c r="G260" s="33">
        <v>0</v>
      </c>
      <c r="H260" s="33">
        <v>0</v>
      </c>
      <c r="I260" s="33">
        <v>0</v>
      </c>
      <c r="J260" s="33">
        <v>0</v>
      </c>
      <c r="K260" s="33">
        <v>0</v>
      </c>
      <c r="L260" s="33">
        <v>0</v>
      </c>
      <c r="M260" s="33">
        <v>0</v>
      </c>
      <c r="N260" s="33">
        <v>0</v>
      </c>
      <c r="O260" s="33">
        <v>0</v>
      </c>
      <c r="P260" s="33">
        <v>0</v>
      </c>
      <c r="Q260" s="33">
        <v>0</v>
      </c>
      <c r="R260" s="33">
        <v>0</v>
      </c>
      <c r="S260" s="33">
        <v>0</v>
      </c>
      <c r="T260" s="33">
        <v>0</v>
      </c>
      <c r="U260" s="33">
        <v>0</v>
      </c>
      <c r="V260" s="33">
        <v>0</v>
      </c>
      <c r="W260" s="33">
        <v>0</v>
      </c>
      <c r="X260" s="33">
        <v>0</v>
      </c>
      <c r="Y260" s="33">
        <v>0</v>
      </c>
      <c r="Z260" s="33">
        <v>0</v>
      </c>
      <c r="AA260" s="33">
        <v>0</v>
      </c>
      <c r="AB260" s="33">
        <v>0</v>
      </c>
      <c r="AC260" s="33">
        <v>0</v>
      </c>
      <c r="AD260" s="33">
        <v>0</v>
      </c>
      <c r="AE260" s="33">
        <v>0</v>
      </c>
      <c r="AF260" s="33">
        <v>0</v>
      </c>
      <c r="AG260" s="33">
        <v>0</v>
      </c>
      <c r="AH260" s="33">
        <v>0</v>
      </c>
      <c r="AI260" s="33">
        <v>0</v>
      </c>
      <c r="AJ260" s="33">
        <v>0</v>
      </c>
      <c r="AK260" s="33">
        <v>0</v>
      </c>
      <c r="AL260" s="33">
        <v>0</v>
      </c>
      <c r="AM260" s="34" t="s">
        <v>153</v>
      </c>
    </row>
    <row r="261" spans="1:39" ht="15" customHeight="1" x14ac:dyDescent="0.45">
      <c r="A261" s="104" t="s">
        <v>1338</v>
      </c>
      <c r="B261" s="55" t="s">
        <v>1330</v>
      </c>
      <c r="C261" s="33">
        <v>0.19348199999999999</v>
      </c>
      <c r="D261" s="33">
        <v>0.25213000000000002</v>
      </c>
      <c r="E261" s="33">
        <v>0.31660500000000003</v>
      </c>
      <c r="F261" s="33">
        <v>0.37226100000000001</v>
      </c>
      <c r="G261" s="33">
        <v>0.422732</v>
      </c>
      <c r="H261" s="33">
        <v>0.46422600000000003</v>
      </c>
      <c r="I261" s="33">
        <v>0.50814400000000004</v>
      </c>
      <c r="J261" s="33">
        <v>0.54794699999999996</v>
      </c>
      <c r="K261" s="33">
        <v>0.58379899999999996</v>
      </c>
      <c r="L261" s="33">
        <v>0.61353800000000003</v>
      </c>
      <c r="M261" s="33">
        <v>0.63657699999999995</v>
      </c>
      <c r="N261" s="33">
        <v>0.64734400000000003</v>
      </c>
      <c r="O261" s="33">
        <v>0.65883499999999995</v>
      </c>
      <c r="P261" s="33">
        <v>0.667157</v>
      </c>
      <c r="Q261" s="33">
        <v>0.67415599999999998</v>
      </c>
      <c r="R261" s="33">
        <v>0.68050600000000006</v>
      </c>
      <c r="S261" s="33">
        <v>0.69611199999999995</v>
      </c>
      <c r="T261" s="33">
        <v>0.70778200000000002</v>
      </c>
      <c r="U261" s="33">
        <v>0.72006300000000001</v>
      </c>
      <c r="V261" s="33">
        <v>0.73222900000000002</v>
      </c>
      <c r="W261" s="33">
        <v>0.74190699999999998</v>
      </c>
      <c r="X261" s="33">
        <v>0.74426899999999996</v>
      </c>
      <c r="Y261" s="33">
        <v>0.74675999999999998</v>
      </c>
      <c r="Z261" s="33">
        <v>0.75232600000000005</v>
      </c>
      <c r="AA261" s="33">
        <v>0.75709099999999996</v>
      </c>
      <c r="AB261" s="33">
        <v>0.75694399999999995</v>
      </c>
      <c r="AC261" s="33">
        <v>0.73813399999999996</v>
      </c>
      <c r="AD261" s="33">
        <v>0.72040499999999996</v>
      </c>
      <c r="AE261" s="33">
        <v>0.70575299999999996</v>
      </c>
      <c r="AF261" s="33">
        <v>0.69086700000000001</v>
      </c>
      <c r="AG261" s="33">
        <v>0.67587799999999998</v>
      </c>
      <c r="AH261" s="33">
        <v>0.66268400000000005</v>
      </c>
      <c r="AI261" s="33">
        <v>0.64921600000000002</v>
      </c>
      <c r="AJ261" s="33">
        <v>0.63563099999999995</v>
      </c>
      <c r="AK261" s="33">
        <v>0.62367899999999998</v>
      </c>
      <c r="AL261" s="33">
        <v>0.61289199999999999</v>
      </c>
      <c r="AM261" s="34">
        <v>2.6468999999999999E-2</v>
      </c>
    </row>
    <row r="263" spans="1:39" ht="15" customHeight="1" x14ac:dyDescent="0.45">
      <c r="B263" s="57" t="s">
        <v>1339</v>
      </c>
    </row>
    <row r="264" spans="1:39" ht="15" customHeight="1" x14ac:dyDescent="0.45">
      <c r="A264" s="104" t="s">
        <v>1340</v>
      </c>
      <c r="B264" s="55" t="s">
        <v>1398</v>
      </c>
      <c r="C264" s="54">
        <v>3754.595703</v>
      </c>
      <c r="D264" s="54">
        <v>3778.4526369999999</v>
      </c>
      <c r="E264" s="54">
        <v>3962.5964359999998</v>
      </c>
      <c r="F264" s="54">
        <v>4125.6826170000004</v>
      </c>
      <c r="G264" s="54">
        <v>4250.3388670000004</v>
      </c>
      <c r="H264" s="54">
        <v>4446.8916019999997</v>
      </c>
      <c r="I264" s="54">
        <v>4703.1166990000002</v>
      </c>
      <c r="J264" s="54">
        <v>4942.2329099999997</v>
      </c>
      <c r="K264" s="54">
        <v>5148.3022460000002</v>
      </c>
      <c r="L264" s="54">
        <v>5394.0908200000003</v>
      </c>
      <c r="M264" s="54">
        <v>5635.9711909999996</v>
      </c>
      <c r="N264" s="54">
        <v>5828.8930659999996</v>
      </c>
      <c r="O264" s="54">
        <v>6049.1811520000001</v>
      </c>
      <c r="P264" s="54">
        <v>6300.9467770000001</v>
      </c>
      <c r="Q264" s="54">
        <v>6557.7333980000003</v>
      </c>
      <c r="R264" s="54">
        <v>6796.5410160000001</v>
      </c>
      <c r="S264" s="54">
        <v>7043.4804690000001</v>
      </c>
      <c r="T264" s="54">
        <v>7302.4233400000003</v>
      </c>
      <c r="U264" s="54">
        <v>7599.7973629999997</v>
      </c>
      <c r="V264" s="54">
        <v>7910.2080079999996</v>
      </c>
      <c r="W264" s="54">
        <v>8209.7167969999991</v>
      </c>
      <c r="X264" s="54">
        <v>8488.7207030000009</v>
      </c>
      <c r="Y264" s="54">
        <v>8794.9755860000005</v>
      </c>
      <c r="Z264" s="54">
        <v>9121.2158199999994</v>
      </c>
      <c r="AA264" s="54">
        <v>9428.9726559999999</v>
      </c>
      <c r="AB264" s="54">
        <v>9729.6992190000001</v>
      </c>
      <c r="AC264" s="54">
        <v>10058.003906</v>
      </c>
      <c r="AD264" s="54">
        <v>10409.142578000001</v>
      </c>
      <c r="AE264" s="54">
        <v>10753.90625</v>
      </c>
      <c r="AF264" s="54">
        <v>11103.408203000001</v>
      </c>
      <c r="AG264" s="54">
        <v>11460.189453000001</v>
      </c>
      <c r="AH264" s="54">
        <v>11821.939453000001</v>
      </c>
      <c r="AI264" s="54">
        <v>12168.085938</v>
      </c>
      <c r="AJ264" s="54">
        <v>12513.869140999999</v>
      </c>
      <c r="AK264" s="54">
        <v>12891.840819999999</v>
      </c>
      <c r="AL264" s="54">
        <v>13262.512694999999</v>
      </c>
      <c r="AM264" s="34">
        <v>3.7621000000000002E-2</v>
      </c>
    </row>
    <row r="265" spans="1:39" ht="15" customHeight="1" x14ac:dyDescent="0.45">
      <c r="A265" s="104" t="s">
        <v>1342</v>
      </c>
      <c r="B265" s="55" t="s">
        <v>1399</v>
      </c>
      <c r="C265" s="54">
        <v>1438.080811</v>
      </c>
      <c r="D265" s="54">
        <v>1434.8876949999999</v>
      </c>
      <c r="E265" s="54">
        <v>1497.5627440000001</v>
      </c>
      <c r="F265" s="54">
        <v>1528.311279</v>
      </c>
      <c r="G265" s="54">
        <v>1573.2142329999999</v>
      </c>
      <c r="H265" s="54">
        <v>1662.88147</v>
      </c>
      <c r="I265" s="54">
        <v>1775.4339600000001</v>
      </c>
      <c r="J265" s="54">
        <v>1871.657471</v>
      </c>
      <c r="K265" s="54">
        <v>1956.908203</v>
      </c>
      <c r="L265" s="54">
        <v>2052.8222660000001</v>
      </c>
      <c r="M265" s="54">
        <v>2140.3833009999998</v>
      </c>
      <c r="N265" s="54">
        <v>2216.7927249999998</v>
      </c>
      <c r="O265" s="54">
        <v>2310.3090820000002</v>
      </c>
      <c r="P265" s="54">
        <v>2414.9741210000002</v>
      </c>
      <c r="Q265" s="54">
        <v>2511.780518</v>
      </c>
      <c r="R265" s="54">
        <v>2602.8046880000002</v>
      </c>
      <c r="S265" s="54">
        <v>2703.1525879999999</v>
      </c>
      <c r="T265" s="54">
        <v>2811.5029300000001</v>
      </c>
      <c r="U265" s="54">
        <v>2944.1523440000001</v>
      </c>
      <c r="V265" s="54">
        <v>3068.4035640000002</v>
      </c>
      <c r="W265" s="54">
        <v>3189.2944339999999</v>
      </c>
      <c r="X265" s="54">
        <v>3300.3637699999999</v>
      </c>
      <c r="Y265" s="54">
        <v>3434.4353030000002</v>
      </c>
      <c r="Z265" s="54">
        <v>3577.4597170000002</v>
      </c>
      <c r="AA265" s="54">
        <v>3702.2895509999998</v>
      </c>
      <c r="AB265" s="54">
        <v>3830.5341800000001</v>
      </c>
      <c r="AC265" s="54">
        <v>3976.297607</v>
      </c>
      <c r="AD265" s="54">
        <v>4127.1088870000003</v>
      </c>
      <c r="AE265" s="54">
        <v>4272.0883789999998</v>
      </c>
      <c r="AF265" s="54">
        <v>4412.669922</v>
      </c>
      <c r="AG265" s="54">
        <v>4556.9003910000001</v>
      </c>
      <c r="AH265" s="54">
        <v>4702.8422849999997</v>
      </c>
      <c r="AI265" s="54">
        <v>4834.2172849999997</v>
      </c>
      <c r="AJ265" s="54">
        <v>4971.0146480000003</v>
      </c>
      <c r="AK265" s="54">
        <v>5116.4809569999998</v>
      </c>
      <c r="AL265" s="54">
        <v>5252.4370120000003</v>
      </c>
      <c r="AM265" s="34">
        <v>3.8903E-2</v>
      </c>
    </row>
    <row r="266" spans="1:39" ht="15" customHeight="1" x14ac:dyDescent="0.45">
      <c r="A266" s="104" t="s">
        <v>1344</v>
      </c>
      <c r="B266" s="55" t="s">
        <v>1400</v>
      </c>
      <c r="C266" s="54">
        <v>2316.514893</v>
      </c>
      <c r="D266" s="54">
        <v>2343.5649410000001</v>
      </c>
      <c r="E266" s="54">
        <v>2465.0336910000001</v>
      </c>
      <c r="F266" s="54">
        <v>2597.3710940000001</v>
      </c>
      <c r="G266" s="54">
        <v>2677.1247560000002</v>
      </c>
      <c r="H266" s="54">
        <v>2784.0102539999998</v>
      </c>
      <c r="I266" s="54">
        <v>2927.6828609999998</v>
      </c>
      <c r="J266" s="54">
        <v>3070.5754390000002</v>
      </c>
      <c r="K266" s="54">
        <v>3191.3940429999998</v>
      </c>
      <c r="L266" s="54">
        <v>3341.2687989999999</v>
      </c>
      <c r="M266" s="54">
        <v>3495.5878910000001</v>
      </c>
      <c r="N266" s="54">
        <v>3612.1003420000002</v>
      </c>
      <c r="O266" s="54">
        <v>3738.8720699999999</v>
      </c>
      <c r="P266" s="54">
        <v>3885.9726559999999</v>
      </c>
      <c r="Q266" s="54">
        <v>4045.953125</v>
      </c>
      <c r="R266" s="54">
        <v>4193.736328</v>
      </c>
      <c r="S266" s="54">
        <v>4340.3276370000003</v>
      </c>
      <c r="T266" s="54">
        <v>4490.9204099999997</v>
      </c>
      <c r="U266" s="54">
        <v>4655.6450199999999</v>
      </c>
      <c r="V266" s="54">
        <v>4841.8041990000002</v>
      </c>
      <c r="W266" s="54">
        <v>5020.421875</v>
      </c>
      <c r="X266" s="54">
        <v>5188.3564450000003</v>
      </c>
      <c r="Y266" s="54">
        <v>5360.5405270000001</v>
      </c>
      <c r="Z266" s="54">
        <v>5543.7558589999999</v>
      </c>
      <c r="AA266" s="54">
        <v>5726.6835940000001</v>
      </c>
      <c r="AB266" s="54">
        <v>5899.1645509999998</v>
      </c>
      <c r="AC266" s="54">
        <v>6081.7060549999997</v>
      </c>
      <c r="AD266" s="54">
        <v>6282.0341799999997</v>
      </c>
      <c r="AE266" s="54">
        <v>6481.8178710000002</v>
      </c>
      <c r="AF266" s="54">
        <v>6690.7382809999999</v>
      </c>
      <c r="AG266" s="54">
        <v>6903.2890619999998</v>
      </c>
      <c r="AH266" s="54">
        <v>7119.0971680000002</v>
      </c>
      <c r="AI266" s="54">
        <v>7333.8691410000001</v>
      </c>
      <c r="AJ266" s="54">
        <v>7542.8549800000001</v>
      </c>
      <c r="AK266" s="54">
        <v>7775.3598629999997</v>
      </c>
      <c r="AL266" s="54">
        <v>8010.0756840000004</v>
      </c>
      <c r="AM266" s="34">
        <v>3.6809000000000001E-2</v>
      </c>
    </row>
    <row r="267" spans="1:39" ht="15" customHeight="1" x14ac:dyDescent="0.45">
      <c r="B267" s="57" t="s">
        <v>1323</v>
      </c>
    </row>
    <row r="268" spans="1:39" ht="15" customHeight="1" x14ac:dyDescent="0.45">
      <c r="A268" s="104" t="s">
        <v>1346</v>
      </c>
      <c r="B268" s="55" t="s">
        <v>1325</v>
      </c>
      <c r="C268" s="33">
        <v>260.39596599999999</v>
      </c>
      <c r="D268" s="33">
        <v>248.627655</v>
      </c>
      <c r="E268" s="33">
        <v>265.58694500000001</v>
      </c>
      <c r="F268" s="33">
        <v>274.72863799999999</v>
      </c>
      <c r="G268" s="33">
        <v>293.09799199999998</v>
      </c>
      <c r="H268" s="33">
        <v>219.603622</v>
      </c>
      <c r="I268" s="33">
        <v>220.345978</v>
      </c>
      <c r="J268" s="33">
        <v>221.093842</v>
      </c>
      <c r="K268" s="33">
        <v>221.85664399999999</v>
      </c>
      <c r="L268" s="33">
        <v>222.70881700000001</v>
      </c>
      <c r="M268" s="33">
        <v>223.50451699999999</v>
      </c>
      <c r="N268" s="33">
        <v>224.25538599999999</v>
      </c>
      <c r="O268" s="33">
        <v>225.01757799999999</v>
      </c>
      <c r="P268" s="33">
        <v>225.71682699999999</v>
      </c>
      <c r="Q268" s="33">
        <v>226.45216400000001</v>
      </c>
      <c r="R268" s="33">
        <v>227.23588599999999</v>
      </c>
      <c r="S268" s="33">
        <v>228.055511</v>
      </c>
      <c r="T268" s="33">
        <v>228.846619</v>
      </c>
      <c r="U268" s="33">
        <v>229.776398</v>
      </c>
      <c r="V268" s="33">
        <v>230.700256</v>
      </c>
      <c r="W268" s="33">
        <v>231.650238</v>
      </c>
      <c r="X268" s="33">
        <v>232.27844200000001</v>
      </c>
      <c r="Y268" s="33">
        <v>232.919647</v>
      </c>
      <c r="Z268" s="33">
        <v>233.45648199999999</v>
      </c>
      <c r="AA268" s="33">
        <v>234.094345</v>
      </c>
      <c r="AB268" s="33">
        <v>234.67506399999999</v>
      </c>
      <c r="AC268" s="33">
        <v>235.22753900000001</v>
      </c>
      <c r="AD268" s="33">
        <v>235.85008199999999</v>
      </c>
      <c r="AE268" s="33">
        <v>236.465485</v>
      </c>
      <c r="AF268" s="33">
        <v>237.14077800000001</v>
      </c>
      <c r="AG268" s="33">
        <v>237.800262</v>
      </c>
      <c r="AH268" s="33">
        <v>238.40403699999999</v>
      </c>
      <c r="AI268" s="33">
        <v>239.03012100000001</v>
      </c>
      <c r="AJ268" s="33">
        <v>239.587524</v>
      </c>
      <c r="AK268" s="33">
        <v>240.22171</v>
      </c>
      <c r="AL268" s="33">
        <v>240.85571300000001</v>
      </c>
      <c r="AM268" s="34">
        <v>-9.3400000000000004E-4</v>
      </c>
    </row>
    <row r="269" spans="1:39" ht="15" customHeight="1" x14ac:dyDescent="0.45">
      <c r="A269" s="104" t="s">
        <v>1347</v>
      </c>
      <c r="B269" s="55" t="s">
        <v>702</v>
      </c>
      <c r="C269" s="33">
        <v>422.228455</v>
      </c>
      <c r="D269" s="33">
        <v>559.66772500000002</v>
      </c>
      <c r="E269" s="33">
        <v>416.28241000000003</v>
      </c>
      <c r="F269" s="33">
        <v>412.45794699999999</v>
      </c>
      <c r="G269" s="33">
        <v>408.50234999999998</v>
      </c>
      <c r="H269" s="33">
        <v>453.82891799999999</v>
      </c>
      <c r="I269" s="33">
        <v>461.38220200000001</v>
      </c>
      <c r="J269" s="33">
        <v>469.45712300000002</v>
      </c>
      <c r="K269" s="33">
        <v>478.606537</v>
      </c>
      <c r="L269" s="33">
        <v>488.760132</v>
      </c>
      <c r="M269" s="33">
        <v>498.13082900000001</v>
      </c>
      <c r="N269" s="33">
        <v>507.82238799999999</v>
      </c>
      <c r="O269" s="33">
        <v>517.44714399999998</v>
      </c>
      <c r="P269" s="33">
        <v>525.56426999999996</v>
      </c>
      <c r="Q269" s="33">
        <v>534.314392</v>
      </c>
      <c r="R269" s="33">
        <v>544.34954800000003</v>
      </c>
      <c r="S269" s="33">
        <v>554.94982900000002</v>
      </c>
      <c r="T269" s="33">
        <v>565.07781999999997</v>
      </c>
      <c r="U269" s="33">
        <v>577.27539100000001</v>
      </c>
      <c r="V269" s="33">
        <v>589.270081</v>
      </c>
      <c r="W269" s="33">
        <v>601.93926999999996</v>
      </c>
      <c r="X269" s="33">
        <v>609.40393100000006</v>
      </c>
      <c r="Y269" s="33">
        <v>616.97229000000004</v>
      </c>
      <c r="Z269" s="33">
        <v>622.64703399999996</v>
      </c>
      <c r="AA269" s="33">
        <v>630.37719700000002</v>
      </c>
      <c r="AB269" s="33">
        <v>637.40386999999998</v>
      </c>
      <c r="AC269" s="33">
        <v>643.735229</v>
      </c>
      <c r="AD269" s="33">
        <v>651.17285200000003</v>
      </c>
      <c r="AE269" s="33">
        <v>658.58807400000001</v>
      </c>
      <c r="AF269" s="33">
        <v>667.11157200000002</v>
      </c>
      <c r="AG269" s="33">
        <v>675.39801</v>
      </c>
      <c r="AH269" s="33">
        <v>682.73730499999999</v>
      </c>
      <c r="AI269" s="33">
        <v>690.69049099999995</v>
      </c>
      <c r="AJ269" s="33">
        <v>697.55517599999996</v>
      </c>
      <c r="AK269" s="33">
        <v>705.51525900000001</v>
      </c>
      <c r="AL269" s="33">
        <v>713.58917199999996</v>
      </c>
      <c r="AM269" s="34">
        <v>7.1720000000000004E-3</v>
      </c>
    </row>
    <row r="270" spans="1:39" ht="15" customHeight="1" x14ac:dyDescent="0.45">
      <c r="A270" s="104" t="s">
        <v>1348</v>
      </c>
      <c r="B270" s="55" t="s">
        <v>1328</v>
      </c>
      <c r="C270" s="33">
        <v>0</v>
      </c>
      <c r="D270" s="33">
        <v>0</v>
      </c>
      <c r="E270" s="33">
        <v>0</v>
      </c>
      <c r="F270" s="33">
        <v>0</v>
      </c>
      <c r="G270" s="33">
        <v>0</v>
      </c>
      <c r="H270" s="33">
        <v>0</v>
      </c>
      <c r="I270" s="33">
        <v>0</v>
      </c>
      <c r="J270" s="33">
        <v>0</v>
      </c>
      <c r="K270" s="33">
        <v>0</v>
      </c>
      <c r="L270" s="33">
        <v>0</v>
      </c>
      <c r="M270" s="33">
        <v>0</v>
      </c>
      <c r="N270" s="33">
        <v>0</v>
      </c>
      <c r="O270" s="33">
        <v>0</v>
      </c>
      <c r="P270" s="33">
        <v>0</v>
      </c>
      <c r="Q270" s="33">
        <v>0</v>
      </c>
      <c r="R270" s="33">
        <v>0</v>
      </c>
      <c r="S270" s="33">
        <v>0</v>
      </c>
      <c r="T270" s="33">
        <v>0</v>
      </c>
      <c r="U270" s="33">
        <v>0</v>
      </c>
      <c r="V270" s="33">
        <v>0</v>
      </c>
      <c r="W270" s="33">
        <v>0</v>
      </c>
      <c r="X270" s="33">
        <v>0</v>
      </c>
      <c r="Y270" s="33">
        <v>0</v>
      </c>
      <c r="Z270" s="33">
        <v>0</v>
      </c>
      <c r="AA270" s="33">
        <v>0</v>
      </c>
      <c r="AB270" s="33">
        <v>0</v>
      </c>
      <c r="AC270" s="33">
        <v>0</v>
      </c>
      <c r="AD270" s="33">
        <v>0</v>
      </c>
      <c r="AE270" s="33">
        <v>0</v>
      </c>
      <c r="AF270" s="33">
        <v>0</v>
      </c>
      <c r="AG270" s="33">
        <v>0</v>
      </c>
      <c r="AH270" s="33">
        <v>0</v>
      </c>
      <c r="AI270" s="33">
        <v>0</v>
      </c>
      <c r="AJ270" s="33">
        <v>0</v>
      </c>
      <c r="AK270" s="33">
        <v>0</v>
      </c>
      <c r="AL270" s="33">
        <v>0</v>
      </c>
      <c r="AM270" s="34" t="s">
        <v>153</v>
      </c>
    </row>
    <row r="271" spans="1:39" ht="15" customHeight="1" x14ac:dyDescent="0.45">
      <c r="A271" s="104" t="s">
        <v>1349</v>
      </c>
      <c r="B271" s="55" t="s">
        <v>1330</v>
      </c>
      <c r="C271" s="33">
        <v>0.34118500000000002</v>
      </c>
      <c r="D271" s="33">
        <v>0.13497200000000001</v>
      </c>
      <c r="E271" s="33">
        <v>0.19012100000000001</v>
      </c>
      <c r="F271" s="33">
        <v>0.23750599999999999</v>
      </c>
      <c r="G271" s="33">
        <v>0.28777599999999998</v>
      </c>
      <c r="H271" s="33">
        <v>2.3305410000000002</v>
      </c>
      <c r="I271" s="33">
        <v>2.6551589999999998</v>
      </c>
      <c r="J271" s="33">
        <v>2.9813960000000002</v>
      </c>
      <c r="K271" s="33">
        <v>3.2825359999999999</v>
      </c>
      <c r="L271" s="33">
        <v>3.532651</v>
      </c>
      <c r="M271" s="33">
        <v>3.8198479999999999</v>
      </c>
      <c r="N271" s="33">
        <v>4.0574880000000002</v>
      </c>
      <c r="O271" s="33">
        <v>4.2269949999999996</v>
      </c>
      <c r="P271" s="33">
        <v>4.321218</v>
      </c>
      <c r="Q271" s="33">
        <v>4.5434049999999999</v>
      </c>
      <c r="R271" s="33">
        <v>4.9173159999999996</v>
      </c>
      <c r="S271" s="33">
        <v>5.2852319999999997</v>
      </c>
      <c r="T271" s="33">
        <v>5.7097249999999997</v>
      </c>
      <c r="U271" s="33">
        <v>5.869402</v>
      </c>
      <c r="V271" s="33">
        <v>6.2236289999999999</v>
      </c>
      <c r="W271" s="33">
        <v>6.429907</v>
      </c>
      <c r="X271" s="33">
        <v>6.9047159999999996</v>
      </c>
      <c r="Y271" s="33">
        <v>7.0561530000000001</v>
      </c>
      <c r="Z271" s="33">
        <v>7.2597050000000003</v>
      </c>
      <c r="AA271" s="33">
        <v>7.589302</v>
      </c>
      <c r="AB271" s="33">
        <v>7.8912699999999996</v>
      </c>
      <c r="AC271" s="33">
        <v>8.0741230000000002</v>
      </c>
      <c r="AD271" s="33">
        <v>8.1612860000000005</v>
      </c>
      <c r="AE271" s="33">
        <v>8.2700169999999993</v>
      </c>
      <c r="AF271" s="33">
        <v>8.4078540000000004</v>
      </c>
      <c r="AG271" s="33">
        <v>8.5532959999999996</v>
      </c>
      <c r="AH271" s="33">
        <v>8.7719670000000001</v>
      </c>
      <c r="AI271" s="33">
        <v>9.0882240000000003</v>
      </c>
      <c r="AJ271" s="33">
        <v>9.1603759999999994</v>
      </c>
      <c r="AK271" s="33">
        <v>9.3830299999999998</v>
      </c>
      <c r="AL271" s="33">
        <v>9.6474440000000001</v>
      </c>
      <c r="AM271" s="34">
        <v>0.133795</v>
      </c>
    </row>
    <row r="272" spans="1:39" ht="15" customHeight="1" thickBot="1" x14ac:dyDescent="0.5"/>
    <row r="273" spans="2:39" ht="15" customHeight="1" x14ac:dyDescent="0.45">
      <c r="B273" s="366" t="s">
        <v>1350</v>
      </c>
      <c r="C273" s="366"/>
      <c r="D273" s="366"/>
      <c r="E273" s="366"/>
      <c r="F273" s="366"/>
      <c r="G273" s="366"/>
      <c r="H273" s="366"/>
      <c r="I273" s="366"/>
      <c r="J273" s="366"/>
      <c r="K273" s="366"/>
      <c r="L273" s="366"/>
      <c r="M273" s="366"/>
      <c r="N273" s="366"/>
      <c r="O273" s="366"/>
      <c r="P273" s="366"/>
      <c r="Q273" s="366"/>
      <c r="R273" s="366"/>
      <c r="S273" s="366"/>
      <c r="T273" s="366"/>
      <c r="U273" s="366"/>
      <c r="V273" s="366"/>
      <c r="W273" s="366"/>
      <c r="X273" s="366"/>
      <c r="Y273" s="366"/>
      <c r="Z273" s="366"/>
      <c r="AA273" s="366"/>
      <c r="AB273" s="366"/>
      <c r="AC273" s="366"/>
      <c r="AD273" s="366"/>
      <c r="AE273" s="366"/>
      <c r="AF273" s="366"/>
      <c r="AG273" s="366"/>
      <c r="AH273" s="366"/>
      <c r="AI273" s="366"/>
      <c r="AJ273" s="366"/>
      <c r="AK273" s="366"/>
      <c r="AL273" s="366"/>
      <c r="AM273" s="366"/>
    </row>
    <row r="274" spans="2:39" ht="15" customHeight="1" x14ac:dyDescent="0.45">
      <c r="B274" s="123" t="s">
        <v>123</v>
      </c>
    </row>
    <row r="275" spans="2:39" ht="15" customHeight="1" x14ac:dyDescent="0.45">
      <c r="B275" s="123" t="s">
        <v>122</v>
      </c>
    </row>
    <row r="276" spans="2:39" ht="15" customHeight="1" x14ac:dyDescent="0.45">
      <c r="B276" s="123" t="s">
        <v>864</v>
      </c>
    </row>
    <row r="277" spans="2:39" ht="15" customHeight="1" x14ac:dyDescent="0.45">
      <c r="B277" s="123" t="s">
        <v>1401</v>
      </c>
    </row>
    <row r="278" spans="2:39" ht="15" customHeight="1" x14ac:dyDescent="0.45">
      <c r="B278" s="123" t="s">
        <v>1402</v>
      </c>
    </row>
    <row r="279" spans="2:39" ht="15" customHeight="1" x14ac:dyDescent="0.45">
      <c r="B279" s="123" t="s">
        <v>1403</v>
      </c>
    </row>
    <row r="280" spans="2:39" ht="15" customHeight="1" x14ac:dyDescent="0.45">
      <c r="B280" s="123" t="s">
        <v>1404</v>
      </c>
    </row>
    <row r="281" spans="2:39" ht="15" customHeight="1" x14ac:dyDescent="0.45">
      <c r="B281" s="123" t="s">
        <v>1405</v>
      </c>
    </row>
    <row r="282" spans="2:39" ht="15" customHeight="1" x14ac:dyDescent="0.45">
      <c r="B282" s="123" t="s">
        <v>1406</v>
      </c>
    </row>
    <row r="283" spans="2:39" ht="15" customHeight="1" x14ac:dyDescent="0.45">
      <c r="B283" s="123" t="s">
        <v>1407</v>
      </c>
    </row>
    <row r="284" spans="2:39" ht="15" customHeight="1" x14ac:dyDescent="0.45">
      <c r="B284" s="123" t="s">
        <v>1408</v>
      </c>
    </row>
  </sheetData>
  <mergeCells count="1">
    <mergeCell ref="B273:AM27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4"/>
  <sheetViews>
    <sheetView topLeftCell="B1" workbookViewId="0">
      <selection sqref="A1:XFD1048576"/>
    </sheetView>
  </sheetViews>
  <sheetFormatPr defaultRowHeight="14.25" x14ac:dyDescent="0.45"/>
  <cols>
    <col min="1" max="1" width="19.46484375" hidden="1" customWidth="1"/>
    <col min="2" max="2" width="42.6640625" customWidth="1"/>
  </cols>
  <sheetData>
    <row r="1" spans="1:32" ht="15" customHeight="1" thickBot="1" x14ac:dyDescent="0.5">
      <c r="B1" s="185" t="s">
        <v>1417</v>
      </c>
      <c r="C1" s="186">
        <v>2012</v>
      </c>
      <c r="D1" s="186">
        <v>2013</v>
      </c>
      <c r="E1" s="186">
        <v>2014</v>
      </c>
      <c r="F1" s="186">
        <v>2015</v>
      </c>
      <c r="G1" s="186">
        <v>2016</v>
      </c>
      <c r="H1" s="186">
        <v>2017</v>
      </c>
      <c r="I1" s="186">
        <v>2018</v>
      </c>
      <c r="J1" s="186">
        <v>2019</v>
      </c>
      <c r="K1" s="186">
        <v>2020</v>
      </c>
      <c r="L1" s="186">
        <v>2021</v>
      </c>
      <c r="M1" s="186">
        <v>2022</v>
      </c>
      <c r="N1" s="186">
        <v>2023</v>
      </c>
      <c r="O1" s="186">
        <v>2024</v>
      </c>
      <c r="P1" s="186">
        <v>2025</v>
      </c>
      <c r="Q1" s="186">
        <v>2026</v>
      </c>
      <c r="R1" s="186">
        <v>2027</v>
      </c>
      <c r="S1" s="186">
        <v>2028</v>
      </c>
      <c r="T1" s="186">
        <v>2029</v>
      </c>
      <c r="U1" s="186">
        <v>2030</v>
      </c>
      <c r="V1" s="186">
        <v>2031</v>
      </c>
      <c r="W1" s="186">
        <v>2032</v>
      </c>
      <c r="X1" s="186">
        <v>2033</v>
      </c>
      <c r="Y1" s="186">
        <v>2034</v>
      </c>
      <c r="Z1" s="186">
        <v>2035</v>
      </c>
      <c r="AA1" s="186">
        <v>2036</v>
      </c>
      <c r="AB1" s="186">
        <v>2037</v>
      </c>
      <c r="AC1" s="186">
        <v>2038</v>
      </c>
      <c r="AD1" s="186">
        <v>2039</v>
      </c>
      <c r="AE1" s="186">
        <v>2040</v>
      </c>
    </row>
    <row r="2" spans="1:32" ht="15" customHeight="1" thickTop="1" x14ac:dyDescent="0.45"/>
    <row r="3" spans="1:32" ht="15" customHeight="1" x14ac:dyDescent="0.45">
      <c r="C3" s="103" t="s">
        <v>297</v>
      </c>
      <c r="D3" s="103" t="s">
        <v>1418</v>
      </c>
      <c r="E3" s="103"/>
      <c r="F3" s="103"/>
      <c r="G3" s="103"/>
    </row>
    <row r="4" spans="1:32" ht="15" customHeight="1" x14ac:dyDescent="0.45">
      <c r="C4" s="103" t="s">
        <v>295</v>
      </c>
      <c r="D4" s="103" t="s">
        <v>1419</v>
      </c>
      <c r="E4" s="103"/>
      <c r="F4" s="103"/>
      <c r="G4" s="103" t="s">
        <v>293</v>
      </c>
    </row>
    <row r="5" spans="1:32" ht="15" customHeight="1" x14ac:dyDescent="0.45">
      <c r="C5" s="103" t="s">
        <v>292</v>
      </c>
      <c r="D5" s="103" t="s">
        <v>1420</v>
      </c>
      <c r="E5" s="103"/>
      <c r="F5" s="103"/>
      <c r="G5" s="103"/>
    </row>
    <row r="6" spans="1:32" ht="15" customHeight="1" x14ac:dyDescent="0.45">
      <c r="C6" s="103" t="s">
        <v>290</v>
      </c>
      <c r="D6" s="103"/>
      <c r="E6" s="103" t="s">
        <v>1421</v>
      </c>
      <c r="F6" s="103"/>
      <c r="G6" s="103"/>
    </row>
    <row r="10" spans="1:32" ht="15" customHeight="1" x14ac:dyDescent="0.5">
      <c r="A10" s="104" t="s">
        <v>928</v>
      </c>
      <c r="B10" s="67" t="s">
        <v>929</v>
      </c>
    </row>
    <row r="11" spans="1:32" ht="15" customHeight="1" x14ac:dyDescent="0.45">
      <c r="B11" s="66" t="s">
        <v>285</v>
      </c>
    </row>
    <row r="12" spans="1:32" ht="15" customHeight="1" x14ac:dyDescent="0.45">
      <c r="B12" s="66" t="s">
        <v>285</v>
      </c>
      <c r="C12" s="155" t="s">
        <v>285</v>
      </c>
      <c r="D12" s="155" t="s">
        <v>285</v>
      </c>
      <c r="E12" s="155" t="s">
        <v>285</v>
      </c>
      <c r="F12" s="155" t="s">
        <v>285</v>
      </c>
      <c r="G12" s="155" t="s">
        <v>285</v>
      </c>
      <c r="H12" s="155" t="s">
        <v>285</v>
      </c>
      <c r="I12" s="155" t="s">
        <v>285</v>
      </c>
      <c r="J12" s="155" t="s">
        <v>285</v>
      </c>
      <c r="K12" s="155" t="s">
        <v>285</v>
      </c>
      <c r="L12" s="155" t="s">
        <v>285</v>
      </c>
      <c r="M12" s="155" t="s">
        <v>285</v>
      </c>
      <c r="N12" s="155" t="s">
        <v>285</v>
      </c>
      <c r="O12" s="155" t="s">
        <v>285</v>
      </c>
      <c r="P12" s="155" t="s">
        <v>285</v>
      </c>
      <c r="Q12" s="155" t="s">
        <v>285</v>
      </c>
      <c r="R12" s="155" t="s">
        <v>285</v>
      </c>
      <c r="S12" s="155" t="s">
        <v>285</v>
      </c>
      <c r="T12" s="155" t="s">
        <v>285</v>
      </c>
      <c r="U12" s="155" t="s">
        <v>285</v>
      </c>
      <c r="V12" s="155" t="s">
        <v>285</v>
      </c>
      <c r="W12" s="155" t="s">
        <v>285</v>
      </c>
      <c r="X12" s="155" t="s">
        <v>285</v>
      </c>
      <c r="Y12" s="155" t="s">
        <v>285</v>
      </c>
      <c r="Z12" s="155" t="s">
        <v>285</v>
      </c>
      <c r="AA12" s="155" t="s">
        <v>285</v>
      </c>
      <c r="AB12" s="155" t="s">
        <v>285</v>
      </c>
      <c r="AC12" s="155" t="s">
        <v>285</v>
      </c>
      <c r="AD12" s="155" t="s">
        <v>285</v>
      </c>
      <c r="AE12" s="155" t="s">
        <v>285</v>
      </c>
      <c r="AF12" s="187" t="s">
        <v>1422</v>
      </c>
    </row>
    <row r="13" spans="1:32" ht="15" customHeight="1" thickBot="1" x14ac:dyDescent="0.5">
      <c r="B13" s="64" t="s">
        <v>361</v>
      </c>
      <c r="C13" s="64">
        <v>2012</v>
      </c>
      <c r="D13" s="64">
        <v>2013</v>
      </c>
      <c r="E13" s="64">
        <v>2014</v>
      </c>
      <c r="F13" s="64">
        <v>2015</v>
      </c>
      <c r="G13" s="64">
        <v>2016</v>
      </c>
      <c r="H13" s="64">
        <v>2017</v>
      </c>
      <c r="I13" s="64">
        <v>2018</v>
      </c>
      <c r="J13" s="64">
        <v>2019</v>
      </c>
      <c r="K13" s="64">
        <v>2020</v>
      </c>
      <c r="L13" s="64">
        <v>2021</v>
      </c>
      <c r="M13" s="64">
        <v>2022</v>
      </c>
      <c r="N13" s="64">
        <v>2023</v>
      </c>
      <c r="O13" s="64">
        <v>2024</v>
      </c>
      <c r="P13" s="64">
        <v>2025</v>
      </c>
      <c r="Q13" s="64">
        <v>2026</v>
      </c>
      <c r="R13" s="64">
        <v>2027</v>
      </c>
      <c r="S13" s="64">
        <v>2028</v>
      </c>
      <c r="T13" s="64">
        <v>2029</v>
      </c>
      <c r="U13" s="64">
        <v>2030</v>
      </c>
      <c r="V13" s="64">
        <v>2031</v>
      </c>
      <c r="W13" s="64">
        <v>2032</v>
      </c>
      <c r="X13" s="64">
        <v>2033</v>
      </c>
      <c r="Y13" s="64">
        <v>2034</v>
      </c>
      <c r="Z13" s="64">
        <v>2035</v>
      </c>
      <c r="AA13" s="64">
        <v>2036</v>
      </c>
      <c r="AB13" s="64">
        <v>2037</v>
      </c>
      <c r="AC13" s="64">
        <v>2038</v>
      </c>
      <c r="AD13" s="64">
        <v>2039</v>
      </c>
      <c r="AE13" s="64">
        <v>2040</v>
      </c>
      <c r="AF13" s="64">
        <v>2040</v>
      </c>
    </row>
    <row r="14" spans="1:32" ht="15" customHeight="1" thickTop="1" x14ac:dyDescent="0.45"/>
    <row r="15" spans="1:32" ht="15" customHeight="1" x14ac:dyDescent="0.45">
      <c r="B15" s="57" t="s">
        <v>362</v>
      </c>
    </row>
    <row r="16" spans="1:32" ht="15" customHeight="1" x14ac:dyDescent="0.45">
      <c r="B16" s="57" t="s">
        <v>930</v>
      </c>
    </row>
    <row r="17" spans="1:32" ht="15" customHeight="1" x14ac:dyDescent="0.45">
      <c r="B17" s="57" t="s">
        <v>931</v>
      </c>
    </row>
    <row r="18" spans="1:32" ht="15" customHeight="1" x14ac:dyDescent="0.45">
      <c r="A18" s="104" t="s">
        <v>932</v>
      </c>
      <c r="B18" s="55" t="s">
        <v>933</v>
      </c>
      <c r="C18" s="188">
        <v>2578.2375489999999</v>
      </c>
      <c r="D18" s="188">
        <v>2643.8461910000001</v>
      </c>
      <c r="E18" s="188">
        <v>2662.5683589999999</v>
      </c>
      <c r="F18" s="188">
        <v>2730.773682</v>
      </c>
      <c r="G18" s="188">
        <v>2774.9973140000002</v>
      </c>
      <c r="H18" s="188">
        <v>2813.7202149999998</v>
      </c>
      <c r="I18" s="188">
        <v>2846.6035160000001</v>
      </c>
      <c r="J18" s="188">
        <v>2881.3728030000002</v>
      </c>
      <c r="K18" s="188">
        <v>2916.5847170000002</v>
      </c>
      <c r="L18" s="188">
        <v>2951.3061520000001</v>
      </c>
      <c r="M18" s="188">
        <v>2985.0463869999999</v>
      </c>
      <c r="N18" s="188">
        <v>3019.5407709999999</v>
      </c>
      <c r="O18" s="188">
        <v>3054.5134280000002</v>
      </c>
      <c r="P18" s="188">
        <v>3090.3374020000001</v>
      </c>
      <c r="Q18" s="188">
        <v>3127.9663089999999</v>
      </c>
      <c r="R18" s="188">
        <v>3167.8967290000001</v>
      </c>
      <c r="S18" s="188">
        <v>3208.5422359999998</v>
      </c>
      <c r="T18" s="188">
        <v>3248.390625</v>
      </c>
      <c r="U18" s="188">
        <v>3287.2468260000001</v>
      </c>
      <c r="V18" s="188">
        <v>3325.922607</v>
      </c>
      <c r="W18" s="188">
        <v>3363.1491700000001</v>
      </c>
      <c r="X18" s="188">
        <v>3397.766357</v>
      </c>
      <c r="Y18" s="188">
        <v>3429.6789549999999</v>
      </c>
      <c r="Z18" s="188">
        <v>3457.8566890000002</v>
      </c>
      <c r="AA18" s="188">
        <v>3484.2009280000002</v>
      </c>
      <c r="AB18" s="188">
        <v>3508.945557</v>
      </c>
      <c r="AC18" s="188">
        <v>3531.7495119999999</v>
      </c>
      <c r="AD18" s="188">
        <v>3552.1745609999998</v>
      </c>
      <c r="AE18" s="188">
        <v>3569.9460450000001</v>
      </c>
      <c r="AF18" s="34">
        <v>1.1185E-2</v>
      </c>
    </row>
    <row r="19" spans="1:32" ht="15" customHeight="1" x14ac:dyDescent="0.45">
      <c r="A19" s="104" t="s">
        <v>934</v>
      </c>
      <c r="B19" s="55" t="s">
        <v>935</v>
      </c>
      <c r="C19" s="188">
        <v>62.207068999999997</v>
      </c>
      <c r="D19" s="188">
        <v>67.228866999999994</v>
      </c>
      <c r="E19" s="188">
        <v>68.812850999999995</v>
      </c>
      <c r="F19" s="188">
        <v>71.633148000000006</v>
      </c>
      <c r="G19" s="188">
        <v>73.180267000000001</v>
      </c>
      <c r="H19" s="188">
        <v>74.589066000000003</v>
      </c>
      <c r="I19" s="188">
        <v>76.048370000000006</v>
      </c>
      <c r="J19" s="188">
        <v>77.332108000000005</v>
      </c>
      <c r="K19" s="188">
        <v>78.698493999999997</v>
      </c>
      <c r="L19" s="188">
        <v>79.805892999999998</v>
      </c>
      <c r="M19" s="188">
        <v>81.035629</v>
      </c>
      <c r="N19" s="188">
        <v>82.388587999999999</v>
      </c>
      <c r="O19" s="188">
        <v>83.836617000000004</v>
      </c>
      <c r="P19" s="188">
        <v>85.309371999999996</v>
      </c>
      <c r="Q19" s="188">
        <v>86.626480000000001</v>
      </c>
      <c r="R19" s="188">
        <v>87.937804999999997</v>
      </c>
      <c r="S19" s="188">
        <v>89.108031999999994</v>
      </c>
      <c r="T19" s="188">
        <v>90.247542999999993</v>
      </c>
      <c r="U19" s="188">
        <v>91.528839000000005</v>
      </c>
      <c r="V19" s="188">
        <v>92.803848000000002</v>
      </c>
      <c r="W19" s="188">
        <v>93.924850000000006</v>
      </c>
      <c r="X19" s="188">
        <v>95.231148000000005</v>
      </c>
      <c r="Y19" s="188">
        <v>96.697768999999994</v>
      </c>
      <c r="Z19" s="188">
        <v>98.197479000000001</v>
      </c>
      <c r="AA19" s="188">
        <v>99.640579000000002</v>
      </c>
      <c r="AB19" s="188">
        <v>100.982033</v>
      </c>
      <c r="AC19" s="188">
        <v>102.40559399999999</v>
      </c>
      <c r="AD19" s="188">
        <v>103.68255600000001</v>
      </c>
      <c r="AE19" s="188">
        <v>104.93985000000001</v>
      </c>
      <c r="AF19" s="34">
        <v>1.6629000000000001E-2</v>
      </c>
    </row>
    <row r="20" spans="1:32" ht="15" customHeight="1" x14ac:dyDescent="0.45">
      <c r="A20" s="104" t="s">
        <v>936</v>
      </c>
      <c r="B20" s="55" t="s">
        <v>937</v>
      </c>
      <c r="C20" s="188">
        <v>242.39871199999999</v>
      </c>
      <c r="D20" s="188">
        <v>267.96060199999999</v>
      </c>
      <c r="E20" s="188">
        <v>269.51303100000001</v>
      </c>
      <c r="F20" s="188">
        <v>283.62564099999997</v>
      </c>
      <c r="G20" s="188">
        <v>288.824524</v>
      </c>
      <c r="H20" s="188">
        <v>295.02941900000002</v>
      </c>
      <c r="I20" s="188">
        <v>301.89901700000001</v>
      </c>
      <c r="J20" s="188">
        <v>308.07418799999999</v>
      </c>
      <c r="K20" s="188">
        <v>313.65844700000002</v>
      </c>
      <c r="L20" s="188">
        <v>317.78482100000002</v>
      </c>
      <c r="M20" s="188">
        <v>322.480255</v>
      </c>
      <c r="N20" s="188">
        <v>327.41177399999998</v>
      </c>
      <c r="O20" s="188">
        <v>332.71563700000002</v>
      </c>
      <c r="P20" s="188">
        <v>337.36758400000002</v>
      </c>
      <c r="Q20" s="188">
        <v>340.954071</v>
      </c>
      <c r="R20" s="188">
        <v>344.66683999999998</v>
      </c>
      <c r="S20" s="188">
        <v>348.08389299999999</v>
      </c>
      <c r="T20" s="188">
        <v>351.41265900000002</v>
      </c>
      <c r="U20" s="188">
        <v>355.10543799999999</v>
      </c>
      <c r="V20" s="188">
        <v>358.03604100000001</v>
      </c>
      <c r="W20" s="188">
        <v>360.47009300000002</v>
      </c>
      <c r="X20" s="188">
        <v>364.27493299999998</v>
      </c>
      <c r="Y20" s="188">
        <v>368.93420400000002</v>
      </c>
      <c r="Z20" s="188">
        <v>374.12622099999999</v>
      </c>
      <c r="AA20" s="188">
        <v>379.00341800000001</v>
      </c>
      <c r="AB20" s="188">
        <v>383.62664799999999</v>
      </c>
      <c r="AC20" s="188">
        <v>388.54144300000002</v>
      </c>
      <c r="AD20" s="188">
        <v>392.67349200000001</v>
      </c>
      <c r="AE20" s="188">
        <v>397.07354700000002</v>
      </c>
      <c r="AF20" s="34">
        <v>1.4673E-2</v>
      </c>
    </row>
    <row r="21" spans="1:32" ht="15" customHeight="1" x14ac:dyDescent="0.45">
      <c r="B21" s="57" t="s">
        <v>943</v>
      </c>
    </row>
    <row r="22" spans="1:32" ht="15" customHeight="1" x14ac:dyDescent="0.45">
      <c r="A22" s="104" t="s">
        <v>944</v>
      </c>
      <c r="B22" s="55" t="s">
        <v>945</v>
      </c>
      <c r="C22" s="188">
        <v>1032.5124510000001</v>
      </c>
      <c r="D22" s="188">
        <v>1046.727539</v>
      </c>
      <c r="E22" s="188">
        <v>1052.4760739999999</v>
      </c>
      <c r="F22" s="188">
        <v>1070.0069579999999</v>
      </c>
      <c r="G22" s="188">
        <v>1086.4110109999999</v>
      </c>
      <c r="H22" s="188">
        <v>1110.0974120000001</v>
      </c>
      <c r="I22" s="188">
        <v>1130.7531739999999</v>
      </c>
      <c r="J22" s="188">
        <v>1152.0860600000001</v>
      </c>
      <c r="K22" s="188">
        <v>1173.724121</v>
      </c>
      <c r="L22" s="188">
        <v>1191.8330080000001</v>
      </c>
      <c r="M22" s="188">
        <v>1211.1866460000001</v>
      </c>
      <c r="N22" s="188">
        <v>1232.9338379999999</v>
      </c>
      <c r="O22" s="188">
        <v>1255.0031739999999</v>
      </c>
      <c r="P22" s="188">
        <v>1278.5423579999999</v>
      </c>
      <c r="Q22" s="188">
        <v>1301.900635</v>
      </c>
      <c r="R22" s="188">
        <v>1326.106567</v>
      </c>
      <c r="S22" s="188">
        <v>1349.314331</v>
      </c>
      <c r="T22" s="188">
        <v>1370.643677</v>
      </c>
      <c r="U22" s="188">
        <v>1390.5126949999999</v>
      </c>
      <c r="V22" s="188">
        <v>1408.9819339999999</v>
      </c>
      <c r="W22" s="188">
        <v>1427.4227289999999</v>
      </c>
      <c r="X22" s="188">
        <v>1446.027466</v>
      </c>
      <c r="Y22" s="188">
        <v>1464.067871</v>
      </c>
      <c r="Z22" s="188">
        <v>1481.459717</v>
      </c>
      <c r="AA22" s="188">
        <v>1497.9589840000001</v>
      </c>
      <c r="AB22" s="188">
        <v>1513.5896</v>
      </c>
      <c r="AC22" s="188">
        <v>1528.681885</v>
      </c>
      <c r="AD22" s="188">
        <v>1542.9693600000001</v>
      </c>
      <c r="AE22" s="188">
        <v>1556.713379</v>
      </c>
      <c r="AF22" s="34">
        <v>1.4808999999999999E-2</v>
      </c>
    </row>
    <row r="23" spans="1:32" ht="15" customHeight="1" x14ac:dyDescent="0.45">
      <c r="B23" s="57" t="s">
        <v>946</v>
      </c>
    </row>
    <row r="24" spans="1:32" ht="15" customHeight="1" x14ac:dyDescent="0.45">
      <c r="A24" s="104" t="s">
        <v>947</v>
      </c>
      <c r="B24" s="55" t="s">
        <v>948</v>
      </c>
      <c r="C24" s="188">
        <v>1729.2570800000001</v>
      </c>
      <c r="D24" s="188">
        <v>1757.931274</v>
      </c>
      <c r="E24" s="188">
        <v>1623.6116939999999</v>
      </c>
      <c r="F24" s="188">
        <v>1672.3682859999999</v>
      </c>
      <c r="G24" s="188">
        <v>1668.9438479999999</v>
      </c>
      <c r="H24" s="188">
        <v>1692.1839600000001</v>
      </c>
      <c r="I24" s="188">
        <v>1727.10376</v>
      </c>
      <c r="J24" s="188">
        <v>1785.6455080000001</v>
      </c>
      <c r="K24" s="188">
        <v>1827.8389890000001</v>
      </c>
      <c r="L24" s="188">
        <v>1859.9436040000001</v>
      </c>
      <c r="M24" s="188">
        <v>1894.32312</v>
      </c>
      <c r="N24" s="188">
        <v>1923.3051760000001</v>
      </c>
      <c r="O24" s="188">
        <v>1944.1049800000001</v>
      </c>
      <c r="P24" s="188">
        <v>1960.204712</v>
      </c>
      <c r="Q24" s="188">
        <v>1972.7445070000001</v>
      </c>
      <c r="R24" s="188">
        <v>1980.560547</v>
      </c>
      <c r="S24" s="188">
        <v>1987.1256100000001</v>
      </c>
      <c r="T24" s="188">
        <v>1989.6166989999999</v>
      </c>
      <c r="U24" s="188">
        <v>1999.234009</v>
      </c>
      <c r="V24" s="188">
        <v>2002.079956</v>
      </c>
      <c r="W24" s="188">
        <v>1998.6641850000001</v>
      </c>
      <c r="X24" s="188">
        <v>1996.1110839999999</v>
      </c>
      <c r="Y24" s="188">
        <v>2007.631226</v>
      </c>
      <c r="Z24" s="188">
        <v>2013.0002440000001</v>
      </c>
      <c r="AA24" s="188">
        <v>2023.7973629999999</v>
      </c>
      <c r="AB24" s="188">
        <v>2032.212769</v>
      </c>
      <c r="AC24" s="188">
        <v>2049.514893</v>
      </c>
      <c r="AD24" s="188">
        <v>2059.7060550000001</v>
      </c>
      <c r="AE24" s="188">
        <v>2066.373047</v>
      </c>
      <c r="AF24" s="34">
        <v>6.0049999999999999E-3</v>
      </c>
    </row>
    <row r="25" spans="1:32" ht="15" customHeight="1" x14ac:dyDescent="0.45">
      <c r="A25" s="104" t="s">
        <v>949</v>
      </c>
      <c r="B25" s="55" t="s">
        <v>950</v>
      </c>
      <c r="C25" s="188">
        <v>474.75802599999997</v>
      </c>
      <c r="D25" s="188">
        <v>479.763306</v>
      </c>
      <c r="E25" s="188">
        <v>483.69879200000003</v>
      </c>
      <c r="F25" s="188">
        <v>493.161316</v>
      </c>
      <c r="G25" s="188">
        <v>483.04650900000001</v>
      </c>
      <c r="H25" s="188">
        <v>477.66546599999998</v>
      </c>
      <c r="I25" s="188">
        <v>473.82415800000001</v>
      </c>
      <c r="J25" s="188">
        <v>471.20996100000002</v>
      </c>
      <c r="K25" s="188">
        <v>467.35613999999998</v>
      </c>
      <c r="L25" s="188">
        <v>461.58059700000001</v>
      </c>
      <c r="M25" s="188">
        <v>456.06170700000001</v>
      </c>
      <c r="N25" s="188">
        <v>451.24529999999999</v>
      </c>
      <c r="O25" s="188">
        <v>447.69604500000003</v>
      </c>
      <c r="P25" s="188">
        <v>443.79177900000002</v>
      </c>
      <c r="Q25" s="188">
        <v>438.34979199999998</v>
      </c>
      <c r="R25" s="188">
        <v>433.85824600000001</v>
      </c>
      <c r="S25" s="188">
        <v>430.32873499999999</v>
      </c>
      <c r="T25" s="188">
        <v>427.01370200000002</v>
      </c>
      <c r="U25" s="188">
        <v>424.47805799999998</v>
      </c>
      <c r="V25" s="188">
        <v>420.958099</v>
      </c>
      <c r="W25" s="188">
        <v>417.60409499999997</v>
      </c>
      <c r="X25" s="188">
        <v>415.85205100000002</v>
      </c>
      <c r="Y25" s="188">
        <v>415.236603</v>
      </c>
      <c r="Z25" s="188">
        <v>415.531677</v>
      </c>
      <c r="AA25" s="188">
        <v>415.83492999999999</v>
      </c>
      <c r="AB25" s="188">
        <v>416.51144399999998</v>
      </c>
      <c r="AC25" s="188">
        <v>417.67413299999998</v>
      </c>
      <c r="AD25" s="188">
        <v>418.38162199999999</v>
      </c>
      <c r="AE25" s="188">
        <v>419.93771400000003</v>
      </c>
      <c r="AF25" s="34">
        <v>-4.921E-3</v>
      </c>
    </row>
    <row r="27" spans="1:32" ht="15" customHeight="1" x14ac:dyDescent="0.45">
      <c r="B27" s="57" t="s">
        <v>951</v>
      </c>
    </row>
    <row r="28" spans="1:32" ht="15" customHeight="1" x14ac:dyDescent="0.45">
      <c r="B28" s="57" t="s">
        <v>952</v>
      </c>
    </row>
    <row r="29" spans="1:32" ht="15" customHeight="1" x14ac:dyDescent="0.45">
      <c r="A29" s="104" t="s">
        <v>953</v>
      </c>
      <c r="B29" s="55" t="s">
        <v>954</v>
      </c>
      <c r="C29" s="182">
        <v>29.4084</v>
      </c>
      <c r="D29" s="182">
        <v>30.025324000000001</v>
      </c>
      <c r="E29" s="182">
        <v>30.654816</v>
      </c>
      <c r="F29" s="182">
        <v>31.246372000000001</v>
      </c>
      <c r="G29" s="182">
        <v>32.797969999999999</v>
      </c>
      <c r="H29" s="182">
        <v>33.457118999999999</v>
      </c>
      <c r="I29" s="182">
        <v>33.988028999999997</v>
      </c>
      <c r="J29" s="182">
        <v>34.943534999999997</v>
      </c>
      <c r="K29" s="182">
        <v>36.260798999999999</v>
      </c>
      <c r="L29" s="182">
        <v>38.296120000000002</v>
      </c>
      <c r="M29" s="182">
        <v>40.072387999999997</v>
      </c>
      <c r="N29" s="182">
        <v>42.016930000000002</v>
      </c>
      <c r="O29" s="182">
        <v>43.693443000000002</v>
      </c>
      <c r="P29" s="182">
        <v>45.996291999999997</v>
      </c>
      <c r="Q29" s="182">
        <v>46.017066999999997</v>
      </c>
      <c r="R29" s="182">
        <v>46.115177000000003</v>
      </c>
      <c r="S29" s="182">
        <v>46.185287000000002</v>
      </c>
      <c r="T29" s="182">
        <v>46.240875000000003</v>
      </c>
      <c r="U29" s="182">
        <v>46.288670000000003</v>
      </c>
      <c r="V29" s="182">
        <v>46.336868000000003</v>
      </c>
      <c r="W29" s="182">
        <v>46.389214000000003</v>
      </c>
      <c r="X29" s="182">
        <v>46.440033</v>
      </c>
      <c r="Y29" s="182">
        <v>46.484524</v>
      </c>
      <c r="Z29" s="182">
        <v>46.531464</v>
      </c>
      <c r="AA29" s="182">
        <v>46.577702000000002</v>
      </c>
      <c r="AB29" s="182">
        <v>46.623004999999999</v>
      </c>
      <c r="AC29" s="182">
        <v>46.672812999999998</v>
      </c>
      <c r="AD29" s="182">
        <v>46.730384999999998</v>
      </c>
      <c r="AE29" s="182">
        <v>46.778022999999997</v>
      </c>
      <c r="AF29" s="34">
        <v>1.6556999999999999E-2</v>
      </c>
    </row>
    <row r="30" spans="1:32" ht="15" customHeight="1" x14ac:dyDescent="0.45">
      <c r="A30" s="104" t="s">
        <v>955</v>
      </c>
      <c r="B30" s="55" t="s">
        <v>956</v>
      </c>
      <c r="C30" s="182">
        <v>33.403767000000002</v>
      </c>
      <c r="D30" s="182">
        <v>34.121085999999998</v>
      </c>
      <c r="E30" s="182">
        <v>34.927807000000001</v>
      </c>
      <c r="F30" s="182">
        <v>35.948608</v>
      </c>
      <c r="G30" s="182">
        <v>37.927238000000003</v>
      </c>
      <c r="H30" s="182">
        <v>39.402163999999999</v>
      </c>
      <c r="I30" s="182">
        <v>40.234631</v>
      </c>
      <c r="J30" s="182">
        <v>41.889671</v>
      </c>
      <c r="K30" s="182">
        <v>43.683459999999997</v>
      </c>
      <c r="L30" s="182">
        <v>45.668526</v>
      </c>
      <c r="M30" s="182">
        <v>47.825245000000002</v>
      </c>
      <c r="N30" s="182">
        <v>50.191589</v>
      </c>
      <c r="O30" s="182">
        <v>51.599663</v>
      </c>
      <c r="P30" s="182">
        <v>54.34169</v>
      </c>
      <c r="Q30" s="182">
        <v>54.343079000000003</v>
      </c>
      <c r="R30" s="182">
        <v>54.343079000000003</v>
      </c>
      <c r="S30" s="182">
        <v>54.343079000000003</v>
      </c>
      <c r="T30" s="182">
        <v>54.343097999999998</v>
      </c>
      <c r="U30" s="182">
        <v>54.343159</v>
      </c>
      <c r="V30" s="182">
        <v>54.344833000000001</v>
      </c>
      <c r="W30" s="182">
        <v>54.347897000000003</v>
      </c>
      <c r="X30" s="182">
        <v>54.347897000000003</v>
      </c>
      <c r="Y30" s="182">
        <v>54.347897000000003</v>
      </c>
      <c r="Z30" s="182">
        <v>54.347897000000003</v>
      </c>
      <c r="AA30" s="182">
        <v>54.347897000000003</v>
      </c>
      <c r="AB30" s="182">
        <v>54.347897000000003</v>
      </c>
      <c r="AC30" s="182">
        <v>54.348247999999998</v>
      </c>
      <c r="AD30" s="182">
        <v>54.351429000000003</v>
      </c>
      <c r="AE30" s="182">
        <v>54.351429000000003</v>
      </c>
      <c r="AF30" s="34">
        <v>1.7392000000000001E-2</v>
      </c>
    </row>
    <row r="31" spans="1:32" ht="15" customHeight="1" x14ac:dyDescent="0.45">
      <c r="A31" s="104" t="s">
        <v>957</v>
      </c>
      <c r="B31" s="55" t="s">
        <v>958</v>
      </c>
      <c r="C31" s="182">
        <v>25.712738000000002</v>
      </c>
      <c r="D31" s="182">
        <v>26.336217999999999</v>
      </c>
      <c r="E31" s="182">
        <v>26.875038</v>
      </c>
      <c r="F31" s="182">
        <v>27.891632000000001</v>
      </c>
      <c r="G31" s="182">
        <v>29.045500000000001</v>
      </c>
      <c r="H31" s="182">
        <v>29.100117000000001</v>
      </c>
      <c r="I31" s="182">
        <v>29.486999999999998</v>
      </c>
      <c r="J31" s="182">
        <v>29.961884999999999</v>
      </c>
      <c r="K31" s="182">
        <v>30.925270000000001</v>
      </c>
      <c r="L31" s="182">
        <v>32.876587000000001</v>
      </c>
      <c r="M31" s="182">
        <v>34.330306999999998</v>
      </c>
      <c r="N31" s="182">
        <v>35.901974000000003</v>
      </c>
      <c r="O31" s="182">
        <v>37.611130000000003</v>
      </c>
      <c r="P31" s="182">
        <v>39.470821000000001</v>
      </c>
      <c r="Q31" s="182">
        <v>39.470900999999998</v>
      </c>
      <c r="R31" s="182">
        <v>39.470959000000001</v>
      </c>
      <c r="S31" s="182">
        <v>39.470989000000003</v>
      </c>
      <c r="T31" s="182">
        <v>39.470989000000003</v>
      </c>
      <c r="U31" s="182">
        <v>39.470989000000003</v>
      </c>
      <c r="V31" s="182">
        <v>39.470989000000003</v>
      </c>
      <c r="W31" s="182">
        <v>39.470989000000003</v>
      </c>
      <c r="X31" s="182">
        <v>39.470989000000003</v>
      </c>
      <c r="Y31" s="182">
        <v>39.470989000000003</v>
      </c>
      <c r="Z31" s="182">
        <v>39.470989000000003</v>
      </c>
      <c r="AA31" s="182">
        <v>39.470989000000003</v>
      </c>
      <c r="AB31" s="182">
        <v>39.470989000000003</v>
      </c>
      <c r="AC31" s="182">
        <v>39.470989000000003</v>
      </c>
      <c r="AD31" s="182">
        <v>39.470989000000003</v>
      </c>
      <c r="AE31" s="182">
        <v>39.470989000000003</v>
      </c>
      <c r="AF31" s="34">
        <v>1.5099E-2</v>
      </c>
    </row>
    <row r="32" spans="1:32" ht="15" customHeight="1" x14ac:dyDescent="0.45">
      <c r="A32" s="104" t="s">
        <v>959</v>
      </c>
      <c r="B32" s="55" t="s">
        <v>960</v>
      </c>
      <c r="C32" s="182">
        <v>32.651530999999999</v>
      </c>
      <c r="D32" s="182">
        <v>32.756332</v>
      </c>
      <c r="E32" s="182">
        <v>33.229553000000003</v>
      </c>
      <c r="F32" s="182">
        <v>32.864539999999998</v>
      </c>
      <c r="G32" s="182">
        <v>33.366241000000002</v>
      </c>
      <c r="H32" s="182">
        <v>34.271717000000002</v>
      </c>
      <c r="I32" s="182">
        <v>34.651595999999998</v>
      </c>
      <c r="J32" s="182">
        <v>36.997748999999999</v>
      </c>
      <c r="K32" s="182">
        <v>37.895015999999998</v>
      </c>
      <c r="L32" s="182">
        <v>39.198749999999997</v>
      </c>
      <c r="M32" s="182">
        <v>40.926169999999999</v>
      </c>
      <c r="N32" s="182">
        <v>42.898521000000002</v>
      </c>
      <c r="O32" s="182">
        <v>44.510016999999998</v>
      </c>
      <c r="P32" s="182">
        <v>46.654876999999999</v>
      </c>
      <c r="Q32" s="182">
        <v>46.889530000000001</v>
      </c>
      <c r="R32" s="182">
        <v>47.128242</v>
      </c>
      <c r="S32" s="182">
        <v>47.238041000000003</v>
      </c>
      <c r="T32" s="182">
        <v>47.337605000000003</v>
      </c>
      <c r="U32" s="182">
        <v>47.443676000000004</v>
      </c>
      <c r="V32" s="182">
        <v>47.552464000000001</v>
      </c>
      <c r="W32" s="182">
        <v>47.655650999999999</v>
      </c>
      <c r="X32" s="182">
        <v>47.744114000000003</v>
      </c>
      <c r="Y32" s="182">
        <v>47.811329000000001</v>
      </c>
      <c r="Z32" s="182">
        <v>47.867111000000001</v>
      </c>
      <c r="AA32" s="182">
        <v>47.916030999999997</v>
      </c>
      <c r="AB32" s="182">
        <v>47.963371000000002</v>
      </c>
      <c r="AC32" s="182">
        <v>48.011574000000003</v>
      </c>
      <c r="AD32" s="182">
        <v>48.068336000000002</v>
      </c>
      <c r="AE32" s="182">
        <v>48.117274999999999</v>
      </c>
      <c r="AF32" s="34">
        <v>1.4344000000000001E-2</v>
      </c>
    </row>
    <row r="33" spans="1:32" ht="15" customHeight="1" x14ac:dyDescent="0.45">
      <c r="A33" s="104" t="s">
        <v>961</v>
      </c>
      <c r="B33" s="55" t="s">
        <v>962</v>
      </c>
      <c r="C33" s="182">
        <v>36.952930000000002</v>
      </c>
      <c r="D33" s="182">
        <v>37.156520999999998</v>
      </c>
      <c r="E33" s="182">
        <v>37.640408000000001</v>
      </c>
      <c r="F33" s="182">
        <v>37.720638000000001</v>
      </c>
      <c r="G33" s="182">
        <v>38.336075000000001</v>
      </c>
      <c r="H33" s="182">
        <v>39.892895000000003</v>
      </c>
      <c r="I33" s="182">
        <v>40.564979999999998</v>
      </c>
      <c r="J33" s="182">
        <v>42.331619000000003</v>
      </c>
      <c r="K33" s="182">
        <v>44.165627000000001</v>
      </c>
      <c r="L33" s="182">
        <v>46.207104000000001</v>
      </c>
      <c r="M33" s="182">
        <v>48.517639000000003</v>
      </c>
      <c r="N33" s="182">
        <v>50.900348999999999</v>
      </c>
      <c r="O33" s="182">
        <v>52.129466999999998</v>
      </c>
      <c r="P33" s="182">
        <v>54.614910000000002</v>
      </c>
      <c r="Q33" s="182">
        <v>54.931606000000002</v>
      </c>
      <c r="R33" s="182">
        <v>55.063786</v>
      </c>
      <c r="S33" s="182">
        <v>55.165379000000001</v>
      </c>
      <c r="T33" s="182">
        <v>55.235484999999997</v>
      </c>
      <c r="U33" s="182">
        <v>55.283974000000001</v>
      </c>
      <c r="V33" s="182">
        <v>55.346015999999999</v>
      </c>
      <c r="W33" s="182">
        <v>55.394756000000001</v>
      </c>
      <c r="X33" s="182">
        <v>55.427894999999999</v>
      </c>
      <c r="Y33" s="182">
        <v>55.447654999999997</v>
      </c>
      <c r="Z33" s="182">
        <v>55.460845999999997</v>
      </c>
      <c r="AA33" s="182">
        <v>55.476821999999999</v>
      </c>
      <c r="AB33" s="182">
        <v>55.490253000000003</v>
      </c>
      <c r="AC33" s="182">
        <v>55.501849999999997</v>
      </c>
      <c r="AD33" s="182">
        <v>55.515853999999997</v>
      </c>
      <c r="AE33" s="182">
        <v>55.527008000000002</v>
      </c>
      <c r="AF33" s="34">
        <v>1.499E-2</v>
      </c>
    </row>
    <row r="34" spans="1:32" ht="15" customHeight="1" x14ac:dyDescent="0.45">
      <c r="A34" s="104" t="s">
        <v>963</v>
      </c>
      <c r="B34" s="55" t="s">
        <v>964</v>
      </c>
      <c r="C34" s="182">
        <v>28.644801999999999</v>
      </c>
      <c r="D34" s="182">
        <v>28.779194</v>
      </c>
      <c r="E34" s="182">
        <v>29.284421999999999</v>
      </c>
      <c r="F34" s="182">
        <v>29.385892999999999</v>
      </c>
      <c r="G34" s="182">
        <v>29.689437999999999</v>
      </c>
      <c r="H34" s="182">
        <v>30.067484</v>
      </c>
      <c r="I34" s="182">
        <v>30.307736999999999</v>
      </c>
      <c r="J34" s="182">
        <v>32.847729000000001</v>
      </c>
      <c r="K34" s="182">
        <v>33.120365</v>
      </c>
      <c r="L34" s="182">
        <v>33.941890999999998</v>
      </c>
      <c r="M34" s="182">
        <v>35.237419000000003</v>
      </c>
      <c r="N34" s="182">
        <v>36.841704999999997</v>
      </c>
      <c r="O34" s="182">
        <v>38.561309999999999</v>
      </c>
      <c r="P34" s="182">
        <v>40.327469000000001</v>
      </c>
      <c r="Q34" s="182">
        <v>40.475192999999997</v>
      </c>
      <c r="R34" s="182">
        <v>40.619900000000001</v>
      </c>
      <c r="S34" s="182">
        <v>40.623061999999997</v>
      </c>
      <c r="T34" s="182">
        <v>40.650970000000001</v>
      </c>
      <c r="U34" s="182">
        <v>40.714683999999998</v>
      </c>
      <c r="V34" s="182">
        <v>40.774590000000003</v>
      </c>
      <c r="W34" s="182">
        <v>40.828437999999998</v>
      </c>
      <c r="X34" s="182">
        <v>40.869278000000001</v>
      </c>
      <c r="Y34" s="182">
        <v>40.894604000000001</v>
      </c>
      <c r="Z34" s="182">
        <v>40.901791000000003</v>
      </c>
      <c r="AA34" s="182">
        <v>40.896835000000003</v>
      </c>
      <c r="AB34" s="182">
        <v>40.892356999999997</v>
      </c>
      <c r="AC34" s="182">
        <v>40.883319999999998</v>
      </c>
      <c r="AD34" s="182">
        <v>40.875827999999998</v>
      </c>
      <c r="AE34" s="182">
        <v>40.871268999999998</v>
      </c>
      <c r="AF34" s="34">
        <v>1.3076000000000001E-2</v>
      </c>
    </row>
    <row r="35" spans="1:32" ht="15" customHeight="1" x14ac:dyDescent="0.45">
      <c r="A35" s="104" t="s">
        <v>69</v>
      </c>
      <c r="B35" s="55" t="s">
        <v>70</v>
      </c>
      <c r="C35" s="182">
        <v>31.652258</v>
      </c>
      <c r="D35" s="182">
        <v>31.729434999999999</v>
      </c>
      <c r="E35" s="182">
        <v>32.195442</v>
      </c>
      <c r="F35" s="182">
        <v>31.936665000000001</v>
      </c>
      <c r="G35" s="182">
        <v>32.566177000000003</v>
      </c>
      <c r="H35" s="182">
        <v>33.643211000000001</v>
      </c>
      <c r="I35" s="182">
        <v>34.226025</v>
      </c>
      <c r="J35" s="182">
        <v>36.776569000000002</v>
      </c>
      <c r="K35" s="182">
        <v>37.875827999999998</v>
      </c>
      <c r="L35" s="182">
        <v>39.178283999999998</v>
      </c>
      <c r="M35" s="182">
        <v>40.904251000000002</v>
      </c>
      <c r="N35" s="182">
        <v>42.875137000000002</v>
      </c>
      <c r="O35" s="182">
        <v>44.485667999999997</v>
      </c>
      <c r="P35" s="182">
        <v>46.629128000000001</v>
      </c>
      <c r="Q35" s="182">
        <v>46.862831</v>
      </c>
      <c r="R35" s="182">
        <v>47.100937000000002</v>
      </c>
      <c r="S35" s="182">
        <v>47.210075000000003</v>
      </c>
      <c r="T35" s="182">
        <v>47.309021000000001</v>
      </c>
      <c r="U35" s="182">
        <v>47.414467000000002</v>
      </c>
      <c r="V35" s="182">
        <v>47.522644</v>
      </c>
      <c r="W35" s="182">
        <v>47.625149</v>
      </c>
      <c r="X35" s="182">
        <v>47.712851999999998</v>
      </c>
      <c r="Y35" s="182">
        <v>47.779345999999997</v>
      </c>
      <c r="Z35" s="182">
        <v>47.834141000000002</v>
      </c>
      <c r="AA35" s="182">
        <v>47.881957999999997</v>
      </c>
      <c r="AB35" s="182">
        <v>47.928100999999998</v>
      </c>
      <c r="AC35" s="182">
        <v>47.974918000000002</v>
      </c>
      <c r="AD35" s="182">
        <v>48.030197000000001</v>
      </c>
      <c r="AE35" s="182">
        <v>48.077789000000003</v>
      </c>
      <c r="AF35" s="34">
        <v>1.5511E-2</v>
      </c>
    </row>
    <row r="36" spans="1:32" ht="15" customHeight="1" x14ac:dyDescent="0.45">
      <c r="A36" s="104" t="s">
        <v>965</v>
      </c>
      <c r="B36" s="55" t="s">
        <v>966</v>
      </c>
      <c r="C36" s="182">
        <v>36.286774000000001</v>
      </c>
      <c r="D36" s="182">
        <v>36.451304999999998</v>
      </c>
      <c r="E36" s="182">
        <v>36.920605000000002</v>
      </c>
      <c r="F36" s="182">
        <v>36.989795999999998</v>
      </c>
      <c r="G36" s="182">
        <v>37.600056000000002</v>
      </c>
      <c r="H36" s="182">
        <v>39.277965999999999</v>
      </c>
      <c r="I36" s="182">
        <v>40.149075000000003</v>
      </c>
      <c r="J36" s="182">
        <v>42.116066000000004</v>
      </c>
      <c r="K36" s="182">
        <v>44.149070999999999</v>
      </c>
      <c r="L36" s="182">
        <v>46.189537000000001</v>
      </c>
      <c r="M36" s="182">
        <v>48.498790999999997</v>
      </c>
      <c r="N36" s="182">
        <v>50.880401999999997</v>
      </c>
      <c r="O36" s="182">
        <v>52.108547000000002</v>
      </c>
      <c r="P36" s="182">
        <v>54.593474999999998</v>
      </c>
      <c r="Q36" s="182">
        <v>54.909686999999998</v>
      </c>
      <c r="R36" s="182">
        <v>55.041504000000003</v>
      </c>
      <c r="S36" s="182">
        <v>55.142741999999998</v>
      </c>
      <c r="T36" s="182">
        <v>55.212479000000002</v>
      </c>
      <c r="U36" s="182">
        <v>55.260573999999998</v>
      </c>
      <c r="V36" s="182">
        <v>55.322257999999998</v>
      </c>
      <c r="W36" s="182">
        <v>55.370593999999997</v>
      </c>
      <c r="X36" s="182">
        <v>55.403239999999997</v>
      </c>
      <c r="Y36" s="182">
        <v>55.422516000000002</v>
      </c>
      <c r="Z36" s="182">
        <v>55.435253000000003</v>
      </c>
      <c r="AA36" s="182">
        <v>55.450752000000001</v>
      </c>
      <c r="AB36" s="182">
        <v>55.463703000000002</v>
      </c>
      <c r="AC36" s="182">
        <v>55.474803999999999</v>
      </c>
      <c r="AD36" s="182">
        <v>55.488284999999998</v>
      </c>
      <c r="AE36" s="182">
        <v>55.498843999999998</v>
      </c>
      <c r="AF36" s="34">
        <v>1.5692000000000001E-2</v>
      </c>
    </row>
    <row r="37" spans="1:32" ht="15" customHeight="1" x14ac:dyDescent="0.45">
      <c r="A37" s="104" t="s">
        <v>967</v>
      </c>
      <c r="B37" s="55" t="s">
        <v>968</v>
      </c>
      <c r="C37" s="182">
        <v>27.440767000000001</v>
      </c>
      <c r="D37" s="182">
        <v>27.562840000000001</v>
      </c>
      <c r="E37" s="182">
        <v>28.066051000000002</v>
      </c>
      <c r="F37" s="182">
        <v>28.372634999999999</v>
      </c>
      <c r="G37" s="182">
        <v>28.873449000000001</v>
      </c>
      <c r="H37" s="182">
        <v>29.450657</v>
      </c>
      <c r="I37" s="182">
        <v>29.890509000000002</v>
      </c>
      <c r="J37" s="182">
        <v>32.628749999999997</v>
      </c>
      <c r="K37" s="182">
        <v>33.100276999999998</v>
      </c>
      <c r="L37" s="182">
        <v>33.920558999999997</v>
      </c>
      <c r="M37" s="182">
        <v>35.214661</v>
      </c>
      <c r="N37" s="182">
        <v>36.817355999999997</v>
      </c>
      <c r="O37" s="182">
        <v>38.535828000000002</v>
      </c>
      <c r="P37" s="182">
        <v>40.300097999999998</v>
      </c>
      <c r="Q37" s="182">
        <v>40.446651000000003</v>
      </c>
      <c r="R37" s="182">
        <v>40.590546000000003</v>
      </c>
      <c r="S37" s="182">
        <v>40.592860999999999</v>
      </c>
      <c r="T37" s="182">
        <v>40.619987000000002</v>
      </c>
      <c r="U37" s="182">
        <v>40.682896</v>
      </c>
      <c r="V37" s="182">
        <v>40.742007999999998</v>
      </c>
      <c r="W37" s="182">
        <v>40.794967999999997</v>
      </c>
      <c r="X37" s="182">
        <v>40.834842999999999</v>
      </c>
      <c r="Y37" s="182">
        <v>40.859276000000001</v>
      </c>
      <c r="Z37" s="182">
        <v>40.865085999999998</v>
      </c>
      <c r="AA37" s="182">
        <v>40.858597000000003</v>
      </c>
      <c r="AB37" s="182">
        <v>40.852412999999999</v>
      </c>
      <c r="AC37" s="182">
        <v>40.841361999999997</v>
      </c>
      <c r="AD37" s="182">
        <v>40.831684000000003</v>
      </c>
      <c r="AE37" s="182">
        <v>40.825203000000002</v>
      </c>
      <c r="AF37" s="34">
        <v>1.4656000000000001E-2</v>
      </c>
    </row>
    <row r="38" spans="1:32" ht="15" customHeight="1" x14ac:dyDescent="0.45">
      <c r="A38" s="104" t="s">
        <v>67</v>
      </c>
      <c r="B38" s="55" t="s">
        <v>68</v>
      </c>
      <c r="C38" s="182">
        <v>25.580190999999999</v>
      </c>
      <c r="D38" s="182">
        <v>25.638764999999999</v>
      </c>
      <c r="E38" s="182">
        <v>26.014050000000001</v>
      </c>
      <c r="F38" s="182">
        <v>25.777431</v>
      </c>
      <c r="G38" s="182">
        <v>26.290623</v>
      </c>
      <c r="H38" s="182">
        <v>27.162012000000001</v>
      </c>
      <c r="I38" s="182">
        <v>27.630316000000001</v>
      </c>
      <c r="J38" s="182">
        <v>29.698097000000001</v>
      </c>
      <c r="K38" s="182">
        <v>30.582702999999999</v>
      </c>
      <c r="L38" s="182">
        <v>31.632006000000001</v>
      </c>
      <c r="M38" s="182">
        <v>33.025371999999997</v>
      </c>
      <c r="N38" s="182">
        <v>34.618355000000001</v>
      </c>
      <c r="O38" s="182">
        <v>35.924258999999999</v>
      </c>
      <c r="P38" s="182">
        <v>37.658572999999997</v>
      </c>
      <c r="Q38" s="182">
        <v>37.847949999999997</v>
      </c>
      <c r="R38" s="182">
        <v>38.045558999999997</v>
      </c>
      <c r="S38" s="182">
        <v>38.137011999999999</v>
      </c>
      <c r="T38" s="182">
        <v>38.219723000000002</v>
      </c>
      <c r="U38" s="182">
        <v>38.307532999999999</v>
      </c>
      <c r="V38" s="182">
        <v>38.397483999999999</v>
      </c>
      <c r="W38" s="182">
        <v>38.483069999999998</v>
      </c>
      <c r="X38" s="182">
        <v>38.556679000000003</v>
      </c>
      <c r="Y38" s="182">
        <v>38.612797</v>
      </c>
      <c r="Z38" s="182">
        <v>38.659531000000001</v>
      </c>
      <c r="AA38" s="182">
        <v>38.700527000000001</v>
      </c>
      <c r="AB38" s="182">
        <v>38.740130999999998</v>
      </c>
      <c r="AC38" s="182">
        <v>38.780513999999997</v>
      </c>
      <c r="AD38" s="182">
        <v>38.828071999999999</v>
      </c>
      <c r="AE38" s="182">
        <v>38.868999000000002</v>
      </c>
      <c r="AF38" s="34">
        <v>1.553E-2</v>
      </c>
    </row>
    <row r="39" spans="1:32" ht="15" customHeight="1" x14ac:dyDescent="0.45">
      <c r="A39" s="104" t="s">
        <v>969</v>
      </c>
      <c r="B39" s="55" t="s">
        <v>970</v>
      </c>
      <c r="C39" s="182">
        <v>29.639942000000001</v>
      </c>
      <c r="D39" s="182">
        <v>29.774336000000002</v>
      </c>
      <c r="E39" s="182">
        <v>30.157671000000001</v>
      </c>
      <c r="F39" s="182">
        <v>30.214189999999999</v>
      </c>
      <c r="G39" s="182">
        <v>30.712664</v>
      </c>
      <c r="H39" s="182">
        <v>32.083221000000002</v>
      </c>
      <c r="I39" s="182">
        <v>32.794764999999998</v>
      </c>
      <c r="J39" s="182">
        <v>34.401454999999999</v>
      </c>
      <c r="K39" s="182">
        <v>36.062064999999997</v>
      </c>
      <c r="L39" s="182">
        <v>37.728766999999998</v>
      </c>
      <c r="M39" s="182">
        <v>39.615025000000003</v>
      </c>
      <c r="N39" s="182">
        <v>41.560383000000002</v>
      </c>
      <c r="O39" s="182">
        <v>42.563564</v>
      </c>
      <c r="P39" s="182">
        <v>44.593314999999997</v>
      </c>
      <c r="Q39" s="182">
        <v>44.851604000000002</v>
      </c>
      <c r="R39" s="182">
        <v>44.959274000000001</v>
      </c>
      <c r="S39" s="182">
        <v>45.041969000000002</v>
      </c>
      <c r="T39" s="182">
        <v>45.098930000000003</v>
      </c>
      <c r="U39" s="182">
        <v>45.138218000000002</v>
      </c>
      <c r="V39" s="182">
        <v>45.188602000000003</v>
      </c>
      <c r="W39" s="182">
        <v>45.228085</v>
      </c>
      <c r="X39" s="182">
        <v>45.254748999999997</v>
      </c>
      <c r="Y39" s="182">
        <v>45.270496000000001</v>
      </c>
      <c r="Z39" s="182">
        <v>45.280898999999998</v>
      </c>
      <c r="AA39" s="182">
        <v>45.293559999999999</v>
      </c>
      <c r="AB39" s="182">
        <v>45.304138000000002</v>
      </c>
      <c r="AC39" s="182">
        <v>45.313206000000001</v>
      </c>
      <c r="AD39" s="182">
        <v>45.324218999999999</v>
      </c>
      <c r="AE39" s="182">
        <v>45.332839999999997</v>
      </c>
      <c r="AF39" s="34">
        <v>1.5692000000000001E-2</v>
      </c>
    </row>
    <row r="40" spans="1:32" ht="15" customHeight="1" x14ac:dyDescent="0.45">
      <c r="A40" s="104" t="s">
        <v>971</v>
      </c>
      <c r="B40" s="55" t="s">
        <v>972</v>
      </c>
      <c r="C40" s="182">
        <v>21.964962</v>
      </c>
      <c r="D40" s="182">
        <v>22.062674999999999</v>
      </c>
      <c r="E40" s="182">
        <v>22.465471000000001</v>
      </c>
      <c r="F40" s="182">
        <v>22.710875999999999</v>
      </c>
      <c r="G40" s="182">
        <v>23.111753</v>
      </c>
      <c r="H40" s="182">
        <v>23.573778000000001</v>
      </c>
      <c r="I40" s="182">
        <v>23.925858000000002</v>
      </c>
      <c r="J40" s="182">
        <v>26.117683</v>
      </c>
      <c r="K40" s="182">
        <v>26.495117</v>
      </c>
      <c r="L40" s="182">
        <v>27.151712</v>
      </c>
      <c r="M40" s="182">
        <v>28.187576</v>
      </c>
      <c r="N40" s="182">
        <v>29.470452999999999</v>
      </c>
      <c r="O40" s="182">
        <v>30.846004000000001</v>
      </c>
      <c r="P40" s="182">
        <v>32.258212999999998</v>
      </c>
      <c r="Q40" s="182">
        <v>32.375523000000001</v>
      </c>
      <c r="R40" s="182">
        <v>32.490704000000001</v>
      </c>
      <c r="S40" s="182">
        <v>32.492558000000002</v>
      </c>
      <c r="T40" s="182">
        <v>32.514271000000001</v>
      </c>
      <c r="U40" s="182">
        <v>32.564624999999999</v>
      </c>
      <c r="V40" s="182">
        <v>32.611941999999999</v>
      </c>
      <c r="W40" s="182">
        <v>32.654330999999999</v>
      </c>
      <c r="X40" s="182">
        <v>32.686253000000001</v>
      </c>
      <c r="Y40" s="182">
        <v>32.705807</v>
      </c>
      <c r="Z40" s="182">
        <v>32.710461000000002</v>
      </c>
      <c r="AA40" s="182">
        <v>32.705264999999997</v>
      </c>
      <c r="AB40" s="182">
        <v>32.700313999999999</v>
      </c>
      <c r="AC40" s="182">
        <v>32.691471</v>
      </c>
      <c r="AD40" s="182">
        <v>32.683723000000001</v>
      </c>
      <c r="AE40" s="182">
        <v>32.678534999999997</v>
      </c>
      <c r="AF40" s="34">
        <v>1.4656000000000001E-2</v>
      </c>
    </row>
    <row r="41" spans="1:32" ht="15" customHeight="1" x14ac:dyDescent="0.45">
      <c r="A41" s="104" t="s">
        <v>973</v>
      </c>
      <c r="B41" s="55" t="s">
        <v>974</v>
      </c>
      <c r="C41" s="182">
        <v>21.50461</v>
      </c>
      <c r="D41" s="182">
        <v>21.865521999999999</v>
      </c>
      <c r="E41" s="182">
        <v>22.251493</v>
      </c>
      <c r="F41" s="182">
        <v>22.620501999999998</v>
      </c>
      <c r="G41" s="182">
        <v>23.005672000000001</v>
      </c>
      <c r="H41" s="182">
        <v>23.425146000000002</v>
      </c>
      <c r="I41" s="182">
        <v>23.853024000000001</v>
      </c>
      <c r="J41" s="182">
        <v>24.389665999999998</v>
      </c>
      <c r="K41" s="182">
        <v>24.954619999999998</v>
      </c>
      <c r="L41" s="182">
        <v>25.554625999999999</v>
      </c>
      <c r="M41" s="182">
        <v>26.201222999999999</v>
      </c>
      <c r="N41" s="182">
        <v>26.9102</v>
      </c>
      <c r="O41" s="182">
        <v>27.670107000000002</v>
      </c>
      <c r="P41" s="182">
        <v>28.499849000000001</v>
      </c>
      <c r="Q41" s="182">
        <v>29.315059999999999</v>
      </c>
      <c r="R41" s="182">
        <v>30.110476999999999</v>
      </c>
      <c r="S41" s="182">
        <v>30.871600999999998</v>
      </c>
      <c r="T41" s="182">
        <v>31.598282000000001</v>
      </c>
      <c r="U41" s="182">
        <v>32.288291999999998</v>
      </c>
      <c r="V41" s="182">
        <v>32.937752000000003</v>
      </c>
      <c r="W41" s="182">
        <v>33.547660999999998</v>
      </c>
      <c r="X41" s="182">
        <v>34.116622999999997</v>
      </c>
      <c r="Y41" s="182">
        <v>34.644886</v>
      </c>
      <c r="Z41" s="182">
        <v>35.132244</v>
      </c>
      <c r="AA41" s="182">
        <v>35.578518000000003</v>
      </c>
      <c r="AB41" s="182">
        <v>35.983958999999999</v>
      </c>
      <c r="AC41" s="182">
        <v>36.349831000000002</v>
      </c>
      <c r="AD41" s="182">
        <v>36.678234000000003</v>
      </c>
      <c r="AE41" s="182">
        <v>36.970889999999997</v>
      </c>
      <c r="AF41" s="34">
        <v>1.9643000000000001E-2</v>
      </c>
    </row>
    <row r="42" spans="1:32" ht="15" customHeight="1" x14ac:dyDescent="0.45">
      <c r="A42" s="104" t="s">
        <v>975</v>
      </c>
      <c r="B42" s="55" t="s">
        <v>976</v>
      </c>
      <c r="C42" s="182">
        <v>18.083673000000001</v>
      </c>
      <c r="D42" s="182">
        <v>18.092528999999999</v>
      </c>
      <c r="E42" s="182">
        <v>18.251529999999999</v>
      </c>
      <c r="F42" s="182">
        <v>18.33869</v>
      </c>
      <c r="G42" s="182">
        <v>18.558357000000001</v>
      </c>
      <c r="H42" s="182">
        <v>18.835238</v>
      </c>
      <c r="I42" s="182">
        <v>19.031534000000001</v>
      </c>
      <c r="J42" s="182">
        <v>20.288525</v>
      </c>
      <c r="K42" s="182">
        <v>20.554680000000001</v>
      </c>
      <c r="L42" s="182">
        <v>20.958176000000002</v>
      </c>
      <c r="M42" s="182">
        <v>21.562018999999999</v>
      </c>
      <c r="N42" s="182">
        <v>22.413698</v>
      </c>
      <c r="O42" s="182">
        <v>23.268540999999999</v>
      </c>
      <c r="P42" s="182">
        <v>24.175629000000001</v>
      </c>
      <c r="Q42" s="182">
        <v>24.268827000000002</v>
      </c>
      <c r="R42" s="182">
        <v>24.362614000000001</v>
      </c>
      <c r="S42" s="182">
        <v>24.356106</v>
      </c>
      <c r="T42" s="182">
        <v>24.375489999999999</v>
      </c>
      <c r="U42" s="182">
        <v>24.420773000000001</v>
      </c>
      <c r="V42" s="182">
        <v>24.46697</v>
      </c>
      <c r="W42" s="182">
        <v>24.509084999999999</v>
      </c>
      <c r="X42" s="182">
        <v>24.543634000000001</v>
      </c>
      <c r="Y42" s="182">
        <v>24.570174999999999</v>
      </c>
      <c r="Z42" s="182">
        <v>24.584671</v>
      </c>
      <c r="AA42" s="182">
        <v>24.587032000000001</v>
      </c>
      <c r="AB42" s="182">
        <v>24.582232000000001</v>
      </c>
      <c r="AC42" s="182">
        <v>24.577703</v>
      </c>
      <c r="AD42" s="182">
        <v>24.573976999999999</v>
      </c>
      <c r="AE42" s="182">
        <v>24.571052999999999</v>
      </c>
      <c r="AF42" s="34">
        <v>1.14E-2</v>
      </c>
    </row>
    <row r="43" spans="1:32" ht="15" customHeight="1" x14ac:dyDescent="0.45">
      <c r="A43" s="104" t="s">
        <v>977</v>
      </c>
      <c r="B43" s="55" t="s">
        <v>978</v>
      </c>
      <c r="C43" s="182">
        <v>15.171279999999999</v>
      </c>
      <c r="D43" s="182">
        <v>15.464575</v>
      </c>
      <c r="E43" s="182">
        <v>15.790478</v>
      </c>
      <c r="F43" s="182">
        <v>16.136275999999999</v>
      </c>
      <c r="G43" s="182">
        <v>16.490185</v>
      </c>
      <c r="H43" s="182">
        <v>16.850218000000002</v>
      </c>
      <c r="I43" s="182">
        <v>17.197099999999999</v>
      </c>
      <c r="J43" s="182">
        <v>17.611052000000001</v>
      </c>
      <c r="K43" s="182">
        <v>18.028751</v>
      </c>
      <c r="L43" s="182">
        <v>18.449363999999999</v>
      </c>
      <c r="M43" s="182">
        <v>18.870643999999999</v>
      </c>
      <c r="N43" s="182">
        <v>19.314074999999999</v>
      </c>
      <c r="O43" s="182">
        <v>19.782571999999998</v>
      </c>
      <c r="P43" s="182">
        <v>20.273983000000001</v>
      </c>
      <c r="Q43" s="182">
        <v>20.748311999999999</v>
      </c>
      <c r="R43" s="182">
        <v>21.200932999999999</v>
      </c>
      <c r="S43" s="182">
        <v>21.619814000000002</v>
      </c>
      <c r="T43" s="182">
        <v>22.011296999999999</v>
      </c>
      <c r="U43" s="182">
        <v>22.377396000000001</v>
      </c>
      <c r="V43" s="182">
        <v>22.718571000000001</v>
      </c>
      <c r="W43" s="182">
        <v>23.033875999999999</v>
      </c>
      <c r="X43" s="182">
        <v>23.319319</v>
      </c>
      <c r="Y43" s="182">
        <v>23.571724</v>
      </c>
      <c r="Z43" s="182">
        <v>23.793274</v>
      </c>
      <c r="AA43" s="182">
        <v>23.981472</v>
      </c>
      <c r="AB43" s="182">
        <v>24.136137000000002</v>
      </c>
      <c r="AC43" s="182">
        <v>24.259786999999999</v>
      </c>
      <c r="AD43" s="182">
        <v>24.353376000000001</v>
      </c>
      <c r="AE43" s="182">
        <v>24.422190000000001</v>
      </c>
      <c r="AF43" s="34">
        <v>1.7068E-2</v>
      </c>
    </row>
    <row r="44" spans="1:32" ht="15" customHeight="1" x14ac:dyDescent="0.45">
      <c r="A44" s="104" t="s">
        <v>979</v>
      </c>
      <c r="B44" s="55" t="s">
        <v>980</v>
      </c>
      <c r="C44" s="182">
        <v>6.6785180000000004</v>
      </c>
      <c r="D44" s="182">
        <v>6.6857300000000004</v>
      </c>
      <c r="E44" s="182">
        <v>6.7195650000000002</v>
      </c>
      <c r="F44" s="182">
        <v>6.7666440000000003</v>
      </c>
      <c r="G44" s="182">
        <v>6.8244490000000004</v>
      </c>
      <c r="H44" s="182">
        <v>6.8998340000000002</v>
      </c>
      <c r="I44" s="182">
        <v>6.9869500000000002</v>
      </c>
      <c r="J44" s="182">
        <v>7.072972</v>
      </c>
      <c r="K44" s="182">
        <v>7.1574749999999998</v>
      </c>
      <c r="L44" s="182">
        <v>7.2387540000000001</v>
      </c>
      <c r="M44" s="182">
        <v>7.3138550000000002</v>
      </c>
      <c r="N44" s="182">
        <v>7.3826980000000004</v>
      </c>
      <c r="O44" s="182">
        <v>7.445373</v>
      </c>
      <c r="P44" s="182">
        <v>7.5027819999999998</v>
      </c>
      <c r="Q44" s="182">
        <v>7.5541619999999998</v>
      </c>
      <c r="R44" s="182">
        <v>7.6007870000000004</v>
      </c>
      <c r="S44" s="182">
        <v>7.6426720000000001</v>
      </c>
      <c r="T44" s="182">
        <v>7.6763560000000002</v>
      </c>
      <c r="U44" s="182">
        <v>7.7029490000000003</v>
      </c>
      <c r="V44" s="182">
        <v>7.7262180000000003</v>
      </c>
      <c r="W44" s="182">
        <v>7.7445459999999997</v>
      </c>
      <c r="X44" s="182">
        <v>7.7639810000000002</v>
      </c>
      <c r="Y44" s="182">
        <v>7.778975</v>
      </c>
      <c r="Z44" s="182">
        <v>7.789593</v>
      </c>
      <c r="AA44" s="182">
        <v>7.796627</v>
      </c>
      <c r="AB44" s="182">
        <v>7.79739</v>
      </c>
      <c r="AC44" s="182">
        <v>7.7918099999999999</v>
      </c>
      <c r="AD44" s="182">
        <v>7.7859290000000003</v>
      </c>
      <c r="AE44" s="182">
        <v>7.7800770000000004</v>
      </c>
      <c r="AF44" s="34">
        <v>5.6299999999999996E-3</v>
      </c>
    </row>
    <row r="45" spans="1:32" ht="15" customHeight="1" x14ac:dyDescent="0.45">
      <c r="B45" s="57" t="s">
        <v>981</v>
      </c>
    </row>
    <row r="46" spans="1:32" ht="15" customHeight="1" x14ac:dyDescent="0.45">
      <c r="A46" s="104" t="s">
        <v>982</v>
      </c>
      <c r="B46" s="55" t="s">
        <v>983</v>
      </c>
      <c r="C46" s="182">
        <v>64.234809999999996</v>
      </c>
      <c r="D46" s="182">
        <v>65.884536999999995</v>
      </c>
      <c r="E46" s="182">
        <v>65.884536999999995</v>
      </c>
      <c r="F46" s="182">
        <v>66.105331000000007</v>
      </c>
      <c r="G46" s="182">
        <v>66.33287</v>
      </c>
      <c r="H46" s="182">
        <v>66.576324</v>
      </c>
      <c r="I46" s="182">
        <v>66.834541000000002</v>
      </c>
      <c r="J46" s="182">
        <v>67.143105000000006</v>
      </c>
      <c r="K46" s="182">
        <v>67.420745999999994</v>
      </c>
      <c r="L46" s="182">
        <v>67.721564999999998</v>
      </c>
      <c r="M46" s="182">
        <v>67.993628999999999</v>
      </c>
      <c r="N46" s="182">
        <v>68.229934999999998</v>
      </c>
      <c r="O46" s="182">
        <v>68.474838000000005</v>
      </c>
      <c r="P46" s="182">
        <v>68.737053000000003</v>
      </c>
      <c r="Q46" s="182">
        <v>68.999427999999995</v>
      </c>
      <c r="R46" s="182">
        <v>69.276131000000007</v>
      </c>
      <c r="S46" s="182">
        <v>69.560355999999999</v>
      </c>
      <c r="T46" s="182">
        <v>69.857169999999996</v>
      </c>
      <c r="U46" s="182">
        <v>70.170845</v>
      </c>
      <c r="V46" s="182">
        <v>70.48912</v>
      </c>
      <c r="W46" s="182">
        <v>70.827652</v>
      </c>
      <c r="X46" s="182">
        <v>71.209830999999994</v>
      </c>
      <c r="Y46" s="182">
        <v>71.597733000000005</v>
      </c>
      <c r="Z46" s="182">
        <v>71.980095000000006</v>
      </c>
      <c r="AA46" s="182">
        <v>72.363074999999995</v>
      </c>
      <c r="AB46" s="182">
        <v>72.786354000000003</v>
      </c>
      <c r="AC46" s="182">
        <v>73.223633000000007</v>
      </c>
      <c r="AD46" s="182">
        <v>73.669785000000005</v>
      </c>
      <c r="AE46" s="182">
        <v>74.134513999999996</v>
      </c>
      <c r="AF46" s="34">
        <v>4.3790000000000001E-3</v>
      </c>
    </row>
    <row r="47" spans="1:32" ht="15" customHeight="1" x14ac:dyDescent="0.45">
      <c r="B47" s="57" t="s">
        <v>984</v>
      </c>
    </row>
    <row r="48" spans="1:32" ht="15" customHeight="1" x14ac:dyDescent="0.45">
      <c r="A48" s="104" t="s">
        <v>985</v>
      </c>
      <c r="B48" s="55" t="s">
        <v>948</v>
      </c>
      <c r="C48" s="182">
        <v>3.4307989999999999</v>
      </c>
      <c r="D48" s="182">
        <v>3.4559099999999998</v>
      </c>
      <c r="E48" s="182">
        <v>3.4812050000000001</v>
      </c>
      <c r="F48" s="182">
        <v>3.5066850000000001</v>
      </c>
      <c r="G48" s="182">
        <v>3.5323519999999999</v>
      </c>
      <c r="H48" s="182">
        <v>3.5582069999999999</v>
      </c>
      <c r="I48" s="182">
        <v>3.5842510000000001</v>
      </c>
      <c r="J48" s="182">
        <v>3.6104850000000002</v>
      </c>
      <c r="K48" s="182">
        <v>3.6369120000000001</v>
      </c>
      <c r="L48" s="182">
        <v>3.663532</v>
      </c>
      <c r="M48" s="182">
        <v>3.690347</v>
      </c>
      <c r="N48" s="182">
        <v>3.7173579999999999</v>
      </c>
      <c r="O48" s="182">
        <v>3.744567</v>
      </c>
      <c r="P48" s="182">
        <v>3.7719749999999999</v>
      </c>
      <c r="Q48" s="182">
        <v>3.7995830000000002</v>
      </c>
      <c r="R48" s="182">
        <v>3.827394</v>
      </c>
      <c r="S48" s="182">
        <v>3.8554080000000002</v>
      </c>
      <c r="T48" s="182">
        <v>3.8836270000000002</v>
      </c>
      <c r="U48" s="182">
        <v>3.9120529999999998</v>
      </c>
      <c r="V48" s="182">
        <v>3.9406870000000001</v>
      </c>
      <c r="W48" s="182">
        <v>3.9695299999999998</v>
      </c>
      <c r="X48" s="182">
        <v>3.9985849999999998</v>
      </c>
      <c r="Y48" s="182">
        <v>4.0278520000000002</v>
      </c>
      <c r="Z48" s="182">
        <v>4.0573329999999999</v>
      </c>
      <c r="AA48" s="182">
        <v>4.0870309999999996</v>
      </c>
      <c r="AB48" s="182">
        <v>4.1169450000000003</v>
      </c>
      <c r="AC48" s="182">
        <v>4.1470789999999997</v>
      </c>
      <c r="AD48" s="182">
        <v>4.1774329999999997</v>
      </c>
      <c r="AE48" s="182">
        <v>4.2080089999999997</v>
      </c>
      <c r="AF48" s="34">
        <v>7.319E-3</v>
      </c>
    </row>
    <row r="49" spans="1:32" ht="15" customHeight="1" x14ac:dyDescent="0.45">
      <c r="A49" s="104" t="s">
        <v>986</v>
      </c>
      <c r="B49" s="55" t="s">
        <v>950</v>
      </c>
      <c r="C49" s="182">
        <v>4.6807489999999996</v>
      </c>
      <c r="D49" s="182">
        <v>4.7174019999999999</v>
      </c>
      <c r="E49" s="182">
        <v>4.7543410000000002</v>
      </c>
      <c r="F49" s="182">
        <v>4.7915710000000002</v>
      </c>
      <c r="G49" s="182">
        <v>4.8290920000000002</v>
      </c>
      <c r="H49" s="182">
        <v>4.8669060000000002</v>
      </c>
      <c r="I49" s="182">
        <v>4.905017</v>
      </c>
      <c r="J49" s="182">
        <v>4.9434259999999997</v>
      </c>
      <c r="K49" s="182">
        <v>4.9821359999999997</v>
      </c>
      <c r="L49" s="182">
        <v>5.0211480000000002</v>
      </c>
      <c r="M49" s="182">
        <v>5.060467</v>
      </c>
      <c r="N49" s="182">
        <v>5.1000930000000002</v>
      </c>
      <c r="O49" s="182">
        <v>5.1400300000000003</v>
      </c>
      <c r="P49" s="182">
        <v>5.1802789999999996</v>
      </c>
      <c r="Q49" s="182">
        <v>5.2208439999999996</v>
      </c>
      <c r="R49" s="182">
        <v>5.2617260000000003</v>
      </c>
      <c r="S49" s="182">
        <v>5.3029279999999996</v>
      </c>
      <c r="T49" s="182">
        <v>5.3444529999999997</v>
      </c>
      <c r="U49" s="182">
        <v>5.3863029999999998</v>
      </c>
      <c r="V49" s="182">
        <v>5.4284809999999997</v>
      </c>
      <c r="W49" s="182">
        <v>5.4709890000000003</v>
      </c>
      <c r="X49" s="182">
        <v>5.5138299999999996</v>
      </c>
      <c r="Y49" s="182">
        <v>5.5570069999999996</v>
      </c>
      <c r="Z49" s="182">
        <v>5.6005209999999996</v>
      </c>
      <c r="AA49" s="182">
        <v>5.6443760000000003</v>
      </c>
      <c r="AB49" s="182">
        <v>5.6885750000000002</v>
      </c>
      <c r="AC49" s="182">
        <v>5.7331200000000004</v>
      </c>
      <c r="AD49" s="182">
        <v>5.7780129999999996</v>
      </c>
      <c r="AE49" s="182">
        <v>5.8232590000000002</v>
      </c>
      <c r="AF49" s="34">
        <v>7.8309999999999994E-3</v>
      </c>
    </row>
    <row r="51" spans="1:32" ht="15" customHeight="1" x14ac:dyDescent="0.45">
      <c r="B51" s="57" t="s">
        <v>987</v>
      </c>
    </row>
    <row r="52" spans="1:32" ht="15" customHeight="1" x14ac:dyDescent="0.45">
      <c r="B52" s="57" t="s">
        <v>988</v>
      </c>
    </row>
    <row r="53" spans="1:32" ht="15" customHeight="1" x14ac:dyDescent="0.45">
      <c r="A53" s="104" t="s">
        <v>989</v>
      </c>
      <c r="B53" s="55" t="s">
        <v>990</v>
      </c>
      <c r="C53" s="189">
        <v>15.000707</v>
      </c>
      <c r="D53" s="189">
        <v>15.126811999999999</v>
      </c>
      <c r="E53" s="189">
        <v>14.969158</v>
      </c>
      <c r="F53" s="189">
        <v>15.102727</v>
      </c>
      <c r="G53" s="189">
        <v>15.089934</v>
      </c>
      <c r="H53" s="189">
        <v>15.026152</v>
      </c>
      <c r="I53" s="189">
        <v>14.928838000000001</v>
      </c>
      <c r="J53" s="189">
        <v>14.779223</v>
      </c>
      <c r="K53" s="189">
        <v>14.621775</v>
      </c>
      <c r="L53" s="189">
        <v>14.449444</v>
      </c>
      <c r="M53" s="189">
        <v>14.254868</v>
      </c>
      <c r="N53" s="189">
        <v>14.040855000000001</v>
      </c>
      <c r="O53" s="189">
        <v>13.814576000000001</v>
      </c>
      <c r="P53" s="189">
        <v>13.570862999999999</v>
      </c>
      <c r="Q53" s="189">
        <v>13.354986</v>
      </c>
      <c r="R53" s="189">
        <v>13.168699999999999</v>
      </c>
      <c r="S53" s="189">
        <v>13.008717000000001</v>
      </c>
      <c r="T53" s="189">
        <v>12.867063</v>
      </c>
      <c r="U53" s="189">
        <v>12.742160999999999</v>
      </c>
      <c r="V53" s="189">
        <v>12.63725</v>
      </c>
      <c r="W53" s="189">
        <v>12.545678000000001</v>
      </c>
      <c r="X53" s="189">
        <v>12.462661000000001</v>
      </c>
      <c r="Y53" s="189">
        <v>12.387053</v>
      </c>
      <c r="Z53" s="189">
        <v>12.314676</v>
      </c>
      <c r="AA53" s="189">
        <v>12.251948000000001</v>
      </c>
      <c r="AB53" s="189">
        <v>12.199047</v>
      </c>
      <c r="AC53" s="189">
        <v>12.153897000000001</v>
      </c>
      <c r="AD53" s="189">
        <v>12.113937999999999</v>
      </c>
      <c r="AE53" s="189">
        <v>12.077443000000001</v>
      </c>
      <c r="AF53" s="34">
        <v>-8.3029999999999996E-3</v>
      </c>
    </row>
    <row r="54" spans="1:32" ht="15" customHeight="1" x14ac:dyDescent="0.45">
      <c r="A54" s="104" t="s">
        <v>991</v>
      </c>
      <c r="B54" s="55" t="s">
        <v>992</v>
      </c>
      <c r="C54" s="189">
        <v>0.51493900000000004</v>
      </c>
      <c r="D54" s="189">
        <v>0.54372100000000001</v>
      </c>
      <c r="E54" s="189">
        <v>0.545045</v>
      </c>
      <c r="F54" s="189">
        <v>0.55522499999999997</v>
      </c>
      <c r="G54" s="189">
        <v>0.55504299999999995</v>
      </c>
      <c r="H54" s="189">
        <v>0.55364000000000002</v>
      </c>
      <c r="I54" s="189">
        <v>0.55308599999999997</v>
      </c>
      <c r="J54" s="189">
        <v>0.549203</v>
      </c>
      <c r="K54" s="189">
        <v>0.54595800000000005</v>
      </c>
      <c r="L54" s="189">
        <v>0.541018</v>
      </c>
      <c r="M54" s="189">
        <v>0.53708999999999996</v>
      </c>
      <c r="N54" s="189">
        <v>0.53352100000000002</v>
      </c>
      <c r="O54" s="189">
        <v>0.53003999999999996</v>
      </c>
      <c r="P54" s="189">
        <v>0.52627900000000005</v>
      </c>
      <c r="Q54" s="189">
        <v>0.52218699999999996</v>
      </c>
      <c r="R54" s="189">
        <v>0.51877499999999999</v>
      </c>
      <c r="S54" s="189">
        <v>0.51549299999999998</v>
      </c>
      <c r="T54" s="189">
        <v>0.51280000000000003</v>
      </c>
      <c r="U54" s="189">
        <v>0.51157200000000003</v>
      </c>
      <c r="V54" s="189">
        <v>0.51090800000000003</v>
      </c>
      <c r="W54" s="189">
        <v>0.51000199999999996</v>
      </c>
      <c r="X54" s="189">
        <v>0.51076500000000002</v>
      </c>
      <c r="Y54" s="189">
        <v>0.51307800000000003</v>
      </c>
      <c r="Z54" s="189">
        <v>0.51618399999999998</v>
      </c>
      <c r="AA54" s="189">
        <v>0.51965899999999998</v>
      </c>
      <c r="AB54" s="189">
        <v>0.523281</v>
      </c>
      <c r="AC54" s="189">
        <v>0.52795199999999998</v>
      </c>
      <c r="AD54" s="189">
        <v>0.53248099999999998</v>
      </c>
      <c r="AE54" s="189">
        <v>0.53742000000000001</v>
      </c>
      <c r="AF54" s="34">
        <v>-4.3199999999999998E-4</v>
      </c>
    </row>
    <row r="55" spans="1:32" ht="15" customHeight="1" x14ac:dyDescent="0.45">
      <c r="A55" s="104" t="s">
        <v>993</v>
      </c>
      <c r="B55" s="55" t="s">
        <v>994</v>
      </c>
      <c r="C55" s="189">
        <v>0.23513899999999999</v>
      </c>
      <c r="D55" s="189">
        <v>0.25934099999999999</v>
      </c>
      <c r="E55" s="189">
        <v>0.26082100000000003</v>
      </c>
      <c r="F55" s="189">
        <v>0.262486</v>
      </c>
      <c r="G55" s="189">
        <v>0.264183</v>
      </c>
      <c r="H55" s="189">
        <v>0.26590999999999998</v>
      </c>
      <c r="I55" s="189">
        <v>0.26766200000000001</v>
      </c>
      <c r="J55" s="189">
        <v>0.26943899999999998</v>
      </c>
      <c r="K55" s="189">
        <v>0.27123700000000001</v>
      </c>
      <c r="L55" s="189">
        <v>0.27305299999999999</v>
      </c>
      <c r="M55" s="189">
        <v>0.27488099999999999</v>
      </c>
      <c r="N55" s="189">
        <v>0.27671899999999999</v>
      </c>
      <c r="O55" s="189">
        <v>0.27856399999999998</v>
      </c>
      <c r="P55" s="189">
        <v>0.28041100000000002</v>
      </c>
      <c r="Q55" s="189">
        <v>0.28225899999999998</v>
      </c>
      <c r="R55" s="189">
        <v>0.284105</v>
      </c>
      <c r="S55" s="189">
        <v>0.28594900000000001</v>
      </c>
      <c r="T55" s="189">
        <v>0.28779100000000002</v>
      </c>
      <c r="U55" s="189">
        <v>0.28962900000000003</v>
      </c>
      <c r="V55" s="189">
        <v>0.29144799999999998</v>
      </c>
      <c r="W55" s="189">
        <v>0.29324899999999998</v>
      </c>
      <c r="X55" s="189">
        <v>0.29503400000000002</v>
      </c>
      <c r="Y55" s="189">
        <v>0.29680299999999998</v>
      </c>
      <c r="Z55" s="189">
        <v>0.29855799999999999</v>
      </c>
      <c r="AA55" s="189">
        <v>0.30030099999999998</v>
      </c>
      <c r="AB55" s="189">
        <v>0.302033</v>
      </c>
      <c r="AC55" s="189">
        <v>0.30375600000000003</v>
      </c>
      <c r="AD55" s="189">
        <v>0.30547099999999999</v>
      </c>
      <c r="AE55" s="189">
        <v>0.30717899999999998</v>
      </c>
      <c r="AF55" s="34">
        <v>6.2899999999999996E-3</v>
      </c>
    </row>
    <row r="56" spans="1:32" ht="15" customHeight="1" x14ac:dyDescent="0.45">
      <c r="A56" s="104" t="s">
        <v>995</v>
      </c>
      <c r="B56" s="55" t="s">
        <v>996</v>
      </c>
      <c r="C56" s="189">
        <v>4.9821920000000004</v>
      </c>
      <c r="D56" s="189">
        <v>5.5130059999999999</v>
      </c>
      <c r="E56" s="189">
        <v>5.5176119999999997</v>
      </c>
      <c r="F56" s="189">
        <v>5.7671140000000003</v>
      </c>
      <c r="G56" s="189">
        <v>5.8241199999999997</v>
      </c>
      <c r="H56" s="189">
        <v>5.8848690000000001</v>
      </c>
      <c r="I56" s="189">
        <v>5.9472019999999999</v>
      </c>
      <c r="J56" s="189">
        <v>5.9952800000000002</v>
      </c>
      <c r="K56" s="189">
        <v>6.0319989999999999</v>
      </c>
      <c r="L56" s="189">
        <v>6.0426929999999999</v>
      </c>
      <c r="M56" s="189">
        <v>6.0688709999999997</v>
      </c>
      <c r="N56" s="189">
        <v>6.1041049999999997</v>
      </c>
      <c r="O56" s="189">
        <v>6.150722</v>
      </c>
      <c r="P56" s="189">
        <v>6.1889430000000001</v>
      </c>
      <c r="Q56" s="189">
        <v>6.2121409999999999</v>
      </c>
      <c r="R56" s="189">
        <v>6.2410629999999996</v>
      </c>
      <c r="S56" s="189">
        <v>6.2681699999999996</v>
      </c>
      <c r="T56" s="189">
        <v>6.2999729999999996</v>
      </c>
      <c r="U56" s="189">
        <v>6.343585</v>
      </c>
      <c r="V56" s="189">
        <v>6.3759670000000002</v>
      </c>
      <c r="W56" s="189">
        <v>6.4026430000000003</v>
      </c>
      <c r="X56" s="189">
        <v>6.4521369999999996</v>
      </c>
      <c r="Y56" s="189">
        <v>6.5196889999999996</v>
      </c>
      <c r="Z56" s="189">
        <v>6.599361</v>
      </c>
      <c r="AA56" s="189">
        <v>6.6756390000000003</v>
      </c>
      <c r="AB56" s="189">
        <v>6.7497239999999996</v>
      </c>
      <c r="AC56" s="189">
        <v>6.833348</v>
      </c>
      <c r="AD56" s="189">
        <v>6.9027339999999997</v>
      </c>
      <c r="AE56" s="189">
        <v>6.9764650000000001</v>
      </c>
      <c r="AF56" s="34">
        <v>8.7580000000000002E-3</v>
      </c>
    </row>
    <row r="57" spans="1:32" ht="15" customHeight="1" x14ac:dyDescent="0.45">
      <c r="A57" s="104" t="s">
        <v>997</v>
      </c>
      <c r="B57" s="55" t="s">
        <v>998</v>
      </c>
      <c r="C57" s="189">
        <v>4.7737000000000002E-2</v>
      </c>
      <c r="D57" s="189">
        <v>5.0844E-2</v>
      </c>
      <c r="E57" s="189">
        <v>5.1262000000000002E-2</v>
      </c>
      <c r="F57" s="189">
        <v>5.0651000000000002E-2</v>
      </c>
      <c r="G57" s="189">
        <v>5.0436000000000002E-2</v>
      </c>
      <c r="H57" s="189">
        <v>5.0860000000000002E-2</v>
      </c>
      <c r="I57" s="189">
        <v>5.1277000000000003E-2</v>
      </c>
      <c r="J57" s="189">
        <v>5.1701999999999998E-2</v>
      </c>
      <c r="K57" s="189">
        <v>5.2158999999999997E-2</v>
      </c>
      <c r="L57" s="189">
        <v>5.2602000000000003E-2</v>
      </c>
      <c r="M57" s="189">
        <v>5.3088000000000003E-2</v>
      </c>
      <c r="N57" s="189">
        <v>5.3614000000000002E-2</v>
      </c>
      <c r="O57" s="189">
        <v>5.4144999999999999E-2</v>
      </c>
      <c r="P57" s="189">
        <v>5.4670999999999997E-2</v>
      </c>
      <c r="Q57" s="189">
        <v>5.518E-2</v>
      </c>
      <c r="R57" s="189">
        <v>5.5724000000000003E-2</v>
      </c>
      <c r="S57" s="189">
        <v>5.6280999999999998E-2</v>
      </c>
      <c r="T57" s="189">
        <v>5.6816999999999999E-2</v>
      </c>
      <c r="U57" s="189">
        <v>5.7342999999999998E-2</v>
      </c>
      <c r="V57" s="189">
        <v>5.7880000000000001E-2</v>
      </c>
      <c r="W57" s="189">
        <v>5.8444999999999997E-2</v>
      </c>
      <c r="X57" s="189">
        <v>5.9031E-2</v>
      </c>
      <c r="Y57" s="189">
        <v>5.9611999999999998E-2</v>
      </c>
      <c r="Z57" s="189">
        <v>6.0188999999999999E-2</v>
      </c>
      <c r="AA57" s="189">
        <v>6.0876E-2</v>
      </c>
      <c r="AB57" s="189">
        <v>6.1636999999999997E-2</v>
      </c>
      <c r="AC57" s="189">
        <v>6.2428999999999998E-2</v>
      </c>
      <c r="AD57" s="189">
        <v>6.3255000000000006E-2</v>
      </c>
      <c r="AE57" s="189">
        <v>6.4085000000000003E-2</v>
      </c>
      <c r="AF57" s="34">
        <v>8.6090000000000003E-3</v>
      </c>
    </row>
    <row r="58" spans="1:32" ht="15" customHeight="1" x14ac:dyDescent="0.45">
      <c r="A58" s="104" t="s">
        <v>999</v>
      </c>
      <c r="B58" s="55" t="s">
        <v>1000</v>
      </c>
      <c r="C58" s="189">
        <v>0.43629099999999998</v>
      </c>
      <c r="D58" s="189">
        <v>0.50867399999999996</v>
      </c>
      <c r="E58" s="189">
        <v>0.46639399999999998</v>
      </c>
      <c r="F58" s="189">
        <v>0.47690900000000003</v>
      </c>
      <c r="G58" s="189">
        <v>0.47247400000000001</v>
      </c>
      <c r="H58" s="189">
        <v>0.47557199999999999</v>
      </c>
      <c r="I58" s="189">
        <v>0.48185899999999998</v>
      </c>
      <c r="J58" s="189">
        <v>0.49457200000000001</v>
      </c>
      <c r="K58" s="189">
        <v>0.50258000000000003</v>
      </c>
      <c r="L58" s="189">
        <v>0.507691</v>
      </c>
      <c r="M58" s="189">
        <v>0.51331800000000005</v>
      </c>
      <c r="N58" s="189">
        <v>0.51738499999999998</v>
      </c>
      <c r="O58" s="189">
        <v>0.51917999999999997</v>
      </c>
      <c r="P58" s="189">
        <v>0.51967600000000003</v>
      </c>
      <c r="Q58" s="189">
        <v>0.51919999999999999</v>
      </c>
      <c r="R58" s="189">
        <v>0.51746999999999999</v>
      </c>
      <c r="S58" s="189">
        <v>0.51541300000000001</v>
      </c>
      <c r="T58" s="189">
        <v>0.51230900000000001</v>
      </c>
      <c r="U58" s="189">
        <v>0.51104499999999997</v>
      </c>
      <c r="V58" s="189">
        <v>0.50805400000000001</v>
      </c>
      <c r="W58" s="189">
        <v>0.50350099999999998</v>
      </c>
      <c r="X58" s="189">
        <v>0.49920399999999998</v>
      </c>
      <c r="Y58" s="189">
        <v>0.49843700000000002</v>
      </c>
      <c r="Z58" s="189">
        <v>0.496139</v>
      </c>
      <c r="AA58" s="189">
        <v>0.49517600000000001</v>
      </c>
      <c r="AB58" s="189">
        <v>0.49362099999999998</v>
      </c>
      <c r="AC58" s="189">
        <v>0.49420700000000001</v>
      </c>
      <c r="AD58" s="189">
        <v>0.49305500000000002</v>
      </c>
      <c r="AE58" s="189">
        <v>0.49105700000000002</v>
      </c>
      <c r="AF58" s="34">
        <v>-1.305E-3</v>
      </c>
    </row>
    <row r="59" spans="1:32" ht="15" customHeight="1" x14ac:dyDescent="0.45">
      <c r="A59" s="104" t="s">
        <v>1001</v>
      </c>
      <c r="B59" s="55" t="s">
        <v>1002</v>
      </c>
      <c r="C59" s="189">
        <v>9.6601999999999993E-2</v>
      </c>
      <c r="D59" s="189">
        <v>0.104534</v>
      </c>
      <c r="E59" s="189">
        <v>0.103327</v>
      </c>
      <c r="F59" s="189">
        <v>0.103919</v>
      </c>
      <c r="G59" s="189">
        <v>0.10100199999999999</v>
      </c>
      <c r="H59" s="189">
        <v>9.9229999999999999E-2</v>
      </c>
      <c r="I59" s="189">
        <v>9.7916000000000003E-2</v>
      </c>
      <c r="J59" s="189">
        <v>9.6603999999999995E-2</v>
      </c>
      <c r="K59" s="189">
        <v>9.5055000000000001E-2</v>
      </c>
      <c r="L59" s="189">
        <v>9.3135999999999997E-2</v>
      </c>
      <c r="M59" s="189">
        <v>9.1297000000000003E-2</v>
      </c>
      <c r="N59" s="189">
        <v>8.9620000000000005E-2</v>
      </c>
      <c r="O59" s="189">
        <v>8.8216000000000003E-2</v>
      </c>
      <c r="P59" s="189">
        <v>8.6757000000000001E-2</v>
      </c>
      <c r="Q59" s="189">
        <v>8.5018999999999997E-2</v>
      </c>
      <c r="R59" s="189">
        <v>8.3488000000000007E-2</v>
      </c>
      <c r="S59" s="189">
        <v>8.2158999999999996E-2</v>
      </c>
      <c r="T59" s="189">
        <v>8.0884999999999999E-2</v>
      </c>
      <c r="U59" s="189">
        <v>7.9771999999999996E-2</v>
      </c>
      <c r="V59" s="189">
        <v>7.8483999999999998E-2</v>
      </c>
      <c r="W59" s="189">
        <v>7.7242000000000005E-2</v>
      </c>
      <c r="X59" s="189">
        <v>7.6311000000000004E-2</v>
      </c>
      <c r="Y59" s="189">
        <v>7.5597999999999999E-2</v>
      </c>
      <c r="Z59" s="189">
        <v>7.5058E-2</v>
      </c>
      <c r="AA59" s="189">
        <v>7.4523000000000006E-2</v>
      </c>
      <c r="AB59" s="189">
        <v>7.4056999999999998E-2</v>
      </c>
      <c r="AC59" s="189">
        <v>7.3678999999999994E-2</v>
      </c>
      <c r="AD59" s="189">
        <v>7.3219999999999993E-2</v>
      </c>
      <c r="AE59" s="189">
        <v>7.2914999999999994E-2</v>
      </c>
      <c r="AF59" s="34">
        <v>-1.3252999999999999E-2</v>
      </c>
    </row>
    <row r="60" spans="1:32" ht="15" customHeight="1" x14ac:dyDescent="0.45">
      <c r="A60" s="104" t="s">
        <v>1003</v>
      </c>
      <c r="B60" s="55" t="s">
        <v>1004</v>
      </c>
      <c r="C60" s="189">
        <v>0.65733699999999995</v>
      </c>
      <c r="D60" s="189">
        <v>0.62175499999999995</v>
      </c>
      <c r="E60" s="189">
        <v>0.62291099999999999</v>
      </c>
      <c r="F60" s="189">
        <v>0.62708200000000003</v>
      </c>
      <c r="G60" s="189">
        <v>0.62775499999999995</v>
      </c>
      <c r="H60" s="189">
        <v>0.62722599999999995</v>
      </c>
      <c r="I60" s="189">
        <v>0.627054</v>
      </c>
      <c r="J60" s="189">
        <v>0.62788600000000006</v>
      </c>
      <c r="K60" s="189">
        <v>0.62871200000000005</v>
      </c>
      <c r="L60" s="189">
        <v>0.629498</v>
      </c>
      <c r="M60" s="189">
        <v>0.63029299999999999</v>
      </c>
      <c r="N60" s="189">
        <v>0.63111200000000001</v>
      </c>
      <c r="O60" s="189">
        <v>0.63195999999999997</v>
      </c>
      <c r="P60" s="189">
        <v>0.63278199999999996</v>
      </c>
      <c r="Q60" s="189">
        <v>0.63352399999999998</v>
      </c>
      <c r="R60" s="189">
        <v>0.63420200000000004</v>
      </c>
      <c r="S60" s="189">
        <v>0.63485199999999997</v>
      </c>
      <c r="T60" s="189">
        <v>0.63548000000000004</v>
      </c>
      <c r="U60" s="189">
        <v>0.63610800000000001</v>
      </c>
      <c r="V60" s="189">
        <v>0.63675599999999999</v>
      </c>
      <c r="W60" s="189">
        <v>0.63739599999999996</v>
      </c>
      <c r="X60" s="189">
        <v>0.63805199999999995</v>
      </c>
      <c r="Y60" s="189">
        <v>0.63870800000000005</v>
      </c>
      <c r="Z60" s="189">
        <v>0.639347</v>
      </c>
      <c r="AA60" s="189">
        <v>0.63998500000000003</v>
      </c>
      <c r="AB60" s="189">
        <v>0.64060799999999996</v>
      </c>
      <c r="AC60" s="189">
        <v>0.64122000000000001</v>
      </c>
      <c r="AD60" s="189">
        <v>0.64183500000000004</v>
      </c>
      <c r="AE60" s="189">
        <v>0.64245300000000005</v>
      </c>
      <c r="AF60" s="34">
        <v>1.214E-3</v>
      </c>
    </row>
    <row r="61" spans="1:32" ht="15" customHeight="1" x14ac:dyDescent="0.45">
      <c r="A61" s="104" t="s">
        <v>1005</v>
      </c>
      <c r="B61" s="55" t="s">
        <v>1006</v>
      </c>
      <c r="C61" s="189">
        <v>0.23270099999999999</v>
      </c>
      <c r="D61" s="189">
        <v>0.24127999999999999</v>
      </c>
      <c r="E61" s="189">
        <v>0.24293500000000001</v>
      </c>
      <c r="F61" s="189">
        <v>0.24816099999999999</v>
      </c>
      <c r="G61" s="189">
        <v>0.251114</v>
      </c>
      <c r="H61" s="189">
        <v>0.25457999999999997</v>
      </c>
      <c r="I61" s="189">
        <v>0.25778800000000002</v>
      </c>
      <c r="J61" s="189">
        <v>0.260911</v>
      </c>
      <c r="K61" s="189">
        <v>0.26391300000000001</v>
      </c>
      <c r="L61" s="189">
        <v>0.266573</v>
      </c>
      <c r="M61" s="189">
        <v>0.26915800000000001</v>
      </c>
      <c r="N61" s="189">
        <v>0.271758</v>
      </c>
      <c r="O61" s="189">
        <v>0.27424599999999999</v>
      </c>
      <c r="P61" s="189">
        <v>0.27667599999999998</v>
      </c>
      <c r="Q61" s="189">
        <v>0.27898099999999998</v>
      </c>
      <c r="R61" s="189">
        <v>0.281219</v>
      </c>
      <c r="S61" s="189">
        <v>0.283306</v>
      </c>
      <c r="T61" s="189">
        <v>0.28521299999999999</v>
      </c>
      <c r="U61" s="189">
        <v>0.28695500000000002</v>
      </c>
      <c r="V61" s="189">
        <v>0.28850300000000001</v>
      </c>
      <c r="W61" s="189">
        <v>0.28992099999999998</v>
      </c>
      <c r="X61" s="189">
        <v>0.29121599999999997</v>
      </c>
      <c r="Y61" s="189">
        <v>0.29239700000000002</v>
      </c>
      <c r="Z61" s="189">
        <v>0.29344399999999998</v>
      </c>
      <c r="AA61" s="189">
        <v>0.294352</v>
      </c>
      <c r="AB61" s="189">
        <v>0.29513299999999998</v>
      </c>
      <c r="AC61" s="189">
        <v>0.29578300000000002</v>
      </c>
      <c r="AD61" s="189">
        <v>0.29627900000000001</v>
      </c>
      <c r="AE61" s="189">
        <v>0.29669000000000001</v>
      </c>
      <c r="AF61" s="34">
        <v>7.6860000000000001E-3</v>
      </c>
    </row>
    <row r="62" spans="1:32" ht="15" customHeight="1" x14ac:dyDescent="0.45">
      <c r="A62" s="104" t="s">
        <v>1007</v>
      </c>
      <c r="B62" s="55" t="s">
        <v>1008</v>
      </c>
      <c r="C62" s="189">
        <v>2.3323140000000002</v>
      </c>
      <c r="D62" s="189">
        <v>2.3014579999999998</v>
      </c>
      <c r="E62" s="189">
        <v>2.3475600000000001</v>
      </c>
      <c r="F62" s="189">
        <v>2.3787970000000001</v>
      </c>
      <c r="G62" s="189">
        <v>2.4004750000000001</v>
      </c>
      <c r="H62" s="189">
        <v>2.438739</v>
      </c>
      <c r="I62" s="189">
        <v>2.4737439999999999</v>
      </c>
      <c r="J62" s="189">
        <v>2.5085649999999999</v>
      </c>
      <c r="K62" s="189">
        <v>2.5447000000000002</v>
      </c>
      <c r="L62" s="189">
        <v>2.5731410000000001</v>
      </c>
      <c r="M62" s="189">
        <v>2.6061369999999999</v>
      </c>
      <c r="N62" s="189">
        <v>2.6455139999999999</v>
      </c>
      <c r="O62" s="189">
        <v>2.6857380000000002</v>
      </c>
      <c r="P62" s="189">
        <v>2.727074</v>
      </c>
      <c r="Q62" s="189">
        <v>2.7666970000000002</v>
      </c>
      <c r="R62" s="189">
        <v>2.8066689999999999</v>
      </c>
      <c r="S62" s="189">
        <v>2.84389</v>
      </c>
      <c r="T62" s="189">
        <v>2.8763700000000001</v>
      </c>
      <c r="U62" s="189">
        <v>2.9051019999999999</v>
      </c>
      <c r="V62" s="189">
        <v>2.9311150000000001</v>
      </c>
      <c r="W62" s="189">
        <v>2.9561670000000002</v>
      </c>
      <c r="X62" s="189">
        <v>2.9796109999999998</v>
      </c>
      <c r="Y62" s="189">
        <v>3.0011030000000001</v>
      </c>
      <c r="Z62" s="189">
        <v>3.0207540000000002</v>
      </c>
      <c r="AA62" s="189">
        <v>3.0384159999999998</v>
      </c>
      <c r="AB62" s="189">
        <v>3.0524640000000001</v>
      </c>
      <c r="AC62" s="189">
        <v>3.0647340000000001</v>
      </c>
      <c r="AD62" s="189">
        <v>3.0749219999999999</v>
      </c>
      <c r="AE62" s="189">
        <v>3.0832619999999999</v>
      </c>
      <c r="AF62" s="34">
        <v>1.089E-2</v>
      </c>
    </row>
    <row r="63" spans="1:32" ht="15" customHeight="1" x14ac:dyDescent="0.45">
      <c r="A63" s="104" t="s">
        <v>1009</v>
      </c>
      <c r="B63" s="55" t="s">
        <v>1010</v>
      </c>
      <c r="C63" s="189">
        <v>0.70665</v>
      </c>
      <c r="D63" s="189">
        <v>0.67220599999999997</v>
      </c>
      <c r="E63" s="189">
        <v>0.65712499999999996</v>
      </c>
      <c r="F63" s="189">
        <v>0.645339</v>
      </c>
      <c r="G63" s="189">
        <v>0.63871</v>
      </c>
      <c r="H63" s="189">
        <v>0.63565400000000005</v>
      </c>
      <c r="I63" s="189">
        <v>0.63460700000000003</v>
      </c>
      <c r="J63" s="189">
        <v>0.63438300000000003</v>
      </c>
      <c r="K63" s="189">
        <v>0.63466800000000001</v>
      </c>
      <c r="L63" s="189">
        <v>0.635189</v>
      </c>
      <c r="M63" s="189">
        <v>0.63607599999999997</v>
      </c>
      <c r="N63" s="189">
        <v>0.63688400000000001</v>
      </c>
      <c r="O63" s="189">
        <v>0.63768599999999998</v>
      </c>
      <c r="P63" s="189">
        <v>0.64193299999999998</v>
      </c>
      <c r="Q63" s="189">
        <v>0.64834999999999998</v>
      </c>
      <c r="R63" s="189">
        <v>0.65509200000000001</v>
      </c>
      <c r="S63" s="189">
        <v>0.66217499999999996</v>
      </c>
      <c r="T63" s="189">
        <v>0.66955699999999996</v>
      </c>
      <c r="U63" s="189">
        <v>0.67723699999999998</v>
      </c>
      <c r="V63" s="189">
        <v>0.68517399999999995</v>
      </c>
      <c r="W63" s="189">
        <v>0.69342599999999999</v>
      </c>
      <c r="X63" s="189">
        <v>0.70194400000000001</v>
      </c>
      <c r="Y63" s="189">
        <v>0.71075600000000005</v>
      </c>
      <c r="Z63" s="189">
        <v>0.71985299999999997</v>
      </c>
      <c r="AA63" s="189">
        <v>0.72918400000000005</v>
      </c>
      <c r="AB63" s="189">
        <v>0.73884000000000005</v>
      </c>
      <c r="AC63" s="189">
        <v>0.74872899999999998</v>
      </c>
      <c r="AD63" s="189">
        <v>0.75884700000000005</v>
      </c>
      <c r="AE63" s="189">
        <v>0.76918900000000001</v>
      </c>
      <c r="AF63" s="34">
        <v>5.0039999999999998E-3</v>
      </c>
    </row>
    <row r="64" spans="1:32" ht="15" customHeight="1" x14ac:dyDescent="0.45">
      <c r="A64" s="104" t="s">
        <v>1011</v>
      </c>
      <c r="B64" s="55" t="s">
        <v>1012</v>
      </c>
      <c r="C64" s="189">
        <v>0.123239</v>
      </c>
      <c r="D64" s="189">
        <v>0.12970699999999999</v>
      </c>
      <c r="E64" s="189">
        <v>0.132053</v>
      </c>
      <c r="F64" s="189">
        <v>0.13408300000000001</v>
      </c>
      <c r="G64" s="189">
        <v>0.13563900000000001</v>
      </c>
      <c r="H64" s="189">
        <v>0.13655300000000001</v>
      </c>
      <c r="I64" s="189">
        <v>0.13692099999999999</v>
      </c>
      <c r="J64" s="189">
        <v>0.13703099999999999</v>
      </c>
      <c r="K64" s="189">
        <v>0.137014</v>
      </c>
      <c r="L64" s="189">
        <v>0.13689200000000001</v>
      </c>
      <c r="M64" s="189">
        <v>0.136799</v>
      </c>
      <c r="N64" s="189">
        <v>0.13670299999999999</v>
      </c>
      <c r="O64" s="189">
        <v>0.136769</v>
      </c>
      <c r="P64" s="189">
        <v>0.13700100000000001</v>
      </c>
      <c r="Q64" s="189">
        <v>0.13728899999999999</v>
      </c>
      <c r="R64" s="189">
        <v>0.137625</v>
      </c>
      <c r="S64" s="189">
        <v>0.13789699999999999</v>
      </c>
      <c r="T64" s="189">
        <v>0.138095</v>
      </c>
      <c r="U64" s="189">
        <v>0.13816100000000001</v>
      </c>
      <c r="V64" s="189">
        <v>0.13811399999999999</v>
      </c>
      <c r="W64" s="189">
        <v>0.138044</v>
      </c>
      <c r="X64" s="189">
        <v>0.13800499999999999</v>
      </c>
      <c r="Y64" s="189">
        <v>0.13805799999999999</v>
      </c>
      <c r="Z64" s="189">
        <v>0.138187</v>
      </c>
      <c r="AA64" s="189">
        <v>0.13838200000000001</v>
      </c>
      <c r="AB64" s="189">
        <v>0.138597</v>
      </c>
      <c r="AC64" s="189">
        <v>0.13882</v>
      </c>
      <c r="AD64" s="189">
        <v>0.13902500000000001</v>
      </c>
      <c r="AE64" s="189">
        <v>0.13921500000000001</v>
      </c>
      <c r="AF64" s="34">
        <v>2.6229999999999999E-3</v>
      </c>
    </row>
    <row r="65" spans="1:32" ht="15" customHeight="1" x14ac:dyDescent="0.45">
      <c r="A65" s="104" t="s">
        <v>1013</v>
      </c>
      <c r="B65" s="55" t="s">
        <v>1014</v>
      </c>
      <c r="C65" s="189">
        <v>0.74563900000000005</v>
      </c>
      <c r="D65" s="189">
        <v>0.88484600000000002</v>
      </c>
      <c r="E65" s="189">
        <v>0.87343599999999999</v>
      </c>
      <c r="F65" s="189">
        <v>0.778914</v>
      </c>
      <c r="G65" s="189">
        <v>0.91086199999999995</v>
      </c>
      <c r="H65" s="189">
        <v>0.86226999999999998</v>
      </c>
      <c r="I65" s="189">
        <v>0.83088600000000001</v>
      </c>
      <c r="J65" s="189">
        <v>0.84266700000000005</v>
      </c>
      <c r="K65" s="189">
        <v>0.85186200000000001</v>
      </c>
      <c r="L65" s="189">
        <v>0.85857499999999998</v>
      </c>
      <c r="M65" s="189">
        <v>0.86830700000000005</v>
      </c>
      <c r="N65" s="189">
        <v>0.877718</v>
      </c>
      <c r="O65" s="189">
        <v>0.88750799999999996</v>
      </c>
      <c r="P65" s="189">
        <v>0.89536300000000002</v>
      </c>
      <c r="Q65" s="189">
        <v>0.90111399999999997</v>
      </c>
      <c r="R65" s="189">
        <v>0.91269400000000001</v>
      </c>
      <c r="S65" s="189">
        <v>0.92258399999999996</v>
      </c>
      <c r="T65" s="189">
        <v>0.93220800000000004</v>
      </c>
      <c r="U65" s="189">
        <v>0.93763099999999999</v>
      </c>
      <c r="V65" s="189">
        <v>0.93653299999999995</v>
      </c>
      <c r="W65" s="189">
        <v>0.93718599999999996</v>
      </c>
      <c r="X65" s="189">
        <v>0.93824200000000002</v>
      </c>
      <c r="Y65" s="189">
        <v>0.93840199999999996</v>
      </c>
      <c r="Z65" s="189">
        <v>0.94098599999999999</v>
      </c>
      <c r="AA65" s="189">
        <v>0.94557199999999997</v>
      </c>
      <c r="AB65" s="189">
        <v>0.94917499999999999</v>
      </c>
      <c r="AC65" s="189">
        <v>0.95309699999999997</v>
      </c>
      <c r="AD65" s="189">
        <v>0.95654899999999998</v>
      </c>
      <c r="AE65" s="189">
        <v>0.95722700000000005</v>
      </c>
      <c r="AF65" s="34">
        <v>2.9160000000000002E-3</v>
      </c>
    </row>
    <row r="66" spans="1:32" ht="15" customHeight="1" x14ac:dyDescent="0.45">
      <c r="A66" s="104" t="s">
        <v>1015</v>
      </c>
      <c r="B66" s="57" t="s">
        <v>1016</v>
      </c>
      <c r="C66" s="190">
        <v>26.111485999999999</v>
      </c>
      <c r="D66" s="190">
        <v>26.958185</v>
      </c>
      <c r="E66" s="190">
        <v>26.789639999999999</v>
      </c>
      <c r="F66" s="190">
        <v>27.131405000000001</v>
      </c>
      <c r="G66" s="190">
        <v>27.321746999999998</v>
      </c>
      <c r="H66" s="190">
        <v>27.311256</v>
      </c>
      <c r="I66" s="190">
        <v>27.288841000000001</v>
      </c>
      <c r="J66" s="190">
        <v>27.247467</v>
      </c>
      <c r="K66" s="190">
        <v>27.181633000000001</v>
      </c>
      <c r="L66" s="190">
        <v>27.059507</v>
      </c>
      <c r="M66" s="190">
        <v>26.940182</v>
      </c>
      <c r="N66" s="190">
        <v>26.81551</v>
      </c>
      <c r="O66" s="190">
        <v>26.689350000000001</v>
      </c>
      <c r="P66" s="190">
        <v>26.538426999999999</v>
      </c>
      <c r="Q66" s="190">
        <v>26.396925</v>
      </c>
      <c r="R66" s="190">
        <v>26.296824999999998</v>
      </c>
      <c r="S66" s="190">
        <v>26.216885000000001</v>
      </c>
      <c r="T66" s="190">
        <v>26.154561999999999</v>
      </c>
      <c r="U66" s="190">
        <v>26.116299000000001</v>
      </c>
      <c r="V66" s="190">
        <v>26.076183</v>
      </c>
      <c r="W66" s="190">
        <v>26.042899999999999</v>
      </c>
      <c r="X66" s="190">
        <v>26.042211999999999</v>
      </c>
      <c r="Y66" s="190">
        <v>26.069694999999999</v>
      </c>
      <c r="Z66" s="190">
        <v>26.112736000000002</v>
      </c>
      <c r="AA66" s="190">
        <v>26.164013000000001</v>
      </c>
      <c r="AB66" s="190">
        <v>26.218218</v>
      </c>
      <c r="AC66" s="190">
        <v>26.291651000000002</v>
      </c>
      <c r="AD66" s="190">
        <v>26.351611999999999</v>
      </c>
      <c r="AE66" s="190">
        <v>26.4146</v>
      </c>
      <c r="AF66" s="60">
        <v>-7.54E-4</v>
      </c>
    </row>
    <row r="68" spans="1:32" ht="15" customHeight="1" x14ac:dyDescent="0.45">
      <c r="B68" s="57" t="s">
        <v>1017</v>
      </c>
    </row>
    <row r="69" spans="1:32" ht="15" customHeight="1" x14ac:dyDescent="0.45">
      <c r="A69" s="104" t="s">
        <v>1018</v>
      </c>
      <c r="B69" s="55" t="s">
        <v>990</v>
      </c>
      <c r="C69" s="189">
        <v>8.0619589999999999</v>
      </c>
      <c r="D69" s="189">
        <v>8.1307670000000005</v>
      </c>
      <c r="E69" s="189">
        <v>8.0462199999999999</v>
      </c>
      <c r="F69" s="189">
        <v>8.1176960000000005</v>
      </c>
      <c r="G69" s="189">
        <v>8.1109519999999993</v>
      </c>
      <c r="H69" s="189">
        <v>8.0723579999999995</v>
      </c>
      <c r="I69" s="189">
        <v>8.0188310000000005</v>
      </c>
      <c r="J69" s="189">
        <v>7.9385859999999999</v>
      </c>
      <c r="K69" s="189">
        <v>7.8534259999999998</v>
      </c>
      <c r="L69" s="189">
        <v>7.7618679999999998</v>
      </c>
      <c r="M69" s="189">
        <v>7.6629350000000001</v>
      </c>
      <c r="N69" s="189">
        <v>7.5518289999999997</v>
      </c>
      <c r="O69" s="189">
        <v>7.434755</v>
      </c>
      <c r="P69" s="189">
        <v>7.3093510000000004</v>
      </c>
      <c r="Q69" s="189">
        <v>7.1981359999999999</v>
      </c>
      <c r="R69" s="189">
        <v>7.1019639999999997</v>
      </c>
      <c r="S69" s="189">
        <v>7.0190599999999996</v>
      </c>
      <c r="T69" s="189">
        <v>6.9454070000000003</v>
      </c>
      <c r="U69" s="189">
        <v>6.8802909999999997</v>
      </c>
      <c r="V69" s="189">
        <v>6.8284229999999999</v>
      </c>
      <c r="W69" s="189">
        <v>6.7809710000000001</v>
      </c>
      <c r="X69" s="189">
        <v>6.7402550000000003</v>
      </c>
      <c r="Y69" s="189">
        <v>6.702718</v>
      </c>
      <c r="Z69" s="189">
        <v>6.667643</v>
      </c>
      <c r="AA69" s="189">
        <v>6.6391479999999996</v>
      </c>
      <c r="AB69" s="189">
        <v>6.615799</v>
      </c>
      <c r="AC69" s="189">
        <v>6.5965220000000002</v>
      </c>
      <c r="AD69" s="189">
        <v>6.5832350000000002</v>
      </c>
      <c r="AE69" s="189">
        <v>6.5710600000000001</v>
      </c>
      <c r="AF69" s="34">
        <v>-7.8569999999999994E-3</v>
      </c>
    </row>
    <row r="70" spans="1:32" ht="15" customHeight="1" x14ac:dyDescent="0.45">
      <c r="A70" s="104" t="s">
        <v>1019</v>
      </c>
      <c r="B70" s="55" t="s">
        <v>992</v>
      </c>
      <c r="C70" s="189">
        <v>0.26444699999999999</v>
      </c>
      <c r="D70" s="189">
        <v>0.278391</v>
      </c>
      <c r="E70" s="189">
        <v>0.27890199999999998</v>
      </c>
      <c r="F70" s="189">
        <v>0.28398000000000001</v>
      </c>
      <c r="G70" s="189">
        <v>0.283775</v>
      </c>
      <c r="H70" s="189">
        <v>0.28297600000000001</v>
      </c>
      <c r="I70" s="189">
        <v>0.28264299999999998</v>
      </c>
      <c r="J70" s="189">
        <v>0.28060099999999999</v>
      </c>
      <c r="K70" s="189">
        <v>0.27888200000000002</v>
      </c>
      <c r="L70" s="189">
        <v>0.27629599999999999</v>
      </c>
      <c r="M70" s="189">
        <v>0.27426099999999998</v>
      </c>
      <c r="N70" s="189">
        <v>0.27242300000000003</v>
      </c>
      <c r="O70" s="189">
        <v>0.27062399999999998</v>
      </c>
      <c r="P70" s="189">
        <v>0.26867099999999999</v>
      </c>
      <c r="Q70" s="189">
        <v>0.26655699999999999</v>
      </c>
      <c r="R70" s="189">
        <v>0.26479900000000001</v>
      </c>
      <c r="S70" s="189">
        <v>0.26311400000000001</v>
      </c>
      <c r="T70" s="189">
        <v>0.26172800000000002</v>
      </c>
      <c r="U70" s="189">
        <v>0.26109199999999999</v>
      </c>
      <c r="V70" s="189">
        <v>0.26074799999999998</v>
      </c>
      <c r="W70" s="189">
        <v>0.26028499999999999</v>
      </c>
      <c r="X70" s="189">
        <v>0.260685</v>
      </c>
      <c r="Y70" s="189">
        <v>0.26188899999999998</v>
      </c>
      <c r="Z70" s="189">
        <v>0.26351400000000003</v>
      </c>
      <c r="AA70" s="189">
        <v>0.26534799999999997</v>
      </c>
      <c r="AB70" s="189">
        <v>0.26728000000000002</v>
      </c>
      <c r="AC70" s="189">
        <v>0.26977299999999999</v>
      </c>
      <c r="AD70" s="189">
        <v>0.27222200000000002</v>
      </c>
      <c r="AE70" s="189">
        <v>0.27491300000000002</v>
      </c>
      <c r="AF70" s="34">
        <v>-4.6500000000000003E-4</v>
      </c>
    </row>
    <row r="71" spans="1:32" ht="15" customHeight="1" x14ac:dyDescent="0.45">
      <c r="A71" s="104" t="s">
        <v>1020</v>
      </c>
      <c r="B71" s="55" t="s">
        <v>994</v>
      </c>
      <c r="C71" s="189">
        <v>0.113373</v>
      </c>
      <c r="D71" s="189">
        <v>0.12496500000000001</v>
      </c>
      <c r="E71" s="189">
        <v>0.12567200000000001</v>
      </c>
      <c r="F71" s="189">
        <v>0.12647</v>
      </c>
      <c r="G71" s="189">
        <v>0.12728300000000001</v>
      </c>
      <c r="H71" s="189">
        <v>0.128109</v>
      </c>
      <c r="I71" s="189">
        <v>0.12894900000000001</v>
      </c>
      <c r="J71" s="189">
        <v>0.1298</v>
      </c>
      <c r="K71" s="189">
        <v>0.130661</v>
      </c>
      <c r="L71" s="189">
        <v>0.13153100000000001</v>
      </c>
      <c r="M71" s="189">
        <v>0.132409</v>
      </c>
      <c r="N71" s="189">
        <v>0.13329299999999999</v>
      </c>
      <c r="O71" s="189">
        <v>0.13417899999999999</v>
      </c>
      <c r="P71" s="189">
        <v>0.13506499999999999</v>
      </c>
      <c r="Q71" s="189">
        <v>0.13595099999999999</v>
      </c>
      <c r="R71" s="189">
        <v>0.13683699999999999</v>
      </c>
      <c r="S71" s="189">
        <v>0.13772100000000001</v>
      </c>
      <c r="T71" s="189">
        <v>0.13860500000000001</v>
      </c>
      <c r="U71" s="189">
        <v>0.139486</v>
      </c>
      <c r="V71" s="189">
        <v>0.14035900000000001</v>
      </c>
      <c r="W71" s="189">
        <v>0.14122399999999999</v>
      </c>
      <c r="X71" s="189">
        <v>0.14208100000000001</v>
      </c>
      <c r="Y71" s="189">
        <v>0.142932</v>
      </c>
      <c r="Z71" s="189">
        <v>0.14377599999999999</v>
      </c>
      <c r="AA71" s="189">
        <v>0.144617</v>
      </c>
      <c r="AB71" s="189">
        <v>0.145453</v>
      </c>
      <c r="AC71" s="189">
        <v>0.146286</v>
      </c>
      <c r="AD71" s="189">
        <v>0.147118</v>
      </c>
      <c r="AE71" s="189">
        <v>0.147949</v>
      </c>
      <c r="AF71" s="34">
        <v>6.2729999999999999E-3</v>
      </c>
    </row>
    <row r="72" spans="1:32" ht="15" customHeight="1" x14ac:dyDescent="0.45">
      <c r="A72" s="104" t="s">
        <v>1021</v>
      </c>
      <c r="B72" s="55" t="s">
        <v>996</v>
      </c>
      <c r="C72" s="189">
        <v>2.401081</v>
      </c>
      <c r="D72" s="189">
        <v>2.6535579999999999</v>
      </c>
      <c r="E72" s="189">
        <v>2.6552180000000001</v>
      </c>
      <c r="F72" s="189">
        <v>2.7745359999999999</v>
      </c>
      <c r="G72" s="189">
        <v>2.8012480000000002</v>
      </c>
      <c r="H72" s="189">
        <v>2.8300860000000001</v>
      </c>
      <c r="I72" s="189">
        <v>2.8598680000000001</v>
      </c>
      <c r="J72" s="189">
        <v>2.882914</v>
      </c>
      <c r="K72" s="189">
        <v>2.900595</v>
      </c>
      <c r="L72" s="189">
        <v>2.9058980000000001</v>
      </c>
      <c r="M72" s="189">
        <v>2.9187889999999999</v>
      </c>
      <c r="N72" s="189">
        <v>2.9360219999999999</v>
      </c>
      <c r="O72" s="189">
        <v>2.958688</v>
      </c>
      <c r="P72" s="189">
        <v>2.9772989999999999</v>
      </c>
      <c r="Q72" s="189">
        <v>2.9887290000000002</v>
      </c>
      <c r="R72" s="189">
        <v>3.0028999999999999</v>
      </c>
      <c r="S72" s="189">
        <v>3.0162070000000001</v>
      </c>
      <c r="T72" s="189">
        <v>3.0317970000000001</v>
      </c>
      <c r="U72" s="189">
        <v>3.0530149999999998</v>
      </c>
      <c r="V72" s="189">
        <v>3.0688080000000002</v>
      </c>
      <c r="W72" s="189">
        <v>3.0818439999999998</v>
      </c>
      <c r="X72" s="189">
        <v>3.105871</v>
      </c>
      <c r="Y72" s="189">
        <v>3.138538</v>
      </c>
      <c r="Z72" s="189">
        <v>3.177003</v>
      </c>
      <c r="AA72" s="189">
        <v>3.2138080000000002</v>
      </c>
      <c r="AB72" s="189">
        <v>3.249396</v>
      </c>
      <c r="AC72" s="189">
        <v>3.2895249999999998</v>
      </c>
      <c r="AD72" s="189">
        <v>3.322864</v>
      </c>
      <c r="AE72" s="189">
        <v>3.358371</v>
      </c>
      <c r="AF72" s="34">
        <v>8.7620000000000007E-3</v>
      </c>
    </row>
    <row r="73" spans="1:32" ht="15" customHeight="1" x14ac:dyDescent="0.45">
      <c r="A73" s="104" t="s">
        <v>1022</v>
      </c>
      <c r="B73" s="55" t="s">
        <v>998</v>
      </c>
      <c r="C73" s="189">
        <v>2.2637000000000001E-2</v>
      </c>
      <c r="D73" s="189">
        <v>2.4121E-2</v>
      </c>
      <c r="E73" s="189">
        <v>2.4319E-2</v>
      </c>
      <c r="F73" s="189">
        <v>2.4027E-2</v>
      </c>
      <c r="G73" s="189">
        <v>2.3924000000000001E-2</v>
      </c>
      <c r="H73" s="189">
        <v>2.4124E-2</v>
      </c>
      <c r="I73" s="189">
        <v>2.4320999999999999E-2</v>
      </c>
      <c r="J73" s="189">
        <v>2.4521999999999999E-2</v>
      </c>
      <c r="K73" s="189">
        <v>2.4739000000000001E-2</v>
      </c>
      <c r="L73" s="189">
        <v>2.4948999999999999E-2</v>
      </c>
      <c r="M73" s="189">
        <v>2.5179E-2</v>
      </c>
      <c r="N73" s="189">
        <v>2.5429E-2</v>
      </c>
      <c r="O73" s="189">
        <v>2.5680000000000001E-2</v>
      </c>
      <c r="P73" s="189">
        <v>2.5930000000000002E-2</v>
      </c>
      <c r="Q73" s="189">
        <v>2.6171E-2</v>
      </c>
      <c r="R73" s="189">
        <v>2.6429000000000001E-2</v>
      </c>
      <c r="S73" s="189">
        <v>2.6693000000000001E-2</v>
      </c>
      <c r="T73" s="189">
        <v>2.6946999999999999E-2</v>
      </c>
      <c r="U73" s="189">
        <v>2.7196999999999999E-2</v>
      </c>
      <c r="V73" s="189">
        <v>2.7452000000000001E-2</v>
      </c>
      <c r="W73" s="189">
        <v>2.7719000000000001E-2</v>
      </c>
      <c r="X73" s="189">
        <v>2.7997000000000001E-2</v>
      </c>
      <c r="Y73" s="189">
        <v>2.8273E-2</v>
      </c>
      <c r="Z73" s="189">
        <v>2.8546999999999999E-2</v>
      </c>
      <c r="AA73" s="189">
        <v>2.8872999999999999E-2</v>
      </c>
      <c r="AB73" s="189">
        <v>2.9232999999999999E-2</v>
      </c>
      <c r="AC73" s="189">
        <v>2.9609E-2</v>
      </c>
      <c r="AD73" s="189">
        <v>3.0001E-2</v>
      </c>
      <c r="AE73" s="189">
        <v>3.0394999999999998E-2</v>
      </c>
      <c r="AF73" s="34">
        <v>8.5990000000000007E-3</v>
      </c>
    </row>
    <row r="74" spans="1:32" ht="15" customHeight="1" x14ac:dyDescent="0.45">
      <c r="A74" s="104" t="s">
        <v>1023</v>
      </c>
      <c r="B74" s="55" t="s">
        <v>1000</v>
      </c>
      <c r="C74" s="189">
        <v>0.20761399999999999</v>
      </c>
      <c r="D74" s="189">
        <v>0.24215900000000001</v>
      </c>
      <c r="E74" s="189">
        <v>0.22203100000000001</v>
      </c>
      <c r="F74" s="189">
        <v>0.22703699999999999</v>
      </c>
      <c r="G74" s="189">
        <v>0.22492599999999999</v>
      </c>
      <c r="H74" s="189">
        <v>0.22639899999999999</v>
      </c>
      <c r="I74" s="189">
        <v>0.22938800000000001</v>
      </c>
      <c r="J74" s="189">
        <v>0.235434</v>
      </c>
      <c r="K74" s="189">
        <v>0.23923800000000001</v>
      </c>
      <c r="L74" s="189">
        <v>0.24166199999999999</v>
      </c>
      <c r="M74" s="189">
        <v>0.24432400000000001</v>
      </c>
      <c r="N74" s="189">
        <v>0.24623600000000001</v>
      </c>
      <c r="O74" s="189">
        <v>0.247061</v>
      </c>
      <c r="P74" s="189">
        <v>0.24726200000000001</v>
      </c>
      <c r="Q74" s="189">
        <v>0.24699499999999999</v>
      </c>
      <c r="R74" s="189">
        <v>0.24613199999999999</v>
      </c>
      <c r="S74" s="189">
        <v>0.245115</v>
      </c>
      <c r="T74" s="189">
        <v>0.24360200000000001</v>
      </c>
      <c r="U74" s="189">
        <v>0.24296400000000001</v>
      </c>
      <c r="V74" s="189">
        <v>0.241506</v>
      </c>
      <c r="W74" s="189">
        <v>0.23930799999999999</v>
      </c>
      <c r="X74" s="189">
        <v>0.237232</v>
      </c>
      <c r="Y74" s="189">
        <v>0.23683499999999999</v>
      </c>
      <c r="Z74" s="189">
        <v>0.235711</v>
      </c>
      <c r="AA74" s="189">
        <v>0.23522199999999999</v>
      </c>
      <c r="AB74" s="189">
        <v>0.234454</v>
      </c>
      <c r="AC74" s="189">
        <v>0.23470299999999999</v>
      </c>
      <c r="AD74" s="189">
        <v>0.234127</v>
      </c>
      <c r="AE74" s="189">
        <v>0.23315</v>
      </c>
      <c r="AF74" s="34">
        <v>-1.403E-3</v>
      </c>
    </row>
    <row r="75" spans="1:32" ht="15" customHeight="1" x14ac:dyDescent="0.45">
      <c r="A75" s="104" t="s">
        <v>1024</v>
      </c>
      <c r="B75" s="55" t="s">
        <v>1002</v>
      </c>
      <c r="C75" s="189">
        <v>4.4965999999999999E-2</v>
      </c>
      <c r="D75" s="189">
        <v>4.9445000000000003E-2</v>
      </c>
      <c r="E75" s="189">
        <v>4.9013000000000001E-2</v>
      </c>
      <c r="F75" s="189">
        <v>4.9401E-2</v>
      </c>
      <c r="G75" s="189">
        <v>4.8016999999999997E-2</v>
      </c>
      <c r="H75" s="189">
        <v>4.718E-2</v>
      </c>
      <c r="I75" s="189">
        <v>4.6559999999999997E-2</v>
      </c>
      <c r="J75" s="189">
        <v>4.5938E-2</v>
      </c>
      <c r="K75" s="189">
        <v>4.5203E-2</v>
      </c>
      <c r="L75" s="189">
        <v>4.4291999999999998E-2</v>
      </c>
      <c r="M75" s="189">
        <v>4.3418999999999999E-2</v>
      </c>
      <c r="N75" s="189">
        <v>4.2624000000000002E-2</v>
      </c>
      <c r="O75" s="189">
        <v>4.1957000000000001E-2</v>
      </c>
      <c r="P75" s="189">
        <v>4.1265000000000003E-2</v>
      </c>
      <c r="Q75" s="189">
        <v>4.0439000000000003E-2</v>
      </c>
      <c r="R75" s="189">
        <v>3.9711999999999997E-2</v>
      </c>
      <c r="S75" s="189">
        <v>3.9081999999999999E-2</v>
      </c>
      <c r="T75" s="189">
        <v>3.8476999999999997E-2</v>
      </c>
      <c r="U75" s="189">
        <v>3.7948999999999997E-2</v>
      </c>
      <c r="V75" s="189">
        <v>3.7337000000000002E-2</v>
      </c>
      <c r="W75" s="189">
        <v>3.6748000000000003E-2</v>
      </c>
      <c r="X75" s="189">
        <v>3.6305999999999998E-2</v>
      </c>
      <c r="Y75" s="189">
        <v>3.5968E-2</v>
      </c>
      <c r="Z75" s="189">
        <v>3.5713000000000002E-2</v>
      </c>
      <c r="AA75" s="189">
        <v>3.5458999999999997E-2</v>
      </c>
      <c r="AB75" s="189">
        <v>3.5238999999999999E-2</v>
      </c>
      <c r="AC75" s="189">
        <v>3.5060000000000001E-2</v>
      </c>
      <c r="AD75" s="189">
        <v>3.4842999999999999E-2</v>
      </c>
      <c r="AE75" s="189">
        <v>3.4699000000000001E-2</v>
      </c>
      <c r="AF75" s="34">
        <v>-1.3030999999999999E-2</v>
      </c>
    </row>
    <row r="76" spans="1:32" ht="15" customHeight="1" x14ac:dyDescent="0.45">
      <c r="A76" s="104" t="s">
        <v>1025</v>
      </c>
      <c r="B76" s="55" t="s">
        <v>1004</v>
      </c>
      <c r="C76" s="189">
        <v>0.287943</v>
      </c>
      <c r="D76" s="189">
        <v>0.27410099999999998</v>
      </c>
      <c r="E76" s="189">
        <v>0.27978599999999998</v>
      </c>
      <c r="F76" s="189">
        <v>0.28439300000000001</v>
      </c>
      <c r="G76" s="189">
        <v>0.28520800000000002</v>
      </c>
      <c r="H76" s="189">
        <v>0.28499000000000002</v>
      </c>
      <c r="I76" s="189">
        <v>0.28493099999999999</v>
      </c>
      <c r="J76" s="189">
        <v>0.28530899999999998</v>
      </c>
      <c r="K76" s="189">
        <v>0.28568500000000002</v>
      </c>
      <c r="L76" s="189">
        <v>0.28604099999999999</v>
      </c>
      <c r="M76" s="189">
        <v>0.28640199999999999</v>
      </c>
      <c r="N76" s="189">
        <v>0.28677399999999997</v>
      </c>
      <c r="O76" s="189">
        <v>0.28716000000000003</v>
      </c>
      <c r="P76" s="189">
        <v>0.28753299999999998</v>
      </c>
      <c r="Q76" s="189">
        <v>0.28787000000000001</v>
      </c>
      <c r="R76" s="189">
        <v>0.28817900000000002</v>
      </c>
      <c r="S76" s="189">
        <v>0.28847400000000001</v>
      </c>
      <c r="T76" s="189">
        <v>0.28875899999999999</v>
      </c>
      <c r="U76" s="189">
        <v>0.289045</v>
      </c>
      <c r="V76" s="189">
        <v>0.28933900000000001</v>
      </c>
      <c r="W76" s="189">
        <v>0.28963</v>
      </c>
      <c r="X76" s="189">
        <v>0.28992899999999999</v>
      </c>
      <c r="Y76" s="189">
        <v>0.29022700000000001</v>
      </c>
      <c r="Z76" s="189">
        <v>0.29051700000000003</v>
      </c>
      <c r="AA76" s="189">
        <v>0.29080699999999998</v>
      </c>
      <c r="AB76" s="189">
        <v>0.29109099999999999</v>
      </c>
      <c r="AC76" s="189">
        <v>0.29136899999999999</v>
      </c>
      <c r="AD76" s="189">
        <v>0.29164800000000002</v>
      </c>
      <c r="AE76" s="189">
        <v>0.29192899999999999</v>
      </c>
      <c r="AF76" s="34">
        <v>2.3370000000000001E-3</v>
      </c>
    </row>
    <row r="77" spans="1:32" ht="15" customHeight="1" x14ac:dyDescent="0.45">
      <c r="A77" s="104" t="s">
        <v>1026</v>
      </c>
      <c r="B77" s="55" t="s">
        <v>1006</v>
      </c>
      <c r="C77" s="189">
        <v>0.124982</v>
      </c>
      <c r="D77" s="189">
        <v>0.12958900000000001</v>
      </c>
      <c r="E77" s="189">
        <v>0.13047800000000001</v>
      </c>
      <c r="F77" s="189">
        <v>0.13328499999999999</v>
      </c>
      <c r="G77" s="189">
        <v>0.13487099999999999</v>
      </c>
      <c r="H77" s="189">
        <v>0.13672799999999999</v>
      </c>
      <c r="I77" s="189">
        <v>0.13844799999999999</v>
      </c>
      <c r="J77" s="189">
        <v>0.140125</v>
      </c>
      <c r="K77" s="189">
        <v>0.141736</v>
      </c>
      <c r="L77" s="189">
        <v>0.14316400000000001</v>
      </c>
      <c r="M77" s="189">
        <v>0.14457300000000001</v>
      </c>
      <c r="N77" s="189">
        <v>0.14599999999999999</v>
      </c>
      <c r="O77" s="189">
        <v>0.14736399999999999</v>
      </c>
      <c r="P77" s="189">
        <v>0.14868400000000001</v>
      </c>
      <c r="Q77" s="189">
        <v>0.14993799999999999</v>
      </c>
      <c r="R77" s="189">
        <v>0.15115899999999999</v>
      </c>
      <c r="S77" s="189">
        <v>0.15230299999999999</v>
      </c>
      <c r="T77" s="189">
        <v>0.15335299999999999</v>
      </c>
      <c r="U77" s="189">
        <v>0.15432000000000001</v>
      </c>
      <c r="V77" s="189">
        <v>0.15518999999999999</v>
      </c>
      <c r="W77" s="189">
        <v>0.155996</v>
      </c>
      <c r="X77" s="189">
        <v>0.156745</v>
      </c>
      <c r="Y77" s="189">
        <v>0.157442</v>
      </c>
      <c r="Z77" s="189">
        <v>0.158079</v>
      </c>
      <c r="AA77" s="189">
        <v>0.15865599999999999</v>
      </c>
      <c r="AB77" s="189">
        <v>0.15918099999999999</v>
      </c>
      <c r="AC77" s="189">
        <v>0.15965499999999999</v>
      </c>
      <c r="AD77" s="189">
        <v>0.16006699999999999</v>
      </c>
      <c r="AE77" s="189">
        <v>0.16046099999999999</v>
      </c>
      <c r="AF77" s="34">
        <v>7.9450000000000007E-3</v>
      </c>
    </row>
    <row r="78" spans="1:32" ht="15" customHeight="1" x14ac:dyDescent="0.45">
      <c r="A78" s="104" t="s">
        <v>1027</v>
      </c>
      <c r="B78" s="55" t="s">
        <v>1008</v>
      </c>
      <c r="C78" s="189">
        <v>1.12832</v>
      </c>
      <c r="D78" s="189">
        <v>1.113262</v>
      </c>
      <c r="E78" s="189">
        <v>1.135554</v>
      </c>
      <c r="F78" s="189">
        <v>1.1506449999999999</v>
      </c>
      <c r="G78" s="189">
        <v>1.1611180000000001</v>
      </c>
      <c r="H78" s="189">
        <v>1.1796040000000001</v>
      </c>
      <c r="I78" s="189">
        <v>1.1965170000000001</v>
      </c>
      <c r="J78" s="189">
        <v>1.213341</v>
      </c>
      <c r="K78" s="189">
        <v>1.2307999999999999</v>
      </c>
      <c r="L78" s="189">
        <v>1.244542</v>
      </c>
      <c r="M78" s="189">
        <v>1.260486</v>
      </c>
      <c r="N78" s="189">
        <v>1.279515</v>
      </c>
      <c r="O78" s="189">
        <v>1.298953</v>
      </c>
      <c r="P78" s="189">
        <v>1.318927</v>
      </c>
      <c r="Q78" s="189">
        <v>1.338074</v>
      </c>
      <c r="R78" s="189">
        <v>1.357389</v>
      </c>
      <c r="S78" s="189">
        <v>1.3753759999999999</v>
      </c>
      <c r="T78" s="189">
        <v>1.3910720000000001</v>
      </c>
      <c r="U78" s="189">
        <v>1.404957</v>
      </c>
      <c r="V78" s="189">
        <v>1.417529</v>
      </c>
      <c r="W78" s="189">
        <v>1.429638</v>
      </c>
      <c r="X78" s="189">
        <v>1.4409700000000001</v>
      </c>
      <c r="Y78" s="189">
        <v>1.4513590000000001</v>
      </c>
      <c r="Z78" s="189">
        <v>1.46086</v>
      </c>
      <c r="AA78" s="189">
        <v>1.469401</v>
      </c>
      <c r="AB78" s="189">
        <v>1.476197</v>
      </c>
      <c r="AC78" s="189">
        <v>1.482135</v>
      </c>
      <c r="AD78" s="189">
        <v>1.4870680000000001</v>
      </c>
      <c r="AE78" s="189">
        <v>1.4911110000000001</v>
      </c>
      <c r="AF78" s="34">
        <v>1.0881999999999999E-2</v>
      </c>
    </row>
    <row r="79" spans="1:32" ht="15" customHeight="1" x14ac:dyDescent="0.45">
      <c r="A79" s="104" t="s">
        <v>1028</v>
      </c>
      <c r="B79" s="55" t="s">
        <v>1010</v>
      </c>
      <c r="C79" s="189">
        <v>0.33957300000000001</v>
      </c>
      <c r="D79" s="189">
        <v>0.32303700000000002</v>
      </c>
      <c r="E79" s="189">
        <v>0.31579000000000002</v>
      </c>
      <c r="F79" s="189">
        <v>0.31012000000000001</v>
      </c>
      <c r="G79" s="189">
        <v>0.30693500000000001</v>
      </c>
      <c r="H79" s="189">
        <v>0.30546899999999999</v>
      </c>
      <c r="I79" s="189">
        <v>0.30496899999999999</v>
      </c>
      <c r="J79" s="189">
        <v>0.30486099999999999</v>
      </c>
      <c r="K79" s="189">
        <v>0.30499799999999999</v>
      </c>
      <c r="L79" s="189">
        <v>0.30524800000000002</v>
      </c>
      <c r="M79" s="189">
        <v>0.305674</v>
      </c>
      <c r="N79" s="189">
        <v>0.30606299999999997</v>
      </c>
      <c r="O79" s="189">
        <v>0.306448</v>
      </c>
      <c r="P79" s="189">
        <v>0.30848900000000001</v>
      </c>
      <c r="Q79" s="189">
        <v>0.31157200000000002</v>
      </c>
      <c r="R79" s="189">
        <v>0.31481199999999998</v>
      </c>
      <c r="S79" s="189">
        <v>0.318216</v>
      </c>
      <c r="T79" s="189">
        <v>0.32176399999999999</v>
      </c>
      <c r="U79" s="189">
        <v>0.32545400000000002</v>
      </c>
      <c r="V79" s="189">
        <v>0.32926899999999998</v>
      </c>
      <c r="W79" s="189">
        <v>0.33323399999999997</v>
      </c>
      <c r="X79" s="189">
        <v>0.33732800000000002</v>
      </c>
      <c r="Y79" s="189">
        <v>0.34156300000000001</v>
      </c>
      <c r="Z79" s="189">
        <v>0.34593400000000002</v>
      </c>
      <c r="AA79" s="189">
        <v>0.35041800000000001</v>
      </c>
      <c r="AB79" s="189">
        <v>0.35505900000000001</v>
      </c>
      <c r="AC79" s="189">
        <v>0.35981099999999999</v>
      </c>
      <c r="AD79" s="189">
        <v>0.36467300000000002</v>
      </c>
      <c r="AE79" s="189">
        <v>0.369643</v>
      </c>
      <c r="AF79" s="34">
        <v>5.0039999999999998E-3</v>
      </c>
    </row>
    <row r="80" spans="1:32" ht="15" customHeight="1" x14ac:dyDescent="0.45">
      <c r="A80" s="104" t="s">
        <v>1029</v>
      </c>
      <c r="B80" s="55" t="s">
        <v>1012</v>
      </c>
      <c r="C80" s="189">
        <v>5.8214000000000002E-2</v>
      </c>
      <c r="D80" s="189">
        <v>6.1268999999999997E-2</v>
      </c>
      <c r="E80" s="189">
        <v>6.2377000000000002E-2</v>
      </c>
      <c r="F80" s="189">
        <v>6.3336000000000003E-2</v>
      </c>
      <c r="G80" s="189">
        <v>6.4071000000000003E-2</v>
      </c>
      <c r="H80" s="189">
        <v>6.4503000000000005E-2</v>
      </c>
      <c r="I80" s="189">
        <v>6.4676999999999998E-2</v>
      </c>
      <c r="J80" s="189">
        <v>6.4728999999999995E-2</v>
      </c>
      <c r="K80" s="189">
        <v>6.4721000000000001E-2</v>
      </c>
      <c r="L80" s="189">
        <v>6.4662999999999998E-2</v>
      </c>
      <c r="M80" s="189">
        <v>6.4618999999999996E-2</v>
      </c>
      <c r="N80" s="189">
        <v>6.4574000000000006E-2</v>
      </c>
      <c r="O80" s="189">
        <v>6.4604999999999996E-2</v>
      </c>
      <c r="P80" s="189">
        <v>6.4714999999999995E-2</v>
      </c>
      <c r="Q80" s="189">
        <v>6.4851000000000006E-2</v>
      </c>
      <c r="R80" s="189">
        <v>6.5009999999999998E-2</v>
      </c>
      <c r="S80" s="189">
        <v>6.5138000000000001E-2</v>
      </c>
      <c r="T80" s="189">
        <v>6.5231999999999998E-2</v>
      </c>
      <c r="U80" s="189">
        <v>6.5262000000000001E-2</v>
      </c>
      <c r="V80" s="189">
        <v>6.5240999999999993E-2</v>
      </c>
      <c r="W80" s="189">
        <v>6.5208000000000002E-2</v>
      </c>
      <c r="X80" s="189">
        <v>6.5188999999999997E-2</v>
      </c>
      <c r="Y80" s="189">
        <v>6.5213999999999994E-2</v>
      </c>
      <c r="Z80" s="189">
        <v>6.5275E-2</v>
      </c>
      <c r="AA80" s="189">
        <v>6.5366999999999995E-2</v>
      </c>
      <c r="AB80" s="189">
        <v>6.5468999999999999E-2</v>
      </c>
      <c r="AC80" s="189">
        <v>6.5573999999999993E-2</v>
      </c>
      <c r="AD80" s="189">
        <v>6.5670999999999993E-2</v>
      </c>
      <c r="AE80" s="189">
        <v>6.5759999999999999E-2</v>
      </c>
      <c r="AF80" s="34">
        <v>2.6229999999999999E-3</v>
      </c>
    </row>
    <row r="81" spans="1:32" ht="15" customHeight="1" x14ac:dyDescent="0.45">
      <c r="A81" s="104" t="s">
        <v>1030</v>
      </c>
      <c r="B81" s="55" t="s">
        <v>1014</v>
      </c>
      <c r="C81" s="189">
        <v>0.352215</v>
      </c>
      <c r="D81" s="189">
        <v>0.41797200000000001</v>
      </c>
      <c r="E81" s="189">
        <v>0.412582</v>
      </c>
      <c r="F81" s="189">
        <v>0.36793300000000001</v>
      </c>
      <c r="G81" s="189">
        <v>0.430261</v>
      </c>
      <c r="H81" s="189">
        <v>0.40730699999999997</v>
      </c>
      <c r="I81" s="189">
        <v>0.39248300000000003</v>
      </c>
      <c r="J81" s="189">
        <v>0.39804800000000001</v>
      </c>
      <c r="K81" s="189">
        <v>0.402391</v>
      </c>
      <c r="L81" s="189">
        <v>0.40556199999999998</v>
      </c>
      <c r="M81" s="189">
        <v>0.410159</v>
      </c>
      <c r="N81" s="189">
        <v>0.414605</v>
      </c>
      <c r="O81" s="189">
        <v>0.41922900000000002</v>
      </c>
      <c r="P81" s="189">
        <v>0.42293900000000001</v>
      </c>
      <c r="Q81" s="189">
        <v>0.42565599999999998</v>
      </c>
      <c r="R81" s="189">
        <v>0.43112600000000001</v>
      </c>
      <c r="S81" s="189">
        <v>0.43579800000000002</v>
      </c>
      <c r="T81" s="189">
        <v>0.44034400000000001</v>
      </c>
      <c r="U81" s="189">
        <v>0.44290499999999999</v>
      </c>
      <c r="V81" s="189">
        <v>0.44238699999999997</v>
      </c>
      <c r="W81" s="189">
        <v>0.44269500000000001</v>
      </c>
      <c r="X81" s="189">
        <v>0.44319399999999998</v>
      </c>
      <c r="Y81" s="189">
        <v>0.44327</v>
      </c>
      <c r="Z81" s="189">
        <v>0.44449</v>
      </c>
      <c r="AA81" s="189">
        <v>0.44665700000000003</v>
      </c>
      <c r="AB81" s="189">
        <v>0.44835799999999998</v>
      </c>
      <c r="AC81" s="189">
        <v>0.45021099999999997</v>
      </c>
      <c r="AD81" s="189">
        <v>0.45184200000000002</v>
      </c>
      <c r="AE81" s="189">
        <v>0.45216200000000001</v>
      </c>
      <c r="AF81" s="34">
        <v>2.9160000000000002E-3</v>
      </c>
    </row>
    <row r="82" spans="1:32" ht="15" customHeight="1" x14ac:dyDescent="0.45">
      <c r="A82" s="104" t="s">
        <v>1031</v>
      </c>
      <c r="B82" s="57" t="s">
        <v>1016</v>
      </c>
      <c r="C82" s="190">
        <v>13.407325999999999</v>
      </c>
      <c r="D82" s="190">
        <v>13.822637</v>
      </c>
      <c r="E82" s="190">
        <v>13.737943</v>
      </c>
      <c r="F82" s="190">
        <v>13.91286</v>
      </c>
      <c r="G82" s="190">
        <v>14.002589</v>
      </c>
      <c r="H82" s="190">
        <v>13.989836</v>
      </c>
      <c r="I82" s="190">
        <v>13.972586</v>
      </c>
      <c r="J82" s="190">
        <v>13.944207</v>
      </c>
      <c r="K82" s="190">
        <v>13.903074999999999</v>
      </c>
      <c r="L82" s="190">
        <v>13.835716</v>
      </c>
      <c r="M82" s="190">
        <v>13.773229000000001</v>
      </c>
      <c r="N82" s="190">
        <v>13.705386000000001</v>
      </c>
      <c r="O82" s="190">
        <v>13.636704999999999</v>
      </c>
      <c r="P82" s="190">
        <v>13.556129</v>
      </c>
      <c r="Q82" s="190">
        <v>13.480941</v>
      </c>
      <c r="R82" s="190">
        <v>13.426451</v>
      </c>
      <c r="S82" s="190">
        <v>13.382296999999999</v>
      </c>
      <c r="T82" s="190">
        <v>13.347085999999999</v>
      </c>
      <c r="U82" s="190">
        <v>13.323937000000001</v>
      </c>
      <c r="V82" s="190">
        <v>13.303585999999999</v>
      </c>
      <c r="W82" s="190">
        <v>13.284501000000001</v>
      </c>
      <c r="X82" s="190">
        <v>13.283783</v>
      </c>
      <c r="Y82" s="190">
        <v>13.296227</v>
      </c>
      <c r="Z82" s="190">
        <v>13.31706</v>
      </c>
      <c r="AA82" s="190">
        <v>13.343778</v>
      </c>
      <c r="AB82" s="190">
        <v>13.372208000000001</v>
      </c>
      <c r="AC82" s="190">
        <v>13.410231</v>
      </c>
      <c r="AD82" s="190">
        <v>13.445379000000001</v>
      </c>
      <c r="AE82" s="190">
        <v>13.481604000000001</v>
      </c>
      <c r="AF82" s="60">
        <v>-9.2500000000000004E-4</v>
      </c>
    </row>
    <row r="83" spans="1:32" ht="15" customHeight="1" thickBot="1" x14ac:dyDescent="0.5"/>
    <row r="84" spans="1:32" ht="15" customHeight="1" x14ac:dyDescent="0.45">
      <c r="B84" s="366" t="s">
        <v>1032</v>
      </c>
      <c r="C84" s="366"/>
      <c r="D84" s="366"/>
      <c r="E84" s="366"/>
      <c r="F84" s="366"/>
      <c r="G84" s="366"/>
      <c r="H84" s="366"/>
      <c r="I84" s="366"/>
      <c r="J84" s="366"/>
      <c r="K84" s="366"/>
      <c r="L84" s="366"/>
      <c r="M84" s="366"/>
      <c r="N84" s="366"/>
      <c r="O84" s="366"/>
      <c r="P84" s="366"/>
      <c r="Q84" s="366"/>
      <c r="R84" s="366"/>
      <c r="S84" s="366"/>
      <c r="T84" s="366"/>
      <c r="U84" s="366"/>
      <c r="V84" s="366"/>
      <c r="W84" s="366"/>
      <c r="X84" s="366"/>
      <c r="Y84" s="366"/>
      <c r="Z84" s="366"/>
      <c r="AA84" s="366"/>
      <c r="AB84" s="366"/>
      <c r="AC84" s="366"/>
      <c r="AD84" s="366"/>
      <c r="AE84" s="366"/>
      <c r="AF84" s="366"/>
    </row>
    <row r="85" spans="1:32" ht="15" customHeight="1" x14ac:dyDescent="0.45">
      <c r="B85" s="123" t="s">
        <v>1033</v>
      </c>
    </row>
    <row r="86" spans="1:32" ht="15" customHeight="1" x14ac:dyDescent="0.45">
      <c r="B86" s="123" t="s">
        <v>1034</v>
      </c>
    </row>
    <row r="87" spans="1:32" ht="15" customHeight="1" x14ac:dyDescent="0.45">
      <c r="B87" s="123" t="s">
        <v>1035</v>
      </c>
    </row>
    <row r="88" spans="1:32" ht="15" customHeight="1" x14ac:dyDescent="0.45">
      <c r="B88" s="123" t="s">
        <v>1036</v>
      </c>
    </row>
    <row r="89" spans="1:32" ht="15" customHeight="1" x14ac:dyDescent="0.45">
      <c r="B89" s="123" t="s">
        <v>1037</v>
      </c>
    </row>
    <row r="90" spans="1:32" ht="15" customHeight="1" x14ac:dyDescent="0.45">
      <c r="B90" s="123" t="s">
        <v>1038</v>
      </c>
    </row>
    <row r="91" spans="1:32" ht="15" customHeight="1" x14ac:dyDescent="0.45">
      <c r="B91" s="123" t="s">
        <v>123</v>
      </c>
    </row>
    <row r="92" spans="1:32" ht="15" customHeight="1" x14ac:dyDescent="0.45">
      <c r="B92" s="123" t="s">
        <v>1423</v>
      </c>
    </row>
    <row r="93" spans="1:32" ht="15" customHeight="1" x14ac:dyDescent="0.45">
      <c r="B93" s="123" t="s">
        <v>1424</v>
      </c>
    </row>
    <row r="94" spans="1:32" ht="15" customHeight="1" x14ac:dyDescent="0.45">
      <c r="B94" s="123" t="s">
        <v>1425</v>
      </c>
    </row>
    <row r="95" spans="1:32" ht="15" customHeight="1" x14ac:dyDescent="0.45">
      <c r="B95" s="123" t="s">
        <v>1426</v>
      </c>
    </row>
    <row r="96" spans="1:32" ht="15" customHeight="1" x14ac:dyDescent="0.45">
      <c r="B96" s="123" t="s">
        <v>1427</v>
      </c>
    </row>
    <row r="97" spans="2:2" ht="15" customHeight="1" x14ac:dyDescent="0.45">
      <c r="B97" s="123" t="s">
        <v>1428</v>
      </c>
    </row>
    <row r="98" spans="2:2" ht="15" customHeight="1" x14ac:dyDescent="0.45">
      <c r="B98" s="123" t="s">
        <v>1429</v>
      </c>
    </row>
    <row r="99" spans="2:2" ht="15" customHeight="1" x14ac:dyDescent="0.45">
      <c r="B99" s="123" t="s">
        <v>1430</v>
      </c>
    </row>
    <row r="100" spans="2:2" ht="15" customHeight="1" x14ac:dyDescent="0.45">
      <c r="B100" s="123" t="s">
        <v>1431</v>
      </c>
    </row>
    <row r="101" spans="2:2" ht="15" customHeight="1" x14ac:dyDescent="0.45">
      <c r="B101" s="123" t="s">
        <v>1432</v>
      </c>
    </row>
    <row r="102" spans="2:2" ht="15" customHeight="1" x14ac:dyDescent="0.45">
      <c r="B102" s="123" t="s">
        <v>1433</v>
      </c>
    </row>
    <row r="103" spans="2:2" ht="15" customHeight="1" x14ac:dyDescent="0.45">
      <c r="B103" s="123" t="s">
        <v>1434</v>
      </c>
    </row>
    <row r="104" spans="2:2" ht="15" customHeight="1" x14ac:dyDescent="0.45">
      <c r="B104" s="123" t="s">
        <v>1435</v>
      </c>
    </row>
  </sheetData>
  <mergeCells count="1">
    <mergeCell ref="B84:AF8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0"/>
  <sheetViews>
    <sheetView topLeftCell="A4" workbookViewId="0">
      <selection activeCell="A47" sqref="A47:XFD47"/>
    </sheetView>
  </sheetViews>
  <sheetFormatPr defaultRowHeight="14.25" x14ac:dyDescent="0.45"/>
  <cols>
    <col min="1" max="1" width="27.265625" customWidth="1"/>
    <col min="3" max="3" width="0" hidden="1" customWidth="1"/>
  </cols>
  <sheetData>
    <row r="1" spans="1:32" x14ac:dyDescent="0.45">
      <c r="A1" t="s">
        <v>1836</v>
      </c>
    </row>
    <row r="2" spans="1:32" x14ac:dyDescent="0.45">
      <c r="A2" t="s">
        <v>1837</v>
      </c>
    </row>
    <row r="3" spans="1:32" x14ac:dyDescent="0.45">
      <c r="A3" t="s">
        <v>1838</v>
      </c>
    </row>
    <row r="4" spans="1:32" x14ac:dyDescent="0.45">
      <c r="A4" t="s">
        <v>1839</v>
      </c>
    </row>
    <row r="5" spans="1:32" x14ac:dyDescent="0.45">
      <c r="B5" t="s">
        <v>1840</v>
      </c>
      <c r="C5" t="s">
        <v>1841</v>
      </c>
      <c r="D5" t="s">
        <v>1842</v>
      </c>
      <c r="E5">
        <v>2009</v>
      </c>
      <c r="F5">
        <v>2010</v>
      </c>
      <c r="G5">
        <v>2011</v>
      </c>
      <c r="H5">
        <v>2012</v>
      </c>
      <c r="I5">
        <v>2013</v>
      </c>
      <c r="J5">
        <v>2014</v>
      </c>
      <c r="K5">
        <v>2015</v>
      </c>
      <c r="L5">
        <v>2016</v>
      </c>
      <c r="M5">
        <v>2017</v>
      </c>
      <c r="N5">
        <v>2018</v>
      </c>
      <c r="O5">
        <v>2019</v>
      </c>
      <c r="P5">
        <v>2020</v>
      </c>
      <c r="Q5">
        <v>2021</v>
      </c>
      <c r="R5">
        <v>2022</v>
      </c>
      <c r="S5">
        <v>2023</v>
      </c>
      <c r="T5">
        <v>2024</v>
      </c>
      <c r="U5">
        <v>2025</v>
      </c>
      <c r="V5">
        <v>2026</v>
      </c>
      <c r="W5">
        <v>2027</v>
      </c>
      <c r="X5">
        <v>2028</v>
      </c>
      <c r="Y5">
        <v>2029</v>
      </c>
      <c r="Z5">
        <v>2030</v>
      </c>
      <c r="AA5">
        <v>2031</v>
      </c>
      <c r="AB5">
        <v>2032</v>
      </c>
      <c r="AC5">
        <v>2033</v>
      </c>
      <c r="AD5">
        <v>2034</v>
      </c>
      <c r="AE5">
        <v>2035</v>
      </c>
      <c r="AF5" t="s">
        <v>1843</v>
      </c>
    </row>
    <row r="6" spans="1:32" x14ac:dyDescent="0.45">
      <c r="A6" t="s">
        <v>362</v>
      </c>
      <c r="C6" t="s">
        <v>1844</v>
      </c>
    </row>
    <row r="7" spans="1:32" x14ac:dyDescent="0.45">
      <c r="A7" t="s">
        <v>930</v>
      </c>
      <c r="C7" t="s">
        <v>1845</v>
      </c>
    </row>
    <row r="8" spans="1:32" x14ac:dyDescent="0.45">
      <c r="A8" t="s">
        <v>1846</v>
      </c>
      <c r="C8" t="s">
        <v>1847</v>
      </c>
    </row>
    <row r="9" spans="1:32" x14ac:dyDescent="0.45">
      <c r="A9" t="s">
        <v>1848</v>
      </c>
      <c r="B9" t="s">
        <v>1849</v>
      </c>
      <c r="C9" t="s">
        <v>1850</v>
      </c>
      <c r="D9" t="s">
        <v>1851</v>
      </c>
      <c r="E9">
        <v>2625.048096</v>
      </c>
      <c r="F9">
        <v>2661.5815429999998</v>
      </c>
      <c r="G9">
        <v>2622.053711</v>
      </c>
      <c r="H9">
        <v>2659.7514649999998</v>
      </c>
      <c r="I9">
        <v>2675.2055660000001</v>
      </c>
      <c r="J9">
        <v>2689.0622560000002</v>
      </c>
      <c r="K9">
        <v>2710.3728030000002</v>
      </c>
      <c r="L9">
        <v>2741.0275879999999</v>
      </c>
      <c r="M9">
        <v>2773.8454590000001</v>
      </c>
      <c r="N9">
        <v>2806.810547</v>
      </c>
      <c r="O9">
        <v>2842.9638669999999</v>
      </c>
      <c r="P9">
        <v>2880.5522460000002</v>
      </c>
      <c r="Q9">
        <v>2920.054443</v>
      </c>
      <c r="R9">
        <v>2965.3891600000002</v>
      </c>
      <c r="S9">
        <v>3012.5327149999998</v>
      </c>
      <c r="T9">
        <v>3061.6284179999998</v>
      </c>
      <c r="U9">
        <v>3111.3395999999998</v>
      </c>
      <c r="V9">
        <v>3161.6423340000001</v>
      </c>
      <c r="W9">
        <v>3215.5395509999998</v>
      </c>
      <c r="X9">
        <v>3267.232422</v>
      </c>
      <c r="Y9">
        <v>3315.961914</v>
      </c>
      <c r="Z9">
        <v>3362.61499</v>
      </c>
      <c r="AA9">
        <v>3404.6826169999999</v>
      </c>
      <c r="AB9">
        <v>3443.6904300000001</v>
      </c>
      <c r="AC9">
        <v>3493.375732</v>
      </c>
      <c r="AD9">
        <v>3539.7482909999999</v>
      </c>
      <c r="AE9">
        <v>3582.6611330000001</v>
      </c>
      <c r="AF9" s="220">
        <v>1.2E-2</v>
      </c>
    </row>
    <row r="10" spans="1:32" x14ac:dyDescent="0.45">
      <c r="A10" t="s">
        <v>1852</v>
      </c>
      <c r="B10" t="s">
        <v>1853</v>
      </c>
      <c r="C10" t="s">
        <v>1854</v>
      </c>
      <c r="D10" t="s">
        <v>1851</v>
      </c>
      <c r="E10">
        <v>57.950252999999996</v>
      </c>
      <c r="F10">
        <v>63.798065000000001</v>
      </c>
      <c r="G10">
        <v>64.176040999999998</v>
      </c>
      <c r="H10">
        <v>64.366225999999997</v>
      </c>
      <c r="I10">
        <v>65.702529999999996</v>
      </c>
      <c r="J10">
        <v>68.187111000000002</v>
      </c>
      <c r="K10">
        <v>70.427811000000005</v>
      </c>
      <c r="L10">
        <v>72.168869000000001</v>
      </c>
      <c r="M10">
        <v>73.491386000000006</v>
      </c>
      <c r="N10">
        <v>74.335068000000007</v>
      </c>
      <c r="O10">
        <v>75.396361999999996</v>
      </c>
      <c r="P10">
        <v>76.401527000000002</v>
      </c>
      <c r="Q10">
        <v>77.578918000000002</v>
      </c>
      <c r="R10">
        <v>79.253242</v>
      </c>
      <c r="S10">
        <v>80.554244999999995</v>
      </c>
      <c r="T10">
        <v>81.726958999999994</v>
      </c>
      <c r="U10">
        <v>82.927895000000007</v>
      </c>
      <c r="V10">
        <v>84.076796999999999</v>
      </c>
      <c r="W10">
        <v>85.184448000000003</v>
      </c>
      <c r="X10">
        <v>86.083434999999994</v>
      </c>
      <c r="Y10">
        <v>86.870116999999993</v>
      </c>
      <c r="Z10">
        <v>87.782211000000004</v>
      </c>
      <c r="AA10">
        <v>88.682281000000003</v>
      </c>
      <c r="AB10">
        <v>89.373870999999994</v>
      </c>
      <c r="AC10">
        <v>90.426772999999997</v>
      </c>
      <c r="AD10">
        <v>91.504349000000005</v>
      </c>
      <c r="AE10">
        <v>92.440582000000006</v>
      </c>
      <c r="AF10" s="220">
        <v>1.4999999999999999E-2</v>
      </c>
    </row>
    <row r="11" spans="1:32" x14ac:dyDescent="0.45">
      <c r="A11" t="s">
        <v>1855</v>
      </c>
      <c r="B11" t="s">
        <v>1856</v>
      </c>
      <c r="C11" t="s">
        <v>1857</v>
      </c>
      <c r="D11" t="s">
        <v>1851</v>
      </c>
      <c r="E11">
        <v>240.42030299999999</v>
      </c>
      <c r="F11">
        <v>233.772141</v>
      </c>
      <c r="G11">
        <v>241.19708299999999</v>
      </c>
      <c r="H11">
        <v>243.364273</v>
      </c>
      <c r="I11">
        <v>252.51400799999999</v>
      </c>
      <c r="J11">
        <v>264.25717200000003</v>
      </c>
      <c r="K11">
        <v>273.36437999999998</v>
      </c>
      <c r="L11">
        <v>280.79037499999998</v>
      </c>
      <c r="M11">
        <v>286.12451199999998</v>
      </c>
      <c r="N11">
        <v>289.11648600000001</v>
      </c>
      <c r="O11">
        <v>293.03842200000003</v>
      </c>
      <c r="P11">
        <v>296.61273199999999</v>
      </c>
      <c r="Q11">
        <v>301.09552000000002</v>
      </c>
      <c r="R11">
        <v>307.30212399999999</v>
      </c>
      <c r="S11">
        <v>311.40728799999999</v>
      </c>
      <c r="T11">
        <v>313.99969499999997</v>
      </c>
      <c r="U11">
        <v>317.391144</v>
      </c>
      <c r="V11">
        <v>320.82089200000001</v>
      </c>
      <c r="W11">
        <v>323.69409200000001</v>
      </c>
      <c r="X11">
        <v>325.89584400000001</v>
      </c>
      <c r="Y11">
        <v>327.82278400000001</v>
      </c>
      <c r="Z11">
        <v>330.403076</v>
      </c>
      <c r="AA11">
        <v>333.01220699999999</v>
      </c>
      <c r="AB11">
        <v>335.11904900000002</v>
      </c>
      <c r="AC11">
        <v>338.31692500000003</v>
      </c>
      <c r="AD11">
        <v>341.878174</v>
      </c>
      <c r="AE11">
        <v>345.23178100000001</v>
      </c>
      <c r="AF11" s="220">
        <v>1.6E-2</v>
      </c>
    </row>
    <row r="12" spans="1:32" x14ac:dyDescent="0.45">
      <c r="A12" t="s">
        <v>1858</v>
      </c>
      <c r="C12" t="s">
        <v>1859</v>
      </c>
    </row>
    <row r="13" spans="1:32" x14ac:dyDescent="0.45">
      <c r="A13" t="s">
        <v>1061</v>
      </c>
      <c r="B13" t="s">
        <v>1860</v>
      </c>
      <c r="C13" t="s">
        <v>1861</v>
      </c>
      <c r="D13" t="s">
        <v>1862</v>
      </c>
      <c r="E13">
        <v>963.61938499999997</v>
      </c>
      <c r="F13">
        <v>998.78149399999995</v>
      </c>
      <c r="G13">
        <v>991.21435499999995</v>
      </c>
      <c r="H13">
        <v>999.65893600000004</v>
      </c>
      <c r="I13">
        <v>1008.113159</v>
      </c>
      <c r="J13">
        <v>1018.080566</v>
      </c>
      <c r="K13">
        <v>1028.0014650000001</v>
      </c>
      <c r="L13">
        <v>1037.6323239999999</v>
      </c>
      <c r="M13">
        <v>1046.899414</v>
      </c>
      <c r="N13">
        <v>1056.1282960000001</v>
      </c>
      <c r="O13">
        <v>1065.4307859999999</v>
      </c>
      <c r="P13">
        <v>1074.690308</v>
      </c>
      <c r="Q13">
        <v>1083.8763429999999</v>
      </c>
      <c r="R13">
        <v>1093.066284</v>
      </c>
      <c r="S13">
        <v>1102.169922</v>
      </c>
      <c r="T13">
        <v>1111.2379149999999</v>
      </c>
      <c r="U13">
        <v>1120.2413329999999</v>
      </c>
      <c r="V13">
        <v>1129.1754149999999</v>
      </c>
      <c r="W13">
        <v>1138.0772710000001</v>
      </c>
      <c r="X13">
        <v>1146.9221190000001</v>
      </c>
      <c r="Y13">
        <v>1155.7208250000001</v>
      </c>
      <c r="Z13">
        <v>1164.4982910000001</v>
      </c>
      <c r="AA13">
        <v>1173.253418</v>
      </c>
      <c r="AB13">
        <v>1181.9918210000001</v>
      </c>
      <c r="AC13">
        <v>1190.7230219999999</v>
      </c>
      <c r="AD13">
        <v>1199.4460449999999</v>
      </c>
      <c r="AE13">
        <v>1208.1719969999999</v>
      </c>
      <c r="AF13" s="220">
        <v>8.0000000000000002E-3</v>
      </c>
    </row>
    <row r="14" spans="1:32" x14ac:dyDescent="0.45">
      <c r="A14" t="s">
        <v>1863</v>
      </c>
      <c r="C14" t="s">
        <v>1864</v>
      </c>
    </row>
    <row r="15" spans="1:32" s="31" customFormat="1" x14ac:dyDescent="0.45">
      <c r="A15" s="31" t="s">
        <v>1058</v>
      </c>
      <c r="B15" s="31" t="s">
        <v>1865</v>
      </c>
      <c r="C15" s="31" t="s">
        <v>1866</v>
      </c>
      <c r="D15" s="31" t="s">
        <v>1867</v>
      </c>
      <c r="E15" s="31">
        <v>1532.2139890000001</v>
      </c>
      <c r="F15" s="31">
        <v>1559.268188</v>
      </c>
      <c r="G15" s="31">
        <v>1516.719971</v>
      </c>
      <c r="H15" s="31">
        <v>1475.177612</v>
      </c>
      <c r="I15" s="31">
        <v>1483.071533</v>
      </c>
      <c r="J15" s="31">
        <v>1496.776001</v>
      </c>
      <c r="K15" s="31">
        <v>1502.9094239999999</v>
      </c>
      <c r="L15" s="31">
        <v>1544.4094239999999</v>
      </c>
      <c r="M15" s="31">
        <v>1566.5513920000001</v>
      </c>
      <c r="N15" s="31">
        <v>1585.951538</v>
      </c>
      <c r="O15" s="31">
        <v>1622.025024</v>
      </c>
      <c r="P15" s="31">
        <v>1661.982422</v>
      </c>
      <c r="Q15" s="31">
        <v>1674.490112</v>
      </c>
      <c r="R15" s="31">
        <v>1729.0245359999999</v>
      </c>
      <c r="S15" s="31">
        <v>1757.9404300000001</v>
      </c>
      <c r="T15" s="31">
        <v>1774.1152340000001</v>
      </c>
      <c r="U15" s="31">
        <v>1782.236572</v>
      </c>
      <c r="V15" s="31">
        <v>1786.5341800000001</v>
      </c>
      <c r="W15" s="31">
        <v>1810.194336</v>
      </c>
      <c r="X15" s="31">
        <v>1812.024658</v>
      </c>
      <c r="Y15" s="31">
        <v>1811.663086</v>
      </c>
      <c r="Z15" s="31">
        <v>1826.002686</v>
      </c>
      <c r="AA15" s="31">
        <v>1817.9539789999999</v>
      </c>
      <c r="AB15" s="31">
        <v>1827.3980710000001</v>
      </c>
      <c r="AC15" s="31">
        <v>1841.994019</v>
      </c>
      <c r="AD15" s="31">
        <v>1861.02124</v>
      </c>
      <c r="AE15" s="31">
        <v>1870.8969729999999</v>
      </c>
      <c r="AF15" s="221">
        <v>7.0000000000000001E-3</v>
      </c>
    </row>
    <row r="16" spans="1:32" x14ac:dyDescent="0.45">
      <c r="A16" t="s">
        <v>1331</v>
      </c>
      <c r="B16" t="s">
        <v>1868</v>
      </c>
      <c r="C16" t="s">
        <v>1869</v>
      </c>
      <c r="D16" t="s">
        <v>1867</v>
      </c>
      <c r="E16">
        <v>477</v>
      </c>
      <c r="F16">
        <v>521.80175799999995</v>
      </c>
      <c r="G16">
        <v>500.36541699999998</v>
      </c>
      <c r="H16">
        <v>514.94006300000001</v>
      </c>
      <c r="I16">
        <v>516.88470500000005</v>
      </c>
      <c r="J16">
        <v>534.91046100000005</v>
      </c>
      <c r="K16">
        <v>549.01873799999998</v>
      </c>
      <c r="L16">
        <v>562.631348</v>
      </c>
      <c r="M16">
        <v>569.22125200000005</v>
      </c>
      <c r="N16">
        <v>574.49139400000001</v>
      </c>
      <c r="O16">
        <v>581.04638699999998</v>
      </c>
      <c r="P16">
        <v>586.77136199999995</v>
      </c>
      <c r="Q16">
        <v>591.504639</v>
      </c>
      <c r="R16">
        <v>595.95929000000001</v>
      </c>
      <c r="S16">
        <v>599.24896200000001</v>
      </c>
      <c r="T16">
        <v>601.35022000000004</v>
      </c>
      <c r="U16">
        <v>604.00207499999999</v>
      </c>
      <c r="V16">
        <v>607.95404099999996</v>
      </c>
      <c r="W16">
        <v>611.32171600000004</v>
      </c>
      <c r="X16">
        <v>613.67511000000002</v>
      </c>
      <c r="Y16">
        <v>615.10455300000001</v>
      </c>
      <c r="Z16">
        <v>616.67211899999995</v>
      </c>
      <c r="AA16">
        <v>616.80529799999999</v>
      </c>
      <c r="AB16">
        <v>618.68896500000005</v>
      </c>
      <c r="AC16">
        <v>622.04187000000002</v>
      </c>
      <c r="AD16">
        <v>624.11547900000005</v>
      </c>
      <c r="AE16">
        <v>627.12817399999994</v>
      </c>
      <c r="AF16" s="220">
        <v>7.0000000000000001E-3</v>
      </c>
    </row>
    <row r="17" spans="1:32" x14ac:dyDescent="0.45">
      <c r="A17" t="s">
        <v>951</v>
      </c>
      <c r="C17" t="s">
        <v>1870</v>
      </c>
    </row>
    <row r="18" spans="1:32" x14ac:dyDescent="0.45">
      <c r="A18" t="s">
        <v>1871</v>
      </c>
      <c r="C18" t="s">
        <v>1872</v>
      </c>
    </row>
    <row r="19" spans="1:32" x14ac:dyDescent="0.45">
      <c r="A19" t="s">
        <v>1873</v>
      </c>
      <c r="B19" t="s">
        <v>1874</v>
      </c>
      <c r="C19" t="s">
        <v>1875</v>
      </c>
      <c r="D19" t="s">
        <v>1876</v>
      </c>
      <c r="E19">
        <v>25.427534000000001</v>
      </c>
      <c r="F19">
        <v>25.658873</v>
      </c>
      <c r="G19">
        <v>27.945335</v>
      </c>
      <c r="H19">
        <v>29.709949000000002</v>
      </c>
      <c r="I19">
        <v>30.426317000000001</v>
      </c>
      <c r="J19">
        <v>31.220155999999999</v>
      </c>
      <c r="K19">
        <v>32.447783999999999</v>
      </c>
      <c r="L19">
        <v>33.914493999999998</v>
      </c>
      <c r="M19">
        <v>34.144257000000003</v>
      </c>
      <c r="N19">
        <v>34.396469000000003</v>
      </c>
      <c r="O19">
        <v>34.642772999999998</v>
      </c>
      <c r="P19">
        <v>34.954208000000001</v>
      </c>
      <c r="Q19">
        <v>35.017628000000002</v>
      </c>
      <c r="R19">
        <v>35.066161999999998</v>
      </c>
      <c r="S19">
        <v>35.130405000000003</v>
      </c>
      <c r="T19">
        <v>35.163775999999999</v>
      </c>
      <c r="U19">
        <v>35.192745000000002</v>
      </c>
      <c r="V19">
        <v>35.21011</v>
      </c>
      <c r="W19">
        <v>35.210602000000002</v>
      </c>
      <c r="X19">
        <v>35.221252</v>
      </c>
      <c r="Y19">
        <v>35.237746999999999</v>
      </c>
      <c r="Z19">
        <v>35.251961000000001</v>
      </c>
      <c r="AA19">
        <v>35.277766999999997</v>
      </c>
      <c r="AB19">
        <v>35.299621999999999</v>
      </c>
      <c r="AC19">
        <v>35.266520999999997</v>
      </c>
      <c r="AD19">
        <v>35.269634000000003</v>
      </c>
      <c r="AE19">
        <v>35.278937999999997</v>
      </c>
      <c r="AF19" s="220">
        <v>1.2999999999999999E-2</v>
      </c>
    </row>
    <row r="20" spans="1:32" x14ac:dyDescent="0.45">
      <c r="A20" t="s">
        <v>1877</v>
      </c>
      <c r="B20" t="s">
        <v>1878</v>
      </c>
      <c r="C20" t="s">
        <v>1879</v>
      </c>
      <c r="D20" t="s">
        <v>1876</v>
      </c>
      <c r="E20">
        <v>28.175464999999999</v>
      </c>
      <c r="F20">
        <v>28.175464999999999</v>
      </c>
      <c r="G20">
        <v>31.365438000000001</v>
      </c>
      <c r="H20">
        <v>34.035998999999997</v>
      </c>
      <c r="I20">
        <v>34.806404000000001</v>
      </c>
      <c r="J20">
        <v>35.680157000000001</v>
      </c>
      <c r="K20">
        <v>36.959625000000003</v>
      </c>
      <c r="L20">
        <v>38.528336000000003</v>
      </c>
      <c r="M20">
        <v>38.873809999999999</v>
      </c>
      <c r="N20">
        <v>39.207661000000002</v>
      </c>
      <c r="O20">
        <v>39.554447000000003</v>
      </c>
      <c r="P20">
        <v>39.909405</v>
      </c>
      <c r="Q20">
        <v>39.909405</v>
      </c>
      <c r="R20">
        <v>39.909405</v>
      </c>
      <c r="S20">
        <v>39.909435000000002</v>
      </c>
      <c r="T20">
        <v>39.909435000000002</v>
      </c>
      <c r="U20">
        <v>39.910525999999997</v>
      </c>
      <c r="V20">
        <v>39.910525999999997</v>
      </c>
      <c r="W20">
        <v>39.910525999999997</v>
      </c>
      <c r="X20">
        <v>39.910525999999997</v>
      </c>
      <c r="Y20">
        <v>39.910530000000001</v>
      </c>
      <c r="Z20">
        <v>39.910530000000001</v>
      </c>
      <c r="AA20">
        <v>39.915107999999996</v>
      </c>
      <c r="AB20">
        <v>39.915107999999996</v>
      </c>
      <c r="AC20">
        <v>39.915107999999996</v>
      </c>
      <c r="AD20">
        <v>39.915107999999996</v>
      </c>
      <c r="AE20">
        <v>39.915107999999996</v>
      </c>
      <c r="AF20" s="220">
        <v>1.4E-2</v>
      </c>
    </row>
    <row r="21" spans="1:32" x14ac:dyDescent="0.45">
      <c r="A21" t="s">
        <v>1880</v>
      </c>
      <c r="B21" t="s">
        <v>1881</v>
      </c>
      <c r="C21" t="s">
        <v>1882</v>
      </c>
      <c r="D21" t="s">
        <v>1876</v>
      </c>
      <c r="E21">
        <v>23.004555</v>
      </c>
      <c r="F21">
        <v>23.391172000000001</v>
      </c>
      <c r="G21">
        <v>24.691479000000001</v>
      </c>
      <c r="H21">
        <v>25.761721000000001</v>
      </c>
      <c r="I21">
        <v>26.394869</v>
      </c>
      <c r="J21">
        <v>26.923285</v>
      </c>
      <c r="K21">
        <v>27.919879999999999</v>
      </c>
      <c r="L21">
        <v>29.144691000000002</v>
      </c>
      <c r="M21">
        <v>29.161107999999999</v>
      </c>
      <c r="N21">
        <v>29.189913000000001</v>
      </c>
      <c r="O21">
        <v>29.201457999999999</v>
      </c>
      <c r="P21">
        <v>29.220732000000002</v>
      </c>
      <c r="Q21">
        <v>29.221122999999999</v>
      </c>
      <c r="R21">
        <v>29.221395000000001</v>
      </c>
      <c r="S21">
        <v>29.221395000000001</v>
      </c>
      <c r="T21">
        <v>29.221395000000001</v>
      </c>
      <c r="U21">
        <v>29.221395000000001</v>
      </c>
      <c r="V21">
        <v>29.221395000000001</v>
      </c>
      <c r="W21">
        <v>29.221943</v>
      </c>
      <c r="X21">
        <v>29.221943</v>
      </c>
      <c r="Y21">
        <v>29.221943</v>
      </c>
      <c r="Z21">
        <v>29.221943</v>
      </c>
      <c r="AA21">
        <v>29.221943</v>
      </c>
      <c r="AB21">
        <v>29.221943</v>
      </c>
      <c r="AC21">
        <v>29.222677000000001</v>
      </c>
      <c r="AD21">
        <v>29.222677000000001</v>
      </c>
      <c r="AE21">
        <v>29.222677000000001</v>
      </c>
      <c r="AF21" s="220">
        <v>8.9999999999999993E-3</v>
      </c>
    </row>
    <row r="22" spans="1:32" x14ac:dyDescent="0.45">
      <c r="A22" t="s">
        <v>1883</v>
      </c>
      <c r="B22" t="s">
        <v>1884</v>
      </c>
      <c r="C22" t="s">
        <v>1885</v>
      </c>
      <c r="D22" t="s">
        <v>1876</v>
      </c>
      <c r="E22">
        <v>29.268958999999999</v>
      </c>
      <c r="F22">
        <v>29.216486</v>
      </c>
      <c r="G22">
        <v>29.955544</v>
      </c>
      <c r="H22">
        <v>30.165427999999999</v>
      </c>
      <c r="I22">
        <v>30.625375999999999</v>
      </c>
      <c r="J22">
        <v>31.335118999999999</v>
      </c>
      <c r="K22">
        <v>32.519398000000002</v>
      </c>
      <c r="L22">
        <v>33.752735000000001</v>
      </c>
      <c r="M22">
        <v>34.546162000000002</v>
      </c>
      <c r="N22">
        <v>35.460762000000003</v>
      </c>
      <c r="O22">
        <v>35.582279</v>
      </c>
      <c r="P22">
        <v>35.907077999999998</v>
      </c>
      <c r="Q22">
        <v>36.294445000000003</v>
      </c>
      <c r="R22">
        <v>36.405166999999999</v>
      </c>
      <c r="S22">
        <v>36.526802000000004</v>
      </c>
      <c r="T22">
        <v>36.634636</v>
      </c>
      <c r="U22">
        <v>36.779839000000003</v>
      </c>
      <c r="V22">
        <v>36.918919000000002</v>
      </c>
      <c r="W22">
        <v>37.034733000000003</v>
      </c>
      <c r="X22">
        <v>37.172459000000003</v>
      </c>
      <c r="Y22">
        <v>37.309052000000001</v>
      </c>
      <c r="Z22">
        <v>37.447001999999998</v>
      </c>
      <c r="AA22">
        <v>37.619410999999999</v>
      </c>
      <c r="AB22">
        <v>37.771534000000003</v>
      </c>
      <c r="AC22">
        <v>37.690829999999998</v>
      </c>
      <c r="AD22">
        <v>37.813152000000002</v>
      </c>
      <c r="AE22">
        <v>37.924812000000003</v>
      </c>
      <c r="AF22" s="220">
        <v>0.01</v>
      </c>
    </row>
    <row r="23" spans="1:32" x14ac:dyDescent="0.45">
      <c r="A23" t="s">
        <v>1877</v>
      </c>
      <c r="B23" t="s">
        <v>1886</v>
      </c>
      <c r="C23" t="s">
        <v>1887</v>
      </c>
      <c r="D23" t="s">
        <v>1876</v>
      </c>
      <c r="E23">
        <v>34.034649000000002</v>
      </c>
      <c r="F23">
        <v>33.794468000000002</v>
      </c>
      <c r="G23">
        <v>34.742835999999997</v>
      </c>
      <c r="H23">
        <v>34.840865999999998</v>
      </c>
      <c r="I23">
        <v>35.193066000000002</v>
      </c>
      <c r="J23">
        <v>35.886021</v>
      </c>
      <c r="K23">
        <v>37.352263999999998</v>
      </c>
      <c r="L23">
        <v>38.616467</v>
      </c>
      <c r="M23">
        <v>39.149963</v>
      </c>
      <c r="N23">
        <v>39.866118999999998</v>
      </c>
      <c r="O23">
        <v>39.883274</v>
      </c>
      <c r="P23">
        <v>40.290374999999997</v>
      </c>
      <c r="Q23">
        <v>40.733837000000001</v>
      </c>
      <c r="R23">
        <v>40.849373</v>
      </c>
      <c r="S23">
        <v>40.956501000000003</v>
      </c>
      <c r="T23">
        <v>41.072166000000003</v>
      </c>
      <c r="U23">
        <v>41.257537999999997</v>
      </c>
      <c r="V23">
        <v>41.446423000000003</v>
      </c>
      <c r="W23">
        <v>41.621464000000003</v>
      </c>
      <c r="X23">
        <v>41.816504999999999</v>
      </c>
      <c r="Y23">
        <v>41.997486000000002</v>
      </c>
      <c r="Z23">
        <v>42.186562000000002</v>
      </c>
      <c r="AA23">
        <v>42.425185999999997</v>
      </c>
      <c r="AB23">
        <v>42.629547000000002</v>
      </c>
      <c r="AC23">
        <v>42.507877000000001</v>
      </c>
      <c r="AD23">
        <v>42.700583999999999</v>
      </c>
      <c r="AE23">
        <v>42.851990000000001</v>
      </c>
      <c r="AF23" s="220">
        <v>0.01</v>
      </c>
    </row>
    <row r="24" spans="1:32" x14ac:dyDescent="0.45">
      <c r="A24" t="s">
        <v>1880</v>
      </c>
      <c r="B24" t="s">
        <v>1888</v>
      </c>
      <c r="C24" t="s">
        <v>1889</v>
      </c>
      <c r="D24" t="s">
        <v>1876</v>
      </c>
      <c r="E24">
        <v>25.424320000000002</v>
      </c>
      <c r="F24">
        <v>25.471309999999999</v>
      </c>
      <c r="G24">
        <v>25.679226</v>
      </c>
      <c r="H24">
        <v>25.964141999999999</v>
      </c>
      <c r="I24">
        <v>26.457571000000002</v>
      </c>
      <c r="J24">
        <v>26.968498</v>
      </c>
      <c r="K24">
        <v>27.749575</v>
      </c>
      <c r="L24">
        <v>28.796075999999999</v>
      </c>
      <c r="M24">
        <v>29.649117</v>
      </c>
      <c r="N24">
        <v>30.553158</v>
      </c>
      <c r="O24">
        <v>30.626217</v>
      </c>
      <c r="P24">
        <v>30.639381</v>
      </c>
      <c r="Q24">
        <v>30.852689999999999</v>
      </c>
      <c r="R24">
        <v>30.869779999999999</v>
      </c>
      <c r="S24">
        <v>30.885759</v>
      </c>
      <c r="T24">
        <v>30.921296999999999</v>
      </c>
      <c r="U24">
        <v>30.969439999999999</v>
      </c>
      <c r="V24">
        <v>31.022005</v>
      </c>
      <c r="W24">
        <v>31.075151000000002</v>
      </c>
      <c r="X24">
        <v>31.131304</v>
      </c>
      <c r="Y24">
        <v>31.187258</v>
      </c>
      <c r="Z24">
        <v>31.241931999999998</v>
      </c>
      <c r="AA24">
        <v>31.295878999999999</v>
      </c>
      <c r="AB24">
        <v>31.346371000000001</v>
      </c>
      <c r="AC24">
        <v>31.376518000000001</v>
      </c>
      <c r="AD24">
        <v>31.419243000000002</v>
      </c>
      <c r="AE24">
        <v>31.468727000000001</v>
      </c>
      <c r="AF24" s="220">
        <v>8.0000000000000002E-3</v>
      </c>
    </row>
    <row r="25" spans="1:32" x14ac:dyDescent="0.45">
      <c r="A25" t="s">
        <v>1890</v>
      </c>
      <c r="B25" t="s">
        <v>1891</v>
      </c>
      <c r="C25" t="s">
        <v>1892</v>
      </c>
      <c r="D25" t="s">
        <v>1876</v>
      </c>
      <c r="E25">
        <v>28.198678999999998</v>
      </c>
      <c r="F25">
        <v>28.274353000000001</v>
      </c>
      <c r="G25">
        <v>28.918521999999999</v>
      </c>
      <c r="H25">
        <v>29.103043</v>
      </c>
      <c r="I25">
        <v>29.545929000000001</v>
      </c>
      <c r="J25">
        <v>30.251123</v>
      </c>
      <c r="K25">
        <v>31.519570999999999</v>
      </c>
      <c r="L25">
        <v>32.911110000000001</v>
      </c>
      <c r="M25">
        <v>33.911625000000001</v>
      </c>
      <c r="N25">
        <v>35.032429</v>
      </c>
      <c r="O25">
        <v>35.359302999999997</v>
      </c>
      <c r="P25">
        <v>35.889674999999997</v>
      </c>
      <c r="Q25">
        <v>36.276592000000001</v>
      </c>
      <c r="R25">
        <v>36.387011999999999</v>
      </c>
      <c r="S25">
        <v>36.507969000000003</v>
      </c>
      <c r="T25">
        <v>36.614955999999999</v>
      </c>
      <c r="U25">
        <v>36.759166999999998</v>
      </c>
      <c r="V25">
        <v>36.897392000000004</v>
      </c>
      <c r="W25">
        <v>37.012847999999998</v>
      </c>
      <c r="X25">
        <v>37.150081999999998</v>
      </c>
      <c r="Y25">
        <v>37.286526000000002</v>
      </c>
      <c r="Z25">
        <v>37.424205999999998</v>
      </c>
      <c r="AA25">
        <v>37.595618999999999</v>
      </c>
      <c r="AB25">
        <v>37.747073999999998</v>
      </c>
      <c r="AC25">
        <v>37.668754999999997</v>
      </c>
      <c r="AD25">
        <v>37.791260000000001</v>
      </c>
      <c r="AE25">
        <v>37.902569</v>
      </c>
      <c r="AF25" s="220">
        <v>1.2E-2</v>
      </c>
    </row>
    <row r="26" spans="1:32" x14ac:dyDescent="0.45">
      <c r="A26" t="s">
        <v>1877</v>
      </c>
      <c r="B26" t="s">
        <v>1893</v>
      </c>
      <c r="C26" t="s">
        <v>1894</v>
      </c>
      <c r="D26" t="s">
        <v>1876</v>
      </c>
      <c r="E26">
        <v>33.216534000000003</v>
      </c>
      <c r="F26">
        <v>33.344776000000003</v>
      </c>
      <c r="G26">
        <v>34.040398000000003</v>
      </c>
      <c r="H26">
        <v>34.072040999999999</v>
      </c>
      <c r="I26">
        <v>34.367508000000001</v>
      </c>
      <c r="J26">
        <v>35.039639000000001</v>
      </c>
      <c r="K26">
        <v>36.423023000000001</v>
      </c>
      <c r="L26">
        <v>37.779429999999998</v>
      </c>
      <c r="M26">
        <v>38.517139</v>
      </c>
      <c r="N26">
        <v>39.4375</v>
      </c>
      <c r="O26">
        <v>39.659058000000002</v>
      </c>
      <c r="P26">
        <v>40.270896999999998</v>
      </c>
      <c r="Q26">
        <v>40.713847999999999</v>
      </c>
      <c r="R26">
        <v>40.828991000000002</v>
      </c>
      <c r="S26">
        <v>40.935462999999999</v>
      </c>
      <c r="T26">
        <v>41.050212999999999</v>
      </c>
      <c r="U26">
        <v>41.234313999999998</v>
      </c>
      <c r="V26">
        <v>41.422234000000003</v>
      </c>
      <c r="W26">
        <v>41.596786000000002</v>
      </c>
      <c r="X26">
        <v>41.791496000000002</v>
      </c>
      <c r="Y26">
        <v>41.972279</v>
      </c>
      <c r="Z26">
        <v>42.160938000000002</v>
      </c>
      <c r="AA26">
        <v>42.398544000000001</v>
      </c>
      <c r="AB26">
        <v>42.602093000000004</v>
      </c>
      <c r="AC26">
        <v>42.482056</v>
      </c>
      <c r="AD26">
        <v>42.675246999999999</v>
      </c>
      <c r="AE26">
        <v>42.826388999999999</v>
      </c>
      <c r="AF26" s="220">
        <v>0.01</v>
      </c>
    </row>
    <row r="27" spans="1:32" x14ac:dyDescent="0.45">
      <c r="A27" t="s">
        <v>1880</v>
      </c>
      <c r="B27" t="s">
        <v>1895</v>
      </c>
      <c r="C27" t="s">
        <v>1896</v>
      </c>
      <c r="D27" t="s">
        <v>1876</v>
      </c>
      <c r="E27">
        <v>24.243544</v>
      </c>
      <c r="F27">
        <v>24.268843</v>
      </c>
      <c r="G27">
        <v>24.469000000000001</v>
      </c>
      <c r="H27">
        <v>24.750613999999999</v>
      </c>
      <c r="I27">
        <v>25.246926999999999</v>
      </c>
      <c r="J27">
        <v>25.756927000000001</v>
      </c>
      <c r="K27">
        <v>26.737606</v>
      </c>
      <c r="L27">
        <v>27.983039999999999</v>
      </c>
      <c r="M27">
        <v>29.035350999999999</v>
      </c>
      <c r="N27">
        <v>30.139046</v>
      </c>
      <c r="O27">
        <v>30.411574999999999</v>
      </c>
      <c r="P27">
        <v>30.624480999999999</v>
      </c>
      <c r="Q27">
        <v>30.837465000000002</v>
      </c>
      <c r="R27">
        <v>30.854399000000001</v>
      </c>
      <c r="S27">
        <v>30.869755000000001</v>
      </c>
      <c r="T27">
        <v>30.904586999999999</v>
      </c>
      <c r="U27">
        <v>30.952057</v>
      </c>
      <c r="V27">
        <v>31.003937000000001</v>
      </c>
      <c r="W27">
        <v>31.056861999999999</v>
      </c>
      <c r="X27">
        <v>31.112407999999999</v>
      </c>
      <c r="Y27">
        <v>31.168289000000001</v>
      </c>
      <c r="Z27">
        <v>31.222860000000001</v>
      </c>
      <c r="AA27">
        <v>31.2759</v>
      </c>
      <c r="AB27">
        <v>31.32593</v>
      </c>
      <c r="AC27">
        <v>31.359037000000001</v>
      </c>
      <c r="AD27">
        <v>31.401641999999999</v>
      </c>
      <c r="AE27">
        <v>31.450724000000001</v>
      </c>
      <c r="AF27" s="220">
        <v>0.01</v>
      </c>
    </row>
    <row r="28" spans="1:32" x14ac:dyDescent="0.45">
      <c r="A28" t="s">
        <v>1897</v>
      </c>
      <c r="B28" t="s">
        <v>1898</v>
      </c>
      <c r="C28" t="s">
        <v>1899</v>
      </c>
      <c r="D28" t="s">
        <v>1876</v>
      </c>
      <c r="E28">
        <v>22.959869000000001</v>
      </c>
      <c r="F28">
        <v>22.934999000000001</v>
      </c>
      <c r="G28">
        <v>23.518463000000001</v>
      </c>
      <c r="H28">
        <v>23.683551999999999</v>
      </c>
      <c r="I28">
        <v>24.058872000000001</v>
      </c>
      <c r="J28">
        <v>24.618024999999999</v>
      </c>
      <c r="K28">
        <v>25.646477000000001</v>
      </c>
      <c r="L28">
        <v>26.796249</v>
      </c>
      <c r="M28">
        <v>27.619488</v>
      </c>
      <c r="N28">
        <v>28.538235</v>
      </c>
      <c r="O28">
        <v>28.805305000000001</v>
      </c>
      <c r="P28">
        <v>29.243787999999999</v>
      </c>
      <c r="Q28">
        <v>29.56448</v>
      </c>
      <c r="R28">
        <v>29.656773000000001</v>
      </c>
      <c r="S28">
        <v>29.757989999999999</v>
      </c>
      <c r="T28">
        <v>29.846304</v>
      </c>
      <c r="U28">
        <v>29.965315</v>
      </c>
      <c r="V28">
        <v>30.078883999999999</v>
      </c>
      <c r="W28">
        <v>30.172529000000001</v>
      </c>
      <c r="X28">
        <v>30.284447</v>
      </c>
      <c r="Y28">
        <v>30.396211999999998</v>
      </c>
      <c r="Z28">
        <v>30.508928000000001</v>
      </c>
      <c r="AA28">
        <v>30.649450000000002</v>
      </c>
      <c r="AB28">
        <v>30.773672000000001</v>
      </c>
      <c r="AC28">
        <v>30.708463999999999</v>
      </c>
      <c r="AD28">
        <v>30.808035</v>
      </c>
      <c r="AE28">
        <v>30.899023</v>
      </c>
      <c r="AF28" s="220">
        <v>1.2E-2</v>
      </c>
    </row>
    <row r="29" spans="1:32" x14ac:dyDescent="0.45">
      <c r="A29" t="s">
        <v>1877</v>
      </c>
      <c r="B29" t="s">
        <v>1900</v>
      </c>
      <c r="C29" t="s">
        <v>1901</v>
      </c>
      <c r="D29" t="s">
        <v>1876</v>
      </c>
      <c r="E29">
        <v>27.440981000000001</v>
      </c>
      <c r="F29">
        <v>27.264002000000001</v>
      </c>
      <c r="G29">
        <v>27.968796000000001</v>
      </c>
      <c r="H29">
        <v>28.042376999999998</v>
      </c>
      <c r="I29">
        <v>28.298698000000002</v>
      </c>
      <c r="J29">
        <v>28.815514</v>
      </c>
      <c r="K29">
        <v>29.925812000000001</v>
      </c>
      <c r="L29">
        <v>31.070322000000001</v>
      </c>
      <c r="M29">
        <v>31.683022000000001</v>
      </c>
      <c r="N29">
        <v>32.436432000000003</v>
      </c>
      <c r="O29">
        <v>32.611221</v>
      </c>
      <c r="P29">
        <v>33.113689000000001</v>
      </c>
      <c r="Q29">
        <v>33.483257000000002</v>
      </c>
      <c r="R29">
        <v>33.577877000000001</v>
      </c>
      <c r="S29">
        <v>33.664073999999999</v>
      </c>
      <c r="T29">
        <v>33.757556999999998</v>
      </c>
      <c r="U29">
        <v>33.909438999999999</v>
      </c>
      <c r="V29">
        <v>34.064689999999999</v>
      </c>
      <c r="W29">
        <v>34.208008</v>
      </c>
      <c r="X29">
        <v>34.367866999999997</v>
      </c>
      <c r="Y29">
        <v>34.516499000000003</v>
      </c>
      <c r="Z29">
        <v>34.671782999999998</v>
      </c>
      <c r="AA29">
        <v>34.867249000000001</v>
      </c>
      <c r="AB29">
        <v>35.034573000000002</v>
      </c>
      <c r="AC29">
        <v>34.935825000000001</v>
      </c>
      <c r="AD29">
        <v>35.094710999999997</v>
      </c>
      <c r="AE29">
        <v>35.219028000000002</v>
      </c>
      <c r="AF29" s="220">
        <v>0.01</v>
      </c>
    </row>
    <row r="30" spans="1:32" x14ac:dyDescent="0.45">
      <c r="A30" t="s">
        <v>1880</v>
      </c>
      <c r="B30" t="s">
        <v>1902</v>
      </c>
      <c r="C30" t="s">
        <v>1903</v>
      </c>
      <c r="D30" t="s">
        <v>1876</v>
      </c>
      <c r="E30">
        <v>19.517804999999999</v>
      </c>
      <c r="F30">
        <v>19.563407999999999</v>
      </c>
      <c r="G30">
        <v>19.725273000000001</v>
      </c>
      <c r="H30">
        <v>19.945288000000001</v>
      </c>
      <c r="I30">
        <v>20.357056</v>
      </c>
      <c r="J30">
        <v>20.757435000000001</v>
      </c>
      <c r="K30">
        <v>21.552171999999999</v>
      </c>
      <c r="L30">
        <v>22.555789999999998</v>
      </c>
      <c r="M30">
        <v>23.403538000000001</v>
      </c>
      <c r="N30">
        <v>24.294274999999999</v>
      </c>
      <c r="O30">
        <v>24.512464999999999</v>
      </c>
      <c r="P30">
        <v>24.684849</v>
      </c>
      <c r="Q30">
        <v>24.856445000000001</v>
      </c>
      <c r="R30">
        <v>24.870063999999999</v>
      </c>
      <c r="S30">
        <v>24.882501999999999</v>
      </c>
      <c r="T30">
        <v>24.910423000000002</v>
      </c>
      <c r="U30">
        <v>24.948803000000002</v>
      </c>
      <c r="V30">
        <v>24.990601000000002</v>
      </c>
      <c r="W30">
        <v>25.033256999999999</v>
      </c>
      <c r="X30">
        <v>25.078028</v>
      </c>
      <c r="Y30">
        <v>25.123058</v>
      </c>
      <c r="Z30">
        <v>25.167062999999999</v>
      </c>
      <c r="AA30">
        <v>25.209810000000001</v>
      </c>
      <c r="AB30">
        <v>25.250135</v>
      </c>
      <c r="AC30">
        <v>25.276821000000002</v>
      </c>
      <c r="AD30">
        <v>25.311163000000001</v>
      </c>
      <c r="AE30">
        <v>25.350726999999999</v>
      </c>
      <c r="AF30" s="220">
        <v>0.01</v>
      </c>
    </row>
    <row r="31" spans="1:32" x14ac:dyDescent="0.45">
      <c r="A31" t="s">
        <v>1904</v>
      </c>
      <c r="B31" t="s">
        <v>1905</v>
      </c>
      <c r="C31" t="s">
        <v>1906</v>
      </c>
      <c r="D31" t="s">
        <v>1876</v>
      </c>
      <c r="E31">
        <v>20.413294</v>
      </c>
      <c r="F31">
        <v>20.390758999999999</v>
      </c>
      <c r="G31">
        <v>20.562878000000001</v>
      </c>
      <c r="H31">
        <v>20.769186000000001</v>
      </c>
      <c r="I31">
        <v>20.983393</v>
      </c>
      <c r="J31">
        <v>21.215450000000001</v>
      </c>
      <c r="K31">
        <v>21.516452999999998</v>
      </c>
      <c r="L31">
        <v>21.893314</v>
      </c>
      <c r="M31">
        <v>22.296652000000002</v>
      </c>
      <c r="N31">
        <v>22.721252</v>
      </c>
      <c r="O31">
        <v>23.150402</v>
      </c>
      <c r="P31">
        <v>23.575531000000002</v>
      </c>
      <c r="Q31">
        <v>24.003826</v>
      </c>
      <c r="R31">
        <v>24.408767999999998</v>
      </c>
      <c r="S31">
        <v>24.818434</v>
      </c>
      <c r="T31">
        <v>25.215402999999998</v>
      </c>
      <c r="U31">
        <v>25.590554999999998</v>
      </c>
      <c r="V31">
        <v>25.944517000000001</v>
      </c>
      <c r="W31">
        <v>26.272713</v>
      </c>
      <c r="X31">
        <v>26.576868000000001</v>
      </c>
      <c r="Y31">
        <v>26.858844999999999</v>
      </c>
      <c r="Z31">
        <v>27.121725000000001</v>
      </c>
      <c r="AA31">
        <v>27.364578000000002</v>
      </c>
      <c r="AB31">
        <v>27.589579000000001</v>
      </c>
      <c r="AC31">
        <v>27.793932000000002</v>
      </c>
      <c r="AD31">
        <v>27.980039999999999</v>
      </c>
      <c r="AE31">
        <v>28.152654999999999</v>
      </c>
      <c r="AF31" s="220">
        <v>1.2999999999999999E-2</v>
      </c>
    </row>
    <row r="32" spans="1:32" x14ac:dyDescent="0.45">
      <c r="A32" t="s">
        <v>1907</v>
      </c>
      <c r="B32" t="s">
        <v>1908</v>
      </c>
      <c r="C32" t="s">
        <v>1909</v>
      </c>
      <c r="D32" t="s">
        <v>1876</v>
      </c>
      <c r="E32">
        <v>15.561610999999999</v>
      </c>
      <c r="F32">
        <v>15.668589000000001</v>
      </c>
      <c r="G32">
        <v>15.661289999999999</v>
      </c>
      <c r="H32">
        <v>15.726848</v>
      </c>
      <c r="I32">
        <v>15.990442</v>
      </c>
      <c r="J32">
        <v>16.238047000000002</v>
      </c>
      <c r="K32">
        <v>16.737317999999998</v>
      </c>
      <c r="L32">
        <v>17.397911000000001</v>
      </c>
      <c r="M32">
        <v>17.936851999999998</v>
      </c>
      <c r="N32">
        <v>18.509160999999999</v>
      </c>
      <c r="O32">
        <v>18.664883</v>
      </c>
      <c r="P32">
        <v>18.779672999999999</v>
      </c>
      <c r="Q32">
        <v>18.888608999999999</v>
      </c>
      <c r="R32">
        <v>18.890384999999998</v>
      </c>
      <c r="S32">
        <v>18.893975999999999</v>
      </c>
      <c r="T32">
        <v>18.909931</v>
      </c>
      <c r="U32">
        <v>18.931719000000001</v>
      </c>
      <c r="V32">
        <v>18.954260000000001</v>
      </c>
      <c r="W32">
        <v>18.977139999999999</v>
      </c>
      <c r="X32">
        <v>18.996635000000001</v>
      </c>
      <c r="Y32">
        <v>19.017658000000001</v>
      </c>
      <c r="Z32">
        <v>19.038027</v>
      </c>
      <c r="AA32">
        <v>19.058167000000001</v>
      </c>
      <c r="AB32">
        <v>19.074026</v>
      </c>
      <c r="AC32">
        <v>19.08728</v>
      </c>
      <c r="AD32">
        <v>19.09939</v>
      </c>
      <c r="AE32">
        <v>19.116389999999999</v>
      </c>
      <c r="AF32" s="220">
        <v>8.0000000000000002E-3</v>
      </c>
    </row>
    <row r="33" spans="1:33" x14ac:dyDescent="0.45">
      <c r="A33" t="s">
        <v>1910</v>
      </c>
      <c r="B33" t="s">
        <v>1911</v>
      </c>
      <c r="C33" t="s">
        <v>1912</v>
      </c>
      <c r="D33" t="s">
        <v>1876</v>
      </c>
      <c r="E33">
        <v>14.313776000000001</v>
      </c>
      <c r="F33">
        <v>14.431936</v>
      </c>
      <c r="G33">
        <v>14.551855</v>
      </c>
      <c r="H33">
        <v>14.671965999999999</v>
      </c>
      <c r="I33">
        <v>14.816651</v>
      </c>
      <c r="J33">
        <v>14.982487000000001</v>
      </c>
      <c r="K33">
        <v>15.189</v>
      </c>
      <c r="L33">
        <v>15.443628</v>
      </c>
      <c r="M33">
        <v>15.736027</v>
      </c>
      <c r="N33">
        <v>16.057478</v>
      </c>
      <c r="O33">
        <v>16.385567000000002</v>
      </c>
      <c r="P33">
        <v>16.714096000000001</v>
      </c>
      <c r="Q33">
        <v>17.032581</v>
      </c>
      <c r="R33">
        <v>17.330712999999999</v>
      </c>
      <c r="S33">
        <v>17.600189</v>
      </c>
      <c r="T33">
        <v>17.837897999999999</v>
      </c>
      <c r="U33">
        <v>18.043437999999998</v>
      </c>
      <c r="V33">
        <v>18.221439</v>
      </c>
      <c r="W33">
        <v>18.373953</v>
      </c>
      <c r="X33">
        <v>18.505056</v>
      </c>
      <c r="Y33">
        <v>18.617729000000001</v>
      </c>
      <c r="Z33">
        <v>18.713422999999999</v>
      </c>
      <c r="AA33">
        <v>18.793752999999999</v>
      </c>
      <c r="AB33">
        <v>18.859669</v>
      </c>
      <c r="AC33">
        <v>18.912642999999999</v>
      </c>
      <c r="AD33">
        <v>18.954575999999999</v>
      </c>
      <c r="AE33">
        <v>18.988230000000001</v>
      </c>
      <c r="AF33" s="220">
        <v>1.0999999999999999E-2</v>
      </c>
    </row>
    <row r="34" spans="1:33" x14ac:dyDescent="0.45">
      <c r="A34" t="s">
        <v>1913</v>
      </c>
      <c r="B34" t="s">
        <v>1914</v>
      </c>
      <c r="C34" t="s">
        <v>1915</v>
      </c>
      <c r="D34" t="s">
        <v>1876</v>
      </c>
      <c r="E34">
        <v>6.6594810000000004</v>
      </c>
      <c r="F34">
        <v>6.6612799999999996</v>
      </c>
      <c r="G34">
        <v>6.6754670000000003</v>
      </c>
      <c r="H34">
        <v>6.6725919999999999</v>
      </c>
      <c r="I34">
        <v>6.6678220000000001</v>
      </c>
      <c r="J34">
        <v>6.7408650000000003</v>
      </c>
      <c r="K34">
        <v>6.8286189999999998</v>
      </c>
      <c r="L34">
        <v>6.9266610000000002</v>
      </c>
      <c r="M34">
        <v>7.0316289999999997</v>
      </c>
      <c r="N34">
        <v>7.134207</v>
      </c>
      <c r="O34">
        <v>7.2343029999999997</v>
      </c>
      <c r="P34">
        <v>7.3294009999999998</v>
      </c>
      <c r="Q34">
        <v>7.4197240000000004</v>
      </c>
      <c r="R34">
        <v>7.5056219999999998</v>
      </c>
      <c r="S34">
        <v>7.5850160000000004</v>
      </c>
      <c r="T34">
        <v>7.6572839999999998</v>
      </c>
      <c r="U34">
        <v>7.7229179999999999</v>
      </c>
      <c r="V34">
        <v>7.7844119999999997</v>
      </c>
      <c r="W34">
        <v>7.8421539999999998</v>
      </c>
      <c r="X34">
        <v>7.8954810000000002</v>
      </c>
      <c r="Y34">
        <v>7.9442449999999996</v>
      </c>
      <c r="Z34">
        <v>7.9866359999999998</v>
      </c>
      <c r="AA34">
        <v>8.0244049999999998</v>
      </c>
      <c r="AB34">
        <v>8.0573920000000001</v>
      </c>
      <c r="AC34">
        <v>8.0869260000000001</v>
      </c>
      <c r="AD34">
        <v>8.1111740000000001</v>
      </c>
      <c r="AE34">
        <v>8.1303990000000006</v>
      </c>
      <c r="AF34" s="220">
        <v>8.0000000000000002E-3</v>
      </c>
    </row>
    <row r="35" spans="1:33" x14ac:dyDescent="0.45">
      <c r="A35" t="s">
        <v>1916</v>
      </c>
      <c r="C35" t="s">
        <v>1917</v>
      </c>
    </row>
    <row r="36" spans="1:33" x14ac:dyDescent="0.45">
      <c r="A36" t="s">
        <v>1918</v>
      </c>
      <c r="B36" t="s">
        <v>1919</v>
      </c>
      <c r="C36" t="s">
        <v>1920</v>
      </c>
      <c r="D36" t="s">
        <v>1921</v>
      </c>
      <c r="E36">
        <v>62</v>
      </c>
      <c r="F36">
        <v>62.299999</v>
      </c>
      <c r="G36">
        <v>62.299999</v>
      </c>
      <c r="H36">
        <v>62.427551000000001</v>
      </c>
      <c r="I36">
        <v>62.550902999999998</v>
      </c>
      <c r="J36">
        <v>62.689137000000002</v>
      </c>
      <c r="K36">
        <v>62.835082999999997</v>
      </c>
      <c r="L36">
        <v>62.992415999999999</v>
      </c>
      <c r="M36">
        <v>63.176281000000003</v>
      </c>
      <c r="N36">
        <v>63.386505</v>
      </c>
      <c r="O36">
        <v>63.611679000000002</v>
      </c>
      <c r="P36">
        <v>63.839103999999999</v>
      </c>
      <c r="Q36">
        <v>64.060790999999995</v>
      </c>
      <c r="R36">
        <v>64.300949000000003</v>
      </c>
      <c r="S36">
        <v>64.558967999999993</v>
      </c>
      <c r="T36">
        <v>64.864097999999998</v>
      </c>
      <c r="U36">
        <v>65.169983000000002</v>
      </c>
      <c r="V36">
        <v>65.496170000000006</v>
      </c>
      <c r="W36">
        <v>65.854613999999998</v>
      </c>
      <c r="X36">
        <v>66.228759999999994</v>
      </c>
      <c r="Y36">
        <v>66.627669999999995</v>
      </c>
      <c r="Z36">
        <v>67.040145999999993</v>
      </c>
      <c r="AA36">
        <v>67.461905999999999</v>
      </c>
      <c r="AB36">
        <v>67.893767999999994</v>
      </c>
      <c r="AC36">
        <v>68.341048999999998</v>
      </c>
      <c r="AD36">
        <v>68.805878000000007</v>
      </c>
      <c r="AE36">
        <v>69.282875000000004</v>
      </c>
      <c r="AF36" s="220">
        <v>4.0000000000000001E-3</v>
      </c>
    </row>
    <row r="37" spans="1:33" x14ac:dyDescent="0.45">
      <c r="A37" t="s">
        <v>1922</v>
      </c>
      <c r="C37" t="s">
        <v>1923</v>
      </c>
    </row>
    <row r="38" spans="1:33" x14ac:dyDescent="0.45">
      <c r="A38" t="s">
        <v>1058</v>
      </c>
      <c r="B38" t="s">
        <v>1924</v>
      </c>
      <c r="C38" t="s">
        <v>1925</v>
      </c>
      <c r="D38" t="s">
        <v>1926</v>
      </c>
      <c r="E38">
        <v>3.436426</v>
      </c>
      <c r="F38">
        <v>3.4398659999999999</v>
      </c>
      <c r="G38">
        <v>3.4433090000000002</v>
      </c>
      <c r="H38">
        <v>3.4467560000000002</v>
      </c>
      <c r="I38">
        <v>3.4502060000000001</v>
      </c>
      <c r="J38">
        <v>3.4536600000000002</v>
      </c>
      <c r="K38">
        <v>3.4571170000000002</v>
      </c>
      <c r="L38">
        <v>3.4605779999999999</v>
      </c>
      <c r="M38">
        <v>3.4640420000000001</v>
      </c>
      <c r="N38">
        <v>3.4675090000000002</v>
      </c>
      <c r="O38">
        <v>3.47098</v>
      </c>
      <c r="P38">
        <v>3.4744549999999998</v>
      </c>
      <c r="Q38">
        <v>3.477932</v>
      </c>
      <c r="R38">
        <v>3.481414</v>
      </c>
      <c r="S38">
        <v>3.484899</v>
      </c>
      <c r="T38">
        <v>3.4883869999999999</v>
      </c>
      <c r="U38">
        <v>3.491879</v>
      </c>
      <c r="V38">
        <v>3.4953750000000001</v>
      </c>
      <c r="W38">
        <v>3.4988730000000001</v>
      </c>
      <c r="X38">
        <v>3.5023759999999999</v>
      </c>
      <c r="Y38">
        <v>3.5058820000000002</v>
      </c>
      <c r="Z38">
        <v>3.5093909999999999</v>
      </c>
      <c r="AA38">
        <v>3.5129039999999998</v>
      </c>
      <c r="AB38">
        <v>3.5164200000000001</v>
      </c>
      <c r="AC38">
        <v>3.5199400000000001</v>
      </c>
      <c r="AD38">
        <v>3.5234640000000002</v>
      </c>
      <c r="AE38">
        <v>3.5269910000000002</v>
      </c>
      <c r="AF38" s="220">
        <v>1E-3</v>
      </c>
    </row>
    <row r="39" spans="1:33" x14ac:dyDescent="0.45">
      <c r="A39" t="s">
        <v>1331</v>
      </c>
      <c r="B39" t="s">
        <v>1927</v>
      </c>
      <c r="C39" t="s">
        <v>1928</v>
      </c>
      <c r="D39" t="s">
        <v>1926</v>
      </c>
      <c r="E39">
        <v>2.3971390000000001</v>
      </c>
      <c r="F39">
        <v>2.401942</v>
      </c>
      <c r="G39">
        <v>2.4067560000000001</v>
      </c>
      <c r="H39">
        <v>2.4115790000000001</v>
      </c>
      <c r="I39">
        <v>2.4164119999999998</v>
      </c>
      <c r="J39">
        <v>2.4212549999999999</v>
      </c>
      <c r="K39">
        <v>2.426107</v>
      </c>
      <c r="L39">
        <v>2.4309690000000002</v>
      </c>
      <c r="M39">
        <v>2.4358409999999999</v>
      </c>
      <c r="N39">
        <v>2.4407220000000001</v>
      </c>
      <c r="O39">
        <v>2.4456129999999998</v>
      </c>
      <c r="P39">
        <v>2.4505140000000001</v>
      </c>
      <c r="Q39">
        <v>2.455425</v>
      </c>
      <c r="R39">
        <v>2.4603459999999999</v>
      </c>
      <c r="S39">
        <v>2.4652759999999998</v>
      </c>
      <c r="T39">
        <v>2.4702169999999999</v>
      </c>
      <c r="U39">
        <v>2.4751669999999999</v>
      </c>
      <c r="V39">
        <v>2.480127</v>
      </c>
      <c r="W39">
        <v>2.4850970000000001</v>
      </c>
      <c r="X39">
        <v>2.490078</v>
      </c>
      <c r="Y39">
        <v>2.4950679999999998</v>
      </c>
      <c r="Z39">
        <v>2.5000680000000002</v>
      </c>
      <c r="AA39">
        <v>2.5050780000000001</v>
      </c>
      <c r="AB39">
        <v>2.5100980000000002</v>
      </c>
      <c r="AC39">
        <v>2.5151279999999998</v>
      </c>
      <c r="AD39">
        <v>2.5201690000000001</v>
      </c>
      <c r="AE39">
        <v>2.5252189999999999</v>
      </c>
      <c r="AF39" s="220">
        <v>2E-3</v>
      </c>
    </row>
    <row r="40" spans="1:33" x14ac:dyDescent="0.45">
      <c r="A40" t="s">
        <v>987</v>
      </c>
      <c r="C40" t="s">
        <v>1929</v>
      </c>
    </row>
    <row r="41" spans="1:33" x14ac:dyDescent="0.45">
      <c r="A41" t="s">
        <v>678</v>
      </c>
      <c r="C41" t="s">
        <v>1930</v>
      </c>
    </row>
    <row r="42" spans="1:33" x14ac:dyDescent="0.45">
      <c r="A42" t="s">
        <v>1931</v>
      </c>
      <c r="B42" t="s">
        <v>1932</v>
      </c>
      <c r="C42" t="s">
        <v>1933</v>
      </c>
      <c r="D42" t="s">
        <v>1934</v>
      </c>
      <c r="E42">
        <v>15.886471</v>
      </c>
      <c r="F42">
        <v>16.056142999999999</v>
      </c>
      <c r="G42">
        <v>15.633730999999999</v>
      </c>
      <c r="H42">
        <v>15.695966</v>
      </c>
      <c r="I42">
        <v>15.604295</v>
      </c>
      <c r="J42">
        <v>15.502043</v>
      </c>
      <c r="K42">
        <v>15.389412999999999</v>
      </c>
      <c r="L42">
        <v>15.274915999999999</v>
      </c>
      <c r="M42">
        <v>15.159793000000001</v>
      </c>
      <c r="N42">
        <v>15.036057</v>
      </c>
      <c r="O42">
        <v>14.935744</v>
      </c>
      <c r="P42">
        <v>14.843856000000001</v>
      </c>
      <c r="Q42">
        <v>14.766037000000001</v>
      </c>
      <c r="R42">
        <v>14.72636</v>
      </c>
      <c r="S42">
        <v>14.708428</v>
      </c>
      <c r="T42">
        <v>14.713751</v>
      </c>
      <c r="U42">
        <v>14.734992</v>
      </c>
      <c r="V42">
        <v>14.773498999999999</v>
      </c>
      <c r="W42">
        <v>14.84267</v>
      </c>
      <c r="X42">
        <v>14.913116</v>
      </c>
      <c r="Y42">
        <v>14.980043</v>
      </c>
      <c r="Z42">
        <v>15.049830999999999</v>
      </c>
      <c r="AA42">
        <v>15.107775999999999</v>
      </c>
      <c r="AB42">
        <v>15.161875999999999</v>
      </c>
      <c r="AC42">
        <v>15.266778</v>
      </c>
      <c r="AD42">
        <v>15.368779</v>
      </c>
      <c r="AE42">
        <v>15.463158999999999</v>
      </c>
      <c r="AF42" s="220">
        <v>-2E-3</v>
      </c>
    </row>
    <row r="43" spans="1:33" x14ac:dyDescent="0.45">
      <c r="A43" t="s">
        <v>1852</v>
      </c>
      <c r="B43" t="s">
        <v>1935</v>
      </c>
      <c r="C43" t="s">
        <v>1936</v>
      </c>
      <c r="D43" t="s">
        <v>1934</v>
      </c>
      <c r="E43">
        <v>0.51126499999999997</v>
      </c>
      <c r="F43">
        <v>0.55404299999999995</v>
      </c>
      <c r="G43">
        <v>0.55286599999999997</v>
      </c>
      <c r="H43">
        <v>0.54980600000000002</v>
      </c>
      <c r="I43">
        <v>0.55569100000000005</v>
      </c>
      <c r="J43">
        <v>0.57028400000000001</v>
      </c>
      <c r="K43">
        <v>0.580951</v>
      </c>
      <c r="L43">
        <v>0.58543000000000001</v>
      </c>
      <c r="M43">
        <v>0.58499900000000005</v>
      </c>
      <c r="N43">
        <v>0.57983700000000005</v>
      </c>
      <c r="O43">
        <v>0.57626299999999997</v>
      </c>
      <c r="P43">
        <v>0.57243200000000005</v>
      </c>
      <c r="Q43">
        <v>0.57038999999999995</v>
      </c>
      <c r="R43">
        <v>0.57264800000000005</v>
      </c>
      <c r="S43">
        <v>0.57309500000000002</v>
      </c>
      <c r="T43">
        <v>0.57365500000000003</v>
      </c>
      <c r="U43">
        <v>0.57543200000000005</v>
      </c>
      <c r="V43">
        <v>0.57773399999999997</v>
      </c>
      <c r="W43">
        <v>0.58052700000000002</v>
      </c>
      <c r="X43">
        <v>0.58253500000000003</v>
      </c>
      <c r="Y43">
        <v>0.58428800000000003</v>
      </c>
      <c r="Z43">
        <v>0.58744600000000002</v>
      </c>
      <c r="AA43">
        <v>0.59095799999999998</v>
      </c>
      <c r="AB43">
        <v>0.59355000000000002</v>
      </c>
      <c r="AC43">
        <v>0.59870800000000002</v>
      </c>
      <c r="AD43">
        <v>0.60448100000000005</v>
      </c>
      <c r="AE43">
        <v>0.60957700000000004</v>
      </c>
      <c r="AF43" s="220">
        <v>4.0000000000000001E-3</v>
      </c>
    </row>
    <row r="44" spans="1:33" x14ac:dyDescent="0.45">
      <c r="A44" t="s">
        <v>1937</v>
      </c>
      <c r="B44" t="s">
        <v>1938</v>
      </c>
      <c r="C44" t="s">
        <v>1939</v>
      </c>
      <c r="D44" t="s">
        <v>1934</v>
      </c>
      <c r="E44">
        <v>0.212474</v>
      </c>
      <c r="F44">
        <v>0.252278</v>
      </c>
      <c r="G44">
        <v>0.25112499999999999</v>
      </c>
      <c r="H44">
        <v>0.25610899999999998</v>
      </c>
      <c r="I44">
        <v>0.25839600000000001</v>
      </c>
      <c r="J44">
        <v>0.26072200000000001</v>
      </c>
      <c r="K44">
        <v>0.26292700000000002</v>
      </c>
      <c r="L44">
        <v>0.26516800000000001</v>
      </c>
      <c r="M44">
        <v>0.26744299999999999</v>
      </c>
      <c r="N44">
        <v>0.26974700000000001</v>
      </c>
      <c r="O44">
        <v>0.27207999999999999</v>
      </c>
      <c r="P44">
        <v>0.27443800000000002</v>
      </c>
      <c r="Q44">
        <v>0.27682099999999998</v>
      </c>
      <c r="R44">
        <v>0.27922200000000003</v>
      </c>
      <c r="S44">
        <v>0.28164</v>
      </c>
      <c r="T44">
        <v>0.28407500000000002</v>
      </c>
      <c r="U44">
        <v>0.28652699999999998</v>
      </c>
      <c r="V44">
        <v>0.28899399999999997</v>
      </c>
      <c r="W44">
        <v>0.29147299999999998</v>
      </c>
      <c r="X44">
        <v>0.29396099999999997</v>
      </c>
      <c r="Y44">
        <v>0.29646600000000001</v>
      </c>
      <c r="Z44">
        <v>0.298987</v>
      </c>
      <c r="AA44">
        <v>0.30152200000000001</v>
      </c>
      <c r="AB44">
        <v>0.30407200000000001</v>
      </c>
      <c r="AC44">
        <v>0.30663800000000002</v>
      </c>
      <c r="AD44">
        <v>0.30922100000000002</v>
      </c>
      <c r="AE44">
        <v>0.31182399999999999</v>
      </c>
      <c r="AF44" s="220">
        <v>8.9999999999999993E-3</v>
      </c>
    </row>
    <row r="45" spans="1:33" x14ac:dyDescent="0.45">
      <c r="A45" t="s">
        <v>1940</v>
      </c>
      <c r="B45" t="s">
        <v>1941</v>
      </c>
      <c r="C45" t="s">
        <v>1942</v>
      </c>
      <c r="D45" t="s">
        <v>1934</v>
      </c>
      <c r="E45">
        <v>4.9461349999999999</v>
      </c>
      <c r="F45">
        <v>4.8223690000000001</v>
      </c>
      <c r="G45">
        <v>4.964588</v>
      </c>
      <c r="H45">
        <v>5.0124240000000002</v>
      </c>
      <c r="I45">
        <v>5.2058090000000004</v>
      </c>
      <c r="J45">
        <v>5.3904209999999999</v>
      </c>
      <c r="K45">
        <v>5.5056430000000001</v>
      </c>
      <c r="L45">
        <v>5.5762159999999996</v>
      </c>
      <c r="M45">
        <v>5.5980379999999998</v>
      </c>
      <c r="N45">
        <v>5.5758020000000004</v>
      </c>
      <c r="O45">
        <v>5.5736059999999998</v>
      </c>
      <c r="P45">
        <v>5.5686450000000001</v>
      </c>
      <c r="Q45">
        <v>5.5840160000000001</v>
      </c>
      <c r="R45">
        <v>5.6339110000000003</v>
      </c>
      <c r="S45">
        <v>5.6495519999999999</v>
      </c>
      <c r="T45">
        <v>5.6429590000000003</v>
      </c>
      <c r="U45">
        <v>5.6555739999999997</v>
      </c>
      <c r="V45">
        <v>5.6717089999999999</v>
      </c>
      <c r="W45">
        <v>5.680542</v>
      </c>
      <c r="X45">
        <v>5.6807049999999997</v>
      </c>
      <c r="Y45">
        <v>5.6792879999999997</v>
      </c>
      <c r="Z45">
        <v>5.6937239999999996</v>
      </c>
      <c r="AA45">
        <v>5.7116569999999998</v>
      </c>
      <c r="AB45">
        <v>5.724272</v>
      </c>
      <c r="AC45">
        <v>5.7576400000000003</v>
      </c>
      <c r="AD45">
        <v>5.8009110000000002</v>
      </c>
      <c r="AE45">
        <v>5.844055</v>
      </c>
      <c r="AF45" s="220">
        <v>8.0000000000000002E-3</v>
      </c>
    </row>
    <row r="46" spans="1:33" x14ac:dyDescent="0.45">
      <c r="A46" t="s">
        <v>1058</v>
      </c>
      <c r="B46" t="s">
        <v>1943</v>
      </c>
      <c r="C46" t="s">
        <v>1944</v>
      </c>
      <c r="D46" t="s">
        <v>1945</v>
      </c>
      <c r="E46" t="s">
        <v>1934</v>
      </c>
      <c r="F46">
        <v>4.2547000000000001E-2</v>
      </c>
      <c r="G46">
        <v>4.7558999999999997E-2</v>
      </c>
      <c r="H46">
        <v>4.8534000000000001E-2</v>
      </c>
      <c r="I46">
        <v>4.9889999999999997E-2</v>
      </c>
      <c r="J46">
        <v>5.0372E-2</v>
      </c>
      <c r="K46">
        <v>5.1213000000000002E-2</v>
      </c>
      <c r="L46">
        <v>5.2053000000000002E-2</v>
      </c>
      <c r="M46">
        <v>5.2771999999999999E-2</v>
      </c>
      <c r="N46">
        <v>5.3374999999999999E-2</v>
      </c>
      <c r="O46">
        <v>5.3948000000000003E-2</v>
      </c>
      <c r="P46">
        <v>5.4515000000000001E-2</v>
      </c>
      <c r="Q46">
        <v>5.5080999999999998E-2</v>
      </c>
      <c r="R46">
        <v>5.5645E-2</v>
      </c>
      <c r="S46">
        <v>5.6238000000000003E-2</v>
      </c>
      <c r="T46">
        <v>5.6808999999999998E-2</v>
      </c>
      <c r="U46">
        <v>5.7424999999999997E-2</v>
      </c>
      <c r="V46">
        <v>5.8055000000000002E-2</v>
      </c>
      <c r="W46">
        <v>5.8650000000000001E-2</v>
      </c>
      <c r="X46">
        <v>5.9235000000000003E-2</v>
      </c>
      <c r="Y46">
        <v>5.9776000000000003E-2</v>
      </c>
      <c r="Z46">
        <v>6.0312999999999999E-2</v>
      </c>
      <c r="AA46">
        <v>6.089E-2</v>
      </c>
      <c r="AB46">
        <v>6.1505999999999998E-2</v>
      </c>
      <c r="AC46">
        <v>6.2137999999999999E-2</v>
      </c>
      <c r="AD46">
        <v>6.2601000000000004E-2</v>
      </c>
      <c r="AE46">
        <v>6.3001000000000001E-2</v>
      </c>
      <c r="AF46">
        <v>6.3501000000000002E-2</v>
      </c>
      <c r="AG46" s="220">
        <v>1.2E-2</v>
      </c>
    </row>
    <row r="47" spans="1:33" s="31" customFormat="1" x14ac:dyDescent="0.45">
      <c r="A47" s="31" t="s">
        <v>1058</v>
      </c>
      <c r="B47" s="31" t="s">
        <v>1946</v>
      </c>
      <c r="C47" s="31" t="s">
        <v>1947</v>
      </c>
      <c r="D47" s="31" t="s">
        <v>1948</v>
      </c>
      <c r="E47" s="31" t="s">
        <v>1934</v>
      </c>
      <c r="F47" s="31">
        <v>0.36183799999999999</v>
      </c>
      <c r="G47" s="31">
        <v>0.453293</v>
      </c>
      <c r="H47" s="31">
        <v>0.44048300000000001</v>
      </c>
      <c r="I47" s="31">
        <v>0.42798999999999998</v>
      </c>
      <c r="J47" s="31">
        <v>0.42988599999999999</v>
      </c>
      <c r="K47" s="31">
        <v>0.43346800000000002</v>
      </c>
      <c r="L47" s="31">
        <v>0.43480799999999997</v>
      </c>
      <c r="M47" s="31">
        <v>0.44637700000000002</v>
      </c>
      <c r="N47" s="31">
        <v>0.45232600000000001</v>
      </c>
      <c r="O47" s="31">
        <v>0.45746700000000001</v>
      </c>
      <c r="P47" s="31">
        <v>0.46740300000000001</v>
      </c>
      <c r="Q47" s="31">
        <v>0.47844199999999998</v>
      </c>
      <c r="R47" s="31">
        <v>0.48155199999999998</v>
      </c>
      <c r="S47" s="31">
        <v>0.49673400000000001</v>
      </c>
      <c r="T47" s="31">
        <v>0.50453400000000004</v>
      </c>
      <c r="U47" s="31">
        <v>0.508656</v>
      </c>
      <c r="V47" s="31">
        <v>0.510467</v>
      </c>
      <c r="W47" s="31">
        <v>0.511181</v>
      </c>
      <c r="X47" s="31">
        <v>0.51742600000000005</v>
      </c>
      <c r="Y47" s="31">
        <v>0.517424</v>
      </c>
      <c r="Z47" s="31">
        <v>0.51679799999999998</v>
      </c>
      <c r="AA47" s="31">
        <v>0.52036499999999997</v>
      </c>
      <c r="AB47" s="31">
        <v>0.51754100000000003</v>
      </c>
      <c r="AC47" s="31">
        <v>0.51969799999999999</v>
      </c>
      <c r="AD47" s="31">
        <v>0.523316</v>
      </c>
      <c r="AE47" s="31">
        <v>0.52818200000000004</v>
      </c>
      <c r="AF47" s="31">
        <v>0.530443</v>
      </c>
      <c r="AG47" s="221">
        <v>6.0000000000000001E-3</v>
      </c>
    </row>
    <row r="48" spans="1:33" x14ac:dyDescent="0.45">
      <c r="A48" t="s">
        <v>1949</v>
      </c>
      <c r="B48" t="s">
        <v>1950</v>
      </c>
      <c r="C48" t="s">
        <v>1951</v>
      </c>
      <c r="D48" t="s">
        <v>1952</v>
      </c>
      <c r="E48" t="s">
        <v>1934</v>
      </c>
      <c r="F48">
        <v>0.174345</v>
      </c>
      <c r="G48">
        <v>0.218305</v>
      </c>
      <c r="H48">
        <v>0.207924</v>
      </c>
      <c r="I48">
        <v>0.21389</v>
      </c>
      <c r="J48">
        <v>0.21459600000000001</v>
      </c>
      <c r="K48">
        <v>0.22205800000000001</v>
      </c>
      <c r="L48">
        <v>0.227463</v>
      </c>
      <c r="M48">
        <v>0.23264399999999999</v>
      </c>
      <c r="N48">
        <v>0.2349</v>
      </c>
      <c r="O48">
        <v>0.2366</v>
      </c>
      <c r="P48">
        <v>0.23882100000000001</v>
      </c>
      <c r="Q48">
        <v>0.24069399999999999</v>
      </c>
      <c r="R48">
        <v>0.242149</v>
      </c>
      <c r="S48">
        <v>0.24348400000000001</v>
      </c>
      <c r="T48">
        <v>0.244337</v>
      </c>
      <c r="U48">
        <v>0.244698</v>
      </c>
      <c r="V48">
        <v>0.245282</v>
      </c>
      <c r="W48">
        <v>0.24639</v>
      </c>
      <c r="X48">
        <v>0.247255</v>
      </c>
      <c r="Y48">
        <v>0.24770700000000001</v>
      </c>
      <c r="Z48">
        <v>0.247784</v>
      </c>
      <c r="AA48">
        <v>0.247916</v>
      </c>
      <c r="AB48">
        <v>0.24746699999999999</v>
      </c>
      <c r="AC48">
        <v>0.24772</v>
      </c>
      <c r="AD48">
        <v>0.248559</v>
      </c>
      <c r="AE48">
        <v>0.24888399999999999</v>
      </c>
      <c r="AF48">
        <v>0.249581</v>
      </c>
      <c r="AG48" s="220">
        <v>5.0000000000000001E-3</v>
      </c>
    </row>
    <row r="49" spans="1:33" x14ac:dyDescent="0.45">
      <c r="A49" t="s">
        <v>1949</v>
      </c>
      <c r="B49" t="s">
        <v>1953</v>
      </c>
      <c r="C49" t="s">
        <v>1954</v>
      </c>
      <c r="D49" t="s">
        <v>1955</v>
      </c>
      <c r="E49" t="s">
        <v>1934</v>
      </c>
      <c r="F49">
        <v>0.77164500000000003</v>
      </c>
      <c r="G49">
        <v>0.86051500000000003</v>
      </c>
      <c r="H49">
        <v>0.751776</v>
      </c>
      <c r="I49">
        <v>0.81137000000000004</v>
      </c>
      <c r="J49">
        <v>0.83794800000000003</v>
      </c>
      <c r="K49">
        <v>0.86489099999999997</v>
      </c>
      <c r="L49">
        <v>0.86612</v>
      </c>
      <c r="M49">
        <v>0.86722100000000002</v>
      </c>
      <c r="N49">
        <v>0.86822500000000002</v>
      </c>
      <c r="O49">
        <v>0.869031</v>
      </c>
      <c r="P49">
        <v>0.86999099999999996</v>
      </c>
      <c r="Q49">
        <v>0.87098100000000001</v>
      </c>
      <c r="R49">
        <v>0.872112</v>
      </c>
      <c r="S49">
        <v>0.87346400000000002</v>
      </c>
      <c r="T49">
        <v>0.874722</v>
      </c>
      <c r="U49">
        <v>0.87590199999999996</v>
      </c>
      <c r="V49">
        <v>0.87710200000000005</v>
      </c>
      <c r="W49">
        <v>0.87825399999999998</v>
      </c>
      <c r="X49">
        <v>0.87939199999999995</v>
      </c>
      <c r="Y49">
        <v>0.88050399999999995</v>
      </c>
      <c r="Z49">
        <v>0.88156100000000004</v>
      </c>
      <c r="AA49">
        <v>0.88262700000000005</v>
      </c>
      <c r="AB49">
        <v>0.88370099999999996</v>
      </c>
      <c r="AC49">
        <v>0.88475400000000004</v>
      </c>
      <c r="AD49">
        <v>0.88583000000000001</v>
      </c>
      <c r="AE49">
        <v>0.886911</v>
      </c>
      <c r="AF49">
        <v>0.88795900000000005</v>
      </c>
      <c r="AG49" s="220">
        <v>1E-3</v>
      </c>
    </row>
    <row r="50" spans="1:33" x14ac:dyDescent="0.45">
      <c r="A50" t="s">
        <v>1956</v>
      </c>
      <c r="B50" t="s">
        <v>1957</v>
      </c>
      <c r="C50" t="s">
        <v>1958</v>
      </c>
      <c r="D50" t="s">
        <v>1934</v>
      </c>
      <c r="E50">
        <v>0.241567</v>
      </c>
      <c r="F50">
        <v>0.25423499999999999</v>
      </c>
      <c r="G50">
        <v>0.25164199999999998</v>
      </c>
      <c r="H50">
        <v>0.254469</v>
      </c>
      <c r="I50">
        <v>0.25570199999999998</v>
      </c>
      <c r="J50">
        <v>0.25679299999999999</v>
      </c>
      <c r="K50">
        <v>0.25789800000000002</v>
      </c>
      <c r="L50">
        <v>0.25904700000000003</v>
      </c>
      <c r="M50">
        <v>0.25999100000000003</v>
      </c>
      <c r="N50">
        <v>0.261019</v>
      </c>
      <c r="O50">
        <v>0.26220900000000003</v>
      </c>
      <c r="P50">
        <v>0.26345099999999999</v>
      </c>
      <c r="Q50">
        <v>0.26473099999999999</v>
      </c>
      <c r="R50">
        <v>0.26616600000000001</v>
      </c>
      <c r="S50">
        <v>0.26756999999999997</v>
      </c>
      <c r="T50">
        <v>0.26906600000000003</v>
      </c>
      <c r="U50">
        <v>0.27052500000000002</v>
      </c>
      <c r="V50">
        <v>0.27199499999999999</v>
      </c>
      <c r="W50">
        <v>0.27372400000000002</v>
      </c>
      <c r="X50">
        <v>0.27533800000000003</v>
      </c>
      <c r="Y50">
        <v>0.276777</v>
      </c>
      <c r="Z50">
        <v>0.278285</v>
      </c>
      <c r="AA50">
        <v>0.27959800000000001</v>
      </c>
      <c r="AB50">
        <v>0.28087000000000001</v>
      </c>
      <c r="AC50">
        <v>0.282605</v>
      </c>
      <c r="AD50">
        <v>0.28433000000000003</v>
      </c>
      <c r="AE50">
        <v>0.28605199999999997</v>
      </c>
      <c r="AF50" s="220">
        <v>5.0000000000000001E-3</v>
      </c>
    </row>
    <row r="51" spans="1:33" x14ac:dyDescent="0.45">
      <c r="A51" t="s">
        <v>1061</v>
      </c>
      <c r="B51" t="s">
        <v>1959</v>
      </c>
      <c r="C51" t="s">
        <v>1960</v>
      </c>
      <c r="D51" t="s">
        <v>1934</v>
      </c>
      <c r="E51">
        <v>2.4377</v>
      </c>
      <c r="F51">
        <v>2.515218</v>
      </c>
      <c r="G51">
        <v>2.469792</v>
      </c>
      <c r="H51">
        <v>2.4828619999999999</v>
      </c>
      <c r="I51">
        <v>2.5017339999999999</v>
      </c>
      <c r="J51">
        <v>2.5245880000000001</v>
      </c>
      <c r="K51">
        <v>2.5462630000000002</v>
      </c>
      <c r="L51">
        <v>2.5660880000000001</v>
      </c>
      <c r="M51">
        <v>2.5830609999999998</v>
      </c>
      <c r="N51">
        <v>2.5978319999999999</v>
      </c>
      <c r="O51">
        <v>2.6129959999999999</v>
      </c>
      <c r="P51">
        <v>2.6273780000000002</v>
      </c>
      <c r="Q51">
        <v>2.6444939999999999</v>
      </c>
      <c r="R51">
        <v>2.6636039999999999</v>
      </c>
      <c r="S51">
        <v>2.6811720000000001</v>
      </c>
      <c r="T51">
        <v>2.6957559999999998</v>
      </c>
      <c r="U51">
        <v>2.7098800000000001</v>
      </c>
      <c r="V51">
        <v>2.7223000000000002</v>
      </c>
      <c r="W51">
        <v>2.7330190000000001</v>
      </c>
      <c r="X51">
        <v>2.7426919999999999</v>
      </c>
      <c r="Y51">
        <v>2.7508689999999998</v>
      </c>
      <c r="Z51">
        <v>2.7585639999999998</v>
      </c>
      <c r="AA51">
        <v>2.7658109999999998</v>
      </c>
      <c r="AB51">
        <v>2.7723179999999998</v>
      </c>
      <c r="AC51">
        <v>2.7780010000000002</v>
      </c>
      <c r="AD51">
        <v>2.7827700000000002</v>
      </c>
      <c r="AE51">
        <v>2.7868580000000001</v>
      </c>
      <c r="AF51" s="220">
        <v>4.0000000000000001E-3</v>
      </c>
    </row>
    <row r="52" spans="1:33" x14ac:dyDescent="0.45">
      <c r="A52" t="s">
        <v>1961</v>
      </c>
      <c r="B52" t="s">
        <v>1962</v>
      </c>
      <c r="C52" t="s">
        <v>1963</v>
      </c>
      <c r="D52" t="s">
        <v>1934</v>
      </c>
      <c r="E52">
        <v>0.71356900000000001</v>
      </c>
      <c r="F52">
        <v>0.76522900000000005</v>
      </c>
      <c r="G52">
        <v>0.74579200000000001</v>
      </c>
      <c r="H52">
        <v>0.72425899999999999</v>
      </c>
      <c r="I52">
        <v>0.69498499999999996</v>
      </c>
      <c r="J52">
        <v>0.674485</v>
      </c>
      <c r="K52">
        <v>0.66106600000000004</v>
      </c>
      <c r="L52">
        <v>0.65303800000000001</v>
      </c>
      <c r="M52">
        <v>0.64870099999999997</v>
      </c>
      <c r="N52">
        <v>0.64669399999999999</v>
      </c>
      <c r="O52">
        <v>0.64537</v>
      </c>
      <c r="P52">
        <v>0.644007</v>
      </c>
      <c r="Q52">
        <v>0.64260499999999998</v>
      </c>
      <c r="R52">
        <v>0.64495800000000003</v>
      </c>
      <c r="S52">
        <v>0.65077499999999999</v>
      </c>
      <c r="T52">
        <v>0.65686299999999997</v>
      </c>
      <c r="U52">
        <v>0.663242</v>
      </c>
      <c r="V52">
        <v>0.66988800000000004</v>
      </c>
      <c r="W52">
        <v>0.676763</v>
      </c>
      <c r="X52">
        <v>0.68388400000000005</v>
      </c>
      <c r="Y52">
        <v>0.69122399999999995</v>
      </c>
      <c r="Z52">
        <v>0.69878499999999999</v>
      </c>
      <c r="AA52">
        <v>0.706538</v>
      </c>
      <c r="AB52">
        <v>0.71453</v>
      </c>
      <c r="AC52">
        <v>0.72272899999999995</v>
      </c>
      <c r="AD52">
        <v>0.73115600000000003</v>
      </c>
      <c r="AE52">
        <v>0.73980699999999999</v>
      </c>
      <c r="AF52" s="220">
        <v>-1E-3</v>
      </c>
    </row>
    <row r="53" spans="1:33" x14ac:dyDescent="0.45">
      <c r="A53" t="s">
        <v>1964</v>
      </c>
      <c r="B53" t="s">
        <v>1965</v>
      </c>
      <c r="C53" t="s">
        <v>1966</v>
      </c>
      <c r="D53" t="s">
        <v>1934</v>
      </c>
      <c r="E53">
        <v>0.127</v>
      </c>
      <c r="F53">
        <v>0.14000000000000001</v>
      </c>
      <c r="G53">
        <v>0.13328599999999999</v>
      </c>
      <c r="H53">
        <v>0.12975999999999999</v>
      </c>
      <c r="I53">
        <v>0.13128100000000001</v>
      </c>
      <c r="J53">
        <v>0.133046</v>
      </c>
      <c r="K53">
        <v>0.13466600000000001</v>
      </c>
      <c r="L53">
        <v>0.13583600000000001</v>
      </c>
      <c r="M53">
        <v>0.136632</v>
      </c>
      <c r="N53">
        <v>0.13694700000000001</v>
      </c>
      <c r="O53">
        <v>0.137237</v>
      </c>
      <c r="P53">
        <v>0.137489</v>
      </c>
      <c r="Q53">
        <v>0.13789999999999999</v>
      </c>
      <c r="R53">
        <v>0.13852500000000001</v>
      </c>
      <c r="S53">
        <v>0.13905100000000001</v>
      </c>
      <c r="T53">
        <v>0.13947200000000001</v>
      </c>
      <c r="U53">
        <v>0.139873</v>
      </c>
      <c r="V53">
        <v>0.14025199999999999</v>
      </c>
      <c r="W53">
        <v>0.14056299999999999</v>
      </c>
      <c r="X53">
        <v>0.14079700000000001</v>
      </c>
      <c r="Y53">
        <v>0.14096400000000001</v>
      </c>
      <c r="Z53">
        <v>0.141151</v>
      </c>
      <c r="AA53">
        <v>0.14133299999999999</v>
      </c>
      <c r="AB53">
        <v>0.141486</v>
      </c>
      <c r="AC53">
        <v>0.14174700000000001</v>
      </c>
      <c r="AD53">
        <v>0.14206299999999999</v>
      </c>
      <c r="AE53">
        <v>0.14238100000000001</v>
      </c>
      <c r="AF53" s="220">
        <v>1E-3</v>
      </c>
    </row>
    <row r="54" spans="1:33" x14ac:dyDescent="0.45">
      <c r="A54" t="s">
        <v>1967</v>
      </c>
      <c r="B54" t="s">
        <v>1968</v>
      </c>
      <c r="C54" t="s">
        <v>1969</v>
      </c>
      <c r="D54" t="s">
        <v>1934</v>
      </c>
      <c r="E54">
        <v>0.61317299999999997</v>
      </c>
      <c r="F54">
        <v>0.64727699999999999</v>
      </c>
      <c r="G54">
        <v>0.66506100000000001</v>
      </c>
      <c r="H54">
        <v>0.70404199999999995</v>
      </c>
      <c r="I54">
        <v>0.67113100000000003</v>
      </c>
      <c r="J54">
        <v>0.67561099999999996</v>
      </c>
      <c r="K54">
        <v>0.68276099999999995</v>
      </c>
      <c r="L54">
        <v>0.67952599999999996</v>
      </c>
      <c r="M54">
        <v>0.67652100000000004</v>
      </c>
      <c r="N54">
        <v>0.67436600000000002</v>
      </c>
      <c r="O54">
        <v>0.67573300000000003</v>
      </c>
      <c r="P54">
        <v>0.67489100000000002</v>
      </c>
      <c r="Q54">
        <v>0.674539</v>
      </c>
      <c r="R54">
        <v>0.67423500000000003</v>
      </c>
      <c r="S54">
        <v>0.67388199999999998</v>
      </c>
      <c r="T54">
        <v>0.67388700000000001</v>
      </c>
      <c r="U54">
        <v>0.67464299999999999</v>
      </c>
      <c r="V54">
        <v>0.675037</v>
      </c>
      <c r="W54">
        <v>0.67608599999999996</v>
      </c>
      <c r="X54">
        <v>0.67683700000000002</v>
      </c>
      <c r="Y54">
        <v>0.67781899999999995</v>
      </c>
      <c r="Z54">
        <v>0.67836099999999999</v>
      </c>
      <c r="AA54">
        <v>0.67855699999999997</v>
      </c>
      <c r="AB54">
        <v>0.68120000000000003</v>
      </c>
      <c r="AC54">
        <v>0.68255699999999997</v>
      </c>
      <c r="AD54">
        <v>0.68405300000000002</v>
      </c>
      <c r="AE54">
        <v>0.68537899999999996</v>
      </c>
      <c r="AF54" s="220">
        <v>2E-3</v>
      </c>
    </row>
    <row r="55" spans="1:33" x14ac:dyDescent="0.45">
      <c r="A55" t="s">
        <v>1057</v>
      </c>
      <c r="B55" t="s">
        <v>1970</v>
      </c>
      <c r="C55" t="s">
        <v>1971</v>
      </c>
      <c r="D55" t="s">
        <v>1934</v>
      </c>
      <c r="E55">
        <v>27.039729999999999</v>
      </c>
      <c r="F55">
        <v>27.586463999999999</v>
      </c>
      <c r="G55">
        <v>27.116598</v>
      </c>
      <c r="H55">
        <v>27.312836000000001</v>
      </c>
      <c r="I55">
        <v>27.411825</v>
      </c>
      <c r="J55">
        <v>27.559623999999999</v>
      </c>
      <c r="K55">
        <v>27.602029999999999</v>
      </c>
      <c r="L55">
        <v>27.594277999999999</v>
      </c>
      <c r="M55">
        <v>27.524004000000001</v>
      </c>
      <c r="N55">
        <v>27.395347999999998</v>
      </c>
      <c r="O55">
        <v>27.32197</v>
      </c>
      <c r="P55">
        <v>27.251783</v>
      </c>
      <c r="Q55">
        <v>27.212990000000001</v>
      </c>
      <c r="R55">
        <v>27.269549999999999</v>
      </c>
      <c r="S55">
        <v>27.305567</v>
      </c>
      <c r="T55">
        <v>27.336165999999999</v>
      </c>
      <c r="U55">
        <v>27.401593999999999</v>
      </c>
      <c r="V55">
        <v>27.485883999999999</v>
      </c>
      <c r="W55">
        <v>27.598676999999999</v>
      </c>
      <c r="X55">
        <v>27.695276</v>
      </c>
      <c r="Y55">
        <v>27.784191</v>
      </c>
      <c r="Z55">
        <v>27.896933000000001</v>
      </c>
      <c r="AA55">
        <v>27.993967000000001</v>
      </c>
      <c r="AB55">
        <v>28.088481999999999</v>
      </c>
      <c r="AC55">
        <v>28.257708000000001</v>
      </c>
      <c r="AD55">
        <v>28.434743999999998</v>
      </c>
      <c r="AE55">
        <v>28.600576</v>
      </c>
      <c r="AF55" s="220">
        <v>1E-3</v>
      </c>
    </row>
    <row r="56" spans="1:33" x14ac:dyDescent="0.45">
      <c r="A56" t="s">
        <v>1972</v>
      </c>
      <c r="C56" t="s">
        <v>1973</v>
      </c>
    </row>
    <row r="57" spans="1:33" x14ac:dyDescent="0.45">
      <c r="A57" t="s">
        <v>1931</v>
      </c>
      <c r="B57" t="s">
        <v>1932</v>
      </c>
      <c r="C57" t="s">
        <v>1974</v>
      </c>
      <c r="D57" t="s">
        <v>1975</v>
      </c>
      <c r="E57">
        <v>8.5044780000000006</v>
      </c>
      <c r="F57">
        <v>8.6281479999999995</v>
      </c>
      <c r="G57">
        <v>8.4275380000000002</v>
      </c>
      <c r="H57">
        <v>8.458774</v>
      </c>
      <c r="I57">
        <v>8.4144919999999992</v>
      </c>
      <c r="J57">
        <v>8.3595500000000005</v>
      </c>
      <c r="K57">
        <v>8.2998159999999999</v>
      </c>
      <c r="L57">
        <v>8.2410309999999996</v>
      </c>
      <c r="M57">
        <v>8.180752</v>
      </c>
      <c r="N57">
        <v>8.1348339999999997</v>
      </c>
      <c r="O57">
        <v>8.0826010000000004</v>
      </c>
      <c r="P57">
        <v>8.0496309999999998</v>
      </c>
      <c r="Q57">
        <v>8.0354189999999992</v>
      </c>
      <c r="R57">
        <v>8.0322479999999992</v>
      </c>
      <c r="S57">
        <v>8.0265830000000005</v>
      </c>
      <c r="T57">
        <v>8.0315630000000002</v>
      </c>
      <c r="U57">
        <v>8.0488219999999995</v>
      </c>
      <c r="V57">
        <v>8.0838190000000001</v>
      </c>
      <c r="W57">
        <v>8.1366350000000001</v>
      </c>
      <c r="X57">
        <v>8.2090870000000002</v>
      </c>
      <c r="Y57">
        <v>8.252777</v>
      </c>
      <c r="Z57">
        <v>8.3082790000000006</v>
      </c>
      <c r="AA57">
        <v>8.3902610000000006</v>
      </c>
      <c r="AB57">
        <v>8.4877760000000002</v>
      </c>
      <c r="AC57">
        <v>8.5219179999999994</v>
      </c>
      <c r="AD57">
        <v>8.5790209999999991</v>
      </c>
      <c r="AE57">
        <v>8.6415959999999998</v>
      </c>
      <c r="AF57" s="220">
        <v>0</v>
      </c>
    </row>
    <row r="58" spans="1:33" x14ac:dyDescent="0.45">
      <c r="A58" t="s">
        <v>1852</v>
      </c>
      <c r="B58" t="s">
        <v>1935</v>
      </c>
      <c r="C58" t="s">
        <v>1976</v>
      </c>
      <c r="D58" t="s">
        <v>1975</v>
      </c>
      <c r="E58">
        <v>0.26366899999999999</v>
      </c>
      <c r="F58">
        <v>0.28466000000000002</v>
      </c>
      <c r="G58">
        <v>0.28428599999999998</v>
      </c>
      <c r="H58">
        <v>0.28237699999999999</v>
      </c>
      <c r="I58">
        <v>0.28532400000000002</v>
      </c>
      <c r="J58">
        <v>0.29262199999999999</v>
      </c>
      <c r="K58">
        <v>0.29797699999999999</v>
      </c>
      <c r="L58">
        <v>0.30019699999999999</v>
      </c>
      <c r="M58">
        <v>0.29990800000000001</v>
      </c>
      <c r="N58">
        <v>0.29729299999999997</v>
      </c>
      <c r="O58">
        <v>0.29547699999999999</v>
      </c>
      <c r="P58">
        <v>0.29361199999999998</v>
      </c>
      <c r="Q58">
        <v>0.29269400000000001</v>
      </c>
      <c r="R58">
        <v>0.29407899999999998</v>
      </c>
      <c r="S58">
        <v>0.29438199999999998</v>
      </c>
      <c r="T58">
        <v>0.29472300000000001</v>
      </c>
      <c r="U58">
        <v>0.29569299999999998</v>
      </c>
      <c r="V58">
        <v>0.296929</v>
      </c>
      <c r="W58">
        <v>0.29842999999999997</v>
      </c>
      <c r="X58">
        <v>0.29952600000000001</v>
      </c>
      <c r="Y58">
        <v>0.30047400000000002</v>
      </c>
      <c r="Z58">
        <v>0.30213899999999999</v>
      </c>
      <c r="AA58">
        <v>0.30397200000000002</v>
      </c>
      <c r="AB58">
        <v>0.30533399999999999</v>
      </c>
      <c r="AC58">
        <v>0.30799799999999999</v>
      </c>
      <c r="AD58">
        <v>0.31098300000000001</v>
      </c>
      <c r="AE58">
        <v>0.31361699999999998</v>
      </c>
      <c r="AF58" s="220">
        <v>4.0000000000000001E-3</v>
      </c>
    </row>
    <row r="59" spans="1:33" x14ac:dyDescent="0.45">
      <c r="A59" t="s">
        <v>1937</v>
      </c>
      <c r="B59" t="s">
        <v>1938</v>
      </c>
      <c r="C59" t="s">
        <v>1977</v>
      </c>
      <c r="D59" t="s">
        <v>1975</v>
      </c>
      <c r="E59">
        <v>0.102479</v>
      </c>
      <c r="F59">
        <v>0.12152300000000001</v>
      </c>
      <c r="G59">
        <v>0.12105</v>
      </c>
      <c r="H59">
        <v>0.12346600000000001</v>
      </c>
      <c r="I59">
        <v>0.124611</v>
      </c>
      <c r="J59">
        <v>0.125723</v>
      </c>
      <c r="K59">
        <v>0.126778</v>
      </c>
      <c r="L59">
        <v>0.12785299999999999</v>
      </c>
      <c r="M59">
        <v>0.128943</v>
      </c>
      <c r="N59">
        <v>0.130051</v>
      </c>
      <c r="O59">
        <v>0.13117000000000001</v>
      </c>
      <c r="P59">
        <v>0.13230900000000001</v>
      </c>
      <c r="Q59">
        <v>0.13346</v>
      </c>
      <c r="R59">
        <v>0.134627</v>
      </c>
      <c r="S59">
        <v>0.13578799999999999</v>
      </c>
      <c r="T59">
        <v>0.13695199999999999</v>
      </c>
      <c r="U59">
        <v>0.138124</v>
      </c>
      <c r="V59">
        <v>0.13930100000000001</v>
      </c>
      <c r="W59">
        <v>0.140485</v>
      </c>
      <c r="X59">
        <v>0.141675</v>
      </c>
      <c r="Y59">
        <v>0.142871</v>
      </c>
      <c r="Z59">
        <v>0.14407600000000001</v>
      </c>
      <c r="AA59">
        <v>0.145287</v>
      </c>
      <c r="AB59">
        <v>0.146507</v>
      </c>
      <c r="AC59">
        <v>0.147733</v>
      </c>
      <c r="AD59">
        <v>0.14896899999999999</v>
      </c>
      <c r="AE59">
        <v>0.15021300000000001</v>
      </c>
      <c r="AF59" s="220">
        <v>8.9999999999999993E-3</v>
      </c>
    </row>
    <row r="60" spans="1:33" x14ac:dyDescent="0.45">
      <c r="A60" t="s">
        <v>1940</v>
      </c>
      <c r="B60" t="s">
        <v>1941</v>
      </c>
      <c r="C60" t="s">
        <v>1978</v>
      </c>
      <c r="D60" t="s">
        <v>1975</v>
      </c>
      <c r="E60">
        <v>2.3852410000000002</v>
      </c>
      <c r="F60">
        <v>2.3216779999999999</v>
      </c>
      <c r="G60">
        <v>2.391419</v>
      </c>
      <c r="H60">
        <v>2.4143020000000002</v>
      </c>
      <c r="I60">
        <v>2.5077340000000001</v>
      </c>
      <c r="J60">
        <v>2.5960000000000001</v>
      </c>
      <c r="K60">
        <v>2.6508219999999998</v>
      </c>
      <c r="L60">
        <v>2.6843279999999998</v>
      </c>
      <c r="M60">
        <v>2.6945239999999999</v>
      </c>
      <c r="N60">
        <v>2.6836579999999999</v>
      </c>
      <c r="O60">
        <v>2.6824919999999999</v>
      </c>
      <c r="P60">
        <v>2.680221</v>
      </c>
      <c r="Q60">
        <v>2.6878549999999999</v>
      </c>
      <c r="R60">
        <v>2.7122220000000001</v>
      </c>
      <c r="S60">
        <v>2.719751</v>
      </c>
      <c r="T60">
        <v>2.7164570000000001</v>
      </c>
      <c r="U60">
        <v>2.7224210000000002</v>
      </c>
      <c r="V60">
        <v>2.730105</v>
      </c>
      <c r="W60">
        <v>2.7342409999999999</v>
      </c>
      <c r="X60">
        <v>2.7342010000000001</v>
      </c>
      <c r="Y60">
        <v>2.7334040000000002</v>
      </c>
      <c r="Z60">
        <v>2.7402169999999999</v>
      </c>
      <c r="AA60">
        <v>2.748729</v>
      </c>
      <c r="AB60">
        <v>2.7547130000000002</v>
      </c>
      <c r="AC60">
        <v>2.770642</v>
      </c>
      <c r="AD60">
        <v>2.7912849999999998</v>
      </c>
      <c r="AE60">
        <v>2.8118460000000001</v>
      </c>
      <c r="AF60" s="220">
        <v>8.0000000000000002E-3</v>
      </c>
    </row>
    <row r="61" spans="1:33" x14ac:dyDescent="0.45">
      <c r="A61" t="s">
        <v>1058</v>
      </c>
      <c r="B61" t="s">
        <v>1943</v>
      </c>
      <c r="C61" t="s">
        <v>1944</v>
      </c>
      <c r="D61" t="s">
        <v>1979</v>
      </c>
      <c r="E61" t="s">
        <v>1975</v>
      </c>
      <c r="F61">
        <v>2.0154999999999999E-2</v>
      </c>
      <c r="G61">
        <v>2.2543000000000001E-2</v>
      </c>
      <c r="H61">
        <v>2.3011E-2</v>
      </c>
      <c r="I61">
        <v>2.3658999999999999E-2</v>
      </c>
      <c r="J61">
        <v>2.3893000000000001E-2</v>
      </c>
      <c r="K61">
        <v>2.4292999999999999E-2</v>
      </c>
      <c r="L61">
        <v>2.4691000000000001E-2</v>
      </c>
      <c r="M61">
        <v>2.5033E-2</v>
      </c>
      <c r="N61">
        <v>2.5319000000000001E-2</v>
      </c>
      <c r="O61">
        <v>2.5590000000000002E-2</v>
      </c>
      <c r="P61">
        <v>2.5860000000000001E-2</v>
      </c>
      <c r="Q61">
        <v>2.6127999999999998E-2</v>
      </c>
      <c r="R61">
        <v>2.6394999999999998E-2</v>
      </c>
      <c r="S61">
        <v>2.6676999999999999E-2</v>
      </c>
      <c r="T61">
        <v>2.6946999999999999E-2</v>
      </c>
      <c r="U61">
        <v>2.7238999999999999E-2</v>
      </c>
      <c r="V61">
        <v>2.7538E-2</v>
      </c>
      <c r="W61">
        <v>2.7820000000000001E-2</v>
      </c>
      <c r="X61">
        <v>2.8098000000000001E-2</v>
      </c>
      <c r="Y61">
        <v>2.8354000000000001E-2</v>
      </c>
      <c r="Z61">
        <v>2.8608000000000001E-2</v>
      </c>
      <c r="AA61">
        <v>2.8882000000000001E-2</v>
      </c>
      <c r="AB61">
        <v>2.9173999999999999E-2</v>
      </c>
      <c r="AC61">
        <v>2.9474E-2</v>
      </c>
      <c r="AD61">
        <v>2.9693000000000001E-2</v>
      </c>
      <c r="AE61">
        <v>2.9883E-2</v>
      </c>
      <c r="AF61">
        <v>3.0120000000000001E-2</v>
      </c>
      <c r="AG61" s="220">
        <v>1.2E-2</v>
      </c>
    </row>
    <row r="62" spans="1:33" x14ac:dyDescent="0.45">
      <c r="A62" t="s">
        <v>1058</v>
      </c>
      <c r="B62" t="s">
        <v>1946</v>
      </c>
      <c r="C62" t="s">
        <v>1947</v>
      </c>
      <c r="D62" t="s">
        <v>1980</v>
      </c>
      <c r="E62" t="s">
        <v>1975</v>
      </c>
      <c r="F62">
        <v>0.17194300000000001</v>
      </c>
      <c r="G62">
        <v>0.21553</v>
      </c>
      <c r="H62">
        <v>0.20952799999999999</v>
      </c>
      <c r="I62">
        <v>0.203653</v>
      </c>
      <c r="J62">
        <v>0.20464099999999999</v>
      </c>
      <c r="K62">
        <v>0.206346</v>
      </c>
      <c r="L62">
        <v>0.206984</v>
      </c>
      <c r="M62">
        <v>0.21249100000000001</v>
      </c>
      <c r="N62">
        <v>0.21532299999999999</v>
      </c>
      <c r="O62">
        <v>0.21776999999999999</v>
      </c>
      <c r="P62">
        <v>0.2225</v>
      </c>
      <c r="Q62">
        <v>0.22775500000000001</v>
      </c>
      <c r="R62">
        <v>0.229236</v>
      </c>
      <c r="S62">
        <v>0.23646300000000001</v>
      </c>
      <c r="T62">
        <v>0.240176</v>
      </c>
      <c r="U62">
        <v>0.24213799999999999</v>
      </c>
      <c r="V62">
        <v>0.24299999999999999</v>
      </c>
      <c r="W62">
        <v>0.24334</v>
      </c>
      <c r="X62">
        <v>0.246313</v>
      </c>
      <c r="Y62">
        <v>0.246312</v>
      </c>
      <c r="Z62">
        <v>0.24601400000000001</v>
      </c>
      <c r="AA62">
        <v>0.24771199999999999</v>
      </c>
      <c r="AB62">
        <v>0.246368</v>
      </c>
      <c r="AC62">
        <v>0.247394</v>
      </c>
      <c r="AD62">
        <v>0.24911700000000001</v>
      </c>
      <c r="AE62">
        <v>0.25143300000000002</v>
      </c>
      <c r="AF62">
        <v>0.25250899999999998</v>
      </c>
      <c r="AG62" s="220">
        <v>6.0000000000000001E-3</v>
      </c>
    </row>
    <row r="63" spans="1:33" x14ac:dyDescent="0.45">
      <c r="A63" t="s">
        <v>1949</v>
      </c>
      <c r="B63" t="s">
        <v>1950</v>
      </c>
      <c r="C63" t="s">
        <v>1951</v>
      </c>
      <c r="D63" t="s">
        <v>1981</v>
      </c>
      <c r="E63" t="s">
        <v>1975</v>
      </c>
      <c r="F63">
        <v>8.0494999999999997E-2</v>
      </c>
      <c r="G63">
        <v>0.10100199999999999</v>
      </c>
      <c r="H63">
        <v>9.6458000000000002E-2</v>
      </c>
      <c r="I63">
        <v>9.9128999999999995E-2</v>
      </c>
      <c r="J63">
        <v>9.9424999999999999E-2</v>
      </c>
      <c r="K63">
        <v>0.102822</v>
      </c>
      <c r="L63">
        <v>0.105325</v>
      </c>
      <c r="M63">
        <v>0.107723</v>
      </c>
      <c r="N63">
        <v>0.108768</v>
      </c>
      <c r="O63">
        <v>0.109555</v>
      </c>
      <c r="P63">
        <v>0.110584</v>
      </c>
      <c r="Q63">
        <v>0.11145099999999999</v>
      </c>
      <c r="R63">
        <v>0.112125</v>
      </c>
      <c r="S63">
        <v>0.112743</v>
      </c>
      <c r="T63">
        <v>0.113137</v>
      </c>
      <c r="U63">
        <v>0.113305</v>
      </c>
      <c r="V63">
        <v>0.113575</v>
      </c>
      <c r="W63">
        <v>0.114089</v>
      </c>
      <c r="X63">
        <v>0.11448899999999999</v>
      </c>
      <c r="Y63">
        <v>0.11469799999999999</v>
      </c>
      <c r="Z63">
        <v>0.114734</v>
      </c>
      <c r="AA63">
        <v>0.11479499999999999</v>
      </c>
      <c r="AB63">
        <v>0.11458699999999999</v>
      </c>
      <c r="AC63">
        <v>0.114704</v>
      </c>
      <c r="AD63">
        <v>0.115093</v>
      </c>
      <c r="AE63">
        <v>0.115243</v>
      </c>
      <c r="AF63">
        <v>0.115566</v>
      </c>
      <c r="AG63" s="220">
        <v>5.0000000000000001E-3</v>
      </c>
    </row>
    <row r="64" spans="1:33" x14ac:dyDescent="0.45">
      <c r="A64" t="s">
        <v>1949</v>
      </c>
      <c r="B64" t="s">
        <v>1953</v>
      </c>
      <c r="C64" t="s">
        <v>1954</v>
      </c>
      <c r="D64" t="s">
        <v>1982</v>
      </c>
      <c r="E64" t="s">
        <v>1975</v>
      </c>
      <c r="F64">
        <v>0.337862</v>
      </c>
      <c r="G64">
        <v>0.37694299999999997</v>
      </c>
      <c r="H64">
        <v>0.32954299999999997</v>
      </c>
      <c r="I64">
        <v>0.35554599999999997</v>
      </c>
      <c r="J64">
        <v>0.36714200000000002</v>
      </c>
      <c r="K64">
        <v>0.37888699999999997</v>
      </c>
      <c r="L64">
        <v>0.37942599999999999</v>
      </c>
      <c r="M64">
        <v>0.37990800000000002</v>
      </c>
      <c r="N64">
        <v>0.38034800000000002</v>
      </c>
      <c r="O64">
        <v>0.38070100000000001</v>
      </c>
      <c r="P64">
        <v>0.38112099999999999</v>
      </c>
      <c r="Q64">
        <v>0.38155499999999998</v>
      </c>
      <c r="R64">
        <v>0.38205</v>
      </c>
      <c r="S64">
        <v>0.38264300000000001</v>
      </c>
      <c r="T64">
        <v>0.38319399999999998</v>
      </c>
      <c r="U64">
        <v>0.38371100000000002</v>
      </c>
      <c r="V64">
        <v>0.38423600000000002</v>
      </c>
      <c r="W64">
        <v>0.384741</v>
      </c>
      <c r="X64">
        <v>0.385239</v>
      </c>
      <c r="Y64">
        <v>0.38572699999999999</v>
      </c>
      <c r="Z64">
        <v>0.38618999999999998</v>
      </c>
      <c r="AA64">
        <v>0.38665699999999997</v>
      </c>
      <c r="AB64">
        <v>0.387127</v>
      </c>
      <c r="AC64">
        <v>0.38758900000000002</v>
      </c>
      <c r="AD64">
        <v>0.38806000000000002</v>
      </c>
      <c r="AE64">
        <v>0.38853399999999999</v>
      </c>
      <c r="AF64">
        <v>0.38899299999999998</v>
      </c>
      <c r="AG64" s="220">
        <v>1E-3</v>
      </c>
    </row>
    <row r="65" spans="1:32" x14ac:dyDescent="0.45">
      <c r="A65" t="s">
        <v>1956</v>
      </c>
      <c r="B65" t="s">
        <v>1957</v>
      </c>
      <c r="C65" t="s">
        <v>1983</v>
      </c>
      <c r="D65" t="s">
        <v>1975</v>
      </c>
      <c r="E65">
        <v>0.129277</v>
      </c>
      <c r="F65">
        <v>0.13658899999999999</v>
      </c>
      <c r="G65">
        <v>0.13560900000000001</v>
      </c>
      <c r="H65">
        <v>0.13711899999999999</v>
      </c>
      <c r="I65">
        <v>0.137903</v>
      </c>
      <c r="J65">
        <v>0.13852200000000001</v>
      </c>
      <c r="K65">
        <v>0.13916400000000001</v>
      </c>
      <c r="L65">
        <v>0.13986000000000001</v>
      </c>
      <c r="M65">
        <v>0.14043</v>
      </c>
      <c r="N65">
        <v>0.14108499999999999</v>
      </c>
      <c r="O65">
        <v>0.14180300000000001</v>
      </c>
      <c r="P65">
        <v>0.142622</v>
      </c>
      <c r="Q65">
        <v>0.14346600000000001</v>
      </c>
      <c r="R65">
        <v>0.144458</v>
      </c>
      <c r="S65">
        <v>0.145289</v>
      </c>
      <c r="T65">
        <v>0.14613200000000001</v>
      </c>
      <c r="U65">
        <v>0.14694399999999999</v>
      </c>
      <c r="V65">
        <v>0.14775099999999999</v>
      </c>
      <c r="W65">
        <v>0.148702</v>
      </c>
      <c r="X65">
        <v>0.14959</v>
      </c>
      <c r="Y65">
        <v>0.15037900000000001</v>
      </c>
      <c r="Z65">
        <v>0.15120700000000001</v>
      </c>
      <c r="AA65">
        <v>0.151924</v>
      </c>
      <c r="AB65">
        <v>0.15262700000000001</v>
      </c>
      <c r="AC65">
        <v>0.15357499999999999</v>
      </c>
      <c r="AD65">
        <v>0.15451899999999999</v>
      </c>
      <c r="AE65">
        <v>0.15546199999999999</v>
      </c>
      <c r="AF65" s="220">
        <v>5.0000000000000001E-3</v>
      </c>
    </row>
    <row r="66" spans="1:32" x14ac:dyDescent="0.45">
      <c r="A66" t="s">
        <v>1061</v>
      </c>
      <c r="B66" t="s">
        <v>1959</v>
      </c>
      <c r="C66" t="s">
        <v>1984</v>
      </c>
      <c r="D66" t="s">
        <v>1975</v>
      </c>
      <c r="E66">
        <v>1.1795310000000001</v>
      </c>
      <c r="F66">
        <v>1.217087</v>
      </c>
      <c r="G66">
        <v>1.195184</v>
      </c>
      <c r="H66">
        <v>1.201492</v>
      </c>
      <c r="I66">
        <v>1.2106220000000001</v>
      </c>
      <c r="J66">
        <v>1.2216659999999999</v>
      </c>
      <c r="K66">
        <v>1.2321420000000001</v>
      </c>
      <c r="L66">
        <v>1.2417279999999999</v>
      </c>
      <c r="M66">
        <v>1.249935</v>
      </c>
      <c r="N66">
        <v>1.257082</v>
      </c>
      <c r="O66">
        <v>1.2644169999999999</v>
      </c>
      <c r="P66">
        <v>1.2713840000000001</v>
      </c>
      <c r="Q66">
        <v>1.279671</v>
      </c>
      <c r="R66">
        <v>1.2889299999999999</v>
      </c>
      <c r="S66">
        <v>1.297426</v>
      </c>
      <c r="T66">
        <v>1.304476</v>
      </c>
      <c r="U66">
        <v>1.3113030000000001</v>
      </c>
      <c r="V66">
        <v>1.317304</v>
      </c>
      <c r="W66">
        <v>1.322484</v>
      </c>
      <c r="X66">
        <v>1.3271599999999999</v>
      </c>
      <c r="Y66">
        <v>1.3311109999999999</v>
      </c>
      <c r="Z66">
        <v>1.33483</v>
      </c>
      <c r="AA66">
        <v>1.338333</v>
      </c>
      <c r="AB66">
        <v>1.3414779999999999</v>
      </c>
      <c r="AC66">
        <v>1.3442240000000001</v>
      </c>
      <c r="AD66">
        <v>1.3465290000000001</v>
      </c>
      <c r="AE66">
        <v>1.3485050000000001</v>
      </c>
      <c r="AF66" s="220">
        <v>4.0000000000000001E-3</v>
      </c>
    </row>
    <row r="67" spans="1:32" x14ac:dyDescent="0.45">
      <c r="A67" t="s">
        <v>1961</v>
      </c>
      <c r="B67" t="s">
        <v>1962</v>
      </c>
      <c r="C67" t="s">
        <v>1985</v>
      </c>
      <c r="D67" t="s">
        <v>1975</v>
      </c>
      <c r="E67">
        <v>0.34289999999999998</v>
      </c>
      <c r="F67">
        <v>0.36753200000000003</v>
      </c>
      <c r="G67">
        <v>0.35836600000000002</v>
      </c>
      <c r="H67">
        <v>0.34796500000000002</v>
      </c>
      <c r="I67">
        <v>0.333899</v>
      </c>
      <c r="J67">
        <v>0.32402199999999998</v>
      </c>
      <c r="K67">
        <v>0.31757600000000002</v>
      </c>
      <c r="L67">
        <v>0.31371900000000003</v>
      </c>
      <c r="M67">
        <v>0.31163600000000002</v>
      </c>
      <c r="N67">
        <v>0.310672</v>
      </c>
      <c r="O67">
        <v>0.31003599999999998</v>
      </c>
      <c r="P67">
        <v>0.30938100000000002</v>
      </c>
      <c r="Q67">
        <v>0.30870700000000001</v>
      </c>
      <c r="R67">
        <v>0.309838</v>
      </c>
      <c r="S67">
        <v>0.31263200000000002</v>
      </c>
      <c r="T67">
        <v>0.31555699999999998</v>
      </c>
      <c r="U67">
        <v>0.31862099999999999</v>
      </c>
      <c r="V67">
        <v>0.32181399999999999</v>
      </c>
      <c r="W67">
        <v>0.32511699999999999</v>
      </c>
      <c r="X67">
        <v>0.328538</v>
      </c>
      <c r="Y67">
        <v>0.33206400000000003</v>
      </c>
      <c r="Z67">
        <v>0.33569599999999999</v>
      </c>
      <c r="AA67">
        <v>0.33942099999999997</v>
      </c>
      <c r="AB67">
        <v>0.34326000000000001</v>
      </c>
      <c r="AC67">
        <v>0.34719899999999998</v>
      </c>
      <c r="AD67">
        <v>0.351248</v>
      </c>
      <c r="AE67">
        <v>0.35540300000000002</v>
      </c>
      <c r="AF67" s="220">
        <v>-1E-3</v>
      </c>
    </row>
    <row r="68" spans="1:32" x14ac:dyDescent="0.45">
      <c r="A68" t="s">
        <v>1964</v>
      </c>
      <c r="B68" t="s">
        <v>1965</v>
      </c>
      <c r="C68" t="s">
        <v>1986</v>
      </c>
      <c r="D68" t="s">
        <v>1975</v>
      </c>
      <c r="E68">
        <v>5.9991000000000003E-2</v>
      </c>
      <c r="F68">
        <v>6.6130999999999995E-2</v>
      </c>
      <c r="G68">
        <v>6.2960000000000002E-2</v>
      </c>
      <c r="H68">
        <v>6.1294000000000001E-2</v>
      </c>
      <c r="I68">
        <v>6.2012999999999999E-2</v>
      </c>
      <c r="J68">
        <v>6.2847E-2</v>
      </c>
      <c r="K68">
        <v>6.3612000000000002E-2</v>
      </c>
      <c r="L68">
        <v>6.4163999999999999E-2</v>
      </c>
      <c r="M68">
        <v>6.454E-2</v>
      </c>
      <c r="N68">
        <v>6.4688999999999997E-2</v>
      </c>
      <c r="O68">
        <v>6.4825999999999995E-2</v>
      </c>
      <c r="P68">
        <v>6.4945000000000003E-2</v>
      </c>
      <c r="Q68">
        <v>6.5139000000000002E-2</v>
      </c>
      <c r="R68">
        <v>6.5434000000000006E-2</v>
      </c>
      <c r="S68">
        <v>6.5683000000000005E-2</v>
      </c>
      <c r="T68">
        <v>6.5881999999999996E-2</v>
      </c>
      <c r="U68">
        <v>6.6071000000000005E-2</v>
      </c>
      <c r="V68">
        <v>6.6251000000000004E-2</v>
      </c>
      <c r="W68">
        <v>6.6396999999999998E-2</v>
      </c>
      <c r="X68">
        <v>6.6507999999999998E-2</v>
      </c>
      <c r="Y68">
        <v>6.6586999999999993E-2</v>
      </c>
      <c r="Z68">
        <v>6.6674999999999998E-2</v>
      </c>
      <c r="AA68">
        <v>6.6761000000000001E-2</v>
      </c>
      <c r="AB68">
        <v>6.6833000000000004E-2</v>
      </c>
      <c r="AC68">
        <v>6.6957000000000003E-2</v>
      </c>
      <c r="AD68">
        <v>6.7105999999999999E-2</v>
      </c>
      <c r="AE68">
        <v>6.7255999999999996E-2</v>
      </c>
      <c r="AF68" s="220">
        <v>1E-3</v>
      </c>
    </row>
    <row r="69" spans="1:32" x14ac:dyDescent="0.45">
      <c r="A69" t="s">
        <v>1967</v>
      </c>
      <c r="B69" t="s">
        <v>1968</v>
      </c>
      <c r="C69" t="s">
        <v>1987</v>
      </c>
      <c r="D69" t="s">
        <v>1975</v>
      </c>
      <c r="E69">
        <v>0.28964299999999998</v>
      </c>
      <c r="F69">
        <v>0.30575200000000002</v>
      </c>
      <c r="G69">
        <v>0.31415300000000002</v>
      </c>
      <c r="H69">
        <v>0.33256599999999997</v>
      </c>
      <c r="I69">
        <v>0.31702000000000002</v>
      </c>
      <c r="J69">
        <v>0.31913599999999998</v>
      </c>
      <c r="K69">
        <v>0.32251299999999999</v>
      </c>
      <c r="L69">
        <v>0.32098500000000002</v>
      </c>
      <c r="M69">
        <v>0.31956600000000002</v>
      </c>
      <c r="N69">
        <v>0.318548</v>
      </c>
      <c r="O69">
        <v>0.31919399999999998</v>
      </c>
      <c r="P69">
        <v>0.31879600000000002</v>
      </c>
      <c r="Q69">
        <v>0.318629</v>
      </c>
      <c r="R69">
        <v>0.31848599999999999</v>
      </c>
      <c r="S69">
        <v>0.31831900000000002</v>
      </c>
      <c r="T69">
        <v>0.31832100000000002</v>
      </c>
      <c r="U69">
        <v>0.31867899999999999</v>
      </c>
      <c r="V69">
        <v>0.31886500000000001</v>
      </c>
      <c r="W69">
        <v>0.31935999999999998</v>
      </c>
      <c r="X69">
        <v>0.31971500000000003</v>
      </c>
      <c r="Y69">
        <v>0.32017899999999999</v>
      </c>
      <c r="Z69">
        <v>0.32043500000000003</v>
      </c>
      <c r="AA69">
        <v>0.32052799999999998</v>
      </c>
      <c r="AB69">
        <v>0.32177600000000001</v>
      </c>
      <c r="AC69">
        <v>0.32241700000000001</v>
      </c>
      <c r="AD69">
        <v>0.32312400000000002</v>
      </c>
      <c r="AE69">
        <v>0.32374999999999998</v>
      </c>
      <c r="AF69" s="220">
        <v>2E-3</v>
      </c>
    </row>
    <row r="70" spans="1:32" x14ac:dyDescent="0.45">
      <c r="A70" t="s">
        <v>1057</v>
      </c>
      <c r="B70" t="s">
        <v>1970</v>
      </c>
      <c r="C70" t="s">
        <v>1988</v>
      </c>
      <c r="D70" t="s">
        <v>1975</v>
      </c>
      <c r="E70">
        <v>13.867661</v>
      </c>
      <c r="F70">
        <v>14.165118</v>
      </c>
      <c r="G70">
        <v>13.949104</v>
      </c>
      <c r="H70">
        <v>14.041344</v>
      </c>
      <c r="I70">
        <v>14.088721</v>
      </c>
      <c r="J70">
        <v>14.152435000000001</v>
      </c>
      <c r="K70">
        <v>14.166826</v>
      </c>
      <c r="L70">
        <v>14.159019000000001</v>
      </c>
      <c r="M70">
        <v>14.119991000000001</v>
      </c>
      <c r="N70">
        <v>14.071529999999999</v>
      </c>
      <c r="O70">
        <v>14.032081</v>
      </c>
      <c r="P70">
        <v>14.009789</v>
      </c>
      <c r="Q70">
        <v>14.014848000000001</v>
      </c>
      <c r="R70">
        <v>14.058846000000001</v>
      </c>
      <c r="S70">
        <v>14.079307999999999</v>
      </c>
      <c r="T70">
        <v>14.096456999999999</v>
      </c>
      <c r="U70">
        <v>14.135028999999999</v>
      </c>
      <c r="V70">
        <v>14.192130000000001</v>
      </c>
      <c r="W70">
        <v>14.265991</v>
      </c>
      <c r="X70">
        <v>14.351089999999999</v>
      </c>
      <c r="Y70">
        <v>14.405392000000001</v>
      </c>
      <c r="Z70">
        <v>14.481602000000001</v>
      </c>
      <c r="AA70">
        <v>14.582470000000001</v>
      </c>
      <c r="AB70">
        <v>14.699465</v>
      </c>
      <c r="AC70">
        <v>14.764628</v>
      </c>
      <c r="AD70">
        <v>14.857875999999999</v>
      </c>
      <c r="AE70">
        <v>14.954838000000001</v>
      </c>
      <c r="AF70" s="220">
        <v>2E-3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8"/>
  <sheetViews>
    <sheetView topLeftCell="A151" workbookViewId="0">
      <selection activeCell="A236" sqref="A236"/>
    </sheetView>
  </sheetViews>
  <sheetFormatPr defaultColWidth="11.73046875" defaultRowHeight="15.75" x14ac:dyDescent="0.5"/>
  <cols>
    <col min="1" max="1" width="27.73046875" style="70" customWidth="1"/>
    <col min="2" max="16384" width="11.73046875" style="69"/>
  </cols>
  <sheetData>
    <row r="1" spans="1:16" x14ac:dyDescent="0.5">
      <c r="A1" s="81" t="s">
        <v>315</v>
      </c>
    </row>
    <row r="2" spans="1:16" s="80" customFormat="1" x14ac:dyDescent="0.5">
      <c r="A2" s="70" t="s">
        <v>314</v>
      </c>
      <c r="B2" s="80">
        <v>2009</v>
      </c>
      <c r="D2" s="80">
        <v>2015</v>
      </c>
      <c r="F2" s="80">
        <v>2017</v>
      </c>
      <c r="H2" s="80">
        <v>2020</v>
      </c>
      <c r="J2" s="80">
        <v>2030</v>
      </c>
      <c r="L2" s="80">
        <v>2040</v>
      </c>
      <c r="N2" s="80">
        <v>2050</v>
      </c>
    </row>
    <row r="3" spans="1:16" s="79" customFormat="1" ht="28.9" x14ac:dyDescent="0.5">
      <c r="A3" s="70"/>
      <c r="B3" s="79" t="s">
        <v>313</v>
      </c>
      <c r="C3" s="79" t="s">
        <v>313</v>
      </c>
      <c r="D3" s="79" t="s">
        <v>312</v>
      </c>
      <c r="E3" s="79" t="s">
        <v>310</v>
      </c>
      <c r="F3" s="79" t="s">
        <v>311</v>
      </c>
      <c r="G3" s="79" t="s">
        <v>309</v>
      </c>
      <c r="H3" s="79" t="s">
        <v>310</v>
      </c>
      <c r="I3" s="79" t="s">
        <v>309</v>
      </c>
      <c r="J3" s="79" t="s">
        <v>310</v>
      </c>
      <c r="K3" s="79" t="s">
        <v>309</v>
      </c>
      <c r="L3" s="79" t="s">
        <v>310</v>
      </c>
      <c r="M3" s="79" t="s">
        <v>309</v>
      </c>
      <c r="N3" s="79" t="s">
        <v>310</v>
      </c>
      <c r="O3" s="79" t="s">
        <v>309</v>
      </c>
    </row>
    <row r="4" spans="1:16" ht="31.5" x14ac:dyDescent="0.5">
      <c r="A4" s="70" t="s">
        <v>308</v>
      </c>
      <c r="B4" s="69">
        <v>80</v>
      </c>
      <c r="C4" s="69">
        <v>80</v>
      </c>
      <c r="D4" s="69">
        <v>80</v>
      </c>
      <c r="E4" s="69">
        <v>80</v>
      </c>
      <c r="F4" s="69">
        <v>80</v>
      </c>
      <c r="G4" s="69">
        <v>80</v>
      </c>
      <c r="H4" s="69">
        <v>80</v>
      </c>
      <c r="I4" s="69">
        <v>80</v>
      </c>
      <c r="J4" s="69">
        <v>80</v>
      </c>
      <c r="K4" s="69">
        <v>80</v>
      </c>
      <c r="L4" s="69">
        <v>80</v>
      </c>
      <c r="M4" s="69">
        <v>80</v>
      </c>
      <c r="N4" s="69">
        <v>80</v>
      </c>
      <c r="O4" s="69">
        <v>80</v>
      </c>
    </row>
    <row r="5" spans="1:16" x14ac:dyDescent="0.5">
      <c r="A5" s="70" t="s">
        <v>307</v>
      </c>
      <c r="B5" s="69">
        <v>80</v>
      </c>
      <c r="C5" s="69">
        <v>80</v>
      </c>
      <c r="D5" s="69">
        <v>80</v>
      </c>
      <c r="E5" s="69">
        <v>80</v>
      </c>
      <c r="F5" s="69">
        <v>90</v>
      </c>
      <c r="G5" s="69">
        <v>99</v>
      </c>
      <c r="H5" s="69">
        <v>80</v>
      </c>
      <c r="I5" s="69">
        <v>99</v>
      </c>
      <c r="J5" s="69">
        <v>80</v>
      </c>
      <c r="K5" s="69">
        <v>99</v>
      </c>
      <c r="L5" s="69">
        <v>80</v>
      </c>
      <c r="M5" s="69">
        <v>99</v>
      </c>
      <c r="N5" s="69">
        <v>80</v>
      </c>
      <c r="O5" s="69">
        <v>99</v>
      </c>
    </row>
    <row r="6" spans="1:16" ht="31.5" x14ac:dyDescent="0.5">
      <c r="A6" s="70" t="s">
        <v>306</v>
      </c>
      <c r="B6" s="69">
        <v>548</v>
      </c>
      <c r="C6" s="69">
        <v>522</v>
      </c>
      <c r="D6" s="69">
        <v>470</v>
      </c>
      <c r="E6" s="69">
        <v>470</v>
      </c>
      <c r="F6" s="69">
        <v>408</v>
      </c>
      <c r="G6" s="69">
        <v>418</v>
      </c>
      <c r="H6" s="69">
        <v>329</v>
      </c>
      <c r="I6" s="69">
        <v>334</v>
      </c>
      <c r="J6" s="69">
        <v>329</v>
      </c>
      <c r="K6" s="69">
        <v>334</v>
      </c>
      <c r="L6" s="69">
        <v>329</v>
      </c>
      <c r="M6" s="69">
        <v>334</v>
      </c>
      <c r="N6" s="69">
        <v>329</v>
      </c>
      <c r="O6" s="69">
        <v>334</v>
      </c>
    </row>
    <row r="7" spans="1:16" ht="14.25" x14ac:dyDescent="0.45">
      <c r="A7" s="405" t="s">
        <v>305</v>
      </c>
      <c r="B7" s="69">
        <v>16</v>
      </c>
      <c r="C7" s="69">
        <v>16</v>
      </c>
      <c r="D7" s="69">
        <v>16</v>
      </c>
      <c r="E7" s="69">
        <v>16</v>
      </c>
      <c r="F7" s="69">
        <v>16</v>
      </c>
      <c r="G7" s="69">
        <v>16</v>
      </c>
      <c r="H7" s="69">
        <v>16</v>
      </c>
      <c r="I7" s="69">
        <v>16</v>
      </c>
      <c r="J7" s="69">
        <v>16</v>
      </c>
      <c r="K7" s="69">
        <v>16</v>
      </c>
      <c r="L7" s="69">
        <v>16</v>
      </c>
      <c r="M7" s="69">
        <v>16</v>
      </c>
      <c r="N7" s="69">
        <v>16</v>
      </c>
      <c r="O7" s="69">
        <v>16</v>
      </c>
    </row>
    <row r="8" spans="1:16" ht="14.25" x14ac:dyDescent="0.45">
      <c r="A8" s="405"/>
    </row>
    <row r="9" spans="1:16" ht="14.25" x14ac:dyDescent="0.45">
      <c r="A9" s="405"/>
      <c r="B9" s="69">
        <v>27</v>
      </c>
      <c r="C9" s="69">
        <v>27</v>
      </c>
      <c r="D9" s="69">
        <v>27</v>
      </c>
      <c r="E9" s="69">
        <v>27</v>
      </c>
      <c r="F9" s="69">
        <v>27</v>
      </c>
      <c r="G9" s="69">
        <v>27</v>
      </c>
      <c r="H9" s="69">
        <v>27</v>
      </c>
      <c r="I9" s="69">
        <v>27</v>
      </c>
      <c r="J9" s="69">
        <v>27</v>
      </c>
      <c r="K9" s="69">
        <v>27</v>
      </c>
      <c r="L9" s="69">
        <v>27</v>
      </c>
      <c r="M9" s="69">
        <v>27</v>
      </c>
      <c r="N9" s="69">
        <v>27</v>
      </c>
      <c r="O9" s="69">
        <v>27</v>
      </c>
    </row>
    <row r="10" spans="1:16" ht="31.5" x14ac:dyDescent="0.5">
      <c r="A10" s="78" t="s">
        <v>304</v>
      </c>
      <c r="B10" s="77">
        <v>840</v>
      </c>
      <c r="C10" s="77">
        <v>860</v>
      </c>
      <c r="D10" s="77">
        <v>890</v>
      </c>
      <c r="E10" s="77">
        <v>890</v>
      </c>
      <c r="F10" s="77">
        <v>1150</v>
      </c>
      <c r="G10" s="77">
        <v>1620</v>
      </c>
      <c r="H10" s="77">
        <v>1080</v>
      </c>
      <c r="I10" s="77">
        <v>1620</v>
      </c>
      <c r="J10" s="77">
        <v>1080</v>
      </c>
      <c r="K10" s="77">
        <v>1620</v>
      </c>
      <c r="L10" s="77">
        <v>1080</v>
      </c>
      <c r="M10" s="77">
        <v>1620</v>
      </c>
      <c r="N10" s="77">
        <v>1080</v>
      </c>
      <c r="O10" s="77">
        <v>1620</v>
      </c>
    </row>
    <row r="11" spans="1:16" x14ac:dyDescent="0.5">
      <c r="A11" s="78" t="s">
        <v>303</v>
      </c>
      <c r="B11" s="77">
        <v>2000</v>
      </c>
      <c r="C11" s="77">
        <v>2020</v>
      </c>
      <c r="D11" s="77">
        <v>2050</v>
      </c>
      <c r="E11" s="77">
        <v>2050</v>
      </c>
      <c r="F11" s="77">
        <v>2560</v>
      </c>
      <c r="G11" s="77">
        <v>3040</v>
      </c>
      <c r="H11" s="77">
        <v>2240</v>
      </c>
      <c r="I11" s="77">
        <v>3040</v>
      </c>
      <c r="J11" s="77">
        <v>2240</v>
      </c>
      <c r="K11" s="77">
        <v>3040</v>
      </c>
      <c r="L11" s="77">
        <v>2240</v>
      </c>
      <c r="M11" s="77">
        <v>3040</v>
      </c>
      <c r="N11" s="77">
        <v>2240</v>
      </c>
      <c r="O11" s="77">
        <v>3040</v>
      </c>
    </row>
    <row r="12" spans="1:16" ht="31.5" x14ac:dyDescent="0.5">
      <c r="A12" s="70" t="s">
        <v>302</v>
      </c>
      <c r="B12" s="69">
        <v>40</v>
      </c>
      <c r="C12" s="69">
        <v>40</v>
      </c>
      <c r="D12" s="69">
        <v>40</v>
      </c>
      <c r="E12" s="69">
        <v>40</v>
      </c>
      <c r="F12" s="69">
        <v>40</v>
      </c>
      <c r="G12" s="69">
        <v>40</v>
      </c>
      <c r="H12" s="69">
        <v>40</v>
      </c>
      <c r="I12" s="69">
        <v>40</v>
      </c>
      <c r="J12" s="69">
        <v>40</v>
      </c>
      <c r="K12" s="69">
        <v>40</v>
      </c>
      <c r="L12" s="69">
        <v>40</v>
      </c>
      <c r="M12" s="69">
        <v>40</v>
      </c>
      <c r="N12" s="69">
        <v>40</v>
      </c>
      <c r="O12" s="69">
        <v>40</v>
      </c>
    </row>
    <row r="13" spans="1:16" ht="31.5" x14ac:dyDescent="0.5">
      <c r="A13" s="76" t="s">
        <v>301</v>
      </c>
      <c r="B13" s="75">
        <f t="shared" ref="B13:O13" si="0">B11-B10</f>
        <v>1160</v>
      </c>
      <c r="C13" s="75">
        <f t="shared" si="0"/>
        <v>1160</v>
      </c>
      <c r="D13" s="75">
        <f t="shared" si="0"/>
        <v>1160</v>
      </c>
      <c r="E13" s="75">
        <f t="shared" si="0"/>
        <v>1160</v>
      </c>
      <c r="F13" s="75">
        <f t="shared" si="0"/>
        <v>1410</v>
      </c>
      <c r="G13" s="75">
        <f t="shared" si="0"/>
        <v>1420</v>
      </c>
      <c r="H13" s="75">
        <f t="shared" si="0"/>
        <v>1160</v>
      </c>
      <c r="I13" s="75">
        <f t="shared" si="0"/>
        <v>1420</v>
      </c>
      <c r="J13" s="75">
        <f t="shared" si="0"/>
        <v>1160</v>
      </c>
      <c r="K13" s="75">
        <f t="shared" si="0"/>
        <v>1420</v>
      </c>
      <c r="L13" s="75">
        <f t="shared" si="0"/>
        <v>1160</v>
      </c>
      <c r="M13" s="75">
        <f t="shared" si="0"/>
        <v>1420</v>
      </c>
      <c r="N13" s="75">
        <f t="shared" si="0"/>
        <v>1160</v>
      </c>
      <c r="O13" s="75">
        <f t="shared" si="0"/>
        <v>1420</v>
      </c>
    </row>
    <row r="14" spans="1:16" x14ac:dyDescent="0.5">
      <c r="A14" s="74" t="s">
        <v>300</v>
      </c>
      <c r="B14" s="73">
        <f t="shared" ref="B14:O14" si="1">B10/B11</f>
        <v>0.42</v>
      </c>
      <c r="C14" s="73">
        <f t="shared" si="1"/>
        <v>0.42574257425742573</v>
      </c>
      <c r="D14" s="73">
        <f t="shared" si="1"/>
        <v>0.43414634146341463</v>
      </c>
      <c r="E14" s="73">
        <f t="shared" si="1"/>
        <v>0.43414634146341463</v>
      </c>
      <c r="F14" s="73">
        <f t="shared" si="1"/>
        <v>0.44921875</v>
      </c>
      <c r="G14" s="73">
        <f t="shared" si="1"/>
        <v>0.53289473684210531</v>
      </c>
      <c r="H14" s="73">
        <f t="shared" si="1"/>
        <v>0.48214285714285715</v>
      </c>
      <c r="I14" s="73">
        <f t="shared" si="1"/>
        <v>0.53289473684210531</v>
      </c>
      <c r="J14" s="73">
        <f t="shared" si="1"/>
        <v>0.48214285714285715</v>
      </c>
      <c r="K14" s="73">
        <f t="shared" si="1"/>
        <v>0.53289473684210531</v>
      </c>
      <c r="L14" s="73">
        <f t="shared" si="1"/>
        <v>0.48214285714285715</v>
      </c>
      <c r="M14" s="73">
        <f t="shared" si="1"/>
        <v>0.53289473684210531</v>
      </c>
      <c r="N14" s="73">
        <f t="shared" si="1"/>
        <v>0.48214285714285715</v>
      </c>
      <c r="O14" s="73">
        <f t="shared" si="1"/>
        <v>0.53289473684210531</v>
      </c>
      <c r="P14" s="72">
        <f>AVERAGE(B14:O14)</f>
        <v>0.48259279428330071</v>
      </c>
    </row>
    <row r="15" spans="1:16" x14ac:dyDescent="0.5">
      <c r="A15" s="74" t="s">
        <v>299</v>
      </c>
      <c r="B15" s="73">
        <f t="shared" ref="B15:O15" si="2">B13/B11</f>
        <v>0.57999999999999996</v>
      </c>
      <c r="C15" s="73">
        <f t="shared" si="2"/>
        <v>0.57425742574257421</v>
      </c>
      <c r="D15" s="73">
        <f t="shared" si="2"/>
        <v>0.56585365853658531</v>
      </c>
      <c r="E15" s="73">
        <f t="shared" si="2"/>
        <v>0.56585365853658531</v>
      </c>
      <c r="F15" s="73">
        <f t="shared" si="2"/>
        <v>0.55078125</v>
      </c>
      <c r="G15" s="73">
        <f t="shared" si="2"/>
        <v>0.46710526315789475</v>
      </c>
      <c r="H15" s="73">
        <f t="shared" si="2"/>
        <v>0.5178571428571429</v>
      </c>
      <c r="I15" s="73">
        <f t="shared" si="2"/>
        <v>0.46710526315789475</v>
      </c>
      <c r="J15" s="73">
        <f t="shared" si="2"/>
        <v>0.5178571428571429</v>
      </c>
      <c r="K15" s="73">
        <f t="shared" si="2"/>
        <v>0.46710526315789475</v>
      </c>
      <c r="L15" s="73">
        <f t="shared" si="2"/>
        <v>0.5178571428571429</v>
      </c>
      <c r="M15" s="73">
        <f t="shared" si="2"/>
        <v>0.46710526315789475</v>
      </c>
      <c r="N15" s="73">
        <f t="shared" si="2"/>
        <v>0.5178571428571429</v>
      </c>
      <c r="O15" s="73">
        <f t="shared" si="2"/>
        <v>0.46710526315789475</v>
      </c>
      <c r="P15" s="72">
        <f>AVERAGE(B15:O15)</f>
        <v>0.5174072057166994</v>
      </c>
    </row>
    <row r="16" spans="1:16" x14ac:dyDescent="0.5">
      <c r="A16" s="71"/>
      <c r="P16" s="69">
        <f>SUM(P14:P15)</f>
        <v>1</v>
      </c>
    </row>
    <row r="18" spans="1:8" s="82" customFormat="1" x14ac:dyDescent="0.5">
      <c r="A18" s="82" t="s">
        <v>318</v>
      </c>
    </row>
    <row r="19" spans="1:8" s="82" customFormat="1" x14ac:dyDescent="0.5">
      <c r="A19" s="87" t="s">
        <v>314</v>
      </c>
      <c r="B19" s="87">
        <v>2009</v>
      </c>
      <c r="C19" s="87">
        <v>2015</v>
      </c>
      <c r="D19" s="87">
        <v>2017</v>
      </c>
      <c r="E19" s="87">
        <v>2020</v>
      </c>
      <c r="F19" s="87">
        <v>2030</v>
      </c>
      <c r="G19" s="87">
        <v>2040</v>
      </c>
      <c r="H19" s="87">
        <v>2050</v>
      </c>
    </row>
    <row r="20" spans="1:8" s="82" customFormat="1" ht="15" customHeight="1" x14ac:dyDescent="0.5">
      <c r="B20" s="87" t="s">
        <v>313</v>
      </c>
      <c r="C20" s="87" t="s">
        <v>313</v>
      </c>
      <c r="D20" s="87" t="s">
        <v>310</v>
      </c>
      <c r="E20" s="87" t="s">
        <v>310</v>
      </c>
      <c r="F20" s="87" t="s">
        <v>310</v>
      </c>
      <c r="G20" s="87" t="s">
        <v>310</v>
      </c>
      <c r="H20" s="87" t="s">
        <v>310</v>
      </c>
    </row>
    <row r="21" spans="1:8" s="82" customFormat="1" x14ac:dyDescent="0.5">
      <c r="A21" s="87" t="s">
        <v>317</v>
      </c>
      <c r="B21" s="86">
        <v>68</v>
      </c>
      <c r="C21" s="86">
        <v>68</v>
      </c>
      <c r="D21" s="86">
        <v>68</v>
      </c>
      <c r="E21" s="86">
        <v>68</v>
      </c>
      <c r="F21" s="86">
        <v>68</v>
      </c>
      <c r="G21" s="86">
        <v>68</v>
      </c>
      <c r="H21" s="86">
        <v>68</v>
      </c>
    </row>
    <row r="22" spans="1:8" s="82" customFormat="1" x14ac:dyDescent="0.5">
      <c r="A22" s="87" t="s">
        <v>307</v>
      </c>
      <c r="B22" s="86">
        <v>98</v>
      </c>
      <c r="C22" s="86">
        <v>98</v>
      </c>
      <c r="D22" s="86">
        <v>98</v>
      </c>
      <c r="E22" s="86">
        <v>98</v>
      </c>
      <c r="F22" s="86">
        <v>98</v>
      </c>
      <c r="G22" s="86">
        <v>98</v>
      </c>
      <c r="H22" s="86">
        <v>98</v>
      </c>
    </row>
    <row r="23" spans="1:8" s="82" customFormat="1" x14ac:dyDescent="0.5">
      <c r="A23" s="87" t="s">
        <v>316</v>
      </c>
      <c r="B23" s="86">
        <v>15</v>
      </c>
      <c r="C23" s="86">
        <v>15</v>
      </c>
      <c r="D23" s="86">
        <v>15</v>
      </c>
      <c r="E23" s="86">
        <v>15</v>
      </c>
      <c r="F23" s="86">
        <v>15</v>
      </c>
      <c r="G23" s="86">
        <v>15</v>
      </c>
      <c r="H23" s="86">
        <v>15</v>
      </c>
    </row>
    <row r="24" spans="1:8" s="82" customFormat="1" x14ac:dyDescent="0.5">
      <c r="B24" s="86">
        <v>30</v>
      </c>
      <c r="C24" s="86">
        <v>30</v>
      </c>
      <c r="D24" s="86">
        <v>30</v>
      </c>
      <c r="E24" s="86">
        <v>30</v>
      </c>
      <c r="F24" s="86">
        <v>30</v>
      </c>
      <c r="G24" s="86">
        <v>30</v>
      </c>
      <c r="H24" s="86">
        <v>30</v>
      </c>
    </row>
    <row r="25" spans="1:8" s="82" customFormat="1" x14ac:dyDescent="0.5">
      <c r="A25" s="91" t="s">
        <v>304</v>
      </c>
      <c r="B25" s="88">
        <v>600</v>
      </c>
      <c r="C25" s="88">
        <v>600</v>
      </c>
      <c r="D25" s="88">
        <v>600</v>
      </c>
      <c r="E25" s="88">
        <v>600</v>
      </c>
      <c r="F25" s="88">
        <v>600</v>
      </c>
      <c r="G25" s="88">
        <v>600</v>
      </c>
      <c r="H25" s="88">
        <v>600</v>
      </c>
    </row>
    <row r="26" spans="1:8" s="82" customFormat="1" ht="19.05" customHeight="1" x14ac:dyDescent="0.5">
      <c r="A26" s="90"/>
      <c r="B26" s="88">
        <v>700</v>
      </c>
      <c r="C26" s="88">
        <v>700</v>
      </c>
      <c r="D26" s="88">
        <v>700</v>
      </c>
      <c r="E26" s="88">
        <v>700</v>
      </c>
      <c r="F26" s="88">
        <v>700</v>
      </c>
      <c r="G26" s="88">
        <v>700</v>
      </c>
      <c r="H26" s="88">
        <v>700</v>
      </c>
    </row>
    <row r="27" spans="1:8" s="82" customFormat="1" x14ac:dyDescent="0.5">
      <c r="A27" s="91" t="s">
        <v>303</v>
      </c>
      <c r="B27" s="89">
        <v>1000</v>
      </c>
      <c r="C27" s="89">
        <v>1000</v>
      </c>
      <c r="D27" s="89">
        <v>1000</v>
      </c>
      <c r="E27" s="89">
        <v>1000</v>
      </c>
      <c r="F27" s="89">
        <v>1000</v>
      </c>
      <c r="G27" s="89">
        <v>1000</v>
      </c>
      <c r="H27" s="88">
        <v>1000</v>
      </c>
    </row>
    <row r="28" spans="1:8" s="82" customFormat="1" ht="14.65" customHeight="1" x14ac:dyDescent="0.5">
      <c r="A28" s="90"/>
      <c r="B28" s="89">
        <v>1200</v>
      </c>
      <c r="C28" s="89">
        <v>1200</v>
      </c>
      <c r="D28" s="89">
        <v>1200</v>
      </c>
      <c r="E28" s="89">
        <v>1200</v>
      </c>
      <c r="F28" s="89">
        <v>1200</v>
      </c>
      <c r="G28" s="89">
        <v>1200</v>
      </c>
      <c r="H28" s="88">
        <v>1200</v>
      </c>
    </row>
    <row r="29" spans="1:8" s="82" customFormat="1" x14ac:dyDescent="0.5">
      <c r="A29" s="87" t="s">
        <v>302</v>
      </c>
      <c r="B29" s="86">
        <v>40</v>
      </c>
      <c r="C29" s="86">
        <v>40</v>
      </c>
      <c r="D29" s="86">
        <v>40</v>
      </c>
      <c r="E29" s="86">
        <v>40</v>
      </c>
      <c r="F29" s="86">
        <v>40</v>
      </c>
      <c r="G29" s="86">
        <v>40</v>
      </c>
      <c r="H29" s="86">
        <v>40</v>
      </c>
    </row>
    <row r="30" spans="1:8" s="82" customFormat="1" ht="63" customHeight="1" x14ac:dyDescent="0.5">
      <c r="A30" s="85" t="s">
        <v>301</v>
      </c>
      <c r="B30" s="84">
        <f t="shared" ref="B30:H30" si="3">AVERAGE(B31:B32)</f>
        <v>450</v>
      </c>
      <c r="C30" s="84">
        <f t="shared" si="3"/>
        <v>450</v>
      </c>
      <c r="D30" s="84">
        <f t="shared" si="3"/>
        <v>450</v>
      </c>
      <c r="E30" s="84">
        <f t="shared" si="3"/>
        <v>450</v>
      </c>
      <c r="F30" s="84">
        <f t="shared" si="3"/>
        <v>450</v>
      </c>
      <c r="G30" s="84">
        <f t="shared" si="3"/>
        <v>450</v>
      </c>
      <c r="H30" s="84">
        <f t="shared" si="3"/>
        <v>450</v>
      </c>
    </row>
    <row r="31" spans="1:8" s="82" customFormat="1" x14ac:dyDescent="0.5">
      <c r="B31" s="83">
        <f t="shared" ref="B31:H32" si="4">B27-B25</f>
        <v>400</v>
      </c>
      <c r="C31" s="83">
        <f t="shared" si="4"/>
        <v>400</v>
      </c>
      <c r="D31" s="83">
        <f t="shared" si="4"/>
        <v>400</v>
      </c>
      <c r="E31" s="83">
        <f t="shared" si="4"/>
        <v>400</v>
      </c>
      <c r="F31" s="83">
        <f t="shared" si="4"/>
        <v>400</v>
      </c>
      <c r="G31" s="83">
        <f t="shared" si="4"/>
        <v>400</v>
      </c>
      <c r="H31" s="83">
        <f t="shared" si="4"/>
        <v>400</v>
      </c>
    </row>
    <row r="32" spans="1:8" s="82" customFormat="1" x14ac:dyDescent="0.5">
      <c r="B32" s="83">
        <f t="shared" si="4"/>
        <v>500</v>
      </c>
      <c r="C32" s="83">
        <f t="shared" si="4"/>
        <v>500</v>
      </c>
      <c r="D32" s="83">
        <f t="shared" si="4"/>
        <v>500</v>
      </c>
      <c r="E32" s="83">
        <f t="shared" si="4"/>
        <v>500</v>
      </c>
      <c r="F32" s="83">
        <f t="shared" si="4"/>
        <v>500</v>
      </c>
      <c r="G32" s="83">
        <f t="shared" si="4"/>
        <v>500</v>
      </c>
      <c r="H32" s="83">
        <f t="shared" si="4"/>
        <v>500</v>
      </c>
    </row>
    <row r="33" spans="1:15" s="82" customFormat="1" ht="47.25" customHeight="1" x14ac:dyDescent="0.5">
      <c r="A33" s="74" t="s">
        <v>300</v>
      </c>
      <c r="B33" s="73">
        <f t="shared" ref="B33:H33" si="5">AVERAGE(B25:B26)/AVERAGE(B27:B28)</f>
        <v>0.59090909090909094</v>
      </c>
      <c r="C33" s="73">
        <f t="shared" si="5"/>
        <v>0.59090909090909094</v>
      </c>
      <c r="D33" s="73">
        <f t="shared" si="5"/>
        <v>0.59090909090909094</v>
      </c>
      <c r="E33" s="73">
        <f t="shared" si="5"/>
        <v>0.59090909090909094</v>
      </c>
      <c r="F33" s="73">
        <f t="shared" si="5"/>
        <v>0.59090909090909094</v>
      </c>
      <c r="G33" s="73">
        <f t="shared" si="5"/>
        <v>0.59090909090909094</v>
      </c>
      <c r="H33" s="73">
        <f t="shared" si="5"/>
        <v>0.59090909090909094</v>
      </c>
      <c r="I33" s="72">
        <f>AVERAGE(B33:H33)</f>
        <v>0.59090909090909094</v>
      </c>
    </row>
    <row r="34" spans="1:15" s="82" customFormat="1" x14ac:dyDescent="0.5">
      <c r="A34" s="74" t="s">
        <v>299</v>
      </c>
      <c r="B34" s="73">
        <f t="shared" ref="B34:H34" si="6">B30/AVERAGE(B27:B28)</f>
        <v>0.40909090909090912</v>
      </c>
      <c r="C34" s="73">
        <f t="shared" si="6"/>
        <v>0.40909090909090912</v>
      </c>
      <c r="D34" s="73">
        <f t="shared" si="6"/>
        <v>0.40909090909090912</v>
      </c>
      <c r="E34" s="73">
        <f t="shared" si="6"/>
        <v>0.40909090909090912</v>
      </c>
      <c r="F34" s="73">
        <f t="shared" si="6"/>
        <v>0.40909090909090912</v>
      </c>
      <c r="G34" s="73">
        <f t="shared" si="6"/>
        <v>0.40909090909090912</v>
      </c>
      <c r="H34" s="73">
        <f t="shared" si="6"/>
        <v>0.40909090909090912</v>
      </c>
      <c r="I34" s="72">
        <f>AVERAGE(B34:H34)</f>
        <v>0.40909090909090912</v>
      </c>
    </row>
    <row r="36" spans="1:15" s="82" customFormat="1" x14ac:dyDescent="0.5">
      <c r="A36" s="82" t="s">
        <v>322</v>
      </c>
    </row>
    <row r="37" spans="1:15" s="82" customFormat="1" x14ac:dyDescent="0.5"/>
    <row r="38" spans="1:15" s="82" customFormat="1" x14ac:dyDescent="0.5">
      <c r="A38" s="87" t="s">
        <v>314</v>
      </c>
      <c r="B38" s="87">
        <v>2009</v>
      </c>
      <c r="C38" s="87">
        <v>2015</v>
      </c>
      <c r="D38" s="87">
        <v>2017</v>
      </c>
      <c r="E38" s="87"/>
      <c r="F38" s="87"/>
      <c r="G38" s="87"/>
      <c r="H38" s="87">
        <v>2020</v>
      </c>
      <c r="I38" s="87"/>
      <c r="J38" s="87" t="s">
        <v>321</v>
      </c>
      <c r="K38" s="87"/>
      <c r="L38" s="87">
        <v>2040</v>
      </c>
      <c r="M38" s="87"/>
      <c r="N38" s="87">
        <v>2050</v>
      </c>
      <c r="O38" s="87"/>
    </row>
    <row r="39" spans="1:15" s="95" customFormat="1" ht="28.9" x14ac:dyDescent="0.5">
      <c r="B39" s="96" t="s">
        <v>313</v>
      </c>
      <c r="C39" s="96" t="s">
        <v>313</v>
      </c>
      <c r="D39" s="96" t="s">
        <v>312</v>
      </c>
      <c r="E39" s="96" t="s">
        <v>310</v>
      </c>
      <c r="F39" s="96" t="s">
        <v>320</v>
      </c>
      <c r="G39" s="96" t="s">
        <v>309</v>
      </c>
      <c r="H39" s="96" t="s">
        <v>310</v>
      </c>
      <c r="I39" s="96" t="s">
        <v>309</v>
      </c>
      <c r="J39" s="96" t="s">
        <v>310</v>
      </c>
      <c r="K39" s="96" t="s">
        <v>309</v>
      </c>
      <c r="L39" s="96" t="s">
        <v>310</v>
      </c>
      <c r="M39" s="96" t="s">
        <v>309</v>
      </c>
      <c r="N39" s="96" t="s">
        <v>310</v>
      </c>
      <c r="O39" s="96" t="s">
        <v>309</v>
      </c>
    </row>
    <row r="40" spans="1:15" s="82" customFormat="1" x14ac:dyDescent="0.5">
      <c r="A40" s="87" t="s">
        <v>317</v>
      </c>
      <c r="B40" s="86">
        <v>36</v>
      </c>
      <c r="C40" s="86">
        <v>36</v>
      </c>
      <c r="D40" s="86">
        <v>36</v>
      </c>
      <c r="E40" s="86">
        <v>36</v>
      </c>
      <c r="F40" s="86">
        <v>36</v>
      </c>
      <c r="G40" s="86">
        <v>36</v>
      </c>
      <c r="H40" s="86">
        <v>36</v>
      </c>
      <c r="I40" s="86">
        <v>36</v>
      </c>
      <c r="J40" s="86">
        <v>36</v>
      </c>
      <c r="K40" s="86">
        <v>36</v>
      </c>
      <c r="L40" s="86">
        <v>36</v>
      </c>
      <c r="M40" s="86">
        <v>36</v>
      </c>
      <c r="N40" s="86">
        <v>36</v>
      </c>
      <c r="O40" s="86">
        <v>36</v>
      </c>
    </row>
    <row r="41" spans="1:15" s="82" customFormat="1" x14ac:dyDescent="0.5">
      <c r="A41" s="87" t="s">
        <v>319</v>
      </c>
      <c r="B41" s="86">
        <v>11.4</v>
      </c>
      <c r="C41" s="86">
        <v>12.5</v>
      </c>
      <c r="D41" s="86">
        <v>13</v>
      </c>
      <c r="E41" s="86">
        <v>13.9</v>
      </c>
      <c r="F41" s="86">
        <v>15</v>
      </c>
      <c r="G41" s="86">
        <v>16.5</v>
      </c>
      <c r="H41" s="86">
        <v>13.9</v>
      </c>
      <c r="I41" s="86">
        <v>16.5</v>
      </c>
      <c r="J41" s="86">
        <v>14.4</v>
      </c>
      <c r="K41" s="86">
        <v>16.5</v>
      </c>
      <c r="L41" s="86">
        <v>14.4</v>
      </c>
      <c r="M41" s="86">
        <v>16.5</v>
      </c>
      <c r="N41" s="86">
        <v>14.4</v>
      </c>
      <c r="O41" s="86">
        <v>16.5</v>
      </c>
    </row>
    <row r="42" spans="1:15" s="82" customFormat="1" x14ac:dyDescent="0.5">
      <c r="A42" s="87" t="s">
        <v>316</v>
      </c>
      <c r="B42" s="86">
        <v>11</v>
      </c>
      <c r="C42" s="86">
        <v>11</v>
      </c>
      <c r="D42" s="86">
        <v>11</v>
      </c>
      <c r="E42" s="86">
        <v>11</v>
      </c>
      <c r="F42" s="86">
        <v>11</v>
      </c>
      <c r="G42" s="86">
        <v>11</v>
      </c>
      <c r="H42" s="86">
        <v>11</v>
      </c>
      <c r="I42" s="86">
        <v>11</v>
      </c>
      <c r="J42" s="86">
        <v>11</v>
      </c>
      <c r="K42" s="86">
        <v>11</v>
      </c>
      <c r="L42" s="86">
        <v>11</v>
      </c>
      <c r="M42" s="86">
        <v>11</v>
      </c>
      <c r="N42" s="86">
        <v>11</v>
      </c>
      <c r="O42" s="86">
        <v>11</v>
      </c>
    </row>
    <row r="43" spans="1:15" s="82" customFormat="1" x14ac:dyDescent="0.5">
      <c r="B43" s="86">
        <v>25</v>
      </c>
      <c r="C43" s="86">
        <v>25</v>
      </c>
      <c r="D43" s="86">
        <v>25</v>
      </c>
      <c r="E43" s="86">
        <v>25</v>
      </c>
      <c r="F43" s="86">
        <v>25</v>
      </c>
      <c r="G43" s="86">
        <v>25</v>
      </c>
      <c r="H43" s="86">
        <v>25</v>
      </c>
      <c r="I43" s="86">
        <v>25</v>
      </c>
      <c r="J43" s="86">
        <v>25</v>
      </c>
      <c r="K43" s="86">
        <v>25</v>
      </c>
      <c r="L43" s="86">
        <v>25</v>
      </c>
      <c r="M43" s="86">
        <v>25</v>
      </c>
      <c r="N43" s="86">
        <v>25</v>
      </c>
      <c r="O43" s="86">
        <v>25</v>
      </c>
    </row>
    <row r="44" spans="1:15" s="82" customFormat="1" x14ac:dyDescent="0.5">
      <c r="A44" s="91" t="s">
        <v>304</v>
      </c>
      <c r="B44" s="89">
        <v>1750</v>
      </c>
      <c r="C44" s="89">
        <v>2050</v>
      </c>
      <c r="D44" s="89">
        <v>2200</v>
      </c>
      <c r="E44" s="89">
        <v>2250</v>
      </c>
      <c r="F44" s="89">
        <v>2650</v>
      </c>
      <c r="G44" s="89">
        <v>3200</v>
      </c>
      <c r="H44" s="89">
        <v>2250</v>
      </c>
      <c r="I44" s="89">
        <v>3200</v>
      </c>
      <c r="J44" s="89">
        <v>2350</v>
      </c>
      <c r="K44" s="89">
        <v>3200</v>
      </c>
      <c r="L44" s="89">
        <v>2350</v>
      </c>
      <c r="M44" s="89">
        <v>3200</v>
      </c>
      <c r="N44" s="89">
        <v>2350</v>
      </c>
      <c r="O44" s="89">
        <v>3200</v>
      </c>
    </row>
    <row r="45" spans="1:15" s="82" customFormat="1" x14ac:dyDescent="0.5">
      <c r="A45" s="91" t="s">
        <v>303</v>
      </c>
      <c r="B45" s="89">
        <v>2150</v>
      </c>
      <c r="C45" s="89">
        <v>3400</v>
      </c>
      <c r="D45" s="89">
        <v>3550</v>
      </c>
      <c r="E45" s="89">
        <v>3650</v>
      </c>
      <c r="F45" s="89">
        <v>4000</v>
      </c>
      <c r="G45" s="89">
        <v>4650</v>
      </c>
      <c r="H45" s="89">
        <v>3650</v>
      </c>
      <c r="I45" s="89">
        <v>4650</v>
      </c>
      <c r="J45" s="89">
        <v>3700</v>
      </c>
      <c r="K45" s="89">
        <v>4650</v>
      </c>
      <c r="L45" s="89">
        <v>3700</v>
      </c>
      <c r="M45" s="89">
        <v>4650</v>
      </c>
      <c r="N45" s="89">
        <v>3700</v>
      </c>
      <c r="O45" s="89">
        <v>4650</v>
      </c>
    </row>
    <row r="46" spans="1:15" s="82" customFormat="1" x14ac:dyDescent="0.5">
      <c r="A46" s="87" t="s">
        <v>302</v>
      </c>
      <c r="B46" s="86">
        <v>20</v>
      </c>
      <c r="C46" s="86">
        <v>20</v>
      </c>
      <c r="D46" s="86">
        <v>20</v>
      </c>
      <c r="E46" s="86">
        <v>20</v>
      </c>
      <c r="F46" s="86">
        <v>20</v>
      </c>
      <c r="G46" s="86">
        <v>20</v>
      </c>
      <c r="H46" s="86">
        <v>20</v>
      </c>
      <c r="I46" s="86">
        <v>20</v>
      </c>
      <c r="J46" s="86">
        <v>20</v>
      </c>
      <c r="K46" s="86">
        <v>20</v>
      </c>
      <c r="L46" s="86">
        <v>20</v>
      </c>
      <c r="M46" s="86">
        <v>20</v>
      </c>
      <c r="N46" s="86">
        <v>20</v>
      </c>
      <c r="O46" s="86">
        <v>20</v>
      </c>
    </row>
    <row r="47" spans="1:15" s="82" customFormat="1" x14ac:dyDescent="0.5">
      <c r="B47" s="86">
        <v>125</v>
      </c>
      <c r="C47" s="86">
        <v>125</v>
      </c>
      <c r="D47" s="86">
        <v>125</v>
      </c>
      <c r="E47" s="86">
        <v>125</v>
      </c>
      <c r="F47" s="86">
        <v>125</v>
      </c>
      <c r="G47" s="86">
        <v>125</v>
      </c>
      <c r="H47" s="86">
        <v>125</v>
      </c>
      <c r="I47" s="86">
        <v>125</v>
      </c>
      <c r="J47" s="86">
        <v>125</v>
      </c>
      <c r="K47" s="86">
        <v>125</v>
      </c>
      <c r="L47" s="86">
        <v>125</v>
      </c>
      <c r="M47" s="86">
        <v>125</v>
      </c>
      <c r="N47" s="86">
        <v>125</v>
      </c>
      <c r="O47" s="86">
        <v>125</v>
      </c>
    </row>
    <row r="48" spans="1:15" s="82" customFormat="1" ht="31.5" x14ac:dyDescent="0.5">
      <c r="A48" s="85" t="s">
        <v>301</v>
      </c>
      <c r="B48" s="84">
        <f t="shared" ref="B48:O48" si="7">B45-B44</f>
        <v>400</v>
      </c>
      <c r="C48" s="84">
        <f t="shared" si="7"/>
        <v>1350</v>
      </c>
      <c r="D48" s="84">
        <f t="shared" si="7"/>
        <v>1350</v>
      </c>
      <c r="E48" s="84">
        <f t="shared" si="7"/>
        <v>1400</v>
      </c>
      <c r="F48" s="84">
        <f t="shared" si="7"/>
        <v>1350</v>
      </c>
      <c r="G48" s="84">
        <f t="shared" si="7"/>
        <v>1450</v>
      </c>
      <c r="H48" s="84">
        <f t="shared" si="7"/>
        <v>1400</v>
      </c>
      <c r="I48" s="84">
        <f t="shared" si="7"/>
        <v>1450</v>
      </c>
      <c r="J48" s="84">
        <f t="shared" si="7"/>
        <v>1350</v>
      </c>
      <c r="K48" s="84">
        <f t="shared" si="7"/>
        <v>1450</v>
      </c>
      <c r="L48" s="84">
        <f t="shared" si="7"/>
        <v>1350</v>
      </c>
      <c r="M48" s="84">
        <f t="shared" si="7"/>
        <v>1450</v>
      </c>
      <c r="N48" s="84">
        <f t="shared" si="7"/>
        <v>1350</v>
      </c>
      <c r="O48" s="84">
        <f t="shared" si="7"/>
        <v>1450</v>
      </c>
    </row>
    <row r="49" spans="1:16" s="82" customFormat="1" x14ac:dyDescent="0.5">
      <c r="A49" s="94" t="s">
        <v>300</v>
      </c>
      <c r="B49" s="93">
        <f t="shared" ref="B49:O49" si="8">B44/B45</f>
        <v>0.81395348837209303</v>
      </c>
      <c r="C49" s="93">
        <f t="shared" si="8"/>
        <v>0.6029411764705882</v>
      </c>
      <c r="D49" s="93">
        <f t="shared" si="8"/>
        <v>0.61971830985915488</v>
      </c>
      <c r="E49" s="93">
        <f t="shared" si="8"/>
        <v>0.61643835616438358</v>
      </c>
      <c r="F49" s="93">
        <f t="shared" si="8"/>
        <v>0.66249999999999998</v>
      </c>
      <c r="G49" s="93">
        <f t="shared" si="8"/>
        <v>0.68817204301075274</v>
      </c>
      <c r="H49" s="93">
        <f t="shared" si="8"/>
        <v>0.61643835616438358</v>
      </c>
      <c r="I49" s="93">
        <f t="shared" si="8"/>
        <v>0.68817204301075274</v>
      </c>
      <c r="J49" s="93">
        <f t="shared" si="8"/>
        <v>0.63513513513513509</v>
      </c>
      <c r="K49" s="93">
        <f t="shared" si="8"/>
        <v>0.68817204301075274</v>
      </c>
      <c r="L49" s="93">
        <f t="shared" si="8"/>
        <v>0.63513513513513509</v>
      </c>
      <c r="M49" s="93">
        <f t="shared" si="8"/>
        <v>0.68817204301075274</v>
      </c>
      <c r="N49" s="93">
        <f t="shared" si="8"/>
        <v>0.63513513513513509</v>
      </c>
      <c r="O49" s="93">
        <f t="shared" si="8"/>
        <v>0.68817204301075274</v>
      </c>
      <c r="P49" s="92">
        <f>AVERAGE(B49:O49)</f>
        <v>0.66273252196355514</v>
      </c>
    </row>
    <row r="50" spans="1:16" s="82" customFormat="1" x14ac:dyDescent="0.5">
      <c r="A50" s="74" t="s">
        <v>299</v>
      </c>
      <c r="B50" s="73">
        <f t="shared" ref="B50:O50" si="9">B48/B45</f>
        <v>0.18604651162790697</v>
      </c>
      <c r="C50" s="73">
        <f t="shared" si="9"/>
        <v>0.39705882352941174</v>
      </c>
      <c r="D50" s="73">
        <f t="shared" si="9"/>
        <v>0.38028169014084506</v>
      </c>
      <c r="E50" s="73">
        <f t="shared" si="9"/>
        <v>0.38356164383561642</v>
      </c>
      <c r="F50" s="73">
        <f t="shared" si="9"/>
        <v>0.33750000000000002</v>
      </c>
      <c r="G50" s="73">
        <f t="shared" si="9"/>
        <v>0.31182795698924731</v>
      </c>
      <c r="H50" s="73">
        <f t="shared" si="9"/>
        <v>0.38356164383561642</v>
      </c>
      <c r="I50" s="73">
        <f t="shared" si="9"/>
        <v>0.31182795698924731</v>
      </c>
      <c r="J50" s="73">
        <f t="shared" si="9"/>
        <v>0.36486486486486486</v>
      </c>
      <c r="K50" s="73">
        <f t="shared" si="9"/>
        <v>0.31182795698924731</v>
      </c>
      <c r="L50" s="73">
        <f t="shared" si="9"/>
        <v>0.36486486486486486</v>
      </c>
      <c r="M50" s="73">
        <f t="shared" si="9"/>
        <v>0.31182795698924731</v>
      </c>
      <c r="N50" s="73">
        <f t="shared" si="9"/>
        <v>0.36486486486486486</v>
      </c>
      <c r="O50" s="73">
        <f t="shared" si="9"/>
        <v>0.31182795698924731</v>
      </c>
      <c r="P50" s="72">
        <f>AVERAGE(B50:O50)</f>
        <v>0.33726747803644486</v>
      </c>
    </row>
    <row r="52" spans="1:16" s="82" customFormat="1" ht="31.5" customHeight="1" x14ac:dyDescent="0.5">
      <c r="A52" s="95" t="s">
        <v>328</v>
      </c>
    </row>
    <row r="53" spans="1:16" s="95" customFormat="1" x14ac:dyDescent="0.5">
      <c r="A53" s="96" t="s">
        <v>314</v>
      </c>
      <c r="B53" s="96">
        <v>2009</v>
      </c>
      <c r="C53" s="96">
        <v>2015</v>
      </c>
      <c r="D53" s="96">
        <v>2017</v>
      </c>
      <c r="H53" s="96">
        <v>2020</v>
      </c>
      <c r="J53" s="96" t="s">
        <v>321</v>
      </c>
      <c r="L53" s="96">
        <v>2040</v>
      </c>
      <c r="N53" s="96">
        <v>2050</v>
      </c>
    </row>
    <row r="54" spans="1:16" s="95" customFormat="1" ht="28.9" x14ac:dyDescent="0.5">
      <c r="B54" s="96" t="s">
        <v>313</v>
      </c>
      <c r="C54" s="96" t="s">
        <v>313</v>
      </c>
      <c r="D54" s="96" t="s">
        <v>312</v>
      </c>
      <c r="E54" s="96" t="s">
        <v>310</v>
      </c>
      <c r="F54" s="96" t="s">
        <v>320</v>
      </c>
      <c r="G54" s="96" t="s">
        <v>309</v>
      </c>
      <c r="H54" s="96" t="s">
        <v>310</v>
      </c>
      <c r="I54" s="96" t="s">
        <v>309</v>
      </c>
      <c r="J54" s="96" t="s">
        <v>310</v>
      </c>
      <c r="K54" s="96" t="s">
        <v>309</v>
      </c>
      <c r="L54" s="96" t="s">
        <v>310</v>
      </c>
      <c r="M54" s="96" t="s">
        <v>309</v>
      </c>
      <c r="N54" s="96" t="s">
        <v>310</v>
      </c>
      <c r="O54" s="96" t="s">
        <v>309</v>
      </c>
    </row>
    <row r="55" spans="1:16" s="82" customFormat="1" x14ac:dyDescent="0.5">
      <c r="A55" s="96" t="s">
        <v>317</v>
      </c>
      <c r="B55" s="86">
        <v>36</v>
      </c>
      <c r="C55" s="86">
        <v>36</v>
      </c>
      <c r="D55" s="86">
        <v>36</v>
      </c>
      <c r="E55" s="86">
        <v>36</v>
      </c>
      <c r="F55" s="86">
        <v>36</v>
      </c>
      <c r="G55" s="86">
        <v>36</v>
      </c>
      <c r="H55" s="86">
        <v>36</v>
      </c>
      <c r="I55" s="86">
        <v>36</v>
      </c>
      <c r="J55" s="86">
        <v>36</v>
      </c>
      <c r="K55" s="86">
        <v>36</v>
      </c>
      <c r="L55" s="86">
        <v>36</v>
      </c>
      <c r="M55" s="86">
        <v>36</v>
      </c>
      <c r="N55" s="86">
        <v>36</v>
      </c>
      <c r="O55" s="86">
        <v>36</v>
      </c>
    </row>
    <row r="56" spans="1:16" s="82" customFormat="1" x14ac:dyDescent="0.5">
      <c r="A56" s="96" t="s">
        <v>327</v>
      </c>
      <c r="B56" s="86">
        <v>12</v>
      </c>
      <c r="C56" s="86">
        <v>13.1</v>
      </c>
      <c r="D56" s="86">
        <v>14</v>
      </c>
      <c r="E56" s="86">
        <v>15.3</v>
      </c>
      <c r="F56" s="86">
        <v>15</v>
      </c>
      <c r="G56" s="86">
        <v>19</v>
      </c>
      <c r="H56" s="86">
        <v>15.3</v>
      </c>
      <c r="I56" s="86">
        <v>19</v>
      </c>
      <c r="J56" s="86">
        <v>15.8</v>
      </c>
      <c r="K56" s="86">
        <v>19</v>
      </c>
      <c r="L56" s="86">
        <v>15.8</v>
      </c>
      <c r="M56" s="86">
        <v>19</v>
      </c>
      <c r="N56" s="86">
        <v>15.8</v>
      </c>
      <c r="O56" s="86">
        <v>19</v>
      </c>
    </row>
    <row r="57" spans="1:16" s="82" customFormat="1" x14ac:dyDescent="0.5">
      <c r="A57" s="96" t="s">
        <v>326</v>
      </c>
      <c r="B57" s="86" t="s">
        <v>325</v>
      </c>
      <c r="C57" s="86">
        <v>7.9</v>
      </c>
      <c r="D57" s="86">
        <v>8.1999999999999993</v>
      </c>
      <c r="E57" s="86">
        <v>8.6</v>
      </c>
      <c r="F57" s="86">
        <v>8.5</v>
      </c>
      <c r="G57" s="86">
        <v>9</v>
      </c>
      <c r="H57" s="86">
        <v>8.6</v>
      </c>
      <c r="I57" s="86">
        <v>9</v>
      </c>
      <c r="J57" s="86">
        <v>8.8000000000000007</v>
      </c>
      <c r="K57" s="86">
        <v>9</v>
      </c>
      <c r="L57" s="86">
        <v>8.8000000000000007</v>
      </c>
      <c r="M57" s="86">
        <v>9</v>
      </c>
      <c r="N57" s="86">
        <v>8.8000000000000007</v>
      </c>
      <c r="O57" s="86">
        <v>9</v>
      </c>
    </row>
    <row r="58" spans="1:16" s="82" customFormat="1" x14ac:dyDescent="0.5">
      <c r="A58" s="96" t="s">
        <v>316</v>
      </c>
      <c r="B58" s="86">
        <v>9</v>
      </c>
      <c r="C58" s="86">
        <v>9</v>
      </c>
      <c r="D58" s="86">
        <v>9</v>
      </c>
      <c r="E58" s="86">
        <v>9</v>
      </c>
      <c r="F58" s="86">
        <v>9</v>
      </c>
      <c r="G58" s="86">
        <v>9</v>
      </c>
      <c r="H58" s="86">
        <v>9</v>
      </c>
      <c r="I58" s="86">
        <v>9</v>
      </c>
      <c r="J58" s="86">
        <v>9</v>
      </c>
      <c r="K58" s="86">
        <v>9</v>
      </c>
      <c r="L58" s="86">
        <v>9</v>
      </c>
      <c r="M58" s="86">
        <v>9</v>
      </c>
      <c r="N58" s="86">
        <v>9</v>
      </c>
      <c r="O58" s="86">
        <v>9</v>
      </c>
    </row>
    <row r="59" spans="1:16" s="82" customFormat="1" x14ac:dyDescent="0.5">
      <c r="A59" s="95"/>
      <c r="B59" s="86">
        <v>22</v>
      </c>
      <c r="C59" s="86">
        <v>22</v>
      </c>
      <c r="D59" s="86">
        <v>22</v>
      </c>
      <c r="E59" s="86">
        <v>22</v>
      </c>
      <c r="F59" s="86">
        <v>22</v>
      </c>
      <c r="G59" s="86">
        <v>22</v>
      </c>
      <c r="H59" s="86">
        <v>22</v>
      </c>
      <c r="I59" s="86">
        <v>22</v>
      </c>
      <c r="J59" s="86">
        <v>22</v>
      </c>
      <c r="K59" s="86">
        <v>22</v>
      </c>
      <c r="L59" s="86">
        <v>22</v>
      </c>
      <c r="M59" s="86">
        <v>22</v>
      </c>
      <c r="N59" s="86">
        <v>22</v>
      </c>
      <c r="O59" s="86">
        <v>22</v>
      </c>
    </row>
    <row r="60" spans="1:16" s="82" customFormat="1" x14ac:dyDescent="0.5">
      <c r="A60" s="99" t="s">
        <v>324</v>
      </c>
      <c r="B60" s="98">
        <v>2550</v>
      </c>
      <c r="C60" s="98">
        <v>2800</v>
      </c>
      <c r="D60" s="98">
        <v>3350</v>
      </c>
      <c r="E60" s="98">
        <v>3600</v>
      </c>
      <c r="F60" s="98">
        <v>3500</v>
      </c>
      <c r="G60" s="98">
        <v>4550</v>
      </c>
      <c r="H60" s="98">
        <v>3600</v>
      </c>
      <c r="I60" s="98">
        <v>4550</v>
      </c>
      <c r="J60" s="98">
        <v>3700</v>
      </c>
      <c r="K60" s="98">
        <v>4550</v>
      </c>
      <c r="L60" s="98">
        <v>3700</v>
      </c>
      <c r="M60" s="98">
        <v>4550</v>
      </c>
      <c r="N60" s="98">
        <v>3700</v>
      </c>
      <c r="O60" s="98">
        <v>4550</v>
      </c>
    </row>
    <row r="61" spans="1:16" s="82" customFormat="1" x14ac:dyDescent="0.5">
      <c r="A61" s="99" t="s">
        <v>323</v>
      </c>
      <c r="B61" s="98">
        <v>3000</v>
      </c>
      <c r="C61" s="98">
        <v>3250</v>
      </c>
      <c r="D61" s="98">
        <v>4850</v>
      </c>
      <c r="E61" s="98">
        <v>5100</v>
      </c>
      <c r="F61" s="98">
        <v>4950</v>
      </c>
      <c r="G61" s="98">
        <v>6100</v>
      </c>
      <c r="H61" s="98">
        <v>5100</v>
      </c>
      <c r="I61" s="98">
        <v>6100</v>
      </c>
      <c r="J61" s="98">
        <v>5150</v>
      </c>
      <c r="K61" s="98">
        <v>6100</v>
      </c>
      <c r="L61" s="98">
        <v>5150</v>
      </c>
      <c r="M61" s="98">
        <v>6100</v>
      </c>
      <c r="N61" s="98">
        <v>5150</v>
      </c>
      <c r="O61" s="98">
        <v>6100</v>
      </c>
    </row>
    <row r="62" spans="1:16" s="82" customFormat="1" ht="28.9" x14ac:dyDescent="0.5">
      <c r="A62" s="96" t="s">
        <v>302</v>
      </c>
      <c r="B62" s="86">
        <v>20</v>
      </c>
      <c r="C62" s="86">
        <v>20</v>
      </c>
      <c r="D62" s="86">
        <v>20</v>
      </c>
      <c r="E62" s="86">
        <v>20</v>
      </c>
      <c r="F62" s="86">
        <v>20</v>
      </c>
      <c r="G62" s="86">
        <v>20</v>
      </c>
      <c r="H62" s="86">
        <v>20</v>
      </c>
      <c r="I62" s="86">
        <v>20</v>
      </c>
      <c r="J62" s="86">
        <v>20</v>
      </c>
      <c r="K62" s="86">
        <v>20</v>
      </c>
      <c r="L62" s="86">
        <v>20</v>
      </c>
      <c r="M62" s="86">
        <v>20</v>
      </c>
      <c r="N62" s="86">
        <v>20</v>
      </c>
      <c r="O62" s="86">
        <v>20</v>
      </c>
    </row>
    <row r="63" spans="1:16" s="82" customFormat="1" x14ac:dyDescent="0.5">
      <c r="A63" s="95"/>
      <c r="B63" s="86">
        <v>125</v>
      </c>
      <c r="C63" s="86">
        <v>125</v>
      </c>
      <c r="D63" s="86">
        <v>125</v>
      </c>
      <c r="E63" s="86">
        <v>125</v>
      </c>
      <c r="F63" s="86">
        <v>125</v>
      </c>
      <c r="G63" s="86">
        <v>125</v>
      </c>
      <c r="H63" s="86">
        <v>125</v>
      </c>
      <c r="I63" s="86">
        <v>125</v>
      </c>
      <c r="J63" s="86">
        <v>125</v>
      </c>
      <c r="K63" s="86">
        <v>125</v>
      </c>
      <c r="L63" s="86">
        <v>125</v>
      </c>
      <c r="M63" s="86">
        <v>125</v>
      </c>
      <c r="N63" s="86">
        <v>125</v>
      </c>
      <c r="O63" s="86">
        <v>125</v>
      </c>
    </row>
    <row r="64" spans="1:16" s="82" customFormat="1" ht="63" customHeight="1" x14ac:dyDescent="0.5">
      <c r="A64" s="85" t="s">
        <v>301</v>
      </c>
      <c r="B64" s="97">
        <f t="shared" ref="B64:O64" si="10">B61-B60</f>
        <v>450</v>
      </c>
      <c r="C64" s="97">
        <f t="shared" si="10"/>
        <v>450</v>
      </c>
      <c r="D64" s="97">
        <f t="shared" si="10"/>
        <v>1500</v>
      </c>
      <c r="E64" s="97">
        <f t="shared" si="10"/>
        <v>1500</v>
      </c>
      <c r="F64" s="97">
        <f t="shared" si="10"/>
        <v>1450</v>
      </c>
      <c r="G64" s="97">
        <f t="shared" si="10"/>
        <v>1550</v>
      </c>
      <c r="H64" s="97">
        <f t="shared" si="10"/>
        <v>1500</v>
      </c>
      <c r="I64" s="97">
        <f t="shared" si="10"/>
        <v>1550</v>
      </c>
      <c r="J64" s="97">
        <f t="shared" si="10"/>
        <v>1450</v>
      </c>
      <c r="K64" s="97">
        <f t="shared" si="10"/>
        <v>1550</v>
      </c>
      <c r="L64" s="97">
        <f t="shared" si="10"/>
        <v>1450</v>
      </c>
      <c r="M64" s="97">
        <f t="shared" si="10"/>
        <v>1550</v>
      </c>
      <c r="N64" s="97">
        <f t="shared" si="10"/>
        <v>1450</v>
      </c>
      <c r="O64" s="97">
        <f t="shared" si="10"/>
        <v>1550</v>
      </c>
    </row>
    <row r="65" spans="1:16" s="82" customFormat="1" ht="47.25" customHeight="1" x14ac:dyDescent="0.5">
      <c r="A65" s="94" t="s">
        <v>300</v>
      </c>
      <c r="B65" s="93">
        <f t="shared" ref="B65:O65" si="11">B60/B61</f>
        <v>0.85</v>
      </c>
      <c r="C65" s="93">
        <f t="shared" si="11"/>
        <v>0.86153846153846159</v>
      </c>
      <c r="D65" s="93">
        <f t="shared" si="11"/>
        <v>0.69072164948453607</v>
      </c>
      <c r="E65" s="93">
        <f t="shared" si="11"/>
        <v>0.70588235294117652</v>
      </c>
      <c r="F65" s="93">
        <f t="shared" si="11"/>
        <v>0.70707070707070707</v>
      </c>
      <c r="G65" s="93">
        <f t="shared" si="11"/>
        <v>0.74590163934426235</v>
      </c>
      <c r="H65" s="93">
        <f t="shared" si="11"/>
        <v>0.70588235294117652</v>
      </c>
      <c r="I65" s="93">
        <f t="shared" si="11"/>
        <v>0.74590163934426235</v>
      </c>
      <c r="J65" s="93">
        <f t="shared" si="11"/>
        <v>0.71844660194174759</v>
      </c>
      <c r="K65" s="93">
        <f t="shared" si="11"/>
        <v>0.74590163934426235</v>
      </c>
      <c r="L65" s="93">
        <f t="shared" si="11"/>
        <v>0.71844660194174759</v>
      </c>
      <c r="M65" s="93">
        <f t="shared" si="11"/>
        <v>0.74590163934426235</v>
      </c>
      <c r="N65" s="93">
        <f t="shared" si="11"/>
        <v>0.71844660194174759</v>
      </c>
      <c r="O65" s="93">
        <f t="shared" si="11"/>
        <v>0.74590163934426235</v>
      </c>
      <c r="P65" s="92">
        <f>AVERAGE(B65:O65)</f>
        <v>0.74328168046590104</v>
      </c>
    </row>
    <row r="66" spans="1:16" s="82" customFormat="1" x14ac:dyDescent="0.5">
      <c r="A66" s="74" t="s">
        <v>299</v>
      </c>
      <c r="B66" s="73">
        <f t="shared" ref="B66:O66" si="12">B64/B61</f>
        <v>0.15</v>
      </c>
      <c r="C66" s="73">
        <f t="shared" si="12"/>
        <v>0.13846153846153847</v>
      </c>
      <c r="D66" s="73">
        <f t="shared" si="12"/>
        <v>0.30927835051546393</v>
      </c>
      <c r="E66" s="73">
        <f t="shared" si="12"/>
        <v>0.29411764705882354</v>
      </c>
      <c r="F66" s="73">
        <f t="shared" si="12"/>
        <v>0.29292929292929293</v>
      </c>
      <c r="G66" s="73">
        <f t="shared" si="12"/>
        <v>0.25409836065573771</v>
      </c>
      <c r="H66" s="73">
        <f t="shared" si="12"/>
        <v>0.29411764705882354</v>
      </c>
      <c r="I66" s="73">
        <f t="shared" si="12"/>
        <v>0.25409836065573771</v>
      </c>
      <c r="J66" s="73">
        <f t="shared" si="12"/>
        <v>0.28155339805825241</v>
      </c>
      <c r="K66" s="73">
        <f t="shared" si="12"/>
        <v>0.25409836065573771</v>
      </c>
      <c r="L66" s="73">
        <f t="shared" si="12"/>
        <v>0.28155339805825241</v>
      </c>
      <c r="M66" s="73">
        <f t="shared" si="12"/>
        <v>0.25409836065573771</v>
      </c>
      <c r="N66" s="73">
        <f t="shared" si="12"/>
        <v>0.28155339805825241</v>
      </c>
      <c r="O66" s="73">
        <f t="shared" si="12"/>
        <v>0.25409836065573771</v>
      </c>
      <c r="P66" s="72">
        <f>AVERAGE(B66:O66)</f>
        <v>0.25671831953409913</v>
      </c>
    </row>
    <row r="68" spans="1:16" s="82" customFormat="1" x14ac:dyDescent="0.5">
      <c r="A68" s="82" t="s">
        <v>333</v>
      </c>
    </row>
    <row r="69" spans="1:16" s="82" customFormat="1" x14ac:dyDescent="0.5"/>
    <row r="70" spans="1:16" s="82" customFormat="1" x14ac:dyDescent="0.5">
      <c r="A70" s="87" t="s">
        <v>314</v>
      </c>
      <c r="B70" s="87">
        <v>2009</v>
      </c>
      <c r="C70" s="87">
        <v>2015</v>
      </c>
      <c r="D70" s="87">
        <v>2017</v>
      </c>
      <c r="H70" s="87">
        <v>2020</v>
      </c>
      <c r="J70" s="87">
        <v>2030</v>
      </c>
      <c r="L70" s="87">
        <v>2040</v>
      </c>
      <c r="N70" s="87">
        <v>2050</v>
      </c>
    </row>
    <row r="71" spans="1:16" s="82" customFormat="1" x14ac:dyDescent="0.5">
      <c r="B71" s="87" t="s">
        <v>313</v>
      </c>
      <c r="C71" s="87" t="s">
        <v>313</v>
      </c>
      <c r="D71" s="87" t="s">
        <v>312</v>
      </c>
      <c r="E71" s="87" t="s">
        <v>310</v>
      </c>
      <c r="F71" s="87" t="s">
        <v>320</v>
      </c>
      <c r="G71" s="87" t="s">
        <v>309</v>
      </c>
      <c r="H71" s="87" t="s">
        <v>310</v>
      </c>
      <c r="I71" s="87" t="s">
        <v>309</v>
      </c>
      <c r="J71" s="87" t="s">
        <v>310</v>
      </c>
      <c r="K71" s="87" t="s">
        <v>309</v>
      </c>
      <c r="L71" s="87" t="s">
        <v>310</v>
      </c>
      <c r="M71" s="87" t="s">
        <v>309</v>
      </c>
      <c r="N71" s="87" t="s">
        <v>310</v>
      </c>
      <c r="O71" s="87" t="s">
        <v>309</v>
      </c>
    </row>
    <row r="72" spans="1:16" s="82" customFormat="1" x14ac:dyDescent="0.5">
      <c r="A72" s="87" t="s">
        <v>332</v>
      </c>
      <c r="B72" s="86">
        <v>10.5</v>
      </c>
      <c r="C72" s="86">
        <v>10.5</v>
      </c>
      <c r="D72" s="86">
        <v>10.5</v>
      </c>
      <c r="E72" s="86">
        <v>10.5</v>
      </c>
      <c r="F72" s="86">
        <v>10.5</v>
      </c>
      <c r="G72" s="86">
        <v>10.5</v>
      </c>
      <c r="H72" s="86">
        <v>10.5</v>
      </c>
      <c r="I72" s="86">
        <v>10.5</v>
      </c>
      <c r="J72" s="86">
        <v>10.5</v>
      </c>
      <c r="K72" s="86">
        <v>10.5</v>
      </c>
      <c r="L72" s="86">
        <v>10.5</v>
      </c>
      <c r="M72" s="86">
        <v>10.5</v>
      </c>
      <c r="N72" s="86">
        <v>10.5</v>
      </c>
      <c r="O72" s="86">
        <v>10.5</v>
      </c>
    </row>
    <row r="73" spans="1:16" s="82" customFormat="1" x14ac:dyDescent="0.5">
      <c r="A73" s="87" t="s">
        <v>331</v>
      </c>
      <c r="B73" s="86">
        <v>9.3000000000000007</v>
      </c>
      <c r="C73" s="86">
        <v>10.9</v>
      </c>
      <c r="D73" s="86">
        <v>10.9</v>
      </c>
      <c r="E73" s="86">
        <v>12</v>
      </c>
      <c r="F73" s="86">
        <v>12</v>
      </c>
      <c r="G73" s="86">
        <v>12.3</v>
      </c>
      <c r="H73" s="86">
        <v>12</v>
      </c>
      <c r="I73" s="86">
        <v>12.5</v>
      </c>
      <c r="J73" s="86">
        <v>12.3</v>
      </c>
      <c r="K73" s="86">
        <v>13</v>
      </c>
      <c r="L73" s="86">
        <v>12.5</v>
      </c>
      <c r="M73" s="86">
        <v>13.5</v>
      </c>
      <c r="N73" s="86">
        <v>12.5</v>
      </c>
      <c r="O73" s="86">
        <v>13.5</v>
      </c>
    </row>
    <row r="74" spans="1:16" s="82" customFormat="1" x14ac:dyDescent="0.5">
      <c r="A74" s="87" t="s">
        <v>316</v>
      </c>
      <c r="B74" s="86">
        <v>6</v>
      </c>
      <c r="C74" s="86">
        <v>6</v>
      </c>
      <c r="D74" s="86">
        <v>6</v>
      </c>
      <c r="E74" s="86">
        <v>6</v>
      </c>
      <c r="F74" s="86">
        <v>6</v>
      </c>
      <c r="G74" s="86">
        <v>6</v>
      </c>
      <c r="H74" s="86">
        <v>6</v>
      </c>
      <c r="I74" s="86">
        <v>6</v>
      </c>
      <c r="J74" s="86">
        <v>6</v>
      </c>
      <c r="K74" s="86">
        <v>6</v>
      </c>
      <c r="L74" s="86">
        <v>6</v>
      </c>
      <c r="M74" s="86">
        <v>6</v>
      </c>
      <c r="N74" s="86">
        <v>6</v>
      </c>
      <c r="O74" s="86">
        <v>6</v>
      </c>
    </row>
    <row r="75" spans="1:16" s="82" customFormat="1" x14ac:dyDescent="0.5">
      <c r="B75" s="86">
        <v>13</v>
      </c>
      <c r="C75" s="86">
        <v>13</v>
      </c>
      <c r="D75" s="86">
        <v>13</v>
      </c>
      <c r="E75" s="86">
        <v>13</v>
      </c>
      <c r="F75" s="86">
        <v>13</v>
      </c>
      <c r="G75" s="86">
        <v>13</v>
      </c>
      <c r="H75" s="86">
        <v>13</v>
      </c>
      <c r="I75" s="86">
        <v>13</v>
      </c>
      <c r="J75" s="86">
        <v>13</v>
      </c>
      <c r="K75" s="86">
        <v>13</v>
      </c>
      <c r="L75" s="86">
        <v>13</v>
      </c>
      <c r="M75" s="86">
        <v>13</v>
      </c>
      <c r="N75" s="86">
        <v>13</v>
      </c>
      <c r="O75" s="86">
        <v>13</v>
      </c>
    </row>
    <row r="76" spans="1:16" s="82" customFormat="1" x14ac:dyDescent="0.5">
      <c r="A76" s="91" t="s">
        <v>304</v>
      </c>
      <c r="B76" s="88">
        <v>480</v>
      </c>
      <c r="C76" s="88">
        <v>470</v>
      </c>
      <c r="D76" s="88">
        <v>470</v>
      </c>
      <c r="E76" s="88">
        <v>510</v>
      </c>
      <c r="F76" s="88">
        <v>510</v>
      </c>
      <c r="G76" s="88">
        <v>510</v>
      </c>
      <c r="H76" s="88">
        <v>510</v>
      </c>
      <c r="I76" s="88">
        <v>510</v>
      </c>
      <c r="J76" s="88">
        <v>510</v>
      </c>
      <c r="K76" s="88">
        <v>510</v>
      </c>
      <c r="L76" s="88">
        <v>510</v>
      </c>
      <c r="M76" s="88">
        <v>510</v>
      </c>
      <c r="N76" s="88">
        <v>510</v>
      </c>
      <c r="O76" s="88">
        <v>510</v>
      </c>
    </row>
    <row r="77" spans="1:16" s="82" customFormat="1" x14ac:dyDescent="0.5">
      <c r="A77" s="90"/>
      <c r="B77" s="88">
        <v>580</v>
      </c>
      <c r="C77" s="88">
        <v>600</v>
      </c>
      <c r="D77" s="88">
        <v>600</v>
      </c>
      <c r="E77" s="88">
        <v>600</v>
      </c>
      <c r="F77" s="88">
        <v>600</v>
      </c>
      <c r="G77" s="88">
        <v>730</v>
      </c>
      <c r="H77" s="88">
        <v>600</v>
      </c>
      <c r="I77" s="88">
        <v>730</v>
      </c>
      <c r="J77" s="88">
        <v>600</v>
      </c>
      <c r="K77" s="88">
        <v>730</v>
      </c>
      <c r="L77" s="88">
        <v>600</v>
      </c>
      <c r="M77" s="88">
        <v>730</v>
      </c>
      <c r="N77" s="88">
        <v>600</v>
      </c>
      <c r="O77" s="88">
        <v>730</v>
      </c>
    </row>
    <row r="78" spans="1:16" s="82" customFormat="1" x14ac:dyDescent="0.5">
      <c r="A78" s="91" t="s">
        <v>303</v>
      </c>
      <c r="B78" s="88">
        <v>550</v>
      </c>
      <c r="C78" s="88">
        <v>540</v>
      </c>
      <c r="D78" s="88">
        <v>540</v>
      </c>
      <c r="E78" s="88">
        <v>580</v>
      </c>
      <c r="F78" s="88">
        <v>580</v>
      </c>
      <c r="G78" s="88">
        <v>580</v>
      </c>
      <c r="H78" s="88">
        <v>580</v>
      </c>
      <c r="I78" s="88">
        <v>580</v>
      </c>
      <c r="J78" s="88">
        <v>580</v>
      </c>
      <c r="K78" s="88">
        <v>580</v>
      </c>
      <c r="L78" s="88">
        <v>580</v>
      </c>
      <c r="M78" s="88">
        <v>580</v>
      </c>
      <c r="N78" s="88">
        <v>580</v>
      </c>
      <c r="O78" s="88">
        <v>580</v>
      </c>
    </row>
    <row r="79" spans="1:16" s="82" customFormat="1" x14ac:dyDescent="0.5">
      <c r="A79" s="90"/>
      <c r="B79" s="88">
        <v>680</v>
      </c>
      <c r="C79" s="88">
        <v>700</v>
      </c>
      <c r="D79" s="88">
        <v>700</v>
      </c>
      <c r="E79" s="88">
        <v>700</v>
      </c>
      <c r="F79" s="88">
        <v>700</v>
      </c>
      <c r="G79" s="88">
        <v>830</v>
      </c>
      <c r="H79" s="88">
        <v>700</v>
      </c>
      <c r="I79" s="88">
        <v>830</v>
      </c>
      <c r="J79" s="88">
        <v>700</v>
      </c>
      <c r="K79" s="88">
        <v>830</v>
      </c>
      <c r="L79" s="88">
        <v>700</v>
      </c>
      <c r="M79" s="88">
        <v>830</v>
      </c>
      <c r="N79" s="88">
        <v>700</v>
      </c>
      <c r="O79" s="88">
        <v>830</v>
      </c>
    </row>
    <row r="80" spans="1:16" s="82" customFormat="1" x14ac:dyDescent="0.5">
      <c r="A80" s="87" t="s">
        <v>330</v>
      </c>
      <c r="B80" s="86" t="s">
        <v>329</v>
      </c>
      <c r="C80" s="86" t="s">
        <v>329</v>
      </c>
      <c r="D80" s="86" t="s">
        <v>329</v>
      </c>
      <c r="E80" s="86" t="s">
        <v>329</v>
      </c>
      <c r="F80" s="86" t="s">
        <v>329</v>
      </c>
      <c r="G80" s="86" t="s">
        <v>329</v>
      </c>
      <c r="H80" s="86" t="s">
        <v>329</v>
      </c>
      <c r="I80" s="86" t="s">
        <v>329</v>
      </c>
      <c r="J80" s="86" t="s">
        <v>329</v>
      </c>
      <c r="K80" s="86" t="s">
        <v>329</v>
      </c>
      <c r="L80" s="86" t="s">
        <v>329</v>
      </c>
      <c r="M80" s="86" t="s">
        <v>329</v>
      </c>
      <c r="N80" s="86" t="s">
        <v>329</v>
      </c>
      <c r="O80" s="86" t="s">
        <v>329</v>
      </c>
    </row>
    <row r="81" spans="1:16" s="82" customFormat="1" ht="31.5" x14ac:dyDescent="0.5">
      <c r="A81" s="85" t="s">
        <v>301</v>
      </c>
      <c r="B81" s="84">
        <f t="shared" ref="B81:O81" si="13">AVERAGE(B82:B83)</f>
        <v>85</v>
      </c>
      <c r="C81" s="84">
        <f t="shared" si="13"/>
        <v>85</v>
      </c>
      <c r="D81" s="84">
        <f t="shared" si="13"/>
        <v>85</v>
      </c>
      <c r="E81" s="84">
        <f t="shared" si="13"/>
        <v>85</v>
      </c>
      <c r="F81" s="84">
        <f t="shared" si="13"/>
        <v>85</v>
      </c>
      <c r="G81" s="84">
        <f t="shared" si="13"/>
        <v>85</v>
      </c>
      <c r="H81" s="84">
        <f t="shared" si="13"/>
        <v>85</v>
      </c>
      <c r="I81" s="84">
        <f t="shared" si="13"/>
        <v>85</v>
      </c>
      <c r="J81" s="84">
        <f t="shared" si="13"/>
        <v>85</v>
      </c>
      <c r="K81" s="84">
        <f t="shared" si="13"/>
        <v>85</v>
      </c>
      <c r="L81" s="84">
        <f t="shared" si="13"/>
        <v>85</v>
      </c>
      <c r="M81" s="84">
        <f t="shared" si="13"/>
        <v>85</v>
      </c>
      <c r="N81" s="84">
        <f t="shared" si="13"/>
        <v>85</v>
      </c>
      <c r="O81" s="84">
        <f t="shared" si="13"/>
        <v>85</v>
      </c>
    </row>
    <row r="82" spans="1:16" s="82" customFormat="1" x14ac:dyDescent="0.5">
      <c r="B82" s="82">
        <f t="shared" ref="B82:O82" si="14">B78-B76</f>
        <v>70</v>
      </c>
      <c r="C82" s="82">
        <f t="shared" si="14"/>
        <v>70</v>
      </c>
      <c r="D82" s="82">
        <f t="shared" si="14"/>
        <v>70</v>
      </c>
      <c r="E82" s="82">
        <f t="shared" si="14"/>
        <v>70</v>
      </c>
      <c r="F82" s="82">
        <f t="shared" si="14"/>
        <v>70</v>
      </c>
      <c r="G82" s="82">
        <f t="shared" si="14"/>
        <v>70</v>
      </c>
      <c r="H82" s="82">
        <f t="shared" si="14"/>
        <v>70</v>
      </c>
      <c r="I82" s="82">
        <f t="shared" si="14"/>
        <v>70</v>
      </c>
      <c r="J82" s="82">
        <f t="shared" si="14"/>
        <v>70</v>
      </c>
      <c r="K82" s="82">
        <f t="shared" si="14"/>
        <v>70</v>
      </c>
      <c r="L82" s="82">
        <f t="shared" si="14"/>
        <v>70</v>
      </c>
      <c r="M82" s="82">
        <f t="shared" si="14"/>
        <v>70</v>
      </c>
      <c r="N82" s="82">
        <f t="shared" si="14"/>
        <v>70</v>
      </c>
      <c r="O82" s="82">
        <f t="shared" si="14"/>
        <v>70</v>
      </c>
    </row>
    <row r="83" spans="1:16" s="82" customFormat="1" x14ac:dyDescent="0.5">
      <c r="B83" s="82">
        <f t="shared" ref="B83:O83" si="15">B79-B77</f>
        <v>100</v>
      </c>
      <c r="C83" s="82">
        <f t="shared" si="15"/>
        <v>100</v>
      </c>
      <c r="D83" s="82">
        <f t="shared" si="15"/>
        <v>100</v>
      </c>
      <c r="E83" s="82">
        <f t="shared" si="15"/>
        <v>100</v>
      </c>
      <c r="F83" s="82">
        <f t="shared" si="15"/>
        <v>100</v>
      </c>
      <c r="G83" s="82">
        <f t="shared" si="15"/>
        <v>100</v>
      </c>
      <c r="H83" s="82">
        <f t="shared" si="15"/>
        <v>100</v>
      </c>
      <c r="I83" s="82">
        <f t="shared" si="15"/>
        <v>100</v>
      </c>
      <c r="J83" s="82">
        <f t="shared" si="15"/>
        <v>100</v>
      </c>
      <c r="K83" s="82">
        <f t="shared" si="15"/>
        <v>100</v>
      </c>
      <c r="L83" s="82">
        <f t="shared" si="15"/>
        <v>100</v>
      </c>
      <c r="M83" s="82">
        <f t="shared" si="15"/>
        <v>100</v>
      </c>
      <c r="N83" s="82">
        <f t="shared" si="15"/>
        <v>100</v>
      </c>
      <c r="O83" s="82">
        <f t="shared" si="15"/>
        <v>100</v>
      </c>
    </row>
    <row r="84" spans="1:16" s="82" customFormat="1" x14ac:dyDescent="0.5">
      <c r="A84" s="74" t="s">
        <v>300</v>
      </c>
      <c r="B84" s="73">
        <f t="shared" ref="B84:O84" si="16">AVERAGE(B76:B77)/AVERAGE(B78:B79)</f>
        <v>0.86178861788617889</v>
      </c>
      <c r="C84" s="73">
        <f t="shared" si="16"/>
        <v>0.86290322580645162</v>
      </c>
      <c r="D84" s="73">
        <f t="shared" si="16"/>
        <v>0.86290322580645162</v>
      </c>
      <c r="E84" s="73">
        <f t="shared" si="16"/>
        <v>0.8671875</v>
      </c>
      <c r="F84" s="73">
        <f t="shared" si="16"/>
        <v>0.8671875</v>
      </c>
      <c r="G84" s="73">
        <f t="shared" si="16"/>
        <v>0.87943262411347523</v>
      </c>
      <c r="H84" s="73">
        <f t="shared" si="16"/>
        <v>0.8671875</v>
      </c>
      <c r="I84" s="73">
        <f t="shared" si="16"/>
        <v>0.87943262411347523</v>
      </c>
      <c r="J84" s="73">
        <f t="shared" si="16"/>
        <v>0.8671875</v>
      </c>
      <c r="K84" s="73">
        <f t="shared" si="16"/>
        <v>0.87943262411347523</v>
      </c>
      <c r="L84" s="73">
        <f t="shared" si="16"/>
        <v>0.8671875</v>
      </c>
      <c r="M84" s="73">
        <f t="shared" si="16"/>
        <v>0.87943262411347523</v>
      </c>
      <c r="N84" s="73">
        <f t="shared" si="16"/>
        <v>0.8671875</v>
      </c>
      <c r="O84" s="73">
        <f t="shared" si="16"/>
        <v>0.87943262411347523</v>
      </c>
      <c r="P84" s="72">
        <f>AVERAGE(B84:O84)</f>
        <v>0.87056308500474699</v>
      </c>
    </row>
    <row r="85" spans="1:16" s="82" customFormat="1" x14ac:dyDescent="0.5">
      <c r="A85" s="74" t="s">
        <v>299</v>
      </c>
      <c r="B85" s="73">
        <f t="shared" ref="B85:O85" si="17">B81/AVERAGE(B78:B79)</f>
        <v>0.13821138211382114</v>
      </c>
      <c r="C85" s="73">
        <f t="shared" si="17"/>
        <v>0.13709677419354838</v>
      </c>
      <c r="D85" s="73">
        <f t="shared" si="17"/>
        <v>0.13709677419354838</v>
      </c>
      <c r="E85" s="73">
        <f t="shared" si="17"/>
        <v>0.1328125</v>
      </c>
      <c r="F85" s="73">
        <f t="shared" si="17"/>
        <v>0.1328125</v>
      </c>
      <c r="G85" s="73">
        <f t="shared" si="17"/>
        <v>0.12056737588652482</v>
      </c>
      <c r="H85" s="73">
        <f t="shared" si="17"/>
        <v>0.1328125</v>
      </c>
      <c r="I85" s="73">
        <f t="shared" si="17"/>
        <v>0.12056737588652482</v>
      </c>
      <c r="J85" s="73">
        <f t="shared" si="17"/>
        <v>0.1328125</v>
      </c>
      <c r="K85" s="73">
        <f t="shared" si="17"/>
        <v>0.12056737588652482</v>
      </c>
      <c r="L85" s="73">
        <f t="shared" si="17"/>
        <v>0.1328125</v>
      </c>
      <c r="M85" s="73">
        <f t="shared" si="17"/>
        <v>0.12056737588652482</v>
      </c>
      <c r="N85" s="73">
        <f t="shared" si="17"/>
        <v>0.1328125</v>
      </c>
      <c r="O85" s="73">
        <f t="shared" si="17"/>
        <v>0.12056737588652482</v>
      </c>
      <c r="P85" s="72">
        <f>AVERAGE(B85:O85)</f>
        <v>0.12943691499525301</v>
      </c>
    </row>
    <row r="87" spans="1:16" s="82" customFormat="1" x14ac:dyDescent="0.5">
      <c r="A87" s="82" t="s">
        <v>338</v>
      </c>
    </row>
    <row r="88" spans="1:16" s="82" customFormat="1" x14ac:dyDescent="0.5"/>
    <row r="89" spans="1:16" s="82" customFormat="1" x14ac:dyDescent="0.5">
      <c r="A89" s="87" t="s">
        <v>314</v>
      </c>
      <c r="B89" s="87">
        <v>2009</v>
      </c>
      <c r="C89" s="87">
        <v>2015</v>
      </c>
      <c r="D89" s="87">
        <v>2017</v>
      </c>
      <c r="H89" s="87">
        <v>2020</v>
      </c>
      <c r="J89" s="87">
        <v>2030</v>
      </c>
      <c r="L89" s="87">
        <v>2040</v>
      </c>
      <c r="N89" s="87">
        <v>2050</v>
      </c>
    </row>
    <row r="90" spans="1:16" s="82" customFormat="1" x14ac:dyDescent="0.5">
      <c r="B90" s="87" t="s">
        <v>313</v>
      </c>
      <c r="C90" s="87" t="s">
        <v>313</v>
      </c>
      <c r="D90" s="87" t="s">
        <v>312</v>
      </c>
      <c r="E90" s="87" t="s">
        <v>310</v>
      </c>
      <c r="F90" s="87" t="s">
        <v>320</v>
      </c>
      <c r="G90" s="87" t="s">
        <v>309</v>
      </c>
      <c r="H90" s="87" t="s">
        <v>310</v>
      </c>
      <c r="I90" s="87" t="s">
        <v>309</v>
      </c>
      <c r="J90" s="87" t="s">
        <v>310</v>
      </c>
      <c r="K90" s="87" t="s">
        <v>309</v>
      </c>
      <c r="L90" s="87" t="s">
        <v>310</v>
      </c>
      <c r="M90" s="87" t="s">
        <v>309</v>
      </c>
      <c r="N90" s="87" t="s">
        <v>310</v>
      </c>
      <c r="O90" s="87" t="s">
        <v>309</v>
      </c>
    </row>
    <row r="91" spans="1:16" s="82" customFormat="1" x14ac:dyDescent="0.5">
      <c r="A91" s="87" t="s">
        <v>337</v>
      </c>
      <c r="B91" s="86">
        <v>40</v>
      </c>
      <c r="C91" s="86">
        <v>40</v>
      </c>
      <c r="D91" s="86">
        <v>40</v>
      </c>
      <c r="E91" s="86">
        <v>40</v>
      </c>
      <c r="F91" s="86">
        <v>40</v>
      </c>
      <c r="G91" s="86">
        <v>40</v>
      </c>
      <c r="H91" s="86">
        <v>40</v>
      </c>
      <c r="I91" s="86">
        <v>40</v>
      </c>
      <c r="J91" s="86">
        <v>40</v>
      </c>
      <c r="K91" s="86">
        <v>40</v>
      </c>
      <c r="L91" s="86">
        <v>40</v>
      </c>
      <c r="M91" s="86">
        <v>40</v>
      </c>
      <c r="N91" s="86">
        <v>40</v>
      </c>
      <c r="O91" s="86">
        <v>40</v>
      </c>
    </row>
    <row r="92" spans="1:16" s="82" customFormat="1" x14ac:dyDescent="0.5">
      <c r="A92" s="87" t="s">
        <v>336</v>
      </c>
      <c r="B92" s="86">
        <v>0.57999999999999996</v>
      </c>
      <c r="C92" s="86">
        <v>0.57999999999999996</v>
      </c>
      <c r="D92" s="86">
        <v>0.61</v>
      </c>
      <c r="E92" s="86">
        <v>0.63</v>
      </c>
      <c r="F92" s="86">
        <v>0.66</v>
      </c>
      <c r="G92" s="86">
        <v>0.81</v>
      </c>
      <c r="H92" s="86">
        <v>0.63</v>
      </c>
      <c r="I92" s="86">
        <v>0.81</v>
      </c>
      <c r="J92" s="86">
        <v>0.63</v>
      </c>
      <c r="K92" s="86">
        <v>0.81</v>
      </c>
      <c r="L92" s="86">
        <v>0.63</v>
      </c>
      <c r="M92" s="86">
        <v>0.81</v>
      </c>
      <c r="N92" s="86">
        <v>0.63</v>
      </c>
      <c r="O92" s="86">
        <v>0.81</v>
      </c>
    </row>
    <row r="93" spans="1:16" s="82" customFormat="1" x14ac:dyDescent="0.5">
      <c r="A93" s="87" t="s">
        <v>316</v>
      </c>
      <c r="B93" s="86">
        <v>6</v>
      </c>
      <c r="C93" s="86">
        <v>6</v>
      </c>
      <c r="D93" s="86">
        <v>6</v>
      </c>
      <c r="E93" s="86">
        <v>6</v>
      </c>
      <c r="F93" s="86">
        <v>6</v>
      </c>
      <c r="G93" s="86">
        <v>6</v>
      </c>
      <c r="H93" s="86">
        <v>6</v>
      </c>
      <c r="I93" s="86">
        <v>6</v>
      </c>
      <c r="J93" s="86">
        <v>6</v>
      </c>
      <c r="K93" s="86">
        <v>6</v>
      </c>
      <c r="L93" s="86">
        <v>6</v>
      </c>
      <c r="M93" s="86">
        <v>6</v>
      </c>
      <c r="N93" s="86">
        <v>6</v>
      </c>
      <c r="O93" s="86">
        <v>6</v>
      </c>
    </row>
    <row r="94" spans="1:16" s="82" customFormat="1" x14ac:dyDescent="0.5">
      <c r="B94" s="86">
        <v>20</v>
      </c>
      <c r="C94" s="86">
        <v>20</v>
      </c>
      <c r="D94" s="86">
        <v>20</v>
      </c>
      <c r="E94" s="86">
        <v>20</v>
      </c>
      <c r="F94" s="86">
        <v>20</v>
      </c>
      <c r="G94" s="86">
        <v>20</v>
      </c>
      <c r="H94" s="86">
        <v>20</v>
      </c>
      <c r="I94" s="86">
        <v>20</v>
      </c>
      <c r="J94" s="86">
        <v>20</v>
      </c>
      <c r="K94" s="86">
        <v>20</v>
      </c>
      <c r="L94" s="86">
        <v>20</v>
      </c>
      <c r="M94" s="86">
        <v>20</v>
      </c>
      <c r="N94" s="86">
        <v>20</v>
      </c>
      <c r="O94" s="86">
        <v>20</v>
      </c>
    </row>
    <row r="95" spans="1:16" s="82" customFormat="1" x14ac:dyDescent="0.5">
      <c r="A95" s="91" t="s">
        <v>304</v>
      </c>
      <c r="B95" s="88">
        <v>500</v>
      </c>
      <c r="C95" s="88">
        <v>500</v>
      </c>
      <c r="D95" s="88">
        <v>700</v>
      </c>
      <c r="E95" s="88">
        <v>750</v>
      </c>
      <c r="F95" s="88">
        <v>800</v>
      </c>
      <c r="G95" s="89">
        <v>1850</v>
      </c>
      <c r="H95" s="88">
        <v>750</v>
      </c>
      <c r="I95" s="89">
        <v>1850</v>
      </c>
      <c r="J95" s="88">
        <v>750</v>
      </c>
      <c r="K95" s="89">
        <v>1850</v>
      </c>
      <c r="L95" s="88">
        <v>750</v>
      </c>
      <c r="M95" s="89">
        <v>1850</v>
      </c>
      <c r="N95" s="88">
        <v>750</v>
      </c>
      <c r="O95" s="89">
        <v>1850</v>
      </c>
    </row>
    <row r="96" spans="1:16" s="82" customFormat="1" x14ac:dyDescent="0.5">
      <c r="A96" s="90"/>
      <c r="B96" s="88">
        <v>550</v>
      </c>
      <c r="C96" s="88">
        <v>550</v>
      </c>
      <c r="D96" s="89">
        <v>1000</v>
      </c>
      <c r="E96" s="89">
        <v>1200</v>
      </c>
      <c r="F96" s="89">
        <v>1350</v>
      </c>
      <c r="G96" s="89">
        <v>2100</v>
      </c>
      <c r="H96" s="89">
        <v>1200</v>
      </c>
      <c r="I96" s="89">
        <v>2100</v>
      </c>
      <c r="J96" s="89">
        <v>1200</v>
      </c>
      <c r="K96" s="89">
        <v>2100</v>
      </c>
      <c r="L96" s="89">
        <v>1200</v>
      </c>
      <c r="M96" s="89">
        <v>2100</v>
      </c>
      <c r="N96" s="89">
        <v>1200</v>
      </c>
      <c r="O96" s="89">
        <v>2100</v>
      </c>
    </row>
    <row r="97" spans="1:16" s="82" customFormat="1" x14ac:dyDescent="0.5">
      <c r="A97" s="91" t="s">
        <v>335</v>
      </c>
      <c r="B97" s="89">
        <v>1050</v>
      </c>
      <c r="C97" s="89">
        <v>1050</v>
      </c>
      <c r="D97" s="89">
        <v>1350</v>
      </c>
      <c r="E97" s="89">
        <v>1400</v>
      </c>
      <c r="F97" s="89">
        <v>1500</v>
      </c>
      <c r="G97" s="89">
        <v>2450</v>
      </c>
      <c r="H97" s="89">
        <v>1400</v>
      </c>
      <c r="I97" s="89">
        <v>2450</v>
      </c>
      <c r="J97" s="89">
        <v>1400</v>
      </c>
      <c r="K97" s="89">
        <v>2450</v>
      </c>
      <c r="L97" s="89">
        <v>1400</v>
      </c>
      <c r="M97" s="89">
        <v>2450</v>
      </c>
      <c r="N97" s="89">
        <v>1400</v>
      </c>
      <c r="O97" s="89">
        <v>2450</v>
      </c>
    </row>
    <row r="98" spans="1:16" s="82" customFormat="1" x14ac:dyDescent="0.5">
      <c r="A98" s="90"/>
      <c r="B98" s="89">
        <v>1050</v>
      </c>
      <c r="C98" s="89">
        <v>1050</v>
      </c>
      <c r="D98" s="89">
        <v>2300</v>
      </c>
      <c r="E98" s="89">
        <v>2450</v>
      </c>
      <c r="F98" s="89">
        <v>2550</v>
      </c>
      <c r="G98" s="89">
        <v>3700</v>
      </c>
      <c r="H98" s="89">
        <v>2450</v>
      </c>
      <c r="I98" s="89">
        <v>3700</v>
      </c>
      <c r="J98" s="89">
        <v>2450</v>
      </c>
      <c r="K98" s="89">
        <v>3700</v>
      </c>
      <c r="L98" s="89">
        <v>2450</v>
      </c>
      <c r="M98" s="89">
        <v>3700</v>
      </c>
      <c r="N98" s="89">
        <v>2450</v>
      </c>
      <c r="O98" s="89">
        <v>3700</v>
      </c>
    </row>
    <row r="99" spans="1:16" s="82" customFormat="1" x14ac:dyDescent="0.5">
      <c r="A99" s="87" t="s">
        <v>334</v>
      </c>
      <c r="B99" s="86" t="s">
        <v>329</v>
      </c>
      <c r="C99" s="86" t="s">
        <v>329</v>
      </c>
      <c r="D99" s="86" t="s">
        <v>329</v>
      </c>
      <c r="E99" s="86" t="s">
        <v>329</v>
      </c>
      <c r="F99" s="86" t="s">
        <v>329</v>
      </c>
      <c r="G99" s="86" t="s">
        <v>329</v>
      </c>
      <c r="H99" s="86" t="s">
        <v>329</v>
      </c>
      <c r="I99" s="86" t="s">
        <v>329</v>
      </c>
      <c r="J99" s="86" t="s">
        <v>329</v>
      </c>
      <c r="K99" s="86" t="s">
        <v>329</v>
      </c>
      <c r="L99" s="86" t="s">
        <v>329</v>
      </c>
      <c r="M99" s="86" t="s">
        <v>329</v>
      </c>
      <c r="N99" s="86" t="s">
        <v>329</v>
      </c>
      <c r="O99" s="86" t="s">
        <v>329</v>
      </c>
    </row>
    <row r="100" spans="1:16" s="82" customFormat="1" ht="78.75" customHeight="1" x14ac:dyDescent="0.5">
      <c r="A100" s="85" t="s">
        <v>301</v>
      </c>
      <c r="B100" s="84">
        <f t="shared" ref="B100:O100" si="18">AVERAGE(B101:B102)</f>
        <v>525</v>
      </c>
      <c r="C100" s="84">
        <f t="shared" si="18"/>
        <v>525</v>
      </c>
      <c r="D100" s="84">
        <f t="shared" si="18"/>
        <v>975</v>
      </c>
      <c r="E100" s="84">
        <f t="shared" si="18"/>
        <v>950</v>
      </c>
      <c r="F100" s="84">
        <f t="shared" si="18"/>
        <v>950</v>
      </c>
      <c r="G100" s="84">
        <f t="shared" si="18"/>
        <v>1100</v>
      </c>
      <c r="H100" s="84">
        <f t="shared" si="18"/>
        <v>950</v>
      </c>
      <c r="I100" s="84">
        <f t="shared" si="18"/>
        <v>1100</v>
      </c>
      <c r="J100" s="84">
        <f t="shared" si="18"/>
        <v>950</v>
      </c>
      <c r="K100" s="84">
        <f t="shared" si="18"/>
        <v>1100</v>
      </c>
      <c r="L100" s="84">
        <f t="shared" si="18"/>
        <v>950</v>
      </c>
      <c r="M100" s="84">
        <f t="shared" si="18"/>
        <v>1100</v>
      </c>
      <c r="N100" s="84">
        <f t="shared" si="18"/>
        <v>950</v>
      </c>
      <c r="O100" s="84">
        <f t="shared" si="18"/>
        <v>1100</v>
      </c>
    </row>
    <row r="101" spans="1:16" s="82" customFormat="1" x14ac:dyDescent="0.5">
      <c r="B101" s="100">
        <f t="shared" ref="B101:O101" si="19">B97-B95</f>
        <v>550</v>
      </c>
      <c r="C101" s="100">
        <f t="shared" si="19"/>
        <v>550</v>
      </c>
      <c r="D101" s="100">
        <f t="shared" si="19"/>
        <v>650</v>
      </c>
      <c r="E101" s="100">
        <f t="shared" si="19"/>
        <v>650</v>
      </c>
      <c r="F101" s="100">
        <f t="shared" si="19"/>
        <v>700</v>
      </c>
      <c r="G101" s="100">
        <f t="shared" si="19"/>
        <v>600</v>
      </c>
      <c r="H101" s="100">
        <f t="shared" si="19"/>
        <v>650</v>
      </c>
      <c r="I101" s="100">
        <f t="shared" si="19"/>
        <v>600</v>
      </c>
      <c r="J101" s="100">
        <f t="shared" si="19"/>
        <v>650</v>
      </c>
      <c r="K101" s="100">
        <f t="shared" si="19"/>
        <v>600</v>
      </c>
      <c r="L101" s="100">
        <f t="shared" si="19"/>
        <v>650</v>
      </c>
      <c r="M101" s="100">
        <f t="shared" si="19"/>
        <v>600</v>
      </c>
      <c r="N101" s="100">
        <f t="shared" si="19"/>
        <v>650</v>
      </c>
      <c r="O101" s="100">
        <f t="shared" si="19"/>
        <v>600</v>
      </c>
    </row>
    <row r="102" spans="1:16" s="82" customFormat="1" x14ac:dyDescent="0.5">
      <c r="B102" s="100">
        <f t="shared" ref="B102:O102" si="20">B98-B96</f>
        <v>500</v>
      </c>
      <c r="C102" s="100">
        <f t="shared" si="20"/>
        <v>500</v>
      </c>
      <c r="D102" s="100">
        <f t="shared" si="20"/>
        <v>1300</v>
      </c>
      <c r="E102" s="100">
        <f t="shared" si="20"/>
        <v>1250</v>
      </c>
      <c r="F102" s="100">
        <f t="shared" si="20"/>
        <v>1200</v>
      </c>
      <c r="G102" s="100">
        <f t="shared" si="20"/>
        <v>1600</v>
      </c>
      <c r="H102" s="100">
        <f t="shared" si="20"/>
        <v>1250</v>
      </c>
      <c r="I102" s="100">
        <f t="shared" si="20"/>
        <v>1600</v>
      </c>
      <c r="J102" s="100">
        <f t="shared" si="20"/>
        <v>1250</v>
      </c>
      <c r="K102" s="100">
        <f t="shared" si="20"/>
        <v>1600</v>
      </c>
      <c r="L102" s="100">
        <f t="shared" si="20"/>
        <v>1250</v>
      </c>
      <c r="M102" s="100">
        <f t="shared" si="20"/>
        <v>1600</v>
      </c>
      <c r="N102" s="100">
        <f t="shared" si="20"/>
        <v>1250</v>
      </c>
      <c r="O102" s="100">
        <f t="shared" si="20"/>
        <v>1600</v>
      </c>
    </row>
    <row r="103" spans="1:16" s="82" customFormat="1" x14ac:dyDescent="0.5">
      <c r="A103" s="74" t="s">
        <v>300</v>
      </c>
      <c r="B103" s="73">
        <f t="shared" ref="B103:O103" si="21">AVERAGE(B95:B96)/AVERAGE(B97:B98)</f>
        <v>0.5</v>
      </c>
      <c r="C103" s="73">
        <f t="shared" si="21"/>
        <v>0.5</v>
      </c>
      <c r="D103" s="73">
        <f t="shared" si="21"/>
        <v>0.46575342465753422</v>
      </c>
      <c r="E103" s="73">
        <f t="shared" si="21"/>
        <v>0.50649350649350644</v>
      </c>
      <c r="F103" s="73">
        <f t="shared" si="21"/>
        <v>0.53086419753086422</v>
      </c>
      <c r="G103" s="73">
        <f t="shared" si="21"/>
        <v>0.64227642276422769</v>
      </c>
      <c r="H103" s="73">
        <f t="shared" si="21"/>
        <v>0.50649350649350644</v>
      </c>
      <c r="I103" s="73">
        <f t="shared" si="21"/>
        <v>0.64227642276422769</v>
      </c>
      <c r="J103" s="73">
        <f t="shared" si="21"/>
        <v>0.50649350649350644</v>
      </c>
      <c r="K103" s="73">
        <f t="shared" si="21"/>
        <v>0.64227642276422769</v>
      </c>
      <c r="L103" s="73">
        <f t="shared" si="21"/>
        <v>0.50649350649350644</v>
      </c>
      <c r="M103" s="73">
        <f t="shared" si="21"/>
        <v>0.64227642276422769</v>
      </c>
      <c r="N103" s="73">
        <f t="shared" si="21"/>
        <v>0.50649350649350644</v>
      </c>
      <c r="O103" s="73">
        <f t="shared" si="21"/>
        <v>0.64227642276422769</v>
      </c>
      <c r="P103" s="72">
        <f>AVERAGE(B103:O103)</f>
        <v>0.55289051917693366</v>
      </c>
    </row>
    <row r="104" spans="1:16" s="82" customFormat="1" x14ac:dyDescent="0.5">
      <c r="A104" s="74" t="s">
        <v>299</v>
      </c>
      <c r="B104" s="73">
        <f t="shared" ref="B104:O104" si="22">B100/AVERAGE(B97:B98)</f>
        <v>0.5</v>
      </c>
      <c r="C104" s="73">
        <f t="shared" si="22"/>
        <v>0.5</v>
      </c>
      <c r="D104" s="73">
        <f t="shared" si="22"/>
        <v>0.53424657534246578</v>
      </c>
      <c r="E104" s="73">
        <f t="shared" si="22"/>
        <v>0.4935064935064935</v>
      </c>
      <c r="F104" s="73">
        <f t="shared" si="22"/>
        <v>0.46913580246913578</v>
      </c>
      <c r="G104" s="73">
        <f t="shared" si="22"/>
        <v>0.35772357723577236</v>
      </c>
      <c r="H104" s="73">
        <f t="shared" si="22"/>
        <v>0.4935064935064935</v>
      </c>
      <c r="I104" s="73">
        <f t="shared" si="22"/>
        <v>0.35772357723577236</v>
      </c>
      <c r="J104" s="73">
        <f t="shared" si="22"/>
        <v>0.4935064935064935</v>
      </c>
      <c r="K104" s="73">
        <f t="shared" si="22"/>
        <v>0.35772357723577236</v>
      </c>
      <c r="L104" s="73">
        <f t="shared" si="22"/>
        <v>0.4935064935064935</v>
      </c>
      <c r="M104" s="73">
        <f t="shared" si="22"/>
        <v>0.35772357723577236</v>
      </c>
      <c r="N104" s="73">
        <f t="shared" si="22"/>
        <v>0.4935064935064935</v>
      </c>
      <c r="O104" s="73">
        <f t="shared" si="22"/>
        <v>0.35772357723577236</v>
      </c>
      <c r="P104" s="72">
        <f>AVERAGE(B104:O104)</f>
        <v>0.44710948082306645</v>
      </c>
    </row>
    <row r="106" spans="1:16" s="82" customFormat="1" x14ac:dyDescent="0.5">
      <c r="A106" s="82" t="s">
        <v>339</v>
      </c>
    </row>
    <row r="107" spans="1:16" s="82" customFormat="1" x14ac:dyDescent="0.5">
      <c r="A107" s="87" t="s">
        <v>314</v>
      </c>
      <c r="B107" s="87">
        <v>2009</v>
      </c>
      <c r="C107" s="87">
        <v>2015</v>
      </c>
      <c r="D107" s="87">
        <v>2017</v>
      </c>
      <c r="G107" s="87">
        <v>2020</v>
      </c>
      <c r="I107" s="87">
        <v>2030</v>
      </c>
      <c r="K107" s="87">
        <v>2040</v>
      </c>
      <c r="M107" s="87">
        <v>2050</v>
      </c>
    </row>
    <row r="108" spans="1:16" s="82" customFormat="1" x14ac:dyDescent="0.5">
      <c r="B108" s="87" t="s">
        <v>313</v>
      </c>
      <c r="C108" s="87" t="s">
        <v>313</v>
      </c>
      <c r="D108" s="87" t="s">
        <v>312</v>
      </c>
      <c r="E108" s="87" t="s">
        <v>310</v>
      </c>
      <c r="F108" s="87" t="s">
        <v>309</v>
      </c>
      <c r="G108" s="87" t="s">
        <v>310</v>
      </c>
      <c r="H108" s="87" t="s">
        <v>309</v>
      </c>
      <c r="I108" s="87" t="s">
        <v>310</v>
      </c>
      <c r="J108" s="87" t="s">
        <v>309</v>
      </c>
      <c r="K108" s="87" t="s">
        <v>310</v>
      </c>
      <c r="L108" s="87" t="s">
        <v>309</v>
      </c>
      <c r="M108" s="87" t="s">
        <v>310</v>
      </c>
      <c r="N108" s="87" t="s">
        <v>309</v>
      </c>
    </row>
    <row r="109" spans="1:16" s="82" customFormat="1" x14ac:dyDescent="0.5">
      <c r="A109" s="87" t="s">
        <v>337</v>
      </c>
      <c r="B109" s="86">
        <v>50</v>
      </c>
      <c r="C109" s="86">
        <v>50</v>
      </c>
      <c r="D109" s="86">
        <v>50</v>
      </c>
      <c r="E109" s="86">
        <v>50</v>
      </c>
      <c r="F109" s="86">
        <v>50</v>
      </c>
      <c r="G109" s="86">
        <v>50</v>
      </c>
      <c r="H109" s="86">
        <v>50</v>
      </c>
      <c r="I109" s="86">
        <v>50</v>
      </c>
      <c r="J109" s="86">
        <v>50</v>
      </c>
      <c r="K109" s="86">
        <v>50</v>
      </c>
      <c r="L109" s="86">
        <v>50</v>
      </c>
      <c r="M109" s="86">
        <v>50</v>
      </c>
      <c r="N109" s="86">
        <v>50</v>
      </c>
    </row>
    <row r="110" spans="1:16" s="82" customFormat="1" x14ac:dyDescent="0.5">
      <c r="A110" s="87" t="s">
        <v>336</v>
      </c>
      <c r="B110" s="86">
        <v>0.88</v>
      </c>
      <c r="C110" s="86">
        <v>0.88</v>
      </c>
      <c r="D110" s="86">
        <v>0.92</v>
      </c>
      <c r="E110" s="86">
        <v>0.93</v>
      </c>
      <c r="F110" s="86">
        <v>0.95</v>
      </c>
      <c r="G110" s="86">
        <v>0.93</v>
      </c>
      <c r="H110" s="86">
        <v>0.95</v>
      </c>
      <c r="I110" s="86">
        <v>0.93</v>
      </c>
      <c r="J110" s="86">
        <v>0.95</v>
      </c>
      <c r="K110" s="86">
        <v>0.93</v>
      </c>
      <c r="L110" s="86">
        <v>0.95</v>
      </c>
      <c r="M110" s="86">
        <v>0.93</v>
      </c>
      <c r="N110" s="86">
        <v>0.95</v>
      </c>
    </row>
    <row r="111" spans="1:16" s="82" customFormat="1" x14ac:dyDescent="0.5">
      <c r="A111" s="87" t="s">
        <v>316</v>
      </c>
      <c r="B111" s="86">
        <v>6</v>
      </c>
      <c r="C111" s="86">
        <v>6</v>
      </c>
      <c r="D111" s="86">
        <v>6</v>
      </c>
      <c r="E111" s="86">
        <v>6</v>
      </c>
      <c r="F111" s="86">
        <v>6</v>
      </c>
      <c r="G111" s="86">
        <v>6</v>
      </c>
      <c r="H111" s="86">
        <v>6</v>
      </c>
      <c r="I111" s="86">
        <v>6</v>
      </c>
      <c r="J111" s="86">
        <v>6</v>
      </c>
      <c r="K111" s="86">
        <v>6</v>
      </c>
      <c r="L111" s="86">
        <v>6</v>
      </c>
      <c r="M111" s="86">
        <v>6</v>
      </c>
      <c r="N111" s="86">
        <v>6</v>
      </c>
    </row>
    <row r="112" spans="1:16" s="82" customFormat="1" x14ac:dyDescent="0.5">
      <c r="B112" s="86">
        <v>20</v>
      </c>
      <c r="C112" s="86">
        <v>20</v>
      </c>
      <c r="D112" s="86">
        <v>20</v>
      </c>
      <c r="E112" s="86">
        <v>20</v>
      </c>
      <c r="F112" s="86">
        <v>20</v>
      </c>
      <c r="G112" s="86">
        <v>20</v>
      </c>
      <c r="H112" s="86">
        <v>20</v>
      </c>
      <c r="I112" s="86">
        <v>20</v>
      </c>
      <c r="J112" s="86">
        <v>20</v>
      </c>
      <c r="K112" s="86">
        <v>20</v>
      </c>
      <c r="L112" s="86">
        <v>20</v>
      </c>
      <c r="M112" s="86">
        <v>20</v>
      </c>
      <c r="N112" s="86">
        <v>20</v>
      </c>
    </row>
    <row r="113" spans="1:15" s="82" customFormat="1" x14ac:dyDescent="0.5">
      <c r="A113" s="91" t="s">
        <v>304</v>
      </c>
      <c r="B113" s="88">
        <v>300</v>
      </c>
      <c r="C113" s="88">
        <v>250</v>
      </c>
      <c r="D113" s="88">
        <v>250</v>
      </c>
      <c r="E113" s="88">
        <v>300</v>
      </c>
      <c r="F113" s="88">
        <v>700</v>
      </c>
      <c r="G113" s="88">
        <v>300</v>
      </c>
      <c r="H113" s="88">
        <v>700</v>
      </c>
      <c r="I113" s="88">
        <v>300</v>
      </c>
      <c r="J113" s="88">
        <v>700</v>
      </c>
      <c r="K113" s="88">
        <v>300</v>
      </c>
      <c r="L113" s="88">
        <v>700</v>
      </c>
      <c r="M113" s="88">
        <v>300</v>
      </c>
      <c r="N113" s="88">
        <v>700</v>
      </c>
    </row>
    <row r="114" spans="1:15" s="82" customFormat="1" x14ac:dyDescent="0.5">
      <c r="A114" s="90"/>
      <c r="B114" s="88">
        <v>350</v>
      </c>
      <c r="C114" s="88">
        <v>450</v>
      </c>
      <c r="D114" s="88">
        <v>500</v>
      </c>
      <c r="E114" s="88">
        <v>550</v>
      </c>
      <c r="F114" s="88">
        <v>900</v>
      </c>
      <c r="G114" s="88">
        <v>550</v>
      </c>
      <c r="H114" s="88">
        <v>900</v>
      </c>
      <c r="I114" s="88">
        <v>550</v>
      </c>
      <c r="J114" s="88">
        <v>900</v>
      </c>
      <c r="K114" s="88">
        <v>550</v>
      </c>
      <c r="L114" s="88">
        <v>900</v>
      </c>
      <c r="M114" s="88">
        <v>550</v>
      </c>
      <c r="N114" s="88">
        <v>900</v>
      </c>
    </row>
    <row r="115" spans="1:15" s="82" customFormat="1" x14ac:dyDescent="0.5">
      <c r="A115" s="91" t="s">
        <v>335</v>
      </c>
      <c r="B115" s="88">
        <v>600</v>
      </c>
      <c r="C115" s="88">
        <v>500</v>
      </c>
      <c r="D115" s="88">
        <v>550</v>
      </c>
      <c r="E115" s="88">
        <v>600</v>
      </c>
      <c r="F115" s="89">
        <v>1000</v>
      </c>
      <c r="G115" s="88">
        <v>600</v>
      </c>
      <c r="H115" s="89">
        <v>1000</v>
      </c>
      <c r="I115" s="88">
        <v>600</v>
      </c>
      <c r="J115" s="89">
        <v>1000</v>
      </c>
      <c r="K115" s="88">
        <v>600</v>
      </c>
      <c r="L115" s="89">
        <v>1000</v>
      </c>
      <c r="M115" s="88">
        <v>600</v>
      </c>
      <c r="N115" s="89">
        <v>1000</v>
      </c>
    </row>
    <row r="116" spans="1:15" s="82" customFormat="1" x14ac:dyDescent="0.5">
      <c r="A116" s="90"/>
      <c r="B116" s="88">
        <v>650</v>
      </c>
      <c r="C116" s="88">
        <v>800</v>
      </c>
      <c r="D116" s="89">
        <v>1000</v>
      </c>
      <c r="E116" s="89">
        <v>1100</v>
      </c>
      <c r="F116" s="89">
        <v>1450</v>
      </c>
      <c r="G116" s="89">
        <v>1100</v>
      </c>
      <c r="H116" s="89">
        <v>1450</v>
      </c>
      <c r="I116" s="89">
        <v>1100</v>
      </c>
      <c r="J116" s="89">
        <v>1450</v>
      </c>
      <c r="K116" s="89">
        <v>1100</v>
      </c>
      <c r="L116" s="89">
        <v>1450</v>
      </c>
      <c r="M116" s="89">
        <v>1100</v>
      </c>
      <c r="N116" s="89">
        <v>1450</v>
      </c>
    </row>
    <row r="117" spans="1:15" s="82" customFormat="1" x14ac:dyDescent="0.5">
      <c r="A117" s="87" t="s">
        <v>334</v>
      </c>
      <c r="B117" s="86" t="s">
        <v>329</v>
      </c>
      <c r="C117" s="86" t="s">
        <v>329</v>
      </c>
      <c r="D117" s="86" t="s">
        <v>329</v>
      </c>
      <c r="E117" s="86" t="s">
        <v>329</v>
      </c>
      <c r="F117" s="86" t="s">
        <v>329</v>
      </c>
      <c r="G117" s="86" t="s">
        <v>329</v>
      </c>
      <c r="H117" s="86" t="s">
        <v>329</v>
      </c>
      <c r="I117" s="86" t="s">
        <v>329</v>
      </c>
      <c r="J117" s="86" t="s">
        <v>329</v>
      </c>
      <c r="K117" s="86" t="s">
        <v>329</v>
      </c>
      <c r="L117" s="86" t="s">
        <v>329</v>
      </c>
      <c r="M117" s="86" t="s">
        <v>329</v>
      </c>
      <c r="N117" s="86" t="s">
        <v>329</v>
      </c>
    </row>
    <row r="118" spans="1:15" s="82" customFormat="1" ht="31.5" x14ac:dyDescent="0.5">
      <c r="A118" s="85" t="s">
        <v>301</v>
      </c>
      <c r="B118" s="84">
        <f t="shared" ref="B118:N118" si="23">AVERAGE(B119:B120)</f>
        <v>300</v>
      </c>
      <c r="C118" s="84">
        <f t="shared" si="23"/>
        <v>300</v>
      </c>
      <c r="D118" s="84">
        <f t="shared" si="23"/>
        <v>400</v>
      </c>
      <c r="E118" s="84">
        <f t="shared" si="23"/>
        <v>425</v>
      </c>
      <c r="F118" s="84">
        <f t="shared" si="23"/>
        <v>425</v>
      </c>
      <c r="G118" s="84">
        <f t="shared" si="23"/>
        <v>425</v>
      </c>
      <c r="H118" s="84">
        <f t="shared" si="23"/>
        <v>425</v>
      </c>
      <c r="I118" s="84">
        <f t="shared" si="23"/>
        <v>425</v>
      </c>
      <c r="J118" s="84">
        <f t="shared" si="23"/>
        <v>425</v>
      </c>
      <c r="K118" s="84">
        <f t="shared" si="23"/>
        <v>425</v>
      </c>
      <c r="L118" s="84">
        <f t="shared" si="23"/>
        <v>425</v>
      </c>
      <c r="M118" s="84">
        <f t="shared" si="23"/>
        <v>425</v>
      </c>
      <c r="N118" s="84">
        <f t="shared" si="23"/>
        <v>425</v>
      </c>
    </row>
    <row r="119" spans="1:15" s="82" customFormat="1" x14ac:dyDescent="0.5">
      <c r="B119" s="100">
        <f t="shared" ref="B119:N119" si="24">B115-B113</f>
        <v>300</v>
      </c>
      <c r="C119" s="100">
        <f t="shared" si="24"/>
        <v>250</v>
      </c>
      <c r="D119" s="100">
        <f t="shared" si="24"/>
        <v>300</v>
      </c>
      <c r="E119" s="100">
        <f t="shared" si="24"/>
        <v>300</v>
      </c>
      <c r="F119" s="100">
        <f t="shared" si="24"/>
        <v>300</v>
      </c>
      <c r="G119" s="100">
        <f t="shared" si="24"/>
        <v>300</v>
      </c>
      <c r="H119" s="100">
        <f t="shared" si="24"/>
        <v>300</v>
      </c>
      <c r="I119" s="100">
        <f t="shared" si="24"/>
        <v>300</v>
      </c>
      <c r="J119" s="100">
        <f t="shared" si="24"/>
        <v>300</v>
      </c>
      <c r="K119" s="100">
        <f t="shared" si="24"/>
        <v>300</v>
      </c>
      <c r="L119" s="100">
        <f t="shared" si="24"/>
        <v>300</v>
      </c>
      <c r="M119" s="100">
        <f t="shared" si="24"/>
        <v>300</v>
      </c>
      <c r="N119" s="100">
        <f t="shared" si="24"/>
        <v>300</v>
      </c>
    </row>
    <row r="120" spans="1:15" s="82" customFormat="1" x14ac:dyDescent="0.5">
      <c r="B120" s="100">
        <f t="shared" ref="B120:N120" si="25">B116-B114</f>
        <v>300</v>
      </c>
      <c r="C120" s="100">
        <f t="shared" si="25"/>
        <v>350</v>
      </c>
      <c r="D120" s="100">
        <f t="shared" si="25"/>
        <v>500</v>
      </c>
      <c r="E120" s="100">
        <f t="shared" si="25"/>
        <v>550</v>
      </c>
      <c r="F120" s="100">
        <f t="shared" si="25"/>
        <v>550</v>
      </c>
      <c r="G120" s="100">
        <f t="shared" si="25"/>
        <v>550</v>
      </c>
      <c r="H120" s="100">
        <f t="shared" si="25"/>
        <v>550</v>
      </c>
      <c r="I120" s="100">
        <f t="shared" si="25"/>
        <v>550</v>
      </c>
      <c r="J120" s="100">
        <f t="shared" si="25"/>
        <v>550</v>
      </c>
      <c r="K120" s="100">
        <f t="shared" si="25"/>
        <v>550</v>
      </c>
      <c r="L120" s="100">
        <f t="shared" si="25"/>
        <v>550</v>
      </c>
      <c r="M120" s="100">
        <f t="shared" si="25"/>
        <v>550</v>
      </c>
      <c r="N120" s="100">
        <f t="shared" si="25"/>
        <v>550</v>
      </c>
    </row>
    <row r="121" spans="1:15" s="82" customFormat="1" x14ac:dyDescent="0.5">
      <c r="A121" s="74" t="s">
        <v>300</v>
      </c>
      <c r="B121" s="73">
        <f t="shared" ref="B121:N121" si="26">AVERAGE(B113:B114)/AVERAGE(B115:B116)</f>
        <v>0.52</v>
      </c>
      <c r="C121" s="73">
        <f t="shared" si="26"/>
        <v>0.53846153846153844</v>
      </c>
      <c r="D121" s="73">
        <f t="shared" si="26"/>
        <v>0.4838709677419355</v>
      </c>
      <c r="E121" s="73">
        <f t="shared" si="26"/>
        <v>0.5</v>
      </c>
      <c r="F121" s="73">
        <f t="shared" si="26"/>
        <v>0.65306122448979587</v>
      </c>
      <c r="G121" s="73">
        <f t="shared" si="26"/>
        <v>0.5</v>
      </c>
      <c r="H121" s="73">
        <f t="shared" si="26"/>
        <v>0.65306122448979587</v>
      </c>
      <c r="I121" s="73">
        <f t="shared" si="26"/>
        <v>0.5</v>
      </c>
      <c r="J121" s="73">
        <f t="shared" si="26"/>
        <v>0.65306122448979587</v>
      </c>
      <c r="K121" s="73">
        <f t="shared" si="26"/>
        <v>0.5</v>
      </c>
      <c r="L121" s="73">
        <f t="shared" si="26"/>
        <v>0.65306122448979587</v>
      </c>
      <c r="M121" s="73">
        <f t="shared" si="26"/>
        <v>0.5</v>
      </c>
      <c r="N121" s="73">
        <f t="shared" si="26"/>
        <v>0.65306122448979587</v>
      </c>
      <c r="O121" s="72">
        <f>AVERAGE(B121:N121)</f>
        <v>0.56212604835788094</v>
      </c>
    </row>
    <row r="122" spans="1:15" s="82" customFormat="1" x14ac:dyDescent="0.5">
      <c r="A122" s="74" t="s">
        <v>299</v>
      </c>
      <c r="B122" s="73">
        <f t="shared" ref="B122:N122" si="27">B118/AVERAGE(B115:B116)</f>
        <v>0.48</v>
      </c>
      <c r="C122" s="73">
        <f t="shared" si="27"/>
        <v>0.46153846153846156</v>
      </c>
      <c r="D122" s="73">
        <f t="shared" si="27"/>
        <v>0.5161290322580645</v>
      </c>
      <c r="E122" s="73">
        <f t="shared" si="27"/>
        <v>0.5</v>
      </c>
      <c r="F122" s="73">
        <f t="shared" si="27"/>
        <v>0.34693877551020408</v>
      </c>
      <c r="G122" s="73">
        <f t="shared" si="27"/>
        <v>0.5</v>
      </c>
      <c r="H122" s="73">
        <f t="shared" si="27"/>
        <v>0.34693877551020408</v>
      </c>
      <c r="I122" s="73">
        <f t="shared" si="27"/>
        <v>0.5</v>
      </c>
      <c r="J122" s="73">
        <f t="shared" si="27"/>
        <v>0.34693877551020408</v>
      </c>
      <c r="K122" s="73">
        <f t="shared" si="27"/>
        <v>0.5</v>
      </c>
      <c r="L122" s="73">
        <f t="shared" si="27"/>
        <v>0.34693877551020408</v>
      </c>
      <c r="M122" s="73">
        <f t="shared" si="27"/>
        <v>0.5</v>
      </c>
      <c r="N122" s="73">
        <f t="shared" si="27"/>
        <v>0.34693877551020408</v>
      </c>
      <c r="O122" s="72">
        <f>AVERAGE(B122:N122)</f>
        <v>0.43787395164211901</v>
      </c>
    </row>
    <row r="124" spans="1:15" s="82" customFormat="1" x14ac:dyDescent="0.5">
      <c r="A124" s="82" t="s">
        <v>340</v>
      </c>
    </row>
    <row r="125" spans="1:15" s="82" customFormat="1" x14ac:dyDescent="0.5"/>
    <row r="126" spans="1:15" s="82" customFormat="1" x14ac:dyDescent="0.5">
      <c r="A126" s="87" t="s">
        <v>314</v>
      </c>
      <c r="B126" s="87">
        <v>2009</v>
      </c>
      <c r="C126" s="87">
        <v>2015</v>
      </c>
      <c r="D126" s="87">
        <v>2017</v>
      </c>
      <c r="G126" s="87">
        <v>2020</v>
      </c>
      <c r="I126" s="87">
        <v>2030</v>
      </c>
      <c r="K126" s="87">
        <v>2040</v>
      </c>
      <c r="M126" s="87">
        <v>2050</v>
      </c>
    </row>
    <row r="127" spans="1:15" s="82" customFormat="1" x14ac:dyDescent="0.5">
      <c r="B127" s="87" t="s">
        <v>313</v>
      </c>
      <c r="C127" s="87" t="s">
        <v>313</v>
      </c>
      <c r="D127" s="87" t="s">
        <v>310</v>
      </c>
      <c r="E127" s="87" t="s">
        <v>320</v>
      </c>
      <c r="F127" s="87" t="s">
        <v>309</v>
      </c>
      <c r="G127" s="87" t="s">
        <v>310</v>
      </c>
      <c r="H127" s="87" t="s">
        <v>309</v>
      </c>
      <c r="I127" s="87" t="s">
        <v>310</v>
      </c>
      <c r="J127" s="87" t="s">
        <v>309</v>
      </c>
      <c r="K127" s="87" t="s">
        <v>310</v>
      </c>
      <c r="L127" s="87" t="s">
        <v>309</v>
      </c>
      <c r="M127" s="87" t="s">
        <v>310</v>
      </c>
      <c r="N127" s="87" t="s">
        <v>309</v>
      </c>
    </row>
    <row r="128" spans="1:15" s="82" customFormat="1" x14ac:dyDescent="0.5">
      <c r="A128" s="87" t="s">
        <v>337</v>
      </c>
      <c r="B128" s="86">
        <v>50</v>
      </c>
      <c r="C128" s="86">
        <v>50</v>
      </c>
      <c r="D128" s="86">
        <v>50</v>
      </c>
      <c r="E128" s="86">
        <v>50</v>
      </c>
      <c r="F128" s="86">
        <v>50</v>
      </c>
      <c r="G128" s="86">
        <v>50</v>
      </c>
      <c r="H128" s="86">
        <v>50</v>
      </c>
      <c r="I128" s="86">
        <v>50</v>
      </c>
      <c r="J128" s="86">
        <v>50</v>
      </c>
      <c r="K128" s="86">
        <v>50</v>
      </c>
      <c r="L128" s="86">
        <v>50</v>
      </c>
      <c r="M128" s="86">
        <v>50</v>
      </c>
      <c r="N128" s="86">
        <v>50</v>
      </c>
    </row>
    <row r="129" spans="1:15" s="82" customFormat="1" x14ac:dyDescent="0.5">
      <c r="A129" s="87" t="s">
        <v>336</v>
      </c>
      <c r="B129" s="86">
        <v>2.0499999999999998</v>
      </c>
      <c r="C129" s="86">
        <v>2.0499999999999998</v>
      </c>
      <c r="D129" s="86">
        <v>3.28</v>
      </c>
      <c r="E129" s="86">
        <v>2</v>
      </c>
      <c r="F129" s="86">
        <v>3.55</v>
      </c>
      <c r="G129" s="86">
        <v>3.28</v>
      </c>
      <c r="H129" s="86">
        <v>3.55</v>
      </c>
      <c r="I129" s="86">
        <v>3.28</v>
      </c>
      <c r="J129" s="86">
        <v>3.55</v>
      </c>
      <c r="K129" s="86">
        <v>3.28</v>
      </c>
      <c r="L129" s="86">
        <v>3.55</v>
      </c>
      <c r="M129" s="86">
        <v>3.28</v>
      </c>
      <c r="N129" s="86">
        <v>3.55</v>
      </c>
    </row>
    <row r="130" spans="1:15" s="82" customFormat="1" x14ac:dyDescent="0.5">
      <c r="A130" s="87" t="s">
        <v>316</v>
      </c>
      <c r="B130" s="86">
        <v>6</v>
      </c>
      <c r="C130" s="86">
        <v>6</v>
      </c>
      <c r="D130" s="86">
        <v>6</v>
      </c>
      <c r="E130" s="86">
        <v>6</v>
      </c>
      <c r="F130" s="86">
        <v>6</v>
      </c>
      <c r="G130" s="86">
        <v>6</v>
      </c>
      <c r="H130" s="86">
        <v>6</v>
      </c>
      <c r="I130" s="86">
        <v>6</v>
      </c>
      <c r="J130" s="86">
        <v>6</v>
      </c>
      <c r="K130" s="86">
        <v>6</v>
      </c>
      <c r="L130" s="86">
        <v>6</v>
      </c>
      <c r="M130" s="86">
        <v>6</v>
      </c>
      <c r="N130" s="86">
        <v>6</v>
      </c>
    </row>
    <row r="131" spans="1:15" s="82" customFormat="1" x14ac:dyDescent="0.5">
      <c r="B131" s="86">
        <v>20</v>
      </c>
      <c r="C131" s="86">
        <v>20</v>
      </c>
      <c r="D131" s="86">
        <v>20</v>
      </c>
      <c r="E131" s="86">
        <v>20</v>
      </c>
      <c r="F131" s="86">
        <v>20</v>
      </c>
      <c r="G131" s="86">
        <v>20</v>
      </c>
      <c r="H131" s="86">
        <v>20</v>
      </c>
      <c r="I131" s="86">
        <v>20</v>
      </c>
      <c r="J131" s="86">
        <v>20</v>
      </c>
      <c r="K131" s="86">
        <v>20</v>
      </c>
      <c r="L131" s="86">
        <v>20</v>
      </c>
      <c r="M131" s="86">
        <v>20</v>
      </c>
      <c r="N131" s="86">
        <v>20</v>
      </c>
    </row>
    <row r="132" spans="1:15" s="82" customFormat="1" x14ac:dyDescent="0.5">
      <c r="A132" s="91" t="s">
        <v>304</v>
      </c>
      <c r="B132" s="89">
        <v>1550</v>
      </c>
      <c r="C132" s="89">
        <v>1100</v>
      </c>
      <c r="D132" s="89">
        <v>1200</v>
      </c>
      <c r="E132" s="89">
        <v>1050</v>
      </c>
      <c r="F132" s="89">
        <v>1200</v>
      </c>
      <c r="G132" s="89">
        <v>1200</v>
      </c>
      <c r="H132" s="89">
        <v>1200</v>
      </c>
      <c r="I132" s="89">
        <v>1200</v>
      </c>
      <c r="J132" s="89">
        <v>1200</v>
      </c>
      <c r="K132" s="89">
        <v>1200</v>
      </c>
      <c r="L132" s="89">
        <v>1200</v>
      </c>
      <c r="M132" s="89">
        <v>1200</v>
      </c>
      <c r="N132" s="89">
        <v>1200</v>
      </c>
    </row>
    <row r="133" spans="1:15" s="82" customFormat="1" x14ac:dyDescent="0.5">
      <c r="A133" s="90"/>
      <c r="B133" s="89">
        <v>1900</v>
      </c>
      <c r="C133" s="89">
        <v>1400</v>
      </c>
      <c r="D133" s="89">
        <v>1500</v>
      </c>
      <c r="E133" s="89">
        <v>1350</v>
      </c>
      <c r="F133" s="89">
        <v>2300</v>
      </c>
      <c r="G133" s="89">
        <v>1500</v>
      </c>
      <c r="H133" s="89">
        <v>2300</v>
      </c>
      <c r="I133" s="89">
        <v>1500</v>
      </c>
      <c r="J133" s="89">
        <v>2300</v>
      </c>
      <c r="K133" s="89">
        <v>1500</v>
      </c>
      <c r="L133" s="89">
        <v>2300</v>
      </c>
      <c r="M133" s="89">
        <v>1500</v>
      </c>
      <c r="N133" s="89">
        <v>2300</v>
      </c>
    </row>
    <row r="134" spans="1:15" s="82" customFormat="1" x14ac:dyDescent="0.5">
      <c r="A134" s="91" t="s">
        <v>303</v>
      </c>
      <c r="B134" s="89">
        <v>1700</v>
      </c>
      <c r="C134" s="89">
        <v>1450</v>
      </c>
      <c r="D134" s="89">
        <v>1600</v>
      </c>
      <c r="E134" s="89">
        <v>1400</v>
      </c>
      <c r="F134" s="89">
        <v>1600</v>
      </c>
      <c r="G134" s="89">
        <v>1600</v>
      </c>
      <c r="H134" s="89">
        <v>1600</v>
      </c>
      <c r="I134" s="89">
        <v>1600</v>
      </c>
      <c r="J134" s="89">
        <v>1600</v>
      </c>
      <c r="K134" s="89">
        <v>1600</v>
      </c>
      <c r="L134" s="89">
        <v>1600</v>
      </c>
      <c r="M134" s="89">
        <v>1600</v>
      </c>
      <c r="N134" s="89">
        <v>1600</v>
      </c>
    </row>
    <row r="135" spans="1:15" s="82" customFormat="1" x14ac:dyDescent="0.5">
      <c r="A135" s="90"/>
      <c r="B135" s="89">
        <v>2450</v>
      </c>
      <c r="C135" s="89">
        <v>2500</v>
      </c>
      <c r="D135" s="89">
        <v>2550</v>
      </c>
      <c r="E135" s="89">
        <v>2400</v>
      </c>
      <c r="F135" s="89">
        <v>3350</v>
      </c>
      <c r="G135" s="89">
        <v>2550</v>
      </c>
      <c r="H135" s="89">
        <v>3350</v>
      </c>
      <c r="I135" s="89">
        <v>2550</v>
      </c>
      <c r="J135" s="89">
        <v>3350</v>
      </c>
      <c r="K135" s="89">
        <v>2550</v>
      </c>
      <c r="L135" s="89">
        <v>3350</v>
      </c>
      <c r="M135" s="89">
        <v>2550</v>
      </c>
      <c r="N135" s="89">
        <v>3350</v>
      </c>
    </row>
    <row r="136" spans="1:15" s="82" customFormat="1" x14ac:dyDescent="0.5">
      <c r="A136" s="87" t="s">
        <v>302</v>
      </c>
      <c r="B136" s="86">
        <v>20</v>
      </c>
      <c r="C136" s="86">
        <v>20</v>
      </c>
      <c r="D136" s="86">
        <v>20</v>
      </c>
      <c r="E136" s="86">
        <v>20</v>
      </c>
      <c r="F136" s="86">
        <v>20</v>
      </c>
      <c r="G136" s="86">
        <v>20</v>
      </c>
      <c r="H136" s="86">
        <v>20</v>
      </c>
      <c r="I136" s="86">
        <v>20</v>
      </c>
      <c r="J136" s="86">
        <v>20</v>
      </c>
      <c r="K136" s="86">
        <v>20</v>
      </c>
      <c r="L136" s="86">
        <v>20</v>
      </c>
      <c r="M136" s="86">
        <v>20</v>
      </c>
      <c r="N136" s="86">
        <v>20</v>
      </c>
    </row>
    <row r="137" spans="1:15" s="82" customFormat="1" ht="31.5" x14ac:dyDescent="0.5">
      <c r="A137" s="85" t="s">
        <v>301</v>
      </c>
      <c r="B137" s="84">
        <f t="shared" ref="B137:N137" si="28">AVERAGE(B138:B139)</f>
        <v>350</v>
      </c>
      <c r="C137" s="84">
        <f t="shared" si="28"/>
        <v>725</v>
      </c>
      <c r="D137" s="84">
        <f t="shared" si="28"/>
        <v>725</v>
      </c>
      <c r="E137" s="84">
        <f t="shared" si="28"/>
        <v>700</v>
      </c>
      <c r="F137" s="84">
        <f t="shared" si="28"/>
        <v>725</v>
      </c>
      <c r="G137" s="84">
        <f t="shared" si="28"/>
        <v>725</v>
      </c>
      <c r="H137" s="84">
        <f t="shared" si="28"/>
        <v>725</v>
      </c>
      <c r="I137" s="84">
        <f t="shared" si="28"/>
        <v>725</v>
      </c>
      <c r="J137" s="84">
        <f t="shared" si="28"/>
        <v>725</v>
      </c>
      <c r="K137" s="84">
        <f t="shared" si="28"/>
        <v>725</v>
      </c>
      <c r="L137" s="84">
        <f t="shared" si="28"/>
        <v>725</v>
      </c>
      <c r="M137" s="84">
        <f t="shared" si="28"/>
        <v>725</v>
      </c>
      <c r="N137" s="84">
        <f t="shared" si="28"/>
        <v>725</v>
      </c>
    </row>
    <row r="138" spans="1:15" s="82" customFormat="1" x14ac:dyDescent="0.5">
      <c r="B138" s="100">
        <f t="shared" ref="B138:N138" si="29">B134-B132</f>
        <v>150</v>
      </c>
      <c r="C138" s="100">
        <f t="shared" si="29"/>
        <v>350</v>
      </c>
      <c r="D138" s="100">
        <f t="shared" si="29"/>
        <v>400</v>
      </c>
      <c r="E138" s="100">
        <f t="shared" si="29"/>
        <v>350</v>
      </c>
      <c r="F138" s="100">
        <f t="shared" si="29"/>
        <v>400</v>
      </c>
      <c r="G138" s="100">
        <f t="shared" si="29"/>
        <v>400</v>
      </c>
      <c r="H138" s="100">
        <f t="shared" si="29"/>
        <v>400</v>
      </c>
      <c r="I138" s="100">
        <f t="shared" si="29"/>
        <v>400</v>
      </c>
      <c r="J138" s="100">
        <f t="shared" si="29"/>
        <v>400</v>
      </c>
      <c r="K138" s="100">
        <f t="shared" si="29"/>
        <v>400</v>
      </c>
      <c r="L138" s="100">
        <f t="shared" si="29"/>
        <v>400</v>
      </c>
      <c r="M138" s="100">
        <f t="shared" si="29"/>
        <v>400</v>
      </c>
      <c r="N138" s="100">
        <f t="shared" si="29"/>
        <v>400</v>
      </c>
    </row>
    <row r="139" spans="1:15" s="82" customFormat="1" x14ac:dyDescent="0.5">
      <c r="B139" s="100">
        <f t="shared" ref="B139:N139" si="30">B135-B133</f>
        <v>550</v>
      </c>
      <c r="C139" s="100">
        <f t="shared" si="30"/>
        <v>1100</v>
      </c>
      <c r="D139" s="100">
        <f t="shared" si="30"/>
        <v>1050</v>
      </c>
      <c r="E139" s="100">
        <f t="shared" si="30"/>
        <v>1050</v>
      </c>
      <c r="F139" s="100">
        <f t="shared" si="30"/>
        <v>1050</v>
      </c>
      <c r="G139" s="100">
        <f t="shared" si="30"/>
        <v>1050</v>
      </c>
      <c r="H139" s="100">
        <f t="shared" si="30"/>
        <v>1050</v>
      </c>
      <c r="I139" s="100">
        <f t="shared" si="30"/>
        <v>1050</v>
      </c>
      <c r="J139" s="100">
        <f t="shared" si="30"/>
        <v>1050</v>
      </c>
      <c r="K139" s="100">
        <f t="shared" si="30"/>
        <v>1050</v>
      </c>
      <c r="L139" s="100">
        <f t="shared" si="30"/>
        <v>1050</v>
      </c>
      <c r="M139" s="100">
        <f t="shared" si="30"/>
        <v>1050</v>
      </c>
      <c r="N139" s="100">
        <f t="shared" si="30"/>
        <v>1050</v>
      </c>
    </row>
    <row r="140" spans="1:15" s="82" customFormat="1" x14ac:dyDescent="0.5">
      <c r="A140" s="74" t="s">
        <v>300</v>
      </c>
      <c r="B140" s="73">
        <f t="shared" ref="B140:N140" si="31">AVERAGE(B132:B133)/AVERAGE(B134:B135)</f>
        <v>0.83132530120481929</v>
      </c>
      <c r="C140" s="73">
        <f t="shared" si="31"/>
        <v>0.63291139240506333</v>
      </c>
      <c r="D140" s="73">
        <f t="shared" si="31"/>
        <v>0.6506024096385542</v>
      </c>
      <c r="E140" s="73">
        <f t="shared" si="31"/>
        <v>0.63157894736842102</v>
      </c>
      <c r="F140" s="73">
        <f t="shared" si="31"/>
        <v>0.70707070707070707</v>
      </c>
      <c r="G140" s="73">
        <f t="shared" si="31"/>
        <v>0.6506024096385542</v>
      </c>
      <c r="H140" s="73">
        <f t="shared" si="31"/>
        <v>0.70707070707070707</v>
      </c>
      <c r="I140" s="73">
        <f t="shared" si="31"/>
        <v>0.6506024096385542</v>
      </c>
      <c r="J140" s="73">
        <f t="shared" si="31"/>
        <v>0.70707070707070707</v>
      </c>
      <c r="K140" s="73">
        <f t="shared" si="31"/>
        <v>0.6506024096385542</v>
      </c>
      <c r="L140" s="73">
        <f t="shared" si="31"/>
        <v>0.70707070707070707</v>
      </c>
      <c r="M140" s="73">
        <f t="shared" si="31"/>
        <v>0.6506024096385542</v>
      </c>
      <c r="N140" s="73">
        <f t="shared" si="31"/>
        <v>0.70707070707070707</v>
      </c>
      <c r="O140" s="72">
        <f>AVERAGE(B140:N140)</f>
        <v>0.68339855573266217</v>
      </c>
    </row>
    <row r="141" spans="1:15" s="82" customFormat="1" x14ac:dyDescent="0.5">
      <c r="A141" s="74" t="s">
        <v>299</v>
      </c>
      <c r="B141" s="73">
        <f t="shared" ref="B141:N141" si="32">B137/AVERAGE(B134:B135)</f>
        <v>0.16867469879518071</v>
      </c>
      <c r="C141" s="73">
        <f t="shared" si="32"/>
        <v>0.36708860759493672</v>
      </c>
      <c r="D141" s="73">
        <f t="shared" si="32"/>
        <v>0.3493975903614458</v>
      </c>
      <c r="E141" s="73">
        <f t="shared" si="32"/>
        <v>0.36842105263157893</v>
      </c>
      <c r="F141" s="73">
        <f t="shared" si="32"/>
        <v>0.29292929292929293</v>
      </c>
      <c r="G141" s="73">
        <f t="shared" si="32"/>
        <v>0.3493975903614458</v>
      </c>
      <c r="H141" s="73">
        <f t="shared" si="32"/>
        <v>0.29292929292929293</v>
      </c>
      <c r="I141" s="73">
        <f t="shared" si="32"/>
        <v>0.3493975903614458</v>
      </c>
      <c r="J141" s="73">
        <f t="shared" si="32"/>
        <v>0.29292929292929293</v>
      </c>
      <c r="K141" s="73">
        <f t="shared" si="32"/>
        <v>0.3493975903614458</v>
      </c>
      <c r="L141" s="73">
        <f t="shared" si="32"/>
        <v>0.29292929292929293</v>
      </c>
      <c r="M141" s="73">
        <f t="shared" si="32"/>
        <v>0.3493975903614458</v>
      </c>
      <c r="N141" s="73">
        <f t="shared" si="32"/>
        <v>0.29292929292929293</v>
      </c>
      <c r="O141" s="72">
        <f>AVERAGE(B141:N141)</f>
        <v>0.31660144426733766</v>
      </c>
    </row>
    <row r="143" spans="1:15" s="86" customFormat="1" ht="14.25" x14ac:dyDescent="0.45">
      <c r="A143" s="86" t="s">
        <v>550</v>
      </c>
    </row>
    <row r="144" spans="1:15" s="86" customFormat="1" ht="14.25" x14ac:dyDescent="0.45"/>
    <row r="145" spans="1:14" s="86" customFormat="1" ht="14.25" x14ac:dyDescent="0.45">
      <c r="A145" s="87" t="s">
        <v>314</v>
      </c>
      <c r="B145" s="87">
        <v>2012</v>
      </c>
      <c r="C145" s="87">
        <v>2017</v>
      </c>
      <c r="F145" s="87">
        <v>2020</v>
      </c>
      <c r="H145" s="87">
        <v>2030</v>
      </c>
      <c r="J145" s="87">
        <v>2040</v>
      </c>
      <c r="L145" s="87">
        <v>2050</v>
      </c>
    </row>
    <row r="146" spans="1:14" s="86" customFormat="1" ht="14.25" x14ac:dyDescent="0.45">
      <c r="B146" s="87" t="s">
        <v>313</v>
      </c>
      <c r="C146" s="87" t="s">
        <v>312</v>
      </c>
      <c r="D146" s="87" t="s">
        <v>310</v>
      </c>
      <c r="E146" s="87" t="s">
        <v>309</v>
      </c>
      <c r="F146" s="87" t="s">
        <v>310</v>
      </c>
      <c r="G146" s="87" t="s">
        <v>309</v>
      </c>
      <c r="H146" s="87" t="s">
        <v>310</v>
      </c>
      <c r="I146" s="87" t="s">
        <v>309</v>
      </c>
      <c r="J146" s="87" t="s">
        <v>310</v>
      </c>
      <c r="K146" s="87" t="s">
        <v>309</v>
      </c>
      <c r="L146" s="87" t="s">
        <v>310</v>
      </c>
      <c r="M146" s="87" t="s">
        <v>309</v>
      </c>
    </row>
    <row r="147" spans="1:14" s="86" customFormat="1" ht="14.25" x14ac:dyDescent="0.45">
      <c r="A147" s="87" t="s">
        <v>308</v>
      </c>
      <c r="B147" s="86">
        <v>400</v>
      </c>
      <c r="C147" s="86">
        <v>400</v>
      </c>
      <c r="D147" s="86">
        <v>400</v>
      </c>
      <c r="E147" s="86">
        <v>400</v>
      </c>
      <c r="F147" s="86">
        <v>400</v>
      </c>
      <c r="G147" s="86">
        <v>400</v>
      </c>
      <c r="H147" s="86">
        <v>400</v>
      </c>
      <c r="I147" s="86">
        <v>400</v>
      </c>
      <c r="J147" s="86">
        <v>400</v>
      </c>
      <c r="K147" s="86">
        <v>400</v>
      </c>
      <c r="L147" s="86">
        <v>400</v>
      </c>
      <c r="M147" s="86">
        <v>400</v>
      </c>
    </row>
    <row r="148" spans="1:14" s="86" customFormat="1" ht="14.25" x14ac:dyDescent="0.45">
      <c r="A148" s="87" t="s">
        <v>549</v>
      </c>
      <c r="B148" s="86">
        <v>80</v>
      </c>
      <c r="C148" s="86">
        <v>80</v>
      </c>
      <c r="D148" s="86">
        <v>80</v>
      </c>
      <c r="E148" s="86">
        <v>95</v>
      </c>
      <c r="F148" s="86">
        <v>80</v>
      </c>
      <c r="G148" s="86">
        <v>95</v>
      </c>
      <c r="H148" s="86">
        <v>81</v>
      </c>
      <c r="I148" s="86">
        <v>95</v>
      </c>
      <c r="J148" s="86">
        <v>81</v>
      </c>
      <c r="K148" s="86">
        <v>95</v>
      </c>
      <c r="L148" s="86">
        <v>81</v>
      </c>
      <c r="M148" s="86">
        <v>95</v>
      </c>
    </row>
    <row r="149" spans="1:14" s="86" customFormat="1" ht="14.25" x14ac:dyDescent="0.45">
      <c r="A149" s="87" t="s">
        <v>316</v>
      </c>
      <c r="B149" s="86">
        <v>23</v>
      </c>
      <c r="C149" s="86">
        <v>23</v>
      </c>
      <c r="D149" s="86">
        <v>23</v>
      </c>
      <c r="E149" s="86">
        <v>23</v>
      </c>
      <c r="F149" s="86">
        <v>23</v>
      </c>
      <c r="G149" s="86">
        <v>23</v>
      </c>
      <c r="H149" s="86">
        <v>23</v>
      </c>
      <c r="I149" s="86">
        <v>23</v>
      </c>
      <c r="J149" s="86">
        <v>23</v>
      </c>
      <c r="K149" s="86">
        <v>23</v>
      </c>
      <c r="L149" s="86">
        <v>23</v>
      </c>
      <c r="M149" s="86">
        <v>23</v>
      </c>
    </row>
    <row r="150" spans="1:14" s="86" customFormat="1" ht="14.25" x14ac:dyDescent="0.45">
      <c r="A150" s="91" t="s">
        <v>304</v>
      </c>
      <c r="B150" s="89">
        <v>1050</v>
      </c>
      <c r="C150" s="89">
        <v>1050</v>
      </c>
      <c r="D150" s="89">
        <v>1050</v>
      </c>
      <c r="E150" s="89">
        <v>2450</v>
      </c>
      <c r="F150" s="89">
        <v>1050</v>
      </c>
      <c r="G150" s="89">
        <v>2450</v>
      </c>
      <c r="H150" s="89">
        <v>1050</v>
      </c>
      <c r="I150" s="89">
        <v>2450</v>
      </c>
      <c r="J150" s="89">
        <v>1050</v>
      </c>
      <c r="K150" s="89">
        <v>2450</v>
      </c>
      <c r="L150" s="89">
        <v>1050</v>
      </c>
      <c r="M150" s="89">
        <v>2450</v>
      </c>
    </row>
    <row r="151" spans="1:14" s="86" customFormat="1" ht="14.25" x14ac:dyDescent="0.45">
      <c r="A151" s="91" t="s">
        <v>303</v>
      </c>
      <c r="B151" s="89">
        <v>2150</v>
      </c>
      <c r="C151" s="89">
        <v>2150</v>
      </c>
      <c r="D151" s="89">
        <v>2150</v>
      </c>
      <c r="E151" s="89">
        <v>3950</v>
      </c>
      <c r="F151" s="89">
        <v>2150</v>
      </c>
      <c r="G151" s="89">
        <v>3950</v>
      </c>
      <c r="H151" s="89">
        <v>2200</v>
      </c>
      <c r="I151" s="89">
        <v>3950</v>
      </c>
      <c r="J151" s="89">
        <v>2200</v>
      </c>
      <c r="K151" s="89">
        <v>3950</v>
      </c>
      <c r="L151" s="89">
        <v>2200</v>
      </c>
      <c r="M151" s="89">
        <v>3950</v>
      </c>
    </row>
    <row r="152" spans="1:14" s="86" customFormat="1" ht="14.25" x14ac:dyDescent="0.45">
      <c r="A152" s="87" t="s">
        <v>330</v>
      </c>
      <c r="B152" s="86">
        <v>170</v>
      </c>
      <c r="C152" s="86">
        <v>170</v>
      </c>
      <c r="D152" s="86">
        <v>170</v>
      </c>
      <c r="E152" s="86">
        <v>180</v>
      </c>
      <c r="F152" s="86">
        <v>170</v>
      </c>
      <c r="G152" s="86">
        <v>180</v>
      </c>
      <c r="H152" s="86">
        <v>170</v>
      </c>
      <c r="I152" s="86">
        <v>180</v>
      </c>
      <c r="J152" s="86">
        <v>170</v>
      </c>
      <c r="K152" s="86">
        <v>180</v>
      </c>
      <c r="L152" s="86">
        <v>170</v>
      </c>
      <c r="M152" s="86">
        <v>180</v>
      </c>
    </row>
    <row r="153" spans="1:14" s="86" customFormat="1" ht="28.5" x14ac:dyDescent="0.45">
      <c r="A153" s="133" t="s">
        <v>301</v>
      </c>
      <c r="B153" s="132">
        <f t="shared" ref="B153:M153" si="33">B151-B150</f>
        <v>1100</v>
      </c>
      <c r="C153" s="132">
        <f t="shared" si="33"/>
        <v>1100</v>
      </c>
      <c r="D153" s="132">
        <f t="shared" si="33"/>
        <v>1100</v>
      </c>
      <c r="E153" s="132">
        <f t="shared" si="33"/>
        <v>1500</v>
      </c>
      <c r="F153" s="132">
        <f t="shared" si="33"/>
        <v>1100</v>
      </c>
      <c r="G153" s="132">
        <f t="shared" si="33"/>
        <v>1500</v>
      </c>
      <c r="H153" s="132">
        <f t="shared" si="33"/>
        <v>1150</v>
      </c>
      <c r="I153" s="132">
        <f t="shared" si="33"/>
        <v>1500</v>
      </c>
      <c r="J153" s="132">
        <f t="shared" si="33"/>
        <v>1150</v>
      </c>
      <c r="K153" s="132">
        <f t="shared" si="33"/>
        <v>1500</v>
      </c>
      <c r="L153" s="132">
        <f t="shared" si="33"/>
        <v>1150</v>
      </c>
      <c r="M153" s="132">
        <f t="shared" si="33"/>
        <v>1500</v>
      </c>
    </row>
    <row r="154" spans="1:14" s="86" customFormat="1" ht="14.25" x14ac:dyDescent="0.45">
      <c r="A154" s="131" t="s">
        <v>300</v>
      </c>
      <c r="B154" s="130">
        <f t="shared" ref="B154:M154" si="34">B150/B151</f>
        <v>0.48837209302325579</v>
      </c>
      <c r="C154" s="130">
        <f t="shared" si="34"/>
        <v>0.48837209302325579</v>
      </c>
      <c r="D154" s="130">
        <f t="shared" si="34"/>
        <v>0.48837209302325579</v>
      </c>
      <c r="E154" s="130">
        <f t="shared" si="34"/>
        <v>0.620253164556962</v>
      </c>
      <c r="F154" s="130">
        <f t="shared" si="34"/>
        <v>0.48837209302325579</v>
      </c>
      <c r="G154" s="130">
        <f t="shared" si="34"/>
        <v>0.620253164556962</v>
      </c>
      <c r="H154" s="130">
        <f t="shared" si="34"/>
        <v>0.47727272727272729</v>
      </c>
      <c r="I154" s="130">
        <f t="shared" si="34"/>
        <v>0.620253164556962</v>
      </c>
      <c r="J154" s="130">
        <f t="shared" si="34"/>
        <v>0.47727272727272729</v>
      </c>
      <c r="K154" s="130">
        <f t="shared" si="34"/>
        <v>0.620253164556962</v>
      </c>
      <c r="L154" s="130">
        <f t="shared" si="34"/>
        <v>0.47727272727272729</v>
      </c>
      <c r="M154" s="130">
        <f t="shared" si="34"/>
        <v>0.620253164556962</v>
      </c>
      <c r="N154" s="129">
        <f>AVERAGE(B154:M154)</f>
        <v>0.54054769805800118</v>
      </c>
    </row>
    <row r="155" spans="1:14" s="86" customFormat="1" ht="14.25" x14ac:dyDescent="0.45">
      <c r="A155" s="128" t="s">
        <v>299</v>
      </c>
      <c r="B155" s="127">
        <f t="shared" ref="B155:M155" si="35">B153/B151</f>
        <v>0.51162790697674421</v>
      </c>
      <c r="C155" s="127">
        <f t="shared" si="35"/>
        <v>0.51162790697674421</v>
      </c>
      <c r="D155" s="127">
        <f t="shared" si="35"/>
        <v>0.51162790697674421</v>
      </c>
      <c r="E155" s="127">
        <f t="shared" si="35"/>
        <v>0.379746835443038</v>
      </c>
      <c r="F155" s="127">
        <f t="shared" si="35"/>
        <v>0.51162790697674421</v>
      </c>
      <c r="G155" s="127">
        <f t="shared" si="35"/>
        <v>0.379746835443038</v>
      </c>
      <c r="H155" s="127">
        <f t="shared" si="35"/>
        <v>0.52272727272727271</v>
      </c>
      <c r="I155" s="127">
        <f t="shared" si="35"/>
        <v>0.379746835443038</v>
      </c>
      <c r="J155" s="127">
        <f t="shared" si="35"/>
        <v>0.52272727272727271</v>
      </c>
      <c r="K155" s="127">
        <f t="shared" si="35"/>
        <v>0.379746835443038</v>
      </c>
      <c r="L155" s="127">
        <f t="shared" si="35"/>
        <v>0.52272727272727271</v>
      </c>
      <c r="M155" s="127">
        <f t="shared" si="35"/>
        <v>0.379746835443038</v>
      </c>
      <c r="N155" s="126">
        <f>AVERAGE(B155:M155)</f>
        <v>0.45945230194199876</v>
      </c>
    </row>
    <row r="157" spans="1:14" s="86" customFormat="1" ht="14.25" x14ac:dyDescent="0.45">
      <c r="A157" s="86" t="s">
        <v>564</v>
      </c>
    </row>
    <row r="158" spans="1:14" s="86" customFormat="1" ht="14.25" x14ac:dyDescent="0.45"/>
    <row r="159" spans="1:14" s="86" customFormat="1" ht="14.25" x14ac:dyDescent="0.45">
      <c r="A159" s="86" t="s">
        <v>563</v>
      </c>
      <c r="B159" s="87">
        <v>2012</v>
      </c>
      <c r="C159" s="87">
        <v>2017</v>
      </c>
      <c r="D159" s="87"/>
      <c r="E159" s="87"/>
      <c r="F159" s="87"/>
      <c r="G159" s="87">
        <v>2020</v>
      </c>
      <c r="H159" s="87"/>
      <c r="I159" s="87">
        <v>2030</v>
      </c>
      <c r="J159" s="87"/>
      <c r="K159" s="87">
        <v>2040</v>
      </c>
      <c r="L159" s="87"/>
      <c r="M159" s="87">
        <v>2050</v>
      </c>
      <c r="N159" s="87"/>
    </row>
    <row r="160" spans="1:14" s="86" customFormat="1" ht="14.25" x14ac:dyDescent="0.45">
      <c r="B160" s="87" t="s">
        <v>562</v>
      </c>
      <c r="C160" s="87" t="s">
        <v>561</v>
      </c>
      <c r="D160" s="87" t="s">
        <v>559</v>
      </c>
      <c r="E160" s="87" t="s">
        <v>560</v>
      </c>
      <c r="F160" s="87" t="s">
        <v>558</v>
      </c>
      <c r="G160" s="87" t="s">
        <v>559</v>
      </c>
      <c r="H160" s="87" t="s">
        <v>558</v>
      </c>
      <c r="I160" s="87" t="s">
        <v>559</v>
      </c>
      <c r="J160" s="87" t="s">
        <v>558</v>
      </c>
      <c r="K160" s="87" t="s">
        <v>559</v>
      </c>
      <c r="L160" s="87" t="s">
        <v>558</v>
      </c>
      <c r="M160" s="87" t="s">
        <v>559</v>
      </c>
      <c r="N160" s="87" t="s">
        <v>558</v>
      </c>
    </row>
    <row r="161" spans="1:15" s="86" customFormat="1" ht="14.25" x14ac:dyDescent="0.45">
      <c r="A161" s="87" t="s">
        <v>557</v>
      </c>
      <c r="B161" s="86">
        <v>100</v>
      </c>
      <c r="C161" s="86">
        <v>100</v>
      </c>
      <c r="D161" s="86">
        <v>100</v>
      </c>
      <c r="E161" s="86">
        <v>100</v>
      </c>
      <c r="F161" s="86">
        <v>100</v>
      </c>
      <c r="G161" s="86">
        <v>100</v>
      </c>
      <c r="H161" s="86">
        <v>100</v>
      </c>
      <c r="I161" s="86">
        <v>100</v>
      </c>
      <c r="J161" s="86">
        <v>100</v>
      </c>
      <c r="K161" s="86">
        <v>100</v>
      </c>
      <c r="L161" s="86">
        <v>100</v>
      </c>
      <c r="M161" s="86">
        <v>100</v>
      </c>
      <c r="N161" s="86">
        <v>100</v>
      </c>
    </row>
    <row r="162" spans="1:15" s="86" customFormat="1" ht="14.25" x14ac:dyDescent="0.45">
      <c r="A162" s="87" t="s">
        <v>556</v>
      </c>
      <c r="B162" s="86">
        <v>199</v>
      </c>
      <c r="C162" s="86">
        <v>199</v>
      </c>
      <c r="D162" s="86">
        <v>199</v>
      </c>
      <c r="E162" s="86">
        <v>199</v>
      </c>
      <c r="F162" s="86">
        <v>199</v>
      </c>
      <c r="G162" s="86">
        <v>199</v>
      </c>
      <c r="H162" s="86">
        <v>199</v>
      </c>
      <c r="I162" s="86">
        <v>199</v>
      </c>
      <c r="J162" s="86">
        <v>199</v>
      </c>
      <c r="K162" s="86">
        <v>199</v>
      </c>
      <c r="L162" s="86">
        <v>199</v>
      </c>
      <c r="M162" s="86">
        <v>199</v>
      </c>
      <c r="N162" s="86">
        <v>199</v>
      </c>
    </row>
    <row r="163" spans="1:15" s="86" customFormat="1" ht="14.25" x14ac:dyDescent="0.45">
      <c r="A163" s="87" t="s">
        <v>555</v>
      </c>
      <c r="B163" s="86">
        <v>81</v>
      </c>
      <c r="C163" s="86">
        <v>80</v>
      </c>
      <c r="D163" s="86">
        <v>82</v>
      </c>
      <c r="E163" s="86">
        <v>94</v>
      </c>
      <c r="F163" s="86">
        <v>99</v>
      </c>
      <c r="G163" s="86">
        <v>82</v>
      </c>
      <c r="H163" s="86">
        <v>99</v>
      </c>
      <c r="I163" s="86">
        <v>82</v>
      </c>
      <c r="J163" s="86">
        <v>99</v>
      </c>
      <c r="K163" s="86">
        <v>82</v>
      </c>
      <c r="L163" s="86">
        <v>99</v>
      </c>
      <c r="M163" s="86">
        <v>82</v>
      </c>
      <c r="N163" s="86">
        <v>99</v>
      </c>
    </row>
    <row r="164" spans="1:15" s="86" customFormat="1" ht="14.25" x14ac:dyDescent="0.45">
      <c r="A164" s="87" t="s">
        <v>554</v>
      </c>
      <c r="B164" s="86">
        <v>13</v>
      </c>
      <c r="C164" s="86">
        <v>10</v>
      </c>
      <c r="D164" s="86">
        <v>10</v>
      </c>
      <c r="E164" s="86">
        <v>10</v>
      </c>
      <c r="F164" s="86">
        <v>10</v>
      </c>
      <c r="G164" s="86">
        <v>10</v>
      </c>
      <c r="H164" s="86">
        <v>10</v>
      </c>
      <c r="I164" s="86">
        <v>10</v>
      </c>
      <c r="J164" s="86">
        <v>10</v>
      </c>
      <c r="K164" s="86">
        <v>10</v>
      </c>
      <c r="L164" s="86">
        <v>10</v>
      </c>
      <c r="M164" s="86">
        <v>10</v>
      </c>
      <c r="N164" s="86">
        <v>10</v>
      </c>
    </row>
    <row r="165" spans="1:15" s="86" customFormat="1" ht="14.25" x14ac:dyDescent="0.45">
      <c r="A165" s="91" t="s">
        <v>553</v>
      </c>
      <c r="B165" s="88">
        <v>3400</v>
      </c>
      <c r="C165" s="88">
        <v>3300</v>
      </c>
      <c r="D165" s="88">
        <v>3450</v>
      </c>
      <c r="E165" s="88">
        <v>3950</v>
      </c>
      <c r="F165" s="88">
        <v>4050</v>
      </c>
      <c r="G165" s="88">
        <v>3450</v>
      </c>
      <c r="H165" s="88">
        <v>4050</v>
      </c>
      <c r="I165" s="88">
        <v>3450</v>
      </c>
      <c r="J165" s="88">
        <v>4050</v>
      </c>
      <c r="K165" s="88">
        <v>3450</v>
      </c>
      <c r="L165" s="88">
        <v>4050</v>
      </c>
      <c r="M165" s="88">
        <v>3450</v>
      </c>
      <c r="N165" s="88">
        <v>4050</v>
      </c>
    </row>
    <row r="166" spans="1:15" s="86" customFormat="1" ht="14.25" x14ac:dyDescent="0.45">
      <c r="A166" s="91"/>
      <c r="B166" s="88">
        <v>4200</v>
      </c>
      <c r="C166" s="88">
        <v>4100</v>
      </c>
      <c r="D166" s="88">
        <v>4300</v>
      </c>
      <c r="E166" s="88">
        <v>4850</v>
      </c>
      <c r="F166" s="88">
        <v>4950</v>
      </c>
      <c r="G166" s="88">
        <v>4300</v>
      </c>
      <c r="H166" s="88">
        <v>4950</v>
      </c>
      <c r="I166" s="88">
        <v>4300</v>
      </c>
      <c r="J166" s="88">
        <v>4950</v>
      </c>
      <c r="K166" s="88">
        <v>4300</v>
      </c>
      <c r="L166" s="88">
        <v>4950</v>
      </c>
      <c r="M166" s="88">
        <v>4300</v>
      </c>
      <c r="N166" s="88">
        <v>4950</v>
      </c>
    </row>
    <row r="167" spans="1:15" s="86" customFormat="1" ht="14.25" x14ac:dyDescent="0.45">
      <c r="A167" s="91" t="s">
        <v>552</v>
      </c>
      <c r="B167" s="88">
        <v>4200</v>
      </c>
      <c r="C167" s="88">
        <v>4150</v>
      </c>
      <c r="D167" s="88">
        <v>4300</v>
      </c>
      <c r="E167" s="88">
        <v>5450</v>
      </c>
      <c r="F167" s="88">
        <v>5550</v>
      </c>
      <c r="G167" s="88">
        <v>4300</v>
      </c>
      <c r="H167" s="88">
        <v>5550</v>
      </c>
      <c r="I167" s="88">
        <v>4300</v>
      </c>
      <c r="J167" s="88">
        <v>5550</v>
      </c>
      <c r="K167" s="88">
        <v>4300</v>
      </c>
      <c r="L167" s="88">
        <v>5550</v>
      </c>
      <c r="M167" s="88">
        <v>4300</v>
      </c>
      <c r="N167" s="88">
        <v>5550</v>
      </c>
    </row>
    <row r="168" spans="1:15" s="86" customFormat="1" ht="14.25" x14ac:dyDescent="0.45">
      <c r="A168" s="91"/>
      <c r="B168" s="88">
        <v>6050</v>
      </c>
      <c r="C168" s="88">
        <v>5950</v>
      </c>
      <c r="D168" s="88">
        <v>6150</v>
      </c>
      <c r="E168" s="88">
        <v>6500</v>
      </c>
      <c r="F168" s="88">
        <v>6600</v>
      </c>
      <c r="G168" s="88">
        <v>6150</v>
      </c>
      <c r="H168" s="88">
        <v>6600</v>
      </c>
      <c r="I168" s="88">
        <v>6150</v>
      </c>
      <c r="J168" s="88">
        <v>6600</v>
      </c>
      <c r="K168" s="88">
        <v>6150</v>
      </c>
      <c r="L168" s="88">
        <v>6600</v>
      </c>
      <c r="M168" s="88">
        <v>6150</v>
      </c>
      <c r="N168" s="88">
        <v>6600</v>
      </c>
    </row>
    <row r="169" spans="1:15" s="86" customFormat="1" ht="14.25" x14ac:dyDescent="0.45">
      <c r="A169" s="87" t="s">
        <v>551</v>
      </c>
      <c r="B169" s="86">
        <v>270</v>
      </c>
      <c r="C169" s="86">
        <v>270</v>
      </c>
      <c r="D169" s="86">
        <v>270</v>
      </c>
      <c r="E169" s="86">
        <v>270</v>
      </c>
      <c r="F169" s="86">
        <v>270</v>
      </c>
      <c r="G169" s="86">
        <v>270</v>
      </c>
      <c r="H169" s="86">
        <v>270</v>
      </c>
      <c r="I169" s="86">
        <v>270</v>
      </c>
      <c r="J169" s="86">
        <v>270</v>
      </c>
      <c r="K169" s="86">
        <v>270</v>
      </c>
      <c r="L169" s="86">
        <v>270</v>
      </c>
      <c r="M169" s="86">
        <v>270</v>
      </c>
      <c r="N169" s="86">
        <v>270</v>
      </c>
    </row>
    <row r="170" spans="1:15" s="86" customFormat="1" ht="28.5" x14ac:dyDescent="0.45">
      <c r="A170" s="133" t="s">
        <v>301</v>
      </c>
      <c r="B170" s="132">
        <f t="shared" ref="B170:N170" si="36">AVERAGE(B171:B172)</f>
        <v>1325</v>
      </c>
      <c r="C170" s="132">
        <f t="shared" si="36"/>
        <v>1350</v>
      </c>
      <c r="D170" s="132">
        <f t="shared" si="36"/>
        <v>1350</v>
      </c>
      <c r="E170" s="132">
        <f t="shared" si="36"/>
        <v>1575</v>
      </c>
      <c r="F170" s="132">
        <f t="shared" si="36"/>
        <v>1575</v>
      </c>
      <c r="G170" s="132">
        <f t="shared" si="36"/>
        <v>1350</v>
      </c>
      <c r="H170" s="132">
        <f t="shared" si="36"/>
        <v>1575</v>
      </c>
      <c r="I170" s="132">
        <f t="shared" si="36"/>
        <v>1350</v>
      </c>
      <c r="J170" s="132">
        <f t="shared" si="36"/>
        <v>1575</v>
      </c>
      <c r="K170" s="132">
        <f t="shared" si="36"/>
        <v>1350</v>
      </c>
      <c r="L170" s="132">
        <f t="shared" si="36"/>
        <v>1575</v>
      </c>
      <c r="M170" s="132">
        <f t="shared" si="36"/>
        <v>1350</v>
      </c>
      <c r="N170" s="132">
        <f t="shared" si="36"/>
        <v>1575</v>
      </c>
    </row>
    <row r="171" spans="1:15" s="86" customFormat="1" ht="14.25" x14ac:dyDescent="0.45">
      <c r="B171" s="86">
        <f t="shared" ref="B171:N171" si="37">B167-B165</f>
        <v>800</v>
      </c>
      <c r="C171" s="86">
        <f t="shared" si="37"/>
        <v>850</v>
      </c>
      <c r="D171" s="86">
        <f t="shared" si="37"/>
        <v>850</v>
      </c>
      <c r="E171" s="86">
        <f t="shared" si="37"/>
        <v>1500</v>
      </c>
      <c r="F171" s="86">
        <f t="shared" si="37"/>
        <v>1500</v>
      </c>
      <c r="G171" s="86">
        <f t="shared" si="37"/>
        <v>850</v>
      </c>
      <c r="H171" s="86">
        <f t="shared" si="37"/>
        <v>1500</v>
      </c>
      <c r="I171" s="86">
        <f t="shared" si="37"/>
        <v>850</v>
      </c>
      <c r="J171" s="86">
        <f t="shared" si="37"/>
        <v>1500</v>
      </c>
      <c r="K171" s="86">
        <f t="shared" si="37"/>
        <v>850</v>
      </c>
      <c r="L171" s="86">
        <f t="shared" si="37"/>
        <v>1500</v>
      </c>
      <c r="M171" s="86">
        <f t="shared" si="37"/>
        <v>850</v>
      </c>
      <c r="N171" s="86">
        <f t="shared" si="37"/>
        <v>1500</v>
      </c>
    </row>
    <row r="172" spans="1:15" s="86" customFormat="1" ht="14.25" x14ac:dyDescent="0.45">
      <c r="B172" s="86">
        <f t="shared" ref="B172:N172" si="38">B168-B166</f>
        <v>1850</v>
      </c>
      <c r="C172" s="86">
        <f t="shared" si="38"/>
        <v>1850</v>
      </c>
      <c r="D172" s="86">
        <f t="shared" si="38"/>
        <v>1850</v>
      </c>
      <c r="E172" s="86">
        <f t="shared" si="38"/>
        <v>1650</v>
      </c>
      <c r="F172" s="86">
        <f t="shared" si="38"/>
        <v>1650</v>
      </c>
      <c r="G172" s="86">
        <f t="shared" si="38"/>
        <v>1850</v>
      </c>
      <c r="H172" s="86">
        <f t="shared" si="38"/>
        <v>1650</v>
      </c>
      <c r="I172" s="86">
        <f t="shared" si="38"/>
        <v>1850</v>
      </c>
      <c r="J172" s="86">
        <f t="shared" si="38"/>
        <v>1650</v>
      </c>
      <c r="K172" s="86">
        <f t="shared" si="38"/>
        <v>1850</v>
      </c>
      <c r="L172" s="86">
        <f t="shared" si="38"/>
        <v>1650</v>
      </c>
      <c r="M172" s="86">
        <f t="shared" si="38"/>
        <v>1850</v>
      </c>
      <c r="N172" s="86">
        <f t="shared" si="38"/>
        <v>1650</v>
      </c>
    </row>
    <row r="173" spans="1:15" s="86" customFormat="1" ht="14.25" x14ac:dyDescent="0.45">
      <c r="A173" s="131" t="s">
        <v>300</v>
      </c>
      <c r="B173" s="130">
        <f t="shared" ref="B173:N173" si="39">AVERAGE(B165:B166)/AVERAGE(B167:B168)</f>
        <v>0.74146341463414633</v>
      </c>
      <c r="C173" s="130">
        <f t="shared" si="39"/>
        <v>0.73267326732673266</v>
      </c>
      <c r="D173" s="130">
        <f t="shared" si="39"/>
        <v>0.74162679425837319</v>
      </c>
      <c r="E173" s="130">
        <f t="shared" si="39"/>
        <v>0.7364016736401674</v>
      </c>
      <c r="F173" s="130">
        <f t="shared" si="39"/>
        <v>0.7407407407407407</v>
      </c>
      <c r="G173" s="130">
        <f t="shared" si="39"/>
        <v>0.74162679425837319</v>
      </c>
      <c r="H173" s="130">
        <f t="shared" si="39"/>
        <v>0.7407407407407407</v>
      </c>
      <c r="I173" s="130">
        <f t="shared" si="39"/>
        <v>0.74162679425837319</v>
      </c>
      <c r="J173" s="130">
        <f t="shared" si="39"/>
        <v>0.7407407407407407</v>
      </c>
      <c r="K173" s="130">
        <f t="shared" si="39"/>
        <v>0.74162679425837319</v>
      </c>
      <c r="L173" s="130">
        <f t="shared" si="39"/>
        <v>0.7407407407407407</v>
      </c>
      <c r="M173" s="130">
        <f t="shared" si="39"/>
        <v>0.74162679425837319</v>
      </c>
      <c r="N173" s="130">
        <f t="shared" si="39"/>
        <v>0.7407407407407407</v>
      </c>
      <c r="O173" s="129">
        <f>AVERAGE(B173:N173)</f>
        <v>0.74018277158435497</v>
      </c>
    </row>
    <row r="174" spans="1:15" s="86" customFormat="1" ht="14.25" x14ac:dyDescent="0.45">
      <c r="A174" s="128" t="s">
        <v>299</v>
      </c>
      <c r="B174" s="127">
        <f t="shared" ref="B174:N174" si="40">B170/AVERAGE(B167:B168)</f>
        <v>0.25853658536585367</v>
      </c>
      <c r="C174" s="127">
        <f t="shared" si="40"/>
        <v>0.26732673267326734</v>
      </c>
      <c r="D174" s="127">
        <f t="shared" si="40"/>
        <v>0.25837320574162681</v>
      </c>
      <c r="E174" s="127">
        <f t="shared" si="40"/>
        <v>0.26359832635983266</v>
      </c>
      <c r="F174" s="127">
        <f t="shared" si="40"/>
        <v>0.25925925925925924</v>
      </c>
      <c r="G174" s="127">
        <f t="shared" si="40"/>
        <v>0.25837320574162681</v>
      </c>
      <c r="H174" s="127">
        <f t="shared" si="40"/>
        <v>0.25925925925925924</v>
      </c>
      <c r="I174" s="127">
        <f t="shared" si="40"/>
        <v>0.25837320574162681</v>
      </c>
      <c r="J174" s="127">
        <f t="shared" si="40"/>
        <v>0.25925925925925924</v>
      </c>
      <c r="K174" s="127">
        <f t="shared" si="40"/>
        <v>0.25837320574162681</v>
      </c>
      <c r="L174" s="127">
        <f t="shared" si="40"/>
        <v>0.25925925925925924</v>
      </c>
      <c r="M174" s="127">
        <f t="shared" si="40"/>
        <v>0.25837320574162681</v>
      </c>
      <c r="N174" s="127">
        <f t="shared" si="40"/>
        <v>0.25925925925925924</v>
      </c>
      <c r="O174" s="126">
        <f>AVERAGE(B174:N174)</f>
        <v>0.25981722841564492</v>
      </c>
    </row>
    <row r="176" spans="1:15" ht="14.25" x14ac:dyDescent="0.45">
      <c r="A176" s="276" t="s">
        <v>2484</v>
      </c>
      <c r="B176" s="86"/>
      <c r="C176" s="86"/>
      <c r="D176" s="86"/>
      <c r="E176" s="86"/>
      <c r="F176" s="86"/>
      <c r="G176" s="86"/>
      <c r="H176" s="86"/>
      <c r="I176" s="86"/>
      <c r="J176" s="86"/>
      <c r="K176" s="86"/>
      <c r="L176" s="86"/>
      <c r="M176" s="86"/>
      <c r="N176" s="86"/>
      <c r="O176" s="86"/>
    </row>
    <row r="177" spans="1:15" ht="14.65" thickBot="1" x14ac:dyDescent="0.5">
      <c r="A177" s="86"/>
      <c r="B177" s="86"/>
      <c r="C177" s="86"/>
      <c r="D177" s="86"/>
      <c r="E177" s="86"/>
      <c r="F177" s="86"/>
      <c r="G177" s="86"/>
      <c r="H177" s="86"/>
      <c r="I177" s="86"/>
      <c r="J177" s="86"/>
      <c r="K177" s="86"/>
      <c r="L177" s="86"/>
      <c r="M177" s="86"/>
      <c r="N177" s="86"/>
      <c r="O177" s="86"/>
    </row>
    <row r="178" spans="1:15" ht="14.25" x14ac:dyDescent="0.45">
      <c r="A178" s="254"/>
      <c r="B178" s="380">
        <v>2012</v>
      </c>
      <c r="C178" s="381"/>
      <c r="D178" s="380">
        <v>2017</v>
      </c>
      <c r="E178" s="381"/>
      <c r="F178" s="380">
        <v>2020</v>
      </c>
      <c r="G178" s="381"/>
      <c r="H178" s="380">
        <v>2030</v>
      </c>
      <c r="I178" s="381"/>
      <c r="J178" s="380">
        <v>2040</v>
      </c>
      <c r="K178" s="381"/>
      <c r="L178" s="380">
        <v>2050</v>
      </c>
      <c r="M178" s="381"/>
      <c r="N178" s="87"/>
      <c r="O178" s="86"/>
    </row>
    <row r="179" spans="1:15" ht="14.25" x14ac:dyDescent="0.45">
      <c r="A179" s="255"/>
      <c r="B179" s="403"/>
      <c r="C179" s="404"/>
      <c r="D179" s="403"/>
      <c r="E179" s="404"/>
      <c r="F179" s="403"/>
      <c r="G179" s="404"/>
      <c r="H179" s="403"/>
      <c r="I179" s="404"/>
      <c r="J179" s="403"/>
      <c r="K179" s="404"/>
      <c r="L179" s="403"/>
      <c r="M179" s="404"/>
      <c r="N179" s="87"/>
      <c r="O179" s="86"/>
    </row>
    <row r="180" spans="1:15" ht="14.25" x14ac:dyDescent="0.45">
      <c r="A180" s="255"/>
      <c r="B180" s="403"/>
      <c r="C180" s="404"/>
      <c r="D180" s="403"/>
      <c r="E180" s="404"/>
      <c r="F180" s="403"/>
      <c r="G180" s="404"/>
      <c r="H180" s="403"/>
      <c r="I180" s="404"/>
      <c r="J180" s="403"/>
      <c r="K180" s="404"/>
      <c r="L180" s="403"/>
      <c r="M180" s="404"/>
      <c r="N180" s="86"/>
      <c r="O180" s="86"/>
    </row>
    <row r="181" spans="1:15" thickBot="1" x14ac:dyDescent="0.5">
      <c r="A181" s="256"/>
      <c r="B181" s="382"/>
      <c r="C181" s="383"/>
      <c r="D181" s="382"/>
      <c r="E181" s="383"/>
      <c r="F181" s="382"/>
      <c r="G181" s="383"/>
      <c r="H181" s="382"/>
      <c r="I181" s="383"/>
      <c r="J181" s="382"/>
      <c r="K181" s="383"/>
      <c r="L181" s="382"/>
      <c r="M181" s="383"/>
      <c r="N181" s="277"/>
      <c r="O181" s="277"/>
    </row>
    <row r="182" spans="1:15" ht="14.25" x14ac:dyDescent="0.45">
      <c r="A182" s="257" t="s">
        <v>563</v>
      </c>
      <c r="B182" s="260"/>
      <c r="C182" s="260"/>
      <c r="D182" s="260"/>
      <c r="E182" s="260"/>
      <c r="F182" s="260"/>
      <c r="G182" s="260"/>
      <c r="H182" s="260"/>
      <c r="I182" s="260"/>
      <c r="J182" s="260"/>
      <c r="K182" s="260"/>
      <c r="L182" s="260"/>
      <c r="M182" s="260"/>
      <c r="N182" s="277"/>
      <c r="O182" s="277"/>
    </row>
    <row r="183" spans="1:15" ht="14.25" x14ac:dyDescent="0.45">
      <c r="A183" s="258"/>
      <c r="B183" s="261"/>
      <c r="C183" s="261"/>
      <c r="D183" s="260"/>
      <c r="E183" s="260"/>
      <c r="F183" s="260"/>
      <c r="G183" s="260"/>
      <c r="H183" s="260"/>
      <c r="I183" s="260"/>
      <c r="J183" s="260"/>
      <c r="K183" s="260"/>
      <c r="L183" s="260"/>
      <c r="M183" s="260"/>
      <c r="N183" s="277"/>
      <c r="O183" s="277"/>
    </row>
    <row r="184" spans="1:15" ht="40.5" x14ac:dyDescent="0.45">
      <c r="A184" s="258"/>
      <c r="B184" s="262" t="s">
        <v>2474</v>
      </c>
      <c r="C184" s="262" t="s">
        <v>2475</v>
      </c>
      <c r="D184" s="260"/>
      <c r="E184" s="260"/>
      <c r="F184" s="260"/>
      <c r="G184" s="260"/>
      <c r="H184" s="260"/>
      <c r="I184" s="260"/>
      <c r="J184" s="260"/>
      <c r="K184" s="260"/>
      <c r="L184" s="260"/>
      <c r="M184" s="260"/>
      <c r="N184" s="277"/>
      <c r="O184" s="277"/>
    </row>
    <row r="185" spans="1:15" ht="14.65" thickBot="1" x14ac:dyDescent="0.5">
      <c r="A185" s="259"/>
      <c r="B185" s="263"/>
      <c r="C185" s="263"/>
      <c r="D185" s="264" t="s">
        <v>2476</v>
      </c>
      <c r="E185" s="264" t="s">
        <v>2477</v>
      </c>
      <c r="F185" s="264" t="s">
        <v>2476</v>
      </c>
      <c r="G185" s="264" t="s">
        <v>2477</v>
      </c>
      <c r="H185" s="264" t="s">
        <v>2476</v>
      </c>
      <c r="I185" s="264" t="s">
        <v>2477</v>
      </c>
      <c r="J185" s="264" t="s">
        <v>2476</v>
      </c>
      <c r="K185" s="264" t="s">
        <v>2477</v>
      </c>
      <c r="L185" s="264" t="s">
        <v>2476</v>
      </c>
      <c r="M185" s="264" t="s">
        <v>2477</v>
      </c>
      <c r="N185" s="277"/>
      <c r="O185" s="277"/>
    </row>
    <row r="186" spans="1:15" ht="14.65" thickBot="1" x14ac:dyDescent="0.5">
      <c r="A186" s="265" t="s">
        <v>2478</v>
      </c>
      <c r="B186" s="266">
        <v>17</v>
      </c>
      <c r="C186" s="266">
        <v>170</v>
      </c>
      <c r="D186" s="266">
        <v>17</v>
      </c>
      <c r="E186" s="266">
        <v>170</v>
      </c>
      <c r="F186" s="266">
        <v>17</v>
      </c>
      <c r="G186" s="266">
        <v>170</v>
      </c>
      <c r="H186" s="266">
        <v>17</v>
      </c>
      <c r="I186" s="266">
        <v>170</v>
      </c>
      <c r="J186" s="266">
        <v>17</v>
      </c>
      <c r="K186" s="266">
        <v>170</v>
      </c>
      <c r="L186" s="267">
        <v>17</v>
      </c>
      <c r="M186" s="268">
        <v>170</v>
      </c>
      <c r="N186" s="277"/>
      <c r="O186" s="277"/>
    </row>
    <row r="187" spans="1:15" ht="14.65" thickBot="1" x14ac:dyDescent="0.5">
      <c r="A187" s="269" t="s">
        <v>2479</v>
      </c>
      <c r="B187" s="270">
        <v>100</v>
      </c>
      <c r="C187" s="270">
        <v>100</v>
      </c>
      <c r="D187" s="270">
        <v>100</v>
      </c>
      <c r="E187" s="270">
        <v>100</v>
      </c>
      <c r="F187" s="270">
        <v>100</v>
      </c>
      <c r="G187" s="270">
        <v>100</v>
      </c>
      <c r="H187" s="270">
        <v>100</v>
      </c>
      <c r="I187" s="270">
        <v>100</v>
      </c>
      <c r="J187" s="270">
        <v>100</v>
      </c>
      <c r="K187" s="270">
        <v>100</v>
      </c>
      <c r="L187" s="271">
        <v>100</v>
      </c>
      <c r="M187" s="271">
        <v>100</v>
      </c>
      <c r="N187" s="277"/>
      <c r="O187" s="277"/>
    </row>
    <row r="188" spans="1:15" ht="14.65" thickBot="1" x14ac:dyDescent="0.5">
      <c r="A188" s="265" t="s">
        <v>554</v>
      </c>
      <c r="B188" s="266">
        <v>18</v>
      </c>
      <c r="C188" s="266">
        <v>18</v>
      </c>
      <c r="D188" s="266">
        <v>18</v>
      </c>
      <c r="E188" s="266">
        <v>18</v>
      </c>
      <c r="F188" s="266">
        <v>18</v>
      </c>
      <c r="G188" s="266">
        <v>18</v>
      </c>
      <c r="H188" s="266">
        <v>18</v>
      </c>
      <c r="I188" s="266">
        <v>18</v>
      </c>
      <c r="J188" s="266">
        <v>18</v>
      </c>
      <c r="K188" s="266">
        <v>18</v>
      </c>
      <c r="L188" s="267">
        <v>18</v>
      </c>
      <c r="M188" s="267">
        <v>18</v>
      </c>
      <c r="N188" s="277"/>
      <c r="O188" s="277"/>
    </row>
    <row r="189" spans="1:15" ht="27.4" thickBot="1" x14ac:dyDescent="0.5">
      <c r="A189" s="269" t="s">
        <v>2480</v>
      </c>
      <c r="B189" s="270">
        <v>850</v>
      </c>
      <c r="C189" s="272">
        <v>5375</v>
      </c>
      <c r="D189" s="270">
        <v>850</v>
      </c>
      <c r="E189" s="272">
        <v>5375</v>
      </c>
      <c r="F189" s="270">
        <v>850</v>
      </c>
      <c r="G189" s="272">
        <v>5375</v>
      </c>
      <c r="H189" s="270">
        <v>850</v>
      </c>
      <c r="I189" s="272">
        <v>5375</v>
      </c>
      <c r="J189" s="270">
        <v>850</v>
      </c>
      <c r="K189" s="272">
        <v>5375</v>
      </c>
      <c r="L189" s="270">
        <v>850</v>
      </c>
      <c r="M189" s="272">
        <v>5375</v>
      </c>
      <c r="N189" s="278"/>
      <c r="O189" s="277"/>
    </row>
    <row r="190" spans="1:15" ht="14.65" thickBot="1" x14ac:dyDescent="0.5">
      <c r="A190" s="265" t="s">
        <v>2481</v>
      </c>
      <c r="B190" s="273">
        <v>1050</v>
      </c>
      <c r="C190" s="273">
        <v>6350</v>
      </c>
      <c r="D190" s="273">
        <v>1050</v>
      </c>
      <c r="E190" s="273">
        <v>6350</v>
      </c>
      <c r="F190" s="273">
        <v>1050</v>
      </c>
      <c r="G190" s="273">
        <v>6350</v>
      </c>
      <c r="H190" s="273">
        <v>1050</v>
      </c>
      <c r="I190" s="273">
        <v>6350</v>
      </c>
      <c r="J190" s="273">
        <v>1050</v>
      </c>
      <c r="K190" s="273">
        <v>6350</v>
      </c>
      <c r="L190" s="273">
        <v>1050</v>
      </c>
      <c r="M190" s="273">
        <v>6350</v>
      </c>
      <c r="N190" s="277"/>
      <c r="O190" s="277"/>
    </row>
    <row r="191" spans="1:15" ht="27.4" thickBot="1" x14ac:dyDescent="0.5">
      <c r="A191" s="269" t="s">
        <v>2482</v>
      </c>
      <c r="B191" s="274" t="s">
        <v>2483</v>
      </c>
      <c r="C191" s="274" t="s">
        <v>2483</v>
      </c>
      <c r="D191" s="274" t="s">
        <v>2483</v>
      </c>
      <c r="E191" s="274" t="s">
        <v>2483</v>
      </c>
      <c r="F191" s="274" t="s">
        <v>2483</v>
      </c>
      <c r="G191" s="274" t="s">
        <v>2483</v>
      </c>
      <c r="H191" s="274" t="s">
        <v>2483</v>
      </c>
      <c r="I191" s="274" t="s">
        <v>2483</v>
      </c>
      <c r="J191" s="274" t="s">
        <v>2483</v>
      </c>
      <c r="K191" s="274" t="s">
        <v>2483</v>
      </c>
      <c r="L191" s="274" t="s">
        <v>2483</v>
      </c>
      <c r="M191" s="274" t="s">
        <v>2483</v>
      </c>
      <c r="N191" s="277"/>
      <c r="O191" s="277"/>
    </row>
    <row r="193" spans="1:14" ht="31.5" x14ac:dyDescent="0.5">
      <c r="A193" s="70" t="s">
        <v>2492</v>
      </c>
    </row>
    <row r="194" spans="1:14" ht="16.149999999999999" thickBot="1" x14ac:dyDescent="0.55000000000000004"/>
    <row r="195" spans="1:14" ht="14.25" x14ac:dyDescent="0.45">
      <c r="A195" s="279"/>
      <c r="B195" s="397">
        <v>2012</v>
      </c>
      <c r="C195" s="380">
        <v>2017</v>
      </c>
      <c r="D195" s="389"/>
      <c r="E195" s="389"/>
      <c r="F195" s="381"/>
      <c r="G195" s="399" t="s">
        <v>2485</v>
      </c>
      <c r="H195" s="400"/>
      <c r="I195" s="393" t="s">
        <v>2486</v>
      </c>
      <c r="J195" s="394"/>
      <c r="K195" s="380">
        <v>2040</v>
      </c>
      <c r="L195" s="381"/>
      <c r="M195" s="380">
        <v>2050</v>
      </c>
      <c r="N195" s="381"/>
    </row>
    <row r="196" spans="1:14" ht="14.65" thickBot="1" x14ac:dyDescent="0.5">
      <c r="A196" s="280"/>
      <c r="B196" s="398"/>
      <c r="C196" s="390"/>
      <c r="D196" s="391"/>
      <c r="E196" s="391"/>
      <c r="F196" s="392"/>
      <c r="G196" s="401"/>
      <c r="H196" s="402"/>
      <c r="I196" s="395"/>
      <c r="J196" s="396"/>
      <c r="K196" s="390"/>
      <c r="L196" s="392"/>
      <c r="M196" s="382"/>
      <c r="N196" s="383"/>
    </row>
    <row r="197" spans="1:14" ht="14.65" thickTop="1" x14ac:dyDescent="0.45">
      <c r="A197" s="281" t="s">
        <v>563</v>
      </c>
      <c r="B197" s="384" t="s">
        <v>562</v>
      </c>
      <c r="C197" s="374" t="s">
        <v>561</v>
      </c>
      <c r="D197" s="284"/>
      <c r="E197" s="283" t="s">
        <v>2487</v>
      </c>
      <c r="F197" s="284"/>
      <c r="G197" s="284"/>
      <c r="H197" s="284"/>
      <c r="I197" s="284"/>
      <c r="J197" s="284"/>
      <c r="K197" s="284"/>
      <c r="L197" s="284"/>
      <c r="M197" s="284"/>
      <c r="N197" s="284"/>
    </row>
    <row r="198" spans="1:14" ht="14.65" thickBot="1" x14ac:dyDescent="0.5">
      <c r="A198" s="282"/>
      <c r="B198" s="385"/>
      <c r="C198" s="375"/>
      <c r="D198" s="285" t="s">
        <v>559</v>
      </c>
      <c r="E198" s="286" t="s">
        <v>2488</v>
      </c>
      <c r="F198" s="264" t="s">
        <v>558</v>
      </c>
      <c r="G198" s="285" t="s">
        <v>559</v>
      </c>
      <c r="H198" s="264" t="s">
        <v>558</v>
      </c>
      <c r="I198" s="264" t="s">
        <v>559</v>
      </c>
      <c r="J198" s="264" t="s">
        <v>558</v>
      </c>
      <c r="K198" s="285" t="s">
        <v>559</v>
      </c>
      <c r="L198" s="264" t="s">
        <v>558</v>
      </c>
      <c r="M198" s="285" t="s">
        <v>559</v>
      </c>
      <c r="N198" s="264" t="s">
        <v>558</v>
      </c>
    </row>
    <row r="199" spans="1:14" x14ac:dyDescent="0.45">
      <c r="A199" s="287"/>
      <c r="B199" s="290"/>
      <c r="C199" s="290"/>
      <c r="D199" s="290"/>
      <c r="E199" s="290"/>
      <c r="F199" s="290"/>
      <c r="G199" s="290"/>
      <c r="H199" s="290"/>
      <c r="I199" s="290"/>
      <c r="J199" s="290"/>
      <c r="K199" s="290"/>
      <c r="L199" s="290"/>
      <c r="M199" s="290"/>
      <c r="N199" s="290"/>
    </row>
    <row r="200" spans="1:14" ht="27" x14ac:dyDescent="0.45">
      <c r="A200" s="288" t="s">
        <v>2489</v>
      </c>
      <c r="B200" s="291"/>
      <c r="C200" s="291"/>
      <c r="D200" s="291"/>
      <c r="E200" s="291"/>
      <c r="F200" s="291"/>
      <c r="G200" s="291"/>
      <c r="H200" s="291"/>
      <c r="I200" s="291"/>
      <c r="J200" s="291"/>
      <c r="K200" s="291"/>
      <c r="L200" s="291"/>
      <c r="M200" s="291"/>
      <c r="N200" s="291"/>
    </row>
    <row r="201" spans="1:14" ht="14.65" thickBot="1" x14ac:dyDescent="0.5">
      <c r="A201" s="289"/>
      <c r="B201" s="266">
        <v>90</v>
      </c>
      <c r="C201" s="266">
        <v>90</v>
      </c>
      <c r="D201" s="266">
        <v>90</v>
      </c>
      <c r="E201" s="266">
        <v>90</v>
      </c>
      <c r="F201" s="266">
        <v>90</v>
      </c>
      <c r="G201" s="266">
        <v>90</v>
      </c>
      <c r="H201" s="266">
        <v>90</v>
      </c>
      <c r="I201" s="266">
        <v>90</v>
      </c>
      <c r="J201" s="266">
        <v>90</v>
      </c>
      <c r="K201" s="266">
        <v>90</v>
      </c>
      <c r="L201" s="266">
        <v>90</v>
      </c>
      <c r="M201" s="266">
        <v>90</v>
      </c>
      <c r="N201" s="266">
        <v>90</v>
      </c>
    </row>
    <row r="202" spans="1:14" ht="14.25" x14ac:dyDescent="0.45">
      <c r="A202" s="292"/>
      <c r="B202" s="260"/>
      <c r="C202" s="260"/>
      <c r="D202" s="260"/>
      <c r="E202" s="260"/>
      <c r="F202" s="260"/>
      <c r="G202" s="260"/>
      <c r="H202" s="260"/>
      <c r="I202" s="260"/>
      <c r="J202" s="260"/>
      <c r="K202" s="260"/>
      <c r="L202" s="260"/>
      <c r="M202" s="260"/>
      <c r="N202" s="260"/>
    </row>
    <row r="203" spans="1:14" ht="14.65" thickBot="1" x14ac:dyDescent="0.5">
      <c r="A203" s="269" t="s">
        <v>2490</v>
      </c>
      <c r="B203" s="270">
        <v>10.6</v>
      </c>
      <c r="C203" s="270">
        <v>11.2</v>
      </c>
      <c r="D203" s="270">
        <v>11.3</v>
      </c>
      <c r="E203" s="270">
        <v>11.7</v>
      </c>
      <c r="F203" s="270">
        <v>12.8</v>
      </c>
      <c r="G203" s="270">
        <v>11.8</v>
      </c>
      <c r="H203" s="270">
        <v>12.8</v>
      </c>
      <c r="I203" s="270">
        <v>12.2</v>
      </c>
      <c r="J203" s="270">
        <v>12.8</v>
      </c>
      <c r="K203" s="270">
        <v>12.2</v>
      </c>
      <c r="L203" s="270">
        <v>12.8</v>
      </c>
      <c r="M203" s="270">
        <v>12.2</v>
      </c>
      <c r="N203" s="270">
        <v>12.8</v>
      </c>
    </row>
    <row r="204" spans="1:14" ht="14.25" x14ac:dyDescent="0.45">
      <c r="A204" s="293"/>
      <c r="B204" s="294"/>
      <c r="C204" s="294"/>
      <c r="D204" s="294"/>
      <c r="E204" s="294"/>
      <c r="F204" s="294"/>
      <c r="G204" s="294"/>
      <c r="H204" s="294"/>
      <c r="I204" s="294"/>
      <c r="J204" s="294"/>
      <c r="K204" s="294"/>
      <c r="L204" s="294"/>
      <c r="M204" s="294"/>
      <c r="N204" s="294"/>
    </row>
    <row r="205" spans="1:14" ht="14.65" thickBot="1" x14ac:dyDescent="0.5">
      <c r="A205" s="269" t="s">
        <v>2491</v>
      </c>
      <c r="B205" s="270">
        <v>12.4</v>
      </c>
      <c r="C205" s="270" t="s">
        <v>2483</v>
      </c>
      <c r="D205" s="270">
        <v>11.6</v>
      </c>
      <c r="E205" s="270">
        <v>11.8</v>
      </c>
      <c r="F205" s="270">
        <v>21.5</v>
      </c>
      <c r="G205" s="270">
        <v>13.1</v>
      </c>
      <c r="H205" s="270">
        <v>21.5</v>
      </c>
      <c r="I205" s="270">
        <v>15.1</v>
      </c>
      <c r="J205" s="270">
        <v>21.5</v>
      </c>
      <c r="K205" s="270">
        <v>15.1</v>
      </c>
      <c r="L205" s="270">
        <v>21.5</v>
      </c>
      <c r="M205" s="270">
        <v>15.1</v>
      </c>
      <c r="N205" s="270">
        <v>21.5</v>
      </c>
    </row>
    <row r="206" spans="1:14" ht="14.25" x14ac:dyDescent="0.45">
      <c r="A206" s="295"/>
      <c r="B206" s="296"/>
      <c r="C206" s="296"/>
      <c r="D206" s="296"/>
      <c r="E206" s="296"/>
      <c r="F206" s="296"/>
      <c r="G206" s="296"/>
      <c r="H206" s="296"/>
      <c r="I206" s="296"/>
      <c r="J206" s="296"/>
      <c r="K206" s="296"/>
      <c r="L206" s="296"/>
      <c r="M206" s="296"/>
      <c r="N206" s="296"/>
    </row>
    <row r="207" spans="1:14" ht="14.65" thickBot="1" x14ac:dyDescent="0.5">
      <c r="A207" s="265" t="s">
        <v>554</v>
      </c>
      <c r="B207" s="266">
        <v>21</v>
      </c>
      <c r="C207" s="266">
        <v>21</v>
      </c>
      <c r="D207" s="266">
        <v>21</v>
      </c>
      <c r="E207" s="266">
        <v>21</v>
      </c>
      <c r="F207" s="266">
        <v>21</v>
      </c>
      <c r="G207" s="266">
        <v>21</v>
      </c>
      <c r="H207" s="266">
        <v>21</v>
      </c>
      <c r="I207" s="266">
        <v>21</v>
      </c>
      <c r="J207" s="266">
        <v>21</v>
      </c>
      <c r="K207" s="266">
        <v>21</v>
      </c>
      <c r="L207" s="266">
        <v>21</v>
      </c>
      <c r="M207" s="266">
        <v>21</v>
      </c>
      <c r="N207" s="266">
        <v>21</v>
      </c>
    </row>
    <row r="208" spans="1:14" ht="14.25" x14ac:dyDescent="0.45">
      <c r="A208" s="293"/>
      <c r="B208" s="294"/>
      <c r="C208" s="294"/>
      <c r="D208" s="294"/>
      <c r="E208" s="294"/>
      <c r="F208" s="294"/>
      <c r="G208" s="294"/>
      <c r="H208" s="294"/>
      <c r="I208" s="294"/>
      <c r="J208" s="294"/>
      <c r="K208" s="294"/>
      <c r="L208" s="294"/>
      <c r="M208" s="294"/>
      <c r="N208" s="294"/>
    </row>
    <row r="209" spans="1:14" ht="27.4" thickBot="1" x14ac:dyDescent="0.5">
      <c r="A209" s="269" t="s">
        <v>2480</v>
      </c>
      <c r="B209" s="272">
        <v>6600</v>
      </c>
      <c r="C209" s="272">
        <v>6600</v>
      </c>
      <c r="D209" s="272">
        <v>6600</v>
      </c>
      <c r="E209" s="272">
        <v>6650</v>
      </c>
      <c r="F209" s="272">
        <v>10350</v>
      </c>
      <c r="G209" s="272">
        <v>7150</v>
      </c>
      <c r="H209" s="272">
        <v>10350</v>
      </c>
      <c r="I209" s="272">
        <v>7150</v>
      </c>
      <c r="J209" s="272">
        <v>10350</v>
      </c>
      <c r="K209" s="272">
        <v>7150</v>
      </c>
      <c r="L209" s="272">
        <v>10350</v>
      </c>
      <c r="M209" s="272">
        <v>7150</v>
      </c>
      <c r="N209" s="272">
        <v>10350</v>
      </c>
    </row>
    <row r="210" spans="1:14" ht="14.25" x14ac:dyDescent="0.45">
      <c r="A210" s="295"/>
      <c r="B210" s="296"/>
      <c r="C210" s="296"/>
      <c r="D210" s="296"/>
      <c r="E210" s="296"/>
      <c r="F210" s="296"/>
      <c r="G210" s="296"/>
      <c r="H210" s="296"/>
      <c r="I210" s="296"/>
      <c r="J210" s="296"/>
      <c r="K210" s="296"/>
      <c r="L210" s="296"/>
      <c r="M210" s="296"/>
      <c r="N210" s="296"/>
    </row>
    <row r="211" spans="1:14" ht="14.65" thickBot="1" x14ac:dyDescent="0.5">
      <c r="A211" s="265" t="s">
        <v>2481</v>
      </c>
      <c r="B211" s="273">
        <v>8800</v>
      </c>
      <c r="C211" s="273">
        <v>8800</v>
      </c>
      <c r="D211" s="273">
        <v>8800</v>
      </c>
      <c r="E211" s="273">
        <v>9400</v>
      </c>
      <c r="F211" s="273">
        <v>14900</v>
      </c>
      <c r="G211" s="273">
        <v>10250</v>
      </c>
      <c r="H211" s="273">
        <v>14900</v>
      </c>
      <c r="I211" s="273">
        <v>10250</v>
      </c>
      <c r="J211" s="273">
        <v>14900</v>
      </c>
      <c r="K211" s="273">
        <v>10250</v>
      </c>
      <c r="L211" s="273">
        <v>14900</v>
      </c>
      <c r="M211" s="273">
        <v>10250</v>
      </c>
      <c r="N211" s="273">
        <v>14900</v>
      </c>
    </row>
    <row r="212" spans="1:14" ht="14.25" x14ac:dyDescent="0.45">
      <c r="A212" s="386" t="s">
        <v>551</v>
      </c>
      <c r="B212" s="294"/>
      <c r="C212" s="294"/>
      <c r="D212" s="294"/>
      <c r="E212" s="294"/>
      <c r="F212" s="294"/>
      <c r="G212" s="294"/>
      <c r="H212" s="294"/>
      <c r="I212" s="294"/>
      <c r="J212" s="294"/>
      <c r="K212" s="294"/>
      <c r="L212" s="294"/>
      <c r="M212" s="294"/>
      <c r="N212" s="294"/>
    </row>
    <row r="213" spans="1:14" ht="14.65" thickBot="1" x14ac:dyDescent="0.5">
      <c r="A213" s="375"/>
      <c r="B213" s="270">
        <v>310</v>
      </c>
      <c r="C213" s="270">
        <v>310</v>
      </c>
      <c r="D213" s="270">
        <v>310</v>
      </c>
      <c r="E213" s="270">
        <v>310</v>
      </c>
      <c r="F213" s="270">
        <v>310</v>
      </c>
      <c r="G213" s="270">
        <v>310</v>
      </c>
      <c r="H213" s="270">
        <v>310</v>
      </c>
      <c r="I213" s="270">
        <v>310</v>
      </c>
      <c r="J213" s="270">
        <v>310</v>
      </c>
      <c r="K213" s="270">
        <v>310</v>
      </c>
      <c r="L213" s="270">
        <v>310</v>
      </c>
      <c r="M213" s="270">
        <v>310</v>
      </c>
      <c r="N213" s="270">
        <v>310</v>
      </c>
    </row>
    <row r="215" spans="1:14" ht="31.5" x14ac:dyDescent="0.5">
      <c r="A215" s="70" t="s">
        <v>2496</v>
      </c>
    </row>
    <row r="217" spans="1:14" ht="14.65" thickBot="1" x14ac:dyDescent="0.5">
      <c r="A217" s="298"/>
      <c r="B217"/>
      <c r="C217"/>
      <c r="D217"/>
      <c r="E217"/>
      <c r="F217"/>
      <c r="G217"/>
      <c r="H217"/>
      <c r="I217"/>
      <c r="J217"/>
      <c r="K217"/>
      <c r="L217"/>
      <c r="M217"/>
      <c r="N217"/>
    </row>
    <row r="218" spans="1:14" ht="14.25" x14ac:dyDescent="0.45">
      <c r="A218" s="299"/>
      <c r="B218" s="387">
        <v>2012</v>
      </c>
      <c r="C218" s="380">
        <v>2017</v>
      </c>
      <c r="D218" s="389"/>
      <c r="E218" s="389"/>
      <c r="F218" s="381"/>
      <c r="G218" s="393" t="s">
        <v>2485</v>
      </c>
      <c r="H218" s="394"/>
      <c r="I218" s="393" t="s">
        <v>2486</v>
      </c>
      <c r="J218" s="394"/>
      <c r="K218" s="380">
        <v>2040</v>
      </c>
      <c r="L218" s="381"/>
      <c r="M218" s="380">
        <v>2050</v>
      </c>
      <c r="N218" s="381"/>
    </row>
    <row r="219" spans="1:14" ht="14.65" thickBot="1" x14ac:dyDescent="0.5">
      <c r="A219" s="300"/>
      <c r="B219" s="388"/>
      <c r="C219" s="390"/>
      <c r="D219" s="391"/>
      <c r="E219" s="391"/>
      <c r="F219" s="392"/>
      <c r="G219" s="395"/>
      <c r="H219" s="396"/>
      <c r="I219" s="395"/>
      <c r="J219" s="396"/>
      <c r="K219" s="390"/>
      <c r="L219" s="392"/>
      <c r="M219" s="382"/>
      <c r="N219" s="383"/>
    </row>
    <row r="220" spans="1:14" ht="15" thickTop="1" x14ac:dyDescent="0.45">
      <c r="A220" s="275" t="s">
        <v>563</v>
      </c>
      <c r="B220" s="372" t="s">
        <v>562</v>
      </c>
      <c r="C220" s="374" t="s">
        <v>561</v>
      </c>
      <c r="D220" s="302"/>
      <c r="E220" s="283" t="s">
        <v>2487</v>
      </c>
      <c r="F220" s="302"/>
      <c r="G220" s="302"/>
      <c r="H220" s="302"/>
      <c r="I220" s="302"/>
      <c r="J220" s="302"/>
      <c r="K220" s="302"/>
      <c r="L220" s="302"/>
      <c r="M220" s="302"/>
      <c r="N220" s="302"/>
    </row>
    <row r="221" spans="1:14" ht="14.65" thickBot="1" x14ac:dyDescent="0.5">
      <c r="A221" s="301"/>
      <c r="B221" s="373"/>
      <c r="C221" s="375"/>
      <c r="D221" s="285" t="s">
        <v>559</v>
      </c>
      <c r="E221" s="286" t="s">
        <v>2488</v>
      </c>
      <c r="F221" s="264" t="s">
        <v>558</v>
      </c>
      <c r="G221" s="285" t="s">
        <v>559</v>
      </c>
      <c r="H221" s="264" t="s">
        <v>558</v>
      </c>
      <c r="I221" s="285" t="s">
        <v>559</v>
      </c>
      <c r="J221" s="264" t="s">
        <v>558</v>
      </c>
      <c r="K221" s="285" t="s">
        <v>559</v>
      </c>
      <c r="L221" s="264" t="s">
        <v>558</v>
      </c>
      <c r="M221" s="285" t="s">
        <v>559</v>
      </c>
      <c r="N221" s="264" t="s">
        <v>558</v>
      </c>
    </row>
    <row r="222" spans="1:14" ht="14.65" thickTop="1" x14ac:dyDescent="0.45">
      <c r="A222" s="303"/>
      <c r="B222" s="290"/>
      <c r="C222" s="290"/>
      <c r="D222" s="290"/>
      <c r="E222" s="290"/>
      <c r="F222" s="290"/>
      <c r="G222" s="290"/>
      <c r="H222" s="290"/>
      <c r="I222" s="290"/>
      <c r="J222" s="290"/>
      <c r="K222" s="290"/>
      <c r="L222" s="290"/>
      <c r="M222" s="290"/>
      <c r="N222" s="290"/>
    </row>
    <row r="223" spans="1:14" ht="14.25" x14ac:dyDescent="0.45">
      <c r="A223" s="304"/>
      <c r="B223" s="305"/>
      <c r="C223" s="305"/>
      <c r="D223" s="305"/>
      <c r="E223" s="305"/>
      <c r="F223" s="305"/>
      <c r="G223" s="305"/>
      <c r="H223" s="305"/>
      <c r="I223" s="305"/>
      <c r="J223" s="305"/>
      <c r="K223" s="305"/>
      <c r="L223" s="305"/>
      <c r="M223" s="305"/>
      <c r="N223" s="305"/>
    </row>
    <row r="224" spans="1:14" ht="14.65" thickBot="1" x14ac:dyDescent="0.5">
      <c r="A224" s="265" t="s">
        <v>2493</v>
      </c>
      <c r="B224" s="266">
        <v>90</v>
      </c>
      <c r="C224" s="266">
        <v>90</v>
      </c>
      <c r="D224" s="266">
        <v>90</v>
      </c>
      <c r="E224" s="266">
        <v>90</v>
      </c>
      <c r="F224" s="266">
        <v>90</v>
      </c>
      <c r="G224" s="266">
        <v>90</v>
      </c>
      <c r="H224" s="266">
        <v>90</v>
      </c>
      <c r="I224" s="266">
        <v>90</v>
      </c>
      <c r="J224" s="266">
        <v>90</v>
      </c>
      <c r="K224" s="266">
        <v>90</v>
      </c>
      <c r="L224" s="266">
        <v>90</v>
      </c>
      <c r="M224" s="266">
        <v>90</v>
      </c>
      <c r="N224" s="266">
        <v>90</v>
      </c>
    </row>
    <row r="225" spans="1:14" ht="14.25" x14ac:dyDescent="0.45">
      <c r="A225" s="292"/>
      <c r="B225" s="260"/>
      <c r="C225" s="260"/>
      <c r="D225" s="260"/>
      <c r="E225" s="260"/>
      <c r="F225" s="260"/>
      <c r="G225" s="260"/>
      <c r="H225" s="260"/>
      <c r="I225" s="260"/>
      <c r="J225" s="260"/>
      <c r="K225" s="260"/>
      <c r="L225" s="260"/>
      <c r="M225" s="260"/>
      <c r="N225" s="260"/>
    </row>
    <row r="226" spans="1:14" ht="14.25" x14ac:dyDescent="0.45">
      <c r="A226" s="306"/>
      <c r="B226" s="307"/>
      <c r="C226" s="307"/>
      <c r="D226" s="307"/>
      <c r="E226" s="307"/>
      <c r="F226" s="307"/>
      <c r="G226" s="307"/>
      <c r="H226" s="307"/>
      <c r="I226" s="307"/>
      <c r="J226" s="307"/>
      <c r="K226" s="307"/>
      <c r="L226" s="307"/>
      <c r="M226" s="307"/>
      <c r="N226" s="307"/>
    </row>
    <row r="227" spans="1:14" ht="14.65" thickBot="1" x14ac:dyDescent="0.5">
      <c r="A227" s="269" t="s">
        <v>2490</v>
      </c>
      <c r="B227" s="270">
        <v>10.199999999999999</v>
      </c>
      <c r="C227" s="270">
        <v>11</v>
      </c>
      <c r="D227" s="270">
        <v>11.2</v>
      </c>
      <c r="E227" s="270">
        <v>11.3</v>
      </c>
      <c r="F227" s="270">
        <v>13.1</v>
      </c>
      <c r="G227" s="270">
        <v>11.2</v>
      </c>
      <c r="H227" s="270">
        <v>13.1</v>
      </c>
      <c r="I227" s="270">
        <v>11.7</v>
      </c>
      <c r="J227" s="270">
        <v>13.1</v>
      </c>
      <c r="K227" s="270">
        <v>11.7</v>
      </c>
      <c r="L227" s="270">
        <v>13.1</v>
      </c>
      <c r="M227" s="270">
        <v>11.7</v>
      </c>
      <c r="N227" s="270">
        <v>13.1</v>
      </c>
    </row>
    <row r="228" spans="1:14" ht="14.65" thickBot="1" x14ac:dyDescent="0.5">
      <c r="A228" s="265" t="s">
        <v>2494</v>
      </c>
      <c r="B228" s="266">
        <v>12</v>
      </c>
      <c r="C228" s="266" t="s">
        <v>2483</v>
      </c>
      <c r="D228" s="266">
        <v>11.3</v>
      </c>
      <c r="E228" s="266">
        <v>11.4</v>
      </c>
      <c r="F228" s="266">
        <v>20.3</v>
      </c>
      <c r="G228" s="266">
        <v>12.4</v>
      </c>
      <c r="H228" s="266">
        <v>20.3</v>
      </c>
      <c r="I228" s="266">
        <v>14.4</v>
      </c>
      <c r="J228" s="266">
        <v>20.3</v>
      </c>
      <c r="K228" s="266">
        <v>14.4</v>
      </c>
      <c r="L228" s="266">
        <v>20.3</v>
      </c>
      <c r="M228" s="266">
        <v>14.4</v>
      </c>
      <c r="N228" s="266">
        <v>20.3</v>
      </c>
    </row>
    <row r="229" spans="1:14" ht="14.65" thickBot="1" x14ac:dyDescent="0.5">
      <c r="A229" s="269" t="s">
        <v>2495</v>
      </c>
      <c r="B229" s="270">
        <v>3.3</v>
      </c>
      <c r="C229" s="270">
        <v>3.3</v>
      </c>
      <c r="D229" s="270">
        <v>3.3</v>
      </c>
      <c r="E229" s="270">
        <v>3.4</v>
      </c>
      <c r="F229" s="270">
        <v>3.7</v>
      </c>
      <c r="G229" s="270">
        <v>3.3</v>
      </c>
      <c r="H229" s="270">
        <v>3.7</v>
      </c>
      <c r="I229" s="270">
        <v>3.4</v>
      </c>
      <c r="J229" s="270">
        <v>3.7</v>
      </c>
      <c r="K229" s="270">
        <v>3.4</v>
      </c>
      <c r="L229" s="270">
        <v>3.7</v>
      </c>
      <c r="M229" s="270">
        <v>3.4</v>
      </c>
      <c r="N229" s="270">
        <v>3.7</v>
      </c>
    </row>
    <row r="230" spans="1:14" ht="14.65" thickBot="1" x14ac:dyDescent="0.5">
      <c r="A230" s="265" t="s">
        <v>554</v>
      </c>
      <c r="B230" s="266">
        <v>21</v>
      </c>
      <c r="C230" s="266">
        <v>21</v>
      </c>
      <c r="D230" s="266">
        <v>21</v>
      </c>
      <c r="E230" s="266">
        <v>21</v>
      </c>
      <c r="F230" s="266">
        <v>21</v>
      </c>
      <c r="G230" s="266">
        <v>21</v>
      </c>
      <c r="H230" s="266">
        <v>21</v>
      </c>
      <c r="I230" s="266">
        <v>21</v>
      </c>
      <c r="J230" s="266">
        <v>21</v>
      </c>
      <c r="K230" s="266">
        <v>21</v>
      </c>
      <c r="L230" s="266">
        <v>21</v>
      </c>
      <c r="M230" s="266">
        <v>21</v>
      </c>
      <c r="N230" s="266">
        <v>21</v>
      </c>
    </row>
    <row r="231" spans="1:14" ht="27.4" thickBot="1" x14ac:dyDescent="0.5">
      <c r="A231" s="269" t="s">
        <v>2480</v>
      </c>
      <c r="B231" s="272">
        <v>6050</v>
      </c>
      <c r="C231" s="272">
        <v>6050</v>
      </c>
      <c r="D231" s="272">
        <v>6050</v>
      </c>
      <c r="E231" s="272">
        <v>6250</v>
      </c>
      <c r="F231" s="272">
        <v>11000</v>
      </c>
      <c r="G231" s="272">
        <v>7750</v>
      </c>
      <c r="H231" s="272">
        <v>11000</v>
      </c>
      <c r="I231" s="272">
        <v>8750</v>
      </c>
      <c r="J231" s="272">
        <v>11000</v>
      </c>
      <c r="K231" s="272">
        <v>8750</v>
      </c>
      <c r="L231" s="272">
        <v>11000</v>
      </c>
      <c r="M231" s="272">
        <v>8750</v>
      </c>
      <c r="N231" s="272">
        <v>11000</v>
      </c>
    </row>
    <row r="232" spans="1:14" ht="14.65" thickBot="1" x14ac:dyDescent="0.5">
      <c r="A232" s="265" t="s">
        <v>2481</v>
      </c>
      <c r="B232" s="273">
        <v>7550</v>
      </c>
      <c r="C232" s="273">
        <v>7550</v>
      </c>
      <c r="D232" s="273">
        <v>7550</v>
      </c>
      <c r="E232" s="273">
        <v>7750</v>
      </c>
      <c r="F232" s="273">
        <v>16050</v>
      </c>
      <c r="G232" s="273">
        <v>11150</v>
      </c>
      <c r="H232" s="273">
        <v>16050</v>
      </c>
      <c r="I232" s="273">
        <v>12750</v>
      </c>
      <c r="J232" s="273">
        <v>16050</v>
      </c>
      <c r="K232" s="273">
        <v>12750</v>
      </c>
      <c r="L232" s="273">
        <v>16050</v>
      </c>
      <c r="M232" s="273">
        <v>12750</v>
      </c>
      <c r="N232" s="273">
        <v>16050</v>
      </c>
    </row>
    <row r="233" spans="1:14" ht="27.4" thickBot="1" x14ac:dyDescent="0.5">
      <c r="A233" s="297" t="s">
        <v>551</v>
      </c>
      <c r="B233" s="270">
        <v>310</v>
      </c>
      <c r="C233" s="270">
        <v>310</v>
      </c>
      <c r="D233" s="270">
        <v>310</v>
      </c>
      <c r="E233" s="270">
        <v>310</v>
      </c>
      <c r="F233" s="270">
        <v>310</v>
      </c>
      <c r="G233" s="270">
        <v>310</v>
      </c>
      <c r="H233" s="270">
        <v>310</v>
      </c>
      <c r="I233" s="270">
        <v>310</v>
      </c>
      <c r="J233" s="270">
        <v>310</v>
      </c>
      <c r="K233" s="270">
        <v>310</v>
      </c>
      <c r="L233" s="270">
        <v>310</v>
      </c>
      <c r="M233" s="270">
        <v>310</v>
      </c>
      <c r="N233" s="270">
        <v>310</v>
      </c>
    </row>
    <row r="235" spans="1:14" ht="47.25" x14ac:dyDescent="0.5">
      <c r="A235" s="70" t="s">
        <v>2498</v>
      </c>
    </row>
    <row r="236" spans="1:14" ht="16.149999999999999" thickBot="1" x14ac:dyDescent="0.55000000000000004"/>
    <row r="237" spans="1:14" ht="14.25" x14ac:dyDescent="0.45">
      <c r="A237" s="308"/>
      <c r="B237" s="368">
        <v>2012</v>
      </c>
      <c r="C237" s="376">
        <v>2017</v>
      </c>
      <c r="D237" s="377"/>
      <c r="E237" s="368">
        <v>2020</v>
      </c>
      <c r="F237" s="368">
        <v>2030</v>
      </c>
      <c r="G237" s="370">
        <v>2040</v>
      </c>
      <c r="H237" s="370">
        <v>2050</v>
      </c>
    </row>
    <row r="238" spans="1:14" ht="20.65" thickBot="1" x14ac:dyDescent="0.5">
      <c r="A238" s="309"/>
      <c r="B238" s="369"/>
      <c r="C238" s="378"/>
      <c r="D238" s="379"/>
      <c r="E238" s="369"/>
      <c r="F238" s="369"/>
      <c r="G238" s="371"/>
      <c r="H238" s="371"/>
    </row>
    <row r="239" spans="1:14" ht="20.65" thickTop="1" x14ac:dyDescent="0.45">
      <c r="A239" s="310" t="s">
        <v>563</v>
      </c>
      <c r="B239" s="311"/>
      <c r="C239" s="313"/>
      <c r="D239" s="311"/>
      <c r="E239" s="311"/>
      <c r="F239" s="311"/>
      <c r="G239" s="311"/>
      <c r="H239" s="311"/>
    </row>
    <row r="240" spans="1:14" ht="28.15" thickBot="1" x14ac:dyDescent="0.5">
      <c r="A240" s="301"/>
      <c r="B240" s="312" t="s">
        <v>562</v>
      </c>
      <c r="C240" s="314" t="s">
        <v>561</v>
      </c>
      <c r="D240" s="315" t="s">
        <v>559</v>
      </c>
      <c r="E240" s="315" t="s">
        <v>559</v>
      </c>
      <c r="F240" s="315" t="s">
        <v>559</v>
      </c>
      <c r="G240" s="315" t="s">
        <v>559</v>
      </c>
      <c r="H240" s="315" t="s">
        <v>559</v>
      </c>
    </row>
    <row r="241" spans="1:8" ht="14.65" thickTop="1" x14ac:dyDescent="0.45">
      <c r="A241" s="316"/>
      <c r="B241" s="318"/>
      <c r="C241" s="318"/>
      <c r="D241" s="318"/>
      <c r="E241" s="318"/>
      <c r="F241" s="318"/>
      <c r="G241" s="318"/>
      <c r="H241" s="318"/>
    </row>
    <row r="242" spans="1:8" ht="28.15" thickBot="1" x14ac:dyDescent="0.5">
      <c r="A242" s="317" t="s">
        <v>557</v>
      </c>
      <c r="B242" s="319">
        <v>119</v>
      </c>
      <c r="C242" s="319">
        <v>119</v>
      </c>
      <c r="D242" s="319">
        <v>119</v>
      </c>
      <c r="E242" s="319">
        <v>119</v>
      </c>
      <c r="F242" s="319">
        <v>119</v>
      </c>
      <c r="G242" s="319">
        <v>119</v>
      </c>
      <c r="H242" s="319">
        <v>119</v>
      </c>
    </row>
    <row r="243" spans="1:8" ht="14.25" x14ac:dyDescent="0.45">
      <c r="A243" s="320"/>
      <c r="B243" s="322"/>
      <c r="C243" s="322"/>
      <c r="D243" s="322"/>
      <c r="E243" s="322"/>
      <c r="F243" s="322"/>
      <c r="G243" s="322"/>
      <c r="H243" s="322"/>
    </row>
    <row r="244" spans="1:8" ht="14.65" thickBot="1" x14ac:dyDescent="0.5">
      <c r="A244" s="321" t="s">
        <v>2497</v>
      </c>
      <c r="B244" s="323">
        <v>18</v>
      </c>
      <c r="C244" s="323">
        <v>18</v>
      </c>
      <c r="D244" s="323">
        <v>18</v>
      </c>
      <c r="E244" s="323">
        <v>18</v>
      </c>
      <c r="F244" s="323">
        <v>18</v>
      </c>
      <c r="G244" s="323">
        <v>18</v>
      </c>
      <c r="H244" s="323">
        <v>18</v>
      </c>
    </row>
    <row r="245" spans="1:8" ht="14.25" x14ac:dyDescent="0.45">
      <c r="A245" s="316"/>
      <c r="B245" s="318"/>
      <c r="C245" s="318"/>
      <c r="D245" s="318"/>
      <c r="E245" s="318"/>
      <c r="F245" s="318"/>
      <c r="G245" s="318"/>
      <c r="H245" s="318"/>
    </row>
    <row r="246" spans="1:8" ht="14.65" thickBot="1" x14ac:dyDescent="0.5">
      <c r="A246" s="317" t="s">
        <v>555</v>
      </c>
      <c r="B246" s="319">
        <v>98</v>
      </c>
      <c r="C246" s="319">
        <v>98</v>
      </c>
      <c r="D246" s="319">
        <v>98</v>
      </c>
      <c r="E246" s="319">
        <v>98</v>
      </c>
      <c r="F246" s="319">
        <v>98</v>
      </c>
      <c r="G246" s="319">
        <v>98</v>
      </c>
      <c r="H246" s="319">
        <v>98</v>
      </c>
    </row>
    <row r="247" spans="1:8" ht="14.25" x14ac:dyDescent="0.45">
      <c r="A247" s="320"/>
      <c r="B247" s="322"/>
      <c r="C247" s="322"/>
      <c r="D247" s="322"/>
      <c r="E247" s="322"/>
      <c r="F247" s="322"/>
      <c r="G247" s="322"/>
      <c r="H247" s="322"/>
    </row>
    <row r="248" spans="1:8" ht="14.65" thickBot="1" x14ac:dyDescent="0.5">
      <c r="A248" s="321" t="s">
        <v>554</v>
      </c>
      <c r="B248" s="323">
        <v>12</v>
      </c>
      <c r="C248" s="323">
        <v>12</v>
      </c>
      <c r="D248" s="323">
        <v>12</v>
      </c>
      <c r="E248" s="323">
        <v>12</v>
      </c>
      <c r="F248" s="323">
        <v>12</v>
      </c>
      <c r="G248" s="323">
        <v>12</v>
      </c>
      <c r="H248" s="323">
        <v>12</v>
      </c>
    </row>
    <row r="249" spans="1:8" ht="14.25" x14ac:dyDescent="0.45">
      <c r="A249" s="324"/>
      <c r="B249" s="318"/>
      <c r="C249" s="318"/>
      <c r="D249" s="318"/>
      <c r="E249" s="318"/>
      <c r="F249" s="318"/>
      <c r="G249" s="318"/>
      <c r="H249" s="318"/>
    </row>
    <row r="250" spans="1:8" ht="16.149999999999999" thickBot="1" x14ac:dyDescent="0.5">
      <c r="A250" s="325"/>
      <c r="B250" s="327">
        <v>2700</v>
      </c>
      <c r="C250" s="327">
        <v>2700</v>
      </c>
      <c r="D250" s="327">
        <v>2700</v>
      </c>
      <c r="E250" s="327">
        <v>2700</v>
      </c>
      <c r="F250" s="327">
        <v>2700</v>
      </c>
      <c r="G250" s="327">
        <v>2700</v>
      </c>
      <c r="H250" s="327">
        <v>2700</v>
      </c>
    </row>
    <row r="251" spans="1:8" ht="27.75" x14ac:dyDescent="0.45">
      <c r="A251" s="326" t="s">
        <v>553</v>
      </c>
      <c r="B251" s="318"/>
      <c r="C251" s="318"/>
      <c r="D251" s="318"/>
      <c r="E251" s="318"/>
      <c r="F251" s="318"/>
      <c r="G251" s="318"/>
      <c r="H251" s="318"/>
    </row>
    <row r="252" spans="1:8" ht="14.65" thickBot="1" x14ac:dyDescent="0.5">
      <c r="A252" s="289"/>
      <c r="B252" s="327">
        <v>3200</v>
      </c>
      <c r="C252" s="327">
        <v>3200</v>
      </c>
      <c r="D252" s="327">
        <v>3200</v>
      </c>
      <c r="E252" s="327">
        <v>3200</v>
      </c>
      <c r="F252" s="327">
        <v>3200</v>
      </c>
      <c r="G252" s="327">
        <v>3200</v>
      </c>
      <c r="H252" s="327">
        <v>3200</v>
      </c>
    </row>
    <row r="253" spans="1:8" ht="14.25" x14ac:dyDescent="0.45">
      <c r="A253" s="328"/>
      <c r="B253" s="322"/>
      <c r="C253" s="322"/>
      <c r="D253" s="322"/>
      <c r="E253" s="322"/>
      <c r="F253" s="322"/>
      <c r="G253" s="322"/>
      <c r="H253" s="322"/>
    </row>
    <row r="254" spans="1:8" ht="16.149999999999999" thickBot="1" x14ac:dyDescent="0.5">
      <c r="A254" s="329"/>
      <c r="B254" s="332">
        <v>3800</v>
      </c>
      <c r="C254" s="332">
        <v>3800</v>
      </c>
      <c r="D254" s="332">
        <v>3800</v>
      </c>
      <c r="E254" s="332">
        <v>3800</v>
      </c>
      <c r="F254" s="332">
        <v>3800</v>
      </c>
      <c r="G254" s="332">
        <v>3800</v>
      </c>
      <c r="H254" s="332">
        <v>3800</v>
      </c>
    </row>
    <row r="255" spans="1:8" ht="14.25" x14ac:dyDescent="0.45">
      <c r="A255" s="330" t="s">
        <v>552</v>
      </c>
      <c r="B255" s="322"/>
      <c r="C255" s="322"/>
      <c r="D255" s="322"/>
      <c r="E255" s="322"/>
      <c r="F255" s="322"/>
      <c r="G255" s="322"/>
      <c r="H255" s="322"/>
    </row>
    <row r="256" spans="1:8" ht="14.65" thickBot="1" x14ac:dyDescent="0.5">
      <c r="A256" s="331"/>
      <c r="B256" s="332">
        <v>3950</v>
      </c>
      <c r="C256" s="332">
        <v>3950</v>
      </c>
      <c r="D256" s="332">
        <v>3950</v>
      </c>
      <c r="E256" s="332">
        <v>3950</v>
      </c>
      <c r="F256" s="332">
        <v>3950</v>
      </c>
      <c r="G256" s="332">
        <v>3950</v>
      </c>
      <c r="H256" s="332">
        <v>3950</v>
      </c>
    </row>
    <row r="257" spans="1:8" ht="14.25" x14ac:dyDescent="0.45">
      <c r="A257" s="316"/>
      <c r="B257" s="318"/>
      <c r="C257" s="318"/>
      <c r="D257" s="318"/>
      <c r="E257" s="318"/>
      <c r="F257" s="318"/>
      <c r="G257" s="318"/>
      <c r="H257" s="318"/>
    </row>
    <row r="258" spans="1:8" ht="28.15" thickBot="1" x14ac:dyDescent="0.5">
      <c r="A258" s="317" t="s">
        <v>551</v>
      </c>
      <c r="B258" s="319">
        <v>50</v>
      </c>
      <c r="C258" s="319">
        <v>50</v>
      </c>
      <c r="D258" s="319">
        <v>50</v>
      </c>
      <c r="E258" s="319">
        <v>50</v>
      </c>
      <c r="F258" s="319">
        <v>50</v>
      </c>
      <c r="G258" s="319">
        <v>50</v>
      </c>
      <c r="H258" s="319">
        <v>50</v>
      </c>
    </row>
  </sheetData>
  <mergeCells count="30">
    <mergeCell ref="L178:M181"/>
    <mergeCell ref="A7:A9"/>
    <mergeCell ref="B178:C181"/>
    <mergeCell ref="D178:E181"/>
    <mergeCell ref="F178:G181"/>
    <mergeCell ref="H178:I181"/>
    <mergeCell ref="J178:K181"/>
    <mergeCell ref="M195:N196"/>
    <mergeCell ref="B197:B198"/>
    <mergeCell ref="C197:C198"/>
    <mergeCell ref="A212:A213"/>
    <mergeCell ref="B218:B219"/>
    <mergeCell ref="C218:F219"/>
    <mergeCell ref="G218:H219"/>
    <mergeCell ref="I218:J219"/>
    <mergeCell ref="K218:L219"/>
    <mergeCell ref="M218:N219"/>
    <mergeCell ref="B195:B196"/>
    <mergeCell ref="C195:F196"/>
    <mergeCell ref="G195:H196"/>
    <mergeCell ref="I195:J196"/>
    <mergeCell ref="K195:L196"/>
    <mergeCell ref="F237:F238"/>
    <mergeCell ref="G237:G238"/>
    <mergeCell ref="H237:H238"/>
    <mergeCell ref="B220:B221"/>
    <mergeCell ref="C220:C221"/>
    <mergeCell ref="B237:B238"/>
    <mergeCell ref="C237:D238"/>
    <mergeCell ref="E237:E23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283"/>
  <sheetViews>
    <sheetView workbookViewId="0">
      <selection activeCell="N22" sqref="N22"/>
    </sheetView>
  </sheetViews>
  <sheetFormatPr defaultRowHeight="14.25" x14ac:dyDescent="0.45"/>
  <sheetData>
    <row r="1" spans="1:12" x14ac:dyDescent="0.45">
      <c r="A1" t="s">
        <v>1992</v>
      </c>
      <c r="B1" t="s">
        <v>1993</v>
      </c>
      <c r="C1" t="s">
        <v>1994</v>
      </c>
      <c r="D1" t="s">
        <v>1995</v>
      </c>
      <c r="E1" t="s">
        <v>1996</v>
      </c>
      <c r="F1" t="s">
        <v>1997</v>
      </c>
      <c r="G1" t="s">
        <v>1998</v>
      </c>
      <c r="H1" t="s">
        <v>1999</v>
      </c>
      <c r="I1" t="s">
        <v>2000</v>
      </c>
      <c r="J1" t="s">
        <v>2001</v>
      </c>
      <c r="K1" t="s">
        <v>2002</v>
      </c>
      <c r="L1" t="s">
        <v>2003</v>
      </c>
    </row>
    <row r="2" spans="1:12" x14ac:dyDescent="0.45">
      <c r="A2" t="s">
        <v>2004</v>
      </c>
      <c r="B2">
        <v>2005</v>
      </c>
      <c r="C2" t="s">
        <v>2005</v>
      </c>
      <c r="D2">
        <v>1.5410999999999999</v>
      </c>
      <c r="E2">
        <v>1.5410999999999999</v>
      </c>
      <c r="F2">
        <v>1.5410999999999999</v>
      </c>
      <c r="G2">
        <v>1.5410999999999999</v>
      </c>
      <c r="H2">
        <v>1.5410999999999999</v>
      </c>
      <c r="I2">
        <v>1.5410999999999999</v>
      </c>
      <c r="J2">
        <v>1.5410999999999999</v>
      </c>
      <c r="K2">
        <v>1.5410999999999999</v>
      </c>
      <c r="L2">
        <v>1.5410999999999999</v>
      </c>
    </row>
    <row r="3" spans="1:12" x14ac:dyDescent="0.45">
      <c r="A3" t="s">
        <v>2004</v>
      </c>
      <c r="B3">
        <v>2005</v>
      </c>
      <c r="C3" t="s">
        <v>2006</v>
      </c>
      <c r="D3">
        <v>1.0851</v>
      </c>
      <c r="E3">
        <v>1.0851</v>
      </c>
      <c r="F3">
        <v>1.0851</v>
      </c>
      <c r="G3">
        <v>1.0851</v>
      </c>
      <c r="H3">
        <v>1.0851</v>
      </c>
      <c r="I3">
        <v>1.0851</v>
      </c>
      <c r="J3">
        <v>1.0851</v>
      </c>
      <c r="K3">
        <v>1.0851</v>
      </c>
      <c r="L3">
        <v>1.0851</v>
      </c>
    </row>
    <row r="4" spans="1:12" x14ac:dyDescent="0.45">
      <c r="A4" t="s">
        <v>2004</v>
      </c>
      <c r="B4">
        <v>2005</v>
      </c>
      <c r="C4" t="s">
        <v>2007</v>
      </c>
      <c r="D4">
        <v>2.7000000000000001E-3</v>
      </c>
      <c r="E4">
        <v>2.7000000000000001E-3</v>
      </c>
      <c r="F4">
        <v>2.7000000000000001E-3</v>
      </c>
      <c r="G4">
        <v>2.7000000000000001E-3</v>
      </c>
      <c r="H4">
        <v>2.7000000000000001E-3</v>
      </c>
      <c r="I4">
        <v>2.7000000000000001E-3</v>
      </c>
      <c r="J4">
        <v>2.7000000000000001E-3</v>
      </c>
      <c r="K4">
        <v>2.7000000000000001E-3</v>
      </c>
      <c r="L4">
        <v>2.7000000000000001E-3</v>
      </c>
    </row>
    <row r="5" spans="1:12" x14ac:dyDescent="0.45">
      <c r="A5" t="s">
        <v>2004</v>
      </c>
      <c r="B5">
        <v>2005</v>
      </c>
      <c r="C5" t="s">
        <v>2008</v>
      </c>
      <c r="D5">
        <v>0.21290000000000001</v>
      </c>
      <c r="E5">
        <v>0.21290000000000001</v>
      </c>
      <c r="F5">
        <v>0.21290000000000001</v>
      </c>
      <c r="G5">
        <v>0.21290000000000001</v>
      </c>
      <c r="H5">
        <v>0.21290000000000001</v>
      </c>
      <c r="I5">
        <v>0.21290000000000001</v>
      </c>
      <c r="J5">
        <v>0.21290000000000001</v>
      </c>
      <c r="K5">
        <v>0.21290000000000001</v>
      </c>
      <c r="L5">
        <v>0.21290000000000001</v>
      </c>
    </row>
    <row r="6" spans="1:12" x14ac:dyDescent="0.45">
      <c r="A6" t="s">
        <v>2004</v>
      </c>
      <c r="B6">
        <v>2005</v>
      </c>
      <c r="C6" t="s">
        <v>2009</v>
      </c>
      <c r="D6">
        <v>5.8799999999999998E-2</v>
      </c>
      <c r="E6">
        <v>5.8799999999999998E-2</v>
      </c>
      <c r="F6">
        <v>5.8799999999999998E-2</v>
      </c>
      <c r="G6">
        <v>5.8799999999999998E-2</v>
      </c>
      <c r="H6">
        <v>5.8799999999999998E-2</v>
      </c>
      <c r="I6">
        <v>5.8799999999999998E-2</v>
      </c>
      <c r="J6">
        <v>5.8799999999999998E-2</v>
      </c>
      <c r="K6">
        <v>5.8799999999999998E-2</v>
      </c>
      <c r="L6">
        <v>5.8799999999999998E-2</v>
      </c>
    </row>
    <row r="7" spans="1:12" x14ac:dyDescent="0.45">
      <c r="A7" t="s">
        <v>2004</v>
      </c>
      <c r="B7">
        <v>2005</v>
      </c>
      <c r="C7" t="s">
        <v>2010</v>
      </c>
      <c r="D7">
        <v>0.14960000000000001</v>
      </c>
      <c r="E7">
        <v>0.14960000000000001</v>
      </c>
      <c r="F7">
        <v>0.14960000000000001</v>
      </c>
      <c r="G7">
        <v>0.14960000000000001</v>
      </c>
      <c r="H7">
        <v>0.14960000000000001</v>
      </c>
      <c r="I7">
        <v>0.14960000000000001</v>
      </c>
      <c r="J7">
        <v>0.14960000000000001</v>
      </c>
      <c r="K7">
        <v>0.14960000000000001</v>
      </c>
      <c r="L7">
        <v>0.14960000000000001</v>
      </c>
    </row>
    <row r="8" spans="1:12" x14ac:dyDescent="0.45">
      <c r="A8" t="s">
        <v>2004</v>
      </c>
      <c r="B8">
        <v>2005</v>
      </c>
      <c r="C8" t="s">
        <v>2011</v>
      </c>
      <c r="D8">
        <v>3.2000000000000001E-2</v>
      </c>
      <c r="E8">
        <v>3.2000000000000001E-2</v>
      </c>
      <c r="F8">
        <v>3.2000000000000001E-2</v>
      </c>
      <c r="G8">
        <v>3.2000000000000001E-2</v>
      </c>
      <c r="H8">
        <v>3.2000000000000001E-2</v>
      </c>
      <c r="I8">
        <v>3.2000000000000001E-2</v>
      </c>
      <c r="J8">
        <v>3.2000000000000001E-2</v>
      </c>
      <c r="K8">
        <v>3.2000000000000001E-2</v>
      </c>
      <c r="L8">
        <v>3.2000000000000001E-2</v>
      </c>
    </row>
    <row r="9" spans="1:12" x14ac:dyDescent="0.45">
      <c r="A9" t="s">
        <v>2012</v>
      </c>
      <c r="B9">
        <v>2005</v>
      </c>
      <c r="C9" t="s">
        <v>2008</v>
      </c>
      <c r="D9">
        <v>3.1099999999999999E-2</v>
      </c>
      <c r="E9">
        <v>3.1099999999999999E-2</v>
      </c>
      <c r="F9">
        <v>3.1099999999999999E-2</v>
      </c>
      <c r="G9">
        <v>3.1099999999999999E-2</v>
      </c>
      <c r="H9">
        <v>3.1099999999999999E-2</v>
      </c>
      <c r="I9">
        <v>3.1099999999999999E-2</v>
      </c>
      <c r="J9">
        <v>3.1099999999999999E-2</v>
      </c>
      <c r="K9">
        <v>3.1099999999999999E-2</v>
      </c>
      <c r="L9">
        <v>3.1099999999999999E-2</v>
      </c>
    </row>
    <row r="10" spans="1:12" x14ac:dyDescent="0.45">
      <c r="A10" t="s">
        <v>2012</v>
      </c>
      <c r="B10">
        <v>2005</v>
      </c>
      <c r="C10" t="s">
        <v>2007</v>
      </c>
      <c r="D10">
        <v>4.0000000000000002E-4</v>
      </c>
      <c r="E10">
        <v>4.0000000000000002E-4</v>
      </c>
      <c r="F10">
        <v>4.0000000000000002E-4</v>
      </c>
      <c r="G10">
        <v>4.0000000000000002E-4</v>
      </c>
      <c r="H10">
        <v>4.0000000000000002E-4</v>
      </c>
      <c r="I10">
        <v>4.0000000000000002E-4</v>
      </c>
      <c r="J10">
        <v>4.0000000000000002E-4</v>
      </c>
      <c r="K10">
        <v>4.0000000000000002E-4</v>
      </c>
      <c r="L10">
        <v>4.0000000000000002E-4</v>
      </c>
    </row>
    <row r="11" spans="1:12" x14ac:dyDescent="0.45">
      <c r="A11" t="s">
        <v>2012</v>
      </c>
      <c r="B11">
        <v>2005</v>
      </c>
      <c r="C11" t="s">
        <v>2011</v>
      </c>
      <c r="D11">
        <v>4.7000000000000002E-3</v>
      </c>
      <c r="E11">
        <v>4.7000000000000002E-3</v>
      </c>
      <c r="F11">
        <v>4.7000000000000002E-3</v>
      </c>
      <c r="G11">
        <v>4.7000000000000002E-3</v>
      </c>
      <c r="H11">
        <v>4.7000000000000002E-3</v>
      </c>
      <c r="I11">
        <v>4.7000000000000002E-3</v>
      </c>
      <c r="J11">
        <v>4.7000000000000002E-3</v>
      </c>
      <c r="K11">
        <v>4.7000000000000002E-3</v>
      </c>
      <c r="L11">
        <v>4.7000000000000002E-3</v>
      </c>
    </row>
    <row r="12" spans="1:12" x14ac:dyDescent="0.45">
      <c r="A12" t="s">
        <v>2012</v>
      </c>
      <c r="B12">
        <v>2005</v>
      </c>
      <c r="C12" t="s">
        <v>2010</v>
      </c>
      <c r="D12">
        <v>2.18E-2</v>
      </c>
      <c r="E12">
        <v>2.18E-2</v>
      </c>
      <c r="F12">
        <v>2.18E-2</v>
      </c>
      <c r="G12">
        <v>2.18E-2</v>
      </c>
      <c r="H12">
        <v>2.18E-2</v>
      </c>
      <c r="I12">
        <v>2.18E-2</v>
      </c>
      <c r="J12">
        <v>2.18E-2</v>
      </c>
      <c r="K12">
        <v>2.18E-2</v>
      </c>
      <c r="L12">
        <v>2.18E-2</v>
      </c>
    </row>
    <row r="13" spans="1:12" x14ac:dyDescent="0.45">
      <c r="A13" t="s">
        <v>2012</v>
      </c>
      <c r="B13">
        <v>2005</v>
      </c>
      <c r="C13" t="s">
        <v>2006</v>
      </c>
      <c r="D13">
        <v>9.0999999999999998E-2</v>
      </c>
      <c r="E13">
        <v>9.0999999999999998E-2</v>
      </c>
      <c r="F13">
        <v>9.0999999999999998E-2</v>
      </c>
      <c r="G13">
        <v>9.0999999999999998E-2</v>
      </c>
      <c r="H13">
        <v>9.0999999999999998E-2</v>
      </c>
      <c r="I13">
        <v>9.0999999999999998E-2</v>
      </c>
      <c r="J13">
        <v>9.0999999999999998E-2</v>
      </c>
      <c r="K13">
        <v>9.0999999999999998E-2</v>
      </c>
      <c r="L13">
        <v>9.0999999999999998E-2</v>
      </c>
    </row>
    <row r="14" spans="1:12" x14ac:dyDescent="0.45">
      <c r="A14" t="s">
        <v>2012</v>
      </c>
      <c r="B14">
        <v>2005</v>
      </c>
      <c r="C14" t="s">
        <v>2009</v>
      </c>
      <c r="D14">
        <v>7.0000000000000001E-3</v>
      </c>
      <c r="E14">
        <v>7.0000000000000001E-3</v>
      </c>
      <c r="F14">
        <v>7.0000000000000001E-3</v>
      </c>
      <c r="G14">
        <v>7.0000000000000001E-3</v>
      </c>
      <c r="H14">
        <v>7.0000000000000001E-3</v>
      </c>
      <c r="I14">
        <v>7.0000000000000001E-3</v>
      </c>
      <c r="J14">
        <v>7.0000000000000001E-3</v>
      </c>
      <c r="K14">
        <v>7.0000000000000001E-3</v>
      </c>
      <c r="L14">
        <v>7.0000000000000001E-3</v>
      </c>
    </row>
    <row r="15" spans="1:12" x14ac:dyDescent="0.45">
      <c r="A15" t="s">
        <v>2012</v>
      </c>
      <c r="B15">
        <v>2005</v>
      </c>
      <c r="C15" t="s">
        <v>2005</v>
      </c>
      <c r="D15">
        <v>0.156</v>
      </c>
      <c r="E15">
        <v>0.156</v>
      </c>
      <c r="F15">
        <v>0.156</v>
      </c>
      <c r="G15">
        <v>0.156</v>
      </c>
      <c r="H15">
        <v>0.156</v>
      </c>
      <c r="I15">
        <v>0.156</v>
      </c>
      <c r="J15">
        <v>0.156</v>
      </c>
      <c r="K15">
        <v>0.156</v>
      </c>
      <c r="L15">
        <v>0.156</v>
      </c>
    </row>
    <row r="16" spans="1:12" x14ac:dyDescent="0.45">
      <c r="A16" t="s">
        <v>2013</v>
      </c>
      <c r="B16">
        <v>2005</v>
      </c>
      <c r="C16" t="s">
        <v>2006</v>
      </c>
      <c r="D16">
        <v>1.0506</v>
      </c>
      <c r="E16">
        <v>1.0506</v>
      </c>
      <c r="F16">
        <v>1.0506</v>
      </c>
      <c r="G16">
        <v>1.0506</v>
      </c>
      <c r="H16">
        <v>1.0506</v>
      </c>
      <c r="I16">
        <v>1.0506</v>
      </c>
      <c r="J16">
        <v>1.0506</v>
      </c>
      <c r="K16">
        <v>1.0506</v>
      </c>
      <c r="L16">
        <v>1.0506</v>
      </c>
    </row>
    <row r="17" spans="1:12" x14ac:dyDescent="0.45">
      <c r="A17" t="s">
        <v>2013</v>
      </c>
      <c r="B17">
        <v>2005</v>
      </c>
      <c r="C17" t="s">
        <v>2009</v>
      </c>
      <c r="D17">
        <v>6.1600000000000002E-2</v>
      </c>
      <c r="E17">
        <v>6.1600000000000002E-2</v>
      </c>
      <c r="F17">
        <v>6.1600000000000002E-2</v>
      </c>
      <c r="G17">
        <v>6.1600000000000002E-2</v>
      </c>
      <c r="H17">
        <v>6.1600000000000002E-2</v>
      </c>
      <c r="I17">
        <v>6.1600000000000002E-2</v>
      </c>
      <c r="J17">
        <v>6.1600000000000002E-2</v>
      </c>
      <c r="K17">
        <v>6.1600000000000002E-2</v>
      </c>
      <c r="L17">
        <v>6.1600000000000002E-2</v>
      </c>
    </row>
    <row r="18" spans="1:12" x14ac:dyDescent="0.45">
      <c r="A18" t="s">
        <v>2013</v>
      </c>
      <c r="B18">
        <v>2005</v>
      </c>
      <c r="C18" t="s">
        <v>2010</v>
      </c>
      <c r="D18">
        <v>0.19389999999999999</v>
      </c>
      <c r="E18">
        <v>0.19389999999999999</v>
      </c>
      <c r="F18">
        <v>0.19389999999999999</v>
      </c>
      <c r="G18">
        <v>0.19389999999999999</v>
      </c>
      <c r="H18">
        <v>0.19389999999999999</v>
      </c>
      <c r="I18">
        <v>0.19389999999999999</v>
      </c>
      <c r="J18">
        <v>0.19389999999999999</v>
      </c>
      <c r="K18">
        <v>0.19389999999999999</v>
      </c>
      <c r="L18">
        <v>0.19389999999999999</v>
      </c>
    </row>
    <row r="19" spans="1:12" x14ac:dyDescent="0.45">
      <c r="A19" t="s">
        <v>2013</v>
      </c>
      <c r="B19">
        <v>2005</v>
      </c>
      <c r="C19" t="s">
        <v>2011</v>
      </c>
      <c r="D19">
        <v>4.1500000000000002E-2</v>
      </c>
      <c r="E19">
        <v>4.1500000000000002E-2</v>
      </c>
      <c r="F19">
        <v>4.1500000000000002E-2</v>
      </c>
      <c r="G19">
        <v>4.1500000000000002E-2</v>
      </c>
      <c r="H19">
        <v>4.1500000000000002E-2</v>
      </c>
      <c r="I19">
        <v>4.1500000000000002E-2</v>
      </c>
      <c r="J19">
        <v>4.1500000000000002E-2</v>
      </c>
      <c r="K19">
        <v>4.1500000000000002E-2</v>
      </c>
      <c r="L19">
        <v>4.1500000000000002E-2</v>
      </c>
    </row>
    <row r="20" spans="1:12" x14ac:dyDescent="0.45">
      <c r="A20" t="s">
        <v>2013</v>
      </c>
      <c r="B20">
        <v>2005</v>
      </c>
      <c r="C20" t="s">
        <v>2005</v>
      </c>
      <c r="D20">
        <v>1.6269</v>
      </c>
      <c r="E20">
        <v>1.6269</v>
      </c>
      <c r="F20">
        <v>1.6269</v>
      </c>
      <c r="G20">
        <v>1.6269</v>
      </c>
      <c r="H20">
        <v>1.6269</v>
      </c>
      <c r="I20">
        <v>1.6269</v>
      </c>
      <c r="J20">
        <v>1.6269</v>
      </c>
      <c r="K20">
        <v>1.6269</v>
      </c>
      <c r="L20">
        <v>1.6269</v>
      </c>
    </row>
    <row r="21" spans="1:12" x14ac:dyDescent="0.45">
      <c r="A21" t="s">
        <v>2013</v>
      </c>
      <c r="B21">
        <v>2005</v>
      </c>
      <c r="C21" t="s">
        <v>2007</v>
      </c>
      <c r="D21">
        <v>3.5000000000000001E-3</v>
      </c>
      <c r="E21">
        <v>3.5000000000000001E-3</v>
      </c>
      <c r="F21">
        <v>3.5000000000000001E-3</v>
      </c>
      <c r="G21">
        <v>3.5000000000000001E-3</v>
      </c>
      <c r="H21">
        <v>3.5000000000000001E-3</v>
      </c>
      <c r="I21">
        <v>3.5000000000000001E-3</v>
      </c>
      <c r="J21">
        <v>3.5000000000000001E-3</v>
      </c>
      <c r="K21">
        <v>3.5000000000000001E-3</v>
      </c>
      <c r="L21">
        <v>3.5000000000000001E-3</v>
      </c>
    </row>
    <row r="22" spans="1:12" x14ac:dyDescent="0.45">
      <c r="A22" t="s">
        <v>2013</v>
      </c>
      <c r="B22">
        <v>2005</v>
      </c>
      <c r="C22" t="s">
        <v>2008</v>
      </c>
      <c r="D22">
        <v>0.27589999999999998</v>
      </c>
      <c r="E22">
        <v>0.27589999999999998</v>
      </c>
      <c r="F22">
        <v>0.27589999999999998</v>
      </c>
      <c r="G22">
        <v>0.27589999999999998</v>
      </c>
      <c r="H22">
        <v>0.27589999999999998</v>
      </c>
      <c r="I22">
        <v>0.27589999999999998</v>
      </c>
      <c r="J22">
        <v>0.27589999999999998</v>
      </c>
      <c r="K22">
        <v>0.27589999999999998</v>
      </c>
      <c r="L22">
        <v>0.27589999999999998</v>
      </c>
    </row>
    <row r="23" spans="1:12" x14ac:dyDescent="0.45">
      <c r="A23" t="s">
        <v>2014</v>
      </c>
      <c r="B23">
        <v>2005</v>
      </c>
      <c r="C23" t="s">
        <v>2005</v>
      </c>
      <c r="D23">
        <v>0.83960000000000001</v>
      </c>
      <c r="E23">
        <v>0.83960000000000001</v>
      </c>
      <c r="F23">
        <v>0.83960000000000001</v>
      </c>
      <c r="G23">
        <v>0.83960000000000001</v>
      </c>
      <c r="H23">
        <v>0.83960000000000001</v>
      </c>
      <c r="I23">
        <v>0.83960000000000001</v>
      </c>
      <c r="J23">
        <v>0.83960000000000001</v>
      </c>
      <c r="K23">
        <v>0.83960000000000001</v>
      </c>
      <c r="L23">
        <v>0.83960000000000001</v>
      </c>
    </row>
    <row r="24" spans="1:12" x14ac:dyDescent="0.45">
      <c r="A24" t="s">
        <v>2014</v>
      </c>
      <c r="B24">
        <v>2005</v>
      </c>
      <c r="C24" t="s">
        <v>2007</v>
      </c>
      <c r="D24">
        <v>1.6999999999999999E-3</v>
      </c>
      <c r="E24">
        <v>1.6999999999999999E-3</v>
      </c>
      <c r="F24">
        <v>1.6999999999999999E-3</v>
      </c>
      <c r="G24">
        <v>1.6999999999999999E-3</v>
      </c>
      <c r="H24">
        <v>1.6999999999999999E-3</v>
      </c>
      <c r="I24">
        <v>1.6999999999999999E-3</v>
      </c>
      <c r="J24">
        <v>1.6999999999999999E-3</v>
      </c>
      <c r="K24">
        <v>1.6999999999999999E-3</v>
      </c>
      <c r="L24">
        <v>1.6999999999999999E-3</v>
      </c>
    </row>
    <row r="25" spans="1:12" x14ac:dyDescent="0.45">
      <c r="A25" t="s">
        <v>2014</v>
      </c>
      <c r="B25">
        <v>2005</v>
      </c>
      <c r="C25" t="s">
        <v>2006</v>
      </c>
      <c r="D25">
        <v>0.56040000000000001</v>
      </c>
      <c r="E25">
        <v>0.56040000000000001</v>
      </c>
      <c r="F25">
        <v>0.56040000000000001</v>
      </c>
      <c r="G25">
        <v>0.56040000000000001</v>
      </c>
      <c r="H25">
        <v>0.56040000000000001</v>
      </c>
      <c r="I25">
        <v>0.56040000000000001</v>
      </c>
      <c r="J25">
        <v>0.56040000000000001</v>
      </c>
      <c r="K25">
        <v>0.56040000000000001</v>
      </c>
      <c r="L25">
        <v>0.56040000000000001</v>
      </c>
    </row>
    <row r="26" spans="1:12" x14ac:dyDescent="0.45">
      <c r="A26" t="s">
        <v>2014</v>
      </c>
      <c r="B26">
        <v>2005</v>
      </c>
      <c r="C26" t="s">
        <v>2011</v>
      </c>
      <c r="D26">
        <v>1.9599999999999999E-2</v>
      </c>
      <c r="E26">
        <v>1.9599999999999999E-2</v>
      </c>
      <c r="F26">
        <v>1.9599999999999999E-2</v>
      </c>
      <c r="G26">
        <v>1.9599999999999999E-2</v>
      </c>
      <c r="H26">
        <v>1.9599999999999999E-2</v>
      </c>
      <c r="I26">
        <v>1.9599999999999999E-2</v>
      </c>
      <c r="J26">
        <v>1.9599999999999999E-2</v>
      </c>
      <c r="K26">
        <v>1.9599999999999999E-2</v>
      </c>
      <c r="L26">
        <v>1.9599999999999999E-2</v>
      </c>
    </row>
    <row r="27" spans="1:12" x14ac:dyDescent="0.45">
      <c r="A27" t="s">
        <v>2014</v>
      </c>
      <c r="B27">
        <v>2005</v>
      </c>
      <c r="C27" t="s">
        <v>2010</v>
      </c>
      <c r="D27">
        <v>9.1700000000000004E-2</v>
      </c>
      <c r="E27">
        <v>9.1700000000000004E-2</v>
      </c>
      <c r="F27">
        <v>9.1700000000000004E-2</v>
      </c>
      <c r="G27">
        <v>9.1700000000000004E-2</v>
      </c>
      <c r="H27">
        <v>9.1700000000000004E-2</v>
      </c>
      <c r="I27">
        <v>9.1700000000000004E-2</v>
      </c>
      <c r="J27">
        <v>9.1700000000000004E-2</v>
      </c>
      <c r="K27">
        <v>9.1700000000000004E-2</v>
      </c>
      <c r="L27">
        <v>9.1700000000000004E-2</v>
      </c>
    </row>
    <row r="28" spans="1:12" x14ac:dyDescent="0.45">
      <c r="A28" t="s">
        <v>2014</v>
      </c>
      <c r="B28">
        <v>2005</v>
      </c>
      <c r="C28" t="s">
        <v>2009</v>
      </c>
      <c r="D28">
        <v>3.56E-2</v>
      </c>
      <c r="E28">
        <v>3.56E-2</v>
      </c>
      <c r="F28">
        <v>3.56E-2</v>
      </c>
      <c r="G28">
        <v>3.56E-2</v>
      </c>
      <c r="H28">
        <v>3.56E-2</v>
      </c>
      <c r="I28">
        <v>3.56E-2</v>
      </c>
      <c r="J28">
        <v>3.56E-2</v>
      </c>
      <c r="K28">
        <v>3.56E-2</v>
      </c>
      <c r="L28">
        <v>3.56E-2</v>
      </c>
    </row>
    <row r="29" spans="1:12" x14ac:dyDescent="0.45">
      <c r="A29" t="s">
        <v>2014</v>
      </c>
      <c r="B29">
        <v>2005</v>
      </c>
      <c r="C29" t="s">
        <v>2008</v>
      </c>
      <c r="D29">
        <v>0.13059999999999999</v>
      </c>
      <c r="E29">
        <v>0.13059999999999999</v>
      </c>
      <c r="F29">
        <v>0.13059999999999999</v>
      </c>
      <c r="G29">
        <v>0.13059999999999999</v>
      </c>
      <c r="H29">
        <v>0.13059999999999999</v>
      </c>
      <c r="I29">
        <v>0.13059999999999999</v>
      </c>
      <c r="J29">
        <v>0.13059999999999999</v>
      </c>
      <c r="K29">
        <v>0.13059999999999999</v>
      </c>
      <c r="L29">
        <v>0.13059999999999999</v>
      </c>
    </row>
    <row r="30" spans="1:12" x14ac:dyDescent="0.45">
      <c r="A30" t="s">
        <v>2015</v>
      </c>
      <c r="B30">
        <v>2005</v>
      </c>
      <c r="C30" t="s">
        <v>2009</v>
      </c>
      <c r="D30">
        <v>0.36259999999999998</v>
      </c>
      <c r="E30">
        <v>0.36259999999999998</v>
      </c>
      <c r="F30">
        <v>0.36259999999999998</v>
      </c>
      <c r="G30">
        <v>0.36259999999999998</v>
      </c>
      <c r="H30">
        <v>0.36259999999999998</v>
      </c>
      <c r="I30">
        <v>0.36259999999999998</v>
      </c>
      <c r="J30">
        <v>0.36259999999999998</v>
      </c>
      <c r="K30">
        <v>0.36259999999999998</v>
      </c>
      <c r="L30">
        <v>0.36259999999999998</v>
      </c>
    </row>
    <row r="31" spans="1:12" x14ac:dyDescent="0.45">
      <c r="A31" t="s">
        <v>2015</v>
      </c>
      <c r="B31">
        <v>2005</v>
      </c>
      <c r="C31" t="s">
        <v>2010</v>
      </c>
      <c r="D31">
        <v>1.1906000000000001</v>
      </c>
      <c r="E31">
        <v>1.1906000000000001</v>
      </c>
      <c r="F31">
        <v>1.1906000000000001</v>
      </c>
      <c r="G31">
        <v>1.1906000000000001</v>
      </c>
      <c r="H31">
        <v>1.1906000000000001</v>
      </c>
      <c r="I31">
        <v>1.1906000000000001</v>
      </c>
      <c r="J31">
        <v>1.1906000000000001</v>
      </c>
      <c r="K31">
        <v>1.1906000000000001</v>
      </c>
      <c r="L31">
        <v>1.1906000000000001</v>
      </c>
    </row>
    <row r="32" spans="1:12" x14ac:dyDescent="0.45">
      <c r="A32" t="s">
        <v>2015</v>
      </c>
      <c r="B32">
        <v>2005</v>
      </c>
      <c r="C32" t="s">
        <v>2007</v>
      </c>
      <c r="D32">
        <v>2.1399999999999999E-2</v>
      </c>
      <c r="E32">
        <v>2.1399999999999999E-2</v>
      </c>
      <c r="F32">
        <v>2.1399999999999999E-2</v>
      </c>
      <c r="G32">
        <v>2.1399999999999999E-2</v>
      </c>
      <c r="H32">
        <v>2.1399999999999999E-2</v>
      </c>
      <c r="I32">
        <v>2.1399999999999999E-2</v>
      </c>
      <c r="J32">
        <v>2.1399999999999999E-2</v>
      </c>
      <c r="K32">
        <v>2.1399999999999999E-2</v>
      </c>
      <c r="L32">
        <v>2.1399999999999999E-2</v>
      </c>
    </row>
    <row r="33" spans="1:12" x14ac:dyDescent="0.45">
      <c r="A33" t="s">
        <v>2015</v>
      </c>
      <c r="B33">
        <v>2005</v>
      </c>
      <c r="C33" t="s">
        <v>2005</v>
      </c>
      <c r="D33">
        <v>8.4228000000000005</v>
      </c>
      <c r="E33">
        <v>8.4228000000000005</v>
      </c>
      <c r="F33">
        <v>8.4228000000000005</v>
      </c>
      <c r="G33">
        <v>8.4228000000000005</v>
      </c>
      <c r="H33">
        <v>8.4228000000000005</v>
      </c>
      <c r="I33">
        <v>8.4228000000000005</v>
      </c>
      <c r="J33">
        <v>8.4228000000000005</v>
      </c>
      <c r="K33">
        <v>8.4228000000000005</v>
      </c>
      <c r="L33">
        <v>8.4228000000000005</v>
      </c>
    </row>
    <row r="34" spans="1:12" x14ac:dyDescent="0.45">
      <c r="A34" t="s">
        <v>2015</v>
      </c>
      <c r="B34">
        <v>2005</v>
      </c>
      <c r="C34" t="s">
        <v>2011</v>
      </c>
      <c r="D34">
        <v>0.25469999999999998</v>
      </c>
      <c r="E34">
        <v>0.25469999999999998</v>
      </c>
      <c r="F34">
        <v>0.25469999999999998</v>
      </c>
      <c r="G34">
        <v>0.25469999999999998</v>
      </c>
      <c r="H34">
        <v>0.25469999999999998</v>
      </c>
      <c r="I34">
        <v>0.25469999999999998</v>
      </c>
      <c r="J34">
        <v>0.25469999999999998</v>
      </c>
      <c r="K34">
        <v>0.25469999999999998</v>
      </c>
      <c r="L34">
        <v>0.25469999999999998</v>
      </c>
    </row>
    <row r="35" spans="1:12" x14ac:dyDescent="0.45">
      <c r="A35" t="s">
        <v>2015</v>
      </c>
      <c r="B35">
        <v>2005</v>
      </c>
      <c r="C35" t="s">
        <v>2008</v>
      </c>
      <c r="D35">
        <v>1.6948000000000001</v>
      </c>
      <c r="E35">
        <v>1.6948000000000001</v>
      </c>
      <c r="F35">
        <v>1.6948000000000001</v>
      </c>
      <c r="G35">
        <v>1.6948000000000001</v>
      </c>
      <c r="H35">
        <v>1.6948000000000001</v>
      </c>
      <c r="I35">
        <v>1.6948000000000001</v>
      </c>
      <c r="J35">
        <v>1.6948000000000001</v>
      </c>
      <c r="K35">
        <v>1.6948000000000001</v>
      </c>
      <c r="L35">
        <v>1.6948000000000001</v>
      </c>
    </row>
    <row r="36" spans="1:12" x14ac:dyDescent="0.45">
      <c r="A36" t="s">
        <v>2015</v>
      </c>
      <c r="B36">
        <v>2005</v>
      </c>
      <c r="C36" t="s">
        <v>2006</v>
      </c>
      <c r="D36">
        <v>4.8986999999999998</v>
      </c>
      <c r="E36">
        <v>4.8986999999999998</v>
      </c>
      <c r="F36">
        <v>4.8986999999999998</v>
      </c>
      <c r="G36">
        <v>4.8986999999999998</v>
      </c>
      <c r="H36">
        <v>4.8986999999999998</v>
      </c>
      <c r="I36">
        <v>4.8986999999999998</v>
      </c>
      <c r="J36">
        <v>4.8986999999999998</v>
      </c>
      <c r="K36">
        <v>4.8986999999999998</v>
      </c>
      <c r="L36">
        <v>4.8986999999999998</v>
      </c>
    </row>
    <row r="37" spans="1:12" x14ac:dyDescent="0.45">
      <c r="A37" t="s">
        <v>2016</v>
      </c>
      <c r="B37">
        <v>2005</v>
      </c>
      <c r="C37" t="s">
        <v>2006</v>
      </c>
      <c r="D37">
        <v>0.82020000000000004</v>
      </c>
      <c r="E37">
        <v>0.82020000000000004</v>
      </c>
      <c r="F37">
        <v>0.82020000000000004</v>
      </c>
      <c r="G37">
        <v>0.82020000000000004</v>
      </c>
      <c r="H37">
        <v>0.82020000000000004</v>
      </c>
      <c r="I37">
        <v>0.82020000000000004</v>
      </c>
      <c r="J37">
        <v>0.82020000000000004</v>
      </c>
      <c r="K37">
        <v>0.82020000000000004</v>
      </c>
      <c r="L37">
        <v>0.82020000000000004</v>
      </c>
    </row>
    <row r="38" spans="1:12" x14ac:dyDescent="0.45">
      <c r="A38" t="s">
        <v>2016</v>
      </c>
      <c r="B38">
        <v>2005</v>
      </c>
      <c r="C38" t="s">
        <v>2009</v>
      </c>
      <c r="D38">
        <v>4.9399999999999999E-2</v>
      </c>
      <c r="E38">
        <v>4.9399999999999999E-2</v>
      </c>
      <c r="F38">
        <v>4.9399999999999999E-2</v>
      </c>
      <c r="G38">
        <v>4.9399999999999999E-2</v>
      </c>
      <c r="H38">
        <v>4.9399999999999999E-2</v>
      </c>
      <c r="I38">
        <v>4.9399999999999999E-2</v>
      </c>
      <c r="J38">
        <v>4.9399999999999999E-2</v>
      </c>
      <c r="K38">
        <v>4.9399999999999999E-2</v>
      </c>
      <c r="L38">
        <v>4.9399999999999999E-2</v>
      </c>
    </row>
    <row r="39" spans="1:12" x14ac:dyDescent="0.45">
      <c r="A39" t="s">
        <v>2016</v>
      </c>
      <c r="B39">
        <v>2005</v>
      </c>
      <c r="C39" t="s">
        <v>2008</v>
      </c>
      <c r="D39">
        <v>0.2172</v>
      </c>
      <c r="E39">
        <v>0.2172</v>
      </c>
      <c r="F39">
        <v>0.2172</v>
      </c>
      <c r="G39">
        <v>0.2172</v>
      </c>
      <c r="H39">
        <v>0.2172</v>
      </c>
      <c r="I39">
        <v>0.2172</v>
      </c>
      <c r="J39">
        <v>0.2172</v>
      </c>
      <c r="K39">
        <v>0.2172</v>
      </c>
      <c r="L39">
        <v>0.2172</v>
      </c>
    </row>
    <row r="40" spans="1:12" x14ac:dyDescent="0.45">
      <c r="A40" t="s">
        <v>2016</v>
      </c>
      <c r="B40">
        <v>2005</v>
      </c>
      <c r="C40" t="s">
        <v>2007</v>
      </c>
      <c r="D40">
        <v>2.7000000000000001E-3</v>
      </c>
      <c r="E40">
        <v>2.7000000000000001E-3</v>
      </c>
      <c r="F40">
        <v>2.7000000000000001E-3</v>
      </c>
      <c r="G40">
        <v>2.7000000000000001E-3</v>
      </c>
      <c r="H40">
        <v>2.7000000000000001E-3</v>
      </c>
      <c r="I40">
        <v>2.7000000000000001E-3</v>
      </c>
      <c r="J40">
        <v>2.7000000000000001E-3</v>
      </c>
      <c r="K40">
        <v>2.7000000000000001E-3</v>
      </c>
      <c r="L40">
        <v>2.7000000000000001E-3</v>
      </c>
    </row>
    <row r="41" spans="1:12" x14ac:dyDescent="0.45">
      <c r="A41" t="s">
        <v>2016</v>
      </c>
      <c r="B41">
        <v>2005</v>
      </c>
      <c r="C41" t="s">
        <v>2005</v>
      </c>
      <c r="D41">
        <v>1.2746999999999999</v>
      </c>
      <c r="E41">
        <v>1.2746999999999999</v>
      </c>
      <c r="F41">
        <v>1.2746999999999999</v>
      </c>
      <c r="G41">
        <v>1.2746999999999999</v>
      </c>
      <c r="H41">
        <v>1.2746999999999999</v>
      </c>
      <c r="I41">
        <v>1.2746999999999999</v>
      </c>
      <c r="J41">
        <v>1.2746999999999999</v>
      </c>
      <c r="K41">
        <v>1.2746999999999999</v>
      </c>
      <c r="L41">
        <v>1.2746999999999999</v>
      </c>
    </row>
    <row r="42" spans="1:12" x14ac:dyDescent="0.45">
      <c r="A42" t="s">
        <v>2016</v>
      </c>
      <c r="B42">
        <v>2005</v>
      </c>
      <c r="C42" t="s">
        <v>2010</v>
      </c>
      <c r="D42">
        <v>0.15260000000000001</v>
      </c>
      <c r="E42">
        <v>0.15260000000000001</v>
      </c>
      <c r="F42">
        <v>0.15260000000000001</v>
      </c>
      <c r="G42">
        <v>0.15260000000000001</v>
      </c>
      <c r="H42">
        <v>0.15260000000000001</v>
      </c>
      <c r="I42">
        <v>0.15260000000000001</v>
      </c>
      <c r="J42">
        <v>0.15260000000000001</v>
      </c>
      <c r="K42">
        <v>0.15260000000000001</v>
      </c>
      <c r="L42">
        <v>0.15260000000000001</v>
      </c>
    </row>
    <row r="43" spans="1:12" x14ac:dyDescent="0.45">
      <c r="A43" t="s">
        <v>2016</v>
      </c>
      <c r="B43">
        <v>2005</v>
      </c>
      <c r="C43" t="s">
        <v>2011</v>
      </c>
      <c r="D43">
        <v>3.2599999999999997E-2</v>
      </c>
      <c r="E43">
        <v>3.2599999999999997E-2</v>
      </c>
      <c r="F43">
        <v>3.2599999999999997E-2</v>
      </c>
      <c r="G43">
        <v>3.2599999999999997E-2</v>
      </c>
      <c r="H43">
        <v>3.2599999999999997E-2</v>
      </c>
      <c r="I43">
        <v>3.2599999999999997E-2</v>
      </c>
      <c r="J43">
        <v>3.2599999999999997E-2</v>
      </c>
      <c r="K43">
        <v>3.2599999999999997E-2</v>
      </c>
      <c r="L43">
        <v>3.2599999999999997E-2</v>
      </c>
    </row>
    <row r="44" spans="1:12" x14ac:dyDescent="0.45">
      <c r="A44" t="s">
        <v>2017</v>
      </c>
      <c r="B44">
        <v>2005</v>
      </c>
      <c r="C44" t="s">
        <v>2005</v>
      </c>
      <c r="D44">
        <v>0.88980000000000004</v>
      </c>
      <c r="E44">
        <v>0.88980000000000004</v>
      </c>
      <c r="F44">
        <v>0.88980000000000004</v>
      </c>
      <c r="G44">
        <v>0.88980000000000004</v>
      </c>
      <c r="H44">
        <v>0.88980000000000004</v>
      </c>
      <c r="I44">
        <v>0.88980000000000004</v>
      </c>
      <c r="J44">
        <v>0.88980000000000004</v>
      </c>
      <c r="K44">
        <v>0.88980000000000004</v>
      </c>
      <c r="L44">
        <v>0.88980000000000004</v>
      </c>
    </row>
    <row r="45" spans="1:12" x14ac:dyDescent="0.45">
      <c r="A45" t="s">
        <v>2017</v>
      </c>
      <c r="B45">
        <v>2005</v>
      </c>
      <c r="C45" t="s">
        <v>2011</v>
      </c>
      <c r="D45">
        <v>2.4799999999999999E-2</v>
      </c>
      <c r="E45">
        <v>2.4799999999999999E-2</v>
      </c>
      <c r="F45">
        <v>2.4799999999999999E-2</v>
      </c>
      <c r="G45">
        <v>2.4799999999999999E-2</v>
      </c>
      <c r="H45">
        <v>2.4799999999999999E-2</v>
      </c>
      <c r="I45">
        <v>2.4799999999999999E-2</v>
      </c>
      <c r="J45">
        <v>2.4799999999999999E-2</v>
      </c>
      <c r="K45">
        <v>2.4799999999999999E-2</v>
      </c>
      <c r="L45">
        <v>2.4799999999999999E-2</v>
      </c>
    </row>
    <row r="46" spans="1:12" x14ac:dyDescent="0.45">
      <c r="A46" t="s">
        <v>2017</v>
      </c>
      <c r="B46">
        <v>2005</v>
      </c>
      <c r="C46" t="s">
        <v>2009</v>
      </c>
      <c r="D46">
        <v>3.5700000000000003E-2</v>
      </c>
      <c r="E46">
        <v>3.5700000000000003E-2</v>
      </c>
      <c r="F46">
        <v>3.5700000000000003E-2</v>
      </c>
      <c r="G46">
        <v>3.5700000000000003E-2</v>
      </c>
      <c r="H46">
        <v>3.5700000000000003E-2</v>
      </c>
      <c r="I46">
        <v>3.5700000000000003E-2</v>
      </c>
      <c r="J46">
        <v>3.5700000000000003E-2</v>
      </c>
      <c r="K46">
        <v>3.5700000000000003E-2</v>
      </c>
      <c r="L46">
        <v>3.5700000000000003E-2</v>
      </c>
    </row>
    <row r="47" spans="1:12" x14ac:dyDescent="0.45">
      <c r="A47" t="s">
        <v>2017</v>
      </c>
      <c r="B47">
        <v>2005</v>
      </c>
      <c r="C47" t="s">
        <v>2010</v>
      </c>
      <c r="D47">
        <v>0.1157</v>
      </c>
      <c r="E47">
        <v>0.1157</v>
      </c>
      <c r="F47">
        <v>0.1157</v>
      </c>
      <c r="G47">
        <v>0.1157</v>
      </c>
      <c r="H47">
        <v>0.1157</v>
      </c>
      <c r="I47">
        <v>0.1157</v>
      </c>
      <c r="J47">
        <v>0.1157</v>
      </c>
      <c r="K47">
        <v>0.1157</v>
      </c>
      <c r="L47">
        <v>0.1157</v>
      </c>
    </row>
    <row r="48" spans="1:12" x14ac:dyDescent="0.45">
      <c r="A48" t="s">
        <v>2017</v>
      </c>
      <c r="B48">
        <v>2005</v>
      </c>
      <c r="C48" t="s">
        <v>2006</v>
      </c>
      <c r="D48">
        <v>0.54679999999999995</v>
      </c>
      <c r="E48">
        <v>0.54679999999999995</v>
      </c>
      <c r="F48">
        <v>0.54679999999999995</v>
      </c>
      <c r="G48">
        <v>0.54679999999999995</v>
      </c>
      <c r="H48">
        <v>0.54679999999999995</v>
      </c>
      <c r="I48">
        <v>0.54679999999999995</v>
      </c>
      <c r="J48">
        <v>0.54679999999999995</v>
      </c>
      <c r="K48">
        <v>0.54679999999999995</v>
      </c>
      <c r="L48">
        <v>0.54679999999999995</v>
      </c>
    </row>
    <row r="49" spans="1:12" x14ac:dyDescent="0.45">
      <c r="A49" t="s">
        <v>2017</v>
      </c>
      <c r="B49">
        <v>2005</v>
      </c>
      <c r="C49" t="s">
        <v>2008</v>
      </c>
      <c r="D49">
        <v>0.16470000000000001</v>
      </c>
      <c r="E49">
        <v>0.16470000000000001</v>
      </c>
      <c r="F49">
        <v>0.16470000000000001</v>
      </c>
      <c r="G49">
        <v>0.16470000000000001</v>
      </c>
      <c r="H49">
        <v>0.16470000000000001</v>
      </c>
      <c r="I49">
        <v>0.16470000000000001</v>
      </c>
      <c r="J49">
        <v>0.16470000000000001</v>
      </c>
      <c r="K49">
        <v>0.16470000000000001</v>
      </c>
      <c r="L49">
        <v>0.16470000000000001</v>
      </c>
    </row>
    <row r="50" spans="1:12" x14ac:dyDescent="0.45">
      <c r="A50" t="s">
        <v>2017</v>
      </c>
      <c r="B50">
        <v>2005</v>
      </c>
      <c r="C50" t="s">
        <v>2007</v>
      </c>
      <c r="D50">
        <v>2.0999999999999999E-3</v>
      </c>
      <c r="E50">
        <v>2.0999999999999999E-3</v>
      </c>
      <c r="F50">
        <v>2.0999999999999999E-3</v>
      </c>
      <c r="G50">
        <v>2.0999999999999999E-3</v>
      </c>
      <c r="H50">
        <v>2.0999999999999999E-3</v>
      </c>
      <c r="I50">
        <v>2.0999999999999999E-3</v>
      </c>
      <c r="J50">
        <v>2.0999999999999999E-3</v>
      </c>
      <c r="K50">
        <v>2.0999999999999999E-3</v>
      </c>
      <c r="L50">
        <v>2.0999999999999999E-3</v>
      </c>
    </row>
    <row r="51" spans="1:12" x14ac:dyDescent="0.45">
      <c r="A51" t="s">
        <v>2018</v>
      </c>
      <c r="B51">
        <v>2005</v>
      </c>
      <c r="C51" t="s">
        <v>2011</v>
      </c>
      <c r="D51">
        <v>5.8999999999999999E-3</v>
      </c>
      <c r="E51">
        <v>5.8999999999999999E-3</v>
      </c>
      <c r="F51">
        <v>5.8999999999999999E-3</v>
      </c>
      <c r="G51">
        <v>5.8999999999999999E-3</v>
      </c>
      <c r="H51">
        <v>5.8999999999999999E-3</v>
      </c>
      <c r="I51">
        <v>5.8999999999999999E-3</v>
      </c>
      <c r="J51">
        <v>5.8999999999999999E-3</v>
      </c>
      <c r="K51">
        <v>5.8999999999999999E-3</v>
      </c>
      <c r="L51">
        <v>5.8999999999999999E-3</v>
      </c>
    </row>
    <row r="52" spans="1:12" x14ac:dyDescent="0.45">
      <c r="A52" t="s">
        <v>2018</v>
      </c>
      <c r="B52">
        <v>2005</v>
      </c>
      <c r="C52" t="s">
        <v>2005</v>
      </c>
      <c r="D52">
        <v>0.2427</v>
      </c>
      <c r="E52">
        <v>0.2427</v>
      </c>
      <c r="F52">
        <v>0.2427</v>
      </c>
      <c r="G52">
        <v>0.2427</v>
      </c>
      <c r="H52">
        <v>0.2427</v>
      </c>
      <c r="I52">
        <v>0.2427</v>
      </c>
      <c r="J52">
        <v>0.2427</v>
      </c>
      <c r="K52">
        <v>0.2427</v>
      </c>
      <c r="L52">
        <v>0.2427</v>
      </c>
    </row>
    <row r="53" spans="1:12" x14ac:dyDescent="0.45">
      <c r="A53" t="s">
        <v>2018</v>
      </c>
      <c r="B53">
        <v>2005</v>
      </c>
      <c r="C53" t="s">
        <v>2009</v>
      </c>
      <c r="D53">
        <v>1.0699999999999999E-2</v>
      </c>
      <c r="E53">
        <v>1.0699999999999999E-2</v>
      </c>
      <c r="F53">
        <v>1.0699999999999999E-2</v>
      </c>
      <c r="G53">
        <v>1.0699999999999999E-2</v>
      </c>
      <c r="H53">
        <v>1.0699999999999999E-2</v>
      </c>
      <c r="I53">
        <v>1.0699999999999999E-2</v>
      </c>
      <c r="J53">
        <v>1.0699999999999999E-2</v>
      </c>
      <c r="K53">
        <v>1.0699999999999999E-2</v>
      </c>
      <c r="L53">
        <v>1.0699999999999999E-2</v>
      </c>
    </row>
    <row r="54" spans="1:12" x14ac:dyDescent="0.45">
      <c r="A54" t="s">
        <v>2018</v>
      </c>
      <c r="B54">
        <v>2005</v>
      </c>
      <c r="C54" t="s">
        <v>2007</v>
      </c>
      <c r="D54">
        <v>5.0000000000000001E-4</v>
      </c>
      <c r="E54">
        <v>5.0000000000000001E-4</v>
      </c>
      <c r="F54">
        <v>5.0000000000000001E-4</v>
      </c>
      <c r="G54">
        <v>5.0000000000000001E-4</v>
      </c>
      <c r="H54">
        <v>5.0000000000000001E-4</v>
      </c>
      <c r="I54">
        <v>5.0000000000000001E-4</v>
      </c>
      <c r="J54">
        <v>5.0000000000000001E-4</v>
      </c>
      <c r="K54">
        <v>5.0000000000000001E-4</v>
      </c>
      <c r="L54">
        <v>5.0000000000000001E-4</v>
      </c>
    </row>
    <row r="55" spans="1:12" x14ac:dyDescent="0.45">
      <c r="A55" t="s">
        <v>2018</v>
      </c>
      <c r="B55">
        <v>2005</v>
      </c>
      <c r="C55" t="s">
        <v>2006</v>
      </c>
      <c r="D55">
        <v>0.1585</v>
      </c>
      <c r="E55">
        <v>0.1585</v>
      </c>
      <c r="F55">
        <v>0.1585</v>
      </c>
      <c r="G55">
        <v>0.1585</v>
      </c>
      <c r="H55">
        <v>0.1585</v>
      </c>
      <c r="I55">
        <v>0.1585</v>
      </c>
      <c r="J55">
        <v>0.1585</v>
      </c>
      <c r="K55">
        <v>0.1585</v>
      </c>
      <c r="L55">
        <v>0.1585</v>
      </c>
    </row>
    <row r="56" spans="1:12" x14ac:dyDescent="0.45">
      <c r="A56" t="s">
        <v>2018</v>
      </c>
      <c r="B56">
        <v>2005</v>
      </c>
      <c r="C56" t="s">
        <v>2008</v>
      </c>
      <c r="D56">
        <v>3.9300000000000002E-2</v>
      </c>
      <c r="E56">
        <v>3.9300000000000002E-2</v>
      </c>
      <c r="F56">
        <v>3.9300000000000002E-2</v>
      </c>
      <c r="G56">
        <v>3.9300000000000002E-2</v>
      </c>
      <c r="H56">
        <v>3.9300000000000002E-2</v>
      </c>
      <c r="I56">
        <v>3.9300000000000002E-2</v>
      </c>
      <c r="J56">
        <v>3.9300000000000002E-2</v>
      </c>
      <c r="K56">
        <v>3.9300000000000002E-2</v>
      </c>
      <c r="L56">
        <v>3.9300000000000002E-2</v>
      </c>
    </row>
    <row r="57" spans="1:12" x14ac:dyDescent="0.45">
      <c r="A57" t="s">
        <v>2018</v>
      </c>
      <c r="B57">
        <v>2005</v>
      </c>
      <c r="C57" t="s">
        <v>2010</v>
      </c>
      <c r="D57">
        <v>2.76E-2</v>
      </c>
      <c r="E57">
        <v>2.76E-2</v>
      </c>
      <c r="F57">
        <v>2.76E-2</v>
      </c>
      <c r="G57">
        <v>2.76E-2</v>
      </c>
      <c r="H57">
        <v>2.76E-2</v>
      </c>
      <c r="I57">
        <v>2.76E-2</v>
      </c>
      <c r="J57">
        <v>2.76E-2</v>
      </c>
      <c r="K57">
        <v>2.76E-2</v>
      </c>
      <c r="L57">
        <v>2.76E-2</v>
      </c>
    </row>
    <row r="58" spans="1:12" x14ac:dyDescent="0.45">
      <c r="A58" t="s">
        <v>2019</v>
      </c>
      <c r="B58">
        <v>2005</v>
      </c>
      <c r="C58" t="s">
        <v>2005</v>
      </c>
      <c r="D58">
        <v>5.1257000000000001</v>
      </c>
      <c r="E58">
        <v>5.1257000000000001</v>
      </c>
      <c r="F58">
        <v>5.1257000000000001</v>
      </c>
      <c r="G58">
        <v>5.1257000000000001</v>
      </c>
      <c r="H58">
        <v>5.1257000000000001</v>
      </c>
      <c r="I58">
        <v>5.1257000000000001</v>
      </c>
      <c r="J58">
        <v>5.1257000000000001</v>
      </c>
      <c r="K58">
        <v>5.1257000000000001</v>
      </c>
      <c r="L58">
        <v>5.1257000000000001</v>
      </c>
    </row>
    <row r="59" spans="1:12" x14ac:dyDescent="0.45">
      <c r="A59" t="s">
        <v>2019</v>
      </c>
      <c r="B59">
        <v>2005</v>
      </c>
      <c r="C59" t="s">
        <v>2007</v>
      </c>
      <c r="D59">
        <v>1.04E-2</v>
      </c>
      <c r="E59">
        <v>1.04E-2</v>
      </c>
      <c r="F59">
        <v>1.04E-2</v>
      </c>
      <c r="G59">
        <v>1.04E-2</v>
      </c>
      <c r="H59">
        <v>1.04E-2</v>
      </c>
      <c r="I59">
        <v>1.04E-2</v>
      </c>
      <c r="J59">
        <v>1.04E-2</v>
      </c>
      <c r="K59">
        <v>1.04E-2</v>
      </c>
      <c r="L59">
        <v>1.04E-2</v>
      </c>
    </row>
    <row r="60" spans="1:12" x14ac:dyDescent="0.45">
      <c r="A60" t="s">
        <v>2019</v>
      </c>
      <c r="B60">
        <v>2005</v>
      </c>
      <c r="C60" t="s">
        <v>2011</v>
      </c>
      <c r="D60">
        <v>0.12379999999999999</v>
      </c>
      <c r="E60">
        <v>0.12379999999999999</v>
      </c>
      <c r="F60">
        <v>0.12379999999999999</v>
      </c>
      <c r="G60">
        <v>0.12379999999999999</v>
      </c>
      <c r="H60">
        <v>0.12379999999999999</v>
      </c>
      <c r="I60">
        <v>0.12379999999999999</v>
      </c>
      <c r="J60">
        <v>0.12379999999999999</v>
      </c>
      <c r="K60">
        <v>0.12379999999999999</v>
      </c>
      <c r="L60">
        <v>0.12379999999999999</v>
      </c>
    </row>
    <row r="61" spans="1:12" x14ac:dyDescent="0.45">
      <c r="A61" t="s">
        <v>2019</v>
      </c>
      <c r="B61">
        <v>2005</v>
      </c>
      <c r="C61" t="s">
        <v>2006</v>
      </c>
      <c r="D61">
        <v>3.3635000000000002</v>
      </c>
      <c r="E61">
        <v>3.3635000000000002</v>
      </c>
      <c r="F61">
        <v>3.3635000000000002</v>
      </c>
      <c r="G61">
        <v>3.3635000000000002</v>
      </c>
      <c r="H61">
        <v>3.3635000000000002</v>
      </c>
      <c r="I61">
        <v>3.3635000000000002</v>
      </c>
      <c r="J61">
        <v>3.3635000000000002</v>
      </c>
      <c r="K61">
        <v>3.3635000000000002</v>
      </c>
      <c r="L61">
        <v>3.3635000000000002</v>
      </c>
    </row>
    <row r="62" spans="1:12" x14ac:dyDescent="0.45">
      <c r="A62" t="s">
        <v>2019</v>
      </c>
      <c r="B62">
        <v>2005</v>
      </c>
      <c r="C62" t="s">
        <v>2008</v>
      </c>
      <c r="D62">
        <v>0.82340000000000002</v>
      </c>
      <c r="E62">
        <v>0.82340000000000002</v>
      </c>
      <c r="F62">
        <v>0.82340000000000002</v>
      </c>
      <c r="G62">
        <v>0.82340000000000002</v>
      </c>
      <c r="H62">
        <v>0.82340000000000002</v>
      </c>
      <c r="I62">
        <v>0.82340000000000002</v>
      </c>
      <c r="J62">
        <v>0.82340000000000002</v>
      </c>
      <c r="K62">
        <v>0.82340000000000002</v>
      </c>
      <c r="L62">
        <v>0.82340000000000002</v>
      </c>
    </row>
    <row r="63" spans="1:12" x14ac:dyDescent="0.45">
      <c r="A63" t="s">
        <v>2019</v>
      </c>
      <c r="B63">
        <v>2005</v>
      </c>
      <c r="C63" t="s">
        <v>2010</v>
      </c>
      <c r="D63">
        <v>0.57850000000000001</v>
      </c>
      <c r="E63">
        <v>0.57850000000000001</v>
      </c>
      <c r="F63">
        <v>0.57850000000000001</v>
      </c>
      <c r="G63">
        <v>0.57850000000000001</v>
      </c>
      <c r="H63">
        <v>0.57850000000000001</v>
      </c>
      <c r="I63">
        <v>0.57850000000000001</v>
      </c>
      <c r="J63">
        <v>0.57850000000000001</v>
      </c>
      <c r="K63">
        <v>0.57850000000000001</v>
      </c>
      <c r="L63">
        <v>0.57850000000000001</v>
      </c>
    </row>
    <row r="64" spans="1:12" x14ac:dyDescent="0.45">
      <c r="A64" t="s">
        <v>2019</v>
      </c>
      <c r="B64">
        <v>2005</v>
      </c>
      <c r="C64" t="s">
        <v>2009</v>
      </c>
      <c r="D64">
        <v>0.2261</v>
      </c>
      <c r="E64">
        <v>0.2261</v>
      </c>
      <c r="F64">
        <v>0.2261</v>
      </c>
      <c r="G64">
        <v>0.2261</v>
      </c>
      <c r="H64">
        <v>0.2261</v>
      </c>
      <c r="I64">
        <v>0.2261</v>
      </c>
      <c r="J64">
        <v>0.2261</v>
      </c>
      <c r="K64">
        <v>0.2261</v>
      </c>
      <c r="L64">
        <v>0.2261</v>
      </c>
    </row>
    <row r="65" spans="1:12" x14ac:dyDescent="0.45">
      <c r="A65" t="s">
        <v>2020</v>
      </c>
      <c r="B65">
        <v>2005</v>
      </c>
      <c r="C65" t="s">
        <v>2008</v>
      </c>
      <c r="D65">
        <v>0.41970000000000002</v>
      </c>
      <c r="E65">
        <v>0.41970000000000002</v>
      </c>
      <c r="F65">
        <v>0.41970000000000002</v>
      </c>
      <c r="G65">
        <v>0.41970000000000002</v>
      </c>
      <c r="H65">
        <v>0.41970000000000002</v>
      </c>
      <c r="I65">
        <v>0.41970000000000002</v>
      </c>
      <c r="J65">
        <v>0.41970000000000002</v>
      </c>
      <c r="K65">
        <v>0.41970000000000002</v>
      </c>
      <c r="L65">
        <v>0.41970000000000002</v>
      </c>
    </row>
    <row r="66" spans="1:12" x14ac:dyDescent="0.45">
      <c r="A66" t="s">
        <v>2020</v>
      </c>
      <c r="B66">
        <v>2005</v>
      </c>
      <c r="C66" t="s">
        <v>2007</v>
      </c>
      <c r="D66">
        <v>5.3E-3</v>
      </c>
      <c r="E66">
        <v>5.3E-3</v>
      </c>
      <c r="F66">
        <v>5.3E-3</v>
      </c>
      <c r="G66">
        <v>5.3E-3</v>
      </c>
      <c r="H66">
        <v>5.3E-3</v>
      </c>
      <c r="I66">
        <v>5.3E-3</v>
      </c>
      <c r="J66">
        <v>5.3E-3</v>
      </c>
      <c r="K66">
        <v>5.3E-3</v>
      </c>
      <c r="L66">
        <v>5.3E-3</v>
      </c>
    </row>
    <row r="67" spans="1:12" x14ac:dyDescent="0.45">
      <c r="A67" t="s">
        <v>2020</v>
      </c>
      <c r="B67">
        <v>2005</v>
      </c>
      <c r="C67" t="s">
        <v>2009</v>
      </c>
      <c r="D67">
        <v>0.1111</v>
      </c>
      <c r="E67">
        <v>0.1111</v>
      </c>
      <c r="F67">
        <v>0.1111</v>
      </c>
      <c r="G67">
        <v>0.1111</v>
      </c>
      <c r="H67">
        <v>0.1111</v>
      </c>
      <c r="I67">
        <v>0.1111</v>
      </c>
      <c r="J67">
        <v>0.1111</v>
      </c>
      <c r="K67">
        <v>0.1111</v>
      </c>
      <c r="L67">
        <v>0.1111</v>
      </c>
    </row>
    <row r="68" spans="1:12" x14ac:dyDescent="0.45">
      <c r="A68" t="s">
        <v>2020</v>
      </c>
      <c r="B68">
        <v>2005</v>
      </c>
      <c r="C68" t="s">
        <v>2006</v>
      </c>
      <c r="D68">
        <v>1.8443000000000001</v>
      </c>
      <c r="E68">
        <v>1.8443000000000001</v>
      </c>
      <c r="F68">
        <v>1.8443000000000001</v>
      </c>
      <c r="G68">
        <v>1.8443000000000001</v>
      </c>
      <c r="H68">
        <v>1.8443000000000001</v>
      </c>
      <c r="I68">
        <v>1.8443000000000001</v>
      </c>
      <c r="J68">
        <v>1.8443000000000001</v>
      </c>
      <c r="K68">
        <v>1.8443000000000001</v>
      </c>
      <c r="L68">
        <v>1.8443000000000001</v>
      </c>
    </row>
    <row r="69" spans="1:12" x14ac:dyDescent="0.45">
      <c r="A69" t="s">
        <v>2020</v>
      </c>
      <c r="B69">
        <v>2005</v>
      </c>
      <c r="C69" t="s">
        <v>2011</v>
      </c>
      <c r="D69">
        <v>6.3100000000000003E-2</v>
      </c>
      <c r="E69">
        <v>6.3100000000000003E-2</v>
      </c>
      <c r="F69">
        <v>6.3100000000000003E-2</v>
      </c>
      <c r="G69">
        <v>6.3100000000000003E-2</v>
      </c>
      <c r="H69">
        <v>6.3100000000000003E-2</v>
      </c>
      <c r="I69">
        <v>6.3100000000000003E-2</v>
      </c>
      <c r="J69">
        <v>6.3100000000000003E-2</v>
      </c>
      <c r="K69">
        <v>6.3100000000000003E-2</v>
      </c>
      <c r="L69">
        <v>6.3100000000000003E-2</v>
      </c>
    </row>
    <row r="70" spans="1:12" x14ac:dyDescent="0.45">
      <c r="A70" t="s">
        <v>2020</v>
      </c>
      <c r="B70">
        <v>2005</v>
      </c>
      <c r="C70" t="s">
        <v>2010</v>
      </c>
      <c r="D70">
        <v>0.2949</v>
      </c>
      <c r="E70">
        <v>0.2949</v>
      </c>
      <c r="F70">
        <v>0.2949</v>
      </c>
      <c r="G70">
        <v>0.2949</v>
      </c>
      <c r="H70">
        <v>0.2949</v>
      </c>
      <c r="I70">
        <v>0.2949</v>
      </c>
      <c r="J70">
        <v>0.2949</v>
      </c>
      <c r="K70">
        <v>0.2949</v>
      </c>
      <c r="L70">
        <v>0.2949</v>
      </c>
    </row>
    <row r="71" spans="1:12" x14ac:dyDescent="0.45">
      <c r="A71" t="s">
        <v>2020</v>
      </c>
      <c r="B71">
        <v>2005</v>
      </c>
      <c r="C71" t="s">
        <v>2005</v>
      </c>
      <c r="D71">
        <v>2.7383999999999999</v>
      </c>
      <c r="E71">
        <v>2.7383999999999999</v>
      </c>
      <c r="F71">
        <v>2.7383999999999999</v>
      </c>
      <c r="G71">
        <v>2.7383999999999999</v>
      </c>
      <c r="H71">
        <v>2.7383999999999999</v>
      </c>
      <c r="I71">
        <v>2.7383999999999999</v>
      </c>
      <c r="J71">
        <v>2.7383999999999999</v>
      </c>
      <c r="K71">
        <v>2.7383999999999999</v>
      </c>
      <c r="L71">
        <v>2.7383999999999999</v>
      </c>
    </row>
    <row r="72" spans="1:12" x14ac:dyDescent="0.45">
      <c r="A72" t="s">
        <v>2021</v>
      </c>
      <c r="B72">
        <v>2005</v>
      </c>
      <c r="C72" t="s">
        <v>2007</v>
      </c>
      <c r="D72">
        <v>8.0000000000000004E-4</v>
      </c>
      <c r="E72">
        <v>8.0000000000000004E-4</v>
      </c>
      <c r="F72">
        <v>8.0000000000000004E-4</v>
      </c>
      <c r="G72">
        <v>8.0000000000000004E-4</v>
      </c>
      <c r="H72">
        <v>8.0000000000000004E-4</v>
      </c>
      <c r="I72">
        <v>8.0000000000000004E-4</v>
      </c>
      <c r="J72">
        <v>8.0000000000000004E-4</v>
      </c>
      <c r="K72">
        <v>8.0000000000000004E-4</v>
      </c>
      <c r="L72">
        <v>8.0000000000000004E-4</v>
      </c>
    </row>
    <row r="73" spans="1:12" x14ac:dyDescent="0.45">
      <c r="A73" t="s">
        <v>2021</v>
      </c>
      <c r="B73">
        <v>2005</v>
      </c>
      <c r="C73" t="s">
        <v>2005</v>
      </c>
      <c r="D73">
        <v>0.31209999999999999</v>
      </c>
      <c r="E73">
        <v>0.31209999999999999</v>
      </c>
      <c r="F73">
        <v>0.31209999999999999</v>
      </c>
      <c r="G73">
        <v>0.31209999999999999</v>
      </c>
      <c r="H73">
        <v>0.31209999999999999</v>
      </c>
      <c r="I73">
        <v>0.31209999999999999</v>
      </c>
      <c r="J73">
        <v>0.31209999999999999</v>
      </c>
      <c r="K73">
        <v>0.31209999999999999</v>
      </c>
      <c r="L73">
        <v>0.31209999999999999</v>
      </c>
    </row>
    <row r="74" spans="1:12" x14ac:dyDescent="0.45">
      <c r="A74" t="s">
        <v>2021</v>
      </c>
      <c r="B74">
        <v>2005</v>
      </c>
      <c r="C74" t="s">
        <v>2009</v>
      </c>
      <c r="D74">
        <v>1.2999999999999999E-2</v>
      </c>
      <c r="E74">
        <v>1.2999999999999999E-2</v>
      </c>
      <c r="F74">
        <v>1.2999999999999999E-2</v>
      </c>
      <c r="G74">
        <v>1.2999999999999999E-2</v>
      </c>
      <c r="H74">
        <v>1.2999999999999999E-2</v>
      </c>
      <c r="I74">
        <v>1.2999999999999999E-2</v>
      </c>
      <c r="J74">
        <v>1.2999999999999999E-2</v>
      </c>
      <c r="K74">
        <v>1.2999999999999999E-2</v>
      </c>
      <c r="L74">
        <v>1.2999999999999999E-2</v>
      </c>
    </row>
    <row r="75" spans="1:12" x14ac:dyDescent="0.45">
      <c r="A75" t="s">
        <v>2021</v>
      </c>
      <c r="B75">
        <v>2005</v>
      </c>
      <c r="C75" t="s">
        <v>2006</v>
      </c>
      <c r="D75">
        <v>0.18709999999999999</v>
      </c>
      <c r="E75">
        <v>0.18709999999999999</v>
      </c>
      <c r="F75">
        <v>0.18709999999999999</v>
      </c>
      <c r="G75">
        <v>0.18709999999999999</v>
      </c>
      <c r="H75">
        <v>0.18709999999999999</v>
      </c>
      <c r="I75">
        <v>0.18709999999999999</v>
      </c>
      <c r="J75">
        <v>0.18709999999999999</v>
      </c>
      <c r="K75">
        <v>0.18709999999999999</v>
      </c>
      <c r="L75">
        <v>0.18709999999999999</v>
      </c>
    </row>
    <row r="76" spans="1:12" x14ac:dyDescent="0.45">
      <c r="A76" t="s">
        <v>2021</v>
      </c>
      <c r="B76">
        <v>2005</v>
      </c>
      <c r="C76" t="s">
        <v>2010</v>
      </c>
      <c r="D76">
        <v>4.2200000000000001E-2</v>
      </c>
      <c r="E76">
        <v>4.2200000000000001E-2</v>
      </c>
      <c r="F76">
        <v>4.2200000000000001E-2</v>
      </c>
      <c r="G76">
        <v>4.2200000000000001E-2</v>
      </c>
      <c r="H76">
        <v>4.2200000000000001E-2</v>
      </c>
      <c r="I76">
        <v>4.2200000000000001E-2</v>
      </c>
      <c r="J76">
        <v>4.2200000000000001E-2</v>
      </c>
      <c r="K76">
        <v>4.2200000000000001E-2</v>
      </c>
      <c r="L76">
        <v>4.2200000000000001E-2</v>
      </c>
    </row>
    <row r="77" spans="1:12" x14ac:dyDescent="0.45">
      <c r="A77" t="s">
        <v>2021</v>
      </c>
      <c r="B77">
        <v>2005</v>
      </c>
      <c r="C77" t="s">
        <v>2011</v>
      </c>
      <c r="D77">
        <v>8.9999999999999993E-3</v>
      </c>
      <c r="E77">
        <v>8.9999999999999993E-3</v>
      </c>
      <c r="F77">
        <v>8.9999999999999993E-3</v>
      </c>
      <c r="G77">
        <v>8.9999999999999993E-3</v>
      </c>
      <c r="H77">
        <v>8.9999999999999993E-3</v>
      </c>
      <c r="I77">
        <v>8.9999999999999993E-3</v>
      </c>
      <c r="J77">
        <v>8.9999999999999993E-3</v>
      </c>
      <c r="K77">
        <v>8.9999999999999993E-3</v>
      </c>
      <c r="L77">
        <v>8.9999999999999993E-3</v>
      </c>
    </row>
    <row r="78" spans="1:12" x14ac:dyDescent="0.45">
      <c r="A78" t="s">
        <v>2021</v>
      </c>
      <c r="B78">
        <v>2005</v>
      </c>
      <c r="C78" t="s">
        <v>2008</v>
      </c>
      <c r="D78">
        <v>0.06</v>
      </c>
      <c r="E78">
        <v>0.06</v>
      </c>
      <c r="F78">
        <v>0.06</v>
      </c>
      <c r="G78">
        <v>0.06</v>
      </c>
      <c r="H78">
        <v>0.06</v>
      </c>
      <c r="I78">
        <v>0.06</v>
      </c>
      <c r="J78">
        <v>0.06</v>
      </c>
      <c r="K78">
        <v>0.06</v>
      </c>
      <c r="L78">
        <v>0.06</v>
      </c>
    </row>
    <row r="79" spans="1:12" x14ac:dyDescent="0.45">
      <c r="A79" t="s">
        <v>2022</v>
      </c>
      <c r="B79">
        <v>2005</v>
      </c>
      <c r="C79" t="s">
        <v>2006</v>
      </c>
      <c r="D79">
        <v>0.26579999999999998</v>
      </c>
      <c r="E79">
        <v>0.26579999999999998</v>
      </c>
      <c r="F79">
        <v>0.26579999999999998</v>
      </c>
      <c r="G79">
        <v>0.26579999999999998</v>
      </c>
      <c r="H79">
        <v>0.26579999999999998</v>
      </c>
      <c r="I79">
        <v>0.26579999999999998</v>
      </c>
      <c r="J79">
        <v>0.26579999999999998</v>
      </c>
      <c r="K79">
        <v>0.26579999999999998</v>
      </c>
      <c r="L79">
        <v>0.26579999999999998</v>
      </c>
    </row>
    <row r="80" spans="1:12" x14ac:dyDescent="0.45">
      <c r="A80" t="s">
        <v>2022</v>
      </c>
      <c r="B80">
        <v>2005</v>
      </c>
      <c r="C80" t="s">
        <v>2010</v>
      </c>
      <c r="D80">
        <v>4.65E-2</v>
      </c>
      <c r="E80">
        <v>4.65E-2</v>
      </c>
      <c r="F80">
        <v>4.65E-2</v>
      </c>
      <c r="G80">
        <v>4.65E-2</v>
      </c>
      <c r="H80">
        <v>4.65E-2</v>
      </c>
      <c r="I80">
        <v>4.65E-2</v>
      </c>
      <c r="J80">
        <v>4.65E-2</v>
      </c>
      <c r="K80">
        <v>4.65E-2</v>
      </c>
      <c r="L80">
        <v>4.65E-2</v>
      </c>
    </row>
    <row r="81" spans="1:12" x14ac:dyDescent="0.45">
      <c r="A81" t="s">
        <v>2022</v>
      </c>
      <c r="B81">
        <v>2005</v>
      </c>
      <c r="C81" t="s">
        <v>2009</v>
      </c>
      <c r="D81">
        <v>1.49E-2</v>
      </c>
      <c r="E81">
        <v>1.49E-2</v>
      </c>
      <c r="F81">
        <v>1.49E-2</v>
      </c>
      <c r="G81">
        <v>1.49E-2</v>
      </c>
      <c r="H81">
        <v>1.49E-2</v>
      </c>
      <c r="I81">
        <v>1.49E-2</v>
      </c>
      <c r="J81">
        <v>1.49E-2</v>
      </c>
      <c r="K81">
        <v>1.49E-2</v>
      </c>
      <c r="L81">
        <v>1.49E-2</v>
      </c>
    </row>
    <row r="82" spans="1:12" x14ac:dyDescent="0.45">
      <c r="A82" t="s">
        <v>2022</v>
      </c>
      <c r="B82">
        <v>2005</v>
      </c>
      <c r="C82" t="s">
        <v>2011</v>
      </c>
      <c r="D82">
        <v>9.9000000000000008E-3</v>
      </c>
      <c r="E82">
        <v>9.9000000000000008E-3</v>
      </c>
      <c r="F82">
        <v>9.9000000000000008E-3</v>
      </c>
      <c r="G82">
        <v>9.9000000000000008E-3</v>
      </c>
      <c r="H82">
        <v>9.9000000000000008E-3</v>
      </c>
      <c r="I82">
        <v>9.9000000000000008E-3</v>
      </c>
      <c r="J82">
        <v>9.9000000000000008E-3</v>
      </c>
      <c r="K82">
        <v>9.9000000000000008E-3</v>
      </c>
      <c r="L82">
        <v>9.9000000000000008E-3</v>
      </c>
    </row>
    <row r="83" spans="1:12" x14ac:dyDescent="0.45">
      <c r="A83" t="s">
        <v>2022</v>
      </c>
      <c r="B83">
        <v>2005</v>
      </c>
      <c r="C83" t="s">
        <v>2005</v>
      </c>
      <c r="D83">
        <v>0.4042</v>
      </c>
      <c r="E83">
        <v>0.4042</v>
      </c>
      <c r="F83">
        <v>0.4042</v>
      </c>
      <c r="G83">
        <v>0.4042</v>
      </c>
      <c r="H83">
        <v>0.4042</v>
      </c>
      <c r="I83">
        <v>0.4042</v>
      </c>
      <c r="J83">
        <v>0.4042</v>
      </c>
      <c r="K83">
        <v>0.4042</v>
      </c>
      <c r="L83">
        <v>0.4042</v>
      </c>
    </row>
    <row r="84" spans="1:12" x14ac:dyDescent="0.45">
      <c r="A84" t="s">
        <v>2022</v>
      </c>
      <c r="B84">
        <v>2005</v>
      </c>
      <c r="C84" t="s">
        <v>2007</v>
      </c>
      <c r="D84">
        <v>8.0000000000000004E-4</v>
      </c>
      <c r="E84">
        <v>8.0000000000000004E-4</v>
      </c>
      <c r="F84">
        <v>8.0000000000000004E-4</v>
      </c>
      <c r="G84">
        <v>8.0000000000000004E-4</v>
      </c>
      <c r="H84">
        <v>8.0000000000000004E-4</v>
      </c>
      <c r="I84">
        <v>8.0000000000000004E-4</v>
      </c>
      <c r="J84">
        <v>8.0000000000000004E-4</v>
      </c>
      <c r="K84">
        <v>8.0000000000000004E-4</v>
      </c>
      <c r="L84">
        <v>8.0000000000000004E-4</v>
      </c>
    </row>
    <row r="85" spans="1:12" x14ac:dyDescent="0.45">
      <c r="A85" t="s">
        <v>2022</v>
      </c>
      <c r="B85">
        <v>2005</v>
      </c>
      <c r="C85" t="s">
        <v>2008</v>
      </c>
      <c r="D85">
        <v>6.6199999999999995E-2</v>
      </c>
      <c r="E85">
        <v>6.6199999999999995E-2</v>
      </c>
      <c r="F85">
        <v>6.6199999999999995E-2</v>
      </c>
      <c r="G85">
        <v>6.6199999999999995E-2</v>
      </c>
      <c r="H85">
        <v>6.6199999999999995E-2</v>
      </c>
      <c r="I85">
        <v>6.6199999999999995E-2</v>
      </c>
      <c r="J85">
        <v>6.6199999999999995E-2</v>
      </c>
      <c r="K85">
        <v>6.6199999999999995E-2</v>
      </c>
      <c r="L85">
        <v>6.6199999999999995E-2</v>
      </c>
    </row>
    <row r="86" spans="1:12" x14ac:dyDescent="0.45">
      <c r="A86" t="s">
        <v>2023</v>
      </c>
      <c r="B86">
        <v>2005</v>
      </c>
      <c r="C86" t="s">
        <v>2009</v>
      </c>
      <c r="D86">
        <v>0.15229999999999999</v>
      </c>
      <c r="E86">
        <v>0.15229999999999999</v>
      </c>
      <c r="F86">
        <v>0.15229999999999999</v>
      </c>
      <c r="G86">
        <v>0.15229999999999999</v>
      </c>
      <c r="H86">
        <v>0.15229999999999999</v>
      </c>
      <c r="I86">
        <v>0.15229999999999999</v>
      </c>
      <c r="J86">
        <v>0.15229999999999999</v>
      </c>
      <c r="K86">
        <v>0.15229999999999999</v>
      </c>
      <c r="L86">
        <v>0.15229999999999999</v>
      </c>
    </row>
    <row r="87" spans="1:12" x14ac:dyDescent="0.45">
      <c r="A87" t="s">
        <v>2023</v>
      </c>
      <c r="B87">
        <v>2005</v>
      </c>
      <c r="C87" t="s">
        <v>2005</v>
      </c>
      <c r="D87">
        <v>3.1818</v>
      </c>
      <c r="E87">
        <v>3.1818</v>
      </c>
      <c r="F87">
        <v>3.1818</v>
      </c>
      <c r="G87">
        <v>3.1818</v>
      </c>
      <c r="H87">
        <v>3.1818</v>
      </c>
      <c r="I87">
        <v>3.1818</v>
      </c>
      <c r="J87">
        <v>3.1818</v>
      </c>
      <c r="K87">
        <v>3.1818</v>
      </c>
      <c r="L87">
        <v>3.1818</v>
      </c>
    </row>
    <row r="88" spans="1:12" x14ac:dyDescent="0.45">
      <c r="A88" t="s">
        <v>2023</v>
      </c>
      <c r="B88">
        <v>2005</v>
      </c>
      <c r="C88" t="s">
        <v>2006</v>
      </c>
      <c r="D88">
        <v>1.9154</v>
      </c>
      <c r="E88">
        <v>1.9154</v>
      </c>
      <c r="F88">
        <v>1.9154</v>
      </c>
      <c r="G88">
        <v>1.9154</v>
      </c>
      <c r="H88">
        <v>1.9154</v>
      </c>
      <c r="I88">
        <v>1.9154</v>
      </c>
      <c r="J88">
        <v>1.9154</v>
      </c>
      <c r="K88">
        <v>1.9154</v>
      </c>
      <c r="L88">
        <v>1.9154</v>
      </c>
    </row>
    <row r="89" spans="1:12" x14ac:dyDescent="0.45">
      <c r="A89" t="s">
        <v>2023</v>
      </c>
      <c r="B89">
        <v>2005</v>
      </c>
      <c r="C89" t="s">
        <v>2011</v>
      </c>
      <c r="D89">
        <v>8.9800000000000005E-2</v>
      </c>
      <c r="E89">
        <v>8.9800000000000005E-2</v>
      </c>
      <c r="F89">
        <v>8.9800000000000005E-2</v>
      </c>
      <c r="G89">
        <v>8.9800000000000005E-2</v>
      </c>
      <c r="H89">
        <v>8.9800000000000005E-2</v>
      </c>
      <c r="I89">
        <v>8.9800000000000005E-2</v>
      </c>
      <c r="J89">
        <v>8.9800000000000005E-2</v>
      </c>
      <c r="K89">
        <v>8.9800000000000005E-2</v>
      </c>
      <c r="L89">
        <v>8.9800000000000005E-2</v>
      </c>
    </row>
    <row r="90" spans="1:12" x14ac:dyDescent="0.45">
      <c r="A90" t="s">
        <v>2023</v>
      </c>
      <c r="B90">
        <v>2005</v>
      </c>
      <c r="C90" t="s">
        <v>2007</v>
      </c>
      <c r="D90">
        <v>7.6E-3</v>
      </c>
      <c r="E90">
        <v>7.6E-3</v>
      </c>
      <c r="F90">
        <v>7.6E-3</v>
      </c>
      <c r="G90">
        <v>7.6E-3</v>
      </c>
      <c r="H90">
        <v>7.6E-3</v>
      </c>
      <c r="I90">
        <v>7.6E-3</v>
      </c>
      <c r="J90">
        <v>7.6E-3</v>
      </c>
      <c r="K90">
        <v>7.6E-3</v>
      </c>
      <c r="L90">
        <v>7.6E-3</v>
      </c>
    </row>
    <row r="91" spans="1:12" x14ac:dyDescent="0.45">
      <c r="A91" t="s">
        <v>2023</v>
      </c>
      <c r="B91">
        <v>2005</v>
      </c>
      <c r="C91" t="s">
        <v>2010</v>
      </c>
      <c r="D91">
        <v>0.41949999999999998</v>
      </c>
      <c r="E91">
        <v>0.41949999999999998</v>
      </c>
      <c r="F91">
        <v>0.41949999999999998</v>
      </c>
      <c r="G91">
        <v>0.41949999999999998</v>
      </c>
      <c r="H91">
        <v>0.41949999999999998</v>
      </c>
      <c r="I91">
        <v>0.41949999999999998</v>
      </c>
      <c r="J91">
        <v>0.41949999999999998</v>
      </c>
      <c r="K91">
        <v>0.41949999999999998</v>
      </c>
      <c r="L91">
        <v>0.41949999999999998</v>
      </c>
    </row>
    <row r="92" spans="1:12" x14ac:dyDescent="0.45">
      <c r="A92" t="s">
        <v>2023</v>
      </c>
      <c r="B92">
        <v>2005</v>
      </c>
      <c r="C92" t="s">
        <v>2008</v>
      </c>
      <c r="D92">
        <v>0.59719999999999995</v>
      </c>
      <c r="E92">
        <v>0.59719999999999995</v>
      </c>
      <c r="F92">
        <v>0.59719999999999995</v>
      </c>
      <c r="G92">
        <v>0.59719999999999995</v>
      </c>
      <c r="H92">
        <v>0.59719999999999995</v>
      </c>
      <c r="I92">
        <v>0.59719999999999995</v>
      </c>
      <c r="J92">
        <v>0.59719999999999995</v>
      </c>
      <c r="K92">
        <v>0.59719999999999995</v>
      </c>
      <c r="L92">
        <v>0.59719999999999995</v>
      </c>
    </row>
    <row r="93" spans="1:12" x14ac:dyDescent="0.45">
      <c r="A93" t="s">
        <v>2024</v>
      </c>
      <c r="B93">
        <v>2005</v>
      </c>
      <c r="C93" t="s">
        <v>2005</v>
      </c>
      <c r="D93">
        <v>1.9338</v>
      </c>
      <c r="E93">
        <v>1.9338</v>
      </c>
      <c r="F93">
        <v>1.9338</v>
      </c>
      <c r="G93">
        <v>1.9338</v>
      </c>
      <c r="H93">
        <v>1.9338</v>
      </c>
      <c r="I93">
        <v>1.9338</v>
      </c>
      <c r="J93">
        <v>1.9338</v>
      </c>
      <c r="K93">
        <v>1.9338</v>
      </c>
      <c r="L93">
        <v>1.9338</v>
      </c>
    </row>
    <row r="94" spans="1:12" x14ac:dyDescent="0.45">
      <c r="A94" t="s">
        <v>2024</v>
      </c>
      <c r="B94">
        <v>2005</v>
      </c>
      <c r="C94" t="s">
        <v>2008</v>
      </c>
      <c r="D94">
        <v>0.29389999999999999</v>
      </c>
      <c r="E94">
        <v>0.29389999999999999</v>
      </c>
      <c r="F94">
        <v>0.29389999999999999</v>
      </c>
      <c r="G94">
        <v>0.29389999999999999</v>
      </c>
      <c r="H94">
        <v>0.29389999999999999</v>
      </c>
      <c r="I94">
        <v>0.29389999999999999</v>
      </c>
      <c r="J94">
        <v>0.29389999999999999</v>
      </c>
      <c r="K94">
        <v>0.29389999999999999</v>
      </c>
      <c r="L94">
        <v>0.29389999999999999</v>
      </c>
    </row>
    <row r="95" spans="1:12" x14ac:dyDescent="0.45">
      <c r="A95" t="s">
        <v>2024</v>
      </c>
      <c r="B95">
        <v>2005</v>
      </c>
      <c r="C95" t="s">
        <v>2006</v>
      </c>
      <c r="D95">
        <v>1.3087</v>
      </c>
      <c r="E95">
        <v>1.3087</v>
      </c>
      <c r="F95">
        <v>1.3087</v>
      </c>
      <c r="G95">
        <v>1.3087</v>
      </c>
      <c r="H95">
        <v>1.3087</v>
      </c>
      <c r="I95">
        <v>1.3087</v>
      </c>
      <c r="J95">
        <v>1.3087</v>
      </c>
      <c r="K95">
        <v>1.3087</v>
      </c>
      <c r="L95">
        <v>1.3087</v>
      </c>
    </row>
    <row r="96" spans="1:12" x14ac:dyDescent="0.45">
      <c r="A96" t="s">
        <v>2024</v>
      </c>
      <c r="B96">
        <v>2005</v>
      </c>
      <c r="C96" t="s">
        <v>2011</v>
      </c>
      <c r="D96">
        <v>4.4200000000000003E-2</v>
      </c>
      <c r="E96">
        <v>4.4200000000000003E-2</v>
      </c>
      <c r="F96">
        <v>4.4200000000000003E-2</v>
      </c>
      <c r="G96">
        <v>4.4200000000000003E-2</v>
      </c>
      <c r="H96">
        <v>4.4200000000000003E-2</v>
      </c>
      <c r="I96">
        <v>4.4200000000000003E-2</v>
      </c>
      <c r="J96">
        <v>4.4200000000000003E-2</v>
      </c>
      <c r="K96">
        <v>4.4200000000000003E-2</v>
      </c>
      <c r="L96">
        <v>4.4200000000000003E-2</v>
      </c>
    </row>
    <row r="97" spans="1:12" x14ac:dyDescent="0.45">
      <c r="A97" t="s">
        <v>2024</v>
      </c>
      <c r="B97">
        <v>2005</v>
      </c>
      <c r="C97" t="s">
        <v>2007</v>
      </c>
      <c r="D97">
        <v>3.7000000000000002E-3</v>
      </c>
      <c r="E97">
        <v>3.7000000000000002E-3</v>
      </c>
      <c r="F97">
        <v>3.7000000000000002E-3</v>
      </c>
      <c r="G97">
        <v>3.7000000000000002E-3</v>
      </c>
      <c r="H97">
        <v>3.7000000000000002E-3</v>
      </c>
      <c r="I97">
        <v>3.7000000000000002E-3</v>
      </c>
      <c r="J97">
        <v>3.7000000000000002E-3</v>
      </c>
      <c r="K97">
        <v>3.7000000000000002E-3</v>
      </c>
      <c r="L97">
        <v>3.7000000000000002E-3</v>
      </c>
    </row>
    <row r="98" spans="1:12" x14ac:dyDescent="0.45">
      <c r="A98" t="s">
        <v>2024</v>
      </c>
      <c r="B98">
        <v>2005</v>
      </c>
      <c r="C98" t="s">
        <v>2009</v>
      </c>
      <c r="D98">
        <v>7.6799999999999993E-2</v>
      </c>
      <c r="E98">
        <v>7.6799999999999993E-2</v>
      </c>
      <c r="F98">
        <v>7.6799999999999993E-2</v>
      </c>
      <c r="G98">
        <v>7.6799999999999993E-2</v>
      </c>
      <c r="H98">
        <v>7.6799999999999993E-2</v>
      </c>
      <c r="I98">
        <v>7.6799999999999993E-2</v>
      </c>
      <c r="J98">
        <v>7.6799999999999993E-2</v>
      </c>
      <c r="K98">
        <v>7.6799999999999993E-2</v>
      </c>
      <c r="L98">
        <v>7.6799999999999993E-2</v>
      </c>
    </row>
    <row r="99" spans="1:12" x14ac:dyDescent="0.45">
      <c r="A99" t="s">
        <v>2024</v>
      </c>
      <c r="B99">
        <v>2005</v>
      </c>
      <c r="C99" t="s">
        <v>2010</v>
      </c>
      <c r="D99">
        <v>0.20649999999999999</v>
      </c>
      <c r="E99">
        <v>0.20649999999999999</v>
      </c>
      <c r="F99">
        <v>0.20649999999999999</v>
      </c>
      <c r="G99">
        <v>0.20649999999999999</v>
      </c>
      <c r="H99">
        <v>0.20649999999999999</v>
      </c>
      <c r="I99">
        <v>0.20649999999999999</v>
      </c>
      <c r="J99">
        <v>0.20649999999999999</v>
      </c>
      <c r="K99">
        <v>0.20649999999999999</v>
      </c>
      <c r="L99">
        <v>0.20649999999999999</v>
      </c>
    </row>
    <row r="100" spans="1:12" x14ac:dyDescent="0.45">
      <c r="A100" t="s">
        <v>2025</v>
      </c>
      <c r="B100">
        <v>2005</v>
      </c>
      <c r="C100" t="s">
        <v>2007</v>
      </c>
      <c r="D100">
        <v>1.8E-3</v>
      </c>
      <c r="E100">
        <v>1.8E-3</v>
      </c>
      <c r="F100">
        <v>1.8E-3</v>
      </c>
      <c r="G100">
        <v>1.8E-3</v>
      </c>
      <c r="H100">
        <v>1.8E-3</v>
      </c>
      <c r="I100">
        <v>1.8E-3</v>
      </c>
      <c r="J100">
        <v>1.8E-3</v>
      </c>
      <c r="K100">
        <v>1.8E-3</v>
      </c>
      <c r="L100">
        <v>1.8E-3</v>
      </c>
    </row>
    <row r="101" spans="1:12" x14ac:dyDescent="0.45">
      <c r="A101" t="s">
        <v>2025</v>
      </c>
      <c r="B101">
        <v>2005</v>
      </c>
      <c r="C101" t="s">
        <v>2010</v>
      </c>
      <c r="D101">
        <v>9.8199999999999996E-2</v>
      </c>
      <c r="E101">
        <v>9.8199999999999996E-2</v>
      </c>
      <c r="F101">
        <v>9.8199999999999996E-2</v>
      </c>
      <c r="G101">
        <v>9.8199999999999996E-2</v>
      </c>
      <c r="H101">
        <v>9.8199999999999996E-2</v>
      </c>
      <c r="I101">
        <v>9.8199999999999996E-2</v>
      </c>
      <c r="J101">
        <v>9.8199999999999996E-2</v>
      </c>
      <c r="K101">
        <v>9.8199999999999996E-2</v>
      </c>
      <c r="L101">
        <v>9.8199999999999996E-2</v>
      </c>
    </row>
    <row r="102" spans="1:12" x14ac:dyDescent="0.45">
      <c r="A102" t="s">
        <v>2025</v>
      </c>
      <c r="B102">
        <v>2005</v>
      </c>
      <c r="C102" t="s">
        <v>2006</v>
      </c>
      <c r="D102">
        <v>0.54169999999999996</v>
      </c>
      <c r="E102">
        <v>0.54169999999999996</v>
      </c>
      <c r="F102">
        <v>0.54169999999999996</v>
      </c>
      <c r="G102">
        <v>0.54169999999999996</v>
      </c>
      <c r="H102">
        <v>0.54169999999999996</v>
      </c>
      <c r="I102">
        <v>0.54169999999999996</v>
      </c>
      <c r="J102">
        <v>0.54169999999999996</v>
      </c>
      <c r="K102">
        <v>0.54169999999999996</v>
      </c>
      <c r="L102">
        <v>0.54169999999999996</v>
      </c>
    </row>
    <row r="103" spans="1:12" x14ac:dyDescent="0.45">
      <c r="A103" t="s">
        <v>2025</v>
      </c>
      <c r="B103">
        <v>2005</v>
      </c>
      <c r="C103" t="s">
        <v>2005</v>
      </c>
      <c r="D103">
        <v>0.83930000000000005</v>
      </c>
      <c r="E103">
        <v>0.83930000000000005</v>
      </c>
      <c r="F103">
        <v>0.83930000000000005</v>
      </c>
      <c r="G103">
        <v>0.83930000000000005</v>
      </c>
      <c r="H103">
        <v>0.83930000000000005</v>
      </c>
      <c r="I103">
        <v>0.83930000000000005</v>
      </c>
      <c r="J103">
        <v>0.83930000000000005</v>
      </c>
      <c r="K103">
        <v>0.83930000000000005</v>
      </c>
      <c r="L103">
        <v>0.83930000000000005</v>
      </c>
    </row>
    <row r="104" spans="1:12" x14ac:dyDescent="0.45">
      <c r="A104" t="s">
        <v>2025</v>
      </c>
      <c r="B104">
        <v>2005</v>
      </c>
      <c r="C104" t="s">
        <v>2008</v>
      </c>
      <c r="D104">
        <v>0.13980000000000001</v>
      </c>
      <c r="E104">
        <v>0.13980000000000001</v>
      </c>
      <c r="F104">
        <v>0.13980000000000001</v>
      </c>
      <c r="G104">
        <v>0.13980000000000001</v>
      </c>
      <c r="H104">
        <v>0.13980000000000001</v>
      </c>
      <c r="I104">
        <v>0.13980000000000001</v>
      </c>
      <c r="J104">
        <v>0.13980000000000001</v>
      </c>
      <c r="K104">
        <v>0.13980000000000001</v>
      </c>
      <c r="L104">
        <v>0.13980000000000001</v>
      </c>
    </row>
    <row r="105" spans="1:12" x14ac:dyDescent="0.45">
      <c r="A105" t="s">
        <v>2025</v>
      </c>
      <c r="B105">
        <v>2005</v>
      </c>
      <c r="C105" t="s">
        <v>2009</v>
      </c>
      <c r="D105">
        <v>3.6799999999999999E-2</v>
      </c>
      <c r="E105">
        <v>3.6799999999999999E-2</v>
      </c>
      <c r="F105">
        <v>3.6799999999999999E-2</v>
      </c>
      <c r="G105">
        <v>3.6799999999999999E-2</v>
      </c>
      <c r="H105">
        <v>3.6799999999999999E-2</v>
      </c>
      <c r="I105">
        <v>3.6799999999999999E-2</v>
      </c>
      <c r="J105">
        <v>3.6799999999999999E-2</v>
      </c>
      <c r="K105">
        <v>3.6799999999999999E-2</v>
      </c>
      <c r="L105">
        <v>3.6799999999999999E-2</v>
      </c>
    </row>
    <row r="106" spans="1:12" x14ac:dyDescent="0.45">
      <c r="A106" t="s">
        <v>2025</v>
      </c>
      <c r="B106">
        <v>2005</v>
      </c>
      <c r="C106" t="s">
        <v>2011</v>
      </c>
      <c r="D106">
        <v>2.1000000000000001E-2</v>
      </c>
      <c r="E106">
        <v>2.1000000000000001E-2</v>
      </c>
      <c r="F106">
        <v>2.1000000000000001E-2</v>
      </c>
      <c r="G106">
        <v>2.1000000000000001E-2</v>
      </c>
      <c r="H106">
        <v>2.1000000000000001E-2</v>
      </c>
      <c r="I106">
        <v>2.1000000000000001E-2</v>
      </c>
      <c r="J106">
        <v>2.1000000000000001E-2</v>
      </c>
      <c r="K106">
        <v>2.1000000000000001E-2</v>
      </c>
      <c r="L106">
        <v>2.1000000000000001E-2</v>
      </c>
    </row>
    <row r="107" spans="1:12" x14ac:dyDescent="0.45">
      <c r="A107" t="s">
        <v>2026</v>
      </c>
      <c r="B107">
        <v>2005</v>
      </c>
      <c r="C107" t="s">
        <v>2010</v>
      </c>
      <c r="D107">
        <v>9.0899999999999995E-2</v>
      </c>
      <c r="E107">
        <v>9.0899999999999995E-2</v>
      </c>
      <c r="F107">
        <v>9.0899999999999995E-2</v>
      </c>
      <c r="G107">
        <v>9.0899999999999995E-2</v>
      </c>
      <c r="H107">
        <v>9.0899999999999995E-2</v>
      </c>
      <c r="I107">
        <v>9.0899999999999995E-2</v>
      </c>
      <c r="J107">
        <v>9.0899999999999995E-2</v>
      </c>
      <c r="K107">
        <v>9.0899999999999995E-2</v>
      </c>
      <c r="L107">
        <v>9.0899999999999995E-2</v>
      </c>
    </row>
    <row r="108" spans="1:12" x14ac:dyDescent="0.45">
      <c r="A108" t="s">
        <v>2026</v>
      </c>
      <c r="B108">
        <v>2005</v>
      </c>
      <c r="C108" t="s">
        <v>2007</v>
      </c>
      <c r="D108">
        <v>1.6000000000000001E-3</v>
      </c>
      <c r="E108">
        <v>1.6000000000000001E-3</v>
      </c>
      <c r="F108">
        <v>1.6000000000000001E-3</v>
      </c>
      <c r="G108">
        <v>1.6000000000000001E-3</v>
      </c>
      <c r="H108">
        <v>1.6000000000000001E-3</v>
      </c>
      <c r="I108">
        <v>1.6000000000000001E-3</v>
      </c>
      <c r="J108">
        <v>1.6000000000000001E-3</v>
      </c>
      <c r="K108">
        <v>1.6000000000000001E-3</v>
      </c>
      <c r="L108">
        <v>1.6000000000000001E-3</v>
      </c>
    </row>
    <row r="109" spans="1:12" x14ac:dyDescent="0.45">
      <c r="A109" t="s">
        <v>2026</v>
      </c>
      <c r="B109">
        <v>2005</v>
      </c>
      <c r="C109" t="s">
        <v>2005</v>
      </c>
      <c r="D109">
        <v>0.79469999999999996</v>
      </c>
      <c r="E109">
        <v>0.79469999999999996</v>
      </c>
      <c r="F109">
        <v>0.79469999999999996</v>
      </c>
      <c r="G109">
        <v>0.79469999999999996</v>
      </c>
      <c r="H109">
        <v>0.79469999999999996</v>
      </c>
      <c r="I109">
        <v>0.79469999999999996</v>
      </c>
      <c r="J109">
        <v>0.79469999999999996</v>
      </c>
      <c r="K109">
        <v>0.79469999999999996</v>
      </c>
      <c r="L109">
        <v>0.79469999999999996</v>
      </c>
    </row>
    <row r="110" spans="1:12" x14ac:dyDescent="0.45">
      <c r="A110" t="s">
        <v>2026</v>
      </c>
      <c r="B110">
        <v>2005</v>
      </c>
      <c r="C110" t="s">
        <v>2008</v>
      </c>
      <c r="D110">
        <v>0.12939999999999999</v>
      </c>
      <c r="E110">
        <v>0.12939999999999999</v>
      </c>
      <c r="F110">
        <v>0.12939999999999999</v>
      </c>
      <c r="G110">
        <v>0.12939999999999999</v>
      </c>
      <c r="H110">
        <v>0.12939999999999999</v>
      </c>
      <c r="I110">
        <v>0.12939999999999999</v>
      </c>
      <c r="J110">
        <v>0.12939999999999999</v>
      </c>
      <c r="K110">
        <v>0.12939999999999999</v>
      </c>
      <c r="L110">
        <v>0.12939999999999999</v>
      </c>
    </row>
    <row r="111" spans="1:12" x14ac:dyDescent="0.45">
      <c r="A111" t="s">
        <v>2026</v>
      </c>
      <c r="B111">
        <v>2005</v>
      </c>
      <c r="C111" t="s">
        <v>2009</v>
      </c>
      <c r="D111">
        <v>3.39E-2</v>
      </c>
      <c r="E111">
        <v>3.39E-2</v>
      </c>
      <c r="F111">
        <v>3.39E-2</v>
      </c>
      <c r="G111">
        <v>3.39E-2</v>
      </c>
      <c r="H111">
        <v>3.39E-2</v>
      </c>
      <c r="I111">
        <v>3.39E-2</v>
      </c>
      <c r="J111">
        <v>3.39E-2</v>
      </c>
      <c r="K111">
        <v>3.39E-2</v>
      </c>
      <c r="L111">
        <v>3.39E-2</v>
      </c>
    </row>
    <row r="112" spans="1:12" x14ac:dyDescent="0.45">
      <c r="A112" t="s">
        <v>2026</v>
      </c>
      <c r="B112">
        <v>2005</v>
      </c>
      <c r="C112" t="s">
        <v>2006</v>
      </c>
      <c r="D112">
        <v>0.51949999999999996</v>
      </c>
      <c r="E112">
        <v>0.51949999999999996</v>
      </c>
      <c r="F112">
        <v>0.51949999999999996</v>
      </c>
      <c r="G112">
        <v>0.51949999999999996</v>
      </c>
      <c r="H112">
        <v>0.51949999999999996</v>
      </c>
      <c r="I112">
        <v>0.51949999999999996</v>
      </c>
      <c r="J112">
        <v>0.51949999999999996</v>
      </c>
      <c r="K112">
        <v>0.51949999999999996</v>
      </c>
      <c r="L112">
        <v>0.51949999999999996</v>
      </c>
    </row>
    <row r="113" spans="1:12" x14ac:dyDescent="0.45">
      <c r="A113" t="s">
        <v>2026</v>
      </c>
      <c r="B113">
        <v>2005</v>
      </c>
      <c r="C113" t="s">
        <v>2011</v>
      </c>
      <c r="D113">
        <v>1.9400000000000001E-2</v>
      </c>
      <c r="E113">
        <v>1.9400000000000001E-2</v>
      </c>
      <c r="F113">
        <v>1.9400000000000001E-2</v>
      </c>
      <c r="G113">
        <v>1.9400000000000001E-2</v>
      </c>
      <c r="H113">
        <v>1.9400000000000001E-2</v>
      </c>
      <c r="I113">
        <v>1.9400000000000001E-2</v>
      </c>
      <c r="J113">
        <v>1.9400000000000001E-2</v>
      </c>
      <c r="K113">
        <v>1.9400000000000001E-2</v>
      </c>
      <c r="L113">
        <v>1.9400000000000001E-2</v>
      </c>
    </row>
    <row r="114" spans="1:12" x14ac:dyDescent="0.45">
      <c r="A114" t="s">
        <v>2027</v>
      </c>
      <c r="B114">
        <v>2005</v>
      </c>
      <c r="C114" t="s">
        <v>2009</v>
      </c>
      <c r="D114">
        <v>5.3100000000000001E-2</v>
      </c>
      <c r="E114">
        <v>5.3100000000000001E-2</v>
      </c>
      <c r="F114">
        <v>5.3100000000000001E-2</v>
      </c>
      <c r="G114">
        <v>5.3100000000000001E-2</v>
      </c>
      <c r="H114">
        <v>5.3100000000000001E-2</v>
      </c>
      <c r="I114">
        <v>5.3100000000000001E-2</v>
      </c>
      <c r="J114">
        <v>5.3100000000000001E-2</v>
      </c>
      <c r="K114">
        <v>5.3100000000000001E-2</v>
      </c>
      <c r="L114">
        <v>5.3100000000000001E-2</v>
      </c>
    </row>
    <row r="115" spans="1:12" x14ac:dyDescent="0.45">
      <c r="A115" t="s">
        <v>2027</v>
      </c>
      <c r="B115">
        <v>2005</v>
      </c>
      <c r="C115" t="s">
        <v>2008</v>
      </c>
      <c r="D115">
        <v>0.1958</v>
      </c>
      <c r="E115">
        <v>0.1958</v>
      </c>
      <c r="F115">
        <v>0.1958</v>
      </c>
      <c r="G115">
        <v>0.1958</v>
      </c>
      <c r="H115">
        <v>0.1958</v>
      </c>
      <c r="I115">
        <v>0.1958</v>
      </c>
      <c r="J115">
        <v>0.1958</v>
      </c>
      <c r="K115">
        <v>0.1958</v>
      </c>
      <c r="L115">
        <v>0.1958</v>
      </c>
    </row>
    <row r="116" spans="1:12" x14ac:dyDescent="0.45">
      <c r="A116" t="s">
        <v>2027</v>
      </c>
      <c r="B116">
        <v>2005</v>
      </c>
      <c r="C116" t="s">
        <v>2006</v>
      </c>
      <c r="D116">
        <v>0.83530000000000004</v>
      </c>
      <c r="E116">
        <v>0.83530000000000004</v>
      </c>
      <c r="F116">
        <v>0.83530000000000004</v>
      </c>
      <c r="G116">
        <v>0.83530000000000004</v>
      </c>
      <c r="H116">
        <v>0.83530000000000004</v>
      </c>
      <c r="I116">
        <v>0.83530000000000004</v>
      </c>
      <c r="J116">
        <v>0.83530000000000004</v>
      </c>
      <c r="K116">
        <v>0.83530000000000004</v>
      </c>
      <c r="L116">
        <v>0.83530000000000004</v>
      </c>
    </row>
    <row r="117" spans="1:12" x14ac:dyDescent="0.45">
      <c r="A117" t="s">
        <v>2027</v>
      </c>
      <c r="B117">
        <v>2005</v>
      </c>
      <c r="C117" t="s">
        <v>2007</v>
      </c>
      <c r="D117">
        <v>2.5000000000000001E-3</v>
      </c>
      <c r="E117">
        <v>2.5000000000000001E-3</v>
      </c>
      <c r="F117">
        <v>2.5000000000000001E-3</v>
      </c>
      <c r="G117">
        <v>2.5000000000000001E-3</v>
      </c>
      <c r="H117">
        <v>2.5000000000000001E-3</v>
      </c>
      <c r="I117">
        <v>2.5000000000000001E-3</v>
      </c>
      <c r="J117">
        <v>2.5000000000000001E-3</v>
      </c>
      <c r="K117">
        <v>2.5000000000000001E-3</v>
      </c>
      <c r="L117">
        <v>2.5000000000000001E-3</v>
      </c>
    </row>
    <row r="118" spans="1:12" x14ac:dyDescent="0.45">
      <c r="A118" t="s">
        <v>2027</v>
      </c>
      <c r="B118">
        <v>2005</v>
      </c>
      <c r="C118" t="s">
        <v>2010</v>
      </c>
      <c r="D118">
        <v>0.13750000000000001</v>
      </c>
      <c r="E118">
        <v>0.13750000000000001</v>
      </c>
      <c r="F118">
        <v>0.13750000000000001</v>
      </c>
      <c r="G118">
        <v>0.13750000000000001</v>
      </c>
      <c r="H118">
        <v>0.13750000000000001</v>
      </c>
      <c r="I118">
        <v>0.13750000000000001</v>
      </c>
      <c r="J118">
        <v>0.13750000000000001</v>
      </c>
      <c r="K118">
        <v>0.13750000000000001</v>
      </c>
      <c r="L118">
        <v>0.13750000000000001</v>
      </c>
    </row>
    <row r="119" spans="1:12" x14ac:dyDescent="0.45">
      <c r="A119" t="s">
        <v>2027</v>
      </c>
      <c r="B119">
        <v>2005</v>
      </c>
      <c r="C119" t="s">
        <v>2005</v>
      </c>
      <c r="D119">
        <v>1.2536</v>
      </c>
      <c r="E119">
        <v>1.2536</v>
      </c>
      <c r="F119">
        <v>1.2536</v>
      </c>
      <c r="G119">
        <v>1.2536</v>
      </c>
      <c r="H119">
        <v>1.2536</v>
      </c>
      <c r="I119">
        <v>1.2536</v>
      </c>
      <c r="J119">
        <v>1.2536</v>
      </c>
      <c r="K119">
        <v>1.2536</v>
      </c>
      <c r="L119">
        <v>1.2536</v>
      </c>
    </row>
    <row r="120" spans="1:12" x14ac:dyDescent="0.45">
      <c r="A120" t="s">
        <v>2027</v>
      </c>
      <c r="B120">
        <v>2005</v>
      </c>
      <c r="C120" t="s">
        <v>2011</v>
      </c>
      <c r="D120">
        <v>2.9399999999999999E-2</v>
      </c>
      <c r="E120">
        <v>2.9399999999999999E-2</v>
      </c>
      <c r="F120">
        <v>2.9399999999999999E-2</v>
      </c>
      <c r="G120">
        <v>2.9399999999999999E-2</v>
      </c>
      <c r="H120">
        <v>2.9399999999999999E-2</v>
      </c>
      <c r="I120">
        <v>2.9399999999999999E-2</v>
      </c>
      <c r="J120">
        <v>2.9399999999999999E-2</v>
      </c>
      <c r="K120">
        <v>2.9399999999999999E-2</v>
      </c>
      <c r="L120">
        <v>2.9399999999999999E-2</v>
      </c>
    </row>
    <row r="121" spans="1:12" x14ac:dyDescent="0.45">
      <c r="A121" t="s">
        <v>2028</v>
      </c>
      <c r="B121">
        <v>2005</v>
      </c>
      <c r="C121" t="s">
        <v>2010</v>
      </c>
      <c r="D121">
        <v>0.14979999999999999</v>
      </c>
      <c r="E121">
        <v>0.14979999999999999</v>
      </c>
      <c r="F121">
        <v>0.14979999999999999</v>
      </c>
      <c r="G121">
        <v>0.14979999999999999</v>
      </c>
      <c r="H121">
        <v>0.14979999999999999</v>
      </c>
      <c r="I121">
        <v>0.14979999999999999</v>
      </c>
      <c r="J121">
        <v>0.14979999999999999</v>
      </c>
      <c r="K121">
        <v>0.14979999999999999</v>
      </c>
      <c r="L121">
        <v>0.14979999999999999</v>
      </c>
    </row>
    <row r="122" spans="1:12" x14ac:dyDescent="0.45">
      <c r="A122" t="s">
        <v>2028</v>
      </c>
      <c r="B122">
        <v>2005</v>
      </c>
      <c r="C122" t="s">
        <v>2008</v>
      </c>
      <c r="D122">
        <v>0.2132</v>
      </c>
      <c r="E122">
        <v>0.2132</v>
      </c>
      <c r="F122">
        <v>0.2132</v>
      </c>
      <c r="G122">
        <v>0.2132</v>
      </c>
      <c r="H122">
        <v>0.2132</v>
      </c>
      <c r="I122">
        <v>0.2132</v>
      </c>
      <c r="J122">
        <v>0.2132</v>
      </c>
      <c r="K122">
        <v>0.2132</v>
      </c>
      <c r="L122">
        <v>0.2132</v>
      </c>
    </row>
    <row r="123" spans="1:12" x14ac:dyDescent="0.45">
      <c r="A123" t="s">
        <v>2028</v>
      </c>
      <c r="B123">
        <v>2005</v>
      </c>
      <c r="C123" t="s">
        <v>2007</v>
      </c>
      <c r="D123">
        <v>2.7000000000000001E-3</v>
      </c>
      <c r="E123">
        <v>2.7000000000000001E-3</v>
      </c>
      <c r="F123">
        <v>2.7000000000000001E-3</v>
      </c>
      <c r="G123">
        <v>2.7000000000000001E-3</v>
      </c>
      <c r="H123">
        <v>2.7000000000000001E-3</v>
      </c>
      <c r="I123">
        <v>2.7000000000000001E-3</v>
      </c>
      <c r="J123">
        <v>2.7000000000000001E-3</v>
      </c>
      <c r="K123">
        <v>2.7000000000000001E-3</v>
      </c>
      <c r="L123">
        <v>2.7000000000000001E-3</v>
      </c>
    </row>
    <row r="124" spans="1:12" x14ac:dyDescent="0.45">
      <c r="A124" t="s">
        <v>2028</v>
      </c>
      <c r="B124">
        <v>2005</v>
      </c>
      <c r="C124" t="s">
        <v>2011</v>
      </c>
      <c r="D124">
        <v>3.2099999999999997E-2</v>
      </c>
      <c r="E124">
        <v>3.2099999999999997E-2</v>
      </c>
      <c r="F124">
        <v>3.2099999999999997E-2</v>
      </c>
      <c r="G124">
        <v>3.2099999999999997E-2</v>
      </c>
      <c r="H124">
        <v>3.2099999999999997E-2</v>
      </c>
      <c r="I124">
        <v>3.2099999999999997E-2</v>
      </c>
      <c r="J124">
        <v>3.2099999999999997E-2</v>
      </c>
      <c r="K124">
        <v>3.2099999999999997E-2</v>
      </c>
      <c r="L124">
        <v>3.2099999999999997E-2</v>
      </c>
    </row>
    <row r="125" spans="1:12" x14ac:dyDescent="0.45">
      <c r="A125" t="s">
        <v>2028</v>
      </c>
      <c r="B125">
        <v>2005</v>
      </c>
      <c r="C125" t="s">
        <v>2006</v>
      </c>
      <c r="D125">
        <v>0.81410000000000005</v>
      </c>
      <c r="E125">
        <v>0.81410000000000005</v>
      </c>
      <c r="F125">
        <v>0.81410000000000005</v>
      </c>
      <c r="G125">
        <v>0.81410000000000005</v>
      </c>
      <c r="H125">
        <v>0.81410000000000005</v>
      </c>
      <c r="I125">
        <v>0.81410000000000005</v>
      </c>
      <c r="J125">
        <v>0.81410000000000005</v>
      </c>
      <c r="K125">
        <v>0.81410000000000005</v>
      </c>
      <c r="L125">
        <v>0.81410000000000005</v>
      </c>
    </row>
    <row r="126" spans="1:12" x14ac:dyDescent="0.45">
      <c r="A126" t="s">
        <v>2028</v>
      </c>
      <c r="B126">
        <v>2005</v>
      </c>
      <c r="C126" t="s">
        <v>2005</v>
      </c>
      <c r="D126">
        <v>1.2684</v>
      </c>
      <c r="E126">
        <v>1.2684</v>
      </c>
      <c r="F126">
        <v>1.2684</v>
      </c>
      <c r="G126">
        <v>1.2684</v>
      </c>
      <c r="H126">
        <v>1.2684</v>
      </c>
      <c r="I126">
        <v>1.2684</v>
      </c>
      <c r="J126">
        <v>1.2684</v>
      </c>
      <c r="K126">
        <v>1.2684</v>
      </c>
      <c r="L126">
        <v>1.2684</v>
      </c>
    </row>
    <row r="127" spans="1:12" x14ac:dyDescent="0.45">
      <c r="A127" t="s">
        <v>2028</v>
      </c>
      <c r="B127">
        <v>2005</v>
      </c>
      <c r="C127" t="s">
        <v>2009</v>
      </c>
      <c r="D127">
        <v>5.6500000000000002E-2</v>
      </c>
      <c r="E127">
        <v>5.6500000000000002E-2</v>
      </c>
      <c r="F127">
        <v>5.6500000000000002E-2</v>
      </c>
      <c r="G127">
        <v>5.6500000000000002E-2</v>
      </c>
      <c r="H127">
        <v>5.6500000000000002E-2</v>
      </c>
      <c r="I127">
        <v>5.6500000000000002E-2</v>
      </c>
      <c r="J127">
        <v>5.6500000000000002E-2</v>
      </c>
      <c r="K127">
        <v>5.6500000000000002E-2</v>
      </c>
      <c r="L127">
        <v>5.6500000000000002E-2</v>
      </c>
    </row>
    <row r="128" spans="1:12" x14ac:dyDescent="0.45">
      <c r="A128" t="s">
        <v>2029</v>
      </c>
      <c r="B128">
        <v>2005</v>
      </c>
      <c r="C128" t="s">
        <v>2007</v>
      </c>
      <c r="D128">
        <v>8.0000000000000004E-4</v>
      </c>
      <c r="E128">
        <v>8.0000000000000004E-4</v>
      </c>
      <c r="F128">
        <v>8.0000000000000004E-4</v>
      </c>
      <c r="G128">
        <v>8.0000000000000004E-4</v>
      </c>
      <c r="H128">
        <v>8.0000000000000004E-4</v>
      </c>
      <c r="I128">
        <v>8.0000000000000004E-4</v>
      </c>
      <c r="J128">
        <v>8.0000000000000004E-4</v>
      </c>
      <c r="K128">
        <v>8.0000000000000004E-4</v>
      </c>
      <c r="L128">
        <v>8.0000000000000004E-4</v>
      </c>
    </row>
    <row r="129" spans="1:12" x14ac:dyDescent="0.45">
      <c r="A129" t="s">
        <v>2029</v>
      </c>
      <c r="B129">
        <v>2005</v>
      </c>
      <c r="C129" t="s">
        <v>2006</v>
      </c>
      <c r="D129">
        <v>0.2452</v>
      </c>
      <c r="E129">
        <v>0.2452</v>
      </c>
      <c r="F129">
        <v>0.2452</v>
      </c>
      <c r="G129">
        <v>0.2452</v>
      </c>
      <c r="H129">
        <v>0.2452</v>
      </c>
      <c r="I129">
        <v>0.2452</v>
      </c>
      <c r="J129">
        <v>0.2452</v>
      </c>
      <c r="K129">
        <v>0.2452</v>
      </c>
      <c r="L129">
        <v>0.2452</v>
      </c>
    </row>
    <row r="130" spans="1:12" x14ac:dyDescent="0.45">
      <c r="A130" t="s">
        <v>2029</v>
      </c>
      <c r="B130">
        <v>2005</v>
      </c>
      <c r="C130" t="s">
        <v>2009</v>
      </c>
      <c r="D130">
        <v>1.44E-2</v>
      </c>
      <c r="E130">
        <v>1.44E-2</v>
      </c>
      <c r="F130">
        <v>1.44E-2</v>
      </c>
      <c r="G130">
        <v>1.44E-2</v>
      </c>
      <c r="H130">
        <v>1.44E-2</v>
      </c>
      <c r="I130">
        <v>1.44E-2</v>
      </c>
      <c r="J130">
        <v>1.44E-2</v>
      </c>
      <c r="K130">
        <v>1.44E-2</v>
      </c>
      <c r="L130">
        <v>1.44E-2</v>
      </c>
    </row>
    <row r="131" spans="1:12" x14ac:dyDescent="0.45">
      <c r="A131" t="s">
        <v>2029</v>
      </c>
      <c r="B131">
        <v>2005</v>
      </c>
      <c r="C131" t="s">
        <v>2008</v>
      </c>
      <c r="D131">
        <v>6.2E-2</v>
      </c>
      <c r="E131">
        <v>6.2E-2</v>
      </c>
      <c r="F131">
        <v>6.2E-2</v>
      </c>
      <c r="G131">
        <v>6.2E-2</v>
      </c>
      <c r="H131">
        <v>6.2E-2</v>
      </c>
      <c r="I131">
        <v>6.2E-2</v>
      </c>
      <c r="J131">
        <v>6.2E-2</v>
      </c>
      <c r="K131">
        <v>6.2E-2</v>
      </c>
      <c r="L131">
        <v>6.2E-2</v>
      </c>
    </row>
    <row r="132" spans="1:12" x14ac:dyDescent="0.45">
      <c r="A132" t="s">
        <v>2029</v>
      </c>
      <c r="B132">
        <v>2005</v>
      </c>
      <c r="C132" t="s">
        <v>2005</v>
      </c>
      <c r="D132">
        <v>0.37530000000000002</v>
      </c>
      <c r="E132">
        <v>0.37530000000000002</v>
      </c>
      <c r="F132">
        <v>0.37530000000000002</v>
      </c>
      <c r="G132">
        <v>0.37530000000000002</v>
      </c>
      <c r="H132">
        <v>0.37530000000000002</v>
      </c>
      <c r="I132">
        <v>0.37530000000000002</v>
      </c>
      <c r="J132">
        <v>0.37530000000000002</v>
      </c>
      <c r="K132">
        <v>0.37530000000000002</v>
      </c>
      <c r="L132">
        <v>0.37530000000000002</v>
      </c>
    </row>
    <row r="133" spans="1:12" x14ac:dyDescent="0.45">
      <c r="A133" t="s">
        <v>2029</v>
      </c>
      <c r="B133">
        <v>2005</v>
      </c>
      <c r="C133" t="s">
        <v>2011</v>
      </c>
      <c r="D133">
        <v>9.2999999999999992E-3</v>
      </c>
      <c r="E133">
        <v>9.2999999999999992E-3</v>
      </c>
      <c r="F133">
        <v>9.2999999999999992E-3</v>
      </c>
      <c r="G133">
        <v>9.2999999999999992E-3</v>
      </c>
      <c r="H133">
        <v>9.2999999999999992E-3</v>
      </c>
      <c r="I133">
        <v>9.2999999999999992E-3</v>
      </c>
      <c r="J133">
        <v>9.2999999999999992E-3</v>
      </c>
      <c r="K133">
        <v>9.2999999999999992E-3</v>
      </c>
      <c r="L133">
        <v>9.2999999999999992E-3</v>
      </c>
    </row>
    <row r="134" spans="1:12" x14ac:dyDescent="0.45">
      <c r="A134" t="s">
        <v>2029</v>
      </c>
      <c r="B134">
        <v>2005</v>
      </c>
      <c r="C134" t="s">
        <v>2010</v>
      </c>
      <c r="D134">
        <v>4.36E-2</v>
      </c>
      <c r="E134">
        <v>4.36E-2</v>
      </c>
      <c r="F134">
        <v>4.36E-2</v>
      </c>
      <c r="G134">
        <v>4.36E-2</v>
      </c>
      <c r="H134">
        <v>4.36E-2</v>
      </c>
      <c r="I134">
        <v>4.36E-2</v>
      </c>
      <c r="J134">
        <v>4.36E-2</v>
      </c>
      <c r="K134">
        <v>4.36E-2</v>
      </c>
      <c r="L134">
        <v>4.36E-2</v>
      </c>
    </row>
    <row r="135" spans="1:12" x14ac:dyDescent="0.45">
      <c r="A135" t="s">
        <v>2030</v>
      </c>
      <c r="B135">
        <v>2005</v>
      </c>
      <c r="C135" t="s">
        <v>2009</v>
      </c>
      <c r="D135">
        <v>6.8199999999999997E-2</v>
      </c>
      <c r="E135">
        <v>6.8199999999999997E-2</v>
      </c>
      <c r="F135">
        <v>6.8199999999999997E-2</v>
      </c>
      <c r="G135">
        <v>6.8199999999999997E-2</v>
      </c>
      <c r="H135">
        <v>6.8199999999999997E-2</v>
      </c>
      <c r="I135">
        <v>6.8199999999999997E-2</v>
      </c>
      <c r="J135">
        <v>6.8199999999999997E-2</v>
      </c>
      <c r="K135">
        <v>6.8199999999999997E-2</v>
      </c>
      <c r="L135">
        <v>6.8199999999999997E-2</v>
      </c>
    </row>
    <row r="136" spans="1:12" x14ac:dyDescent="0.45">
      <c r="A136" t="s">
        <v>2030</v>
      </c>
      <c r="B136">
        <v>2005</v>
      </c>
      <c r="C136" t="s">
        <v>2006</v>
      </c>
      <c r="D136">
        <v>0.99039999999999995</v>
      </c>
      <c r="E136">
        <v>0.99039999999999995</v>
      </c>
      <c r="F136">
        <v>0.99039999999999995</v>
      </c>
      <c r="G136">
        <v>0.99039999999999995</v>
      </c>
      <c r="H136">
        <v>0.99039999999999995</v>
      </c>
      <c r="I136">
        <v>0.99039999999999995</v>
      </c>
      <c r="J136">
        <v>0.99039999999999995</v>
      </c>
      <c r="K136">
        <v>0.99039999999999995</v>
      </c>
      <c r="L136">
        <v>0.99039999999999995</v>
      </c>
    </row>
    <row r="137" spans="1:12" x14ac:dyDescent="0.45">
      <c r="A137" t="s">
        <v>2030</v>
      </c>
      <c r="B137">
        <v>2005</v>
      </c>
      <c r="C137" t="s">
        <v>2010</v>
      </c>
      <c r="D137">
        <v>0.185</v>
      </c>
      <c r="E137">
        <v>0.185</v>
      </c>
      <c r="F137">
        <v>0.185</v>
      </c>
      <c r="G137">
        <v>0.185</v>
      </c>
      <c r="H137">
        <v>0.185</v>
      </c>
      <c r="I137">
        <v>0.185</v>
      </c>
      <c r="J137">
        <v>0.185</v>
      </c>
      <c r="K137">
        <v>0.185</v>
      </c>
      <c r="L137">
        <v>0.185</v>
      </c>
    </row>
    <row r="138" spans="1:12" x14ac:dyDescent="0.45">
      <c r="A138" t="s">
        <v>2030</v>
      </c>
      <c r="B138">
        <v>2005</v>
      </c>
      <c r="C138" t="s">
        <v>2008</v>
      </c>
      <c r="D138">
        <v>0.26340000000000002</v>
      </c>
      <c r="E138">
        <v>0.26340000000000002</v>
      </c>
      <c r="F138">
        <v>0.26340000000000002</v>
      </c>
      <c r="G138">
        <v>0.26340000000000002</v>
      </c>
      <c r="H138">
        <v>0.26340000000000002</v>
      </c>
      <c r="I138">
        <v>0.26340000000000002</v>
      </c>
      <c r="J138">
        <v>0.26340000000000002</v>
      </c>
      <c r="K138">
        <v>0.26340000000000002</v>
      </c>
      <c r="L138">
        <v>0.26340000000000002</v>
      </c>
    </row>
    <row r="139" spans="1:12" x14ac:dyDescent="0.45">
      <c r="A139" t="s">
        <v>2030</v>
      </c>
      <c r="B139">
        <v>2005</v>
      </c>
      <c r="C139" t="s">
        <v>2011</v>
      </c>
      <c r="D139">
        <v>3.9600000000000003E-2</v>
      </c>
      <c r="E139">
        <v>3.9600000000000003E-2</v>
      </c>
      <c r="F139">
        <v>3.9600000000000003E-2</v>
      </c>
      <c r="G139">
        <v>3.9600000000000003E-2</v>
      </c>
      <c r="H139">
        <v>3.9600000000000003E-2</v>
      </c>
      <c r="I139">
        <v>3.9600000000000003E-2</v>
      </c>
      <c r="J139">
        <v>3.9600000000000003E-2</v>
      </c>
      <c r="K139">
        <v>3.9600000000000003E-2</v>
      </c>
      <c r="L139">
        <v>3.9600000000000003E-2</v>
      </c>
    </row>
    <row r="140" spans="1:12" x14ac:dyDescent="0.45">
      <c r="A140" t="s">
        <v>2030</v>
      </c>
      <c r="B140">
        <v>2005</v>
      </c>
      <c r="C140" t="s">
        <v>2005</v>
      </c>
      <c r="D140">
        <v>1.5499000000000001</v>
      </c>
      <c r="E140">
        <v>1.5499000000000001</v>
      </c>
      <c r="F140">
        <v>1.5499000000000001</v>
      </c>
      <c r="G140">
        <v>1.5499000000000001</v>
      </c>
      <c r="H140">
        <v>1.5499000000000001</v>
      </c>
      <c r="I140">
        <v>1.5499000000000001</v>
      </c>
      <c r="J140">
        <v>1.5499000000000001</v>
      </c>
      <c r="K140">
        <v>1.5499000000000001</v>
      </c>
      <c r="L140">
        <v>1.5499000000000001</v>
      </c>
    </row>
    <row r="141" spans="1:12" x14ac:dyDescent="0.45">
      <c r="A141" t="s">
        <v>2030</v>
      </c>
      <c r="B141">
        <v>2005</v>
      </c>
      <c r="C141" t="s">
        <v>2007</v>
      </c>
      <c r="D141">
        <v>3.3E-3</v>
      </c>
      <c r="E141">
        <v>3.3E-3</v>
      </c>
      <c r="F141">
        <v>3.3E-3</v>
      </c>
      <c r="G141">
        <v>3.3E-3</v>
      </c>
      <c r="H141">
        <v>3.3E-3</v>
      </c>
      <c r="I141">
        <v>3.3E-3</v>
      </c>
      <c r="J141">
        <v>3.3E-3</v>
      </c>
      <c r="K141">
        <v>3.3E-3</v>
      </c>
      <c r="L141">
        <v>3.3E-3</v>
      </c>
    </row>
    <row r="142" spans="1:12" x14ac:dyDescent="0.45">
      <c r="A142" t="s">
        <v>2031</v>
      </c>
      <c r="B142">
        <v>2005</v>
      </c>
      <c r="C142" t="s">
        <v>2005</v>
      </c>
      <c r="D142">
        <v>1.6247</v>
      </c>
      <c r="E142">
        <v>1.6247</v>
      </c>
      <c r="F142">
        <v>1.6247</v>
      </c>
      <c r="G142">
        <v>1.6247</v>
      </c>
      <c r="H142">
        <v>1.6247</v>
      </c>
      <c r="I142">
        <v>1.6247</v>
      </c>
      <c r="J142">
        <v>1.6247</v>
      </c>
      <c r="K142">
        <v>1.6247</v>
      </c>
      <c r="L142">
        <v>1.6247</v>
      </c>
    </row>
    <row r="143" spans="1:12" x14ac:dyDescent="0.45">
      <c r="A143" t="s">
        <v>2031</v>
      </c>
      <c r="B143">
        <v>2005</v>
      </c>
      <c r="C143" t="s">
        <v>2011</v>
      </c>
      <c r="D143">
        <v>4.6100000000000002E-2</v>
      </c>
      <c r="E143">
        <v>4.6100000000000002E-2</v>
      </c>
      <c r="F143">
        <v>4.6100000000000002E-2</v>
      </c>
      <c r="G143">
        <v>4.6100000000000002E-2</v>
      </c>
      <c r="H143">
        <v>4.6100000000000002E-2</v>
      </c>
      <c r="I143">
        <v>4.6100000000000002E-2</v>
      </c>
      <c r="J143">
        <v>4.6100000000000002E-2</v>
      </c>
      <c r="K143">
        <v>4.6100000000000002E-2</v>
      </c>
      <c r="L143">
        <v>4.6100000000000002E-2</v>
      </c>
    </row>
    <row r="144" spans="1:12" x14ac:dyDescent="0.45">
      <c r="A144" t="s">
        <v>2031</v>
      </c>
      <c r="B144">
        <v>2005</v>
      </c>
      <c r="C144" t="s">
        <v>2010</v>
      </c>
      <c r="D144">
        <v>0.21540000000000001</v>
      </c>
      <c r="E144">
        <v>0.21540000000000001</v>
      </c>
      <c r="F144">
        <v>0.21540000000000001</v>
      </c>
      <c r="G144">
        <v>0.21540000000000001</v>
      </c>
      <c r="H144">
        <v>0.21540000000000001</v>
      </c>
      <c r="I144">
        <v>0.21540000000000001</v>
      </c>
      <c r="J144">
        <v>0.21540000000000001</v>
      </c>
      <c r="K144">
        <v>0.21540000000000001</v>
      </c>
      <c r="L144">
        <v>0.21540000000000001</v>
      </c>
    </row>
    <row r="145" spans="1:12" x14ac:dyDescent="0.45">
      <c r="A145" t="s">
        <v>2031</v>
      </c>
      <c r="B145">
        <v>2005</v>
      </c>
      <c r="C145" t="s">
        <v>2008</v>
      </c>
      <c r="D145">
        <v>0.30659999999999998</v>
      </c>
      <c r="E145">
        <v>0.30659999999999998</v>
      </c>
      <c r="F145">
        <v>0.30659999999999998</v>
      </c>
      <c r="G145">
        <v>0.30659999999999998</v>
      </c>
      <c r="H145">
        <v>0.30659999999999998</v>
      </c>
      <c r="I145">
        <v>0.30659999999999998</v>
      </c>
      <c r="J145">
        <v>0.30659999999999998</v>
      </c>
      <c r="K145">
        <v>0.30659999999999998</v>
      </c>
      <c r="L145">
        <v>0.30659999999999998</v>
      </c>
    </row>
    <row r="146" spans="1:12" x14ac:dyDescent="0.45">
      <c r="A146" t="s">
        <v>2031</v>
      </c>
      <c r="B146">
        <v>2005</v>
      </c>
      <c r="C146" t="s">
        <v>2007</v>
      </c>
      <c r="D146">
        <v>3.8999999999999998E-3</v>
      </c>
      <c r="E146">
        <v>3.8999999999999998E-3</v>
      </c>
      <c r="F146">
        <v>3.8999999999999998E-3</v>
      </c>
      <c r="G146">
        <v>3.8999999999999998E-3</v>
      </c>
      <c r="H146">
        <v>3.8999999999999998E-3</v>
      </c>
      <c r="I146">
        <v>3.8999999999999998E-3</v>
      </c>
      <c r="J146">
        <v>3.8999999999999998E-3</v>
      </c>
      <c r="K146">
        <v>3.8999999999999998E-3</v>
      </c>
      <c r="L146">
        <v>3.8999999999999998E-3</v>
      </c>
    </row>
    <row r="147" spans="1:12" x14ac:dyDescent="0.45">
      <c r="A147" t="s">
        <v>2031</v>
      </c>
      <c r="B147">
        <v>2005</v>
      </c>
      <c r="C147" t="s">
        <v>2006</v>
      </c>
      <c r="D147">
        <v>0.98619999999999997</v>
      </c>
      <c r="E147">
        <v>0.98619999999999997</v>
      </c>
      <c r="F147">
        <v>0.98619999999999997</v>
      </c>
      <c r="G147">
        <v>0.98619999999999997</v>
      </c>
      <c r="H147">
        <v>0.98619999999999997</v>
      </c>
      <c r="I147">
        <v>0.98619999999999997</v>
      </c>
      <c r="J147">
        <v>0.98619999999999997</v>
      </c>
      <c r="K147">
        <v>0.98619999999999997</v>
      </c>
      <c r="L147">
        <v>0.98619999999999997</v>
      </c>
    </row>
    <row r="148" spans="1:12" x14ac:dyDescent="0.45">
      <c r="A148" t="s">
        <v>2031</v>
      </c>
      <c r="B148">
        <v>2005</v>
      </c>
      <c r="C148" t="s">
        <v>2009</v>
      </c>
      <c r="D148">
        <v>6.6699999999999995E-2</v>
      </c>
      <c r="E148">
        <v>6.6699999999999995E-2</v>
      </c>
      <c r="F148">
        <v>6.6699999999999995E-2</v>
      </c>
      <c r="G148">
        <v>6.6699999999999995E-2</v>
      </c>
      <c r="H148">
        <v>6.6699999999999995E-2</v>
      </c>
      <c r="I148">
        <v>6.6699999999999995E-2</v>
      </c>
      <c r="J148">
        <v>6.6699999999999995E-2</v>
      </c>
      <c r="K148">
        <v>6.6699999999999995E-2</v>
      </c>
      <c r="L148">
        <v>6.6699999999999995E-2</v>
      </c>
    </row>
    <row r="149" spans="1:12" x14ac:dyDescent="0.45">
      <c r="A149" t="s">
        <v>2032</v>
      </c>
      <c r="B149">
        <v>2005</v>
      </c>
      <c r="C149" t="s">
        <v>2007</v>
      </c>
      <c r="D149">
        <v>6.1000000000000004E-3</v>
      </c>
      <c r="E149">
        <v>6.1000000000000004E-3</v>
      </c>
      <c r="F149">
        <v>6.1000000000000004E-3</v>
      </c>
      <c r="G149">
        <v>6.1000000000000004E-3</v>
      </c>
      <c r="H149">
        <v>6.1000000000000004E-3</v>
      </c>
      <c r="I149">
        <v>6.1000000000000004E-3</v>
      </c>
      <c r="J149">
        <v>6.1000000000000004E-3</v>
      </c>
      <c r="K149">
        <v>6.1000000000000004E-3</v>
      </c>
      <c r="L149">
        <v>6.1000000000000004E-3</v>
      </c>
    </row>
    <row r="150" spans="1:12" x14ac:dyDescent="0.45">
      <c r="A150" t="s">
        <v>2032</v>
      </c>
      <c r="B150">
        <v>2005</v>
      </c>
      <c r="C150" t="s">
        <v>2008</v>
      </c>
      <c r="D150">
        <v>0.48</v>
      </c>
      <c r="E150">
        <v>0.48</v>
      </c>
      <c r="F150">
        <v>0.48</v>
      </c>
      <c r="G150">
        <v>0.48</v>
      </c>
      <c r="H150">
        <v>0.48</v>
      </c>
      <c r="I150">
        <v>0.48</v>
      </c>
      <c r="J150">
        <v>0.48</v>
      </c>
      <c r="K150">
        <v>0.48</v>
      </c>
      <c r="L150">
        <v>0.48</v>
      </c>
    </row>
    <row r="151" spans="1:12" x14ac:dyDescent="0.45">
      <c r="A151" t="s">
        <v>2032</v>
      </c>
      <c r="B151">
        <v>2005</v>
      </c>
      <c r="C151" t="s">
        <v>2011</v>
      </c>
      <c r="D151">
        <v>7.22E-2</v>
      </c>
      <c r="E151">
        <v>7.22E-2</v>
      </c>
      <c r="F151">
        <v>7.22E-2</v>
      </c>
      <c r="G151">
        <v>7.22E-2</v>
      </c>
      <c r="H151">
        <v>7.22E-2</v>
      </c>
      <c r="I151">
        <v>7.22E-2</v>
      </c>
      <c r="J151">
        <v>7.22E-2</v>
      </c>
      <c r="K151">
        <v>7.22E-2</v>
      </c>
      <c r="L151">
        <v>7.22E-2</v>
      </c>
    </row>
    <row r="152" spans="1:12" x14ac:dyDescent="0.45">
      <c r="A152" t="s">
        <v>2032</v>
      </c>
      <c r="B152">
        <v>2005</v>
      </c>
      <c r="C152" t="s">
        <v>2010</v>
      </c>
      <c r="D152">
        <v>0.3372</v>
      </c>
      <c r="E152">
        <v>0.3372</v>
      </c>
      <c r="F152">
        <v>0.3372</v>
      </c>
      <c r="G152">
        <v>0.3372</v>
      </c>
      <c r="H152">
        <v>0.3372</v>
      </c>
      <c r="I152">
        <v>0.3372</v>
      </c>
      <c r="J152">
        <v>0.3372</v>
      </c>
      <c r="K152">
        <v>0.3372</v>
      </c>
      <c r="L152">
        <v>0.3372</v>
      </c>
    </row>
    <row r="153" spans="1:12" x14ac:dyDescent="0.45">
      <c r="A153" t="s">
        <v>2032</v>
      </c>
      <c r="B153">
        <v>2005</v>
      </c>
      <c r="C153" t="s">
        <v>2005</v>
      </c>
      <c r="D153">
        <v>2.7591000000000001</v>
      </c>
      <c r="E153">
        <v>2.7591000000000001</v>
      </c>
      <c r="F153">
        <v>2.7591000000000001</v>
      </c>
      <c r="G153">
        <v>2.7591000000000001</v>
      </c>
      <c r="H153">
        <v>2.7591000000000001</v>
      </c>
      <c r="I153">
        <v>2.7591000000000001</v>
      </c>
      <c r="J153">
        <v>2.7591000000000001</v>
      </c>
      <c r="K153">
        <v>2.7591000000000001</v>
      </c>
      <c r="L153">
        <v>2.7591000000000001</v>
      </c>
    </row>
    <row r="154" spans="1:12" x14ac:dyDescent="0.45">
      <c r="A154" t="s">
        <v>2032</v>
      </c>
      <c r="B154">
        <v>2005</v>
      </c>
      <c r="C154" t="s">
        <v>2006</v>
      </c>
      <c r="D154">
        <v>1.7384999999999999</v>
      </c>
      <c r="E154">
        <v>1.7384999999999999</v>
      </c>
      <c r="F154">
        <v>1.7384999999999999</v>
      </c>
      <c r="G154">
        <v>1.7384999999999999</v>
      </c>
      <c r="H154">
        <v>1.7384999999999999</v>
      </c>
      <c r="I154">
        <v>1.7384999999999999</v>
      </c>
      <c r="J154">
        <v>1.7384999999999999</v>
      </c>
      <c r="K154">
        <v>1.7384999999999999</v>
      </c>
      <c r="L154">
        <v>1.7384999999999999</v>
      </c>
    </row>
    <row r="155" spans="1:12" x14ac:dyDescent="0.45">
      <c r="A155" t="s">
        <v>2032</v>
      </c>
      <c r="B155">
        <v>2005</v>
      </c>
      <c r="C155" t="s">
        <v>2009</v>
      </c>
      <c r="D155">
        <v>0.12509999999999999</v>
      </c>
      <c r="E155">
        <v>0.12509999999999999</v>
      </c>
      <c r="F155">
        <v>0.12509999999999999</v>
      </c>
      <c r="G155">
        <v>0.12509999999999999</v>
      </c>
      <c r="H155">
        <v>0.12509999999999999</v>
      </c>
      <c r="I155">
        <v>0.12509999999999999</v>
      </c>
      <c r="J155">
        <v>0.12509999999999999</v>
      </c>
      <c r="K155">
        <v>0.12509999999999999</v>
      </c>
      <c r="L155">
        <v>0.12509999999999999</v>
      </c>
    </row>
    <row r="156" spans="1:12" x14ac:dyDescent="0.45">
      <c r="A156" t="s">
        <v>2033</v>
      </c>
      <c r="B156">
        <v>2005</v>
      </c>
      <c r="C156" t="s">
        <v>2010</v>
      </c>
      <c r="D156">
        <v>0.17100000000000001</v>
      </c>
      <c r="E156">
        <v>0.17100000000000001</v>
      </c>
      <c r="F156">
        <v>0.17100000000000001</v>
      </c>
      <c r="G156">
        <v>0.17100000000000001</v>
      </c>
      <c r="H156">
        <v>0.17100000000000001</v>
      </c>
      <c r="I156">
        <v>0.17100000000000001</v>
      </c>
      <c r="J156">
        <v>0.17100000000000001</v>
      </c>
      <c r="K156">
        <v>0.17100000000000001</v>
      </c>
      <c r="L156">
        <v>0.17100000000000001</v>
      </c>
    </row>
    <row r="157" spans="1:12" x14ac:dyDescent="0.45">
      <c r="A157" t="s">
        <v>2033</v>
      </c>
      <c r="B157">
        <v>2005</v>
      </c>
      <c r="C157" t="s">
        <v>2006</v>
      </c>
      <c r="D157">
        <v>0.98309999999999997</v>
      </c>
      <c r="E157">
        <v>0.98309999999999997</v>
      </c>
      <c r="F157">
        <v>0.98309999999999997</v>
      </c>
      <c r="G157">
        <v>0.98309999999999997</v>
      </c>
      <c r="H157">
        <v>0.98309999999999997</v>
      </c>
      <c r="I157">
        <v>0.98309999999999997</v>
      </c>
      <c r="J157">
        <v>0.98309999999999997</v>
      </c>
      <c r="K157">
        <v>0.98309999999999997</v>
      </c>
      <c r="L157">
        <v>0.98309999999999997</v>
      </c>
    </row>
    <row r="158" spans="1:12" x14ac:dyDescent="0.45">
      <c r="A158" t="s">
        <v>2033</v>
      </c>
      <c r="B158">
        <v>2005</v>
      </c>
      <c r="C158" t="s">
        <v>2005</v>
      </c>
      <c r="D158">
        <v>1.5004</v>
      </c>
      <c r="E158">
        <v>1.5004</v>
      </c>
      <c r="F158">
        <v>1.5004</v>
      </c>
      <c r="G158">
        <v>1.5004</v>
      </c>
      <c r="H158">
        <v>1.5004</v>
      </c>
      <c r="I158">
        <v>1.5004</v>
      </c>
      <c r="J158">
        <v>1.5004</v>
      </c>
      <c r="K158">
        <v>1.5004</v>
      </c>
      <c r="L158">
        <v>1.5004</v>
      </c>
    </row>
    <row r="159" spans="1:12" x14ac:dyDescent="0.45">
      <c r="A159" t="s">
        <v>2033</v>
      </c>
      <c r="B159">
        <v>2005</v>
      </c>
      <c r="C159" t="s">
        <v>2009</v>
      </c>
      <c r="D159">
        <v>6.3399999999999998E-2</v>
      </c>
      <c r="E159">
        <v>6.3399999999999998E-2</v>
      </c>
      <c r="F159">
        <v>6.3399999999999998E-2</v>
      </c>
      <c r="G159">
        <v>6.3399999999999998E-2</v>
      </c>
      <c r="H159">
        <v>6.3399999999999998E-2</v>
      </c>
      <c r="I159">
        <v>6.3399999999999998E-2</v>
      </c>
      <c r="J159">
        <v>6.3399999999999998E-2</v>
      </c>
      <c r="K159">
        <v>6.3399999999999998E-2</v>
      </c>
      <c r="L159">
        <v>6.3399999999999998E-2</v>
      </c>
    </row>
    <row r="160" spans="1:12" x14ac:dyDescent="0.45">
      <c r="A160" t="s">
        <v>2033</v>
      </c>
      <c r="B160">
        <v>2005</v>
      </c>
      <c r="C160" t="s">
        <v>2011</v>
      </c>
      <c r="D160">
        <v>3.6600000000000001E-2</v>
      </c>
      <c r="E160">
        <v>3.6600000000000001E-2</v>
      </c>
      <c r="F160">
        <v>3.6600000000000001E-2</v>
      </c>
      <c r="G160">
        <v>3.6600000000000001E-2</v>
      </c>
      <c r="H160">
        <v>3.6600000000000001E-2</v>
      </c>
      <c r="I160">
        <v>3.6600000000000001E-2</v>
      </c>
      <c r="J160">
        <v>3.6600000000000001E-2</v>
      </c>
      <c r="K160">
        <v>3.6600000000000001E-2</v>
      </c>
      <c r="L160">
        <v>3.6600000000000001E-2</v>
      </c>
    </row>
    <row r="161" spans="1:12" x14ac:dyDescent="0.45">
      <c r="A161" t="s">
        <v>2033</v>
      </c>
      <c r="B161">
        <v>2005</v>
      </c>
      <c r="C161" t="s">
        <v>2007</v>
      </c>
      <c r="D161">
        <v>3.0999999999999999E-3</v>
      </c>
      <c r="E161">
        <v>3.0999999999999999E-3</v>
      </c>
      <c r="F161">
        <v>3.0999999999999999E-3</v>
      </c>
      <c r="G161">
        <v>3.0999999999999999E-3</v>
      </c>
      <c r="H161">
        <v>3.0999999999999999E-3</v>
      </c>
      <c r="I161">
        <v>3.0999999999999999E-3</v>
      </c>
      <c r="J161">
        <v>3.0999999999999999E-3</v>
      </c>
      <c r="K161">
        <v>3.0999999999999999E-3</v>
      </c>
      <c r="L161">
        <v>3.0999999999999999E-3</v>
      </c>
    </row>
    <row r="162" spans="1:12" x14ac:dyDescent="0.45">
      <c r="A162" t="s">
        <v>2033</v>
      </c>
      <c r="B162">
        <v>2005</v>
      </c>
      <c r="C162" t="s">
        <v>2008</v>
      </c>
      <c r="D162">
        <v>0.24329999999999999</v>
      </c>
      <c r="E162">
        <v>0.24329999999999999</v>
      </c>
      <c r="F162">
        <v>0.24329999999999999</v>
      </c>
      <c r="G162">
        <v>0.24329999999999999</v>
      </c>
      <c r="H162">
        <v>0.24329999999999999</v>
      </c>
      <c r="I162">
        <v>0.24329999999999999</v>
      </c>
      <c r="J162">
        <v>0.24329999999999999</v>
      </c>
      <c r="K162">
        <v>0.24329999999999999</v>
      </c>
      <c r="L162">
        <v>0.24329999999999999</v>
      </c>
    </row>
    <row r="163" spans="1:12" x14ac:dyDescent="0.45">
      <c r="A163" t="s">
        <v>2034</v>
      </c>
      <c r="B163">
        <v>2005</v>
      </c>
      <c r="C163" t="s">
        <v>2005</v>
      </c>
      <c r="D163">
        <v>0.94489999999999996</v>
      </c>
      <c r="E163">
        <v>0.94489999999999996</v>
      </c>
      <c r="F163">
        <v>0.94489999999999996</v>
      </c>
      <c r="G163">
        <v>0.94489999999999996</v>
      </c>
      <c r="H163">
        <v>0.94489999999999996</v>
      </c>
      <c r="I163">
        <v>0.94489999999999996</v>
      </c>
      <c r="J163">
        <v>0.94489999999999996</v>
      </c>
      <c r="K163">
        <v>0.94489999999999996</v>
      </c>
      <c r="L163">
        <v>0.94489999999999996</v>
      </c>
    </row>
    <row r="164" spans="1:12" x14ac:dyDescent="0.45">
      <c r="A164" t="s">
        <v>2034</v>
      </c>
      <c r="B164">
        <v>2005</v>
      </c>
      <c r="C164" t="s">
        <v>2006</v>
      </c>
      <c r="D164">
        <v>0.65280000000000005</v>
      </c>
      <c r="E164">
        <v>0.65280000000000005</v>
      </c>
      <c r="F164">
        <v>0.65280000000000005</v>
      </c>
      <c r="G164">
        <v>0.65280000000000005</v>
      </c>
      <c r="H164">
        <v>0.65280000000000005</v>
      </c>
      <c r="I164">
        <v>0.65280000000000005</v>
      </c>
      <c r="J164">
        <v>0.65280000000000005</v>
      </c>
      <c r="K164">
        <v>0.65280000000000005</v>
      </c>
      <c r="L164">
        <v>0.65280000000000005</v>
      </c>
    </row>
    <row r="165" spans="1:12" x14ac:dyDescent="0.45">
      <c r="A165" t="s">
        <v>2034</v>
      </c>
      <c r="B165">
        <v>2005</v>
      </c>
      <c r="C165" t="s">
        <v>2007</v>
      </c>
      <c r="D165">
        <v>1.6999999999999999E-3</v>
      </c>
      <c r="E165">
        <v>1.6999999999999999E-3</v>
      </c>
      <c r="F165">
        <v>1.6999999999999999E-3</v>
      </c>
      <c r="G165">
        <v>1.6999999999999999E-3</v>
      </c>
      <c r="H165">
        <v>1.6999999999999999E-3</v>
      </c>
      <c r="I165">
        <v>1.6999999999999999E-3</v>
      </c>
      <c r="J165">
        <v>1.6999999999999999E-3</v>
      </c>
      <c r="K165">
        <v>1.6999999999999999E-3</v>
      </c>
      <c r="L165">
        <v>1.6999999999999999E-3</v>
      </c>
    </row>
    <row r="166" spans="1:12" x14ac:dyDescent="0.45">
      <c r="A166" t="s">
        <v>2034</v>
      </c>
      <c r="B166">
        <v>2005</v>
      </c>
      <c r="C166" t="s">
        <v>2008</v>
      </c>
      <c r="D166">
        <v>0.1371</v>
      </c>
      <c r="E166">
        <v>0.1371</v>
      </c>
      <c r="F166">
        <v>0.1371</v>
      </c>
      <c r="G166">
        <v>0.1371</v>
      </c>
      <c r="H166">
        <v>0.1371</v>
      </c>
      <c r="I166">
        <v>0.1371</v>
      </c>
      <c r="J166">
        <v>0.1371</v>
      </c>
      <c r="K166">
        <v>0.1371</v>
      </c>
      <c r="L166">
        <v>0.1371</v>
      </c>
    </row>
    <row r="167" spans="1:12" x14ac:dyDescent="0.45">
      <c r="A167" t="s">
        <v>2034</v>
      </c>
      <c r="B167">
        <v>2005</v>
      </c>
      <c r="C167" t="s">
        <v>2009</v>
      </c>
      <c r="D167">
        <v>3.6400000000000002E-2</v>
      </c>
      <c r="E167">
        <v>3.6400000000000002E-2</v>
      </c>
      <c r="F167">
        <v>3.6400000000000002E-2</v>
      </c>
      <c r="G167">
        <v>3.6400000000000002E-2</v>
      </c>
      <c r="H167">
        <v>3.6400000000000002E-2</v>
      </c>
      <c r="I167">
        <v>3.6400000000000002E-2</v>
      </c>
      <c r="J167">
        <v>3.6400000000000002E-2</v>
      </c>
      <c r="K167">
        <v>3.6400000000000002E-2</v>
      </c>
      <c r="L167">
        <v>3.6400000000000002E-2</v>
      </c>
    </row>
    <row r="168" spans="1:12" x14ac:dyDescent="0.45">
      <c r="A168" t="s">
        <v>2034</v>
      </c>
      <c r="B168">
        <v>2005</v>
      </c>
      <c r="C168" t="s">
        <v>2011</v>
      </c>
      <c r="D168">
        <v>2.06E-2</v>
      </c>
      <c r="E168">
        <v>2.06E-2</v>
      </c>
      <c r="F168">
        <v>2.06E-2</v>
      </c>
      <c r="G168">
        <v>2.06E-2</v>
      </c>
      <c r="H168">
        <v>2.06E-2</v>
      </c>
      <c r="I168">
        <v>2.06E-2</v>
      </c>
      <c r="J168">
        <v>2.06E-2</v>
      </c>
      <c r="K168">
        <v>2.06E-2</v>
      </c>
      <c r="L168">
        <v>2.06E-2</v>
      </c>
    </row>
    <row r="169" spans="1:12" x14ac:dyDescent="0.45">
      <c r="A169" t="s">
        <v>2034</v>
      </c>
      <c r="B169">
        <v>2005</v>
      </c>
      <c r="C169" t="s">
        <v>2010</v>
      </c>
      <c r="D169">
        <v>9.6299999999999997E-2</v>
      </c>
      <c r="E169">
        <v>9.6299999999999997E-2</v>
      </c>
      <c r="F169">
        <v>9.6299999999999997E-2</v>
      </c>
      <c r="G169">
        <v>9.6299999999999997E-2</v>
      </c>
      <c r="H169">
        <v>9.6299999999999997E-2</v>
      </c>
      <c r="I169">
        <v>9.6299999999999997E-2</v>
      </c>
      <c r="J169">
        <v>9.6299999999999997E-2</v>
      </c>
      <c r="K169">
        <v>9.6299999999999997E-2</v>
      </c>
      <c r="L169">
        <v>9.6299999999999997E-2</v>
      </c>
    </row>
    <row r="170" spans="1:12" x14ac:dyDescent="0.45">
      <c r="A170" t="s">
        <v>2035</v>
      </c>
      <c r="B170">
        <v>2005</v>
      </c>
      <c r="C170" t="s">
        <v>2007</v>
      </c>
      <c r="D170">
        <v>3.3999999999999998E-3</v>
      </c>
      <c r="E170">
        <v>3.3999999999999998E-3</v>
      </c>
      <c r="F170">
        <v>3.3999999999999998E-3</v>
      </c>
      <c r="G170">
        <v>3.3999999999999998E-3</v>
      </c>
      <c r="H170">
        <v>3.3999999999999998E-3</v>
      </c>
      <c r="I170">
        <v>3.3999999999999998E-3</v>
      </c>
      <c r="J170">
        <v>3.3999999999999998E-3</v>
      </c>
      <c r="K170">
        <v>3.3999999999999998E-3</v>
      </c>
      <c r="L170">
        <v>3.3999999999999998E-3</v>
      </c>
    </row>
    <row r="171" spans="1:12" x14ac:dyDescent="0.45">
      <c r="A171" t="s">
        <v>2035</v>
      </c>
      <c r="B171">
        <v>2005</v>
      </c>
      <c r="C171" t="s">
        <v>2011</v>
      </c>
      <c r="D171">
        <v>4.0800000000000003E-2</v>
      </c>
      <c r="E171">
        <v>4.0800000000000003E-2</v>
      </c>
      <c r="F171">
        <v>4.0800000000000003E-2</v>
      </c>
      <c r="G171">
        <v>4.0800000000000003E-2</v>
      </c>
      <c r="H171">
        <v>4.0800000000000003E-2</v>
      </c>
      <c r="I171">
        <v>4.0800000000000003E-2</v>
      </c>
      <c r="J171">
        <v>4.0800000000000003E-2</v>
      </c>
      <c r="K171">
        <v>4.0800000000000003E-2</v>
      </c>
      <c r="L171">
        <v>4.0800000000000003E-2</v>
      </c>
    </row>
    <row r="172" spans="1:12" x14ac:dyDescent="0.45">
      <c r="A172" t="s">
        <v>2035</v>
      </c>
      <c r="B172">
        <v>2005</v>
      </c>
      <c r="C172" t="s">
        <v>2006</v>
      </c>
      <c r="D172">
        <v>1.07</v>
      </c>
      <c r="E172">
        <v>1.07</v>
      </c>
      <c r="F172">
        <v>1.07</v>
      </c>
      <c r="G172">
        <v>1.07</v>
      </c>
      <c r="H172">
        <v>1.07</v>
      </c>
      <c r="I172">
        <v>1.07</v>
      </c>
      <c r="J172">
        <v>1.07</v>
      </c>
      <c r="K172">
        <v>1.07</v>
      </c>
      <c r="L172">
        <v>1.07</v>
      </c>
    </row>
    <row r="173" spans="1:12" x14ac:dyDescent="0.45">
      <c r="A173" t="s">
        <v>2035</v>
      </c>
      <c r="B173">
        <v>2005</v>
      </c>
      <c r="C173" t="s">
        <v>2008</v>
      </c>
      <c r="D173">
        <v>0.27110000000000001</v>
      </c>
      <c r="E173">
        <v>0.27110000000000001</v>
      </c>
      <c r="F173">
        <v>0.27110000000000001</v>
      </c>
      <c r="G173">
        <v>0.27110000000000001</v>
      </c>
      <c r="H173">
        <v>0.27110000000000001</v>
      </c>
      <c r="I173">
        <v>0.27110000000000001</v>
      </c>
      <c r="J173">
        <v>0.27110000000000001</v>
      </c>
      <c r="K173">
        <v>0.27110000000000001</v>
      </c>
      <c r="L173">
        <v>0.27110000000000001</v>
      </c>
    </row>
    <row r="174" spans="1:12" x14ac:dyDescent="0.45">
      <c r="A174" t="s">
        <v>2035</v>
      </c>
      <c r="B174">
        <v>2005</v>
      </c>
      <c r="C174" t="s">
        <v>2009</v>
      </c>
      <c r="D174">
        <v>7.22E-2</v>
      </c>
      <c r="E174">
        <v>7.22E-2</v>
      </c>
      <c r="F174">
        <v>7.22E-2</v>
      </c>
      <c r="G174">
        <v>7.22E-2</v>
      </c>
      <c r="H174">
        <v>7.22E-2</v>
      </c>
      <c r="I174">
        <v>7.22E-2</v>
      </c>
      <c r="J174">
        <v>7.22E-2</v>
      </c>
      <c r="K174">
        <v>7.22E-2</v>
      </c>
      <c r="L174">
        <v>7.22E-2</v>
      </c>
    </row>
    <row r="175" spans="1:12" x14ac:dyDescent="0.45">
      <c r="A175" t="s">
        <v>2035</v>
      </c>
      <c r="B175">
        <v>2005</v>
      </c>
      <c r="C175" t="s">
        <v>2005</v>
      </c>
      <c r="D175">
        <v>1.6478999999999999</v>
      </c>
      <c r="E175">
        <v>1.6478999999999999</v>
      </c>
      <c r="F175">
        <v>1.6478999999999999</v>
      </c>
      <c r="G175">
        <v>1.6478999999999999</v>
      </c>
      <c r="H175">
        <v>1.6478999999999999</v>
      </c>
      <c r="I175">
        <v>1.6478999999999999</v>
      </c>
      <c r="J175">
        <v>1.6478999999999999</v>
      </c>
      <c r="K175">
        <v>1.6478999999999999</v>
      </c>
      <c r="L175">
        <v>1.6478999999999999</v>
      </c>
    </row>
    <row r="176" spans="1:12" x14ac:dyDescent="0.45">
      <c r="A176" t="s">
        <v>2035</v>
      </c>
      <c r="B176">
        <v>2005</v>
      </c>
      <c r="C176" t="s">
        <v>2010</v>
      </c>
      <c r="D176">
        <v>0.1905</v>
      </c>
      <c r="E176">
        <v>0.1905</v>
      </c>
      <c r="F176">
        <v>0.1905</v>
      </c>
      <c r="G176">
        <v>0.1905</v>
      </c>
      <c r="H176">
        <v>0.1905</v>
      </c>
      <c r="I176">
        <v>0.1905</v>
      </c>
      <c r="J176">
        <v>0.1905</v>
      </c>
      <c r="K176">
        <v>0.1905</v>
      </c>
      <c r="L176">
        <v>0.1905</v>
      </c>
    </row>
    <row r="177" spans="1:12" x14ac:dyDescent="0.45">
      <c r="A177" t="s">
        <v>2036</v>
      </c>
      <c r="B177">
        <v>2005</v>
      </c>
      <c r="C177" t="s">
        <v>2006</v>
      </c>
      <c r="D177">
        <v>0.19520000000000001</v>
      </c>
      <c r="E177">
        <v>0.19520000000000001</v>
      </c>
      <c r="F177">
        <v>0.19520000000000001</v>
      </c>
      <c r="G177">
        <v>0.19520000000000001</v>
      </c>
      <c r="H177">
        <v>0.19520000000000001</v>
      </c>
      <c r="I177">
        <v>0.19520000000000001</v>
      </c>
      <c r="J177">
        <v>0.19520000000000001</v>
      </c>
      <c r="K177">
        <v>0.19520000000000001</v>
      </c>
      <c r="L177">
        <v>0.19520000000000001</v>
      </c>
    </row>
    <row r="178" spans="1:12" x14ac:dyDescent="0.45">
      <c r="A178" t="s">
        <v>2036</v>
      </c>
      <c r="B178">
        <v>2005</v>
      </c>
      <c r="C178" t="s">
        <v>2010</v>
      </c>
      <c r="D178">
        <v>3.0800000000000001E-2</v>
      </c>
      <c r="E178">
        <v>3.0800000000000001E-2</v>
      </c>
      <c r="F178">
        <v>3.0800000000000001E-2</v>
      </c>
      <c r="G178">
        <v>3.0800000000000001E-2</v>
      </c>
      <c r="H178">
        <v>3.0800000000000001E-2</v>
      </c>
      <c r="I178">
        <v>3.0800000000000001E-2</v>
      </c>
      <c r="J178">
        <v>3.0800000000000001E-2</v>
      </c>
      <c r="K178">
        <v>3.0800000000000001E-2</v>
      </c>
      <c r="L178">
        <v>3.0800000000000001E-2</v>
      </c>
    </row>
    <row r="179" spans="1:12" x14ac:dyDescent="0.45">
      <c r="A179" t="s">
        <v>2036</v>
      </c>
      <c r="B179">
        <v>2005</v>
      </c>
      <c r="C179" t="s">
        <v>2008</v>
      </c>
      <c r="D179">
        <v>4.3900000000000002E-2</v>
      </c>
      <c r="E179">
        <v>4.3900000000000002E-2</v>
      </c>
      <c r="F179">
        <v>4.3900000000000002E-2</v>
      </c>
      <c r="G179">
        <v>4.3900000000000002E-2</v>
      </c>
      <c r="H179">
        <v>4.3900000000000002E-2</v>
      </c>
      <c r="I179">
        <v>4.3900000000000002E-2</v>
      </c>
      <c r="J179">
        <v>4.3900000000000002E-2</v>
      </c>
      <c r="K179">
        <v>4.3900000000000002E-2</v>
      </c>
      <c r="L179">
        <v>4.3900000000000002E-2</v>
      </c>
    </row>
    <row r="180" spans="1:12" x14ac:dyDescent="0.45">
      <c r="A180" t="s">
        <v>2036</v>
      </c>
      <c r="B180">
        <v>2005</v>
      </c>
      <c r="C180" t="s">
        <v>2009</v>
      </c>
      <c r="D180">
        <v>1.0200000000000001E-2</v>
      </c>
      <c r="E180">
        <v>1.0200000000000001E-2</v>
      </c>
      <c r="F180">
        <v>1.0200000000000001E-2</v>
      </c>
      <c r="G180">
        <v>1.0200000000000001E-2</v>
      </c>
      <c r="H180">
        <v>1.0200000000000001E-2</v>
      </c>
      <c r="I180">
        <v>1.0200000000000001E-2</v>
      </c>
      <c r="J180">
        <v>1.0200000000000001E-2</v>
      </c>
      <c r="K180">
        <v>1.0200000000000001E-2</v>
      </c>
      <c r="L180">
        <v>1.0200000000000001E-2</v>
      </c>
    </row>
    <row r="181" spans="1:12" x14ac:dyDescent="0.45">
      <c r="A181" t="s">
        <v>2036</v>
      </c>
      <c r="B181">
        <v>2005</v>
      </c>
      <c r="C181" t="s">
        <v>2007</v>
      </c>
      <c r="D181">
        <v>5.9999999999999995E-4</v>
      </c>
      <c r="E181">
        <v>5.9999999999999995E-4</v>
      </c>
      <c r="F181">
        <v>5.9999999999999995E-4</v>
      </c>
      <c r="G181">
        <v>5.9999999999999995E-4</v>
      </c>
      <c r="H181">
        <v>5.9999999999999995E-4</v>
      </c>
      <c r="I181">
        <v>5.9999999999999995E-4</v>
      </c>
      <c r="J181">
        <v>5.9999999999999995E-4</v>
      </c>
      <c r="K181">
        <v>5.9999999999999995E-4</v>
      </c>
      <c r="L181">
        <v>5.9999999999999995E-4</v>
      </c>
    </row>
    <row r="182" spans="1:12" x14ac:dyDescent="0.45">
      <c r="A182" t="s">
        <v>2036</v>
      </c>
      <c r="B182">
        <v>2005</v>
      </c>
      <c r="C182" t="s">
        <v>2011</v>
      </c>
      <c r="D182">
        <v>6.6E-3</v>
      </c>
      <c r="E182">
        <v>6.6E-3</v>
      </c>
      <c r="F182">
        <v>6.6E-3</v>
      </c>
      <c r="G182">
        <v>6.6E-3</v>
      </c>
      <c r="H182">
        <v>6.6E-3</v>
      </c>
      <c r="I182">
        <v>6.6E-3</v>
      </c>
      <c r="J182">
        <v>6.6E-3</v>
      </c>
      <c r="K182">
        <v>6.6E-3</v>
      </c>
      <c r="L182">
        <v>6.6E-3</v>
      </c>
    </row>
    <row r="183" spans="1:12" x14ac:dyDescent="0.45">
      <c r="A183" t="s">
        <v>2036</v>
      </c>
      <c r="B183">
        <v>2005</v>
      </c>
      <c r="C183" t="s">
        <v>2005</v>
      </c>
      <c r="D183">
        <v>0.2873</v>
      </c>
      <c r="E183">
        <v>0.2873</v>
      </c>
      <c r="F183">
        <v>0.2873</v>
      </c>
      <c r="G183">
        <v>0.2873</v>
      </c>
      <c r="H183">
        <v>0.2873</v>
      </c>
      <c r="I183">
        <v>0.2873</v>
      </c>
      <c r="J183">
        <v>0.2873</v>
      </c>
      <c r="K183">
        <v>0.2873</v>
      </c>
      <c r="L183">
        <v>0.2873</v>
      </c>
    </row>
    <row r="184" spans="1:12" x14ac:dyDescent="0.45">
      <c r="A184" t="s">
        <v>2037</v>
      </c>
      <c r="B184">
        <v>2005</v>
      </c>
      <c r="C184" t="s">
        <v>2006</v>
      </c>
      <c r="D184">
        <v>0.32769999999999999</v>
      </c>
      <c r="E184">
        <v>0.32769999999999999</v>
      </c>
      <c r="F184">
        <v>0.32769999999999999</v>
      </c>
      <c r="G184">
        <v>0.32769999999999999</v>
      </c>
      <c r="H184">
        <v>0.32769999999999999</v>
      </c>
      <c r="I184">
        <v>0.32769999999999999</v>
      </c>
      <c r="J184">
        <v>0.32769999999999999</v>
      </c>
      <c r="K184">
        <v>0.32769999999999999</v>
      </c>
      <c r="L184">
        <v>0.32769999999999999</v>
      </c>
    </row>
    <row r="185" spans="1:12" x14ac:dyDescent="0.45">
      <c r="A185" t="s">
        <v>2037</v>
      </c>
      <c r="B185">
        <v>2005</v>
      </c>
      <c r="C185" t="s">
        <v>2008</v>
      </c>
      <c r="D185">
        <v>8.2000000000000003E-2</v>
      </c>
      <c r="E185">
        <v>8.2000000000000003E-2</v>
      </c>
      <c r="F185">
        <v>8.2000000000000003E-2</v>
      </c>
      <c r="G185">
        <v>8.2000000000000003E-2</v>
      </c>
      <c r="H185">
        <v>8.2000000000000003E-2</v>
      </c>
      <c r="I185">
        <v>8.2000000000000003E-2</v>
      </c>
      <c r="J185">
        <v>8.2000000000000003E-2</v>
      </c>
      <c r="K185">
        <v>8.2000000000000003E-2</v>
      </c>
      <c r="L185">
        <v>8.2000000000000003E-2</v>
      </c>
    </row>
    <row r="186" spans="1:12" x14ac:dyDescent="0.45">
      <c r="A186" t="s">
        <v>2037</v>
      </c>
      <c r="B186">
        <v>2005</v>
      </c>
      <c r="C186" t="s">
        <v>2009</v>
      </c>
      <c r="D186">
        <v>2.1700000000000001E-2</v>
      </c>
      <c r="E186">
        <v>2.1700000000000001E-2</v>
      </c>
      <c r="F186">
        <v>2.1700000000000001E-2</v>
      </c>
      <c r="G186">
        <v>2.1700000000000001E-2</v>
      </c>
      <c r="H186">
        <v>2.1700000000000001E-2</v>
      </c>
      <c r="I186">
        <v>2.1700000000000001E-2</v>
      </c>
      <c r="J186">
        <v>2.1700000000000001E-2</v>
      </c>
      <c r="K186">
        <v>2.1700000000000001E-2</v>
      </c>
      <c r="L186">
        <v>2.1700000000000001E-2</v>
      </c>
    </row>
    <row r="187" spans="1:12" x14ac:dyDescent="0.45">
      <c r="A187" t="s">
        <v>2037</v>
      </c>
      <c r="B187">
        <v>2005</v>
      </c>
      <c r="C187" t="s">
        <v>2011</v>
      </c>
      <c r="D187">
        <v>1.23E-2</v>
      </c>
      <c r="E187">
        <v>1.23E-2</v>
      </c>
      <c r="F187">
        <v>1.23E-2</v>
      </c>
      <c r="G187">
        <v>1.23E-2</v>
      </c>
      <c r="H187">
        <v>1.23E-2</v>
      </c>
      <c r="I187">
        <v>1.23E-2</v>
      </c>
      <c r="J187">
        <v>1.23E-2</v>
      </c>
      <c r="K187">
        <v>1.23E-2</v>
      </c>
      <c r="L187">
        <v>1.23E-2</v>
      </c>
    </row>
    <row r="188" spans="1:12" x14ac:dyDescent="0.45">
      <c r="A188" t="s">
        <v>2037</v>
      </c>
      <c r="B188">
        <v>2005</v>
      </c>
      <c r="C188" t="s">
        <v>2005</v>
      </c>
      <c r="D188">
        <v>0.50249999999999995</v>
      </c>
      <c r="E188">
        <v>0.50249999999999995</v>
      </c>
      <c r="F188">
        <v>0.50249999999999995</v>
      </c>
      <c r="G188">
        <v>0.50249999999999995</v>
      </c>
      <c r="H188">
        <v>0.50249999999999995</v>
      </c>
      <c r="I188">
        <v>0.50249999999999995</v>
      </c>
      <c r="J188">
        <v>0.50249999999999995</v>
      </c>
      <c r="K188">
        <v>0.50249999999999995</v>
      </c>
      <c r="L188">
        <v>0.50249999999999995</v>
      </c>
    </row>
    <row r="189" spans="1:12" x14ac:dyDescent="0.45">
      <c r="A189" t="s">
        <v>2037</v>
      </c>
      <c r="B189">
        <v>2005</v>
      </c>
      <c r="C189" t="s">
        <v>2010</v>
      </c>
      <c r="D189">
        <v>5.7599999999999998E-2</v>
      </c>
      <c r="E189">
        <v>5.7599999999999998E-2</v>
      </c>
      <c r="F189">
        <v>5.7599999999999998E-2</v>
      </c>
      <c r="G189">
        <v>5.7599999999999998E-2</v>
      </c>
      <c r="H189">
        <v>5.7599999999999998E-2</v>
      </c>
      <c r="I189">
        <v>5.7599999999999998E-2</v>
      </c>
      <c r="J189">
        <v>5.7599999999999998E-2</v>
      </c>
      <c r="K189">
        <v>5.7599999999999998E-2</v>
      </c>
      <c r="L189">
        <v>5.7599999999999998E-2</v>
      </c>
    </row>
    <row r="190" spans="1:12" x14ac:dyDescent="0.45">
      <c r="A190" t="s">
        <v>2037</v>
      </c>
      <c r="B190">
        <v>2005</v>
      </c>
      <c r="C190" t="s">
        <v>2007</v>
      </c>
      <c r="D190">
        <v>1E-3</v>
      </c>
      <c r="E190">
        <v>1E-3</v>
      </c>
      <c r="F190">
        <v>1E-3</v>
      </c>
      <c r="G190">
        <v>1E-3</v>
      </c>
      <c r="H190">
        <v>1E-3</v>
      </c>
      <c r="I190">
        <v>1E-3</v>
      </c>
      <c r="J190">
        <v>1E-3</v>
      </c>
      <c r="K190">
        <v>1E-3</v>
      </c>
      <c r="L190">
        <v>1E-3</v>
      </c>
    </row>
    <row r="191" spans="1:12" x14ac:dyDescent="0.45">
      <c r="A191" t="s">
        <v>2038</v>
      </c>
      <c r="B191">
        <v>2005</v>
      </c>
      <c r="C191" t="s">
        <v>2010</v>
      </c>
      <c r="D191">
        <v>7.7700000000000005E-2</v>
      </c>
      <c r="E191">
        <v>7.7700000000000005E-2</v>
      </c>
      <c r="F191">
        <v>7.7700000000000005E-2</v>
      </c>
      <c r="G191">
        <v>7.7700000000000005E-2</v>
      </c>
      <c r="H191">
        <v>7.7700000000000005E-2</v>
      </c>
      <c r="I191">
        <v>7.7700000000000005E-2</v>
      </c>
      <c r="J191">
        <v>7.7700000000000005E-2</v>
      </c>
      <c r="K191">
        <v>7.7700000000000005E-2</v>
      </c>
      <c r="L191">
        <v>7.7700000000000005E-2</v>
      </c>
    </row>
    <row r="192" spans="1:12" x14ac:dyDescent="0.45">
      <c r="A192" t="s">
        <v>2038</v>
      </c>
      <c r="B192">
        <v>2005</v>
      </c>
      <c r="C192" t="s">
        <v>2011</v>
      </c>
      <c r="D192">
        <v>1.66E-2</v>
      </c>
      <c r="E192">
        <v>1.66E-2</v>
      </c>
      <c r="F192">
        <v>1.66E-2</v>
      </c>
      <c r="G192">
        <v>1.66E-2</v>
      </c>
      <c r="H192">
        <v>1.66E-2</v>
      </c>
      <c r="I192">
        <v>1.66E-2</v>
      </c>
      <c r="J192">
        <v>1.66E-2</v>
      </c>
      <c r="K192">
        <v>1.66E-2</v>
      </c>
      <c r="L192">
        <v>1.66E-2</v>
      </c>
    </row>
    <row r="193" spans="1:12" x14ac:dyDescent="0.45">
      <c r="A193" t="s">
        <v>2038</v>
      </c>
      <c r="B193">
        <v>2005</v>
      </c>
      <c r="C193" t="s">
        <v>2005</v>
      </c>
      <c r="D193">
        <v>0.66679999999999995</v>
      </c>
      <c r="E193">
        <v>0.66679999999999995</v>
      </c>
      <c r="F193">
        <v>0.66679999999999995</v>
      </c>
      <c r="G193">
        <v>0.66679999999999995</v>
      </c>
      <c r="H193">
        <v>0.66679999999999995</v>
      </c>
      <c r="I193">
        <v>0.66679999999999995</v>
      </c>
      <c r="J193">
        <v>0.66679999999999995</v>
      </c>
      <c r="K193">
        <v>0.66679999999999995</v>
      </c>
      <c r="L193">
        <v>0.66679999999999995</v>
      </c>
    </row>
    <row r="194" spans="1:12" x14ac:dyDescent="0.45">
      <c r="A194" t="s">
        <v>2038</v>
      </c>
      <c r="B194">
        <v>2005</v>
      </c>
      <c r="C194" t="s">
        <v>2009</v>
      </c>
      <c r="D194">
        <v>2.4799999999999999E-2</v>
      </c>
      <c r="E194">
        <v>2.4799999999999999E-2</v>
      </c>
      <c r="F194">
        <v>2.4799999999999999E-2</v>
      </c>
      <c r="G194">
        <v>2.4799999999999999E-2</v>
      </c>
      <c r="H194">
        <v>2.4799999999999999E-2</v>
      </c>
      <c r="I194">
        <v>2.4799999999999999E-2</v>
      </c>
      <c r="J194">
        <v>2.4799999999999999E-2</v>
      </c>
      <c r="K194">
        <v>2.4799999999999999E-2</v>
      </c>
      <c r="L194">
        <v>2.4799999999999999E-2</v>
      </c>
    </row>
    <row r="195" spans="1:12" x14ac:dyDescent="0.45">
      <c r="A195" t="s">
        <v>2038</v>
      </c>
      <c r="B195">
        <v>2005</v>
      </c>
      <c r="C195" t="s">
        <v>2007</v>
      </c>
      <c r="D195">
        <v>1.4E-3</v>
      </c>
      <c r="E195">
        <v>1.4E-3</v>
      </c>
      <c r="F195">
        <v>1.4E-3</v>
      </c>
      <c r="G195">
        <v>1.4E-3</v>
      </c>
      <c r="H195">
        <v>1.4E-3</v>
      </c>
      <c r="I195">
        <v>1.4E-3</v>
      </c>
      <c r="J195">
        <v>1.4E-3</v>
      </c>
      <c r="K195">
        <v>1.4E-3</v>
      </c>
      <c r="L195">
        <v>1.4E-3</v>
      </c>
    </row>
    <row r="196" spans="1:12" x14ac:dyDescent="0.45">
      <c r="A196" t="s">
        <v>2038</v>
      </c>
      <c r="B196">
        <v>2005</v>
      </c>
      <c r="C196" t="s">
        <v>2008</v>
      </c>
      <c r="D196">
        <v>0.1106</v>
      </c>
      <c r="E196">
        <v>0.1106</v>
      </c>
      <c r="F196">
        <v>0.1106</v>
      </c>
      <c r="G196">
        <v>0.1106</v>
      </c>
      <c r="H196">
        <v>0.1106</v>
      </c>
      <c r="I196">
        <v>0.1106</v>
      </c>
      <c r="J196">
        <v>0.1106</v>
      </c>
      <c r="K196">
        <v>0.1106</v>
      </c>
      <c r="L196">
        <v>0.1106</v>
      </c>
    </row>
    <row r="197" spans="1:12" x14ac:dyDescent="0.45">
      <c r="A197" t="s">
        <v>2038</v>
      </c>
      <c r="B197">
        <v>2005</v>
      </c>
      <c r="C197" t="s">
        <v>2006</v>
      </c>
      <c r="D197">
        <v>0.43569999999999998</v>
      </c>
      <c r="E197">
        <v>0.43569999999999998</v>
      </c>
      <c r="F197">
        <v>0.43569999999999998</v>
      </c>
      <c r="G197">
        <v>0.43569999999999998</v>
      </c>
      <c r="H197">
        <v>0.43569999999999998</v>
      </c>
      <c r="I197">
        <v>0.43569999999999998</v>
      </c>
      <c r="J197">
        <v>0.43569999999999998</v>
      </c>
      <c r="K197">
        <v>0.43569999999999998</v>
      </c>
      <c r="L197">
        <v>0.43569999999999998</v>
      </c>
    </row>
    <row r="198" spans="1:12" x14ac:dyDescent="0.45">
      <c r="A198" t="s">
        <v>2039</v>
      </c>
      <c r="B198">
        <v>2005</v>
      </c>
      <c r="C198" t="s">
        <v>2006</v>
      </c>
      <c r="D198">
        <v>0.2288</v>
      </c>
      <c r="E198">
        <v>0.2288</v>
      </c>
      <c r="F198">
        <v>0.2288</v>
      </c>
      <c r="G198">
        <v>0.2288</v>
      </c>
      <c r="H198">
        <v>0.2288</v>
      </c>
      <c r="I198">
        <v>0.2288</v>
      </c>
      <c r="J198">
        <v>0.2288</v>
      </c>
      <c r="K198">
        <v>0.2288</v>
      </c>
      <c r="L198">
        <v>0.2288</v>
      </c>
    </row>
    <row r="199" spans="1:12" x14ac:dyDescent="0.45">
      <c r="A199" t="s">
        <v>2039</v>
      </c>
      <c r="B199">
        <v>2005</v>
      </c>
      <c r="C199" t="s">
        <v>2010</v>
      </c>
      <c r="D199">
        <v>4.3400000000000001E-2</v>
      </c>
      <c r="E199">
        <v>4.3400000000000001E-2</v>
      </c>
      <c r="F199">
        <v>4.3400000000000001E-2</v>
      </c>
      <c r="G199">
        <v>4.3400000000000001E-2</v>
      </c>
      <c r="H199">
        <v>4.3400000000000001E-2</v>
      </c>
      <c r="I199">
        <v>4.3400000000000001E-2</v>
      </c>
      <c r="J199">
        <v>4.3400000000000001E-2</v>
      </c>
      <c r="K199">
        <v>4.3400000000000001E-2</v>
      </c>
      <c r="L199">
        <v>4.3400000000000001E-2</v>
      </c>
    </row>
    <row r="200" spans="1:12" x14ac:dyDescent="0.45">
      <c r="A200" t="s">
        <v>2039</v>
      </c>
      <c r="B200">
        <v>2005</v>
      </c>
      <c r="C200" t="s">
        <v>2011</v>
      </c>
      <c r="D200">
        <v>9.2999999999999992E-3</v>
      </c>
      <c r="E200">
        <v>9.2999999999999992E-3</v>
      </c>
      <c r="F200">
        <v>9.2999999999999992E-3</v>
      </c>
      <c r="G200">
        <v>9.2999999999999992E-3</v>
      </c>
      <c r="H200">
        <v>9.2999999999999992E-3</v>
      </c>
      <c r="I200">
        <v>9.2999999999999992E-3</v>
      </c>
      <c r="J200">
        <v>9.2999999999999992E-3</v>
      </c>
      <c r="K200">
        <v>9.2999999999999992E-3</v>
      </c>
      <c r="L200">
        <v>9.2999999999999992E-3</v>
      </c>
    </row>
    <row r="201" spans="1:12" x14ac:dyDescent="0.45">
      <c r="A201" t="s">
        <v>2039</v>
      </c>
      <c r="B201">
        <v>2005</v>
      </c>
      <c r="C201" t="s">
        <v>2009</v>
      </c>
      <c r="D201">
        <v>1.3599999999999999E-2</v>
      </c>
      <c r="E201">
        <v>1.3599999999999999E-2</v>
      </c>
      <c r="F201">
        <v>1.3599999999999999E-2</v>
      </c>
      <c r="G201">
        <v>1.3599999999999999E-2</v>
      </c>
      <c r="H201">
        <v>1.3599999999999999E-2</v>
      </c>
      <c r="I201">
        <v>1.3599999999999999E-2</v>
      </c>
      <c r="J201">
        <v>1.3599999999999999E-2</v>
      </c>
      <c r="K201">
        <v>1.3599999999999999E-2</v>
      </c>
      <c r="L201">
        <v>1.3599999999999999E-2</v>
      </c>
    </row>
    <row r="202" spans="1:12" x14ac:dyDescent="0.45">
      <c r="A202" t="s">
        <v>2039</v>
      </c>
      <c r="B202">
        <v>2005</v>
      </c>
      <c r="C202" t="s">
        <v>2008</v>
      </c>
      <c r="D202">
        <v>6.1800000000000001E-2</v>
      </c>
      <c r="E202">
        <v>6.1800000000000001E-2</v>
      </c>
      <c r="F202">
        <v>6.1800000000000001E-2</v>
      </c>
      <c r="G202">
        <v>6.1800000000000001E-2</v>
      </c>
      <c r="H202">
        <v>6.1800000000000001E-2</v>
      </c>
      <c r="I202">
        <v>6.1800000000000001E-2</v>
      </c>
      <c r="J202">
        <v>6.1800000000000001E-2</v>
      </c>
      <c r="K202">
        <v>6.1800000000000001E-2</v>
      </c>
      <c r="L202">
        <v>6.1800000000000001E-2</v>
      </c>
    </row>
    <row r="203" spans="1:12" x14ac:dyDescent="0.45">
      <c r="A203" t="s">
        <v>2039</v>
      </c>
      <c r="B203">
        <v>2005</v>
      </c>
      <c r="C203" t="s">
        <v>2005</v>
      </c>
      <c r="D203">
        <v>0.35770000000000002</v>
      </c>
      <c r="E203">
        <v>0.35770000000000002</v>
      </c>
      <c r="F203">
        <v>0.35770000000000002</v>
      </c>
      <c r="G203">
        <v>0.35770000000000002</v>
      </c>
      <c r="H203">
        <v>0.35770000000000002</v>
      </c>
      <c r="I203">
        <v>0.35770000000000002</v>
      </c>
      <c r="J203">
        <v>0.35770000000000002</v>
      </c>
      <c r="K203">
        <v>0.35770000000000002</v>
      </c>
      <c r="L203">
        <v>0.35770000000000002</v>
      </c>
    </row>
    <row r="204" spans="1:12" x14ac:dyDescent="0.45">
      <c r="A204" t="s">
        <v>2039</v>
      </c>
      <c r="B204">
        <v>2005</v>
      </c>
      <c r="C204" t="s">
        <v>2007</v>
      </c>
      <c r="D204">
        <v>8.0000000000000004E-4</v>
      </c>
      <c r="E204">
        <v>8.0000000000000004E-4</v>
      </c>
      <c r="F204">
        <v>8.0000000000000004E-4</v>
      </c>
      <c r="G204">
        <v>8.0000000000000004E-4</v>
      </c>
      <c r="H204">
        <v>8.0000000000000004E-4</v>
      </c>
      <c r="I204">
        <v>8.0000000000000004E-4</v>
      </c>
      <c r="J204">
        <v>8.0000000000000004E-4</v>
      </c>
      <c r="K204">
        <v>8.0000000000000004E-4</v>
      </c>
      <c r="L204">
        <v>8.0000000000000004E-4</v>
      </c>
    </row>
    <row r="205" spans="1:12" x14ac:dyDescent="0.45">
      <c r="A205" t="s">
        <v>2040</v>
      </c>
      <c r="B205">
        <v>2005</v>
      </c>
      <c r="C205" t="s">
        <v>2008</v>
      </c>
      <c r="D205">
        <v>0.4113</v>
      </c>
      <c r="E205">
        <v>0.4113</v>
      </c>
      <c r="F205">
        <v>0.4113</v>
      </c>
      <c r="G205">
        <v>0.4113</v>
      </c>
      <c r="H205">
        <v>0.4113</v>
      </c>
      <c r="I205">
        <v>0.4113</v>
      </c>
      <c r="J205">
        <v>0.4113</v>
      </c>
      <c r="K205">
        <v>0.4113</v>
      </c>
      <c r="L205">
        <v>0.4113</v>
      </c>
    </row>
    <row r="206" spans="1:12" x14ac:dyDescent="0.45">
      <c r="A206" t="s">
        <v>2040</v>
      </c>
      <c r="B206">
        <v>2005</v>
      </c>
      <c r="C206" t="s">
        <v>2007</v>
      </c>
      <c r="D206">
        <v>5.1999999999999998E-3</v>
      </c>
      <c r="E206">
        <v>5.1999999999999998E-3</v>
      </c>
      <c r="F206">
        <v>5.1999999999999998E-3</v>
      </c>
      <c r="G206">
        <v>5.1999999999999998E-3</v>
      </c>
      <c r="H206">
        <v>5.1999999999999998E-3</v>
      </c>
      <c r="I206">
        <v>5.1999999999999998E-3</v>
      </c>
      <c r="J206">
        <v>5.1999999999999998E-3</v>
      </c>
      <c r="K206">
        <v>5.1999999999999998E-3</v>
      </c>
      <c r="L206">
        <v>5.1999999999999998E-3</v>
      </c>
    </row>
    <row r="207" spans="1:12" x14ac:dyDescent="0.45">
      <c r="A207" t="s">
        <v>2040</v>
      </c>
      <c r="B207">
        <v>2005</v>
      </c>
      <c r="C207" t="s">
        <v>2011</v>
      </c>
      <c r="D207">
        <v>6.1800000000000001E-2</v>
      </c>
      <c r="E207">
        <v>6.1800000000000001E-2</v>
      </c>
      <c r="F207">
        <v>6.1800000000000001E-2</v>
      </c>
      <c r="G207">
        <v>6.1800000000000001E-2</v>
      </c>
      <c r="H207">
        <v>6.1800000000000001E-2</v>
      </c>
      <c r="I207">
        <v>6.1800000000000001E-2</v>
      </c>
      <c r="J207">
        <v>6.1800000000000001E-2</v>
      </c>
      <c r="K207">
        <v>6.1800000000000001E-2</v>
      </c>
      <c r="L207">
        <v>6.1800000000000001E-2</v>
      </c>
    </row>
    <row r="208" spans="1:12" x14ac:dyDescent="0.45">
      <c r="A208" t="s">
        <v>2040</v>
      </c>
      <c r="B208">
        <v>2005</v>
      </c>
      <c r="C208" t="s">
        <v>2009</v>
      </c>
      <c r="D208">
        <v>8.7800000000000003E-2</v>
      </c>
      <c r="E208">
        <v>8.7800000000000003E-2</v>
      </c>
      <c r="F208">
        <v>8.7800000000000003E-2</v>
      </c>
      <c r="G208">
        <v>8.7800000000000003E-2</v>
      </c>
      <c r="H208">
        <v>8.7800000000000003E-2</v>
      </c>
      <c r="I208">
        <v>8.7800000000000003E-2</v>
      </c>
      <c r="J208">
        <v>8.7800000000000003E-2</v>
      </c>
      <c r="K208">
        <v>8.7800000000000003E-2</v>
      </c>
      <c r="L208">
        <v>8.7800000000000003E-2</v>
      </c>
    </row>
    <row r="209" spans="1:12" x14ac:dyDescent="0.45">
      <c r="A209" t="s">
        <v>2040</v>
      </c>
      <c r="B209">
        <v>2005</v>
      </c>
      <c r="C209" t="s">
        <v>2010</v>
      </c>
      <c r="D209">
        <v>0.28889999999999999</v>
      </c>
      <c r="E209">
        <v>0.28889999999999999</v>
      </c>
      <c r="F209">
        <v>0.28889999999999999</v>
      </c>
      <c r="G209">
        <v>0.28889999999999999</v>
      </c>
      <c r="H209">
        <v>0.28889999999999999</v>
      </c>
      <c r="I209">
        <v>0.28889999999999999</v>
      </c>
      <c r="J209">
        <v>0.28889999999999999</v>
      </c>
      <c r="K209">
        <v>0.28889999999999999</v>
      </c>
      <c r="L209">
        <v>0.28889999999999999</v>
      </c>
    </row>
    <row r="210" spans="1:12" x14ac:dyDescent="0.45">
      <c r="A210" t="s">
        <v>2040</v>
      </c>
      <c r="B210">
        <v>2005</v>
      </c>
      <c r="C210" t="s">
        <v>2006</v>
      </c>
      <c r="D210">
        <v>1.3071999999999999</v>
      </c>
      <c r="E210">
        <v>1.3071999999999999</v>
      </c>
      <c r="F210">
        <v>1.3071999999999999</v>
      </c>
      <c r="G210">
        <v>1.3071999999999999</v>
      </c>
      <c r="H210">
        <v>1.3071999999999999</v>
      </c>
      <c r="I210">
        <v>1.3071999999999999</v>
      </c>
      <c r="J210">
        <v>1.3071999999999999</v>
      </c>
      <c r="K210">
        <v>1.3071999999999999</v>
      </c>
      <c r="L210">
        <v>1.3071999999999999</v>
      </c>
    </row>
    <row r="211" spans="1:12" x14ac:dyDescent="0.45">
      <c r="A211" t="s">
        <v>2040</v>
      </c>
      <c r="B211">
        <v>2005</v>
      </c>
      <c r="C211" t="s">
        <v>2005</v>
      </c>
      <c r="D211">
        <v>2.1621999999999999</v>
      </c>
      <c r="E211">
        <v>2.1621999999999999</v>
      </c>
      <c r="F211">
        <v>2.1621999999999999</v>
      </c>
      <c r="G211">
        <v>2.1621999999999999</v>
      </c>
      <c r="H211">
        <v>2.1621999999999999</v>
      </c>
      <c r="I211">
        <v>2.1621999999999999</v>
      </c>
      <c r="J211">
        <v>2.1621999999999999</v>
      </c>
      <c r="K211">
        <v>2.1621999999999999</v>
      </c>
      <c r="L211">
        <v>2.1621999999999999</v>
      </c>
    </row>
    <row r="212" spans="1:12" x14ac:dyDescent="0.45">
      <c r="A212" t="s">
        <v>2041</v>
      </c>
      <c r="B212">
        <v>2005</v>
      </c>
      <c r="C212" t="s">
        <v>2009</v>
      </c>
      <c r="D212">
        <v>2.0299999999999999E-2</v>
      </c>
      <c r="E212">
        <v>2.0299999999999999E-2</v>
      </c>
      <c r="F212">
        <v>2.0299999999999999E-2</v>
      </c>
      <c r="G212">
        <v>2.0299999999999999E-2</v>
      </c>
      <c r="H212">
        <v>2.0299999999999999E-2</v>
      </c>
      <c r="I212">
        <v>2.0299999999999999E-2</v>
      </c>
      <c r="J212">
        <v>2.0299999999999999E-2</v>
      </c>
      <c r="K212">
        <v>2.0299999999999999E-2</v>
      </c>
      <c r="L212">
        <v>2.0299999999999999E-2</v>
      </c>
    </row>
    <row r="213" spans="1:12" x14ac:dyDescent="0.45">
      <c r="A213" t="s">
        <v>2041</v>
      </c>
      <c r="B213">
        <v>2005</v>
      </c>
      <c r="C213" t="s">
        <v>2006</v>
      </c>
      <c r="D213">
        <v>0.4269</v>
      </c>
      <c r="E213">
        <v>0.4269</v>
      </c>
      <c r="F213">
        <v>0.4269</v>
      </c>
      <c r="G213">
        <v>0.4269</v>
      </c>
      <c r="H213">
        <v>0.4269</v>
      </c>
      <c r="I213">
        <v>0.4269</v>
      </c>
      <c r="J213">
        <v>0.4269</v>
      </c>
      <c r="K213">
        <v>0.4269</v>
      </c>
      <c r="L213">
        <v>0.4269</v>
      </c>
    </row>
    <row r="214" spans="1:12" x14ac:dyDescent="0.45">
      <c r="A214" t="s">
        <v>2041</v>
      </c>
      <c r="B214">
        <v>2005</v>
      </c>
      <c r="C214" t="s">
        <v>2007</v>
      </c>
      <c r="D214">
        <v>1.1000000000000001E-3</v>
      </c>
      <c r="E214">
        <v>1.1000000000000001E-3</v>
      </c>
      <c r="F214">
        <v>1.1000000000000001E-3</v>
      </c>
      <c r="G214">
        <v>1.1000000000000001E-3</v>
      </c>
      <c r="H214">
        <v>1.1000000000000001E-3</v>
      </c>
      <c r="I214">
        <v>1.1000000000000001E-3</v>
      </c>
      <c r="J214">
        <v>1.1000000000000001E-3</v>
      </c>
      <c r="K214">
        <v>1.1000000000000001E-3</v>
      </c>
      <c r="L214">
        <v>1.1000000000000001E-3</v>
      </c>
    </row>
    <row r="215" spans="1:12" x14ac:dyDescent="0.45">
      <c r="A215" t="s">
        <v>2041</v>
      </c>
      <c r="B215">
        <v>2005</v>
      </c>
      <c r="C215" t="s">
        <v>2008</v>
      </c>
      <c r="D215">
        <v>8.9399999999999993E-2</v>
      </c>
      <c r="E215">
        <v>8.9399999999999993E-2</v>
      </c>
      <c r="F215">
        <v>8.9399999999999993E-2</v>
      </c>
      <c r="G215">
        <v>8.9399999999999993E-2</v>
      </c>
      <c r="H215">
        <v>8.9399999999999993E-2</v>
      </c>
      <c r="I215">
        <v>8.9399999999999993E-2</v>
      </c>
      <c r="J215">
        <v>8.9399999999999993E-2</v>
      </c>
      <c r="K215">
        <v>8.9399999999999993E-2</v>
      </c>
      <c r="L215">
        <v>8.9399999999999993E-2</v>
      </c>
    </row>
    <row r="216" spans="1:12" x14ac:dyDescent="0.45">
      <c r="A216" t="s">
        <v>2041</v>
      </c>
      <c r="B216">
        <v>2005</v>
      </c>
      <c r="C216" t="s">
        <v>2011</v>
      </c>
      <c r="D216">
        <v>1.34E-2</v>
      </c>
      <c r="E216">
        <v>1.34E-2</v>
      </c>
      <c r="F216">
        <v>1.34E-2</v>
      </c>
      <c r="G216">
        <v>1.34E-2</v>
      </c>
      <c r="H216">
        <v>1.34E-2</v>
      </c>
      <c r="I216">
        <v>1.34E-2</v>
      </c>
      <c r="J216">
        <v>1.34E-2</v>
      </c>
      <c r="K216">
        <v>1.34E-2</v>
      </c>
      <c r="L216">
        <v>1.34E-2</v>
      </c>
    </row>
    <row r="217" spans="1:12" x14ac:dyDescent="0.45">
      <c r="A217" t="s">
        <v>2041</v>
      </c>
      <c r="B217">
        <v>2005</v>
      </c>
      <c r="C217" t="s">
        <v>2010</v>
      </c>
      <c r="D217">
        <v>6.2799999999999995E-2</v>
      </c>
      <c r="E217">
        <v>6.2799999999999995E-2</v>
      </c>
      <c r="F217">
        <v>6.2799999999999995E-2</v>
      </c>
      <c r="G217">
        <v>6.2799999999999995E-2</v>
      </c>
      <c r="H217">
        <v>6.2799999999999995E-2</v>
      </c>
      <c r="I217">
        <v>6.2799999999999995E-2</v>
      </c>
      <c r="J217">
        <v>6.2799999999999995E-2</v>
      </c>
      <c r="K217">
        <v>6.2799999999999995E-2</v>
      </c>
      <c r="L217">
        <v>6.2799999999999995E-2</v>
      </c>
    </row>
    <row r="218" spans="1:12" x14ac:dyDescent="0.45">
      <c r="A218" t="s">
        <v>2041</v>
      </c>
      <c r="B218">
        <v>2005</v>
      </c>
      <c r="C218" t="s">
        <v>2005</v>
      </c>
      <c r="D218">
        <v>0.61409999999999998</v>
      </c>
      <c r="E218">
        <v>0.61409999999999998</v>
      </c>
      <c r="F218">
        <v>0.61409999999999998</v>
      </c>
      <c r="G218">
        <v>0.61409999999999998</v>
      </c>
      <c r="H218">
        <v>0.61409999999999998</v>
      </c>
      <c r="I218">
        <v>0.61409999999999998</v>
      </c>
      <c r="J218">
        <v>0.61409999999999998</v>
      </c>
      <c r="K218">
        <v>0.61409999999999998</v>
      </c>
      <c r="L218">
        <v>0.61409999999999998</v>
      </c>
    </row>
    <row r="219" spans="1:12" x14ac:dyDescent="0.45">
      <c r="A219" t="s">
        <v>2042</v>
      </c>
      <c r="B219">
        <v>2005</v>
      </c>
      <c r="C219" t="s">
        <v>2011</v>
      </c>
      <c r="D219">
        <v>0.1361</v>
      </c>
      <c r="E219">
        <v>0.1361</v>
      </c>
      <c r="F219">
        <v>0.1361</v>
      </c>
      <c r="G219">
        <v>0.1361</v>
      </c>
      <c r="H219">
        <v>0.1361</v>
      </c>
      <c r="I219">
        <v>0.1361</v>
      </c>
      <c r="J219">
        <v>0.1361</v>
      </c>
      <c r="K219">
        <v>0.1361</v>
      </c>
      <c r="L219">
        <v>0.1361</v>
      </c>
    </row>
    <row r="220" spans="1:12" x14ac:dyDescent="0.45">
      <c r="A220" t="s">
        <v>2042</v>
      </c>
      <c r="B220">
        <v>2005</v>
      </c>
      <c r="C220" t="s">
        <v>2005</v>
      </c>
      <c r="D220">
        <v>4.3723999999999998</v>
      </c>
      <c r="E220">
        <v>4.3723999999999998</v>
      </c>
      <c r="F220">
        <v>4.3723999999999998</v>
      </c>
      <c r="G220">
        <v>4.3723999999999998</v>
      </c>
      <c r="H220">
        <v>4.3723999999999998</v>
      </c>
      <c r="I220">
        <v>4.3723999999999998</v>
      </c>
      <c r="J220">
        <v>4.3723999999999998</v>
      </c>
      <c r="K220">
        <v>4.3723999999999998</v>
      </c>
      <c r="L220">
        <v>4.3723999999999998</v>
      </c>
    </row>
    <row r="221" spans="1:12" x14ac:dyDescent="0.45">
      <c r="A221" t="s">
        <v>2042</v>
      </c>
      <c r="B221">
        <v>2005</v>
      </c>
      <c r="C221" t="s">
        <v>2009</v>
      </c>
      <c r="D221">
        <v>0.1963</v>
      </c>
      <c r="E221">
        <v>0.1963</v>
      </c>
      <c r="F221">
        <v>0.1963</v>
      </c>
      <c r="G221">
        <v>0.1963</v>
      </c>
      <c r="H221">
        <v>0.1963</v>
      </c>
      <c r="I221">
        <v>0.1963</v>
      </c>
      <c r="J221">
        <v>0.1963</v>
      </c>
      <c r="K221">
        <v>0.1963</v>
      </c>
      <c r="L221">
        <v>0.1963</v>
      </c>
    </row>
    <row r="222" spans="1:12" x14ac:dyDescent="0.45">
      <c r="A222" t="s">
        <v>2042</v>
      </c>
      <c r="B222">
        <v>2005</v>
      </c>
      <c r="C222" t="s">
        <v>2008</v>
      </c>
      <c r="D222">
        <v>0.90559999999999996</v>
      </c>
      <c r="E222">
        <v>0.90559999999999996</v>
      </c>
      <c r="F222">
        <v>0.90559999999999996</v>
      </c>
      <c r="G222">
        <v>0.90559999999999996</v>
      </c>
      <c r="H222">
        <v>0.90559999999999996</v>
      </c>
      <c r="I222">
        <v>0.90559999999999996</v>
      </c>
      <c r="J222">
        <v>0.90559999999999996</v>
      </c>
      <c r="K222">
        <v>0.90559999999999996</v>
      </c>
      <c r="L222">
        <v>0.90559999999999996</v>
      </c>
    </row>
    <row r="223" spans="1:12" x14ac:dyDescent="0.45">
      <c r="A223" t="s">
        <v>2042</v>
      </c>
      <c r="B223">
        <v>2005</v>
      </c>
      <c r="C223" t="s">
        <v>2007</v>
      </c>
      <c r="D223">
        <v>1.15E-2</v>
      </c>
      <c r="E223">
        <v>1.15E-2</v>
      </c>
      <c r="F223">
        <v>1.15E-2</v>
      </c>
      <c r="G223">
        <v>1.15E-2</v>
      </c>
      <c r="H223">
        <v>1.15E-2</v>
      </c>
      <c r="I223">
        <v>1.15E-2</v>
      </c>
      <c r="J223">
        <v>1.15E-2</v>
      </c>
      <c r="K223">
        <v>1.15E-2</v>
      </c>
      <c r="L223">
        <v>1.15E-2</v>
      </c>
    </row>
    <row r="224" spans="1:12" x14ac:dyDescent="0.45">
      <c r="A224" t="s">
        <v>2042</v>
      </c>
      <c r="B224">
        <v>2005</v>
      </c>
      <c r="C224" t="s">
        <v>2006</v>
      </c>
      <c r="D224">
        <v>2.4866999999999999</v>
      </c>
      <c r="E224">
        <v>2.4866999999999999</v>
      </c>
      <c r="F224">
        <v>2.4866999999999999</v>
      </c>
      <c r="G224">
        <v>2.4866999999999999</v>
      </c>
      <c r="H224">
        <v>2.4866999999999999</v>
      </c>
      <c r="I224">
        <v>2.4866999999999999</v>
      </c>
      <c r="J224">
        <v>2.4866999999999999</v>
      </c>
      <c r="K224">
        <v>2.4866999999999999</v>
      </c>
      <c r="L224">
        <v>2.4866999999999999</v>
      </c>
    </row>
    <row r="225" spans="1:12" x14ac:dyDescent="0.45">
      <c r="A225" t="s">
        <v>2042</v>
      </c>
      <c r="B225">
        <v>2005</v>
      </c>
      <c r="C225" t="s">
        <v>2010</v>
      </c>
      <c r="D225">
        <v>0.63619999999999999</v>
      </c>
      <c r="E225">
        <v>0.63619999999999999</v>
      </c>
      <c r="F225">
        <v>0.63619999999999999</v>
      </c>
      <c r="G225">
        <v>0.63619999999999999</v>
      </c>
      <c r="H225">
        <v>0.63619999999999999</v>
      </c>
      <c r="I225">
        <v>0.63619999999999999</v>
      </c>
      <c r="J225">
        <v>0.63619999999999999</v>
      </c>
      <c r="K225">
        <v>0.63619999999999999</v>
      </c>
      <c r="L225">
        <v>0.63619999999999999</v>
      </c>
    </row>
    <row r="226" spans="1:12" x14ac:dyDescent="0.45">
      <c r="A226" t="s">
        <v>2043</v>
      </c>
      <c r="B226">
        <v>2005</v>
      </c>
      <c r="C226" t="s">
        <v>2010</v>
      </c>
      <c r="D226">
        <v>0.28749999999999998</v>
      </c>
      <c r="E226">
        <v>0.28749999999999998</v>
      </c>
      <c r="F226">
        <v>0.28749999999999998</v>
      </c>
      <c r="G226">
        <v>0.28749999999999998</v>
      </c>
      <c r="H226">
        <v>0.28749999999999998</v>
      </c>
      <c r="I226">
        <v>0.28749999999999998</v>
      </c>
      <c r="J226">
        <v>0.28749999999999998</v>
      </c>
      <c r="K226">
        <v>0.28749999999999998</v>
      </c>
      <c r="L226">
        <v>0.28749999999999998</v>
      </c>
    </row>
    <row r="227" spans="1:12" x14ac:dyDescent="0.45">
      <c r="A227" t="s">
        <v>2043</v>
      </c>
      <c r="B227">
        <v>2005</v>
      </c>
      <c r="C227" t="s">
        <v>2011</v>
      </c>
      <c r="D227">
        <v>6.1499999999999999E-2</v>
      </c>
      <c r="E227">
        <v>6.1499999999999999E-2</v>
      </c>
      <c r="F227">
        <v>6.1499999999999999E-2</v>
      </c>
      <c r="G227">
        <v>6.1499999999999999E-2</v>
      </c>
      <c r="H227">
        <v>6.1499999999999999E-2</v>
      </c>
      <c r="I227">
        <v>6.1499999999999999E-2</v>
      </c>
      <c r="J227">
        <v>6.1499999999999999E-2</v>
      </c>
      <c r="K227">
        <v>6.1499999999999999E-2</v>
      </c>
      <c r="L227">
        <v>6.1499999999999999E-2</v>
      </c>
    </row>
    <row r="228" spans="1:12" x14ac:dyDescent="0.45">
      <c r="A228" t="s">
        <v>2043</v>
      </c>
      <c r="B228">
        <v>2005</v>
      </c>
      <c r="C228" t="s">
        <v>2007</v>
      </c>
      <c r="D228">
        <v>5.1999999999999998E-3</v>
      </c>
      <c r="E228">
        <v>5.1999999999999998E-3</v>
      </c>
      <c r="F228">
        <v>5.1999999999999998E-3</v>
      </c>
      <c r="G228">
        <v>5.1999999999999998E-3</v>
      </c>
      <c r="H228">
        <v>5.1999999999999998E-3</v>
      </c>
      <c r="I228">
        <v>5.1999999999999998E-3</v>
      </c>
      <c r="J228">
        <v>5.1999999999999998E-3</v>
      </c>
      <c r="K228">
        <v>5.1999999999999998E-3</v>
      </c>
      <c r="L228">
        <v>5.1999999999999998E-3</v>
      </c>
    </row>
    <row r="229" spans="1:12" x14ac:dyDescent="0.45">
      <c r="A229" t="s">
        <v>2043</v>
      </c>
      <c r="B229">
        <v>2005</v>
      </c>
      <c r="C229" t="s">
        <v>2008</v>
      </c>
      <c r="D229">
        <v>0.40920000000000001</v>
      </c>
      <c r="E229">
        <v>0.40920000000000001</v>
      </c>
      <c r="F229">
        <v>0.40920000000000001</v>
      </c>
      <c r="G229">
        <v>0.40920000000000001</v>
      </c>
      <c r="H229">
        <v>0.40920000000000001</v>
      </c>
      <c r="I229">
        <v>0.40920000000000001</v>
      </c>
      <c r="J229">
        <v>0.40920000000000001</v>
      </c>
      <c r="K229">
        <v>0.40920000000000001</v>
      </c>
      <c r="L229">
        <v>0.40920000000000001</v>
      </c>
    </row>
    <row r="230" spans="1:12" x14ac:dyDescent="0.45">
      <c r="A230" t="s">
        <v>2043</v>
      </c>
      <c r="B230">
        <v>2005</v>
      </c>
      <c r="C230" t="s">
        <v>2006</v>
      </c>
      <c r="D230">
        <v>1.8263</v>
      </c>
      <c r="E230">
        <v>1.8263</v>
      </c>
      <c r="F230">
        <v>1.8263</v>
      </c>
      <c r="G230">
        <v>1.8263</v>
      </c>
      <c r="H230">
        <v>1.8263</v>
      </c>
      <c r="I230">
        <v>1.8263</v>
      </c>
      <c r="J230">
        <v>1.8263</v>
      </c>
      <c r="K230">
        <v>1.8263</v>
      </c>
      <c r="L230">
        <v>1.8263</v>
      </c>
    </row>
    <row r="231" spans="1:12" x14ac:dyDescent="0.45">
      <c r="A231" t="s">
        <v>2043</v>
      </c>
      <c r="B231">
        <v>2005</v>
      </c>
      <c r="C231" t="s">
        <v>2005</v>
      </c>
      <c r="D231">
        <v>2.7017000000000002</v>
      </c>
      <c r="E231">
        <v>2.7017000000000002</v>
      </c>
      <c r="F231">
        <v>2.7017000000000002</v>
      </c>
      <c r="G231">
        <v>2.7017000000000002</v>
      </c>
      <c r="H231">
        <v>2.7017000000000002</v>
      </c>
      <c r="I231">
        <v>2.7017000000000002</v>
      </c>
      <c r="J231">
        <v>2.7017000000000002</v>
      </c>
      <c r="K231">
        <v>2.7017000000000002</v>
      </c>
      <c r="L231">
        <v>2.7017000000000002</v>
      </c>
    </row>
    <row r="232" spans="1:12" x14ac:dyDescent="0.45">
      <c r="A232" t="s">
        <v>2043</v>
      </c>
      <c r="B232">
        <v>2005</v>
      </c>
      <c r="C232" t="s">
        <v>2009</v>
      </c>
      <c r="D232">
        <v>0.112</v>
      </c>
      <c r="E232">
        <v>0.112</v>
      </c>
      <c r="F232">
        <v>0.112</v>
      </c>
      <c r="G232">
        <v>0.112</v>
      </c>
      <c r="H232">
        <v>0.112</v>
      </c>
      <c r="I232">
        <v>0.112</v>
      </c>
      <c r="J232">
        <v>0.112</v>
      </c>
      <c r="K232">
        <v>0.112</v>
      </c>
      <c r="L232">
        <v>0.112</v>
      </c>
    </row>
    <row r="233" spans="1:12" x14ac:dyDescent="0.45">
      <c r="A233" t="s">
        <v>2044</v>
      </c>
      <c r="B233">
        <v>2005</v>
      </c>
      <c r="C233" t="s">
        <v>2005</v>
      </c>
      <c r="D233">
        <v>0.2145</v>
      </c>
      <c r="E233">
        <v>0.2145</v>
      </c>
      <c r="F233">
        <v>0.2145</v>
      </c>
      <c r="G233">
        <v>0.2145</v>
      </c>
      <c r="H233">
        <v>0.2145</v>
      </c>
      <c r="I233">
        <v>0.2145</v>
      </c>
      <c r="J233">
        <v>0.2145</v>
      </c>
      <c r="K233">
        <v>0.2145</v>
      </c>
      <c r="L233">
        <v>0.2145</v>
      </c>
    </row>
    <row r="234" spans="1:12" x14ac:dyDescent="0.45">
      <c r="A234" t="s">
        <v>2044</v>
      </c>
      <c r="B234">
        <v>2005</v>
      </c>
      <c r="C234" t="s">
        <v>2008</v>
      </c>
      <c r="D234">
        <v>2.9899999999999999E-2</v>
      </c>
      <c r="E234">
        <v>2.9899999999999999E-2</v>
      </c>
      <c r="F234">
        <v>2.9899999999999999E-2</v>
      </c>
      <c r="G234">
        <v>2.9899999999999999E-2</v>
      </c>
      <c r="H234">
        <v>2.9899999999999999E-2</v>
      </c>
      <c r="I234">
        <v>2.9899999999999999E-2</v>
      </c>
      <c r="J234">
        <v>2.9899999999999999E-2</v>
      </c>
      <c r="K234">
        <v>2.9899999999999999E-2</v>
      </c>
      <c r="L234">
        <v>2.9899999999999999E-2</v>
      </c>
    </row>
    <row r="235" spans="1:12" x14ac:dyDescent="0.45">
      <c r="A235" t="s">
        <v>2044</v>
      </c>
      <c r="B235">
        <v>2005</v>
      </c>
      <c r="C235" t="s">
        <v>2010</v>
      </c>
      <c r="D235">
        <v>2.1000000000000001E-2</v>
      </c>
      <c r="E235">
        <v>2.1000000000000001E-2</v>
      </c>
      <c r="F235">
        <v>2.1000000000000001E-2</v>
      </c>
      <c r="G235">
        <v>2.1000000000000001E-2</v>
      </c>
      <c r="H235">
        <v>2.1000000000000001E-2</v>
      </c>
      <c r="I235">
        <v>2.1000000000000001E-2</v>
      </c>
      <c r="J235">
        <v>2.1000000000000001E-2</v>
      </c>
      <c r="K235">
        <v>2.1000000000000001E-2</v>
      </c>
      <c r="L235">
        <v>2.1000000000000001E-2</v>
      </c>
    </row>
    <row r="236" spans="1:12" x14ac:dyDescent="0.45">
      <c r="A236" t="s">
        <v>2044</v>
      </c>
      <c r="B236">
        <v>2005</v>
      </c>
      <c r="C236" t="s">
        <v>2009</v>
      </c>
      <c r="D236">
        <v>8.2000000000000007E-3</v>
      </c>
      <c r="E236">
        <v>8.2000000000000007E-3</v>
      </c>
      <c r="F236">
        <v>8.2000000000000007E-3</v>
      </c>
      <c r="G236">
        <v>8.2000000000000007E-3</v>
      </c>
      <c r="H236">
        <v>8.2000000000000007E-3</v>
      </c>
      <c r="I236">
        <v>8.2000000000000007E-3</v>
      </c>
      <c r="J236">
        <v>8.2000000000000007E-3</v>
      </c>
      <c r="K236">
        <v>8.2000000000000007E-3</v>
      </c>
      <c r="L236">
        <v>8.2000000000000007E-3</v>
      </c>
    </row>
    <row r="237" spans="1:12" x14ac:dyDescent="0.45">
      <c r="A237" t="s">
        <v>2044</v>
      </c>
      <c r="B237">
        <v>2005</v>
      </c>
      <c r="C237" t="s">
        <v>2006</v>
      </c>
      <c r="D237">
        <v>0.15049999999999999</v>
      </c>
      <c r="E237">
        <v>0.15049999999999999</v>
      </c>
      <c r="F237">
        <v>0.15049999999999999</v>
      </c>
      <c r="G237">
        <v>0.15049999999999999</v>
      </c>
      <c r="H237">
        <v>0.15049999999999999</v>
      </c>
      <c r="I237">
        <v>0.15049999999999999</v>
      </c>
      <c r="J237">
        <v>0.15049999999999999</v>
      </c>
      <c r="K237">
        <v>0.15049999999999999</v>
      </c>
      <c r="L237">
        <v>0.15049999999999999</v>
      </c>
    </row>
    <row r="238" spans="1:12" x14ac:dyDescent="0.45">
      <c r="A238" t="s">
        <v>2044</v>
      </c>
      <c r="B238">
        <v>2005</v>
      </c>
      <c r="C238" t="s">
        <v>2011</v>
      </c>
      <c r="D238">
        <v>4.4999999999999997E-3</v>
      </c>
      <c r="E238">
        <v>4.4999999999999997E-3</v>
      </c>
      <c r="F238">
        <v>4.4999999999999997E-3</v>
      </c>
      <c r="G238">
        <v>4.4999999999999997E-3</v>
      </c>
      <c r="H238">
        <v>4.4999999999999997E-3</v>
      </c>
      <c r="I238">
        <v>4.4999999999999997E-3</v>
      </c>
      <c r="J238">
        <v>4.4999999999999997E-3</v>
      </c>
      <c r="K238">
        <v>4.4999999999999997E-3</v>
      </c>
      <c r="L238">
        <v>4.4999999999999997E-3</v>
      </c>
    </row>
    <row r="239" spans="1:12" x14ac:dyDescent="0.45">
      <c r="A239" t="s">
        <v>2044</v>
      </c>
      <c r="B239">
        <v>2005</v>
      </c>
      <c r="C239" t="s">
        <v>2007</v>
      </c>
      <c r="D239">
        <v>4.0000000000000002E-4</v>
      </c>
      <c r="E239">
        <v>4.0000000000000002E-4</v>
      </c>
      <c r="F239">
        <v>4.0000000000000002E-4</v>
      </c>
      <c r="G239">
        <v>4.0000000000000002E-4</v>
      </c>
      <c r="H239">
        <v>4.0000000000000002E-4</v>
      </c>
      <c r="I239">
        <v>4.0000000000000002E-4</v>
      </c>
      <c r="J239">
        <v>4.0000000000000002E-4</v>
      </c>
      <c r="K239">
        <v>4.0000000000000002E-4</v>
      </c>
      <c r="L239">
        <v>4.0000000000000002E-4</v>
      </c>
    </row>
    <row r="240" spans="1:12" x14ac:dyDescent="0.45">
      <c r="A240" t="s">
        <v>2045</v>
      </c>
      <c r="B240">
        <v>2005</v>
      </c>
      <c r="C240" t="s">
        <v>2009</v>
      </c>
      <c r="D240">
        <v>0.14169999999999999</v>
      </c>
      <c r="E240">
        <v>0.14169999999999999</v>
      </c>
      <c r="F240">
        <v>0.14169999999999999</v>
      </c>
      <c r="G240">
        <v>0.14169999999999999</v>
      </c>
      <c r="H240">
        <v>0.14169999999999999</v>
      </c>
      <c r="I240">
        <v>0.14169999999999999</v>
      </c>
      <c r="J240">
        <v>0.14169999999999999</v>
      </c>
      <c r="K240">
        <v>0.14169999999999999</v>
      </c>
      <c r="L240">
        <v>0.14169999999999999</v>
      </c>
    </row>
    <row r="241" spans="1:12" x14ac:dyDescent="0.45">
      <c r="A241" t="s">
        <v>2045</v>
      </c>
      <c r="B241">
        <v>2005</v>
      </c>
      <c r="C241" t="s">
        <v>2011</v>
      </c>
      <c r="D241">
        <v>8.1100000000000005E-2</v>
      </c>
      <c r="E241">
        <v>8.1100000000000005E-2</v>
      </c>
      <c r="F241">
        <v>8.1100000000000005E-2</v>
      </c>
      <c r="G241">
        <v>8.1100000000000005E-2</v>
      </c>
      <c r="H241">
        <v>8.1100000000000005E-2</v>
      </c>
      <c r="I241">
        <v>8.1100000000000005E-2</v>
      </c>
      <c r="J241">
        <v>8.1100000000000005E-2</v>
      </c>
      <c r="K241">
        <v>8.1100000000000005E-2</v>
      </c>
      <c r="L241">
        <v>8.1100000000000005E-2</v>
      </c>
    </row>
    <row r="242" spans="1:12" x14ac:dyDescent="0.45">
      <c r="A242" t="s">
        <v>2045</v>
      </c>
      <c r="B242">
        <v>2005</v>
      </c>
      <c r="C242" t="s">
        <v>2006</v>
      </c>
      <c r="D242">
        <v>2.1827000000000001</v>
      </c>
      <c r="E242">
        <v>2.1827000000000001</v>
      </c>
      <c r="F242">
        <v>2.1827000000000001</v>
      </c>
      <c r="G242">
        <v>2.1827000000000001</v>
      </c>
      <c r="H242">
        <v>2.1827000000000001</v>
      </c>
      <c r="I242">
        <v>2.1827000000000001</v>
      </c>
      <c r="J242">
        <v>2.1827000000000001</v>
      </c>
      <c r="K242">
        <v>2.1827000000000001</v>
      </c>
      <c r="L242">
        <v>2.1827000000000001</v>
      </c>
    </row>
    <row r="243" spans="1:12" x14ac:dyDescent="0.45">
      <c r="A243" t="s">
        <v>2045</v>
      </c>
      <c r="B243">
        <v>2005</v>
      </c>
      <c r="C243" t="s">
        <v>2008</v>
      </c>
      <c r="D243">
        <v>0.53969999999999996</v>
      </c>
      <c r="E243">
        <v>0.53969999999999996</v>
      </c>
      <c r="F243">
        <v>0.53969999999999996</v>
      </c>
      <c r="G243">
        <v>0.53969999999999996</v>
      </c>
      <c r="H243">
        <v>0.53969999999999996</v>
      </c>
      <c r="I243">
        <v>0.53969999999999996</v>
      </c>
      <c r="J243">
        <v>0.53969999999999996</v>
      </c>
      <c r="K243">
        <v>0.53969999999999996</v>
      </c>
      <c r="L243">
        <v>0.53969999999999996</v>
      </c>
    </row>
    <row r="244" spans="1:12" x14ac:dyDescent="0.45">
      <c r="A244" t="s">
        <v>2045</v>
      </c>
      <c r="B244">
        <v>2005</v>
      </c>
      <c r="C244" t="s">
        <v>2005</v>
      </c>
      <c r="D244">
        <v>3.3313000000000001</v>
      </c>
      <c r="E244">
        <v>3.3313000000000001</v>
      </c>
      <c r="F244">
        <v>3.3313000000000001</v>
      </c>
      <c r="G244">
        <v>3.3313000000000001</v>
      </c>
      <c r="H244">
        <v>3.3313000000000001</v>
      </c>
      <c r="I244">
        <v>3.3313000000000001</v>
      </c>
      <c r="J244">
        <v>3.3313000000000001</v>
      </c>
      <c r="K244">
        <v>3.3313000000000001</v>
      </c>
      <c r="L244">
        <v>3.3313000000000001</v>
      </c>
    </row>
    <row r="245" spans="1:12" x14ac:dyDescent="0.45">
      <c r="A245" t="s">
        <v>2045</v>
      </c>
      <c r="B245">
        <v>2005</v>
      </c>
      <c r="C245" t="s">
        <v>2010</v>
      </c>
      <c r="D245">
        <v>0.37919999999999998</v>
      </c>
      <c r="E245">
        <v>0.37919999999999998</v>
      </c>
      <c r="F245">
        <v>0.37919999999999998</v>
      </c>
      <c r="G245">
        <v>0.37919999999999998</v>
      </c>
      <c r="H245">
        <v>0.37919999999999998</v>
      </c>
      <c r="I245">
        <v>0.37919999999999998</v>
      </c>
      <c r="J245">
        <v>0.37919999999999998</v>
      </c>
      <c r="K245">
        <v>0.37919999999999998</v>
      </c>
      <c r="L245">
        <v>0.37919999999999998</v>
      </c>
    </row>
    <row r="246" spans="1:12" x14ac:dyDescent="0.45">
      <c r="A246" t="s">
        <v>2045</v>
      </c>
      <c r="B246">
        <v>2005</v>
      </c>
      <c r="C246" t="s">
        <v>2007</v>
      </c>
      <c r="D246">
        <v>6.7999999999999996E-3</v>
      </c>
      <c r="E246">
        <v>6.7999999999999996E-3</v>
      </c>
      <c r="F246">
        <v>6.7999999999999996E-3</v>
      </c>
      <c r="G246">
        <v>6.7999999999999996E-3</v>
      </c>
      <c r="H246">
        <v>6.7999999999999996E-3</v>
      </c>
      <c r="I246">
        <v>6.7999999999999996E-3</v>
      </c>
      <c r="J246">
        <v>6.7999999999999996E-3</v>
      </c>
      <c r="K246">
        <v>6.7999999999999996E-3</v>
      </c>
      <c r="L246">
        <v>6.7999999999999996E-3</v>
      </c>
    </row>
    <row r="247" spans="1:12" x14ac:dyDescent="0.45">
      <c r="A247" t="s">
        <v>2046</v>
      </c>
      <c r="B247">
        <v>2005</v>
      </c>
      <c r="C247" t="s">
        <v>2007</v>
      </c>
      <c r="D247">
        <v>2.0999999999999999E-3</v>
      </c>
      <c r="E247">
        <v>2.0999999999999999E-3</v>
      </c>
      <c r="F247">
        <v>2.0999999999999999E-3</v>
      </c>
      <c r="G247">
        <v>2.0999999999999999E-3</v>
      </c>
      <c r="H247">
        <v>2.0999999999999999E-3</v>
      </c>
      <c r="I247">
        <v>2.0999999999999999E-3</v>
      </c>
      <c r="J247">
        <v>2.0999999999999999E-3</v>
      </c>
      <c r="K247">
        <v>2.0999999999999999E-3</v>
      </c>
      <c r="L247">
        <v>2.0999999999999999E-3</v>
      </c>
    </row>
    <row r="248" spans="1:12" x14ac:dyDescent="0.45">
      <c r="A248" t="s">
        <v>2046</v>
      </c>
      <c r="B248">
        <v>2005</v>
      </c>
      <c r="C248" t="s">
        <v>2005</v>
      </c>
      <c r="D248">
        <v>1.1527000000000001</v>
      </c>
      <c r="E248">
        <v>1.1527000000000001</v>
      </c>
      <c r="F248">
        <v>1.1527000000000001</v>
      </c>
      <c r="G248">
        <v>1.1527000000000001</v>
      </c>
      <c r="H248">
        <v>1.1527000000000001</v>
      </c>
      <c r="I248">
        <v>1.1527000000000001</v>
      </c>
      <c r="J248">
        <v>1.1527000000000001</v>
      </c>
      <c r="K248">
        <v>1.1527000000000001</v>
      </c>
      <c r="L248">
        <v>1.1527000000000001</v>
      </c>
    </row>
    <row r="249" spans="1:12" x14ac:dyDescent="0.45">
      <c r="A249" t="s">
        <v>2046</v>
      </c>
      <c r="B249">
        <v>2005</v>
      </c>
      <c r="C249" t="s">
        <v>2006</v>
      </c>
      <c r="D249">
        <v>0.7984</v>
      </c>
      <c r="E249">
        <v>0.7984</v>
      </c>
      <c r="F249">
        <v>0.7984</v>
      </c>
      <c r="G249">
        <v>0.7984</v>
      </c>
      <c r="H249">
        <v>0.7984</v>
      </c>
      <c r="I249">
        <v>0.7984</v>
      </c>
      <c r="J249">
        <v>0.7984</v>
      </c>
      <c r="K249">
        <v>0.7984</v>
      </c>
      <c r="L249">
        <v>0.7984</v>
      </c>
    </row>
    <row r="250" spans="1:12" x14ac:dyDescent="0.45">
      <c r="A250" t="s">
        <v>2046</v>
      </c>
      <c r="B250">
        <v>2005</v>
      </c>
      <c r="C250" t="s">
        <v>2008</v>
      </c>
      <c r="D250">
        <v>0.1656</v>
      </c>
      <c r="E250">
        <v>0.1656</v>
      </c>
      <c r="F250">
        <v>0.1656</v>
      </c>
      <c r="G250">
        <v>0.1656</v>
      </c>
      <c r="H250">
        <v>0.1656</v>
      </c>
      <c r="I250">
        <v>0.1656</v>
      </c>
      <c r="J250">
        <v>0.1656</v>
      </c>
      <c r="K250">
        <v>0.1656</v>
      </c>
      <c r="L250">
        <v>0.1656</v>
      </c>
    </row>
    <row r="251" spans="1:12" x14ac:dyDescent="0.45">
      <c r="A251" t="s">
        <v>2046</v>
      </c>
      <c r="B251">
        <v>2005</v>
      </c>
      <c r="C251" t="s">
        <v>2011</v>
      </c>
      <c r="D251">
        <v>2.4899999999999999E-2</v>
      </c>
      <c r="E251">
        <v>2.4899999999999999E-2</v>
      </c>
      <c r="F251">
        <v>2.4899999999999999E-2</v>
      </c>
      <c r="G251">
        <v>2.4899999999999999E-2</v>
      </c>
      <c r="H251">
        <v>2.4899999999999999E-2</v>
      </c>
      <c r="I251">
        <v>2.4899999999999999E-2</v>
      </c>
      <c r="J251">
        <v>2.4899999999999999E-2</v>
      </c>
      <c r="K251">
        <v>2.4899999999999999E-2</v>
      </c>
      <c r="L251">
        <v>2.4899999999999999E-2</v>
      </c>
    </row>
    <row r="252" spans="1:12" x14ac:dyDescent="0.45">
      <c r="A252" t="s">
        <v>2046</v>
      </c>
      <c r="B252">
        <v>2005</v>
      </c>
      <c r="C252" t="s">
        <v>2009</v>
      </c>
      <c r="D252">
        <v>4.5400000000000003E-2</v>
      </c>
      <c r="E252">
        <v>4.5400000000000003E-2</v>
      </c>
      <c r="F252">
        <v>4.5400000000000003E-2</v>
      </c>
      <c r="G252">
        <v>4.5400000000000003E-2</v>
      </c>
      <c r="H252">
        <v>4.5400000000000003E-2</v>
      </c>
      <c r="I252">
        <v>4.5400000000000003E-2</v>
      </c>
      <c r="J252">
        <v>4.5400000000000003E-2</v>
      </c>
      <c r="K252">
        <v>4.5400000000000003E-2</v>
      </c>
      <c r="L252">
        <v>4.5400000000000003E-2</v>
      </c>
    </row>
    <row r="253" spans="1:12" x14ac:dyDescent="0.45">
      <c r="A253" t="s">
        <v>2046</v>
      </c>
      <c r="B253">
        <v>2005</v>
      </c>
      <c r="C253" t="s">
        <v>2010</v>
      </c>
      <c r="D253">
        <v>0.1163</v>
      </c>
      <c r="E253">
        <v>0.1163</v>
      </c>
      <c r="F253">
        <v>0.1163</v>
      </c>
      <c r="G253">
        <v>0.1163</v>
      </c>
      <c r="H253">
        <v>0.1163</v>
      </c>
      <c r="I253">
        <v>0.1163</v>
      </c>
      <c r="J253">
        <v>0.1163</v>
      </c>
      <c r="K253">
        <v>0.1163</v>
      </c>
      <c r="L253">
        <v>0.1163</v>
      </c>
    </row>
    <row r="254" spans="1:12" x14ac:dyDescent="0.45">
      <c r="A254" t="s">
        <v>2047</v>
      </c>
      <c r="B254">
        <v>2005</v>
      </c>
      <c r="C254" t="s">
        <v>2006</v>
      </c>
      <c r="D254">
        <v>0.58609999999999995</v>
      </c>
      <c r="E254">
        <v>0.58609999999999995</v>
      </c>
      <c r="F254">
        <v>0.58609999999999995</v>
      </c>
      <c r="G254">
        <v>0.58609999999999995</v>
      </c>
      <c r="H254">
        <v>0.58609999999999995</v>
      </c>
      <c r="I254">
        <v>0.58609999999999995</v>
      </c>
      <c r="J254">
        <v>0.58609999999999995</v>
      </c>
      <c r="K254">
        <v>0.58609999999999995</v>
      </c>
      <c r="L254">
        <v>0.58609999999999995</v>
      </c>
    </row>
    <row r="255" spans="1:12" x14ac:dyDescent="0.45">
      <c r="A255" t="s">
        <v>2047</v>
      </c>
      <c r="B255">
        <v>2005</v>
      </c>
      <c r="C255" t="s">
        <v>2009</v>
      </c>
      <c r="D255">
        <v>3.8100000000000002E-2</v>
      </c>
      <c r="E255">
        <v>3.8100000000000002E-2</v>
      </c>
      <c r="F255">
        <v>3.8100000000000002E-2</v>
      </c>
      <c r="G255">
        <v>3.8100000000000002E-2</v>
      </c>
      <c r="H255">
        <v>3.8100000000000002E-2</v>
      </c>
      <c r="I255">
        <v>3.8100000000000002E-2</v>
      </c>
      <c r="J255">
        <v>3.8100000000000002E-2</v>
      </c>
      <c r="K255">
        <v>3.8100000000000002E-2</v>
      </c>
      <c r="L255">
        <v>3.8100000000000002E-2</v>
      </c>
    </row>
    <row r="256" spans="1:12" x14ac:dyDescent="0.45">
      <c r="A256" t="s">
        <v>2047</v>
      </c>
      <c r="B256">
        <v>2005</v>
      </c>
      <c r="C256" t="s">
        <v>2011</v>
      </c>
      <c r="D256">
        <v>2.5399999999999999E-2</v>
      </c>
      <c r="E256">
        <v>2.5399999999999999E-2</v>
      </c>
      <c r="F256">
        <v>2.5399999999999999E-2</v>
      </c>
      <c r="G256">
        <v>2.5399999999999999E-2</v>
      </c>
      <c r="H256">
        <v>2.5399999999999999E-2</v>
      </c>
      <c r="I256">
        <v>2.5399999999999999E-2</v>
      </c>
      <c r="J256">
        <v>2.5399999999999999E-2</v>
      </c>
      <c r="K256">
        <v>2.5399999999999999E-2</v>
      </c>
      <c r="L256">
        <v>2.5399999999999999E-2</v>
      </c>
    </row>
    <row r="257" spans="1:12" x14ac:dyDescent="0.45">
      <c r="A257" t="s">
        <v>2047</v>
      </c>
      <c r="B257">
        <v>2005</v>
      </c>
      <c r="C257" t="s">
        <v>2005</v>
      </c>
      <c r="D257">
        <v>0.93969999999999998</v>
      </c>
      <c r="E257">
        <v>0.93969999999999998</v>
      </c>
      <c r="F257">
        <v>0.93969999999999998</v>
      </c>
      <c r="G257">
        <v>0.93969999999999998</v>
      </c>
      <c r="H257">
        <v>0.93969999999999998</v>
      </c>
      <c r="I257">
        <v>0.93969999999999998</v>
      </c>
      <c r="J257">
        <v>0.93969999999999998</v>
      </c>
      <c r="K257">
        <v>0.93969999999999998</v>
      </c>
      <c r="L257">
        <v>0.93969999999999998</v>
      </c>
    </row>
    <row r="258" spans="1:12" x14ac:dyDescent="0.45">
      <c r="A258" t="s">
        <v>2047</v>
      </c>
      <c r="B258">
        <v>2005</v>
      </c>
      <c r="C258" t="s">
        <v>2008</v>
      </c>
      <c r="D258">
        <v>0.1691</v>
      </c>
      <c r="E258">
        <v>0.1691</v>
      </c>
      <c r="F258">
        <v>0.1691</v>
      </c>
      <c r="G258">
        <v>0.1691</v>
      </c>
      <c r="H258">
        <v>0.1691</v>
      </c>
      <c r="I258">
        <v>0.1691</v>
      </c>
      <c r="J258">
        <v>0.1691</v>
      </c>
      <c r="K258">
        <v>0.1691</v>
      </c>
      <c r="L258">
        <v>0.1691</v>
      </c>
    </row>
    <row r="259" spans="1:12" x14ac:dyDescent="0.45">
      <c r="A259" t="s">
        <v>2047</v>
      </c>
      <c r="B259">
        <v>2005</v>
      </c>
      <c r="C259" t="s">
        <v>2007</v>
      </c>
      <c r="D259">
        <v>2.0999999999999999E-3</v>
      </c>
      <c r="E259">
        <v>2.0999999999999999E-3</v>
      </c>
      <c r="F259">
        <v>2.0999999999999999E-3</v>
      </c>
      <c r="G259">
        <v>2.0999999999999999E-3</v>
      </c>
      <c r="H259">
        <v>2.0999999999999999E-3</v>
      </c>
      <c r="I259">
        <v>2.0999999999999999E-3</v>
      </c>
      <c r="J259">
        <v>2.0999999999999999E-3</v>
      </c>
      <c r="K259">
        <v>2.0999999999999999E-3</v>
      </c>
      <c r="L259">
        <v>2.0999999999999999E-3</v>
      </c>
    </row>
    <row r="260" spans="1:12" x14ac:dyDescent="0.45">
      <c r="A260" t="s">
        <v>2047</v>
      </c>
      <c r="B260">
        <v>2005</v>
      </c>
      <c r="C260" t="s">
        <v>2010</v>
      </c>
      <c r="D260">
        <v>0.1188</v>
      </c>
      <c r="E260">
        <v>0.1188</v>
      </c>
      <c r="F260">
        <v>0.1188</v>
      </c>
      <c r="G260">
        <v>0.1188</v>
      </c>
      <c r="H260">
        <v>0.1188</v>
      </c>
      <c r="I260">
        <v>0.1188</v>
      </c>
      <c r="J260">
        <v>0.1188</v>
      </c>
      <c r="K260">
        <v>0.1188</v>
      </c>
      <c r="L260">
        <v>0.1188</v>
      </c>
    </row>
    <row r="261" spans="1:12" x14ac:dyDescent="0.45">
      <c r="A261" t="s">
        <v>2048</v>
      </c>
      <c r="B261">
        <v>2005</v>
      </c>
      <c r="C261" t="s">
        <v>2011</v>
      </c>
      <c r="D261">
        <v>8.7800000000000003E-2</v>
      </c>
      <c r="E261">
        <v>8.7800000000000003E-2</v>
      </c>
      <c r="F261">
        <v>8.7800000000000003E-2</v>
      </c>
      <c r="G261">
        <v>8.7800000000000003E-2</v>
      </c>
      <c r="H261">
        <v>8.7800000000000003E-2</v>
      </c>
      <c r="I261">
        <v>8.7800000000000003E-2</v>
      </c>
      <c r="J261">
        <v>8.7800000000000003E-2</v>
      </c>
      <c r="K261">
        <v>8.7800000000000003E-2</v>
      </c>
      <c r="L261">
        <v>8.7800000000000003E-2</v>
      </c>
    </row>
    <row r="262" spans="1:12" x14ac:dyDescent="0.45">
      <c r="A262" t="s">
        <v>2048</v>
      </c>
      <c r="B262">
        <v>2005</v>
      </c>
      <c r="C262" t="s">
        <v>2009</v>
      </c>
      <c r="D262">
        <v>0.12870000000000001</v>
      </c>
      <c r="E262">
        <v>0.12870000000000001</v>
      </c>
      <c r="F262">
        <v>0.12870000000000001</v>
      </c>
      <c r="G262">
        <v>0.12870000000000001</v>
      </c>
      <c r="H262">
        <v>0.12870000000000001</v>
      </c>
      <c r="I262">
        <v>0.12870000000000001</v>
      </c>
      <c r="J262">
        <v>0.12870000000000001</v>
      </c>
      <c r="K262">
        <v>0.12870000000000001</v>
      </c>
      <c r="L262">
        <v>0.12870000000000001</v>
      </c>
    </row>
    <row r="263" spans="1:12" x14ac:dyDescent="0.45">
      <c r="A263" t="s">
        <v>2048</v>
      </c>
      <c r="B263">
        <v>2005</v>
      </c>
      <c r="C263" t="s">
        <v>2007</v>
      </c>
      <c r="D263">
        <v>7.4000000000000003E-3</v>
      </c>
      <c r="E263">
        <v>7.4000000000000003E-3</v>
      </c>
      <c r="F263">
        <v>7.4000000000000003E-3</v>
      </c>
      <c r="G263">
        <v>7.4000000000000003E-3</v>
      </c>
      <c r="H263">
        <v>7.4000000000000003E-3</v>
      </c>
      <c r="I263">
        <v>7.4000000000000003E-3</v>
      </c>
      <c r="J263">
        <v>7.4000000000000003E-3</v>
      </c>
      <c r="K263">
        <v>7.4000000000000003E-3</v>
      </c>
      <c r="L263">
        <v>7.4000000000000003E-3</v>
      </c>
    </row>
    <row r="264" spans="1:12" x14ac:dyDescent="0.45">
      <c r="A264" t="s">
        <v>2048</v>
      </c>
      <c r="B264">
        <v>2005</v>
      </c>
      <c r="C264" t="s">
        <v>2008</v>
      </c>
      <c r="D264">
        <v>0.58440000000000003</v>
      </c>
      <c r="E264">
        <v>0.58440000000000003</v>
      </c>
      <c r="F264">
        <v>0.58440000000000003</v>
      </c>
      <c r="G264">
        <v>0.58440000000000003</v>
      </c>
      <c r="H264">
        <v>0.58440000000000003</v>
      </c>
      <c r="I264">
        <v>0.58440000000000003</v>
      </c>
      <c r="J264">
        <v>0.58440000000000003</v>
      </c>
      <c r="K264">
        <v>0.58440000000000003</v>
      </c>
      <c r="L264">
        <v>0.58440000000000003</v>
      </c>
    </row>
    <row r="265" spans="1:12" x14ac:dyDescent="0.45">
      <c r="A265" t="s">
        <v>2048</v>
      </c>
      <c r="B265">
        <v>2005</v>
      </c>
      <c r="C265" t="s">
        <v>2010</v>
      </c>
      <c r="D265">
        <v>0.41049999999999998</v>
      </c>
      <c r="E265">
        <v>0.41049999999999998</v>
      </c>
      <c r="F265">
        <v>0.41049999999999998</v>
      </c>
      <c r="G265">
        <v>0.41049999999999998</v>
      </c>
      <c r="H265">
        <v>0.41049999999999998</v>
      </c>
      <c r="I265">
        <v>0.41049999999999998</v>
      </c>
      <c r="J265">
        <v>0.41049999999999998</v>
      </c>
      <c r="K265">
        <v>0.41049999999999998</v>
      </c>
      <c r="L265">
        <v>0.41049999999999998</v>
      </c>
    </row>
    <row r="266" spans="1:12" x14ac:dyDescent="0.45">
      <c r="A266" t="s">
        <v>2048</v>
      </c>
      <c r="B266">
        <v>2005</v>
      </c>
      <c r="C266" t="s">
        <v>2006</v>
      </c>
      <c r="D266">
        <v>1.8358000000000001</v>
      </c>
      <c r="E266">
        <v>1.8358000000000001</v>
      </c>
      <c r="F266">
        <v>1.8358000000000001</v>
      </c>
      <c r="G266">
        <v>1.8358000000000001</v>
      </c>
      <c r="H266">
        <v>1.8358000000000001</v>
      </c>
      <c r="I266">
        <v>1.8358000000000001</v>
      </c>
      <c r="J266">
        <v>1.8358000000000001</v>
      </c>
      <c r="K266">
        <v>1.8358000000000001</v>
      </c>
      <c r="L266">
        <v>1.8358000000000001</v>
      </c>
    </row>
    <row r="267" spans="1:12" x14ac:dyDescent="0.45">
      <c r="A267" t="s">
        <v>2048</v>
      </c>
      <c r="B267">
        <v>2005</v>
      </c>
      <c r="C267" t="s">
        <v>2005</v>
      </c>
      <c r="D267">
        <v>3.0547</v>
      </c>
      <c r="E267">
        <v>3.0547</v>
      </c>
      <c r="F267">
        <v>3.0547</v>
      </c>
      <c r="G267">
        <v>3.0547</v>
      </c>
      <c r="H267">
        <v>3.0547</v>
      </c>
      <c r="I267">
        <v>3.0547</v>
      </c>
      <c r="J267">
        <v>3.0547</v>
      </c>
      <c r="K267">
        <v>3.0547</v>
      </c>
      <c r="L267">
        <v>3.0547</v>
      </c>
    </row>
    <row r="268" spans="1:12" x14ac:dyDescent="0.45">
      <c r="A268" t="s">
        <v>2049</v>
      </c>
      <c r="B268">
        <v>2005</v>
      </c>
      <c r="C268" t="s">
        <v>2008</v>
      </c>
      <c r="D268">
        <v>5.11E-2</v>
      </c>
      <c r="E268">
        <v>5.11E-2</v>
      </c>
      <c r="F268">
        <v>5.11E-2</v>
      </c>
      <c r="G268">
        <v>5.11E-2</v>
      </c>
      <c r="H268">
        <v>5.11E-2</v>
      </c>
      <c r="I268">
        <v>5.11E-2</v>
      </c>
      <c r="J268">
        <v>5.11E-2</v>
      </c>
      <c r="K268">
        <v>5.11E-2</v>
      </c>
      <c r="L268">
        <v>5.11E-2</v>
      </c>
    </row>
    <row r="269" spans="1:12" x14ac:dyDescent="0.45">
      <c r="A269" t="s">
        <v>2049</v>
      </c>
      <c r="B269">
        <v>2005</v>
      </c>
      <c r="C269" t="s">
        <v>2007</v>
      </c>
      <c r="D269">
        <v>5.9999999999999995E-4</v>
      </c>
      <c r="E269">
        <v>5.9999999999999995E-4</v>
      </c>
      <c r="F269">
        <v>5.9999999999999995E-4</v>
      </c>
      <c r="G269">
        <v>5.9999999999999995E-4</v>
      </c>
      <c r="H269">
        <v>5.9999999999999995E-4</v>
      </c>
      <c r="I269">
        <v>5.9999999999999995E-4</v>
      </c>
      <c r="J269">
        <v>5.9999999999999995E-4</v>
      </c>
      <c r="K269">
        <v>5.9999999999999995E-4</v>
      </c>
      <c r="L269">
        <v>5.9999999999999995E-4</v>
      </c>
    </row>
    <row r="270" spans="1:12" x14ac:dyDescent="0.45">
      <c r="A270" t="s">
        <v>2049</v>
      </c>
      <c r="B270">
        <v>2005</v>
      </c>
      <c r="C270" t="s">
        <v>2010</v>
      </c>
      <c r="D270">
        <v>3.5900000000000001E-2</v>
      </c>
      <c r="E270">
        <v>3.5900000000000001E-2</v>
      </c>
      <c r="F270">
        <v>3.5900000000000001E-2</v>
      </c>
      <c r="G270">
        <v>3.5900000000000001E-2</v>
      </c>
      <c r="H270">
        <v>3.5900000000000001E-2</v>
      </c>
      <c r="I270">
        <v>3.5900000000000001E-2</v>
      </c>
      <c r="J270">
        <v>3.5900000000000001E-2</v>
      </c>
      <c r="K270">
        <v>3.5900000000000001E-2</v>
      </c>
      <c r="L270">
        <v>3.5900000000000001E-2</v>
      </c>
    </row>
    <row r="271" spans="1:12" x14ac:dyDescent="0.45">
      <c r="A271" t="s">
        <v>2049</v>
      </c>
      <c r="B271">
        <v>2005</v>
      </c>
      <c r="C271" t="s">
        <v>2006</v>
      </c>
      <c r="D271">
        <v>0.1545</v>
      </c>
      <c r="E271">
        <v>0.1545</v>
      </c>
      <c r="F271">
        <v>0.1545</v>
      </c>
      <c r="G271">
        <v>0.1545</v>
      </c>
      <c r="H271">
        <v>0.1545</v>
      </c>
      <c r="I271">
        <v>0.1545</v>
      </c>
      <c r="J271">
        <v>0.1545</v>
      </c>
      <c r="K271">
        <v>0.1545</v>
      </c>
      <c r="L271">
        <v>0.1545</v>
      </c>
    </row>
    <row r="272" spans="1:12" x14ac:dyDescent="0.45">
      <c r="A272" t="s">
        <v>2049</v>
      </c>
      <c r="B272">
        <v>2005</v>
      </c>
      <c r="C272" t="s">
        <v>2005</v>
      </c>
      <c r="D272">
        <v>0.26079999999999998</v>
      </c>
      <c r="E272">
        <v>0.26079999999999998</v>
      </c>
      <c r="F272">
        <v>0.26079999999999998</v>
      </c>
      <c r="G272">
        <v>0.26079999999999998</v>
      </c>
      <c r="H272">
        <v>0.26079999999999998</v>
      </c>
      <c r="I272">
        <v>0.26079999999999998</v>
      </c>
      <c r="J272">
        <v>0.26079999999999998</v>
      </c>
      <c r="K272">
        <v>0.26079999999999998</v>
      </c>
      <c r="L272">
        <v>0.26079999999999998</v>
      </c>
    </row>
    <row r="273" spans="1:12" x14ac:dyDescent="0.45">
      <c r="A273" t="s">
        <v>2049</v>
      </c>
      <c r="B273">
        <v>2005</v>
      </c>
      <c r="C273" t="s">
        <v>2009</v>
      </c>
      <c r="D273">
        <v>1.11E-2</v>
      </c>
      <c r="E273">
        <v>1.11E-2</v>
      </c>
      <c r="F273">
        <v>1.11E-2</v>
      </c>
      <c r="G273">
        <v>1.11E-2</v>
      </c>
      <c r="H273">
        <v>1.11E-2</v>
      </c>
      <c r="I273">
        <v>1.11E-2</v>
      </c>
      <c r="J273">
        <v>1.11E-2</v>
      </c>
      <c r="K273">
        <v>1.11E-2</v>
      </c>
      <c r="L273">
        <v>1.11E-2</v>
      </c>
    </row>
    <row r="274" spans="1:12" x14ac:dyDescent="0.45">
      <c r="A274" t="s">
        <v>2049</v>
      </c>
      <c r="B274">
        <v>2005</v>
      </c>
      <c r="C274" t="s">
        <v>2011</v>
      </c>
      <c r="D274">
        <v>7.7000000000000002E-3</v>
      </c>
      <c r="E274">
        <v>7.7000000000000002E-3</v>
      </c>
      <c r="F274">
        <v>7.7000000000000002E-3</v>
      </c>
      <c r="G274">
        <v>7.7000000000000002E-3</v>
      </c>
      <c r="H274">
        <v>7.7000000000000002E-3</v>
      </c>
      <c r="I274">
        <v>7.7000000000000002E-3</v>
      </c>
      <c r="J274">
        <v>7.7000000000000002E-3</v>
      </c>
      <c r="K274">
        <v>7.7000000000000002E-3</v>
      </c>
      <c r="L274">
        <v>7.7000000000000002E-3</v>
      </c>
    </row>
    <row r="275" spans="1:12" x14ac:dyDescent="0.45">
      <c r="A275" t="s">
        <v>2050</v>
      </c>
      <c r="B275">
        <v>2005</v>
      </c>
      <c r="C275" t="s">
        <v>2007</v>
      </c>
      <c r="D275">
        <v>2.5000000000000001E-3</v>
      </c>
      <c r="E275">
        <v>2.5000000000000001E-3</v>
      </c>
      <c r="F275">
        <v>2.5000000000000001E-3</v>
      </c>
      <c r="G275">
        <v>2.5000000000000001E-3</v>
      </c>
      <c r="H275">
        <v>2.5000000000000001E-3</v>
      </c>
      <c r="I275">
        <v>2.5000000000000001E-3</v>
      </c>
      <c r="J275">
        <v>2.5000000000000001E-3</v>
      </c>
      <c r="K275">
        <v>2.5000000000000001E-3</v>
      </c>
      <c r="L275">
        <v>2.5000000000000001E-3</v>
      </c>
    </row>
    <row r="276" spans="1:12" x14ac:dyDescent="0.45">
      <c r="A276" t="s">
        <v>2050</v>
      </c>
      <c r="B276">
        <v>2005</v>
      </c>
      <c r="C276" t="s">
        <v>2011</v>
      </c>
      <c r="D276">
        <v>0.03</v>
      </c>
      <c r="E276">
        <v>0.03</v>
      </c>
      <c r="F276">
        <v>0.03</v>
      </c>
      <c r="G276">
        <v>0.03</v>
      </c>
      <c r="H276">
        <v>0.03</v>
      </c>
      <c r="I276">
        <v>0.03</v>
      </c>
      <c r="J276">
        <v>0.03</v>
      </c>
      <c r="K276">
        <v>0.03</v>
      </c>
      <c r="L276">
        <v>0.03</v>
      </c>
    </row>
    <row r="277" spans="1:12" x14ac:dyDescent="0.45">
      <c r="A277" t="s">
        <v>2050</v>
      </c>
      <c r="B277">
        <v>2005</v>
      </c>
      <c r="C277" t="s">
        <v>2010</v>
      </c>
      <c r="D277">
        <v>0.1401</v>
      </c>
      <c r="E277">
        <v>0.1401</v>
      </c>
      <c r="F277">
        <v>0.1401</v>
      </c>
      <c r="G277">
        <v>0.1401</v>
      </c>
      <c r="H277">
        <v>0.1401</v>
      </c>
      <c r="I277">
        <v>0.1401</v>
      </c>
      <c r="J277">
        <v>0.1401</v>
      </c>
      <c r="K277">
        <v>0.1401</v>
      </c>
      <c r="L277">
        <v>0.1401</v>
      </c>
    </row>
    <row r="278" spans="1:12" x14ac:dyDescent="0.45">
      <c r="A278" t="s">
        <v>2050</v>
      </c>
      <c r="B278">
        <v>2005</v>
      </c>
      <c r="C278" t="s">
        <v>2008</v>
      </c>
      <c r="D278">
        <v>0.19939999999999999</v>
      </c>
      <c r="E278">
        <v>0.19939999999999999</v>
      </c>
      <c r="F278">
        <v>0.19939999999999999</v>
      </c>
      <c r="G278">
        <v>0.19939999999999999</v>
      </c>
      <c r="H278">
        <v>0.19939999999999999</v>
      </c>
      <c r="I278">
        <v>0.19939999999999999</v>
      </c>
      <c r="J278">
        <v>0.19939999999999999</v>
      </c>
      <c r="K278">
        <v>0.19939999999999999</v>
      </c>
      <c r="L278">
        <v>0.19939999999999999</v>
      </c>
    </row>
    <row r="279" spans="1:12" x14ac:dyDescent="0.45">
      <c r="A279" t="s">
        <v>2050</v>
      </c>
      <c r="B279">
        <v>2005</v>
      </c>
      <c r="C279" t="s">
        <v>2006</v>
      </c>
      <c r="D279">
        <v>0.83509999999999995</v>
      </c>
      <c r="E279">
        <v>0.83509999999999995</v>
      </c>
      <c r="F279">
        <v>0.83509999999999995</v>
      </c>
      <c r="G279">
        <v>0.83509999999999995</v>
      </c>
      <c r="H279">
        <v>0.83509999999999995</v>
      </c>
      <c r="I279">
        <v>0.83509999999999995</v>
      </c>
      <c r="J279">
        <v>0.83509999999999995</v>
      </c>
      <c r="K279">
        <v>0.83509999999999995</v>
      </c>
      <c r="L279">
        <v>0.83509999999999995</v>
      </c>
    </row>
    <row r="280" spans="1:12" x14ac:dyDescent="0.45">
      <c r="A280" t="s">
        <v>2050</v>
      </c>
      <c r="B280">
        <v>2005</v>
      </c>
      <c r="C280" t="s">
        <v>2005</v>
      </c>
      <c r="D280">
        <v>1.2625</v>
      </c>
      <c r="E280">
        <v>1.2625</v>
      </c>
      <c r="F280">
        <v>1.2625</v>
      </c>
      <c r="G280">
        <v>1.2625</v>
      </c>
      <c r="H280">
        <v>1.2625</v>
      </c>
      <c r="I280">
        <v>1.2625</v>
      </c>
      <c r="J280">
        <v>1.2625</v>
      </c>
      <c r="K280">
        <v>1.2625</v>
      </c>
      <c r="L280">
        <v>1.2625</v>
      </c>
    </row>
    <row r="281" spans="1:12" x14ac:dyDescent="0.45">
      <c r="A281" t="s">
        <v>2050</v>
      </c>
      <c r="B281">
        <v>2005</v>
      </c>
      <c r="C281" t="s">
        <v>2009</v>
      </c>
      <c r="D281">
        <v>5.5399999999999998E-2</v>
      </c>
      <c r="E281">
        <v>5.5399999999999998E-2</v>
      </c>
      <c r="F281">
        <v>5.5399999999999998E-2</v>
      </c>
      <c r="G281">
        <v>5.5399999999999998E-2</v>
      </c>
      <c r="H281">
        <v>5.5399999999999998E-2</v>
      </c>
      <c r="I281">
        <v>5.5399999999999998E-2</v>
      </c>
      <c r="J281">
        <v>5.5399999999999998E-2</v>
      </c>
      <c r="K281">
        <v>5.5399999999999998E-2</v>
      </c>
      <c r="L281">
        <v>5.5399999999999998E-2</v>
      </c>
    </row>
    <row r="282" spans="1:12" x14ac:dyDescent="0.45">
      <c r="A282" t="s">
        <v>2051</v>
      </c>
      <c r="B282">
        <v>2005</v>
      </c>
      <c r="C282" t="s">
        <v>2008</v>
      </c>
      <c r="D282">
        <v>3.6299999999999999E-2</v>
      </c>
      <c r="E282">
        <v>3.6299999999999999E-2</v>
      </c>
      <c r="F282">
        <v>3.6299999999999999E-2</v>
      </c>
      <c r="G282">
        <v>3.6299999999999999E-2</v>
      </c>
      <c r="H282">
        <v>3.6299999999999999E-2</v>
      </c>
      <c r="I282">
        <v>3.6299999999999999E-2</v>
      </c>
      <c r="J282">
        <v>3.6299999999999999E-2</v>
      </c>
      <c r="K282">
        <v>3.6299999999999999E-2</v>
      </c>
      <c r="L282">
        <v>3.6299999999999999E-2</v>
      </c>
    </row>
    <row r="283" spans="1:12" x14ac:dyDescent="0.45">
      <c r="A283" t="s">
        <v>2051</v>
      </c>
      <c r="B283">
        <v>2005</v>
      </c>
      <c r="C283" t="s">
        <v>2011</v>
      </c>
      <c r="D283">
        <v>5.4999999999999997E-3</v>
      </c>
      <c r="E283">
        <v>5.4999999999999997E-3</v>
      </c>
      <c r="F283">
        <v>5.4999999999999997E-3</v>
      </c>
      <c r="G283">
        <v>5.4999999999999997E-3</v>
      </c>
      <c r="H283">
        <v>5.4999999999999997E-3</v>
      </c>
      <c r="I283">
        <v>5.4999999999999997E-3</v>
      </c>
      <c r="J283">
        <v>5.4999999999999997E-3</v>
      </c>
      <c r="K283">
        <v>5.4999999999999997E-3</v>
      </c>
      <c r="L283">
        <v>5.4999999999999997E-3</v>
      </c>
    </row>
    <row r="284" spans="1:12" x14ac:dyDescent="0.45">
      <c r="A284" t="s">
        <v>2051</v>
      </c>
      <c r="B284">
        <v>2005</v>
      </c>
      <c r="C284" t="s">
        <v>2009</v>
      </c>
      <c r="D284">
        <v>9.7000000000000003E-3</v>
      </c>
      <c r="E284">
        <v>9.7000000000000003E-3</v>
      </c>
      <c r="F284">
        <v>9.7000000000000003E-3</v>
      </c>
      <c r="G284">
        <v>9.7000000000000003E-3</v>
      </c>
      <c r="H284">
        <v>9.7000000000000003E-3</v>
      </c>
      <c r="I284">
        <v>9.7000000000000003E-3</v>
      </c>
      <c r="J284">
        <v>9.7000000000000003E-3</v>
      </c>
      <c r="K284">
        <v>9.7000000000000003E-3</v>
      </c>
      <c r="L284">
        <v>9.7000000000000003E-3</v>
      </c>
    </row>
    <row r="285" spans="1:12" x14ac:dyDescent="0.45">
      <c r="A285" t="s">
        <v>2051</v>
      </c>
      <c r="B285">
        <v>2005</v>
      </c>
      <c r="C285" t="s">
        <v>2006</v>
      </c>
      <c r="D285">
        <v>0.15210000000000001</v>
      </c>
      <c r="E285">
        <v>0.15210000000000001</v>
      </c>
      <c r="F285">
        <v>0.15210000000000001</v>
      </c>
      <c r="G285">
        <v>0.15210000000000001</v>
      </c>
      <c r="H285">
        <v>0.15210000000000001</v>
      </c>
      <c r="I285">
        <v>0.15210000000000001</v>
      </c>
      <c r="J285">
        <v>0.15210000000000001</v>
      </c>
      <c r="K285">
        <v>0.15210000000000001</v>
      </c>
      <c r="L285">
        <v>0.15210000000000001</v>
      </c>
    </row>
    <row r="286" spans="1:12" x14ac:dyDescent="0.45">
      <c r="A286" t="s">
        <v>2051</v>
      </c>
      <c r="B286">
        <v>2005</v>
      </c>
      <c r="C286" t="s">
        <v>2005</v>
      </c>
      <c r="D286">
        <v>0.22950000000000001</v>
      </c>
      <c r="E286">
        <v>0.22950000000000001</v>
      </c>
      <c r="F286">
        <v>0.22950000000000001</v>
      </c>
      <c r="G286">
        <v>0.22950000000000001</v>
      </c>
      <c r="H286">
        <v>0.22950000000000001</v>
      </c>
      <c r="I286">
        <v>0.22950000000000001</v>
      </c>
      <c r="J286">
        <v>0.22950000000000001</v>
      </c>
      <c r="K286">
        <v>0.22950000000000001</v>
      </c>
      <c r="L286">
        <v>0.22950000000000001</v>
      </c>
    </row>
    <row r="287" spans="1:12" x14ac:dyDescent="0.45">
      <c r="A287" t="s">
        <v>2051</v>
      </c>
      <c r="B287">
        <v>2005</v>
      </c>
      <c r="C287" t="s">
        <v>2007</v>
      </c>
      <c r="D287">
        <v>5.0000000000000001E-4</v>
      </c>
      <c r="E287">
        <v>5.0000000000000001E-4</v>
      </c>
      <c r="F287">
        <v>5.0000000000000001E-4</v>
      </c>
      <c r="G287">
        <v>5.0000000000000001E-4</v>
      </c>
      <c r="H287">
        <v>5.0000000000000001E-4</v>
      </c>
      <c r="I287">
        <v>5.0000000000000001E-4</v>
      </c>
      <c r="J287">
        <v>5.0000000000000001E-4</v>
      </c>
      <c r="K287">
        <v>5.0000000000000001E-4</v>
      </c>
      <c r="L287">
        <v>5.0000000000000001E-4</v>
      </c>
    </row>
    <row r="288" spans="1:12" x14ac:dyDescent="0.45">
      <c r="A288" t="s">
        <v>2051</v>
      </c>
      <c r="B288">
        <v>2005</v>
      </c>
      <c r="C288" t="s">
        <v>2010</v>
      </c>
      <c r="D288">
        <v>2.5499999999999998E-2</v>
      </c>
      <c r="E288">
        <v>2.5499999999999998E-2</v>
      </c>
      <c r="F288">
        <v>2.5499999999999998E-2</v>
      </c>
      <c r="G288">
        <v>2.5499999999999998E-2</v>
      </c>
      <c r="H288">
        <v>2.5499999999999998E-2</v>
      </c>
      <c r="I288">
        <v>2.5499999999999998E-2</v>
      </c>
      <c r="J288">
        <v>2.5499999999999998E-2</v>
      </c>
      <c r="K288">
        <v>2.5499999999999998E-2</v>
      </c>
      <c r="L288">
        <v>2.5499999999999998E-2</v>
      </c>
    </row>
    <row r="289" spans="1:12" x14ac:dyDescent="0.45">
      <c r="A289" t="s">
        <v>2052</v>
      </c>
      <c r="B289">
        <v>2005</v>
      </c>
      <c r="C289" t="s">
        <v>2005</v>
      </c>
      <c r="D289">
        <v>1.8139000000000001</v>
      </c>
      <c r="E289">
        <v>1.8139000000000001</v>
      </c>
      <c r="F289">
        <v>1.8139000000000001</v>
      </c>
      <c r="G289">
        <v>1.8139000000000001</v>
      </c>
      <c r="H289">
        <v>1.8139000000000001</v>
      </c>
      <c r="I289">
        <v>1.8139000000000001</v>
      </c>
      <c r="J289">
        <v>1.8139000000000001</v>
      </c>
      <c r="K289">
        <v>1.8139000000000001</v>
      </c>
      <c r="L289">
        <v>1.8139000000000001</v>
      </c>
    </row>
    <row r="290" spans="1:12" x14ac:dyDescent="0.45">
      <c r="A290" t="s">
        <v>2052</v>
      </c>
      <c r="B290">
        <v>2005</v>
      </c>
      <c r="C290" t="s">
        <v>2010</v>
      </c>
      <c r="D290">
        <v>0.1971</v>
      </c>
      <c r="E290">
        <v>0.1971</v>
      </c>
      <c r="F290">
        <v>0.1971</v>
      </c>
      <c r="G290">
        <v>0.1971</v>
      </c>
      <c r="H290">
        <v>0.1971</v>
      </c>
      <c r="I290">
        <v>0.1971</v>
      </c>
      <c r="J290">
        <v>0.1971</v>
      </c>
      <c r="K290">
        <v>0.1971</v>
      </c>
      <c r="L290">
        <v>0.1971</v>
      </c>
    </row>
    <row r="291" spans="1:12" x14ac:dyDescent="0.45">
      <c r="A291" t="s">
        <v>2052</v>
      </c>
      <c r="B291">
        <v>2005</v>
      </c>
      <c r="C291" t="s">
        <v>2009</v>
      </c>
      <c r="D291">
        <v>7.5999999999999998E-2</v>
      </c>
      <c r="E291">
        <v>7.5999999999999998E-2</v>
      </c>
      <c r="F291">
        <v>7.5999999999999998E-2</v>
      </c>
      <c r="G291">
        <v>7.5999999999999998E-2</v>
      </c>
      <c r="H291">
        <v>7.5999999999999998E-2</v>
      </c>
      <c r="I291">
        <v>7.5999999999999998E-2</v>
      </c>
      <c r="J291">
        <v>7.5999999999999998E-2</v>
      </c>
      <c r="K291">
        <v>7.5999999999999998E-2</v>
      </c>
      <c r="L291">
        <v>7.5999999999999998E-2</v>
      </c>
    </row>
    <row r="292" spans="1:12" x14ac:dyDescent="0.45">
      <c r="A292" t="s">
        <v>2052</v>
      </c>
      <c r="B292">
        <v>2005</v>
      </c>
      <c r="C292" t="s">
        <v>2008</v>
      </c>
      <c r="D292">
        <v>0.28050000000000003</v>
      </c>
      <c r="E292">
        <v>0.28050000000000003</v>
      </c>
      <c r="F292">
        <v>0.28050000000000003</v>
      </c>
      <c r="G292">
        <v>0.28050000000000003</v>
      </c>
      <c r="H292">
        <v>0.28050000000000003</v>
      </c>
      <c r="I292">
        <v>0.28050000000000003</v>
      </c>
      <c r="J292">
        <v>0.28050000000000003</v>
      </c>
      <c r="K292">
        <v>0.28050000000000003</v>
      </c>
      <c r="L292">
        <v>0.28050000000000003</v>
      </c>
    </row>
    <row r="293" spans="1:12" x14ac:dyDescent="0.45">
      <c r="A293" t="s">
        <v>2052</v>
      </c>
      <c r="B293">
        <v>2005</v>
      </c>
      <c r="C293" t="s">
        <v>2011</v>
      </c>
      <c r="D293">
        <v>4.2200000000000001E-2</v>
      </c>
      <c r="E293">
        <v>4.2200000000000001E-2</v>
      </c>
      <c r="F293">
        <v>4.2200000000000001E-2</v>
      </c>
      <c r="G293">
        <v>4.2200000000000001E-2</v>
      </c>
      <c r="H293">
        <v>4.2200000000000001E-2</v>
      </c>
      <c r="I293">
        <v>4.2200000000000001E-2</v>
      </c>
      <c r="J293">
        <v>4.2200000000000001E-2</v>
      </c>
      <c r="K293">
        <v>4.2200000000000001E-2</v>
      </c>
      <c r="L293">
        <v>4.2200000000000001E-2</v>
      </c>
    </row>
    <row r="294" spans="1:12" x14ac:dyDescent="0.45">
      <c r="A294" t="s">
        <v>2052</v>
      </c>
      <c r="B294">
        <v>2005</v>
      </c>
      <c r="C294" t="s">
        <v>2007</v>
      </c>
      <c r="D294">
        <v>3.5000000000000001E-3</v>
      </c>
      <c r="E294">
        <v>3.5000000000000001E-3</v>
      </c>
      <c r="F294">
        <v>3.5000000000000001E-3</v>
      </c>
      <c r="G294">
        <v>3.5000000000000001E-3</v>
      </c>
      <c r="H294">
        <v>3.5000000000000001E-3</v>
      </c>
      <c r="I294">
        <v>3.5000000000000001E-3</v>
      </c>
      <c r="J294">
        <v>3.5000000000000001E-3</v>
      </c>
      <c r="K294">
        <v>3.5000000000000001E-3</v>
      </c>
      <c r="L294">
        <v>3.5000000000000001E-3</v>
      </c>
    </row>
    <row r="295" spans="1:12" x14ac:dyDescent="0.45">
      <c r="A295" t="s">
        <v>2052</v>
      </c>
      <c r="B295">
        <v>2005</v>
      </c>
      <c r="C295" t="s">
        <v>2006</v>
      </c>
      <c r="D295">
        <v>1.2144999999999999</v>
      </c>
      <c r="E295">
        <v>1.2144999999999999</v>
      </c>
      <c r="F295">
        <v>1.2144999999999999</v>
      </c>
      <c r="G295">
        <v>1.2144999999999999</v>
      </c>
      <c r="H295">
        <v>1.2144999999999999</v>
      </c>
      <c r="I295">
        <v>1.2144999999999999</v>
      </c>
      <c r="J295">
        <v>1.2144999999999999</v>
      </c>
      <c r="K295">
        <v>1.2144999999999999</v>
      </c>
      <c r="L295">
        <v>1.2144999999999999</v>
      </c>
    </row>
    <row r="296" spans="1:12" x14ac:dyDescent="0.45">
      <c r="A296" t="s">
        <v>2053</v>
      </c>
      <c r="B296">
        <v>2005</v>
      </c>
      <c r="C296" t="s">
        <v>2007</v>
      </c>
      <c r="D296">
        <v>1.35E-2</v>
      </c>
      <c r="E296">
        <v>1.35E-2</v>
      </c>
      <c r="F296">
        <v>1.35E-2</v>
      </c>
      <c r="G296">
        <v>1.35E-2</v>
      </c>
      <c r="H296">
        <v>1.35E-2</v>
      </c>
      <c r="I296">
        <v>1.35E-2</v>
      </c>
      <c r="J296">
        <v>1.35E-2</v>
      </c>
      <c r="K296">
        <v>1.35E-2</v>
      </c>
      <c r="L296">
        <v>1.35E-2</v>
      </c>
    </row>
    <row r="297" spans="1:12" x14ac:dyDescent="0.45">
      <c r="A297" t="s">
        <v>2053</v>
      </c>
      <c r="B297">
        <v>2005</v>
      </c>
      <c r="C297" t="s">
        <v>2011</v>
      </c>
      <c r="D297">
        <v>0.161</v>
      </c>
      <c r="E297">
        <v>0.161</v>
      </c>
      <c r="F297">
        <v>0.161</v>
      </c>
      <c r="G297">
        <v>0.161</v>
      </c>
      <c r="H297">
        <v>0.161</v>
      </c>
      <c r="I297">
        <v>0.161</v>
      </c>
      <c r="J297">
        <v>0.161</v>
      </c>
      <c r="K297">
        <v>0.161</v>
      </c>
      <c r="L297">
        <v>0.161</v>
      </c>
    </row>
    <row r="298" spans="1:12" x14ac:dyDescent="0.45">
      <c r="A298" t="s">
        <v>2053</v>
      </c>
      <c r="B298">
        <v>2005</v>
      </c>
      <c r="C298" t="s">
        <v>2009</v>
      </c>
      <c r="D298">
        <v>0.27789999999999998</v>
      </c>
      <c r="E298">
        <v>0.27789999999999998</v>
      </c>
      <c r="F298">
        <v>0.27789999999999998</v>
      </c>
      <c r="G298">
        <v>0.27789999999999998</v>
      </c>
      <c r="H298">
        <v>0.27789999999999998</v>
      </c>
      <c r="I298">
        <v>0.27789999999999998</v>
      </c>
      <c r="J298">
        <v>0.27789999999999998</v>
      </c>
      <c r="K298">
        <v>0.27789999999999998</v>
      </c>
      <c r="L298">
        <v>0.27789999999999998</v>
      </c>
    </row>
    <row r="299" spans="1:12" x14ac:dyDescent="0.45">
      <c r="A299" t="s">
        <v>2053</v>
      </c>
      <c r="B299">
        <v>2005</v>
      </c>
      <c r="C299" t="s">
        <v>2008</v>
      </c>
      <c r="D299">
        <v>1.071</v>
      </c>
      <c r="E299">
        <v>1.071</v>
      </c>
      <c r="F299">
        <v>1.071</v>
      </c>
      <c r="G299">
        <v>1.071</v>
      </c>
      <c r="H299">
        <v>1.071</v>
      </c>
      <c r="I299">
        <v>1.071</v>
      </c>
      <c r="J299">
        <v>1.071</v>
      </c>
      <c r="K299">
        <v>1.071</v>
      </c>
      <c r="L299">
        <v>1.071</v>
      </c>
    </row>
    <row r="300" spans="1:12" x14ac:dyDescent="0.45">
      <c r="A300" t="s">
        <v>2053</v>
      </c>
      <c r="B300">
        <v>2005</v>
      </c>
      <c r="C300" t="s">
        <v>2006</v>
      </c>
      <c r="D300">
        <v>4.2317999999999998</v>
      </c>
      <c r="E300">
        <v>4.2317999999999998</v>
      </c>
      <c r="F300">
        <v>4.2317999999999998</v>
      </c>
      <c r="G300">
        <v>4.2317999999999998</v>
      </c>
      <c r="H300">
        <v>4.2317999999999998</v>
      </c>
      <c r="I300">
        <v>4.2317999999999998</v>
      </c>
      <c r="J300">
        <v>4.2317999999999998</v>
      </c>
      <c r="K300">
        <v>4.2317999999999998</v>
      </c>
      <c r="L300">
        <v>4.2317999999999998</v>
      </c>
    </row>
    <row r="301" spans="1:12" x14ac:dyDescent="0.45">
      <c r="A301" t="s">
        <v>2053</v>
      </c>
      <c r="B301">
        <v>2005</v>
      </c>
      <c r="C301" t="s">
        <v>2010</v>
      </c>
      <c r="D301">
        <v>0.75239999999999996</v>
      </c>
      <c r="E301">
        <v>0.75239999999999996</v>
      </c>
      <c r="F301">
        <v>0.75239999999999996</v>
      </c>
      <c r="G301">
        <v>0.75239999999999996</v>
      </c>
      <c r="H301">
        <v>0.75239999999999996</v>
      </c>
      <c r="I301">
        <v>0.75239999999999996</v>
      </c>
      <c r="J301">
        <v>0.75239999999999996</v>
      </c>
      <c r="K301">
        <v>0.75239999999999996</v>
      </c>
      <c r="L301">
        <v>0.75239999999999996</v>
      </c>
    </row>
    <row r="302" spans="1:12" x14ac:dyDescent="0.45">
      <c r="A302" t="s">
        <v>2053</v>
      </c>
      <c r="B302">
        <v>2005</v>
      </c>
      <c r="C302" t="s">
        <v>2005</v>
      </c>
      <c r="D302">
        <v>6.5076000000000001</v>
      </c>
      <c r="E302">
        <v>6.5076000000000001</v>
      </c>
      <c r="F302">
        <v>6.5076000000000001</v>
      </c>
      <c r="G302">
        <v>6.5076000000000001</v>
      </c>
      <c r="H302">
        <v>6.5076000000000001</v>
      </c>
      <c r="I302">
        <v>6.5076000000000001</v>
      </c>
      <c r="J302">
        <v>6.5076000000000001</v>
      </c>
      <c r="K302">
        <v>6.5076000000000001</v>
      </c>
      <c r="L302">
        <v>6.5076000000000001</v>
      </c>
    </row>
    <row r="303" spans="1:12" x14ac:dyDescent="0.45">
      <c r="A303" t="s">
        <v>2054</v>
      </c>
      <c r="B303">
        <v>2005</v>
      </c>
      <c r="C303" t="s">
        <v>2011</v>
      </c>
      <c r="D303">
        <v>1.7100000000000001E-2</v>
      </c>
      <c r="E303">
        <v>1.7100000000000001E-2</v>
      </c>
      <c r="F303">
        <v>1.7100000000000001E-2</v>
      </c>
      <c r="G303">
        <v>1.7100000000000001E-2</v>
      </c>
      <c r="H303">
        <v>1.7100000000000001E-2</v>
      </c>
      <c r="I303">
        <v>1.7100000000000001E-2</v>
      </c>
      <c r="J303">
        <v>1.7100000000000001E-2</v>
      </c>
      <c r="K303">
        <v>1.7100000000000001E-2</v>
      </c>
      <c r="L303">
        <v>1.7100000000000001E-2</v>
      </c>
    </row>
    <row r="304" spans="1:12" x14ac:dyDescent="0.45">
      <c r="A304" t="s">
        <v>2054</v>
      </c>
      <c r="B304">
        <v>2005</v>
      </c>
      <c r="C304" t="s">
        <v>2008</v>
      </c>
      <c r="D304">
        <v>0.1137</v>
      </c>
      <c r="E304">
        <v>0.1137</v>
      </c>
      <c r="F304">
        <v>0.1137</v>
      </c>
      <c r="G304">
        <v>0.1137</v>
      </c>
      <c r="H304">
        <v>0.1137</v>
      </c>
      <c r="I304">
        <v>0.1137</v>
      </c>
      <c r="J304">
        <v>0.1137</v>
      </c>
      <c r="K304">
        <v>0.1137</v>
      </c>
      <c r="L304">
        <v>0.1137</v>
      </c>
    </row>
    <row r="305" spans="1:12" x14ac:dyDescent="0.45">
      <c r="A305" t="s">
        <v>2054</v>
      </c>
      <c r="B305">
        <v>2005</v>
      </c>
      <c r="C305" t="s">
        <v>2009</v>
      </c>
      <c r="D305">
        <v>2.4500000000000001E-2</v>
      </c>
      <c r="E305">
        <v>2.4500000000000001E-2</v>
      </c>
      <c r="F305">
        <v>2.4500000000000001E-2</v>
      </c>
      <c r="G305">
        <v>2.4500000000000001E-2</v>
      </c>
      <c r="H305">
        <v>2.4500000000000001E-2</v>
      </c>
      <c r="I305">
        <v>2.4500000000000001E-2</v>
      </c>
      <c r="J305">
        <v>2.4500000000000001E-2</v>
      </c>
      <c r="K305">
        <v>2.4500000000000001E-2</v>
      </c>
      <c r="L305">
        <v>2.4500000000000001E-2</v>
      </c>
    </row>
    <row r="306" spans="1:12" x14ac:dyDescent="0.45">
      <c r="A306" t="s">
        <v>2054</v>
      </c>
      <c r="B306">
        <v>2005</v>
      </c>
      <c r="C306" t="s">
        <v>2006</v>
      </c>
      <c r="D306">
        <v>0.4657</v>
      </c>
      <c r="E306">
        <v>0.4657</v>
      </c>
      <c r="F306">
        <v>0.4657</v>
      </c>
      <c r="G306">
        <v>0.4657</v>
      </c>
      <c r="H306">
        <v>0.4657</v>
      </c>
      <c r="I306">
        <v>0.4657</v>
      </c>
      <c r="J306">
        <v>0.4657</v>
      </c>
      <c r="K306">
        <v>0.4657</v>
      </c>
      <c r="L306">
        <v>0.4657</v>
      </c>
    </row>
    <row r="307" spans="1:12" x14ac:dyDescent="0.45">
      <c r="A307" t="s">
        <v>2054</v>
      </c>
      <c r="B307">
        <v>2005</v>
      </c>
      <c r="C307" t="s">
        <v>2005</v>
      </c>
      <c r="D307">
        <v>0.70230000000000004</v>
      </c>
      <c r="E307">
        <v>0.70230000000000004</v>
      </c>
      <c r="F307">
        <v>0.70230000000000004</v>
      </c>
      <c r="G307">
        <v>0.70230000000000004</v>
      </c>
      <c r="H307">
        <v>0.70230000000000004</v>
      </c>
      <c r="I307">
        <v>0.70230000000000004</v>
      </c>
      <c r="J307">
        <v>0.70230000000000004</v>
      </c>
      <c r="K307">
        <v>0.70230000000000004</v>
      </c>
      <c r="L307">
        <v>0.70230000000000004</v>
      </c>
    </row>
    <row r="308" spans="1:12" x14ac:dyDescent="0.45">
      <c r="A308" t="s">
        <v>2054</v>
      </c>
      <c r="B308">
        <v>2005</v>
      </c>
      <c r="C308" t="s">
        <v>2010</v>
      </c>
      <c r="D308">
        <v>7.9899999999999999E-2</v>
      </c>
      <c r="E308">
        <v>7.9899999999999999E-2</v>
      </c>
      <c r="F308">
        <v>7.9899999999999999E-2</v>
      </c>
      <c r="G308">
        <v>7.9899999999999999E-2</v>
      </c>
      <c r="H308">
        <v>7.9899999999999999E-2</v>
      </c>
      <c r="I308">
        <v>7.9899999999999999E-2</v>
      </c>
      <c r="J308">
        <v>7.9899999999999999E-2</v>
      </c>
      <c r="K308">
        <v>7.9899999999999999E-2</v>
      </c>
      <c r="L308">
        <v>7.9899999999999999E-2</v>
      </c>
    </row>
    <row r="309" spans="1:12" x14ac:dyDescent="0.45">
      <c r="A309" t="s">
        <v>2054</v>
      </c>
      <c r="B309">
        <v>2005</v>
      </c>
      <c r="C309" t="s">
        <v>2007</v>
      </c>
      <c r="D309">
        <v>1.4E-3</v>
      </c>
      <c r="E309">
        <v>1.4E-3</v>
      </c>
      <c r="F309">
        <v>1.4E-3</v>
      </c>
      <c r="G309">
        <v>1.4E-3</v>
      </c>
      <c r="H309">
        <v>1.4E-3</v>
      </c>
      <c r="I309">
        <v>1.4E-3</v>
      </c>
      <c r="J309">
        <v>1.4E-3</v>
      </c>
      <c r="K309">
        <v>1.4E-3</v>
      </c>
      <c r="L309">
        <v>1.4E-3</v>
      </c>
    </row>
    <row r="310" spans="1:12" x14ac:dyDescent="0.45">
      <c r="A310" t="s">
        <v>2055</v>
      </c>
      <c r="B310">
        <v>2005</v>
      </c>
      <c r="C310" t="s">
        <v>2005</v>
      </c>
      <c r="D310">
        <v>0.1837</v>
      </c>
      <c r="E310">
        <v>0.1837</v>
      </c>
      <c r="F310">
        <v>0.1837</v>
      </c>
      <c r="G310">
        <v>0.1837</v>
      </c>
      <c r="H310">
        <v>0.1837</v>
      </c>
      <c r="I310">
        <v>0.1837</v>
      </c>
      <c r="J310">
        <v>0.1837</v>
      </c>
      <c r="K310">
        <v>0.1837</v>
      </c>
      <c r="L310">
        <v>0.1837</v>
      </c>
    </row>
    <row r="311" spans="1:12" x14ac:dyDescent="0.45">
      <c r="A311" t="s">
        <v>2055</v>
      </c>
      <c r="B311">
        <v>2005</v>
      </c>
      <c r="C311" t="s">
        <v>2009</v>
      </c>
      <c r="D311">
        <v>6.7000000000000002E-3</v>
      </c>
      <c r="E311">
        <v>6.7000000000000002E-3</v>
      </c>
      <c r="F311">
        <v>6.7000000000000002E-3</v>
      </c>
      <c r="G311">
        <v>6.7000000000000002E-3</v>
      </c>
      <c r="H311">
        <v>6.7000000000000002E-3</v>
      </c>
      <c r="I311">
        <v>6.7000000000000002E-3</v>
      </c>
      <c r="J311">
        <v>6.7000000000000002E-3</v>
      </c>
      <c r="K311">
        <v>6.7000000000000002E-3</v>
      </c>
      <c r="L311">
        <v>6.7000000000000002E-3</v>
      </c>
    </row>
    <row r="312" spans="1:12" x14ac:dyDescent="0.45">
      <c r="A312" t="s">
        <v>2055</v>
      </c>
      <c r="B312">
        <v>2005</v>
      </c>
      <c r="C312" t="s">
        <v>2008</v>
      </c>
      <c r="D312">
        <v>2.9700000000000001E-2</v>
      </c>
      <c r="E312">
        <v>2.9700000000000001E-2</v>
      </c>
      <c r="F312">
        <v>2.9700000000000001E-2</v>
      </c>
      <c r="G312">
        <v>2.9700000000000001E-2</v>
      </c>
      <c r="H312">
        <v>2.9700000000000001E-2</v>
      </c>
      <c r="I312">
        <v>2.9700000000000001E-2</v>
      </c>
      <c r="J312">
        <v>2.9700000000000001E-2</v>
      </c>
      <c r="K312">
        <v>2.9700000000000001E-2</v>
      </c>
      <c r="L312">
        <v>2.9700000000000001E-2</v>
      </c>
    </row>
    <row r="313" spans="1:12" x14ac:dyDescent="0.45">
      <c r="A313" t="s">
        <v>2055</v>
      </c>
      <c r="B313">
        <v>2005</v>
      </c>
      <c r="C313" t="s">
        <v>2006</v>
      </c>
      <c r="D313">
        <v>0.1216</v>
      </c>
      <c r="E313">
        <v>0.1216</v>
      </c>
      <c r="F313">
        <v>0.1216</v>
      </c>
      <c r="G313">
        <v>0.1216</v>
      </c>
      <c r="H313">
        <v>0.1216</v>
      </c>
      <c r="I313">
        <v>0.1216</v>
      </c>
      <c r="J313">
        <v>0.1216</v>
      </c>
      <c r="K313">
        <v>0.1216</v>
      </c>
      <c r="L313">
        <v>0.1216</v>
      </c>
    </row>
    <row r="314" spans="1:12" x14ac:dyDescent="0.45">
      <c r="A314" t="s">
        <v>2055</v>
      </c>
      <c r="B314">
        <v>2005</v>
      </c>
      <c r="C314" t="s">
        <v>2011</v>
      </c>
      <c r="D314">
        <v>4.4999999999999997E-3</v>
      </c>
      <c r="E314">
        <v>4.4999999999999997E-3</v>
      </c>
      <c r="F314">
        <v>4.4999999999999997E-3</v>
      </c>
      <c r="G314">
        <v>4.4999999999999997E-3</v>
      </c>
      <c r="H314">
        <v>4.4999999999999997E-3</v>
      </c>
      <c r="I314">
        <v>4.4999999999999997E-3</v>
      </c>
      <c r="J314">
        <v>4.4999999999999997E-3</v>
      </c>
      <c r="K314">
        <v>4.4999999999999997E-3</v>
      </c>
      <c r="L314">
        <v>4.4999999999999997E-3</v>
      </c>
    </row>
    <row r="315" spans="1:12" x14ac:dyDescent="0.45">
      <c r="A315" t="s">
        <v>2055</v>
      </c>
      <c r="B315">
        <v>2005</v>
      </c>
      <c r="C315" t="s">
        <v>2010</v>
      </c>
      <c r="D315">
        <v>2.0799999999999999E-2</v>
      </c>
      <c r="E315">
        <v>2.0799999999999999E-2</v>
      </c>
      <c r="F315">
        <v>2.0799999999999999E-2</v>
      </c>
      <c r="G315">
        <v>2.0799999999999999E-2</v>
      </c>
      <c r="H315">
        <v>2.0799999999999999E-2</v>
      </c>
      <c r="I315">
        <v>2.0799999999999999E-2</v>
      </c>
      <c r="J315">
        <v>2.0799999999999999E-2</v>
      </c>
      <c r="K315">
        <v>2.0799999999999999E-2</v>
      </c>
      <c r="L315">
        <v>2.0799999999999999E-2</v>
      </c>
    </row>
    <row r="316" spans="1:12" x14ac:dyDescent="0.45">
      <c r="A316" t="s">
        <v>2055</v>
      </c>
      <c r="B316">
        <v>2005</v>
      </c>
      <c r="C316" t="s">
        <v>2007</v>
      </c>
      <c r="D316">
        <v>4.0000000000000002E-4</v>
      </c>
      <c r="E316">
        <v>4.0000000000000002E-4</v>
      </c>
      <c r="F316">
        <v>4.0000000000000002E-4</v>
      </c>
      <c r="G316">
        <v>4.0000000000000002E-4</v>
      </c>
      <c r="H316">
        <v>4.0000000000000002E-4</v>
      </c>
      <c r="I316">
        <v>4.0000000000000002E-4</v>
      </c>
      <c r="J316">
        <v>4.0000000000000002E-4</v>
      </c>
      <c r="K316">
        <v>4.0000000000000002E-4</v>
      </c>
      <c r="L316">
        <v>4.0000000000000002E-4</v>
      </c>
    </row>
    <row r="317" spans="1:12" x14ac:dyDescent="0.45">
      <c r="A317" t="s">
        <v>2056</v>
      </c>
      <c r="B317">
        <v>2005</v>
      </c>
      <c r="C317" t="s">
        <v>2007</v>
      </c>
      <c r="D317">
        <v>4.4999999999999997E-3</v>
      </c>
      <c r="E317">
        <v>4.4999999999999997E-3</v>
      </c>
      <c r="F317">
        <v>4.4999999999999997E-3</v>
      </c>
      <c r="G317">
        <v>4.4999999999999997E-3</v>
      </c>
      <c r="H317">
        <v>4.4999999999999997E-3</v>
      </c>
      <c r="I317">
        <v>4.4999999999999997E-3</v>
      </c>
      <c r="J317">
        <v>4.4999999999999997E-3</v>
      </c>
      <c r="K317">
        <v>4.4999999999999997E-3</v>
      </c>
      <c r="L317">
        <v>4.4999999999999997E-3</v>
      </c>
    </row>
    <row r="318" spans="1:12" x14ac:dyDescent="0.45">
      <c r="A318" t="s">
        <v>2056</v>
      </c>
      <c r="B318">
        <v>2005</v>
      </c>
      <c r="C318" t="s">
        <v>2010</v>
      </c>
      <c r="D318">
        <v>0.2495</v>
      </c>
      <c r="E318">
        <v>0.2495</v>
      </c>
      <c r="F318">
        <v>0.2495</v>
      </c>
      <c r="G318">
        <v>0.2495</v>
      </c>
      <c r="H318">
        <v>0.2495</v>
      </c>
      <c r="I318">
        <v>0.2495</v>
      </c>
      <c r="J318">
        <v>0.2495</v>
      </c>
      <c r="K318">
        <v>0.2495</v>
      </c>
      <c r="L318">
        <v>0.2495</v>
      </c>
    </row>
    <row r="319" spans="1:12" x14ac:dyDescent="0.45">
      <c r="A319" t="s">
        <v>2056</v>
      </c>
      <c r="B319">
        <v>2005</v>
      </c>
      <c r="C319" t="s">
        <v>2005</v>
      </c>
      <c r="D319">
        <v>2.2025999999999999</v>
      </c>
      <c r="E319">
        <v>2.2025999999999999</v>
      </c>
      <c r="F319">
        <v>2.2025999999999999</v>
      </c>
      <c r="G319">
        <v>2.2025999999999999</v>
      </c>
      <c r="H319">
        <v>2.2025999999999999</v>
      </c>
      <c r="I319">
        <v>2.2025999999999999</v>
      </c>
      <c r="J319">
        <v>2.2025999999999999</v>
      </c>
      <c r="K319">
        <v>2.2025999999999999</v>
      </c>
      <c r="L319">
        <v>2.2025999999999999</v>
      </c>
    </row>
    <row r="320" spans="1:12" x14ac:dyDescent="0.45">
      <c r="A320" t="s">
        <v>2056</v>
      </c>
      <c r="B320">
        <v>2005</v>
      </c>
      <c r="C320" t="s">
        <v>2009</v>
      </c>
      <c r="D320">
        <v>9.35E-2</v>
      </c>
      <c r="E320">
        <v>9.35E-2</v>
      </c>
      <c r="F320">
        <v>9.35E-2</v>
      </c>
      <c r="G320">
        <v>9.35E-2</v>
      </c>
      <c r="H320">
        <v>9.35E-2</v>
      </c>
      <c r="I320">
        <v>9.35E-2</v>
      </c>
      <c r="J320">
        <v>9.35E-2</v>
      </c>
      <c r="K320">
        <v>9.35E-2</v>
      </c>
      <c r="L320">
        <v>9.35E-2</v>
      </c>
    </row>
    <row r="321" spans="1:12" x14ac:dyDescent="0.45">
      <c r="A321" t="s">
        <v>2056</v>
      </c>
      <c r="B321">
        <v>2005</v>
      </c>
      <c r="C321" t="s">
        <v>2006</v>
      </c>
      <c r="D321">
        <v>1.4466000000000001</v>
      </c>
      <c r="E321">
        <v>1.4466000000000001</v>
      </c>
      <c r="F321">
        <v>1.4466000000000001</v>
      </c>
      <c r="G321">
        <v>1.4466000000000001</v>
      </c>
      <c r="H321">
        <v>1.4466000000000001</v>
      </c>
      <c r="I321">
        <v>1.4466000000000001</v>
      </c>
      <c r="J321">
        <v>1.4466000000000001</v>
      </c>
      <c r="K321">
        <v>1.4466000000000001</v>
      </c>
      <c r="L321">
        <v>1.4466000000000001</v>
      </c>
    </row>
    <row r="322" spans="1:12" x14ac:dyDescent="0.45">
      <c r="A322" t="s">
        <v>2056</v>
      </c>
      <c r="B322">
        <v>2005</v>
      </c>
      <c r="C322" t="s">
        <v>2011</v>
      </c>
      <c r="D322">
        <v>5.3400000000000003E-2</v>
      </c>
      <c r="E322">
        <v>5.3400000000000003E-2</v>
      </c>
      <c r="F322">
        <v>5.3400000000000003E-2</v>
      </c>
      <c r="G322">
        <v>5.3400000000000003E-2</v>
      </c>
      <c r="H322">
        <v>5.3400000000000003E-2</v>
      </c>
      <c r="I322">
        <v>5.3400000000000003E-2</v>
      </c>
      <c r="J322">
        <v>5.3400000000000003E-2</v>
      </c>
      <c r="K322">
        <v>5.3400000000000003E-2</v>
      </c>
      <c r="L322">
        <v>5.3400000000000003E-2</v>
      </c>
    </row>
    <row r="323" spans="1:12" x14ac:dyDescent="0.45">
      <c r="A323" t="s">
        <v>2056</v>
      </c>
      <c r="B323">
        <v>2005</v>
      </c>
      <c r="C323" t="s">
        <v>2008</v>
      </c>
      <c r="D323">
        <v>0.35520000000000002</v>
      </c>
      <c r="E323">
        <v>0.35520000000000002</v>
      </c>
      <c r="F323">
        <v>0.35520000000000002</v>
      </c>
      <c r="G323">
        <v>0.35520000000000002</v>
      </c>
      <c r="H323">
        <v>0.35520000000000002</v>
      </c>
      <c r="I323">
        <v>0.35520000000000002</v>
      </c>
      <c r="J323">
        <v>0.35520000000000002</v>
      </c>
      <c r="K323">
        <v>0.35520000000000002</v>
      </c>
      <c r="L323">
        <v>0.35520000000000002</v>
      </c>
    </row>
    <row r="324" spans="1:12" x14ac:dyDescent="0.45">
      <c r="A324" t="s">
        <v>2057</v>
      </c>
      <c r="B324">
        <v>2005</v>
      </c>
      <c r="C324" t="s">
        <v>2010</v>
      </c>
      <c r="D324">
        <v>0.20810000000000001</v>
      </c>
      <c r="E324">
        <v>0.20810000000000001</v>
      </c>
      <c r="F324">
        <v>0.20810000000000001</v>
      </c>
      <c r="G324">
        <v>0.20810000000000001</v>
      </c>
      <c r="H324">
        <v>0.20810000000000001</v>
      </c>
      <c r="I324">
        <v>0.20810000000000001</v>
      </c>
      <c r="J324">
        <v>0.20810000000000001</v>
      </c>
      <c r="K324">
        <v>0.20810000000000001</v>
      </c>
      <c r="L324">
        <v>0.20810000000000001</v>
      </c>
    </row>
    <row r="325" spans="1:12" x14ac:dyDescent="0.45">
      <c r="A325" t="s">
        <v>2057</v>
      </c>
      <c r="B325">
        <v>2005</v>
      </c>
      <c r="C325" t="s">
        <v>2009</v>
      </c>
      <c r="D325">
        <v>5.5300000000000002E-2</v>
      </c>
      <c r="E325">
        <v>5.5300000000000002E-2</v>
      </c>
      <c r="F325">
        <v>5.5300000000000002E-2</v>
      </c>
      <c r="G325">
        <v>5.5300000000000002E-2</v>
      </c>
      <c r="H325">
        <v>5.5300000000000002E-2</v>
      </c>
      <c r="I325">
        <v>5.5300000000000002E-2</v>
      </c>
      <c r="J325">
        <v>5.5300000000000002E-2</v>
      </c>
      <c r="K325">
        <v>5.5300000000000002E-2</v>
      </c>
      <c r="L325">
        <v>5.5300000000000002E-2</v>
      </c>
    </row>
    <row r="326" spans="1:12" x14ac:dyDescent="0.45">
      <c r="A326" t="s">
        <v>2057</v>
      </c>
      <c r="B326">
        <v>2005</v>
      </c>
      <c r="C326" t="s">
        <v>2011</v>
      </c>
      <c r="D326">
        <v>4.4499999999999998E-2</v>
      </c>
      <c r="E326">
        <v>4.4499999999999998E-2</v>
      </c>
      <c r="F326">
        <v>4.4499999999999998E-2</v>
      </c>
      <c r="G326">
        <v>4.4499999999999998E-2</v>
      </c>
      <c r="H326">
        <v>4.4499999999999998E-2</v>
      </c>
      <c r="I326">
        <v>4.4499999999999998E-2</v>
      </c>
      <c r="J326">
        <v>4.4499999999999998E-2</v>
      </c>
      <c r="K326">
        <v>4.4499999999999998E-2</v>
      </c>
      <c r="L326">
        <v>4.4499999999999998E-2</v>
      </c>
    </row>
    <row r="327" spans="1:12" x14ac:dyDescent="0.45">
      <c r="A327" t="s">
        <v>2057</v>
      </c>
      <c r="B327">
        <v>2005</v>
      </c>
      <c r="C327" t="s">
        <v>2008</v>
      </c>
      <c r="D327">
        <v>0.29620000000000002</v>
      </c>
      <c r="E327">
        <v>0.29620000000000002</v>
      </c>
      <c r="F327">
        <v>0.29620000000000002</v>
      </c>
      <c r="G327">
        <v>0.29620000000000002</v>
      </c>
      <c r="H327">
        <v>0.29620000000000002</v>
      </c>
      <c r="I327">
        <v>0.29620000000000002</v>
      </c>
      <c r="J327">
        <v>0.29620000000000002</v>
      </c>
      <c r="K327">
        <v>0.29620000000000002</v>
      </c>
      <c r="L327">
        <v>0.29620000000000002</v>
      </c>
    </row>
    <row r="328" spans="1:12" x14ac:dyDescent="0.45">
      <c r="A328" t="s">
        <v>2057</v>
      </c>
      <c r="B328">
        <v>2005</v>
      </c>
      <c r="C328" t="s">
        <v>2006</v>
      </c>
      <c r="D328">
        <v>1.0208999999999999</v>
      </c>
      <c r="E328">
        <v>1.0208999999999999</v>
      </c>
      <c r="F328">
        <v>1.0208999999999999</v>
      </c>
      <c r="G328">
        <v>1.0208999999999999</v>
      </c>
      <c r="H328">
        <v>1.0208999999999999</v>
      </c>
      <c r="I328">
        <v>1.0208999999999999</v>
      </c>
      <c r="J328">
        <v>1.0208999999999999</v>
      </c>
      <c r="K328">
        <v>1.0208999999999999</v>
      </c>
      <c r="L328">
        <v>1.0208999999999999</v>
      </c>
    </row>
    <row r="329" spans="1:12" x14ac:dyDescent="0.45">
      <c r="A329" t="s">
        <v>2057</v>
      </c>
      <c r="B329">
        <v>2005</v>
      </c>
      <c r="C329" t="s">
        <v>2005</v>
      </c>
      <c r="D329">
        <v>1.6287</v>
      </c>
      <c r="E329">
        <v>1.6287</v>
      </c>
      <c r="F329">
        <v>1.6287</v>
      </c>
      <c r="G329">
        <v>1.6287</v>
      </c>
      <c r="H329">
        <v>1.6287</v>
      </c>
      <c r="I329">
        <v>1.6287</v>
      </c>
      <c r="J329">
        <v>1.6287</v>
      </c>
      <c r="K329">
        <v>1.6287</v>
      </c>
      <c r="L329">
        <v>1.6287</v>
      </c>
    </row>
    <row r="330" spans="1:12" x14ac:dyDescent="0.45">
      <c r="A330" t="s">
        <v>2057</v>
      </c>
      <c r="B330">
        <v>2005</v>
      </c>
      <c r="C330" t="s">
        <v>2007</v>
      </c>
      <c r="D330">
        <v>3.7000000000000002E-3</v>
      </c>
      <c r="E330">
        <v>3.7000000000000002E-3</v>
      </c>
      <c r="F330">
        <v>3.7000000000000002E-3</v>
      </c>
      <c r="G330">
        <v>3.7000000000000002E-3</v>
      </c>
      <c r="H330">
        <v>3.7000000000000002E-3</v>
      </c>
      <c r="I330">
        <v>3.7000000000000002E-3</v>
      </c>
      <c r="J330">
        <v>3.7000000000000002E-3</v>
      </c>
      <c r="K330">
        <v>3.7000000000000002E-3</v>
      </c>
      <c r="L330">
        <v>3.7000000000000002E-3</v>
      </c>
    </row>
    <row r="331" spans="1:12" x14ac:dyDescent="0.45">
      <c r="A331" t="s">
        <v>2058</v>
      </c>
      <c r="B331">
        <v>2005</v>
      </c>
      <c r="C331" t="s">
        <v>2008</v>
      </c>
      <c r="D331">
        <v>2.5899999999999999E-2</v>
      </c>
      <c r="E331">
        <v>2.5899999999999999E-2</v>
      </c>
      <c r="F331">
        <v>2.5899999999999999E-2</v>
      </c>
      <c r="G331">
        <v>2.5899999999999999E-2</v>
      </c>
      <c r="H331">
        <v>2.5899999999999999E-2</v>
      </c>
      <c r="I331">
        <v>2.5899999999999999E-2</v>
      </c>
      <c r="J331">
        <v>2.5899999999999999E-2</v>
      </c>
      <c r="K331">
        <v>2.5899999999999999E-2</v>
      </c>
      <c r="L331">
        <v>2.5899999999999999E-2</v>
      </c>
    </row>
    <row r="332" spans="1:12" x14ac:dyDescent="0.45">
      <c r="A332" t="s">
        <v>2058</v>
      </c>
      <c r="B332">
        <v>2005</v>
      </c>
      <c r="C332" t="s">
        <v>2006</v>
      </c>
      <c r="D332">
        <v>7.6799999999999993E-2</v>
      </c>
      <c r="E332">
        <v>7.6799999999999993E-2</v>
      </c>
      <c r="F332">
        <v>7.6799999999999993E-2</v>
      </c>
      <c r="G332">
        <v>7.6799999999999993E-2</v>
      </c>
      <c r="H332">
        <v>7.6799999999999993E-2</v>
      </c>
      <c r="I332">
        <v>7.6799999999999993E-2</v>
      </c>
      <c r="J332">
        <v>7.6799999999999993E-2</v>
      </c>
      <c r="K332">
        <v>7.6799999999999993E-2</v>
      </c>
      <c r="L332">
        <v>7.6799999999999993E-2</v>
      </c>
    </row>
    <row r="333" spans="1:12" x14ac:dyDescent="0.45">
      <c r="A333" t="s">
        <v>2058</v>
      </c>
      <c r="B333">
        <v>2005</v>
      </c>
      <c r="C333" t="s">
        <v>2009</v>
      </c>
      <c r="D333">
        <v>7.7000000000000002E-3</v>
      </c>
      <c r="E333">
        <v>7.7000000000000002E-3</v>
      </c>
      <c r="F333">
        <v>7.7000000000000002E-3</v>
      </c>
      <c r="G333">
        <v>7.7000000000000002E-3</v>
      </c>
      <c r="H333">
        <v>7.7000000000000002E-3</v>
      </c>
      <c r="I333">
        <v>7.7000000000000002E-3</v>
      </c>
      <c r="J333">
        <v>7.7000000000000002E-3</v>
      </c>
      <c r="K333">
        <v>7.7000000000000002E-3</v>
      </c>
      <c r="L333">
        <v>7.7000000000000002E-3</v>
      </c>
    </row>
    <row r="334" spans="1:12" x14ac:dyDescent="0.45">
      <c r="A334" t="s">
        <v>2058</v>
      </c>
      <c r="B334">
        <v>2005</v>
      </c>
      <c r="C334" t="s">
        <v>2007</v>
      </c>
      <c r="D334">
        <v>2.9999999999999997E-4</v>
      </c>
      <c r="E334">
        <v>2.9999999999999997E-4</v>
      </c>
      <c r="F334">
        <v>2.9999999999999997E-4</v>
      </c>
      <c r="G334">
        <v>2.9999999999999997E-4</v>
      </c>
      <c r="H334">
        <v>2.9999999999999997E-4</v>
      </c>
      <c r="I334">
        <v>2.9999999999999997E-4</v>
      </c>
      <c r="J334">
        <v>2.9999999999999997E-4</v>
      </c>
      <c r="K334">
        <v>2.9999999999999997E-4</v>
      </c>
      <c r="L334">
        <v>2.9999999999999997E-4</v>
      </c>
    </row>
    <row r="335" spans="1:12" x14ac:dyDescent="0.45">
      <c r="A335" t="s">
        <v>2058</v>
      </c>
      <c r="B335">
        <v>2005</v>
      </c>
      <c r="C335" t="s">
        <v>2005</v>
      </c>
      <c r="D335">
        <v>0.1328</v>
      </c>
      <c r="E335">
        <v>0.1328</v>
      </c>
      <c r="F335">
        <v>0.1328</v>
      </c>
      <c r="G335">
        <v>0.1328</v>
      </c>
      <c r="H335">
        <v>0.1328</v>
      </c>
      <c r="I335">
        <v>0.1328</v>
      </c>
      <c r="J335">
        <v>0.1328</v>
      </c>
      <c r="K335">
        <v>0.1328</v>
      </c>
      <c r="L335">
        <v>0.1328</v>
      </c>
    </row>
    <row r="336" spans="1:12" x14ac:dyDescent="0.45">
      <c r="A336" t="s">
        <v>2058</v>
      </c>
      <c r="B336">
        <v>2005</v>
      </c>
      <c r="C336" t="s">
        <v>2010</v>
      </c>
      <c r="D336">
        <v>1.8200000000000001E-2</v>
      </c>
      <c r="E336">
        <v>1.8200000000000001E-2</v>
      </c>
      <c r="F336">
        <v>1.8200000000000001E-2</v>
      </c>
      <c r="G336">
        <v>1.8200000000000001E-2</v>
      </c>
      <c r="H336">
        <v>1.8200000000000001E-2</v>
      </c>
      <c r="I336">
        <v>1.8200000000000001E-2</v>
      </c>
      <c r="J336">
        <v>1.8200000000000001E-2</v>
      </c>
      <c r="K336">
        <v>1.8200000000000001E-2</v>
      </c>
      <c r="L336">
        <v>1.8200000000000001E-2</v>
      </c>
    </row>
    <row r="337" spans="1:12" x14ac:dyDescent="0.45">
      <c r="A337" t="s">
        <v>2058</v>
      </c>
      <c r="B337">
        <v>2005</v>
      </c>
      <c r="C337" t="s">
        <v>2011</v>
      </c>
      <c r="D337">
        <v>3.8999999999999998E-3</v>
      </c>
      <c r="E337">
        <v>3.8999999999999998E-3</v>
      </c>
      <c r="F337">
        <v>3.8999999999999998E-3</v>
      </c>
      <c r="G337">
        <v>3.8999999999999998E-3</v>
      </c>
      <c r="H337">
        <v>3.8999999999999998E-3</v>
      </c>
      <c r="I337">
        <v>3.8999999999999998E-3</v>
      </c>
      <c r="J337">
        <v>3.8999999999999998E-3</v>
      </c>
      <c r="K337">
        <v>3.8999999999999998E-3</v>
      </c>
      <c r="L337">
        <v>3.8999999999999998E-3</v>
      </c>
    </row>
    <row r="338" spans="1:12" x14ac:dyDescent="0.45">
      <c r="A338" t="s">
        <v>2059</v>
      </c>
      <c r="B338">
        <v>2005</v>
      </c>
      <c r="C338" t="s">
        <v>2011</v>
      </c>
      <c r="D338">
        <v>1.29E-2</v>
      </c>
      <c r="E338">
        <v>1.29E-2</v>
      </c>
      <c r="F338">
        <v>1.29E-2</v>
      </c>
      <c r="G338">
        <v>1.29E-2</v>
      </c>
      <c r="H338">
        <v>1.29E-2</v>
      </c>
      <c r="I338">
        <v>1.29E-2</v>
      </c>
      <c r="J338">
        <v>1.29E-2</v>
      </c>
      <c r="K338">
        <v>1.29E-2</v>
      </c>
      <c r="L338">
        <v>1.29E-2</v>
      </c>
    </row>
    <row r="339" spans="1:12" x14ac:dyDescent="0.45">
      <c r="A339" t="s">
        <v>2059</v>
      </c>
      <c r="B339">
        <v>2005</v>
      </c>
      <c r="C339" t="s">
        <v>2007</v>
      </c>
      <c r="D339">
        <v>1.1000000000000001E-3</v>
      </c>
      <c r="E339">
        <v>1.1000000000000001E-3</v>
      </c>
      <c r="F339">
        <v>1.1000000000000001E-3</v>
      </c>
      <c r="G339">
        <v>1.1000000000000001E-3</v>
      </c>
      <c r="H339">
        <v>1.1000000000000001E-3</v>
      </c>
      <c r="I339">
        <v>1.1000000000000001E-3</v>
      </c>
      <c r="J339">
        <v>1.1000000000000001E-3</v>
      </c>
      <c r="K339">
        <v>1.1000000000000001E-3</v>
      </c>
      <c r="L339">
        <v>1.1000000000000001E-3</v>
      </c>
    </row>
    <row r="340" spans="1:12" x14ac:dyDescent="0.45">
      <c r="A340" t="s">
        <v>2059</v>
      </c>
      <c r="B340">
        <v>2005</v>
      </c>
      <c r="C340" t="s">
        <v>2006</v>
      </c>
      <c r="D340">
        <v>0.31059999999999999</v>
      </c>
      <c r="E340">
        <v>0.31059999999999999</v>
      </c>
      <c r="F340">
        <v>0.31059999999999999</v>
      </c>
      <c r="G340">
        <v>0.31059999999999999</v>
      </c>
      <c r="H340">
        <v>0.31059999999999999</v>
      </c>
      <c r="I340">
        <v>0.31059999999999999</v>
      </c>
      <c r="J340">
        <v>0.31059999999999999</v>
      </c>
      <c r="K340">
        <v>0.31059999999999999</v>
      </c>
      <c r="L340">
        <v>0.31059999999999999</v>
      </c>
    </row>
    <row r="341" spans="1:12" x14ac:dyDescent="0.45">
      <c r="A341" t="s">
        <v>2059</v>
      </c>
      <c r="B341">
        <v>2005</v>
      </c>
      <c r="C341" t="s">
        <v>2009</v>
      </c>
      <c r="D341">
        <v>2.3800000000000002E-2</v>
      </c>
      <c r="E341">
        <v>2.3800000000000002E-2</v>
      </c>
      <c r="F341">
        <v>2.3800000000000002E-2</v>
      </c>
      <c r="G341">
        <v>2.3800000000000002E-2</v>
      </c>
      <c r="H341">
        <v>2.3800000000000002E-2</v>
      </c>
      <c r="I341">
        <v>2.3800000000000002E-2</v>
      </c>
      <c r="J341">
        <v>2.3800000000000002E-2</v>
      </c>
      <c r="K341">
        <v>2.3800000000000002E-2</v>
      </c>
      <c r="L341">
        <v>2.3800000000000002E-2</v>
      </c>
    </row>
    <row r="342" spans="1:12" x14ac:dyDescent="0.45">
      <c r="A342" t="s">
        <v>2059</v>
      </c>
      <c r="B342">
        <v>2005</v>
      </c>
      <c r="C342" t="s">
        <v>2010</v>
      </c>
      <c r="D342">
        <v>6.0100000000000001E-2</v>
      </c>
      <c r="E342">
        <v>6.0100000000000001E-2</v>
      </c>
      <c r="F342">
        <v>6.0100000000000001E-2</v>
      </c>
      <c r="G342">
        <v>6.0100000000000001E-2</v>
      </c>
      <c r="H342">
        <v>6.0100000000000001E-2</v>
      </c>
      <c r="I342">
        <v>6.0100000000000001E-2</v>
      </c>
      <c r="J342">
        <v>6.0100000000000001E-2</v>
      </c>
      <c r="K342">
        <v>6.0100000000000001E-2</v>
      </c>
      <c r="L342">
        <v>6.0100000000000001E-2</v>
      </c>
    </row>
    <row r="343" spans="1:12" x14ac:dyDescent="0.45">
      <c r="A343" t="s">
        <v>2059</v>
      </c>
      <c r="B343">
        <v>2005</v>
      </c>
      <c r="C343" t="s">
        <v>2005</v>
      </c>
      <c r="D343">
        <v>0.49399999999999999</v>
      </c>
      <c r="E343">
        <v>0.49399999999999999</v>
      </c>
      <c r="F343">
        <v>0.49399999999999999</v>
      </c>
      <c r="G343">
        <v>0.49399999999999999</v>
      </c>
      <c r="H343">
        <v>0.49399999999999999</v>
      </c>
      <c r="I343">
        <v>0.49399999999999999</v>
      </c>
      <c r="J343">
        <v>0.49399999999999999</v>
      </c>
      <c r="K343">
        <v>0.49399999999999999</v>
      </c>
      <c r="L343">
        <v>0.49399999999999999</v>
      </c>
    </row>
    <row r="344" spans="1:12" x14ac:dyDescent="0.45">
      <c r="A344" t="s">
        <v>2059</v>
      </c>
      <c r="B344">
        <v>2005</v>
      </c>
      <c r="C344" t="s">
        <v>2008</v>
      </c>
      <c r="D344">
        <v>8.5500000000000007E-2</v>
      </c>
      <c r="E344">
        <v>8.5500000000000007E-2</v>
      </c>
      <c r="F344">
        <v>8.5500000000000007E-2</v>
      </c>
      <c r="G344">
        <v>8.5500000000000007E-2</v>
      </c>
      <c r="H344">
        <v>8.5500000000000007E-2</v>
      </c>
      <c r="I344">
        <v>8.5500000000000007E-2</v>
      </c>
      <c r="J344">
        <v>8.5500000000000007E-2</v>
      </c>
      <c r="K344">
        <v>8.5500000000000007E-2</v>
      </c>
      <c r="L344">
        <v>8.5500000000000007E-2</v>
      </c>
    </row>
    <row r="345" spans="1:12" x14ac:dyDescent="0.45">
      <c r="A345" t="s">
        <v>2060</v>
      </c>
      <c r="B345">
        <v>2005</v>
      </c>
      <c r="C345" t="s">
        <v>2008</v>
      </c>
      <c r="D345">
        <v>0.26119999999999999</v>
      </c>
      <c r="E345">
        <v>0.26119999999999999</v>
      </c>
      <c r="F345">
        <v>0.26119999999999999</v>
      </c>
      <c r="G345">
        <v>0.26119999999999999</v>
      </c>
      <c r="H345">
        <v>0.26119999999999999</v>
      </c>
      <c r="I345">
        <v>0.26119999999999999</v>
      </c>
      <c r="J345">
        <v>0.26119999999999999</v>
      </c>
      <c r="K345">
        <v>0.26119999999999999</v>
      </c>
      <c r="L345">
        <v>0.26119999999999999</v>
      </c>
    </row>
    <row r="346" spans="1:12" x14ac:dyDescent="0.45">
      <c r="A346" t="s">
        <v>2060</v>
      </c>
      <c r="B346">
        <v>2005</v>
      </c>
      <c r="C346" t="s">
        <v>2007</v>
      </c>
      <c r="D346">
        <v>3.3E-3</v>
      </c>
      <c r="E346">
        <v>3.3E-3</v>
      </c>
      <c r="F346">
        <v>3.3E-3</v>
      </c>
      <c r="G346">
        <v>3.3E-3</v>
      </c>
      <c r="H346">
        <v>3.3E-3</v>
      </c>
      <c r="I346">
        <v>3.3E-3</v>
      </c>
      <c r="J346">
        <v>3.3E-3</v>
      </c>
      <c r="K346">
        <v>3.3E-3</v>
      </c>
      <c r="L346">
        <v>3.3E-3</v>
      </c>
    </row>
    <row r="347" spans="1:12" x14ac:dyDescent="0.45">
      <c r="A347" t="s">
        <v>2060</v>
      </c>
      <c r="B347">
        <v>2005</v>
      </c>
      <c r="C347" t="s">
        <v>2011</v>
      </c>
      <c r="D347">
        <v>3.9300000000000002E-2</v>
      </c>
      <c r="E347">
        <v>3.9300000000000002E-2</v>
      </c>
      <c r="F347">
        <v>3.9300000000000002E-2</v>
      </c>
      <c r="G347">
        <v>3.9300000000000002E-2</v>
      </c>
      <c r="H347">
        <v>3.9300000000000002E-2</v>
      </c>
      <c r="I347">
        <v>3.9300000000000002E-2</v>
      </c>
      <c r="J347">
        <v>3.9300000000000002E-2</v>
      </c>
      <c r="K347">
        <v>3.9300000000000002E-2</v>
      </c>
      <c r="L347">
        <v>3.9300000000000002E-2</v>
      </c>
    </row>
    <row r="348" spans="1:12" x14ac:dyDescent="0.45">
      <c r="A348" t="s">
        <v>2060</v>
      </c>
      <c r="B348">
        <v>2005</v>
      </c>
      <c r="C348" t="s">
        <v>2006</v>
      </c>
      <c r="D348">
        <v>0.99570000000000003</v>
      </c>
      <c r="E348">
        <v>0.99570000000000003</v>
      </c>
      <c r="F348">
        <v>0.99570000000000003</v>
      </c>
      <c r="G348">
        <v>0.99570000000000003</v>
      </c>
      <c r="H348">
        <v>0.99570000000000003</v>
      </c>
      <c r="I348">
        <v>0.99570000000000003</v>
      </c>
      <c r="J348">
        <v>0.99570000000000003</v>
      </c>
      <c r="K348">
        <v>0.99570000000000003</v>
      </c>
      <c r="L348">
        <v>0.99570000000000003</v>
      </c>
    </row>
    <row r="349" spans="1:12" x14ac:dyDescent="0.45">
      <c r="A349" t="s">
        <v>2060</v>
      </c>
      <c r="B349">
        <v>2005</v>
      </c>
      <c r="C349" t="s">
        <v>2009</v>
      </c>
      <c r="D349">
        <v>6.9500000000000006E-2</v>
      </c>
      <c r="E349">
        <v>6.9500000000000006E-2</v>
      </c>
      <c r="F349">
        <v>6.9500000000000006E-2</v>
      </c>
      <c r="G349">
        <v>6.9500000000000006E-2</v>
      </c>
      <c r="H349">
        <v>6.9500000000000006E-2</v>
      </c>
      <c r="I349">
        <v>6.9500000000000006E-2</v>
      </c>
      <c r="J349">
        <v>6.9500000000000006E-2</v>
      </c>
      <c r="K349">
        <v>6.9500000000000006E-2</v>
      </c>
      <c r="L349">
        <v>6.9500000000000006E-2</v>
      </c>
    </row>
    <row r="350" spans="1:12" x14ac:dyDescent="0.45">
      <c r="A350" t="s">
        <v>2060</v>
      </c>
      <c r="B350">
        <v>2005</v>
      </c>
      <c r="C350" t="s">
        <v>2005</v>
      </c>
      <c r="D350">
        <v>1.5525</v>
      </c>
      <c r="E350">
        <v>1.5525</v>
      </c>
      <c r="F350">
        <v>1.5525</v>
      </c>
      <c r="G350">
        <v>1.5525</v>
      </c>
      <c r="H350">
        <v>1.5525</v>
      </c>
      <c r="I350">
        <v>1.5525</v>
      </c>
      <c r="J350">
        <v>1.5525</v>
      </c>
      <c r="K350">
        <v>1.5525</v>
      </c>
      <c r="L350">
        <v>1.5525</v>
      </c>
    </row>
    <row r="351" spans="1:12" x14ac:dyDescent="0.45">
      <c r="A351" t="s">
        <v>2060</v>
      </c>
      <c r="B351">
        <v>2005</v>
      </c>
      <c r="C351" t="s">
        <v>2010</v>
      </c>
      <c r="D351">
        <v>0.1835</v>
      </c>
      <c r="E351">
        <v>0.1835</v>
      </c>
      <c r="F351">
        <v>0.1835</v>
      </c>
      <c r="G351">
        <v>0.1835</v>
      </c>
      <c r="H351">
        <v>0.1835</v>
      </c>
      <c r="I351">
        <v>0.1835</v>
      </c>
      <c r="J351">
        <v>0.1835</v>
      </c>
      <c r="K351">
        <v>0.1835</v>
      </c>
      <c r="L351">
        <v>0.1835</v>
      </c>
    </row>
    <row r="352" spans="1:12" x14ac:dyDescent="0.45">
      <c r="A352" t="s">
        <v>2061</v>
      </c>
      <c r="B352">
        <v>2005</v>
      </c>
      <c r="C352" t="s">
        <v>2006</v>
      </c>
      <c r="D352">
        <v>0.14760000000000001</v>
      </c>
      <c r="E352">
        <v>0.14760000000000001</v>
      </c>
      <c r="F352">
        <v>0.14760000000000001</v>
      </c>
      <c r="G352">
        <v>0.14760000000000001</v>
      </c>
      <c r="H352">
        <v>0.14760000000000001</v>
      </c>
      <c r="I352">
        <v>0.14760000000000001</v>
      </c>
      <c r="J352">
        <v>0.14760000000000001</v>
      </c>
      <c r="K352">
        <v>0.14760000000000001</v>
      </c>
      <c r="L352">
        <v>0.14760000000000001</v>
      </c>
    </row>
    <row r="353" spans="1:12" x14ac:dyDescent="0.45">
      <c r="A353" t="s">
        <v>2061</v>
      </c>
      <c r="B353">
        <v>2005</v>
      </c>
      <c r="C353" t="s">
        <v>2011</v>
      </c>
      <c r="D353">
        <v>3.5999999999999999E-3</v>
      </c>
      <c r="E353">
        <v>3.5999999999999999E-3</v>
      </c>
      <c r="F353">
        <v>3.5999999999999999E-3</v>
      </c>
      <c r="G353">
        <v>3.5999999999999999E-3</v>
      </c>
      <c r="H353">
        <v>3.5999999999999999E-3</v>
      </c>
      <c r="I353">
        <v>3.5999999999999999E-3</v>
      </c>
      <c r="J353">
        <v>3.5999999999999999E-3</v>
      </c>
      <c r="K353">
        <v>3.5999999999999999E-3</v>
      </c>
      <c r="L353">
        <v>3.5999999999999999E-3</v>
      </c>
    </row>
    <row r="354" spans="1:12" x14ac:dyDescent="0.45">
      <c r="A354" t="s">
        <v>2061</v>
      </c>
      <c r="B354">
        <v>2005</v>
      </c>
      <c r="C354" t="s">
        <v>2007</v>
      </c>
      <c r="D354">
        <v>2.9999999999999997E-4</v>
      </c>
      <c r="E354">
        <v>2.9999999999999997E-4</v>
      </c>
      <c r="F354">
        <v>2.9999999999999997E-4</v>
      </c>
      <c r="G354">
        <v>2.9999999999999997E-4</v>
      </c>
      <c r="H354">
        <v>2.9999999999999997E-4</v>
      </c>
      <c r="I354">
        <v>2.9999999999999997E-4</v>
      </c>
      <c r="J354">
        <v>2.9999999999999997E-4</v>
      </c>
      <c r="K354">
        <v>2.9999999999999997E-4</v>
      </c>
      <c r="L354">
        <v>2.9999999999999997E-4</v>
      </c>
    </row>
    <row r="355" spans="1:12" x14ac:dyDescent="0.45">
      <c r="A355" t="s">
        <v>2061</v>
      </c>
      <c r="B355">
        <v>2005</v>
      </c>
      <c r="C355" t="s">
        <v>2008</v>
      </c>
      <c r="D355">
        <v>2.3900000000000001E-2</v>
      </c>
      <c r="E355">
        <v>2.3900000000000001E-2</v>
      </c>
      <c r="F355">
        <v>2.3900000000000001E-2</v>
      </c>
      <c r="G355">
        <v>2.3900000000000001E-2</v>
      </c>
      <c r="H355">
        <v>2.3900000000000001E-2</v>
      </c>
      <c r="I355">
        <v>2.3900000000000001E-2</v>
      </c>
      <c r="J355">
        <v>2.3900000000000001E-2</v>
      </c>
      <c r="K355">
        <v>2.3900000000000001E-2</v>
      </c>
      <c r="L355">
        <v>2.3900000000000001E-2</v>
      </c>
    </row>
    <row r="356" spans="1:12" x14ac:dyDescent="0.45">
      <c r="A356" t="s">
        <v>2061</v>
      </c>
      <c r="B356">
        <v>2005</v>
      </c>
      <c r="C356" t="s">
        <v>2009</v>
      </c>
      <c r="D356">
        <v>5.5999999999999999E-3</v>
      </c>
      <c r="E356">
        <v>5.5999999999999999E-3</v>
      </c>
      <c r="F356">
        <v>5.5999999999999999E-3</v>
      </c>
      <c r="G356">
        <v>5.5999999999999999E-3</v>
      </c>
      <c r="H356">
        <v>5.5999999999999999E-3</v>
      </c>
      <c r="I356">
        <v>5.5999999999999999E-3</v>
      </c>
      <c r="J356">
        <v>5.5999999999999999E-3</v>
      </c>
      <c r="K356">
        <v>5.5999999999999999E-3</v>
      </c>
      <c r="L356">
        <v>5.5999999999999999E-3</v>
      </c>
    </row>
    <row r="357" spans="1:12" x14ac:dyDescent="0.45">
      <c r="A357" t="s">
        <v>2061</v>
      </c>
      <c r="B357">
        <v>2005</v>
      </c>
      <c r="C357" t="s">
        <v>2010</v>
      </c>
      <c r="D357">
        <v>1.6799999999999999E-2</v>
      </c>
      <c r="E357">
        <v>1.6799999999999999E-2</v>
      </c>
      <c r="F357">
        <v>1.6799999999999999E-2</v>
      </c>
      <c r="G357">
        <v>1.6799999999999999E-2</v>
      </c>
      <c r="H357">
        <v>1.6799999999999999E-2</v>
      </c>
      <c r="I357">
        <v>1.6799999999999999E-2</v>
      </c>
      <c r="J357">
        <v>1.6799999999999999E-2</v>
      </c>
      <c r="K357">
        <v>1.6799999999999999E-2</v>
      </c>
      <c r="L357">
        <v>1.6799999999999999E-2</v>
      </c>
    </row>
    <row r="358" spans="1:12" x14ac:dyDescent="0.45">
      <c r="A358" t="s">
        <v>2061</v>
      </c>
      <c r="B358">
        <v>2005</v>
      </c>
      <c r="C358" t="s">
        <v>2005</v>
      </c>
      <c r="D358">
        <v>0.1976</v>
      </c>
      <c r="E358">
        <v>0.1976</v>
      </c>
      <c r="F358">
        <v>0.1976</v>
      </c>
      <c r="G358">
        <v>0.1976</v>
      </c>
      <c r="H358">
        <v>0.1976</v>
      </c>
      <c r="I358">
        <v>0.1976</v>
      </c>
      <c r="J358">
        <v>0.1976</v>
      </c>
      <c r="K358">
        <v>0.1976</v>
      </c>
      <c r="L358">
        <v>0.1976</v>
      </c>
    </row>
    <row r="359" spans="1:12" x14ac:dyDescent="0.45">
      <c r="A359" t="s">
        <v>2004</v>
      </c>
      <c r="B359">
        <v>2006</v>
      </c>
      <c r="C359" t="s">
        <v>2009</v>
      </c>
      <c r="D359">
        <v>7.46E-2</v>
      </c>
      <c r="E359">
        <v>7.46E-2</v>
      </c>
      <c r="F359">
        <v>7.46E-2</v>
      </c>
      <c r="G359">
        <v>7.46E-2</v>
      </c>
      <c r="H359">
        <v>7.46E-2</v>
      </c>
      <c r="I359">
        <v>7.46E-2</v>
      </c>
      <c r="J359">
        <v>7.46E-2</v>
      </c>
      <c r="K359">
        <v>7.46E-2</v>
      </c>
      <c r="L359">
        <v>7.46E-2</v>
      </c>
    </row>
    <row r="360" spans="1:12" x14ac:dyDescent="0.45">
      <c r="A360" t="s">
        <v>2004</v>
      </c>
      <c r="B360">
        <v>2006</v>
      </c>
      <c r="C360" t="s">
        <v>2007</v>
      </c>
      <c r="D360">
        <v>3.0000000000000001E-3</v>
      </c>
      <c r="E360">
        <v>3.0000000000000001E-3</v>
      </c>
      <c r="F360">
        <v>3.0000000000000001E-3</v>
      </c>
      <c r="G360">
        <v>3.0000000000000001E-3</v>
      </c>
      <c r="H360">
        <v>3.0000000000000001E-3</v>
      </c>
      <c r="I360">
        <v>3.0000000000000001E-3</v>
      </c>
      <c r="J360">
        <v>3.0000000000000001E-3</v>
      </c>
      <c r="K360">
        <v>3.0000000000000001E-3</v>
      </c>
      <c r="L360">
        <v>3.0000000000000001E-3</v>
      </c>
    </row>
    <row r="361" spans="1:12" x14ac:dyDescent="0.45">
      <c r="A361" t="s">
        <v>2004</v>
      </c>
      <c r="B361">
        <v>2006</v>
      </c>
      <c r="C361" t="s">
        <v>2008</v>
      </c>
      <c r="D361">
        <v>0.24490000000000001</v>
      </c>
      <c r="E361">
        <v>0.24490000000000001</v>
      </c>
      <c r="F361">
        <v>0.24490000000000001</v>
      </c>
      <c r="G361">
        <v>0.24490000000000001</v>
      </c>
      <c r="H361">
        <v>0.24490000000000001</v>
      </c>
      <c r="I361">
        <v>0.24490000000000001</v>
      </c>
      <c r="J361">
        <v>0.24490000000000001</v>
      </c>
      <c r="K361">
        <v>0.24490000000000001</v>
      </c>
      <c r="L361">
        <v>0.24490000000000001</v>
      </c>
    </row>
    <row r="362" spans="1:12" x14ac:dyDescent="0.45">
      <c r="A362" t="s">
        <v>2004</v>
      </c>
      <c r="B362">
        <v>2006</v>
      </c>
      <c r="C362" t="s">
        <v>2006</v>
      </c>
      <c r="D362">
        <v>1.1609</v>
      </c>
      <c r="E362">
        <v>1.1609</v>
      </c>
      <c r="F362">
        <v>1.1609</v>
      </c>
      <c r="G362">
        <v>1.1609</v>
      </c>
      <c r="H362">
        <v>1.1609</v>
      </c>
      <c r="I362">
        <v>1.1609</v>
      </c>
      <c r="J362">
        <v>1.1609</v>
      </c>
      <c r="K362">
        <v>1.1609</v>
      </c>
      <c r="L362">
        <v>1.1609</v>
      </c>
    </row>
    <row r="363" spans="1:12" x14ac:dyDescent="0.45">
      <c r="A363" t="s">
        <v>2004</v>
      </c>
      <c r="B363">
        <v>2006</v>
      </c>
      <c r="C363" t="s">
        <v>2011</v>
      </c>
      <c r="D363">
        <v>3.5799999999999998E-2</v>
      </c>
      <c r="E363">
        <v>3.5799999999999998E-2</v>
      </c>
      <c r="F363">
        <v>3.5799999999999998E-2</v>
      </c>
      <c r="G363">
        <v>3.5799999999999998E-2</v>
      </c>
      <c r="H363">
        <v>3.5799999999999998E-2</v>
      </c>
      <c r="I363">
        <v>3.5799999999999998E-2</v>
      </c>
      <c r="J363">
        <v>3.5799999999999998E-2</v>
      </c>
      <c r="K363">
        <v>3.5799999999999998E-2</v>
      </c>
      <c r="L363">
        <v>3.5799999999999998E-2</v>
      </c>
    </row>
    <row r="364" spans="1:12" x14ac:dyDescent="0.45">
      <c r="A364" t="s">
        <v>2004</v>
      </c>
      <c r="B364">
        <v>2006</v>
      </c>
      <c r="C364" t="s">
        <v>2010</v>
      </c>
      <c r="D364">
        <v>0.14929999999999999</v>
      </c>
      <c r="E364">
        <v>0.14929999999999999</v>
      </c>
      <c r="F364">
        <v>0.14929999999999999</v>
      </c>
      <c r="G364">
        <v>0.14929999999999999</v>
      </c>
      <c r="H364">
        <v>0.14929999999999999</v>
      </c>
      <c r="I364">
        <v>0.14929999999999999</v>
      </c>
      <c r="J364">
        <v>0.14929999999999999</v>
      </c>
      <c r="K364">
        <v>0.14929999999999999</v>
      </c>
      <c r="L364">
        <v>0.14929999999999999</v>
      </c>
    </row>
    <row r="365" spans="1:12" x14ac:dyDescent="0.45">
      <c r="A365" t="s">
        <v>2004</v>
      </c>
      <c r="B365">
        <v>2006</v>
      </c>
      <c r="C365" t="s">
        <v>2005</v>
      </c>
      <c r="D365">
        <v>1.6685000000000001</v>
      </c>
      <c r="E365">
        <v>1.6685000000000001</v>
      </c>
      <c r="F365">
        <v>1.6685000000000001</v>
      </c>
      <c r="G365">
        <v>1.6685000000000001</v>
      </c>
      <c r="H365">
        <v>1.6685000000000001</v>
      </c>
      <c r="I365">
        <v>1.6685000000000001</v>
      </c>
      <c r="J365">
        <v>1.6685000000000001</v>
      </c>
      <c r="K365">
        <v>1.6685000000000001</v>
      </c>
      <c r="L365">
        <v>1.6685000000000001</v>
      </c>
    </row>
    <row r="366" spans="1:12" x14ac:dyDescent="0.45">
      <c r="A366" t="s">
        <v>2012</v>
      </c>
      <c r="B366">
        <v>2006</v>
      </c>
      <c r="C366" t="s">
        <v>2010</v>
      </c>
      <c r="D366">
        <v>2.1899999999999999E-2</v>
      </c>
      <c r="E366">
        <v>2.1899999999999999E-2</v>
      </c>
      <c r="F366">
        <v>2.1899999999999999E-2</v>
      </c>
      <c r="G366">
        <v>2.1899999999999999E-2</v>
      </c>
      <c r="H366">
        <v>2.1899999999999999E-2</v>
      </c>
      <c r="I366">
        <v>2.1899999999999999E-2</v>
      </c>
      <c r="J366">
        <v>2.1899999999999999E-2</v>
      </c>
      <c r="K366">
        <v>2.1899999999999999E-2</v>
      </c>
      <c r="L366">
        <v>2.1899999999999999E-2</v>
      </c>
    </row>
    <row r="367" spans="1:12" x14ac:dyDescent="0.45">
      <c r="A367" t="s">
        <v>2012</v>
      </c>
      <c r="B367">
        <v>2006</v>
      </c>
      <c r="C367" t="s">
        <v>2009</v>
      </c>
      <c r="D367">
        <v>8.8000000000000005E-3</v>
      </c>
      <c r="E367">
        <v>8.8000000000000005E-3</v>
      </c>
      <c r="F367">
        <v>8.8000000000000005E-3</v>
      </c>
      <c r="G367">
        <v>8.8000000000000005E-3</v>
      </c>
      <c r="H367">
        <v>8.8000000000000005E-3</v>
      </c>
      <c r="I367">
        <v>8.8000000000000005E-3</v>
      </c>
      <c r="J367">
        <v>8.8000000000000005E-3</v>
      </c>
      <c r="K367">
        <v>8.8000000000000005E-3</v>
      </c>
      <c r="L367">
        <v>8.8000000000000005E-3</v>
      </c>
    </row>
    <row r="368" spans="1:12" x14ac:dyDescent="0.45">
      <c r="A368" t="s">
        <v>2012</v>
      </c>
      <c r="B368">
        <v>2006</v>
      </c>
      <c r="C368" t="s">
        <v>2011</v>
      </c>
      <c r="D368">
        <v>5.3E-3</v>
      </c>
      <c r="E368">
        <v>5.3E-3</v>
      </c>
      <c r="F368">
        <v>5.3E-3</v>
      </c>
      <c r="G368">
        <v>5.3E-3</v>
      </c>
      <c r="H368">
        <v>5.3E-3</v>
      </c>
      <c r="I368">
        <v>5.3E-3</v>
      </c>
      <c r="J368">
        <v>5.3E-3</v>
      </c>
      <c r="K368">
        <v>5.3E-3</v>
      </c>
      <c r="L368">
        <v>5.3E-3</v>
      </c>
    </row>
    <row r="369" spans="1:12" x14ac:dyDescent="0.45">
      <c r="A369" t="s">
        <v>2012</v>
      </c>
      <c r="B369">
        <v>2006</v>
      </c>
      <c r="C369" t="s">
        <v>2005</v>
      </c>
      <c r="D369">
        <v>0.16969999999999999</v>
      </c>
      <c r="E369">
        <v>0.16969999999999999</v>
      </c>
      <c r="F369">
        <v>0.16969999999999999</v>
      </c>
      <c r="G369">
        <v>0.16969999999999999</v>
      </c>
      <c r="H369">
        <v>0.16969999999999999</v>
      </c>
      <c r="I369">
        <v>0.16969999999999999</v>
      </c>
      <c r="J369">
        <v>0.16969999999999999</v>
      </c>
      <c r="K369">
        <v>0.16969999999999999</v>
      </c>
      <c r="L369">
        <v>0.16969999999999999</v>
      </c>
    </row>
    <row r="370" spans="1:12" x14ac:dyDescent="0.45">
      <c r="A370" t="s">
        <v>2012</v>
      </c>
      <c r="B370">
        <v>2006</v>
      </c>
      <c r="C370" t="s">
        <v>2007</v>
      </c>
      <c r="D370">
        <v>4.0000000000000002E-4</v>
      </c>
      <c r="E370">
        <v>4.0000000000000002E-4</v>
      </c>
      <c r="F370">
        <v>4.0000000000000002E-4</v>
      </c>
      <c r="G370">
        <v>4.0000000000000002E-4</v>
      </c>
      <c r="H370">
        <v>4.0000000000000002E-4</v>
      </c>
      <c r="I370">
        <v>4.0000000000000002E-4</v>
      </c>
      <c r="J370">
        <v>4.0000000000000002E-4</v>
      </c>
      <c r="K370">
        <v>4.0000000000000002E-4</v>
      </c>
      <c r="L370">
        <v>4.0000000000000002E-4</v>
      </c>
    </row>
    <row r="371" spans="1:12" x14ac:dyDescent="0.45">
      <c r="A371" t="s">
        <v>2012</v>
      </c>
      <c r="B371">
        <v>2006</v>
      </c>
      <c r="C371" t="s">
        <v>2006</v>
      </c>
      <c r="D371">
        <v>9.7299999999999998E-2</v>
      </c>
      <c r="E371">
        <v>9.7299999999999998E-2</v>
      </c>
      <c r="F371">
        <v>9.7299999999999998E-2</v>
      </c>
      <c r="G371">
        <v>9.7299999999999998E-2</v>
      </c>
      <c r="H371">
        <v>9.7299999999999998E-2</v>
      </c>
      <c r="I371">
        <v>9.7299999999999998E-2</v>
      </c>
      <c r="J371">
        <v>9.7299999999999998E-2</v>
      </c>
      <c r="K371">
        <v>9.7299999999999998E-2</v>
      </c>
      <c r="L371">
        <v>9.7299999999999998E-2</v>
      </c>
    </row>
    <row r="372" spans="1:12" x14ac:dyDescent="0.45">
      <c r="A372" t="s">
        <v>2012</v>
      </c>
      <c r="B372">
        <v>2006</v>
      </c>
      <c r="C372" t="s">
        <v>2008</v>
      </c>
      <c r="D372">
        <v>3.5999999999999997E-2</v>
      </c>
      <c r="E372">
        <v>3.5999999999999997E-2</v>
      </c>
      <c r="F372">
        <v>3.5999999999999997E-2</v>
      </c>
      <c r="G372">
        <v>3.5999999999999997E-2</v>
      </c>
      <c r="H372">
        <v>3.5999999999999997E-2</v>
      </c>
      <c r="I372">
        <v>3.5999999999999997E-2</v>
      </c>
      <c r="J372">
        <v>3.5999999999999997E-2</v>
      </c>
      <c r="K372">
        <v>3.5999999999999997E-2</v>
      </c>
      <c r="L372">
        <v>3.5999999999999997E-2</v>
      </c>
    </row>
    <row r="373" spans="1:12" x14ac:dyDescent="0.45">
      <c r="A373" t="s">
        <v>2013</v>
      </c>
      <c r="B373">
        <v>2006</v>
      </c>
      <c r="C373" t="s">
        <v>2008</v>
      </c>
      <c r="D373">
        <v>0.32440000000000002</v>
      </c>
      <c r="E373">
        <v>0.32440000000000002</v>
      </c>
      <c r="F373">
        <v>0.32440000000000002</v>
      </c>
      <c r="G373">
        <v>0.32440000000000002</v>
      </c>
      <c r="H373">
        <v>0.32440000000000002</v>
      </c>
      <c r="I373">
        <v>0.32440000000000002</v>
      </c>
      <c r="J373">
        <v>0.32440000000000002</v>
      </c>
      <c r="K373">
        <v>0.32440000000000002</v>
      </c>
      <c r="L373">
        <v>0.32440000000000002</v>
      </c>
    </row>
    <row r="374" spans="1:12" x14ac:dyDescent="0.45">
      <c r="A374" t="s">
        <v>2013</v>
      </c>
      <c r="B374">
        <v>2006</v>
      </c>
      <c r="C374" t="s">
        <v>2005</v>
      </c>
      <c r="D374">
        <v>1.7784</v>
      </c>
      <c r="E374">
        <v>1.7784</v>
      </c>
      <c r="F374">
        <v>1.7784</v>
      </c>
      <c r="G374">
        <v>1.7784</v>
      </c>
      <c r="H374">
        <v>1.7784</v>
      </c>
      <c r="I374">
        <v>1.7784</v>
      </c>
      <c r="J374">
        <v>1.7784</v>
      </c>
      <c r="K374">
        <v>1.7784</v>
      </c>
      <c r="L374">
        <v>1.7784</v>
      </c>
    </row>
    <row r="375" spans="1:12" x14ac:dyDescent="0.45">
      <c r="A375" t="s">
        <v>2013</v>
      </c>
      <c r="B375">
        <v>2006</v>
      </c>
      <c r="C375" t="s">
        <v>2006</v>
      </c>
      <c r="D375">
        <v>1.1266</v>
      </c>
      <c r="E375">
        <v>1.1266</v>
      </c>
      <c r="F375">
        <v>1.1266</v>
      </c>
      <c r="G375">
        <v>1.1266</v>
      </c>
      <c r="H375">
        <v>1.1266</v>
      </c>
      <c r="I375">
        <v>1.1266</v>
      </c>
      <c r="J375">
        <v>1.1266</v>
      </c>
      <c r="K375">
        <v>1.1266</v>
      </c>
      <c r="L375">
        <v>1.1266</v>
      </c>
    </row>
    <row r="376" spans="1:12" x14ac:dyDescent="0.45">
      <c r="A376" t="s">
        <v>2013</v>
      </c>
      <c r="B376">
        <v>2006</v>
      </c>
      <c r="C376" t="s">
        <v>2009</v>
      </c>
      <c r="D376">
        <v>7.8200000000000006E-2</v>
      </c>
      <c r="E376">
        <v>7.8200000000000006E-2</v>
      </c>
      <c r="F376">
        <v>7.8200000000000006E-2</v>
      </c>
      <c r="G376">
        <v>7.8200000000000006E-2</v>
      </c>
      <c r="H376">
        <v>7.8200000000000006E-2</v>
      </c>
      <c r="I376">
        <v>7.8200000000000006E-2</v>
      </c>
      <c r="J376">
        <v>7.8200000000000006E-2</v>
      </c>
      <c r="K376">
        <v>7.8200000000000006E-2</v>
      </c>
      <c r="L376">
        <v>7.8200000000000006E-2</v>
      </c>
    </row>
    <row r="377" spans="1:12" x14ac:dyDescent="0.45">
      <c r="A377" t="s">
        <v>2013</v>
      </c>
      <c r="B377">
        <v>2006</v>
      </c>
      <c r="C377" t="s">
        <v>2007</v>
      </c>
      <c r="D377">
        <v>4.0000000000000001E-3</v>
      </c>
      <c r="E377">
        <v>4.0000000000000001E-3</v>
      </c>
      <c r="F377">
        <v>4.0000000000000001E-3</v>
      </c>
      <c r="G377">
        <v>4.0000000000000001E-3</v>
      </c>
      <c r="H377">
        <v>4.0000000000000001E-3</v>
      </c>
      <c r="I377">
        <v>4.0000000000000001E-3</v>
      </c>
      <c r="J377">
        <v>4.0000000000000001E-3</v>
      </c>
      <c r="K377">
        <v>4.0000000000000001E-3</v>
      </c>
      <c r="L377">
        <v>4.0000000000000001E-3</v>
      </c>
    </row>
    <row r="378" spans="1:12" x14ac:dyDescent="0.45">
      <c r="A378" t="s">
        <v>2013</v>
      </c>
      <c r="B378">
        <v>2006</v>
      </c>
      <c r="C378" t="s">
        <v>2011</v>
      </c>
      <c r="D378">
        <v>4.7399999999999998E-2</v>
      </c>
      <c r="E378">
        <v>4.7399999999999998E-2</v>
      </c>
      <c r="F378">
        <v>4.7399999999999998E-2</v>
      </c>
      <c r="G378">
        <v>4.7399999999999998E-2</v>
      </c>
      <c r="H378">
        <v>4.7399999999999998E-2</v>
      </c>
      <c r="I378">
        <v>4.7399999999999998E-2</v>
      </c>
      <c r="J378">
        <v>4.7399999999999998E-2</v>
      </c>
      <c r="K378">
        <v>4.7399999999999998E-2</v>
      </c>
      <c r="L378">
        <v>4.7399999999999998E-2</v>
      </c>
    </row>
    <row r="379" spans="1:12" x14ac:dyDescent="0.45">
      <c r="A379" t="s">
        <v>2013</v>
      </c>
      <c r="B379">
        <v>2006</v>
      </c>
      <c r="C379" t="s">
        <v>2010</v>
      </c>
      <c r="D379">
        <v>0.19769999999999999</v>
      </c>
      <c r="E379">
        <v>0.19769999999999999</v>
      </c>
      <c r="F379">
        <v>0.19769999999999999</v>
      </c>
      <c r="G379">
        <v>0.19769999999999999</v>
      </c>
      <c r="H379">
        <v>0.19769999999999999</v>
      </c>
      <c r="I379">
        <v>0.19769999999999999</v>
      </c>
      <c r="J379">
        <v>0.19769999999999999</v>
      </c>
      <c r="K379">
        <v>0.19769999999999999</v>
      </c>
      <c r="L379">
        <v>0.19769999999999999</v>
      </c>
    </row>
    <row r="380" spans="1:12" x14ac:dyDescent="0.45">
      <c r="A380" t="s">
        <v>2014</v>
      </c>
      <c r="B380">
        <v>2006</v>
      </c>
      <c r="C380" t="s">
        <v>2005</v>
      </c>
      <c r="D380">
        <v>0.91159999999999997</v>
      </c>
      <c r="E380">
        <v>0.91159999999999997</v>
      </c>
      <c r="F380">
        <v>0.91159999999999997</v>
      </c>
      <c r="G380">
        <v>0.91159999999999997</v>
      </c>
      <c r="H380">
        <v>0.91159999999999997</v>
      </c>
      <c r="I380">
        <v>0.91159999999999997</v>
      </c>
      <c r="J380">
        <v>0.91159999999999997</v>
      </c>
      <c r="K380">
        <v>0.91159999999999997</v>
      </c>
      <c r="L380">
        <v>0.91159999999999997</v>
      </c>
    </row>
    <row r="381" spans="1:12" x14ac:dyDescent="0.45">
      <c r="A381" t="s">
        <v>2014</v>
      </c>
      <c r="B381">
        <v>2006</v>
      </c>
      <c r="C381" t="s">
        <v>2008</v>
      </c>
      <c r="D381">
        <v>0.15079999999999999</v>
      </c>
      <c r="E381">
        <v>0.15079999999999999</v>
      </c>
      <c r="F381">
        <v>0.15079999999999999</v>
      </c>
      <c r="G381">
        <v>0.15079999999999999</v>
      </c>
      <c r="H381">
        <v>0.15079999999999999</v>
      </c>
      <c r="I381">
        <v>0.15079999999999999</v>
      </c>
      <c r="J381">
        <v>0.15079999999999999</v>
      </c>
      <c r="K381">
        <v>0.15079999999999999</v>
      </c>
      <c r="L381">
        <v>0.15079999999999999</v>
      </c>
    </row>
    <row r="382" spans="1:12" x14ac:dyDescent="0.45">
      <c r="A382" t="s">
        <v>2014</v>
      </c>
      <c r="B382">
        <v>2006</v>
      </c>
      <c r="C382" t="s">
        <v>2010</v>
      </c>
      <c r="D382">
        <v>9.1899999999999996E-2</v>
      </c>
      <c r="E382">
        <v>9.1899999999999996E-2</v>
      </c>
      <c r="F382">
        <v>9.1899999999999996E-2</v>
      </c>
      <c r="G382">
        <v>9.1899999999999996E-2</v>
      </c>
      <c r="H382">
        <v>9.1899999999999996E-2</v>
      </c>
      <c r="I382">
        <v>9.1899999999999996E-2</v>
      </c>
      <c r="J382">
        <v>9.1899999999999996E-2</v>
      </c>
      <c r="K382">
        <v>9.1899999999999996E-2</v>
      </c>
      <c r="L382">
        <v>9.1899999999999996E-2</v>
      </c>
    </row>
    <row r="383" spans="1:12" x14ac:dyDescent="0.45">
      <c r="A383" t="s">
        <v>2014</v>
      </c>
      <c r="B383">
        <v>2006</v>
      </c>
      <c r="C383" t="s">
        <v>2006</v>
      </c>
      <c r="D383">
        <v>0.59970000000000001</v>
      </c>
      <c r="E383">
        <v>0.59970000000000001</v>
      </c>
      <c r="F383">
        <v>0.59970000000000001</v>
      </c>
      <c r="G383">
        <v>0.59970000000000001</v>
      </c>
      <c r="H383">
        <v>0.59970000000000001</v>
      </c>
      <c r="I383">
        <v>0.59970000000000001</v>
      </c>
      <c r="J383">
        <v>0.59970000000000001</v>
      </c>
      <c r="K383">
        <v>0.59970000000000001</v>
      </c>
      <c r="L383">
        <v>0.59970000000000001</v>
      </c>
    </row>
    <row r="384" spans="1:12" x14ac:dyDescent="0.45">
      <c r="A384" t="s">
        <v>2014</v>
      </c>
      <c r="B384">
        <v>2006</v>
      </c>
      <c r="C384" t="s">
        <v>2009</v>
      </c>
      <c r="D384">
        <v>4.53E-2</v>
      </c>
      <c r="E384">
        <v>4.53E-2</v>
      </c>
      <c r="F384">
        <v>4.53E-2</v>
      </c>
      <c r="G384">
        <v>4.53E-2</v>
      </c>
      <c r="H384">
        <v>4.53E-2</v>
      </c>
      <c r="I384">
        <v>4.53E-2</v>
      </c>
      <c r="J384">
        <v>4.53E-2</v>
      </c>
      <c r="K384">
        <v>4.53E-2</v>
      </c>
      <c r="L384">
        <v>4.53E-2</v>
      </c>
    </row>
    <row r="385" spans="1:12" x14ac:dyDescent="0.45">
      <c r="A385" t="s">
        <v>2014</v>
      </c>
      <c r="B385">
        <v>2006</v>
      </c>
      <c r="C385" t="s">
        <v>2007</v>
      </c>
      <c r="D385">
        <v>1.9E-3</v>
      </c>
      <c r="E385">
        <v>1.9E-3</v>
      </c>
      <c r="F385">
        <v>1.9E-3</v>
      </c>
      <c r="G385">
        <v>1.9E-3</v>
      </c>
      <c r="H385">
        <v>1.9E-3</v>
      </c>
      <c r="I385">
        <v>1.9E-3</v>
      </c>
      <c r="J385">
        <v>1.9E-3</v>
      </c>
      <c r="K385">
        <v>1.9E-3</v>
      </c>
      <c r="L385">
        <v>1.9E-3</v>
      </c>
    </row>
    <row r="386" spans="1:12" x14ac:dyDescent="0.45">
      <c r="A386" t="s">
        <v>2014</v>
      </c>
      <c r="B386">
        <v>2006</v>
      </c>
      <c r="C386" t="s">
        <v>2011</v>
      </c>
      <c r="D386">
        <v>2.1999999999999999E-2</v>
      </c>
      <c r="E386">
        <v>2.1999999999999999E-2</v>
      </c>
      <c r="F386">
        <v>2.1999999999999999E-2</v>
      </c>
      <c r="G386">
        <v>2.1999999999999999E-2</v>
      </c>
      <c r="H386">
        <v>2.1999999999999999E-2</v>
      </c>
      <c r="I386">
        <v>2.1999999999999999E-2</v>
      </c>
      <c r="J386">
        <v>2.1999999999999999E-2</v>
      </c>
      <c r="K386">
        <v>2.1999999999999999E-2</v>
      </c>
      <c r="L386">
        <v>2.1999999999999999E-2</v>
      </c>
    </row>
    <row r="387" spans="1:12" x14ac:dyDescent="0.45">
      <c r="A387" t="s">
        <v>2015</v>
      </c>
      <c r="B387">
        <v>2006</v>
      </c>
      <c r="C387" t="s">
        <v>2007</v>
      </c>
      <c r="D387">
        <v>2.4299999999999999E-2</v>
      </c>
      <c r="E387">
        <v>2.4299999999999999E-2</v>
      </c>
      <c r="F387">
        <v>2.4299999999999999E-2</v>
      </c>
      <c r="G387">
        <v>2.4299999999999999E-2</v>
      </c>
      <c r="H387">
        <v>2.4299999999999999E-2</v>
      </c>
      <c r="I387">
        <v>2.4299999999999999E-2</v>
      </c>
      <c r="J387">
        <v>2.4299999999999999E-2</v>
      </c>
      <c r="K387">
        <v>2.4299999999999999E-2</v>
      </c>
      <c r="L387">
        <v>2.4299999999999999E-2</v>
      </c>
    </row>
    <row r="388" spans="1:12" x14ac:dyDescent="0.45">
      <c r="A388" t="s">
        <v>2015</v>
      </c>
      <c r="B388">
        <v>2006</v>
      </c>
      <c r="C388" t="s">
        <v>2011</v>
      </c>
      <c r="D388">
        <v>0.2873</v>
      </c>
      <c r="E388">
        <v>0.2873</v>
      </c>
      <c r="F388">
        <v>0.2873</v>
      </c>
      <c r="G388">
        <v>0.2873</v>
      </c>
      <c r="H388">
        <v>0.2873</v>
      </c>
      <c r="I388">
        <v>0.2873</v>
      </c>
      <c r="J388">
        <v>0.2873</v>
      </c>
      <c r="K388">
        <v>0.2873</v>
      </c>
      <c r="L388">
        <v>0.2873</v>
      </c>
    </row>
    <row r="389" spans="1:12" x14ac:dyDescent="0.45">
      <c r="A389" t="s">
        <v>2015</v>
      </c>
      <c r="B389">
        <v>2006</v>
      </c>
      <c r="C389" t="s">
        <v>2009</v>
      </c>
      <c r="D389">
        <v>0.45069999999999999</v>
      </c>
      <c r="E389">
        <v>0.45069999999999999</v>
      </c>
      <c r="F389">
        <v>0.45069999999999999</v>
      </c>
      <c r="G389">
        <v>0.45069999999999999</v>
      </c>
      <c r="H389">
        <v>0.45069999999999999</v>
      </c>
      <c r="I389">
        <v>0.45069999999999999</v>
      </c>
      <c r="J389">
        <v>0.45069999999999999</v>
      </c>
      <c r="K389">
        <v>0.45069999999999999</v>
      </c>
      <c r="L389">
        <v>0.45069999999999999</v>
      </c>
    </row>
    <row r="390" spans="1:12" x14ac:dyDescent="0.45">
      <c r="A390" t="s">
        <v>2015</v>
      </c>
      <c r="B390">
        <v>2006</v>
      </c>
      <c r="C390" t="s">
        <v>2010</v>
      </c>
      <c r="D390">
        <v>1.198</v>
      </c>
      <c r="E390">
        <v>1.198</v>
      </c>
      <c r="F390">
        <v>1.198</v>
      </c>
      <c r="G390">
        <v>1.198</v>
      </c>
      <c r="H390">
        <v>1.198</v>
      </c>
      <c r="I390">
        <v>1.198</v>
      </c>
      <c r="J390">
        <v>1.198</v>
      </c>
      <c r="K390">
        <v>1.198</v>
      </c>
      <c r="L390">
        <v>1.198</v>
      </c>
    </row>
    <row r="391" spans="1:12" x14ac:dyDescent="0.45">
      <c r="A391" t="s">
        <v>2015</v>
      </c>
      <c r="B391">
        <v>2006</v>
      </c>
      <c r="C391" t="s">
        <v>2005</v>
      </c>
      <c r="D391">
        <v>9.1844000000000001</v>
      </c>
      <c r="E391">
        <v>9.1844000000000001</v>
      </c>
      <c r="F391">
        <v>9.1844000000000001</v>
      </c>
      <c r="G391">
        <v>9.1844000000000001</v>
      </c>
      <c r="H391">
        <v>9.1844000000000001</v>
      </c>
      <c r="I391">
        <v>9.1844000000000001</v>
      </c>
      <c r="J391">
        <v>9.1844000000000001</v>
      </c>
      <c r="K391">
        <v>9.1844000000000001</v>
      </c>
      <c r="L391">
        <v>9.1844000000000001</v>
      </c>
    </row>
    <row r="392" spans="1:12" x14ac:dyDescent="0.45">
      <c r="A392" t="s">
        <v>2015</v>
      </c>
      <c r="B392">
        <v>2006</v>
      </c>
      <c r="C392" t="s">
        <v>2008</v>
      </c>
      <c r="D392">
        <v>1.9653</v>
      </c>
      <c r="E392">
        <v>1.9653</v>
      </c>
      <c r="F392">
        <v>1.9653</v>
      </c>
      <c r="G392">
        <v>1.9653</v>
      </c>
      <c r="H392">
        <v>1.9653</v>
      </c>
      <c r="I392">
        <v>1.9653</v>
      </c>
      <c r="J392">
        <v>1.9653</v>
      </c>
      <c r="K392">
        <v>1.9653</v>
      </c>
      <c r="L392">
        <v>1.9653</v>
      </c>
    </row>
    <row r="393" spans="1:12" x14ac:dyDescent="0.45">
      <c r="A393" t="s">
        <v>2015</v>
      </c>
      <c r="B393">
        <v>2006</v>
      </c>
      <c r="C393" t="s">
        <v>2006</v>
      </c>
      <c r="D393">
        <v>5.2588999999999997</v>
      </c>
      <c r="E393">
        <v>5.2588999999999997</v>
      </c>
      <c r="F393">
        <v>5.2588999999999997</v>
      </c>
      <c r="G393">
        <v>5.2588999999999997</v>
      </c>
      <c r="H393">
        <v>5.2588999999999997</v>
      </c>
      <c r="I393">
        <v>5.2588999999999997</v>
      </c>
      <c r="J393">
        <v>5.2588999999999997</v>
      </c>
      <c r="K393">
        <v>5.2588999999999997</v>
      </c>
      <c r="L393">
        <v>5.2588999999999997</v>
      </c>
    </row>
    <row r="394" spans="1:12" x14ac:dyDescent="0.45">
      <c r="A394" t="s">
        <v>2016</v>
      </c>
      <c r="B394">
        <v>2006</v>
      </c>
      <c r="C394" t="s">
        <v>2005</v>
      </c>
      <c r="D394">
        <v>1.3836999999999999</v>
      </c>
      <c r="E394">
        <v>1.3836999999999999</v>
      </c>
      <c r="F394">
        <v>1.3836999999999999</v>
      </c>
      <c r="G394">
        <v>1.3836999999999999</v>
      </c>
      <c r="H394">
        <v>1.3836999999999999</v>
      </c>
      <c r="I394">
        <v>1.3836999999999999</v>
      </c>
      <c r="J394">
        <v>1.3836999999999999</v>
      </c>
      <c r="K394">
        <v>1.3836999999999999</v>
      </c>
      <c r="L394">
        <v>1.3836999999999999</v>
      </c>
    </row>
    <row r="395" spans="1:12" x14ac:dyDescent="0.45">
      <c r="A395" t="s">
        <v>2016</v>
      </c>
      <c r="B395">
        <v>2006</v>
      </c>
      <c r="C395" t="s">
        <v>2008</v>
      </c>
      <c r="D395">
        <v>0.25130000000000002</v>
      </c>
      <c r="E395">
        <v>0.25130000000000002</v>
      </c>
      <c r="F395">
        <v>0.25130000000000002</v>
      </c>
      <c r="G395">
        <v>0.25130000000000002</v>
      </c>
      <c r="H395">
        <v>0.25130000000000002</v>
      </c>
      <c r="I395">
        <v>0.25130000000000002</v>
      </c>
      <c r="J395">
        <v>0.25130000000000002</v>
      </c>
      <c r="K395">
        <v>0.25130000000000002</v>
      </c>
      <c r="L395">
        <v>0.25130000000000002</v>
      </c>
    </row>
    <row r="396" spans="1:12" x14ac:dyDescent="0.45">
      <c r="A396" t="s">
        <v>2016</v>
      </c>
      <c r="B396">
        <v>2006</v>
      </c>
      <c r="C396" t="s">
        <v>2011</v>
      </c>
      <c r="D396">
        <v>3.6700000000000003E-2</v>
      </c>
      <c r="E396">
        <v>3.6700000000000003E-2</v>
      </c>
      <c r="F396">
        <v>3.6700000000000003E-2</v>
      </c>
      <c r="G396">
        <v>3.6700000000000003E-2</v>
      </c>
      <c r="H396">
        <v>3.6700000000000003E-2</v>
      </c>
      <c r="I396">
        <v>3.6700000000000003E-2</v>
      </c>
      <c r="J396">
        <v>3.6700000000000003E-2</v>
      </c>
      <c r="K396">
        <v>3.6700000000000003E-2</v>
      </c>
      <c r="L396">
        <v>3.6700000000000003E-2</v>
      </c>
    </row>
    <row r="397" spans="1:12" x14ac:dyDescent="0.45">
      <c r="A397" t="s">
        <v>2016</v>
      </c>
      <c r="B397">
        <v>2006</v>
      </c>
      <c r="C397" t="s">
        <v>2009</v>
      </c>
      <c r="D397">
        <v>6.2E-2</v>
      </c>
      <c r="E397">
        <v>6.2E-2</v>
      </c>
      <c r="F397">
        <v>6.2E-2</v>
      </c>
      <c r="G397">
        <v>6.2E-2</v>
      </c>
      <c r="H397">
        <v>6.2E-2</v>
      </c>
      <c r="I397">
        <v>6.2E-2</v>
      </c>
      <c r="J397">
        <v>6.2E-2</v>
      </c>
      <c r="K397">
        <v>6.2E-2</v>
      </c>
      <c r="L397">
        <v>6.2E-2</v>
      </c>
    </row>
    <row r="398" spans="1:12" x14ac:dyDescent="0.45">
      <c r="A398" t="s">
        <v>2016</v>
      </c>
      <c r="B398">
        <v>2006</v>
      </c>
      <c r="C398" t="s">
        <v>2010</v>
      </c>
      <c r="D398">
        <v>0.1532</v>
      </c>
      <c r="E398">
        <v>0.1532</v>
      </c>
      <c r="F398">
        <v>0.1532</v>
      </c>
      <c r="G398">
        <v>0.1532</v>
      </c>
      <c r="H398">
        <v>0.1532</v>
      </c>
      <c r="I398">
        <v>0.1532</v>
      </c>
      <c r="J398">
        <v>0.1532</v>
      </c>
      <c r="K398">
        <v>0.1532</v>
      </c>
      <c r="L398">
        <v>0.1532</v>
      </c>
    </row>
    <row r="399" spans="1:12" x14ac:dyDescent="0.45">
      <c r="A399" t="s">
        <v>2016</v>
      </c>
      <c r="B399">
        <v>2006</v>
      </c>
      <c r="C399" t="s">
        <v>2006</v>
      </c>
      <c r="D399">
        <v>0.87729999999999997</v>
      </c>
      <c r="E399">
        <v>0.87729999999999997</v>
      </c>
      <c r="F399">
        <v>0.87729999999999997</v>
      </c>
      <c r="G399">
        <v>0.87729999999999997</v>
      </c>
      <c r="H399">
        <v>0.87729999999999997</v>
      </c>
      <c r="I399">
        <v>0.87729999999999997</v>
      </c>
      <c r="J399">
        <v>0.87729999999999997</v>
      </c>
      <c r="K399">
        <v>0.87729999999999997</v>
      </c>
      <c r="L399">
        <v>0.87729999999999997</v>
      </c>
    </row>
    <row r="400" spans="1:12" x14ac:dyDescent="0.45">
      <c r="A400" t="s">
        <v>2016</v>
      </c>
      <c r="B400">
        <v>2006</v>
      </c>
      <c r="C400" t="s">
        <v>2007</v>
      </c>
      <c r="D400">
        <v>3.0999999999999999E-3</v>
      </c>
      <c r="E400">
        <v>3.0999999999999999E-3</v>
      </c>
      <c r="F400">
        <v>3.0999999999999999E-3</v>
      </c>
      <c r="G400">
        <v>3.0999999999999999E-3</v>
      </c>
      <c r="H400">
        <v>3.0999999999999999E-3</v>
      </c>
      <c r="I400">
        <v>3.0999999999999999E-3</v>
      </c>
      <c r="J400">
        <v>3.0999999999999999E-3</v>
      </c>
      <c r="K400">
        <v>3.0999999999999999E-3</v>
      </c>
      <c r="L400">
        <v>3.0999999999999999E-3</v>
      </c>
    </row>
    <row r="401" spans="1:12" x14ac:dyDescent="0.45">
      <c r="A401" t="s">
        <v>2017</v>
      </c>
      <c r="B401">
        <v>2006</v>
      </c>
      <c r="C401" t="s">
        <v>2010</v>
      </c>
      <c r="D401">
        <v>0.1157</v>
      </c>
      <c r="E401">
        <v>0.1157</v>
      </c>
      <c r="F401">
        <v>0.1157</v>
      </c>
      <c r="G401">
        <v>0.1157</v>
      </c>
      <c r="H401">
        <v>0.1157</v>
      </c>
      <c r="I401">
        <v>0.1157</v>
      </c>
      <c r="J401">
        <v>0.1157</v>
      </c>
      <c r="K401">
        <v>0.1157</v>
      </c>
      <c r="L401">
        <v>0.1157</v>
      </c>
    </row>
    <row r="402" spans="1:12" x14ac:dyDescent="0.45">
      <c r="A402" t="s">
        <v>2017</v>
      </c>
      <c r="B402">
        <v>2006</v>
      </c>
      <c r="C402" t="s">
        <v>2011</v>
      </c>
      <c r="D402">
        <v>2.7699999999999999E-2</v>
      </c>
      <c r="E402">
        <v>2.7699999999999999E-2</v>
      </c>
      <c r="F402">
        <v>2.7699999999999999E-2</v>
      </c>
      <c r="G402">
        <v>2.7699999999999999E-2</v>
      </c>
      <c r="H402">
        <v>2.7699999999999999E-2</v>
      </c>
      <c r="I402">
        <v>2.7699999999999999E-2</v>
      </c>
      <c r="J402">
        <v>2.7699999999999999E-2</v>
      </c>
      <c r="K402">
        <v>2.7699999999999999E-2</v>
      </c>
      <c r="L402">
        <v>2.7699999999999999E-2</v>
      </c>
    </row>
    <row r="403" spans="1:12" x14ac:dyDescent="0.45">
      <c r="A403" t="s">
        <v>2017</v>
      </c>
      <c r="B403">
        <v>2006</v>
      </c>
      <c r="C403" t="s">
        <v>2006</v>
      </c>
      <c r="D403">
        <v>0.58409999999999995</v>
      </c>
      <c r="E403">
        <v>0.58409999999999995</v>
      </c>
      <c r="F403">
        <v>0.58409999999999995</v>
      </c>
      <c r="G403">
        <v>0.58409999999999995</v>
      </c>
      <c r="H403">
        <v>0.58409999999999995</v>
      </c>
      <c r="I403">
        <v>0.58409999999999995</v>
      </c>
      <c r="J403">
        <v>0.58409999999999995</v>
      </c>
      <c r="K403">
        <v>0.58409999999999995</v>
      </c>
      <c r="L403">
        <v>0.58409999999999995</v>
      </c>
    </row>
    <row r="404" spans="1:12" x14ac:dyDescent="0.45">
      <c r="A404" t="s">
        <v>2017</v>
      </c>
      <c r="B404">
        <v>2006</v>
      </c>
      <c r="C404" t="s">
        <v>2007</v>
      </c>
      <c r="D404">
        <v>2.3999999999999998E-3</v>
      </c>
      <c r="E404">
        <v>2.3999999999999998E-3</v>
      </c>
      <c r="F404">
        <v>2.3999999999999998E-3</v>
      </c>
      <c r="G404">
        <v>2.3999999999999998E-3</v>
      </c>
      <c r="H404">
        <v>2.3999999999999998E-3</v>
      </c>
      <c r="I404">
        <v>2.3999999999999998E-3</v>
      </c>
      <c r="J404">
        <v>2.3999999999999998E-3</v>
      </c>
      <c r="K404">
        <v>2.3999999999999998E-3</v>
      </c>
      <c r="L404">
        <v>2.3999999999999998E-3</v>
      </c>
    </row>
    <row r="405" spans="1:12" x14ac:dyDescent="0.45">
      <c r="A405" t="s">
        <v>2017</v>
      </c>
      <c r="B405">
        <v>2006</v>
      </c>
      <c r="C405" t="s">
        <v>2009</v>
      </c>
      <c r="D405">
        <v>4.4699999999999997E-2</v>
      </c>
      <c r="E405">
        <v>4.4699999999999997E-2</v>
      </c>
      <c r="F405">
        <v>4.4699999999999997E-2</v>
      </c>
      <c r="G405">
        <v>4.4699999999999997E-2</v>
      </c>
      <c r="H405">
        <v>4.4699999999999997E-2</v>
      </c>
      <c r="I405">
        <v>4.4699999999999997E-2</v>
      </c>
      <c r="J405">
        <v>4.4699999999999997E-2</v>
      </c>
      <c r="K405">
        <v>4.4699999999999997E-2</v>
      </c>
      <c r="L405">
        <v>4.4699999999999997E-2</v>
      </c>
    </row>
    <row r="406" spans="1:12" x14ac:dyDescent="0.45">
      <c r="A406" t="s">
        <v>2017</v>
      </c>
      <c r="B406">
        <v>2006</v>
      </c>
      <c r="C406" t="s">
        <v>2008</v>
      </c>
      <c r="D406">
        <v>0.1898</v>
      </c>
      <c r="E406">
        <v>0.1898</v>
      </c>
      <c r="F406">
        <v>0.1898</v>
      </c>
      <c r="G406">
        <v>0.1898</v>
      </c>
      <c r="H406">
        <v>0.1898</v>
      </c>
      <c r="I406">
        <v>0.1898</v>
      </c>
      <c r="J406">
        <v>0.1898</v>
      </c>
      <c r="K406">
        <v>0.1898</v>
      </c>
      <c r="L406">
        <v>0.1898</v>
      </c>
    </row>
    <row r="407" spans="1:12" x14ac:dyDescent="0.45">
      <c r="A407" t="s">
        <v>2017</v>
      </c>
      <c r="B407">
        <v>2006</v>
      </c>
      <c r="C407" t="s">
        <v>2005</v>
      </c>
      <c r="D407">
        <v>0.96440000000000003</v>
      </c>
      <c r="E407">
        <v>0.96440000000000003</v>
      </c>
      <c r="F407">
        <v>0.96440000000000003</v>
      </c>
      <c r="G407">
        <v>0.96440000000000003</v>
      </c>
      <c r="H407">
        <v>0.96440000000000003</v>
      </c>
      <c r="I407">
        <v>0.96440000000000003</v>
      </c>
      <c r="J407">
        <v>0.96440000000000003</v>
      </c>
      <c r="K407">
        <v>0.96440000000000003</v>
      </c>
      <c r="L407">
        <v>0.96440000000000003</v>
      </c>
    </row>
    <row r="408" spans="1:12" x14ac:dyDescent="0.45">
      <c r="A408" t="s">
        <v>2018</v>
      </c>
      <c r="B408">
        <v>2006</v>
      </c>
      <c r="C408" t="s">
        <v>2009</v>
      </c>
      <c r="D408">
        <v>1.37E-2</v>
      </c>
      <c r="E408">
        <v>1.37E-2</v>
      </c>
      <c r="F408">
        <v>1.37E-2</v>
      </c>
      <c r="G408">
        <v>1.37E-2</v>
      </c>
      <c r="H408">
        <v>1.37E-2</v>
      </c>
      <c r="I408">
        <v>1.37E-2</v>
      </c>
      <c r="J408">
        <v>1.37E-2</v>
      </c>
      <c r="K408">
        <v>1.37E-2</v>
      </c>
      <c r="L408">
        <v>1.37E-2</v>
      </c>
    </row>
    <row r="409" spans="1:12" x14ac:dyDescent="0.45">
      <c r="A409" t="s">
        <v>2018</v>
      </c>
      <c r="B409">
        <v>2006</v>
      </c>
      <c r="C409" t="s">
        <v>2005</v>
      </c>
      <c r="D409">
        <v>0.2641</v>
      </c>
      <c r="E409">
        <v>0.2641</v>
      </c>
      <c r="F409">
        <v>0.2641</v>
      </c>
      <c r="G409">
        <v>0.2641</v>
      </c>
      <c r="H409">
        <v>0.2641</v>
      </c>
      <c r="I409">
        <v>0.2641</v>
      </c>
      <c r="J409">
        <v>0.2641</v>
      </c>
      <c r="K409">
        <v>0.2641</v>
      </c>
      <c r="L409">
        <v>0.2641</v>
      </c>
    </row>
    <row r="410" spans="1:12" x14ac:dyDescent="0.45">
      <c r="A410" t="s">
        <v>2018</v>
      </c>
      <c r="B410">
        <v>2006</v>
      </c>
      <c r="C410" t="s">
        <v>2011</v>
      </c>
      <c r="D410">
        <v>6.7000000000000002E-3</v>
      </c>
      <c r="E410">
        <v>6.7000000000000002E-3</v>
      </c>
      <c r="F410">
        <v>6.7000000000000002E-3</v>
      </c>
      <c r="G410">
        <v>6.7000000000000002E-3</v>
      </c>
      <c r="H410">
        <v>6.7000000000000002E-3</v>
      </c>
      <c r="I410">
        <v>6.7000000000000002E-3</v>
      </c>
      <c r="J410">
        <v>6.7000000000000002E-3</v>
      </c>
      <c r="K410">
        <v>6.7000000000000002E-3</v>
      </c>
      <c r="L410">
        <v>6.7000000000000002E-3</v>
      </c>
    </row>
    <row r="411" spans="1:12" x14ac:dyDescent="0.45">
      <c r="A411" t="s">
        <v>2018</v>
      </c>
      <c r="B411">
        <v>2006</v>
      </c>
      <c r="C411" t="s">
        <v>2006</v>
      </c>
      <c r="D411">
        <v>0.16969999999999999</v>
      </c>
      <c r="E411">
        <v>0.16969999999999999</v>
      </c>
      <c r="F411">
        <v>0.16969999999999999</v>
      </c>
      <c r="G411">
        <v>0.16969999999999999</v>
      </c>
      <c r="H411">
        <v>0.16969999999999999</v>
      </c>
      <c r="I411">
        <v>0.16969999999999999</v>
      </c>
      <c r="J411">
        <v>0.16969999999999999</v>
      </c>
      <c r="K411">
        <v>0.16969999999999999</v>
      </c>
      <c r="L411">
        <v>0.16969999999999999</v>
      </c>
    </row>
    <row r="412" spans="1:12" x14ac:dyDescent="0.45">
      <c r="A412" t="s">
        <v>2018</v>
      </c>
      <c r="B412">
        <v>2006</v>
      </c>
      <c r="C412" t="s">
        <v>2007</v>
      </c>
      <c r="D412">
        <v>5.9999999999999995E-4</v>
      </c>
      <c r="E412">
        <v>5.9999999999999995E-4</v>
      </c>
      <c r="F412">
        <v>5.9999999999999995E-4</v>
      </c>
      <c r="G412">
        <v>5.9999999999999995E-4</v>
      </c>
      <c r="H412">
        <v>5.9999999999999995E-4</v>
      </c>
      <c r="I412">
        <v>5.9999999999999995E-4</v>
      </c>
      <c r="J412">
        <v>5.9999999999999995E-4</v>
      </c>
      <c r="K412">
        <v>5.9999999999999995E-4</v>
      </c>
      <c r="L412">
        <v>5.9999999999999995E-4</v>
      </c>
    </row>
    <row r="413" spans="1:12" x14ac:dyDescent="0.45">
      <c r="A413" t="s">
        <v>2018</v>
      </c>
      <c r="B413">
        <v>2006</v>
      </c>
      <c r="C413" t="s">
        <v>2010</v>
      </c>
      <c r="D413">
        <v>2.7799999999999998E-2</v>
      </c>
      <c r="E413">
        <v>2.7799999999999998E-2</v>
      </c>
      <c r="F413">
        <v>2.7799999999999998E-2</v>
      </c>
      <c r="G413">
        <v>2.7799999999999998E-2</v>
      </c>
      <c r="H413">
        <v>2.7799999999999998E-2</v>
      </c>
      <c r="I413">
        <v>2.7799999999999998E-2</v>
      </c>
      <c r="J413">
        <v>2.7799999999999998E-2</v>
      </c>
      <c r="K413">
        <v>2.7799999999999998E-2</v>
      </c>
      <c r="L413">
        <v>2.7799999999999998E-2</v>
      </c>
    </row>
    <row r="414" spans="1:12" x14ac:dyDescent="0.45">
      <c r="A414" t="s">
        <v>2018</v>
      </c>
      <c r="B414">
        <v>2006</v>
      </c>
      <c r="C414" t="s">
        <v>2008</v>
      </c>
      <c r="D414">
        <v>4.5600000000000002E-2</v>
      </c>
      <c r="E414">
        <v>4.5600000000000002E-2</v>
      </c>
      <c r="F414">
        <v>4.5600000000000002E-2</v>
      </c>
      <c r="G414">
        <v>4.5600000000000002E-2</v>
      </c>
      <c r="H414">
        <v>4.5600000000000002E-2</v>
      </c>
      <c r="I414">
        <v>4.5600000000000002E-2</v>
      </c>
      <c r="J414">
        <v>4.5600000000000002E-2</v>
      </c>
      <c r="K414">
        <v>4.5600000000000002E-2</v>
      </c>
      <c r="L414">
        <v>4.5600000000000002E-2</v>
      </c>
    </row>
    <row r="415" spans="1:12" x14ac:dyDescent="0.45">
      <c r="A415" t="s">
        <v>2019</v>
      </c>
      <c r="B415">
        <v>2006</v>
      </c>
      <c r="C415" t="s">
        <v>2010</v>
      </c>
      <c r="D415">
        <v>0.58650000000000002</v>
      </c>
      <c r="E415">
        <v>0.58650000000000002</v>
      </c>
      <c r="F415">
        <v>0.58650000000000002</v>
      </c>
      <c r="G415">
        <v>0.58650000000000002</v>
      </c>
      <c r="H415">
        <v>0.58650000000000002</v>
      </c>
      <c r="I415">
        <v>0.58650000000000002</v>
      </c>
      <c r="J415">
        <v>0.58650000000000002</v>
      </c>
      <c r="K415">
        <v>0.58650000000000002</v>
      </c>
      <c r="L415">
        <v>0.58650000000000002</v>
      </c>
    </row>
    <row r="416" spans="1:12" x14ac:dyDescent="0.45">
      <c r="A416" t="s">
        <v>2019</v>
      </c>
      <c r="B416">
        <v>2006</v>
      </c>
      <c r="C416" t="s">
        <v>2011</v>
      </c>
      <c r="D416">
        <v>0.1406</v>
      </c>
      <c r="E416">
        <v>0.1406</v>
      </c>
      <c r="F416">
        <v>0.1406</v>
      </c>
      <c r="G416">
        <v>0.1406</v>
      </c>
      <c r="H416">
        <v>0.1406</v>
      </c>
      <c r="I416">
        <v>0.1406</v>
      </c>
      <c r="J416">
        <v>0.1406</v>
      </c>
      <c r="K416">
        <v>0.1406</v>
      </c>
      <c r="L416">
        <v>0.1406</v>
      </c>
    </row>
    <row r="417" spans="1:12" x14ac:dyDescent="0.45">
      <c r="A417" t="s">
        <v>2019</v>
      </c>
      <c r="B417">
        <v>2006</v>
      </c>
      <c r="C417" t="s">
        <v>2008</v>
      </c>
      <c r="D417">
        <v>0.96209999999999996</v>
      </c>
      <c r="E417">
        <v>0.96209999999999996</v>
      </c>
      <c r="F417">
        <v>0.96209999999999996</v>
      </c>
      <c r="G417">
        <v>0.96209999999999996</v>
      </c>
      <c r="H417">
        <v>0.96209999999999996</v>
      </c>
      <c r="I417">
        <v>0.96209999999999996</v>
      </c>
      <c r="J417">
        <v>0.96209999999999996</v>
      </c>
      <c r="K417">
        <v>0.96209999999999996</v>
      </c>
      <c r="L417">
        <v>0.96209999999999996</v>
      </c>
    </row>
    <row r="418" spans="1:12" x14ac:dyDescent="0.45">
      <c r="A418" t="s">
        <v>2019</v>
      </c>
      <c r="B418">
        <v>2006</v>
      </c>
      <c r="C418" t="s">
        <v>2006</v>
      </c>
      <c r="D418">
        <v>3.6031</v>
      </c>
      <c r="E418">
        <v>3.6031</v>
      </c>
      <c r="F418">
        <v>3.6031</v>
      </c>
      <c r="G418">
        <v>3.6031</v>
      </c>
      <c r="H418">
        <v>3.6031</v>
      </c>
      <c r="I418">
        <v>3.6031</v>
      </c>
      <c r="J418">
        <v>3.6031</v>
      </c>
      <c r="K418">
        <v>3.6031</v>
      </c>
      <c r="L418">
        <v>3.6031</v>
      </c>
    </row>
    <row r="419" spans="1:12" x14ac:dyDescent="0.45">
      <c r="A419" t="s">
        <v>2019</v>
      </c>
      <c r="B419">
        <v>2006</v>
      </c>
      <c r="C419" t="s">
        <v>2007</v>
      </c>
      <c r="D419">
        <v>1.1900000000000001E-2</v>
      </c>
      <c r="E419">
        <v>1.1900000000000001E-2</v>
      </c>
      <c r="F419">
        <v>1.1900000000000001E-2</v>
      </c>
      <c r="G419">
        <v>1.1900000000000001E-2</v>
      </c>
      <c r="H419">
        <v>1.1900000000000001E-2</v>
      </c>
      <c r="I419">
        <v>1.1900000000000001E-2</v>
      </c>
      <c r="J419">
        <v>1.1900000000000001E-2</v>
      </c>
      <c r="K419">
        <v>1.1900000000000001E-2</v>
      </c>
      <c r="L419">
        <v>1.1900000000000001E-2</v>
      </c>
    </row>
    <row r="420" spans="1:12" x14ac:dyDescent="0.45">
      <c r="A420" t="s">
        <v>2019</v>
      </c>
      <c r="B420">
        <v>2006</v>
      </c>
      <c r="C420" t="s">
        <v>2005</v>
      </c>
      <c r="D420">
        <v>5.5956000000000001</v>
      </c>
      <c r="E420">
        <v>5.5956000000000001</v>
      </c>
      <c r="F420">
        <v>5.5956000000000001</v>
      </c>
      <c r="G420">
        <v>5.5956000000000001</v>
      </c>
      <c r="H420">
        <v>5.5956000000000001</v>
      </c>
      <c r="I420">
        <v>5.5956000000000001</v>
      </c>
      <c r="J420">
        <v>5.5956000000000001</v>
      </c>
      <c r="K420">
        <v>5.5956000000000001</v>
      </c>
      <c r="L420">
        <v>5.5956000000000001</v>
      </c>
    </row>
    <row r="421" spans="1:12" x14ac:dyDescent="0.45">
      <c r="A421" t="s">
        <v>2019</v>
      </c>
      <c r="B421">
        <v>2006</v>
      </c>
      <c r="C421" t="s">
        <v>2009</v>
      </c>
      <c r="D421">
        <v>0.2913</v>
      </c>
      <c r="E421">
        <v>0.2913</v>
      </c>
      <c r="F421">
        <v>0.2913</v>
      </c>
      <c r="G421">
        <v>0.2913</v>
      </c>
      <c r="H421">
        <v>0.2913</v>
      </c>
      <c r="I421">
        <v>0.2913</v>
      </c>
      <c r="J421">
        <v>0.2913</v>
      </c>
      <c r="K421">
        <v>0.2913</v>
      </c>
      <c r="L421">
        <v>0.2913</v>
      </c>
    </row>
    <row r="422" spans="1:12" x14ac:dyDescent="0.45">
      <c r="A422" t="s">
        <v>2020</v>
      </c>
      <c r="B422">
        <v>2006</v>
      </c>
      <c r="C422" t="s">
        <v>2009</v>
      </c>
      <c r="D422">
        <v>0.1419</v>
      </c>
      <c r="E422">
        <v>0.1419</v>
      </c>
      <c r="F422">
        <v>0.1419</v>
      </c>
      <c r="G422">
        <v>0.1419</v>
      </c>
      <c r="H422">
        <v>0.1419</v>
      </c>
      <c r="I422">
        <v>0.1419</v>
      </c>
      <c r="J422">
        <v>0.1419</v>
      </c>
      <c r="K422">
        <v>0.1419</v>
      </c>
      <c r="L422">
        <v>0.1419</v>
      </c>
    </row>
    <row r="423" spans="1:12" x14ac:dyDescent="0.45">
      <c r="A423" t="s">
        <v>2020</v>
      </c>
      <c r="B423">
        <v>2006</v>
      </c>
      <c r="C423" t="s">
        <v>2007</v>
      </c>
      <c r="D423">
        <v>6.0000000000000001E-3</v>
      </c>
      <c r="E423">
        <v>6.0000000000000001E-3</v>
      </c>
      <c r="F423">
        <v>6.0000000000000001E-3</v>
      </c>
      <c r="G423">
        <v>6.0000000000000001E-3</v>
      </c>
      <c r="H423">
        <v>6.0000000000000001E-3</v>
      </c>
      <c r="I423">
        <v>6.0000000000000001E-3</v>
      </c>
      <c r="J423">
        <v>6.0000000000000001E-3</v>
      </c>
      <c r="K423">
        <v>6.0000000000000001E-3</v>
      </c>
      <c r="L423">
        <v>6.0000000000000001E-3</v>
      </c>
    </row>
    <row r="424" spans="1:12" x14ac:dyDescent="0.45">
      <c r="A424" t="s">
        <v>2020</v>
      </c>
      <c r="B424">
        <v>2006</v>
      </c>
      <c r="C424" t="s">
        <v>2006</v>
      </c>
      <c r="D424">
        <v>1.9756</v>
      </c>
      <c r="E424">
        <v>1.9756</v>
      </c>
      <c r="F424">
        <v>1.9756</v>
      </c>
      <c r="G424">
        <v>1.9756</v>
      </c>
      <c r="H424">
        <v>1.9756</v>
      </c>
      <c r="I424">
        <v>1.9756</v>
      </c>
      <c r="J424">
        <v>1.9756</v>
      </c>
      <c r="K424">
        <v>1.9756</v>
      </c>
      <c r="L424">
        <v>1.9756</v>
      </c>
    </row>
    <row r="425" spans="1:12" x14ac:dyDescent="0.45">
      <c r="A425" t="s">
        <v>2020</v>
      </c>
      <c r="B425">
        <v>2006</v>
      </c>
      <c r="C425" t="s">
        <v>2008</v>
      </c>
      <c r="D425">
        <v>0.48849999999999999</v>
      </c>
      <c r="E425">
        <v>0.48849999999999999</v>
      </c>
      <c r="F425">
        <v>0.48849999999999999</v>
      </c>
      <c r="G425">
        <v>0.48849999999999999</v>
      </c>
      <c r="H425">
        <v>0.48849999999999999</v>
      </c>
      <c r="I425">
        <v>0.48849999999999999</v>
      </c>
      <c r="J425">
        <v>0.48849999999999999</v>
      </c>
      <c r="K425">
        <v>0.48849999999999999</v>
      </c>
      <c r="L425">
        <v>0.48849999999999999</v>
      </c>
    </row>
    <row r="426" spans="1:12" x14ac:dyDescent="0.45">
      <c r="A426" t="s">
        <v>2020</v>
      </c>
      <c r="B426">
        <v>2006</v>
      </c>
      <c r="C426" t="s">
        <v>2010</v>
      </c>
      <c r="D426">
        <v>0.29780000000000001</v>
      </c>
      <c r="E426">
        <v>0.29780000000000001</v>
      </c>
      <c r="F426">
        <v>0.29780000000000001</v>
      </c>
      <c r="G426">
        <v>0.29780000000000001</v>
      </c>
      <c r="H426">
        <v>0.29780000000000001</v>
      </c>
      <c r="I426">
        <v>0.29780000000000001</v>
      </c>
      <c r="J426">
        <v>0.29780000000000001</v>
      </c>
      <c r="K426">
        <v>0.29780000000000001</v>
      </c>
      <c r="L426">
        <v>0.29780000000000001</v>
      </c>
    </row>
    <row r="427" spans="1:12" x14ac:dyDescent="0.45">
      <c r="A427" t="s">
        <v>2020</v>
      </c>
      <c r="B427">
        <v>2006</v>
      </c>
      <c r="C427" t="s">
        <v>2005</v>
      </c>
      <c r="D427">
        <v>2.9811000000000001</v>
      </c>
      <c r="E427">
        <v>2.9811000000000001</v>
      </c>
      <c r="F427">
        <v>2.9811000000000001</v>
      </c>
      <c r="G427">
        <v>2.9811000000000001</v>
      </c>
      <c r="H427">
        <v>2.9811000000000001</v>
      </c>
      <c r="I427">
        <v>2.9811000000000001</v>
      </c>
      <c r="J427">
        <v>2.9811000000000001</v>
      </c>
      <c r="K427">
        <v>2.9811000000000001</v>
      </c>
      <c r="L427">
        <v>2.9811000000000001</v>
      </c>
    </row>
    <row r="428" spans="1:12" x14ac:dyDescent="0.45">
      <c r="A428" t="s">
        <v>2020</v>
      </c>
      <c r="B428">
        <v>2006</v>
      </c>
      <c r="C428" t="s">
        <v>2011</v>
      </c>
      <c r="D428">
        <v>7.1400000000000005E-2</v>
      </c>
      <c r="E428">
        <v>7.1400000000000005E-2</v>
      </c>
      <c r="F428">
        <v>7.1400000000000005E-2</v>
      </c>
      <c r="G428">
        <v>7.1400000000000005E-2</v>
      </c>
      <c r="H428">
        <v>7.1400000000000005E-2</v>
      </c>
      <c r="I428">
        <v>7.1400000000000005E-2</v>
      </c>
      <c r="J428">
        <v>7.1400000000000005E-2</v>
      </c>
      <c r="K428">
        <v>7.1400000000000005E-2</v>
      </c>
      <c r="L428">
        <v>7.1400000000000005E-2</v>
      </c>
    </row>
    <row r="429" spans="1:12" x14ac:dyDescent="0.45">
      <c r="A429" t="s">
        <v>2021</v>
      </c>
      <c r="B429">
        <v>2006</v>
      </c>
      <c r="C429" t="s">
        <v>2008</v>
      </c>
      <c r="D429">
        <v>6.9599999999999995E-2</v>
      </c>
      <c r="E429">
        <v>6.9599999999999995E-2</v>
      </c>
      <c r="F429">
        <v>6.9599999999999995E-2</v>
      </c>
      <c r="G429">
        <v>6.9599999999999995E-2</v>
      </c>
      <c r="H429">
        <v>6.9599999999999995E-2</v>
      </c>
      <c r="I429">
        <v>6.9599999999999995E-2</v>
      </c>
      <c r="J429">
        <v>6.9599999999999995E-2</v>
      </c>
      <c r="K429">
        <v>6.9599999999999995E-2</v>
      </c>
      <c r="L429">
        <v>6.9599999999999995E-2</v>
      </c>
    </row>
    <row r="430" spans="1:12" x14ac:dyDescent="0.45">
      <c r="A430" t="s">
        <v>2021</v>
      </c>
      <c r="B430">
        <v>2006</v>
      </c>
      <c r="C430" t="s">
        <v>2010</v>
      </c>
      <c r="D430">
        <v>4.24E-2</v>
      </c>
      <c r="E430">
        <v>4.24E-2</v>
      </c>
      <c r="F430">
        <v>4.24E-2</v>
      </c>
      <c r="G430">
        <v>4.24E-2</v>
      </c>
      <c r="H430">
        <v>4.24E-2</v>
      </c>
      <c r="I430">
        <v>4.24E-2</v>
      </c>
      <c r="J430">
        <v>4.24E-2</v>
      </c>
      <c r="K430">
        <v>4.24E-2</v>
      </c>
      <c r="L430">
        <v>4.24E-2</v>
      </c>
    </row>
    <row r="431" spans="1:12" x14ac:dyDescent="0.45">
      <c r="A431" t="s">
        <v>2021</v>
      </c>
      <c r="B431">
        <v>2006</v>
      </c>
      <c r="C431" t="s">
        <v>2006</v>
      </c>
      <c r="D431">
        <v>0.2001</v>
      </c>
      <c r="E431">
        <v>0.2001</v>
      </c>
      <c r="F431">
        <v>0.2001</v>
      </c>
      <c r="G431">
        <v>0.2001</v>
      </c>
      <c r="H431">
        <v>0.2001</v>
      </c>
      <c r="I431">
        <v>0.2001</v>
      </c>
      <c r="J431">
        <v>0.2001</v>
      </c>
      <c r="K431">
        <v>0.2001</v>
      </c>
      <c r="L431">
        <v>0.2001</v>
      </c>
    </row>
    <row r="432" spans="1:12" x14ac:dyDescent="0.45">
      <c r="A432" t="s">
        <v>2021</v>
      </c>
      <c r="B432">
        <v>2006</v>
      </c>
      <c r="C432" t="s">
        <v>2007</v>
      </c>
      <c r="D432">
        <v>8.9999999999999998E-4</v>
      </c>
      <c r="E432">
        <v>8.9999999999999998E-4</v>
      </c>
      <c r="F432">
        <v>8.9999999999999998E-4</v>
      </c>
      <c r="G432">
        <v>8.9999999999999998E-4</v>
      </c>
      <c r="H432">
        <v>8.9999999999999998E-4</v>
      </c>
      <c r="I432">
        <v>8.9999999999999998E-4</v>
      </c>
      <c r="J432">
        <v>8.9999999999999998E-4</v>
      </c>
      <c r="K432">
        <v>8.9999999999999998E-4</v>
      </c>
      <c r="L432">
        <v>8.9999999999999998E-4</v>
      </c>
    </row>
    <row r="433" spans="1:12" x14ac:dyDescent="0.45">
      <c r="A433" t="s">
        <v>2021</v>
      </c>
      <c r="B433">
        <v>2006</v>
      </c>
      <c r="C433" t="s">
        <v>2011</v>
      </c>
      <c r="D433">
        <v>1.0200000000000001E-2</v>
      </c>
      <c r="E433">
        <v>1.0200000000000001E-2</v>
      </c>
      <c r="F433">
        <v>1.0200000000000001E-2</v>
      </c>
      <c r="G433">
        <v>1.0200000000000001E-2</v>
      </c>
      <c r="H433">
        <v>1.0200000000000001E-2</v>
      </c>
      <c r="I433">
        <v>1.0200000000000001E-2</v>
      </c>
      <c r="J433">
        <v>1.0200000000000001E-2</v>
      </c>
      <c r="K433">
        <v>1.0200000000000001E-2</v>
      </c>
      <c r="L433">
        <v>1.0200000000000001E-2</v>
      </c>
    </row>
    <row r="434" spans="1:12" x14ac:dyDescent="0.45">
      <c r="A434" t="s">
        <v>2021</v>
      </c>
      <c r="B434">
        <v>2006</v>
      </c>
      <c r="C434" t="s">
        <v>2009</v>
      </c>
      <c r="D434">
        <v>1.6199999999999999E-2</v>
      </c>
      <c r="E434">
        <v>1.6199999999999999E-2</v>
      </c>
      <c r="F434">
        <v>1.6199999999999999E-2</v>
      </c>
      <c r="G434">
        <v>1.6199999999999999E-2</v>
      </c>
      <c r="H434">
        <v>1.6199999999999999E-2</v>
      </c>
      <c r="I434">
        <v>1.6199999999999999E-2</v>
      </c>
      <c r="J434">
        <v>1.6199999999999999E-2</v>
      </c>
      <c r="K434">
        <v>1.6199999999999999E-2</v>
      </c>
      <c r="L434">
        <v>1.6199999999999999E-2</v>
      </c>
    </row>
    <row r="435" spans="1:12" x14ac:dyDescent="0.45">
      <c r="A435" t="s">
        <v>2021</v>
      </c>
      <c r="B435">
        <v>2006</v>
      </c>
      <c r="C435" t="s">
        <v>2005</v>
      </c>
      <c r="D435">
        <v>0.33939999999999998</v>
      </c>
      <c r="E435">
        <v>0.33939999999999998</v>
      </c>
      <c r="F435">
        <v>0.33939999999999998</v>
      </c>
      <c r="G435">
        <v>0.33939999999999998</v>
      </c>
      <c r="H435">
        <v>0.33939999999999998</v>
      </c>
      <c r="I435">
        <v>0.33939999999999998</v>
      </c>
      <c r="J435">
        <v>0.33939999999999998</v>
      </c>
      <c r="K435">
        <v>0.33939999999999998</v>
      </c>
      <c r="L435">
        <v>0.33939999999999998</v>
      </c>
    </row>
    <row r="436" spans="1:12" x14ac:dyDescent="0.45">
      <c r="A436" t="s">
        <v>2022</v>
      </c>
      <c r="B436">
        <v>2006</v>
      </c>
      <c r="C436" t="s">
        <v>2007</v>
      </c>
      <c r="D436">
        <v>1E-3</v>
      </c>
      <c r="E436">
        <v>1E-3</v>
      </c>
      <c r="F436">
        <v>1E-3</v>
      </c>
      <c r="G436">
        <v>1E-3</v>
      </c>
      <c r="H436">
        <v>1E-3</v>
      </c>
      <c r="I436">
        <v>1E-3</v>
      </c>
      <c r="J436">
        <v>1E-3</v>
      </c>
      <c r="K436">
        <v>1E-3</v>
      </c>
      <c r="L436">
        <v>1E-3</v>
      </c>
    </row>
    <row r="437" spans="1:12" x14ac:dyDescent="0.45">
      <c r="A437" t="s">
        <v>2022</v>
      </c>
      <c r="B437">
        <v>2006</v>
      </c>
      <c r="C437" t="s">
        <v>2008</v>
      </c>
      <c r="D437">
        <v>7.6999999999999999E-2</v>
      </c>
      <c r="E437">
        <v>7.6999999999999999E-2</v>
      </c>
      <c r="F437">
        <v>7.6999999999999999E-2</v>
      </c>
      <c r="G437">
        <v>7.6999999999999999E-2</v>
      </c>
      <c r="H437">
        <v>7.6999999999999999E-2</v>
      </c>
      <c r="I437">
        <v>7.6999999999999999E-2</v>
      </c>
      <c r="J437">
        <v>7.6999999999999999E-2</v>
      </c>
      <c r="K437">
        <v>7.6999999999999999E-2</v>
      </c>
      <c r="L437">
        <v>7.6999999999999999E-2</v>
      </c>
    </row>
    <row r="438" spans="1:12" x14ac:dyDescent="0.45">
      <c r="A438" t="s">
        <v>2022</v>
      </c>
      <c r="B438">
        <v>2006</v>
      </c>
      <c r="C438" t="s">
        <v>2009</v>
      </c>
      <c r="D438">
        <v>1.8700000000000001E-2</v>
      </c>
      <c r="E438">
        <v>1.8700000000000001E-2</v>
      </c>
      <c r="F438">
        <v>1.8700000000000001E-2</v>
      </c>
      <c r="G438">
        <v>1.8700000000000001E-2</v>
      </c>
      <c r="H438">
        <v>1.8700000000000001E-2</v>
      </c>
      <c r="I438">
        <v>1.8700000000000001E-2</v>
      </c>
      <c r="J438">
        <v>1.8700000000000001E-2</v>
      </c>
      <c r="K438">
        <v>1.8700000000000001E-2</v>
      </c>
      <c r="L438">
        <v>1.8700000000000001E-2</v>
      </c>
    </row>
    <row r="439" spans="1:12" x14ac:dyDescent="0.45">
      <c r="A439" t="s">
        <v>2022</v>
      </c>
      <c r="B439">
        <v>2006</v>
      </c>
      <c r="C439" t="s">
        <v>2005</v>
      </c>
      <c r="D439">
        <v>0.43969999999999998</v>
      </c>
      <c r="E439">
        <v>0.43969999999999998</v>
      </c>
      <c r="F439">
        <v>0.43969999999999998</v>
      </c>
      <c r="G439">
        <v>0.43969999999999998</v>
      </c>
      <c r="H439">
        <v>0.43969999999999998</v>
      </c>
      <c r="I439">
        <v>0.43969999999999998</v>
      </c>
      <c r="J439">
        <v>0.43969999999999998</v>
      </c>
      <c r="K439">
        <v>0.43969999999999998</v>
      </c>
      <c r="L439">
        <v>0.43969999999999998</v>
      </c>
    </row>
    <row r="440" spans="1:12" x14ac:dyDescent="0.45">
      <c r="A440" t="s">
        <v>2022</v>
      </c>
      <c r="B440">
        <v>2006</v>
      </c>
      <c r="C440" t="s">
        <v>2010</v>
      </c>
      <c r="D440">
        <v>4.7E-2</v>
      </c>
      <c r="E440">
        <v>4.7E-2</v>
      </c>
      <c r="F440">
        <v>4.7E-2</v>
      </c>
      <c r="G440">
        <v>4.7E-2</v>
      </c>
      <c r="H440">
        <v>4.7E-2</v>
      </c>
      <c r="I440">
        <v>4.7E-2</v>
      </c>
      <c r="J440">
        <v>4.7E-2</v>
      </c>
      <c r="K440">
        <v>4.7E-2</v>
      </c>
      <c r="L440">
        <v>4.7E-2</v>
      </c>
    </row>
    <row r="441" spans="1:12" x14ac:dyDescent="0.45">
      <c r="A441" t="s">
        <v>2022</v>
      </c>
      <c r="B441">
        <v>2006</v>
      </c>
      <c r="C441" t="s">
        <v>2011</v>
      </c>
      <c r="D441">
        <v>1.1299999999999999E-2</v>
      </c>
      <c r="E441">
        <v>1.1299999999999999E-2</v>
      </c>
      <c r="F441">
        <v>1.1299999999999999E-2</v>
      </c>
      <c r="G441">
        <v>1.1299999999999999E-2</v>
      </c>
      <c r="H441">
        <v>1.1299999999999999E-2</v>
      </c>
      <c r="I441">
        <v>1.1299999999999999E-2</v>
      </c>
      <c r="J441">
        <v>1.1299999999999999E-2</v>
      </c>
      <c r="K441">
        <v>1.1299999999999999E-2</v>
      </c>
      <c r="L441">
        <v>1.1299999999999999E-2</v>
      </c>
    </row>
    <row r="442" spans="1:12" x14ac:dyDescent="0.45">
      <c r="A442" t="s">
        <v>2022</v>
      </c>
      <c r="B442">
        <v>2006</v>
      </c>
      <c r="C442" t="s">
        <v>2006</v>
      </c>
      <c r="D442">
        <v>0.2848</v>
      </c>
      <c r="E442">
        <v>0.2848</v>
      </c>
      <c r="F442">
        <v>0.2848</v>
      </c>
      <c r="G442">
        <v>0.2848</v>
      </c>
      <c r="H442">
        <v>0.2848</v>
      </c>
      <c r="I442">
        <v>0.2848</v>
      </c>
      <c r="J442">
        <v>0.2848</v>
      </c>
      <c r="K442">
        <v>0.2848</v>
      </c>
      <c r="L442">
        <v>0.2848</v>
      </c>
    </row>
    <row r="443" spans="1:12" x14ac:dyDescent="0.45">
      <c r="A443" t="s">
        <v>2023</v>
      </c>
      <c r="B443">
        <v>2006</v>
      </c>
      <c r="C443" t="s">
        <v>2010</v>
      </c>
      <c r="D443">
        <v>0.41899999999999998</v>
      </c>
      <c r="E443">
        <v>0.41899999999999998</v>
      </c>
      <c r="F443">
        <v>0.41899999999999998</v>
      </c>
      <c r="G443">
        <v>0.41899999999999998</v>
      </c>
      <c r="H443">
        <v>0.41899999999999998</v>
      </c>
      <c r="I443">
        <v>0.41899999999999998</v>
      </c>
      <c r="J443">
        <v>0.41899999999999998</v>
      </c>
      <c r="K443">
        <v>0.41899999999999998</v>
      </c>
      <c r="L443">
        <v>0.41899999999999998</v>
      </c>
    </row>
    <row r="444" spans="1:12" x14ac:dyDescent="0.45">
      <c r="A444" t="s">
        <v>2023</v>
      </c>
      <c r="B444">
        <v>2006</v>
      </c>
      <c r="C444" t="s">
        <v>2005</v>
      </c>
      <c r="D444">
        <v>3.4508000000000001</v>
      </c>
      <c r="E444">
        <v>3.4508000000000001</v>
      </c>
      <c r="F444">
        <v>3.4508000000000001</v>
      </c>
      <c r="G444">
        <v>3.4508000000000001</v>
      </c>
      <c r="H444">
        <v>3.4508000000000001</v>
      </c>
      <c r="I444">
        <v>3.4508000000000001</v>
      </c>
      <c r="J444">
        <v>3.4508000000000001</v>
      </c>
      <c r="K444">
        <v>3.4508000000000001</v>
      </c>
      <c r="L444">
        <v>3.4508000000000001</v>
      </c>
    </row>
    <row r="445" spans="1:12" x14ac:dyDescent="0.45">
      <c r="A445" t="s">
        <v>2023</v>
      </c>
      <c r="B445">
        <v>2006</v>
      </c>
      <c r="C445" t="s">
        <v>2008</v>
      </c>
      <c r="D445">
        <v>0.68730000000000002</v>
      </c>
      <c r="E445">
        <v>0.68730000000000002</v>
      </c>
      <c r="F445">
        <v>0.68730000000000002</v>
      </c>
      <c r="G445">
        <v>0.68730000000000002</v>
      </c>
      <c r="H445">
        <v>0.68730000000000002</v>
      </c>
      <c r="I445">
        <v>0.68730000000000002</v>
      </c>
      <c r="J445">
        <v>0.68730000000000002</v>
      </c>
      <c r="K445">
        <v>0.68730000000000002</v>
      </c>
      <c r="L445">
        <v>0.68730000000000002</v>
      </c>
    </row>
    <row r="446" spans="1:12" x14ac:dyDescent="0.45">
      <c r="A446" t="s">
        <v>2023</v>
      </c>
      <c r="B446">
        <v>2006</v>
      </c>
      <c r="C446" t="s">
        <v>2007</v>
      </c>
      <c r="D446">
        <v>8.5000000000000006E-3</v>
      </c>
      <c r="E446">
        <v>8.5000000000000006E-3</v>
      </c>
      <c r="F446">
        <v>8.5000000000000006E-3</v>
      </c>
      <c r="G446">
        <v>8.5000000000000006E-3</v>
      </c>
      <c r="H446">
        <v>8.5000000000000006E-3</v>
      </c>
      <c r="I446">
        <v>8.5000000000000006E-3</v>
      </c>
      <c r="J446">
        <v>8.5000000000000006E-3</v>
      </c>
      <c r="K446">
        <v>8.5000000000000006E-3</v>
      </c>
      <c r="L446">
        <v>8.5000000000000006E-3</v>
      </c>
    </row>
    <row r="447" spans="1:12" x14ac:dyDescent="0.45">
      <c r="A447" t="s">
        <v>2023</v>
      </c>
      <c r="B447">
        <v>2006</v>
      </c>
      <c r="C447" t="s">
        <v>2006</v>
      </c>
      <c r="D447">
        <v>2.0451999999999999</v>
      </c>
      <c r="E447">
        <v>2.0451999999999999</v>
      </c>
      <c r="F447">
        <v>2.0451999999999999</v>
      </c>
      <c r="G447">
        <v>2.0451999999999999</v>
      </c>
      <c r="H447">
        <v>2.0451999999999999</v>
      </c>
      <c r="I447">
        <v>2.0451999999999999</v>
      </c>
      <c r="J447">
        <v>2.0451999999999999</v>
      </c>
      <c r="K447">
        <v>2.0451999999999999</v>
      </c>
      <c r="L447">
        <v>2.0451999999999999</v>
      </c>
    </row>
    <row r="448" spans="1:12" x14ac:dyDescent="0.45">
      <c r="A448" t="s">
        <v>2023</v>
      </c>
      <c r="B448">
        <v>2006</v>
      </c>
      <c r="C448" t="s">
        <v>2011</v>
      </c>
      <c r="D448">
        <v>0.10050000000000001</v>
      </c>
      <c r="E448">
        <v>0.10050000000000001</v>
      </c>
      <c r="F448">
        <v>0.10050000000000001</v>
      </c>
      <c r="G448">
        <v>0.10050000000000001</v>
      </c>
      <c r="H448">
        <v>0.10050000000000001</v>
      </c>
      <c r="I448">
        <v>0.10050000000000001</v>
      </c>
      <c r="J448">
        <v>0.10050000000000001</v>
      </c>
      <c r="K448">
        <v>0.10050000000000001</v>
      </c>
      <c r="L448">
        <v>0.10050000000000001</v>
      </c>
    </row>
    <row r="449" spans="1:12" x14ac:dyDescent="0.45">
      <c r="A449" t="s">
        <v>2023</v>
      </c>
      <c r="B449">
        <v>2006</v>
      </c>
      <c r="C449" t="s">
        <v>2009</v>
      </c>
      <c r="D449">
        <v>0.1903</v>
      </c>
      <c r="E449">
        <v>0.1903</v>
      </c>
      <c r="F449">
        <v>0.1903</v>
      </c>
      <c r="G449">
        <v>0.1903</v>
      </c>
      <c r="H449">
        <v>0.1903</v>
      </c>
      <c r="I449">
        <v>0.1903</v>
      </c>
      <c r="J449">
        <v>0.1903</v>
      </c>
      <c r="K449">
        <v>0.1903</v>
      </c>
      <c r="L449">
        <v>0.1903</v>
      </c>
    </row>
    <row r="450" spans="1:12" x14ac:dyDescent="0.45">
      <c r="A450" t="s">
        <v>2024</v>
      </c>
      <c r="B450">
        <v>2006</v>
      </c>
      <c r="C450" t="s">
        <v>2009</v>
      </c>
      <c r="D450">
        <v>9.64E-2</v>
      </c>
      <c r="E450">
        <v>9.64E-2</v>
      </c>
      <c r="F450">
        <v>9.64E-2</v>
      </c>
      <c r="G450">
        <v>9.64E-2</v>
      </c>
      <c r="H450">
        <v>9.64E-2</v>
      </c>
      <c r="I450">
        <v>9.64E-2</v>
      </c>
      <c r="J450">
        <v>9.64E-2</v>
      </c>
      <c r="K450">
        <v>9.64E-2</v>
      </c>
      <c r="L450">
        <v>9.64E-2</v>
      </c>
    </row>
    <row r="451" spans="1:12" x14ac:dyDescent="0.45">
      <c r="A451" t="s">
        <v>2024</v>
      </c>
      <c r="B451">
        <v>2006</v>
      </c>
      <c r="C451" t="s">
        <v>2010</v>
      </c>
      <c r="D451">
        <v>0.2064</v>
      </c>
      <c r="E451">
        <v>0.2064</v>
      </c>
      <c r="F451">
        <v>0.2064</v>
      </c>
      <c r="G451">
        <v>0.2064</v>
      </c>
      <c r="H451">
        <v>0.2064</v>
      </c>
      <c r="I451">
        <v>0.2064</v>
      </c>
      <c r="J451">
        <v>0.2064</v>
      </c>
      <c r="K451">
        <v>0.2064</v>
      </c>
      <c r="L451">
        <v>0.2064</v>
      </c>
    </row>
    <row r="452" spans="1:12" x14ac:dyDescent="0.45">
      <c r="A452" t="s">
        <v>2024</v>
      </c>
      <c r="B452">
        <v>2006</v>
      </c>
      <c r="C452" t="s">
        <v>2008</v>
      </c>
      <c r="D452">
        <v>0.33860000000000001</v>
      </c>
      <c r="E452">
        <v>0.33860000000000001</v>
      </c>
      <c r="F452">
        <v>0.33860000000000001</v>
      </c>
      <c r="G452">
        <v>0.33860000000000001</v>
      </c>
      <c r="H452">
        <v>0.33860000000000001</v>
      </c>
      <c r="I452">
        <v>0.33860000000000001</v>
      </c>
      <c r="J452">
        <v>0.33860000000000001</v>
      </c>
      <c r="K452">
        <v>0.33860000000000001</v>
      </c>
      <c r="L452">
        <v>0.33860000000000001</v>
      </c>
    </row>
    <row r="453" spans="1:12" x14ac:dyDescent="0.45">
      <c r="A453" t="s">
        <v>2024</v>
      </c>
      <c r="B453">
        <v>2006</v>
      </c>
      <c r="C453" t="s">
        <v>2007</v>
      </c>
      <c r="D453">
        <v>4.1999999999999997E-3</v>
      </c>
      <c r="E453">
        <v>4.1999999999999997E-3</v>
      </c>
      <c r="F453">
        <v>4.1999999999999997E-3</v>
      </c>
      <c r="G453">
        <v>4.1999999999999997E-3</v>
      </c>
      <c r="H453">
        <v>4.1999999999999997E-3</v>
      </c>
      <c r="I453">
        <v>4.1999999999999997E-3</v>
      </c>
      <c r="J453">
        <v>4.1999999999999997E-3</v>
      </c>
      <c r="K453">
        <v>4.1999999999999997E-3</v>
      </c>
      <c r="L453">
        <v>4.1999999999999997E-3</v>
      </c>
    </row>
    <row r="454" spans="1:12" x14ac:dyDescent="0.45">
      <c r="A454" t="s">
        <v>2024</v>
      </c>
      <c r="B454">
        <v>2006</v>
      </c>
      <c r="C454" t="s">
        <v>2011</v>
      </c>
      <c r="D454">
        <v>4.9500000000000002E-2</v>
      </c>
      <c r="E454">
        <v>4.9500000000000002E-2</v>
      </c>
      <c r="F454">
        <v>4.9500000000000002E-2</v>
      </c>
      <c r="G454">
        <v>4.9500000000000002E-2</v>
      </c>
      <c r="H454">
        <v>4.9500000000000002E-2</v>
      </c>
      <c r="I454">
        <v>4.9500000000000002E-2</v>
      </c>
      <c r="J454">
        <v>4.9500000000000002E-2</v>
      </c>
      <c r="K454">
        <v>4.9500000000000002E-2</v>
      </c>
      <c r="L454">
        <v>4.9500000000000002E-2</v>
      </c>
    </row>
    <row r="455" spans="1:12" x14ac:dyDescent="0.45">
      <c r="A455" t="s">
        <v>2024</v>
      </c>
      <c r="B455">
        <v>2006</v>
      </c>
      <c r="C455" t="s">
        <v>2005</v>
      </c>
      <c r="D455">
        <v>2.0947</v>
      </c>
      <c r="E455">
        <v>2.0947</v>
      </c>
      <c r="F455">
        <v>2.0947</v>
      </c>
      <c r="G455">
        <v>2.0947</v>
      </c>
      <c r="H455">
        <v>2.0947</v>
      </c>
      <c r="I455">
        <v>2.0947</v>
      </c>
      <c r="J455">
        <v>2.0947</v>
      </c>
      <c r="K455">
        <v>2.0947</v>
      </c>
      <c r="L455">
        <v>2.0947</v>
      </c>
    </row>
    <row r="456" spans="1:12" x14ac:dyDescent="0.45">
      <c r="A456" t="s">
        <v>2024</v>
      </c>
      <c r="B456">
        <v>2006</v>
      </c>
      <c r="C456" t="s">
        <v>2006</v>
      </c>
      <c r="D456">
        <v>1.3996999999999999</v>
      </c>
      <c r="E456">
        <v>1.3996999999999999</v>
      </c>
      <c r="F456">
        <v>1.3996999999999999</v>
      </c>
      <c r="G456">
        <v>1.3996999999999999</v>
      </c>
      <c r="H456">
        <v>1.3996999999999999</v>
      </c>
      <c r="I456">
        <v>1.3996999999999999</v>
      </c>
      <c r="J456">
        <v>1.3996999999999999</v>
      </c>
      <c r="K456">
        <v>1.3996999999999999</v>
      </c>
      <c r="L456">
        <v>1.3996999999999999</v>
      </c>
    </row>
    <row r="457" spans="1:12" x14ac:dyDescent="0.45">
      <c r="A457" t="s">
        <v>2025</v>
      </c>
      <c r="B457">
        <v>2006</v>
      </c>
      <c r="C457" t="s">
        <v>2005</v>
      </c>
      <c r="D457">
        <v>0.90959999999999996</v>
      </c>
      <c r="E457">
        <v>0.90959999999999996</v>
      </c>
      <c r="F457">
        <v>0.90959999999999996</v>
      </c>
      <c r="G457">
        <v>0.90959999999999996</v>
      </c>
      <c r="H457">
        <v>0.90959999999999996</v>
      </c>
      <c r="I457">
        <v>0.90959999999999996</v>
      </c>
      <c r="J457">
        <v>0.90959999999999996</v>
      </c>
      <c r="K457">
        <v>0.90959999999999996</v>
      </c>
      <c r="L457">
        <v>0.90959999999999996</v>
      </c>
    </row>
    <row r="458" spans="1:12" x14ac:dyDescent="0.45">
      <c r="A458" t="s">
        <v>2025</v>
      </c>
      <c r="B458">
        <v>2006</v>
      </c>
      <c r="C458" t="s">
        <v>2010</v>
      </c>
      <c r="D458">
        <v>9.8000000000000004E-2</v>
      </c>
      <c r="E458">
        <v>9.8000000000000004E-2</v>
      </c>
      <c r="F458">
        <v>9.8000000000000004E-2</v>
      </c>
      <c r="G458">
        <v>9.8000000000000004E-2</v>
      </c>
      <c r="H458">
        <v>9.8000000000000004E-2</v>
      </c>
      <c r="I458">
        <v>9.8000000000000004E-2</v>
      </c>
      <c r="J458">
        <v>9.8000000000000004E-2</v>
      </c>
      <c r="K458">
        <v>9.8000000000000004E-2</v>
      </c>
      <c r="L458">
        <v>9.8000000000000004E-2</v>
      </c>
    </row>
    <row r="459" spans="1:12" x14ac:dyDescent="0.45">
      <c r="A459" t="s">
        <v>2025</v>
      </c>
      <c r="B459">
        <v>2006</v>
      </c>
      <c r="C459" t="s">
        <v>2009</v>
      </c>
      <c r="D459">
        <v>4.6100000000000002E-2</v>
      </c>
      <c r="E459">
        <v>4.6100000000000002E-2</v>
      </c>
      <c r="F459">
        <v>4.6100000000000002E-2</v>
      </c>
      <c r="G459">
        <v>4.6100000000000002E-2</v>
      </c>
      <c r="H459">
        <v>4.6100000000000002E-2</v>
      </c>
      <c r="I459">
        <v>4.6100000000000002E-2</v>
      </c>
      <c r="J459">
        <v>4.6100000000000002E-2</v>
      </c>
      <c r="K459">
        <v>4.6100000000000002E-2</v>
      </c>
      <c r="L459">
        <v>4.6100000000000002E-2</v>
      </c>
    </row>
    <row r="460" spans="1:12" x14ac:dyDescent="0.45">
      <c r="A460" t="s">
        <v>2025</v>
      </c>
      <c r="B460">
        <v>2006</v>
      </c>
      <c r="C460" t="s">
        <v>2008</v>
      </c>
      <c r="D460">
        <v>0.1608</v>
      </c>
      <c r="E460">
        <v>0.1608</v>
      </c>
      <c r="F460">
        <v>0.1608</v>
      </c>
      <c r="G460">
        <v>0.1608</v>
      </c>
      <c r="H460">
        <v>0.1608</v>
      </c>
      <c r="I460">
        <v>0.1608</v>
      </c>
      <c r="J460">
        <v>0.1608</v>
      </c>
      <c r="K460">
        <v>0.1608</v>
      </c>
      <c r="L460">
        <v>0.1608</v>
      </c>
    </row>
    <row r="461" spans="1:12" x14ac:dyDescent="0.45">
      <c r="A461" t="s">
        <v>2025</v>
      </c>
      <c r="B461">
        <v>2006</v>
      </c>
      <c r="C461" t="s">
        <v>2011</v>
      </c>
      <c r="D461">
        <v>2.35E-2</v>
      </c>
      <c r="E461">
        <v>2.35E-2</v>
      </c>
      <c r="F461">
        <v>2.35E-2</v>
      </c>
      <c r="G461">
        <v>2.35E-2</v>
      </c>
      <c r="H461">
        <v>2.35E-2</v>
      </c>
      <c r="I461">
        <v>2.35E-2</v>
      </c>
      <c r="J461">
        <v>2.35E-2</v>
      </c>
      <c r="K461">
        <v>2.35E-2</v>
      </c>
      <c r="L461">
        <v>2.35E-2</v>
      </c>
    </row>
    <row r="462" spans="1:12" x14ac:dyDescent="0.45">
      <c r="A462" t="s">
        <v>2025</v>
      </c>
      <c r="B462">
        <v>2006</v>
      </c>
      <c r="C462" t="s">
        <v>2006</v>
      </c>
      <c r="D462">
        <v>0.57920000000000005</v>
      </c>
      <c r="E462">
        <v>0.57920000000000005</v>
      </c>
      <c r="F462">
        <v>0.57920000000000005</v>
      </c>
      <c r="G462">
        <v>0.57920000000000005</v>
      </c>
      <c r="H462">
        <v>0.57920000000000005</v>
      </c>
      <c r="I462">
        <v>0.57920000000000005</v>
      </c>
      <c r="J462">
        <v>0.57920000000000005</v>
      </c>
      <c r="K462">
        <v>0.57920000000000005</v>
      </c>
      <c r="L462">
        <v>0.57920000000000005</v>
      </c>
    </row>
    <row r="463" spans="1:12" x14ac:dyDescent="0.45">
      <c r="A463" t="s">
        <v>2025</v>
      </c>
      <c r="B463">
        <v>2006</v>
      </c>
      <c r="C463" t="s">
        <v>2007</v>
      </c>
      <c r="D463">
        <v>2E-3</v>
      </c>
      <c r="E463">
        <v>2E-3</v>
      </c>
      <c r="F463">
        <v>2E-3</v>
      </c>
      <c r="G463">
        <v>2E-3</v>
      </c>
      <c r="H463">
        <v>2E-3</v>
      </c>
      <c r="I463">
        <v>2E-3</v>
      </c>
      <c r="J463">
        <v>2E-3</v>
      </c>
      <c r="K463">
        <v>2E-3</v>
      </c>
      <c r="L463">
        <v>2E-3</v>
      </c>
    </row>
    <row r="464" spans="1:12" x14ac:dyDescent="0.45">
      <c r="A464" t="s">
        <v>2026</v>
      </c>
      <c r="B464">
        <v>2006</v>
      </c>
      <c r="C464" t="s">
        <v>2011</v>
      </c>
      <c r="D464">
        <v>2.18E-2</v>
      </c>
      <c r="E464">
        <v>2.18E-2</v>
      </c>
      <c r="F464">
        <v>2.18E-2</v>
      </c>
      <c r="G464">
        <v>2.18E-2</v>
      </c>
      <c r="H464">
        <v>2.18E-2</v>
      </c>
      <c r="I464">
        <v>2.18E-2</v>
      </c>
      <c r="J464">
        <v>2.18E-2</v>
      </c>
      <c r="K464">
        <v>2.18E-2</v>
      </c>
      <c r="L464">
        <v>2.18E-2</v>
      </c>
    </row>
    <row r="465" spans="1:12" x14ac:dyDescent="0.45">
      <c r="A465" t="s">
        <v>2026</v>
      </c>
      <c r="B465">
        <v>2006</v>
      </c>
      <c r="C465" t="s">
        <v>2007</v>
      </c>
      <c r="D465">
        <v>1.8E-3</v>
      </c>
      <c r="E465">
        <v>1.8E-3</v>
      </c>
      <c r="F465">
        <v>1.8E-3</v>
      </c>
      <c r="G465">
        <v>1.8E-3</v>
      </c>
      <c r="H465">
        <v>1.8E-3</v>
      </c>
      <c r="I465">
        <v>1.8E-3</v>
      </c>
      <c r="J465">
        <v>1.8E-3</v>
      </c>
      <c r="K465">
        <v>1.8E-3</v>
      </c>
      <c r="L465">
        <v>1.8E-3</v>
      </c>
    </row>
    <row r="466" spans="1:12" x14ac:dyDescent="0.45">
      <c r="A466" t="s">
        <v>2026</v>
      </c>
      <c r="B466">
        <v>2006</v>
      </c>
      <c r="C466" t="s">
        <v>2009</v>
      </c>
      <c r="D466">
        <v>4.2500000000000003E-2</v>
      </c>
      <c r="E466">
        <v>4.2500000000000003E-2</v>
      </c>
      <c r="F466">
        <v>4.2500000000000003E-2</v>
      </c>
      <c r="G466">
        <v>4.2500000000000003E-2</v>
      </c>
      <c r="H466">
        <v>4.2500000000000003E-2</v>
      </c>
      <c r="I466">
        <v>4.2500000000000003E-2</v>
      </c>
      <c r="J466">
        <v>4.2500000000000003E-2</v>
      </c>
      <c r="K466">
        <v>4.2500000000000003E-2</v>
      </c>
      <c r="L466">
        <v>4.2500000000000003E-2</v>
      </c>
    </row>
    <row r="467" spans="1:12" x14ac:dyDescent="0.45">
      <c r="A467" t="s">
        <v>2026</v>
      </c>
      <c r="B467">
        <v>2006</v>
      </c>
      <c r="C467" t="s">
        <v>2008</v>
      </c>
      <c r="D467">
        <v>0.14899999999999999</v>
      </c>
      <c r="E467">
        <v>0.14899999999999999</v>
      </c>
      <c r="F467">
        <v>0.14899999999999999</v>
      </c>
      <c r="G467">
        <v>0.14899999999999999</v>
      </c>
      <c r="H467">
        <v>0.14899999999999999</v>
      </c>
      <c r="I467">
        <v>0.14899999999999999</v>
      </c>
      <c r="J467">
        <v>0.14899999999999999</v>
      </c>
      <c r="K467">
        <v>0.14899999999999999</v>
      </c>
      <c r="L467">
        <v>0.14899999999999999</v>
      </c>
    </row>
    <row r="468" spans="1:12" x14ac:dyDescent="0.45">
      <c r="A468" t="s">
        <v>2026</v>
      </c>
      <c r="B468">
        <v>2006</v>
      </c>
      <c r="C468" t="s">
        <v>2006</v>
      </c>
      <c r="D468">
        <v>0.55549999999999999</v>
      </c>
      <c r="E468">
        <v>0.55549999999999999</v>
      </c>
      <c r="F468">
        <v>0.55549999999999999</v>
      </c>
      <c r="G468">
        <v>0.55549999999999999</v>
      </c>
      <c r="H468">
        <v>0.55549999999999999</v>
      </c>
      <c r="I468">
        <v>0.55549999999999999</v>
      </c>
      <c r="J468">
        <v>0.55549999999999999</v>
      </c>
      <c r="K468">
        <v>0.55549999999999999</v>
      </c>
      <c r="L468">
        <v>0.55549999999999999</v>
      </c>
    </row>
    <row r="469" spans="1:12" x14ac:dyDescent="0.45">
      <c r="A469" t="s">
        <v>2026</v>
      </c>
      <c r="B469">
        <v>2006</v>
      </c>
      <c r="C469" t="s">
        <v>2010</v>
      </c>
      <c r="D469">
        <v>9.0800000000000006E-2</v>
      </c>
      <c r="E469">
        <v>9.0800000000000006E-2</v>
      </c>
      <c r="F469">
        <v>9.0800000000000006E-2</v>
      </c>
      <c r="G469">
        <v>9.0800000000000006E-2</v>
      </c>
      <c r="H469">
        <v>9.0800000000000006E-2</v>
      </c>
      <c r="I469">
        <v>9.0800000000000006E-2</v>
      </c>
      <c r="J469">
        <v>9.0800000000000006E-2</v>
      </c>
      <c r="K469">
        <v>9.0800000000000006E-2</v>
      </c>
      <c r="L469">
        <v>9.0800000000000006E-2</v>
      </c>
    </row>
    <row r="470" spans="1:12" x14ac:dyDescent="0.45">
      <c r="A470" t="s">
        <v>2026</v>
      </c>
      <c r="B470">
        <v>2006</v>
      </c>
      <c r="C470" t="s">
        <v>2005</v>
      </c>
      <c r="D470">
        <v>0.86140000000000005</v>
      </c>
      <c r="E470">
        <v>0.86140000000000005</v>
      </c>
      <c r="F470">
        <v>0.86140000000000005</v>
      </c>
      <c r="G470">
        <v>0.86140000000000005</v>
      </c>
      <c r="H470">
        <v>0.86140000000000005</v>
      </c>
      <c r="I470">
        <v>0.86140000000000005</v>
      </c>
      <c r="J470">
        <v>0.86140000000000005</v>
      </c>
      <c r="K470">
        <v>0.86140000000000005</v>
      </c>
      <c r="L470">
        <v>0.86140000000000005</v>
      </c>
    </row>
    <row r="471" spans="1:12" x14ac:dyDescent="0.45">
      <c r="A471" t="s">
        <v>2027</v>
      </c>
      <c r="B471">
        <v>2006</v>
      </c>
      <c r="C471" t="s">
        <v>2007</v>
      </c>
      <c r="D471">
        <v>2.8E-3</v>
      </c>
      <c r="E471">
        <v>2.8E-3</v>
      </c>
      <c r="F471">
        <v>2.8E-3</v>
      </c>
      <c r="G471">
        <v>2.8E-3</v>
      </c>
      <c r="H471">
        <v>2.8E-3</v>
      </c>
      <c r="I471">
        <v>2.8E-3</v>
      </c>
      <c r="J471">
        <v>2.8E-3</v>
      </c>
      <c r="K471">
        <v>2.8E-3</v>
      </c>
      <c r="L471">
        <v>2.8E-3</v>
      </c>
    </row>
    <row r="472" spans="1:12" x14ac:dyDescent="0.45">
      <c r="A472" t="s">
        <v>2027</v>
      </c>
      <c r="B472">
        <v>2006</v>
      </c>
      <c r="C472" t="s">
        <v>2008</v>
      </c>
      <c r="D472">
        <v>0.22570000000000001</v>
      </c>
      <c r="E472">
        <v>0.22570000000000001</v>
      </c>
      <c r="F472">
        <v>0.22570000000000001</v>
      </c>
      <c r="G472">
        <v>0.22570000000000001</v>
      </c>
      <c r="H472">
        <v>0.22570000000000001</v>
      </c>
      <c r="I472">
        <v>0.22570000000000001</v>
      </c>
      <c r="J472">
        <v>0.22570000000000001</v>
      </c>
      <c r="K472">
        <v>0.22570000000000001</v>
      </c>
      <c r="L472">
        <v>0.22570000000000001</v>
      </c>
    </row>
    <row r="473" spans="1:12" x14ac:dyDescent="0.45">
      <c r="A473" t="s">
        <v>2027</v>
      </c>
      <c r="B473">
        <v>2006</v>
      </c>
      <c r="C473" t="s">
        <v>2011</v>
      </c>
      <c r="D473">
        <v>3.3000000000000002E-2</v>
      </c>
      <c r="E473">
        <v>3.3000000000000002E-2</v>
      </c>
      <c r="F473">
        <v>3.3000000000000002E-2</v>
      </c>
      <c r="G473">
        <v>3.3000000000000002E-2</v>
      </c>
      <c r="H473">
        <v>3.3000000000000002E-2</v>
      </c>
      <c r="I473">
        <v>3.3000000000000002E-2</v>
      </c>
      <c r="J473">
        <v>3.3000000000000002E-2</v>
      </c>
      <c r="K473">
        <v>3.3000000000000002E-2</v>
      </c>
      <c r="L473">
        <v>3.3000000000000002E-2</v>
      </c>
    </row>
    <row r="474" spans="1:12" x14ac:dyDescent="0.45">
      <c r="A474" t="s">
        <v>2027</v>
      </c>
      <c r="B474">
        <v>2006</v>
      </c>
      <c r="C474" t="s">
        <v>2006</v>
      </c>
      <c r="D474">
        <v>0.89359999999999995</v>
      </c>
      <c r="E474">
        <v>0.89359999999999995</v>
      </c>
      <c r="F474">
        <v>0.89359999999999995</v>
      </c>
      <c r="G474">
        <v>0.89359999999999995</v>
      </c>
      <c r="H474">
        <v>0.89359999999999995</v>
      </c>
      <c r="I474">
        <v>0.89359999999999995</v>
      </c>
      <c r="J474">
        <v>0.89359999999999995</v>
      </c>
      <c r="K474">
        <v>0.89359999999999995</v>
      </c>
      <c r="L474">
        <v>0.89359999999999995</v>
      </c>
    </row>
    <row r="475" spans="1:12" x14ac:dyDescent="0.45">
      <c r="A475" t="s">
        <v>2027</v>
      </c>
      <c r="B475">
        <v>2006</v>
      </c>
      <c r="C475" t="s">
        <v>2010</v>
      </c>
      <c r="D475">
        <v>0.1376</v>
      </c>
      <c r="E475">
        <v>0.1376</v>
      </c>
      <c r="F475">
        <v>0.1376</v>
      </c>
      <c r="G475">
        <v>0.1376</v>
      </c>
      <c r="H475">
        <v>0.1376</v>
      </c>
      <c r="I475">
        <v>0.1376</v>
      </c>
      <c r="J475">
        <v>0.1376</v>
      </c>
      <c r="K475">
        <v>0.1376</v>
      </c>
      <c r="L475">
        <v>0.1376</v>
      </c>
    </row>
    <row r="476" spans="1:12" x14ac:dyDescent="0.45">
      <c r="A476" t="s">
        <v>2027</v>
      </c>
      <c r="B476">
        <v>2006</v>
      </c>
      <c r="C476" t="s">
        <v>2009</v>
      </c>
      <c r="D476">
        <v>6.7299999999999999E-2</v>
      </c>
      <c r="E476">
        <v>6.7299999999999999E-2</v>
      </c>
      <c r="F476">
        <v>6.7299999999999999E-2</v>
      </c>
      <c r="G476">
        <v>6.7299999999999999E-2</v>
      </c>
      <c r="H476">
        <v>6.7299999999999999E-2</v>
      </c>
      <c r="I476">
        <v>6.7299999999999999E-2</v>
      </c>
      <c r="J476">
        <v>6.7299999999999999E-2</v>
      </c>
      <c r="K476">
        <v>6.7299999999999999E-2</v>
      </c>
      <c r="L476">
        <v>6.7299999999999999E-2</v>
      </c>
    </row>
    <row r="477" spans="1:12" x14ac:dyDescent="0.45">
      <c r="A477" t="s">
        <v>2027</v>
      </c>
      <c r="B477">
        <v>2006</v>
      </c>
      <c r="C477" t="s">
        <v>2005</v>
      </c>
      <c r="D477">
        <v>1.3599000000000001</v>
      </c>
      <c r="E477">
        <v>1.3599000000000001</v>
      </c>
      <c r="F477">
        <v>1.3599000000000001</v>
      </c>
      <c r="G477">
        <v>1.3599000000000001</v>
      </c>
      <c r="H477">
        <v>1.3599000000000001</v>
      </c>
      <c r="I477">
        <v>1.3599000000000001</v>
      </c>
      <c r="J477">
        <v>1.3599000000000001</v>
      </c>
      <c r="K477">
        <v>1.3599000000000001</v>
      </c>
      <c r="L477">
        <v>1.3599000000000001</v>
      </c>
    </row>
    <row r="478" spans="1:12" x14ac:dyDescent="0.45">
      <c r="A478" t="s">
        <v>2028</v>
      </c>
      <c r="B478">
        <v>2006</v>
      </c>
      <c r="C478" t="s">
        <v>2008</v>
      </c>
      <c r="D478">
        <v>0.24540000000000001</v>
      </c>
      <c r="E478">
        <v>0.24540000000000001</v>
      </c>
      <c r="F478">
        <v>0.24540000000000001</v>
      </c>
      <c r="G478">
        <v>0.24540000000000001</v>
      </c>
      <c r="H478">
        <v>0.24540000000000001</v>
      </c>
      <c r="I478">
        <v>0.24540000000000001</v>
      </c>
      <c r="J478">
        <v>0.24540000000000001</v>
      </c>
      <c r="K478">
        <v>0.24540000000000001</v>
      </c>
      <c r="L478">
        <v>0.24540000000000001</v>
      </c>
    </row>
    <row r="479" spans="1:12" x14ac:dyDescent="0.45">
      <c r="A479" t="s">
        <v>2028</v>
      </c>
      <c r="B479">
        <v>2006</v>
      </c>
      <c r="C479" t="s">
        <v>2006</v>
      </c>
      <c r="D479">
        <v>0.87039999999999995</v>
      </c>
      <c r="E479">
        <v>0.87039999999999995</v>
      </c>
      <c r="F479">
        <v>0.87039999999999995</v>
      </c>
      <c r="G479">
        <v>0.87039999999999995</v>
      </c>
      <c r="H479">
        <v>0.87039999999999995</v>
      </c>
      <c r="I479">
        <v>0.87039999999999995</v>
      </c>
      <c r="J479">
        <v>0.87039999999999995</v>
      </c>
      <c r="K479">
        <v>0.87039999999999995</v>
      </c>
      <c r="L479">
        <v>0.87039999999999995</v>
      </c>
    </row>
    <row r="480" spans="1:12" x14ac:dyDescent="0.45">
      <c r="A480" t="s">
        <v>2028</v>
      </c>
      <c r="B480">
        <v>2006</v>
      </c>
      <c r="C480" t="s">
        <v>2005</v>
      </c>
      <c r="D480">
        <v>1.3755999999999999</v>
      </c>
      <c r="E480">
        <v>1.3755999999999999</v>
      </c>
      <c r="F480">
        <v>1.3755999999999999</v>
      </c>
      <c r="G480">
        <v>1.3755999999999999</v>
      </c>
      <c r="H480">
        <v>1.3755999999999999</v>
      </c>
      <c r="I480">
        <v>1.3755999999999999</v>
      </c>
      <c r="J480">
        <v>1.3755999999999999</v>
      </c>
      <c r="K480">
        <v>1.3755999999999999</v>
      </c>
      <c r="L480">
        <v>1.3755999999999999</v>
      </c>
    </row>
    <row r="481" spans="1:12" x14ac:dyDescent="0.45">
      <c r="A481" t="s">
        <v>2028</v>
      </c>
      <c r="B481">
        <v>2006</v>
      </c>
      <c r="C481" t="s">
        <v>2010</v>
      </c>
      <c r="D481">
        <v>0.14960000000000001</v>
      </c>
      <c r="E481">
        <v>0.14960000000000001</v>
      </c>
      <c r="F481">
        <v>0.14960000000000001</v>
      </c>
      <c r="G481">
        <v>0.14960000000000001</v>
      </c>
      <c r="H481">
        <v>0.14960000000000001</v>
      </c>
      <c r="I481">
        <v>0.14960000000000001</v>
      </c>
      <c r="J481">
        <v>0.14960000000000001</v>
      </c>
      <c r="K481">
        <v>0.14960000000000001</v>
      </c>
      <c r="L481">
        <v>0.14960000000000001</v>
      </c>
    </row>
    <row r="482" spans="1:12" x14ac:dyDescent="0.45">
      <c r="A482" t="s">
        <v>2028</v>
      </c>
      <c r="B482">
        <v>2006</v>
      </c>
      <c r="C482" t="s">
        <v>2007</v>
      </c>
      <c r="D482">
        <v>3.0000000000000001E-3</v>
      </c>
      <c r="E482">
        <v>3.0000000000000001E-3</v>
      </c>
      <c r="F482">
        <v>3.0000000000000001E-3</v>
      </c>
      <c r="G482">
        <v>3.0000000000000001E-3</v>
      </c>
      <c r="H482">
        <v>3.0000000000000001E-3</v>
      </c>
      <c r="I482">
        <v>3.0000000000000001E-3</v>
      </c>
      <c r="J482">
        <v>3.0000000000000001E-3</v>
      </c>
      <c r="K482">
        <v>3.0000000000000001E-3</v>
      </c>
      <c r="L482">
        <v>3.0000000000000001E-3</v>
      </c>
    </row>
    <row r="483" spans="1:12" x14ac:dyDescent="0.45">
      <c r="A483" t="s">
        <v>2028</v>
      </c>
      <c r="B483">
        <v>2006</v>
      </c>
      <c r="C483" t="s">
        <v>2009</v>
      </c>
      <c r="D483">
        <v>7.1300000000000002E-2</v>
      </c>
      <c r="E483">
        <v>7.1300000000000002E-2</v>
      </c>
      <c r="F483">
        <v>7.1300000000000002E-2</v>
      </c>
      <c r="G483">
        <v>7.1300000000000002E-2</v>
      </c>
      <c r="H483">
        <v>7.1300000000000002E-2</v>
      </c>
      <c r="I483">
        <v>7.1300000000000002E-2</v>
      </c>
      <c r="J483">
        <v>7.1300000000000002E-2</v>
      </c>
      <c r="K483">
        <v>7.1300000000000002E-2</v>
      </c>
      <c r="L483">
        <v>7.1300000000000002E-2</v>
      </c>
    </row>
    <row r="484" spans="1:12" x14ac:dyDescent="0.45">
      <c r="A484" t="s">
        <v>2028</v>
      </c>
      <c r="B484">
        <v>2006</v>
      </c>
      <c r="C484" t="s">
        <v>2011</v>
      </c>
      <c r="D484">
        <v>3.5900000000000001E-2</v>
      </c>
      <c r="E484">
        <v>3.5900000000000001E-2</v>
      </c>
      <c r="F484">
        <v>3.5900000000000001E-2</v>
      </c>
      <c r="G484">
        <v>3.5900000000000001E-2</v>
      </c>
      <c r="H484">
        <v>3.5900000000000001E-2</v>
      </c>
      <c r="I484">
        <v>3.5900000000000001E-2</v>
      </c>
      <c r="J484">
        <v>3.5900000000000001E-2</v>
      </c>
      <c r="K484">
        <v>3.5900000000000001E-2</v>
      </c>
      <c r="L484">
        <v>3.5900000000000001E-2</v>
      </c>
    </row>
    <row r="485" spans="1:12" x14ac:dyDescent="0.45">
      <c r="A485" t="s">
        <v>2029</v>
      </c>
      <c r="B485">
        <v>2006</v>
      </c>
      <c r="C485" t="s">
        <v>2011</v>
      </c>
      <c r="D485">
        <v>1.0500000000000001E-2</v>
      </c>
      <c r="E485">
        <v>1.0500000000000001E-2</v>
      </c>
      <c r="F485">
        <v>1.0500000000000001E-2</v>
      </c>
      <c r="G485">
        <v>1.0500000000000001E-2</v>
      </c>
      <c r="H485">
        <v>1.0500000000000001E-2</v>
      </c>
      <c r="I485">
        <v>1.0500000000000001E-2</v>
      </c>
      <c r="J485">
        <v>1.0500000000000001E-2</v>
      </c>
      <c r="K485">
        <v>1.0500000000000001E-2</v>
      </c>
      <c r="L485">
        <v>1.0500000000000001E-2</v>
      </c>
    </row>
    <row r="486" spans="1:12" x14ac:dyDescent="0.45">
      <c r="A486" t="s">
        <v>2029</v>
      </c>
      <c r="B486">
        <v>2006</v>
      </c>
      <c r="C486" t="s">
        <v>2008</v>
      </c>
      <c r="D486">
        <v>7.1499999999999994E-2</v>
      </c>
      <c r="E486">
        <v>7.1499999999999994E-2</v>
      </c>
      <c r="F486">
        <v>7.1499999999999994E-2</v>
      </c>
      <c r="G486">
        <v>7.1499999999999994E-2</v>
      </c>
      <c r="H486">
        <v>7.1499999999999994E-2</v>
      </c>
      <c r="I486">
        <v>7.1499999999999994E-2</v>
      </c>
      <c r="J486">
        <v>7.1499999999999994E-2</v>
      </c>
      <c r="K486">
        <v>7.1499999999999994E-2</v>
      </c>
      <c r="L486">
        <v>7.1499999999999994E-2</v>
      </c>
    </row>
    <row r="487" spans="1:12" x14ac:dyDescent="0.45">
      <c r="A487" t="s">
        <v>2029</v>
      </c>
      <c r="B487">
        <v>2006</v>
      </c>
      <c r="C487" t="s">
        <v>2005</v>
      </c>
      <c r="D487">
        <v>0.40720000000000001</v>
      </c>
      <c r="E487">
        <v>0.40720000000000001</v>
      </c>
      <c r="F487">
        <v>0.40720000000000001</v>
      </c>
      <c r="G487">
        <v>0.40720000000000001</v>
      </c>
      <c r="H487">
        <v>0.40720000000000001</v>
      </c>
      <c r="I487">
        <v>0.40720000000000001</v>
      </c>
      <c r="J487">
        <v>0.40720000000000001</v>
      </c>
      <c r="K487">
        <v>0.40720000000000001</v>
      </c>
      <c r="L487">
        <v>0.40720000000000001</v>
      </c>
    </row>
    <row r="488" spans="1:12" x14ac:dyDescent="0.45">
      <c r="A488" t="s">
        <v>2029</v>
      </c>
      <c r="B488">
        <v>2006</v>
      </c>
      <c r="C488" t="s">
        <v>2007</v>
      </c>
      <c r="D488">
        <v>8.9999999999999998E-4</v>
      </c>
      <c r="E488">
        <v>8.9999999999999998E-4</v>
      </c>
      <c r="F488">
        <v>8.9999999999999998E-4</v>
      </c>
      <c r="G488">
        <v>8.9999999999999998E-4</v>
      </c>
      <c r="H488">
        <v>8.9999999999999998E-4</v>
      </c>
      <c r="I488">
        <v>8.9999999999999998E-4</v>
      </c>
      <c r="J488">
        <v>8.9999999999999998E-4</v>
      </c>
      <c r="K488">
        <v>8.9999999999999998E-4</v>
      </c>
      <c r="L488">
        <v>8.9999999999999998E-4</v>
      </c>
    </row>
    <row r="489" spans="1:12" x14ac:dyDescent="0.45">
      <c r="A489" t="s">
        <v>2029</v>
      </c>
      <c r="B489">
        <v>2006</v>
      </c>
      <c r="C489" t="s">
        <v>2010</v>
      </c>
      <c r="D489">
        <v>4.36E-2</v>
      </c>
      <c r="E489">
        <v>4.36E-2</v>
      </c>
      <c r="F489">
        <v>4.36E-2</v>
      </c>
      <c r="G489">
        <v>4.36E-2</v>
      </c>
      <c r="H489">
        <v>4.36E-2</v>
      </c>
      <c r="I489">
        <v>4.36E-2</v>
      </c>
      <c r="J489">
        <v>4.36E-2</v>
      </c>
      <c r="K489">
        <v>4.36E-2</v>
      </c>
      <c r="L489">
        <v>4.36E-2</v>
      </c>
    </row>
    <row r="490" spans="1:12" x14ac:dyDescent="0.45">
      <c r="A490" t="s">
        <v>2029</v>
      </c>
      <c r="B490">
        <v>2006</v>
      </c>
      <c r="C490" t="s">
        <v>2009</v>
      </c>
      <c r="D490">
        <v>1.83E-2</v>
      </c>
      <c r="E490">
        <v>1.83E-2</v>
      </c>
      <c r="F490">
        <v>1.83E-2</v>
      </c>
      <c r="G490">
        <v>1.83E-2</v>
      </c>
      <c r="H490">
        <v>1.83E-2</v>
      </c>
      <c r="I490">
        <v>1.83E-2</v>
      </c>
      <c r="J490">
        <v>1.83E-2</v>
      </c>
      <c r="K490">
        <v>1.83E-2</v>
      </c>
      <c r="L490">
        <v>1.83E-2</v>
      </c>
    </row>
    <row r="491" spans="1:12" x14ac:dyDescent="0.45">
      <c r="A491" t="s">
        <v>2029</v>
      </c>
      <c r="B491">
        <v>2006</v>
      </c>
      <c r="C491" t="s">
        <v>2006</v>
      </c>
      <c r="D491">
        <v>0.26240000000000002</v>
      </c>
      <c r="E491">
        <v>0.26240000000000002</v>
      </c>
      <c r="F491">
        <v>0.26240000000000002</v>
      </c>
      <c r="G491">
        <v>0.26240000000000002</v>
      </c>
      <c r="H491">
        <v>0.26240000000000002</v>
      </c>
      <c r="I491">
        <v>0.26240000000000002</v>
      </c>
      <c r="J491">
        <v>0.26240000000000002</v>
      </c>
      <c r="K491">
        <v>0.26240000000000002</v>
      </c>
      <c r="L491">
        <v>0.26240000000000002</v>
      </c>
    </row>
    <row r="492" spans="1:12" x14ac:dyDescent="0.45">
      <c r="A492" t="s">
        <v>2030</v>
      </c>
      <c r="B492">
        <v>2006</v>
      </c>
      <c r="C492" t="s">
        <v>2005</v>
      </c>
      <c r="D492">
        <v>1.6858</v>
      </c>
      <c r="E492">
        <v>1.6858</v>
      </c>
      <c r="F492">
        <v>1.6858</v>
      </c>
      <c r="G492">
        <v>1.6858</v>
      </c>
      <c r="H492">
        <v>1.6858</v>
      </c>
      <c r="I492">
        <v>1.6858</v>
      </c>
      <c r="J492">
        <v>1.6858</v>
      </c>
      <c r="K492">
        <v>1.6858</v>
      </c>
      <c r="L492">
        <v>1.6858</v>
      </c>
    </row>
    <row r="493" spans="1:12" x14ac:dyDescent="0.45">
      <c r="A493" t="s">
        <v>2030</v>
      </c>
      <c r="B493">
        <v>2006</v>
      </c>
      <c r="C493" t="s">
        <v>2011</v>
      </c>
      <c r="D493">
        <v>4.4600000000000001E-2</v>
      </c>
      <c r="E493">
        <v>4.4600000000000001E-2</v>
      </c>
      <c r="F493">
        <v>4.4600000000000001E-2</v>
      </c>
      <c r="G493">
        <v>4.4600000000000001E-2</v>
      </c>
      <c r="H493">
        <v>4.4600000000000001E-2</v>
      </c>
      <c r="I493">
        <v>4.4600000000000001E-2</v>
      </c>
      <c r="J493">
        <v>4.4600000000000001E-2</v>
      </c>
      <c r="K493">
        <v>4.4600000000000001E-2</v>
      </c>
      <c r="L493">
        <v>4.4600000000000001E-2</v>
      </c>
    </row>
    <row r="494" spans="1:12" x14ac:dyDescent="0.45">
      <c r="A494" t="s">
        <v>2030</v>
      </c>
      <c r="B494">
        <v>2006</v>
      </c>
      <c r="C494" t="s">
        <v>2007</v>
      </c>
      <c r="D494">
        <v>3.8E-3</v>
      </c>
      <c r="E494">
        <v>3.8E-3</v>
      </c>
      <c r="F494">
        <v>3.8E-3</v>
      </c>
      <c r="G494">
        <v>3.8E-3</v>
      </c>
      <c r="H494">
        <v>3.8E-3</v>
      </c>
      <c r="I494">
        <v>3.8E-3</v>
      </c>
      <c r="J494">
        <v>3.8E-3</v>
      </c>
      <c r="K494">
        <v>3.8E-3</v>
      </c>
      <c r="L494">
        <v>3.8E-3</v>
      </c>
    </row>
    <row r="495" spans="1:12" x14ac:dyDescent="0.45">
      <c r="A495" t="s">
        <v>2030</v>
      </c>
      <c r="B495">
        <v>2006</v>
      </c>
      <c r="C495" t="s">
        <v>2008</v>
      </c>
      <c r="D495">
        <v>0.30530000000000002</v>
      </c>
      <c r="E495">
        <v>0.30530000000000002</v>
      </c>
      <c r="F495">
        <v>0.30530000000000002</v>
      </c>
      <c r="G495">
        <v>0.30530000000000002</v>
      </c>
      <c r="H495">
        <v>0.30530000000000002</v>
      </c>
      <c r="I495">
        <v>0.30530000000000002</v>
      </c>
      <c r="J495">
        <v>0.30530000000000002</v>
      </c>
      <c r="K495">
        <v>0.30530000000000002</v>
      </c>
      <c r="L495">
        <v>0.30530000000000002</v>
      </c>
    </row>
    <row r="496" spans="1:12" x14ac:dyDescent="0.45">
      <c r="A496" t="s">
        <v>2030</v>
      </c>
      <c r="B496">
        <v>2006</v>
      </c>
      <c r="C496" t="s">
        <v>2006</v>
      </c>
      <c r="D496">
        <v>1.0595000000000001</v>
      </c>
      <c r="E496">
        <v>1.0595000000000001</v>
      </c>
      <c r="F496">
        <v>1.0595000000000001</v>
      </c>
      <c r="G496">
        <v>1.0595000000000001</v>
      </c>
      <c r="H496">
        <v>1.0595000000000001</v>
      </c>
      <c r="I496">
        <v>1.0595000000000001</v>
      </c>
      <c r="J496">
        <v>1.0595000000000001</v>
      </c>
      <c r="K496">
        <v>1.0595000000000001</v>
      </c>
      <c r="L496">
        <v>1.0595000000000001</v>
      </c>
    </row>
    <row r="497" spans="1:12" x14ac:dyDescent="0.45">
      <c r="A497" t="s">
        <v>2030</v>
      </c>
      <c r="B497">
        <v>2006</v>
      </c>
      <c r="C497" t="s">
        <v>2010</v>
      </c>
      <c r="D497">
        <v>0.18609999999999999</v>
      </c>
      <c r="E497">
        <v>0.18609999999999999</v>
      </c>
      <c r="F497">
        <v>0.18609999999999999</v>
      </c>
      <c r="G497">
        <v>0.18609999999999999</v>
      </c>
      <c r="H497">
        <v>0.18609999999999999</v>
      </c>
      <c r="I497">
        <v>0.18609999999999999</v>
      </c>
      <c r="J497">
        <v>0.18609999999999999</v>
      </c>
      <c r="K497">
        <v>0.18609999999999999</v>
      </c>
      <c r="L497">
        <v>0.18609999999999999</v>
      </c>
    </row>
    <row r="498" spans="1:12" x14ac:dyDescent="0.45">
      <c r="A498" t="s">
        <v>2030</v>
      </c>
      <c r="B498">
        <v>2006</v>
      </c>
      <c r="C498" t="s">
        <v>2009</v>
      </c>
      <c r="D498">
        <v>8.6499999999999994E-2</v>
      </c>
      <c r="E498">
        <v>8.6499999999999994E-2</v>
      </c>
      <c r="F498">
        <v>8.6499999999999994E-2</v>
      </c>
      <c r="G498">
        <v>8.6499999999999994E-2</v>
      </c>
      <c r="H498">
        <v>8.6499999999999994E-2</v>
      </c>
      <c r="I498">
        <v>8.6499999999999994E-2</v>
      </c>
      <c r="J498">
        <v>8.6499999999999994E-2</v>
      </c>
      <c r="K498">
        <v>8.6499999999999994E-2</v>
      </c>
      <c r="L498">
        <v>8.6499999999999994E-2</v>
      </c>
    </row>
    <row r="499" spans="1:12" x14ac:dyDescent="0.45">
      <c r="A499" t="s">
        <v>2031</v>
      </c>
      <c r="B499">
        <v>2006</v>
      </c>
      <c r="C499" t="s">
        <v>2011</v>
      </c>
      <c r="D499">
        <v>5.16E-2</v>
      </c>
      <c r="E499">
        <v>5.16E-2</v>
      </c>
      <c r="F499">
        <v>5.16E-2</v>
      </c>
      <c r="G499">
        <v>5.16E-2</v>
      </c>
      <c r="H499">
        <v>5.16E-2</v>
      </c>
      <c r="I499">
        <v>5.16E-2</v>
      </c>
      <c r="J499">
        <v>5.16E-2</v>
      </c>
      <c r="K499">
        <v>5.16E-2</v>
      </c>
      <c r="L499">
        <v>5.16E-2</v>
      </c>
    </row>
    <row r="500" spans="1:12" x14ac:dyDescent="0.45">
      <c r="A500" t="s">
        <v>2031</v>
      </c>
      <c r="B500">
        <v>2006</v>
      </c>
      <c r="C500" t="s">
        <v>2005</v>
      </c>
      <c r="D500">
        <v>1.7614000000000001</v>
      </c>
      <c r="E500">
        <v>1.7614000000000001</v>
      </c>
      <c r="F500">
        <v>1.7614000000000001</v>
      </c>
      <c r="G500">
        <v>1.7614000000000001</v>
      </c>
      <c r="H500">
        <v>1.7614000000000001</v>
      </c>
      <c r="I500">
        <v>1.7614000000000001</v>
      </c>
      <c r="J500">
        <v>1.7614000000000001</v>
      </c>
      <c r="K500">
        <v>1.7614000000000001</v>
      </c>
      <c r="L500">
        <v>1.7614000000000001</v>
      </c>
    </row>
    <row r="501" spans="1:12" x14ac:dyDescent="0.45">
      <c r="A501" t="s">
        <v>2031</v>
      </c>
      <c r="B501">
        <v>2006</v>
      </c>
      <c r="C501" t="s">
        <v>2010</v>
      </c>
      <c r="D501">
        <v>0.2152</v>
      </c>
      <c r="E501">
        <v>0.2152</v>
      </c>
      <c r="F501">
        <v>0.2152</v>
      </c>
      <c r="G501">
        <v>0.2152</v>
      </c>
      <c r="H501">
        <v>0.2152</v>
      </c>
      <c r="I501">
        <v>0.2152</v>
      </c>
      <c r="J501">
        <v>0.2152</v>
      </c>
      <c r="K501">
        <v>0.2152</v>
      </c>
      <c r="L501">
        <v>0.2152</v>
      </c>
    </row>
    <row r="502" spans="1:12" x14ac:dyDescent="0.45">
      <c r="A502" t="s">
        <v>2031</v>
      </c>
      <c r="B502">
        <v>2006</v>
      </c>
      <c r="C502" t="s">
        <v>2007</v>
      </c>
      <c r="D502">
        <v>4.4000000000000003E-3</v>
      </c>
      <c r="E502">
        <v>4.4000000000000003E-3</v>
      </c>
      <c r="F502">
        <v>4.4000000000000003E-3</v>
      </c>
      <c r="G502">
        <v>4.4000000000000003E-3</v>
      </c>
      <c r="H502">
        <v>4.4000000000000003E-3</v>
      </c>
      <c r="I502">
        <v>4.4000000000000003E-3</v>
      </c>
      <c r="J502">
        <v>4.4000000000000003E-3</v>
      </c>
      <c r="K502">
        <v>4.4000000000000003E-3</v>
      </c>
      <c r="L502">
        <v>4.4000000000000003E-3</v>
      </c>
    </row>
    <row r="503" spans="1:12" x14ac:dyDescent="0.45">
      <c r="A503" t="s">
        <v>2031</v>
      </c>
      <c r="B503">
        <v>2006</v>
      </c>
      <c r="C503" t="s">
        <v>2009</v>
      </c>
      <c r="D503">
        <v>8.3699999999999997E-2</v>
      </c>
      <c r="E503">
        <v>8.3699999999999997E-2</v>
      </c>
      <c r="F503">
        <v>8.3699999999999997E-2</v>
      </c>
      <c r="G503">
        <v>8.3699999999999997E-2</v>
      </c>
      <c r="H503">
        <v>8.3699999999999997E-2</v>
      </c>
      <c r="I503">
        <v>8.3699999999999997E-2</v>
      </c>
      <c r="J503">
        <v>8.3699999999999997E-2</v>
      </c>
      <c r="K503">
        <v>8.3699999999999997E-2</v>
      </c>
      <c r="L503">
        <v>8.3699999999999997E-2</v>
      </c>
    </row>
    <row r="504" spans="1:12" x14ac:dyDescent="0.45">
      <c r="A504" t="s">
        <v>2031</v>
      </c>
      <c r="B504">
        <v>2006</v>
      </c>
      <c r="C504" t="s">
        <v>2006</v>
      </c>
      <c r="D504">
        <v>1.0535000000000001</v>
      </c>
      <c r="E504">
        <v>1.0535000000000001</v>
      </c>
      <c r="F504">
        <v>1.0535000000000001</v>
      </c>
      <c r="G504">
        <v>1.0535000000000001</v>
      </c>
      <c r="H504">
        <v>1.0535000000000001</v>
      </c>
      <c r="I504">
        <v>1.0535000000000001</v>
      </c>
      <c r="J504">
        <v>1.0535000000000001</v>
      </c>
      <c r="K504">
        <v>1.0535000000000001</v>
      </c>
      <c r="L504">
        <v>1.0535000000000001</v>
      </c>
    </row>
    <row r="505" spans="1:12" x14ac:dyDescent="0.45">
      <c r="A505" t="s">
        <v>2031</v>
      </c>
      <c r="B505">
        <v>2006</v>
      </c>
      <c r="C505" t="s">
        <v>2008</v>
      </c>
      <c r="D505">
        <v>0.35299999999999998</v>
      </c>
      <c r="E505">
        <v>0.35299999999999998</v>
      </c>
      <c r="F505">
        <v>0.35299999999999998</v>
      </c>
      <c r="G505">
        <v>0.35299999999999998</v>
      </c>
      <c r="H505">
        <v>0.35299999999999998</v>
      </c>
      <c r="I505">
        <v>0.35299999999999998</v>
      </c>
      <c r="J505">
        <v>0.35299999999999998</v>
      </c>
      <c r="K505">
        <v>0.35299999999999998</v>
      </c>
      <c r="L505">
        <v>0.35299999999999998</v>
      </c>
    </row>
    <row r="506" spans="1:12" x14ac:dyDescent="0.45">
      <c r="A506" t="s">
        <v>2032</v>
      </c>
      <c r="B506">
        <v>2006</v>
      </c>
      <c r="C506" t="s">
        <v>2007</v>
      </c>
      <c r="D506">
        <v>6.7999999999999996E-3</v>
      </c>
      <c r="E506">
        <v>6.7999999999999996E-3</v>
      </c>
      <c r="F506">
        <v>6.7999999999999996E-3</v>
      </c>
      <c r="G506">
        <v>6.7999999999999996E-3</v>
      </c>
      <c r="H506">
        <v>6.7999999999999996E-3</v>
      </c>
      <c r="I506">
        <v>6.7999999999999996E-3</v>
      </c>
      <c r="J506">
        <v>6.7999999999999996E-3</v>
      </c>
      <c r="K506">
        <v>6.7999999999999996E-3</v>
      </c>
      <c r="L506">
        <v>6.7999999999999996E-3</v>
      </c>
    </row>
    <row r="507" spans="1:12" x14ac:dyDescent="0.45">
      <c r="A507" t="s">
        <v>2032</v>
      </c>
      <c r="B507">
        <v>2006</v>
      </c>
      <c r="C507" t="s">
        <v>2005</v>
      </c>
      <c r="D507">
        <v>2.9927999999999999</v>
      </c>
      <c r="E507">
        <v>2.9927999999999999</v>
      </c>
      <c r="F507">
        <v>2.9927999999999999</v>
      </c>
      <c r="G507">
        <v>2.9927999999999999</v>
      </c>
      <c r="H507">
        <v>2.9927999999999999</v>
      </c>
      <c r="I507">
        <v>2.9927999999999999</v>
      </c>
      <c r="J507">
        <v>2.9927999999999999</v>
      </c>
      <c r="K507">
        <v>2.9927999999999999</v>
      </c>
      <c r="L507">
        <v>2.9927999999999999</v>
      </c>
    </row>
    <row r="508" spans="1:12" x14ac:dyDescent="0.45">
      <c r="A508" t="s">
        <v>2032</v>
      </c>
      <c r="B508">
        <v>2006</v>
      </c>
      <c r="C508" t="s">
        <v>2010</v>
      </c>
      <c r="D508">
        <v>0.33710000000000001</v>
      </c>
      <c r="E508">
        <v>0.33710000000000001</v>
      </c>
      <c r="F508">
        <v>0.33710000000000001</v>
      </c>
      <c r="G508">
        <v>0.33710000000000001</v>
      </c>
      <c r="H508">
        <v>0.33710000000000001</v>
      </c>
      <c r="I508">
        <v>0.33710000000000001</v>
      </c>
      <c r="J508">
        <v>0.33710000000000001</v>
      </c>
      <c r="K508">
        <v>0.33710000000000001</v>
      </c>
      <c r="L508">
        <v>0.33710000000000001</v>
      </c>
    </row>
    <row r="509" spans="1:12" x14ac:dyDescent="0.45">
      <c r="A509" t="s">
        <v>2032</v>
      </c>
      <c r="B509">
        <v>2006</v>
      </c>
      <c r="C509" t="s">
        <v>2006</v>
      </c>
      <c r="D509">
        <v>1.8582000000000001</v>
      </c>
      <c r="E509">
        <v>1.8582000000000001</v>
      </c>
      <c r="F509">
        <v>1.8582000000000001</v>
      </c>
      <c r="G509">
        <v>1.8582000000000001</v>
      </c>
      <c r="H509">
        <v>1.8582000000000001</v>
      </c>
      <c r="I509">
        <v>1.8582000000000001</v>
      </c>
      <c r="J509">
        <v>1.8582000000000001</v>
      </c>
      <c r="K509">
        <v>1.8582000000000001</v>
      </c>
      <c r="L509">
        <v>1.8582000000000001</v>
      </c>
    </row>
    <row r="510" spans="1:12" x14ac:dyDescent="0.45">
      <c r="A510" t="s">
        <v>2032</v>
      </c>
      <c r="B510">
        <v>2006</v>
      </c>
      <c r="C510" t="s">
        <v>2008</v>
      </c>
      <c r="D510">
        <v>0.55289999999999995</v>
      </c>
      <c r="E510">
        <v>0.55289999999999995</v>
      </c>
      <c r="F510">
        <v>0.55289999999999995</v>
      </c>
      <c r="G510">
        <v>0.55289999999999995</v>
      </c>
      <c r="H510">
        <v>0.55289999999999995</v>
      </c>
      <c r="I510">
        <v>0.55289999999999995</v>
      </c>
      <c r="J510">
        <v>0.55289999999999995</v>
      </c>
      <c r="K510">
        <v>0.55289999999999995</v>
      </c>
      <c r="L510">
        <v>0.55289999999999995</v>
      </c>
    </row>
    <row r="511" spans="1:12" x14ac:dyDescent="0.45">
      <c r="A511" t="s">
        <v>2032</v>
      </c>
      <c r="B511">
        <v>2006</v>
      </c>
      <c r="C511" t="s">
        <v>2009</v>
      </c>
      <c r="D511">
        <v>0.15690000000000001</v>
      </c>
      <c r="E511">
        <v>0.15690000000000001</v>
      </c>
      <c r="F511">
        <v>0.15690000000000001</v>
      </c>
      <c r="G511">
        <v>0.15690000000000001</v>
      </c>
      <c r="H511">
        <v>0.15690000000000001</v>
      </c>
      <c r="I511">
        <v>0.15690000000000001</v>
      </c>
      <c r="J511">
        <v>0.15690000000000001</v>
      </c>
      <c r="K511">
        <v>0.15690000000000001</v>
      </c>
      <c r="L511">
        <v>0.15690000000000001</v>
      </c>
    </row>
    <row r="512" spans="1:12" x14ac:dyDescent="0.45">
      <c r="A512" t="s">
        <v>2032</v>
      </c>
      <c r="B512">
        <v>2006</v>
      </c>
      <c r="C512" t="s">
        <v>2011</v>
      </c>
      <c r="D512">
        <v>8.0799999999999997E-2</v>
      </c>
      <c r="E512">
        <v>8.0799999999999997E-2</v>
      </c>
      <c r="F512">
        <v>8.0799999999999997E-2</v>
      </c>
      <c r="G512">
        <v>8.0799999999999997E-2</v>
      </c>
      <c r="H512">
        <v>8.0799999999999997E-2</v>
      </c>
      <c r="I512">
        <v>8.0799999999999997E-2</v>
      </c>
      <c r="J512">
        <v>8.0799999999999997E-2</v>
      </c>
      <c r="K512">
        <v>8.0799999999999997E-2</v>
      </c>
      <c r="L512">
        <v>8.0799999999999997E-2</v>
      </c>
    </row>
    <row r="513" spans="1:12" x14ac:dyDescent="0.45">
      <c r="A513" t="s">
        <v>2033</v>
      </c>
      <c r="B513">
        <v>2006</v>
      </c>
      <c r="C513" t="s">
        <v>2008</v>
      </c>
      <c r="D513">
        <v>0.28160000000000002</v>
      </c>
      <c r="E513">
        <v>0.28160000000000002</v>
      </c>
      <c r="F513">
        <v>0.28160000000000002</v>
      </c>
      <c r="G513">
        <v>0.28160000000000002</v>
      </c>
      <c r="H513">
        <v>0.28160000000000002</v>
      </c>
      <c r="I513">
        <v>0.28160000000000002</v>
      </c>
      <c r="J513">
        <v>0.28160000000000002</v>
      </c>
      <c r="K513">
        <v>0.28160000000000002</v>
      </c>
      <c r="L513">
        <v>0.28160000000000002</v>
      </c>
    </row>
    <row r="514" spans="1:12" x14ac:dyDescent="0.45">
      <c r="A514" t="s">
        <v>2033</v>
      </c>
      <c r="B514">
        <v>2006</v>
      </c>
      <c r="C514" t="s">
        <v>2011</v>
      </c>
      <c r="D514">
        <v>4.1200000000000001E-2</v>
      </c>
      <c r="E514">
        <v>4.1200000000000001E-2</v>
      </c>
      <c r="F514">
        <v>4.1200000000000001E-2</v>
      </c>
      <c r="G514">
        <v>4.1200000000000001E-2</v>
      </c>
      <c r="H514">
        <v>4.1200000000000001E-2</v>
      </c>
      <c r="I514">
        <v>4.1200000000000001E-2</v>
      </c>
      <c r="J514">
        <v>4.1200000000000001E-2</v>
      </c>
      <c r="K514">
        <v>4.1200000000000001E-2</v>
      </c>
      <c r="L514">
        <v>4.1200000000000001E-2</v>
      </c>
    </row>
    <row r="515" spans="1:12" x14ac:dyDescent="0.45">
      <c r="A515" t="s">
        <v>2033</v>
      </c>
      <c r="B515">
        <v>2006</v>
      </c>
      <c r="C515" t="s">
        <v>2005</v>
      </c>
      <c r="D515">
        <v>1.6298999999999999</v>
      </c>
      <c r="E515">
        <v>1.6298999999999999</v>
      </c>
      <c r="F515">
        <v>1.6298999999999999</v>
      </c>
      <c r="G515">
        <v>1.6298999999999999</v>
      </c>
      <c r="H515">
        <v>1.6298999999999999</v>
      </c>
      <c r="I515">
        <v>1.6298999999999999</v>
      </c>
      <c r="J515">
        <v>1.6298999999999999</v>
      </c>
      <c r="K515">
        <v>1.6298999999999999</v>
      </c>
      <c r="L515">
        <v>1.6298999999999999</v>
      </c>
    </row>
    <row r="516" spans="1:12" x14ac:dyDescent="0.45">
      <c r="A516" t="s">
        <v>2033</v>
      </c>
      <c r="B516">
        <v>2006</v>
      </c>
      <c r="C516" t="s">
        <v>2010</v>
      </c>
      <c r="D516">
        <v>0.17169999999999999</v>
      </c>
      <c r="E516">
        <v>0.17169999999999999</v>
      </c>
      <c r="F516">
        <v>0.17169999999999999</v>
      </c>
      <c r="G516">
        <v>0.17169999999999999</v>
      </c>
      <c r="H516">
        <v>0.17169999999999999</v>
      </c>
      <c r="I516">
        <v>0.17169999999999999</v>
      </c>
      <c r="J516">
        <v>0.17169999999999999</v>
      </c>
      <c r="K516">
        <v>0.17169999999999999</v>
      </c>
      <c r="L516">
        <v>0.17169999999999999</v>
      </c>
    </row>
    <row r="517" spans="1:12" x14ac:dyDescent="0.45">
      <c r="A517" t="s">
        <v>2033</v>
      </c>
      <c r="B517">
        <v>2006</v>
      </c>
      <c r="C517" t="s">
        <v>2007</v>
      </c>
      <c r="D517">
        <v>3.5000000000000001E-3</v>
      </c>
      <c r="E517">
        <v>3.5000000000000001E-3</v>
      </c>
      <c r="F517">
        <v>3.5000000000000001E-3</v>
      </c>
      <c r="G517">
        <v>3.5000000000000001E-3</v>
      </c>
      <c r="H517">
        <v>3.5000000000000001E-3</v>
      </c>
      <c r="I517">
        <v>3.5000000000000001E-3</v>
      </c>
      <c r="J517">
        <v>3.5000000000000001E-3</v>
      </c>
      <c r="K517">
        <v>3.5000000000000001E-3</v>
      </c>
      <c r="L517">
        <v>3.5000000000000001E-3</v>
      </c>
    </row>
    <row r="518" spans="1:12" x14ac:dyDescent="0.45">
      <c r="A518" t="s">
        <v>2033</v>
      </c>
      <c r="B518">
        <v>2006</v>
      </c>
      <c r="C518" t="s">
        <v>2009</v>
      </c>
      <c r="D518">
        <v>7.9799999999999996E-2</v>
      </c>
      <c r="E518">
        <v>7.9799999999999996E-2</v>
      </c>
      <c r="F518">
        <v>7.9799999999999996E-2</v>
      </c>
      <c r="G518">
        <v>7.9799999999999996E-2</v>
      </c>
      <c r="H518">
        <v>7.9799999999999996E-2</v>
      </c>
      <c r="I518">
        <v>7.9799999999999996E-2</v>
      </c>
      <c r="J518">
        <v>7.9799999999999996E-2</v>
      </c>
      <c r="K518">
        <v>7.9799999999999996E-2</v>
      </c>
      <c r="L518">
        <v>7.9799999999999996E-2</v>
      </c>
    </row>
    <row r="519" spans="1:12" x14ac:dyDescent="0.45">
      <c r="A519" t="s">
        <v>2033</v>
      </c>
      <c r="B519">
        <v>2006</v>
      </c>
      <c r="C519" t="s">
        <v>2006</v>
      </c>
      <c r="D519">
        <v>1.0521</v>
      </c>
      <c r="E519">
        <v>1.0521</v>
      </c>
      <c r="F519">
        <v>1.0521</v>
      </c>
      <c r="G519">
        <v>1.0521</v>
      </c>
      <c r="H519">
        <v>1.0521</v>
      </c>
      <c r="I519">
        <v>1.0521</v>
      </c>
      <c r="J519">
        <v>1.0521</v>
      </c>
      <c r="K519">
        <v>1.0521</v>
      </c>
      <c r="L519">
        <v>1.0521</v>
      </c>
    </row>
    <row r="520" spans="1:12" x14ac:dyDescent="0.45">
      <c r="A520" t="s">
        <v>2034</v>
      </c>
      <c r="B520">
        <v>2006</v>
      </c>
      <c r="C520" t="s">
        <v>2005</v>
      </c>
      <c r="D520">
        <v>1.0237000000000001</v>
      </c>
      <c r="E520">
        <v>1.0237000000000001</v>
      </c>
      <c r="F520">
        <v>1.0237000000000001</v>
      </c>
      <c r="G520">
        <v>1.0237000000000001</v>
      </c>
      <c r="H520">
        <v>1.0237000000000001</v>
      </c>
      <c r="I520">
        <v>1.0237000000000001</v>
      </c>
      <c r="J520">
        <v>1.0237000000000001</v>
      </c>
      <c r="K520">
        <v>1.0237000000000001</v>
      </c>
      <c r="L520">
        <v>1.0237000000000001</v>
      </c>
    </row>
    <row r="521" spans="1:12" x14ac:dyDescent="0.45">
      <c r="A521" t="s">
        <v>2034</v>
      </c>
      <c r="B521">
        <v>2006</v>
      </c>
      <c r="C521" t="s">
        <v>2006</v>
      </c>
      <c r="D521">
        <v>0.69850000000000001</v>
      </c>
      <c r="E521">
        <v>0.69850000000000001</v>
      </c>
      <c r="F521">
        <v>0.69850000000000001</v>
      </c>
      <c r="G521">
        <v>0.69850000000000001</v>
      </c>
      <c r="H521">
        <v>0.69850000000000001</v>
      </c>
      <c r="I521">
        <v>0.69850000000000001</v>
      </c>
      <c r="J521">
        <v>0.69850000000000001</v>
      </c>
      <c r="K521">
        <v>0.69850000000000001</v>
      </c>
      <c r="L521">
        <v>0.69850000000000001</v>
      </c>
    </row>
    <row r="522" spans="1:12" x14ac:dyDescent="0.45">
      <c r="A522" t="s">
        <v>2034</v>
      </c>
      <c r="B522">
        <v>2006</v>
      </c>
      <c r="C522" t="s">
        <v>2009</v>
      </c>
      <c r="D522">
        <v>4.5999999999999999E-2</v>
      </c>
      <c r="E522">
        <v>4.5999999999999999E-2</v>
      </c>
      <c r="F522">
        <v>4.5999999999999999E-2</v>
      </c>
      <c r="G522">
        <v>4.5999999999999999E-2</v>
      </c>
      <c r="H522">
        <v>4.5999999999999999E-2</v>
      </c>
      <c r="I522">
        <v>4.5999999999999999E-2</v>
      </c>
      <c r="J522">
        <v>4.5999999999999999E-2</v>
      </c>
      <c r="K522">
        <v>4.5999999999999999E-2</v>
      </c>
      <c r="L522">
        <v>4.5999999999999999E-2</v>
      </c>
    </row>
    <row r="523" spans="1:12" x14ac:dyDescent="0.45">
      <c r="A523" t="s">
        <v>2034</v>
      </c>
      <c r="B523">
        <v>2006</v>
      </c>
      <c r="C523" t="s">
        <v>2007</v>
      </c>
      <c r="D523">
        <v>2E-3</v>
      </c>
      <c r="E523">
        <v>2E-3</v>
      </c>
      <c r="F523">
        <v>2E-3</v>
      </c>
      <c r="G523">
        <v>2E-3</v>
      </c>
      <c r="H523">
        <v>2E-3</v>
      </c>
      <c r="I523">
        <v>2E-3</v>
      </c>
      <c r="J523">
        <v>2E-3</v>
      </c>
      <c r="K523">
        <v>2E-3</v>
      </c>
      <c r="L523">
        <v>2E-3</v>
      </c>
    </row>
    <row r="524" spans="1:12" x14ac:dyDescent="0.45">
      <c r="A524" t="s">
        <v>2034</v>
      </c>
      <c r="B524">
        <v>2006</v>
      </c>
      <c r="C524" t="s">
        <v>2008</v>
      </c>
      <c r="D524">
        <v>0.15790000000000001</v>
      </c>
      <c r="E524">
        <v>0.15790000000000001</v>
      </c>
      <c r="F524">
        <v>0.15790000000000001</v>
      </c>
      <c r="G524">
        <v>0.15790000000000001</v>
      </c>
      <c r="H524">
        <v>0.15790000000000001</v>
      </c>
      <c r="I524">
        <v>0.15790000000000001</v>
      </c>
      <c r="J524">
        <v>0.15790000000000001</v>
      </c>
      <c r="K524">
        <v>0.15790000000000001</v>
      </c>
      <c r="L524">
        <v>0.15790000000000001</v>
      </c>
    </row>
    <row r="525" spans="1:12" x14ac:dyDescent="0.45">
      <c r="A525" t="s">
        <v>2034</v>
      </c>
      <c r="B525">
        <v>2006</v>
      </c>
      <c r="C525" t="s">
        <v>2010</v>
      </c>
      <c r="D525">
        <v>9.6199999999999994E-2</v>
      </c>
      <c r="E525">
        <v>9.6199999999999994E-2</v>
      </c>
      <c r="F525">
        <v>9.6199999999999994E-2</v>
      </c>
      <c r="G525">
        <v>9.6199999999999994E-2</v>
      </c>
      <c r="H525">
        <v>9.6199999999999994E-2</v>
      </c>
      <c r="I525">
        <v>9.6199999999999994E-2</v>
      </c>
      <c r="J525">
        <v>9.6199999999999994E-2</v>
      </c>
      <c r="K525">
        <v>9.6199999999999994E-2</v>
      </c>
      <c r="L525">
        <v>9.6199999999999994E-2</v>
      </c>
    </row>
    <row r="526" spans="1:12" x14ac:dyDescent="0.45">
      <c r="A526" t="s">
        <v>2034</v>
      </c>
      <c r="B526">
        <v>2006</v>
      </c>
      <c r="C526" t="s">
        <v>2011</v>
      </c>
      <c r="D526">
        <v>2.3099999999999999E-2</v>
      </c>
      <c r="E526">
        <v>2.3099999999999999E-2</v>
      </c>
      <c r="F526">
        <v>2.3099999999999999E-2</v>
      </c>
      <c r="G526">
        <v>2.3099999999999999E-2</v>
      </c>
      <c r="H526">
        <v>2.3099999999999999E-2</v>
      </c>
      <c r="I526">
        <v>2.3099999999999999E-2</v>
      </c>
      <c r="J526">
        <v>2.3099999999999999E-2</v>
      </c>
      <c r="K526">
        <v>2.3099999999999999E-2</v>
      </c>
      <c r="L526">
        <v>2.3099999999999999E-2</v>
      </c>
    </row>
    <row r="527" spans="1:12" x14ac:dyDescent="0.45">
      <c r="A527" t="s">
        <v>2035</v>
      </c>
      <c r="B527">
        <v>2006</v>
      </c>
      <c r="C527" t="s">
        <v>2007</v>
      </c>
      <c r="D527">
        <v>3.8999999999999998E-3</v>
      </c>
      <c r="E527">
        <v>3.8999999999999998E-3</v>
      </c>
      <c r="F527">
        <v>3.8999999999999998E-3</v>
      </c>
      <c r="G527">
        <v>3.8999999999999998E-3</v>
      </c>
      <c r="H527">
        <v>3.8999999999999998E-3</v>
      </c>
      <c r="I527">
        <v>3.8999999999999998E-3</v>
      </c>
      <c r="J527">
        <v>3.8999999999999998E-3</v>
      </c>
      <c r="K527">
        <v>3.8999999999999998E-3</v>
      </c>
      <c r="L527">
        <v>3.8999999999999998E-3</v>
      </c>
    </row>
    <row r="528" spans="1:12" x14ac:dyDescent="0.45">
      <c r="A528" t="s">
        <v>2035</v>
      </c>
      <c r="B528">
        <v>2006</v>
      </c>
      <c r="C528" t="s">
        <v>2011</v>
      </c>
      <c r="D528">
        <v>4.5699999999999998E-2</v>
      </c>
      <c r="E528">
        <v>4.5699999999999998E-2</v>
      </c>
      <c r="F528">
        <v>4.5699999999999998E-2</v>
      </c>
      <c r="G528">
        <v>4.5699999999999998E-2</v>
      </c>
      <c r="H528">
        <v>4.5699999999999998E-2</v>
      </c>
      <c r="I528">
        <v>4.5699999999999998E-2</v>
      </c>
      <c r="J528">
        <v>4.5699999999999998E-2</v>
      </c>
      <c r="K528">
        <v>4.5699999999999998E-2</v>
      </c>
      <c r="L528">
        <v>4.5699999999999998E-2</v>
      </c>
    </row>
    <row r="529" spans="1:12" x14ac:dyDescent="0.45">
      <c r="A529" t="s">
        <v>2035</v>
      </c>
      <c r="B529">
        <v>2006</v>
      </c>
      <c r="C529" t="s">
        <v>2008</v>
      </c>
      <c r="D529">
        <v>0.31259999999999999</v>
      </c>
      <c r="E529">
        <v>0.31259999999999999</v>
      </c>
      <c r="F529">
        <v>0.31259999999999999</v>
      </c>
      <c r="G529">
        <v>0.31259999999999999</v>
      </c>
      <c r="H529">
        <v>0.31259999999999999</v>
      </c>
      <c r="I529">
        <v>0.31259999999999999</v>
      </c>
      <c r="J529">
        <v>0.31259999999999999</v>
      </c>
      <c r="K529">
        <v>0.31259999999999999</v>
      </c>
      <c r="L529">
        <v>0.31259999999999999</v>
      </c>
    </row>
    <row r="530" spans="1:12" x14ac:dyDescent="0.45">
      <c r="A530" t="s">
        <v>2035</v>
      </c>
      <c r="B530">
        <v>2006</v>
      </c>
      <c r="C530" t="s">
        <v>2005</v>
      </c>
      <c r="D530">
        <v>1.7879</v>
      </c>
      <c r="E530">
        <v>1.7879</v>
      </c>
      <c r="F530">
        <v>1.7879</v>
      </c>
      <c r="G530">
        <v>1.7879</v>
      </c>
      <c r="H530">
        <v>1.7879</v>
      </c>
      <c r="I530">
        <v>1.7879</v>
      </c>
      <c r="J530">
        <v>1.7879</v>
      </c>
      <c r="K530">
        <v>1.7879</v>
      </c>
      <c r="L530">
        <v>1.7879</v>
      </c>
    </row>
    <row r="531" spans="1:12" x14ac:dyDescent="0.45">
      <c r="A531" t="s">
        <v>2035</v>
      </c>
      <c r="B531">
        <v>2006</v>
      </c>
      <c r="C531" t="s">
        <v>2009</v>
      </c>
      <c r="D531">
        <v>9.0800000000000006E-2</v>
      </c>
      <c r="E531">
        <v>9.0800000000000006E-2</v>
      </c>
      <c r="F531">
        <v>9.0800000000000006E-2</v>
      </c>
      <c r="G531">
        <v>9.0800000000000006E-2</v>
      </c>
      <c r="H531">
        <v>9.0800000000000006E-2</v>
      </c>
      <c r="I531">
        <v>9.0800000000000006E-2</v>
      </c>
      <c r="J531">
        <v>9.0800000000000006E-2</v>
      </c>
      <c r="K531">
        <v>9.0800000000000006E-2</v>
      </c>
      <c r="L531">
        <v>9.0800000000000006E-2</v>
      </c>
    </row>
    <row r="532" spans="1:12" x14ac:dyDescent="0.45">
      <c r="A532" t="s">
        <v>2035</v>
      </c>
      <c r="B532">
        <v>2006</v>
      </c>
      <c r="C532" t="s">
        <v>2006</v>
      </c>
      <c r="D532">
        <v>1.1444000000000001</v>
      </c>
      <c r="E532">
        <v>1.1444000000000001</v>
      </c>
      <c r="F532">
        <v>1.1444000000000001</v>
      </c>
      <c r="G532">
        <v>1.1444000000000001</v>
      </c>
      <c r="H532">
        <v>1.1444000000000001</v>
      </c>
      <c r="I532">
        <v>1.1444000000000001</v>
      </c>
      <c r="J532">
        <v>1.1444000000000001</v>
      </c>
      <c r="K532">
        <v>1.1444000000000001</v>
      </c>
      <c r="L532">
        <v>1.1444000000000001</v>
      </c>
    </row>
    <row r="533" spans="1:12" x14ac:dyDescent="0.45">
      <c r="A533" t="s">
        <v>2035</v>
      </c>
      <c r="B533">
        <v>2006</v>
      </c>
      <c r="C533" t="s">
        <v>2010</v>
      </c>
      <c r="D533">
        <v>0.1905</v>
      </c>
      <c r="E533">
        <v>0.1905</v>
      </c>
      <c r="F533">
        <v>0.1905</v>
      </c>
      <c r="G533">
        <v>0.1905</v>
      </c>
      <c r="H533">
        <v>0.1905</v>
      </c>
      <c r="I533">
        <v>0.1905</v>
      </c>
      <c r="J533">
        <v>0.1905</v>
      </c>
      <c r="K533">
        <v>0.1905</v>
      </c>
      <c r="L533">
        <v>0.1905</v>
      </c>
    </row>
    <row r="534" spans="1:12" x14ac:dyDescent="0.45">
      <c r="A534" t="s">
        <v>2036</v>
      </c>
      <c r="B534">
        <v>2006</v>
      </c>
      <c r="C534" t="s">
        <v>2011</v>
      </c>
      <c r="D534">
        <v>7.4000000000000003E-3</v>
      </c>
      <c r="E534">
        <v>7.4000000000000003E-3</v>
      </c>
      <c r="F534">
        <v>7.4000000000000003E-3</v>
      </c>
      <c r="G534">
        <v>7.4000000000000003E-3</v>
      </c>
      <c r="H534">
        <v>7.4000000000000003E-3</v>
      </c>
      <c r="I534">
        <v>7.4000000000000003E-3</v>
      </c>
      <c r="J534">
        <v>7.4000000000000003E-3</v>
      </c>
      <c r="K534">
        <v>7.4000000000000003E-3</v>
      </c>
      <c r="L534">
        <v>7.4000000000000003E-3</v>
      </c>
    </row>
    <row r="535" spans="1:12" x14ac:dyDescent="0.45">
      <c r="A535" t="s">
        <v>2036</v>
      </c>
      <c r="B535">
        <v>2006</v>
      </c>
      <c r="C535" t="s">
        <v>2007</v>
      </c>
      <c r="D535">
        <v>5.9999999999999995E-4</v>
      </c>
      <c r="E535">
        <v>5.9999999999999995E-4</v>
      </c>
      <c r="F535">
        <v>5.9999999999999995E-4</v>
      </c>
      <c r="G535">
        <v>5.9999999999999995E-4</v>
      </c>
      <c r="H535">
        <v>5.9999999999999995E-4</v>
      </c>
      <c r="I535">
        <v>5.9999999999999995E-4</v>
      </c>
      <c r="J535">
        <v>5.9999999999999995E-4</v>
      </c>
      <c r="K535">
        <v>5.9999999999999995E-4</v>
      </c>
      <c r="L535">
        <v>5.9999999999999995E-4</v>
      </c>
    </row>
    <row r="536" spans="1:12" x14ac:dyDescent="0.45">
      <c r="A536" t="s">
        <v>2036</v>
      </c>
      <c r="B536">
        <v>2006</v>
      </c>
      <c r="C536" t="s">
        <v>2005</v>
      </c>
      <c r="D536">
        <v>0.3115</v>
      </c>
      <c r="E536">
        <v>0.3115</v>
      </c>
      <c r="F536">
        <v>0.3115</v>
      </c>
      <c r="G536">
        <v>0.3115</v>
      </c>
      <c r="H536">
        <v>0.3115</v>
      </c>
      <c r="I536">
        <v>0.3115</v>
      </c>
      <c r="J536">
        <v>0.3115</v>
      </c>
      <c r="K536">
        <v>0.3115</v>
      </c>
      <c r="L536">
        <v>0.3115</v>
      </c>
    </row>
    <row r="537" spans="1:12" x14ac:dyDescent="0.45">
      <c r="A537" t="s">
        <v>2036</v>
      </c>
      <c r="B537">
        <v>2006</v>
      </c>
      <c r="C537" t="s">
        <v>2010</v>
      </c>
      <c r="D537">
        <v>3.09E-2</v>
      </c>
      <c r="E537">
        <v>3.09E-2</v>
      </c>
      <c r="F537">
        <v>3.09E-2</v>
      </c>
      <c r="G537">
        <v>3.09E-2</v>
      </c>
      <c r="H537">
        <v>3.09E-2</v>
      </c>
      <c r="I537">
        <v>3.09E-2</v>
      </c>
      <c r="J537">
        <v>3.09E-2</v>
      </c>
      <c r="K537">
        <v>3.09E-2</v>
      </c>
      <c r="L537">
        <v>3.09E-2</v>
      </c>
    </row>
    <row r="538" spans="1:12" x14ac:dyDescent="0.45">
      <c r="A538" t="s">
        <v>2036</v>
      </c>
      <c r="B538">
        <v>2006</v>
      </c>
      <c r="C538" t="s">
        <v>2009</v>
      </c>
      <c r="D538">
        <v>1.29E-2</v>
      </c>
      <c r="E538">
        <v>1.29E-2</v>
      </c>
      <c r="F538">
        <v>1.29E-2</v>
      </c>
      <c r="G538">
        <v>1.29E-2</v>
      </c>
      <c r="H538">
        <v>1.29E-2</v>
      </c>
      <c r="I538">
        <v>1.29E-2</v>
      </c>
      <c r="J538">
        <v>1.29E-2</v>
      </c>
      <c r="K538">
        <v>1.29E-2</v>
      </c>
      <c r="L538">
        <v>1.29E-2</v>
      </c>
    </row>
    <row r="539" spans="1:12" x14ac:dyDescent="0.45">
      <c r="A539" t="s">
        <v>2036</v>
      </c>
      <c r="B539">
        <v>2006</v>
      </c>
      <c r="C539" t="s">
        <v>2006</v>
      </c>
      <c r="D539">
        <v>0.20899999999999999</v>
      </c>
      <c r="E539">
        <v>0.20899999999999999</v>
      </c>
      <c r="F539">
        <v>0.20899999999999999</v>
      </c>
      <c r="G539">
        <v>0.20899999999999999</v>
      </c>
      <c r="H539">
        <v>0.20899999999999999</v>
      </c>
      <c r="I539">
        <v>0.20899999999999999</v>
      </c>
      <c r="J539">
        <v>0.20899999999999999</v>
      </c>
      <c r="K539">
        <v>0.20899999999999999</v>
      </c>
      <c r="L539">
        <v>0.20899999999999999</v>
      </c>
    </row>
    <row r="540" spans="1:12" x14ac:dyDescent="0.45">
      <c r="A540" t="s">
        <v>2036</v>
      </c>
      <c r="B540">
        <v>2006</v>
      </c>
      <c r="C540" t="s">
        <v>2008</v>
      </c>
      <c r="D540">
        <v>5.0700000000000002E-2</v>
      </c>
      <c r="E540">
        <v>5.0700000000000002E-2</v>
      </c>
      <c r="F540">
        <v>5.0700000000000002E-2</v>
      </c>
      <c r="G540">
        <v>5.0700000000000002E-2</v>
      </c>
      <c r="H540">
        <v>5.0700000000000002E-2</v>
      </c>
      <c r="I540">
        <v>5.0700000000000002E-2</v>
      </c>
      <c r="J540">
        <v>5.0700000000000002E-2</v>
      </c>
      <c r="K540">
        <v>5.0700000000000002E-2</v>
      </c>
      <c r="L540">
        <v>5.0700000000000002E-2</v>
      </c>
    </row>
    <row r="541" spans="1:12" x14ac:dyDescent="0.45">
      <c r="A541" t="s">
        <v>2037</v>
      </c>
      <c r="B541">
        <v>2006</v>
      </c>
      <c r="C541" t="s">
        <v>2006</v>
      </c>
      <c r="D541">
        <v>0.35049999999999998</v>
      </c>
      <c r="E541">
        <v>0.35049999999999998</v>
      </c>
      <c r="F541">
        <v>0.35049999999999998</v>
      </c>
      <c r="G541">
        <v>0.35049999999999998</v>
      </c>
      <c r="H541">
        <v>0.35049999999999998</v>
      </c>
      <c r="I541">
        <v>0.35049999999999998</v>
      </c>
      <c r="J541">
        <v>0.35049999999999998</v>
      </c>
      <c r="K541">
        <v>0.35049999999999998</v>
      </c>
      <c r="L541">
        <v>0.35049999999999998</v>
      </c>
    </row>
    <row r="542" spans="1:12" x14ac:dyDescent="0.45">
      <c r="A542" t="s">
        <v>2037</v>
      </c>
      <c r="B542">
        <v>2006</v>
      </c>
      <c r="C542" t="s">
        <v>2005</v>
      </c>
      <c r="D542">
        <v>0.54449999999999998</v>
      </c>
      <c r="E542">
        <v>0.54449999999999998</v>
      </c>
      <c r="F542">
        <v>0.54449999999999998</v>
      </c>
      <c r="G542">
        <v>0.54449999999999998</v>
      </c>
      <c r="H542">
        <v>0.54449999999999998</v>
      </c>
      <c r="I542">
        <v>0.54449999999999998</v>
      </c>
      <c r="J542">
        <v>0.54449999999999998</v>
      </c>
      <c r="K542">
        <v>0.54449999999999998</v>
      </c>
      <c r="L542">
        <v>0.54449999999999998</v>
      </c>
    </row>
    <row r="543" spans="1:12" x14ac:dyDescent="0.45">
      <c r="A543" t="s">
        <v>2037</v>
      </c>
      <c r="B543">
        <v>2006</v>
      </c>
      <c r="C543" t="s">
        <v>2008</v>
      </c>
      <c r="D543">
        <v>9.4299999999999995E-2</v>
      </c>
      <c r="E543">
        <v>9.4299999999999995E-2</v>
      </c>
      <c r="F543">
        <v>9.4299999999999995E-2</v>
      </c>
      <c r="G543">
        <v>9.4299999999999995E-2</v>
      </c>
      <c r="H543">
        <v>9.4299999999999995E-2</v>
      </c>
      <c r="I543">
        <v>9.4299999999999995E-2</v>
      </c>
      <c r="J543">
        <v>9.4299999999999995E-2</v>
      </c>
      <c r="K543">
        <v>9.4299999999999995E-2</v>
      </c>
      <c r="L543">
        <v>9.4299999999999995E-2</v>
      </c>
    </row>
    <row r="544" spans="1:12" x14ac:dyDescent="0.45">
      <c r="A544" t="s">
        <v>2037</v>
      </c>
      <c r="B544">
        <v>2006</v>
      </c>
      <c r="C544" t="s">
        <v>2011</v>
      </c>
      <c r="D544">
        <v>1.38E-2</v>
      </c>
      <c r="E544">
        <v>1.38E-2</v>
      </c>
      <c r="F544">
        <v>1.38E-2</v>
      </c>
      <c r="G544">
        <v>1.38E-2</v>
      </c>
      <c r="H544">
        <v>1.38E-2</v>
      </c>
      <c r="I544">
        <v>1.38E-2</v>
      </c>
      <c r="J544">
        <v>1.38E-2</v>
      </c>
      <c r="K544">
        <v>1.38E-2</v>
      </c>
      <c r="L544">
        <v>1.38E-2</v>
      </c>
    </row>
    <row r="545" spans="1:12" x14ac:dyDescent="0.45">
      <c r="A545" t="s">
        <v>2037</v>
      </c>
      <c r="B545">
        <v>2006</v>
      </c>
      <c r="C545" t="s">
        <v>2007</v>
      </c>
      <c r="D545">
        <v>1.1999999999999999E-3</v>
      </c>
      <c r="E545">
        <v>1.1999999999999999E-3</v>
      </c>
      <c r="F545">
        <v>1.1999999999999999E-3</v>
      </c>
      <c r="G545">
        <v>1.1999999999999999E-3</v>
      </c>
      <c r="H545">
        <v>1.1999999999999999E-3</v>
      </c>
      <c r="I545">
        <v>1.1999999999999999E-3</v>
      </c>
      <c r="J545">
        <v>1.1999999999999999E-3</v>
      </c>
      <c r="K545">
        <v>1.1999999999999999E-3</v>
      </c>
      <c r="L545">
        <v>1.1999999999999999E-3</v>
      </c>
    </row>
    <row r="546" spans="1:12" x14ac:dyDescent="0.45">
      <c r="A546" t="s">
        <v>2037</v>
      </c>
      <c r="B546">
        <v>2006</v>
      </c>
      <c r="C546" t="s">
        <v>2009</v>
      </c>
      <c r="D546">
        <v>2.7199999999999998E-2</v>
      </c>
      <c r="E546">
        <v>2.7199999999999998E-2</v>
      </c>
      <c r="F546">
        <v>2.7199999999999998E-2</v>
      </c>
      <c r="G546">
        <v>2.7199999999999998E-2</v>
      </c>
      <c r="H546">
        <v>2.7199999999999998E-2</v>
      </c>
      <c r="I546">
        <v>2.7199999999999998E-2</v>
      </c>
      <c r="J546">
        <v>2.7199999999999998E-2</v>
      </c>
      <c r="K546">
        <v>2.7199999999999998E-2</v>
      </c>
      <c r="L546">
        <v>2.7199999999999998E-2</v>
      </c>
    </row>
    <row r="547" spans="1:12" x14ac:dyDescent="0.45">
      <c r="A547" t="s">
        <v>2037</v>
      </c>
      <c r="B547">
        <v>2006</v>
      </c>
      <c r="C547" t="s">
        <v>2010</v>
      </c>
      <c r="D547">
        <v>5.7500000000000002E-2</v>
      </c>
      <c r="E547">
        <v>5.7500000000000002E-2</v>
      </c>
      <c r="F547">
        <v>5.7500000000000002E-2</v>
      </c>
      <c r="G547">
        <v>5.7500000000000002E-2</v>
      </c>
      <c r="H547">
        <v>5.7500000000000002E-2</v>
      </c>
      <c r="I547">
        <v>5.7500000000000002E-2</v>
      </c>
      <c r="J547">
        <v>5.7500000000000002E-2</v>
      </c>
      <c r="K547">
        <v>5.7500000000000002E-2</v>
      </c>
      <c r="L547">
        <v>5.7500000000000002E-2</v>
      </c>
    </row>
    <row r="548" spans="1:12" x14ac:dyDescent="0.45">
      <c r="A548" t="s">
        <v>2038</v>
      </c>
      <c r="B548">
        <v>2006</v>
      </c>
      <c r="C548" t="s">
        <v>2011</v>
      </c>
      <c r="D548">
        <v>1.9099999999999999E-2</v>
      </c>
      <c r="E548">
        <v>1.9099999999999999E-2</v>
      </c>
      <c r="F548">
        <v>1.9099999999999999E-2</v>
      </c>
      <c r="G548">
        <v>1.9099999999999999E-2</v>
      </c>
      <c r="H548">
        <v>1.9099999999999999E-2</v>
      </c>
      <c r="I548">
        <v>1.9099999999999999E-2</v>
      </c>
      <c r="J548">
        <v>1.9099999999999999E-2</v>
      </c>
      <c r="K548">
        <v>1.9099999999999999E-2</v>
      </c>
      <c r="L548">
        <v>1.9099999999999999E-2</v>
      </c>
    </row>
    <row r="549" spans="1:12" x14ac:dyDescent="0.45">
      <c r="A549" t="s">
        <v>2038</v>
      </c>
      <c r="B549">
        <v>2006</v>
      </c>
      <c r="C549" t="s">
        <v>2006</v>
      </c>
      <c r="D549">
        <v>0.46739999999999998</v>
      </c>
      <c r="E549">
        <v>0.46739999999999998</v>
      </c>
      <c r="F549">
        <v>0.46739999999999998</v>
      </c>
      <c r="G549">
        <v>0.46739999999999998</v>
      </c>
      <c r="H549">
        <v>0.46739999999999998</v>
      </c>
      <c r="I549">
        <v>0.46739999999999998</v>
      </c>
      <c r="J549">
        <v>0.46739999999999998</v>
      </c>
      <c r="K549">
        <v>0.46739999999999998</v>
      </c>
      <c r="L549">
        <v>0.46739999999999998</v>
      </c>
    </row>
    <row r="550" spans="1:12" x14ac:dyDescent="0.45">
      <c r="A550" t="s">
        <v>2038</v>
      </c>
      <c r="B550">
        <v>2006</v>
      </c>
      <c r="C550" t="s">
        <v>2007</v>
      </c>
      <c r="D550">
        <v>1.6000000000000001E-3</v>
      </c>
      <c r="E550">
        <v>1.6000000000000001E-3</v>
      </c>
      <c r="F550">
        <v>1.6000000000000001E-3</v>
      </c>
      <c r="G550">
        <v>1.6000000000000001E-3</v>
      </c>
      <c r="H550">
        <v>1.6000000000000001E-3</v>
      </c>
      <c r="I550">
        <v>1.6000000000000001E-3</v>
      </c>
      <c r="J550">
        <v>1.6000000000000001E-3</v>
      </c>
      <c r="K550">
        <v>1.6000000000000001E-3</v>
      </c>
      <c r="L550">
        <v>1.6000000000000001E-3</v>
      </c>
    </row>
    <row r="551" spans="1:12" x14ac:dyDescent="0.45">
      <c r="A551" t="s">
        <v>2038</v>
      </c>
      <c r="B551">
        <v>2006</v>
      </c>
      <c r="C551" t="s">
        <v>2010</v>
      </c>
      <c r="D551">
        <v>7.9500000000000001E-2</v>
      </c>
      <c r="E551">
        <v>7.9500000000000001E-2</v>
      </c>
      <c r="F551">
        <v>7.9500000000000001E-2</v>
      </c>
      <c r="G551">
        <v>7.9500000000000001E-2</v>
      </c>
      <c r="H551">
        <v>7.9500000000000001E-2</v>
      </c>
      <c r="I551">
        <v>7.9500000000000001E-2</v>
      </c>
      <c r="J551">
        <v>7.9500000000000001E-2</v>
      </c>
      <c r="K551">
        <v>7.9500000000000001E-2</v>
      </c>
      <c r="L551">
        <v>7.9500000000000001E-2</v>
      </c>
    </row>
    <row r="552" spans="1:12" x14ac:dyDescent="0.45">
      <c r="A552" t="s">
        <v>2038</v>
      </c>
      <c r="B552">
        <v>2006</v>
      </c>
      <c r="C552" t="s">
        <v>2009</v>
      </c>
      <c r="D552">
        <v>3.1600000000000003E-2</v>
      </c>
      <c r="E552">
        <v>3.1600000000000003E-2</v>
      </c>
      <c r="F552">
        <v>3.1600000000000003E-2</v>
      </c>
      <c r="G552">
        <v>3.1600000000000003E-2</v>
      </c>
      <c r="H552">
        <v>3.1600000000000003E-2</v>
      </c>
      <c r="I552">
        <v>3.1600000000000003E-2</v>
      </c>
      <c r="J552">
        <v>3.1600000000000003E-2</v>
      </c>
      <c r="K552">
        <v>3.1600000000000003E-2</v>
      </c>
      <c r="L552">
        <v>3.1600000000000003E-2</v>
      </c>
    </row>
    <row r="553" spans="1:12" x14ac:dyDescent="0.45">
      <c r="A553" t="s">
        <v>2038</v>
      </c>
      <c r="B553">
        <v>2006</v>
      </c>
      <c r="C553" t="s">
        <v>2008</v>
      </c>
      <c r="D553">
        <v>0.13039999999999999</v>
      </c>
      <c r="E553">
        <v>0.13039999999999999</v>
      </c>
      <c r="F553">
        <v>0.13039999999999999</v>
      </c>
      <c r="G553">
        <v>0.13039999999999999</v>
      </c>
      <c r="H553">
        <v>0.13039999999999999</v>
      </c>
      <c r="I553">
        <v>0.13039999999999999</v>
      </c>
      <c r="J553">
        <v>0.13039999999999999</v>
      </c>
      <c r="K553">
        <v>0.13039999999999999</v>
      </c>
      <c r="L553">
        <v>0.13039999999999999</v>
      </c>
    </row>
    <row r="554" spans="1:12" x14ac:dyDescent="0.45">
      <c r="A554" t="s">
        <v>2038</v>
      </c>
      <c r="B554">
        <v>2006</v>
      </c>
      <c r="C554" t="s">
        <v>2005</v>
      </c>
      <c r="D554">
        <v>0.72950000000000004</v>
      </c>
      <c r="E554">
        <v>0.72950000000000004</v>
      </c>
      <c r="F554">
        <v>0.72950000000000004</v>
      </c>
      <c r="G554">
        <v>0.72950000000000004</v>
      </c>
      <c r="H554">
        <v>0.72950000000000004</v>
      </c>
      <c r="I554">
        <v>0.72950000000000004</v>
      </c>
      <c r="J554">
        <v>0.72950000000000004</v>
      </c>
      <c r="K554">
        <v>0.72950000000000004</v>
      </c>
      <c r="L554">
        <v>0.72950000000000004</v>
      </c>
    </row>
    <row r="555" spans="1:12" x14ac:dyDescent="0.45">
      <c r="A555" t="s">
        <v>2039</v>
      </c>
      <c r="B555">
        <v>2006</v>
      </c>
      <c r="C555" t="s">
        <v>2010</v>
      </c>
      <c r="D555">
        <v>4.3700000000000003E-2</v>
      </c>
      <c r="E555">
        <v>4.3700000000000003E-2</v>
      </c>
      <c r="F555">
        <v>4.3700000000000003E-2</v>
      </c>
      <c r="G555">
        <v>4.3700000000000003E-2</v>
      </c>
      <c r="H555">
        <v>4.3700000000000003E-2</v>
      </c>
      <c r="I555">
        <v>4.3700000000000003E-2</v>
      </c>
      <c r="J555">
        <v>4.3700000000000003E-2</v>
      </c>
      <c r="K555">
        <v>4.3700000000000003E-2</v>
      </c>
      <c r="L555">
        <v>4.3700000000000003E-2</v>
      </c>
    </row>
    <row r="556" spans="1:12" x14ac:dyDescent="0.45">
      <c r="A556" t="s">
        <v>2039</v>
      </c>
      <c r="B556">
        <v>2006</v>
      </c>
      <c r="C556" t="s">
        <v>2008</v>
      </c>
      <c r="D556">
        <v>7.17E-2</v>
      </c>
      <c r="E556">
        <v>7.17E-2</v>
      </c>
      <c r="F556">
        <v>7.17E-2</v>
      </c>
      <c r="G556">
        <v>7.17E-2</v>
      </c>
      <c r="H556">
        <v>7.17E-2</v>
      </c>
      <c r="I556">
        <v>7.17E-2</v>
      </c>
      <c r="J556">
        <v>7.17E-2</v>
      </c>
      <c r="K556">
        <v>7.17E-2</v>
      </c>
      <c r="L556">
        <v>7.17E-2</v>
      </c>
    </row>
    <row r="557" spans="1:12" x14ac:dyDescent="0.45">
      <c r="A557" t="s">
        <v>2039</v>
      </c>
      <c r="B557">
        <v>2006</v>
      </c>
      <c r="C557" t="s">
        <v>2009</v>
      </c>
      <c r="D557">
        <v>1.7299999999999999E-2</v>
      </c>
      <c r="E557">
        <v>1.7299999999999999E-2</v>
      </c>
      <c r="F557">
        <v>1.7299999999999999E-2</v>
      </c>
      <c r="G557">
        <v>1.7299999999999999E-2</v>
      </c>
      <c r="H557">
        <v>1.7299999999999999E-2</v>
      </c>
      <c r="I557">
        <v>1.7299999999999999E-2</v>
      </c>
      <c r="J557">
        <v>1.7299999999999999E-2</v>
      </c>
      <c r="K557">
        <v>1.7299999999999999E-2</v>
      </c>
      <c r="L557">
        <v>1.7299999999999999E-2</v>
      </c>
    </row>
    <row r="558" spans="1:12" x14ac:dyDescent="0.45">
      <c r="A558" t="s">
        <v>2039</v>
      </c>
      <c r="B558">
        <v>2006</v>
      </c>
      <c r="C558" t="s">
        <v>2007</v>
      </c>
      <c r="D558">
        <v>8.9999999999999998E-4</v>
      </c>
      <c r="E558">
        <v>8.9999999999999998E-4</v>
      </c>
      <c r="F558">
        <v>8.9999999999999998E-4</v>
      </c>
      <c r="G558">
        <v>8.9999999999999998E-4</v>
      </c>
      <c r="H558">
        <v>8.9999999999999998E-4</v>
      </c>
      <c r="I558">
        <v>8.9999999999999998E-4</v>
      </c>
      <c r="J558">
        <v>8.9999999999999998E-4</v>
      </c>
      <c r="K558">
        <v>8.9999999999999998E-4</v>
      </c>
      <c r="L558">
        <v>8.9999999999999998E-4</v>
      </c>
    </row>
    <row r="559" spans="1:12" x14ac:dyDescent="0.45">
      <c r="A559" t="s">
        <v>2039</v>
      </c>
      <c r="B559">
        <v>2006</v>
      </c>
      <c r="C559" t="s">
        <v>2011</v>
      </c>
      <c r="D559">
        <v>1.0500000000000001E-2</v>
      </c>
      <c r="E559">
        <v>1.0500000000000001E-2</v>
      </c>
      <c r="F559">
        <v>1.0500000000000001E-2</v>
      </c>
      <c r="G559">
        <v>1.0500000000000001E-2</v>
      </c>
      <c r="H559">
        <v>1.0500000000000001E-2</v>
      </c>
      <c r="I559">
        <v>1.0500000000000001E-2</v>
      </c>
      <c r="J559">
        <v>1.0500000000000001E-2</v>
      </c>
      <c r="K559">
        <v>1.0500000000000001E-2</v>
      </c>
      <c r="L559">
        <v>1.0500000000000001E-2</v>
      </c>
    </row>
    <row r="560" spans="1:12" x14ac:dyDescent="0.45">
      <c r="A560" t="s">
        <v>2039</v>
      </c>
      <c r="B560">
        <v>2006</v>
      </c>
      <c r="C560" t="s">
        <v>2005</v>
      </c>
      <c r="D560">
        <v>0.38879999999999998</v>
      </c>
      <c r="E560">
        <v>0.38879999999999998</v>
      </c>
      <c r="F560">
        <v>0.38879999999999998</v>
      </c>
      <c r="G560">
        <v>0.38879999999999998</v>
      </c>
      <c r="H560">
        <v>0.38879999999999998</v>
      </c>
      <c r="I560">
        <v>0.38879999999999998</v>
      </c>
      <c r="J560">
        <v>0.38879999999999998</v>
      </c>
      <c r="K560">
        <v>0.38879999999999998</v>
      </c>
      <c r="L560">
        <v>0.38879999999999998</v>
      </c>
    </row>
    <row r="561" spans="1:12" x14ac:dyDescent="0.45">
      <c r="A561" t="s">
        <v>2039</v>
      </c>
      <c r="B561">
        <v>2006</v>
      </c>
      <c r="C561" t="s">
        <v>2006</v>
      </c>
      <c r="D561">
        <v>0.24490000000000001</v>
      </c>
      <c r="E561">
        <v>0.24490000000000001</v>
      </c>
      <c r="F561">
        <v>0.24490000000000001</v>
      </c>
      <c r="G561">
        <v>0.24490000000000001</v>
      </c>
      <c r="H561">
        <v>0.24490000000000001</v>
      </c>
      <c r="I561">
        <v>0.24490000000000001</v>
      </c>
      <c r="J561">
        <v>0.24490000000000001</v>
      </c>
      <c r="K561">
        <v>0.24490000000000001</v>
      </c>
      <c r="L561">
        <v>0.24490000000000001</v>
      </c>
    </row>
    <row r="562" spans="1:12" x14ac:dyDescent="0.45">
      <c r="A562" t="s">
        <v>2040</v>
      </c>
      <c r="B562">
        <v>2006</v>
      </c>
      <c r="C562" t="s">
        <v>2006</v>
      </c>
      <c r="D562">
        <v>1.3977999999999999</v>
      </c>
      <c r="E562">
        <v>1.3977999999999999</v>
      </c>
      <c r="F562">
        <v>1.3977999999999999</v>
      </c>
      <c r="G562">
        <v>1.3977999999999999</v>
      </c>
      <c r="H562">
        <v>1.3977999999999999</v>
      </c>
      <c r="I562">
        <v>1.3977999999999999</v>
      </c>
      <c r="J562">
        <v>1.3977999999999999</v>
      </c>
      <c r="K562">
        <v>1.3977999999999999</v>
      </c>
      <c r="L562">
        <v>1.3977999999999999</v>
      </c>
    </row>
    <row r="563" spans="1:12" x14ac:dyDescent="0.45">
      <c r="A563" t="s">
        <v>2040</v>
      </c>
      <c r="B563">
        <v>2006</v>
      </c>
      <c r="C563" t="s">
        <v>2011</v>
      </c>
      <c r="D563">
        <v>6.9400000000000003E-2</v>
      </c>
      <c r="E563">
        <v>6.9400000000000003E-2</v>
      </c>
      <c r="F563">
        <v>6.9400000000000003E-2</v>
      </c>
      <c r="G563">
        <v>6.9400000000000003E-2</v>
      </c>
      <c r="H563">
        <v>6.9400000000000003E-2</v>
      </c>
      <c r="I563">
        <v>6.9400000000000003E-2</v>
      </c>
      <c r="J563">
        <v>6.9400000000000003E-2</v>
      </c>
      <c r="K563">
        <v>6.9400000000000003E-2</v>
      </c>
      <c r="L563">
        <v>6.9400000000000003E-2</v>
      </c>
    </row>
    <row r="564" spans="1:12" x14ac:dyDescent="0.45">
      <c r="A564" t="s">
        <v>2040</v>
      </c>
      <c r="B564">
        <v>2006</v>
      </c>
      <c r="C564" t="s">
        <v>2010</v>
      </c>
      <c r="D564">
        <v>0.28939999999999999</v>
      </c>
      <c r="E564">
        <v>0.28939999999999999</v>
      </c>
      <c r="F564">
        <v>0.28939999999999999</v>
      </c>
      <c r="G564">
        <v>0.28939999999999999</v>
      </c>
      <c r="H564">
        <v>0.28939999999999999</v>
      </c>
      <c r="I564">
        <v>0.28939999999999999</v>
      </c>
      <c r="J564">
        <v>0.28939999999999999</v>
      </c>
      <c r="K564">
        <v>0.28939999999999999</v>
      </c>
      <c r="L564">
        <v>0.28939999999999999</v>
      </c>
    </row>
    <row r="565" spans="1:12" x14ac:dyDescent="0.45">
      <c r="A565" t="s">
        <v>2040</v>
      </c>
      <c r="B565">
        <v>2006</v>
      </c>
      <c r="C565" t="s">
        <v>2005</v>
      </c>
      <c r="D565">
        <v>2.3472</v>
      </c>
      <c r="E565">
        <v>2.3472</v>
      </c>
      <c r="F565">
        <v>2.3472</v>
      </c>
      <c r="G565">
        <v>2.3472</v>
      </c>
      <c r="H565">
        <v>2.3472</v>
      </c>
      <c r="I565">
        <v>2.3472</v>
      </c>
      <c r="J565">
        <v>2.3472</v>
      </c>
      <c r="K565">
        <v>2.3472</v>
      </c>
      <c r="L565">
        <v>2.3472</v>
      </c>
    </row>
    <row r="566" spans="1:12" x14ac:dyDescent="0.45">
      <c r="A566" t="s">
        <v>2040</v>
      </c>
      <c r="B566">
        <v>2006</v>
      </c>
      <c r="C566" t="s">
        <v>2008</v>
      </c>
      <c r="D566">
        <v>0.47470000000000001</v>
      </c>
      <c r="E566">
        <v>0.47470000000000001</v>
      </c>
      <c r="F566">
        <v>0.47470000000000001</v>
      </c>
      <c r="G566">
        <v>0.47470000000000001</v>
      </c>
      <c r="H566">
        <v>0.47470000000000001</v>
      </c>
      <c r="I566">
        <v>0.47470000000000001</v>
      </c>
      <c r="J566">
        <v>0.47470000000000001</v>
      </c>
      <c r="K566">
        <v>0.47470000000000001</v>
      </c>
      <c r="L566">
        <v>0.47470000000000001</v>
      </c>
    </row>
    <row r="567" spans="1:12" x14ac:dyDescent="0.45">
      <c r="A567" t="s">
        <v>2040</v>
      </c>
      <c r="B567">
        <v>2006</v>
      </c>
      <c r="C567" t="s">
        <v>2007</v>
      </c>
      <c r="D567">
        <v>5.8999999999999999E-3</v>
      </c>
      <c r="E567">
        <v>5.8999999999999999E-3</v>
      </c>
      <c r="F567">
        <v>5.8999999999999999E-3</v>
      </c>
      <c r="G567">
        <v>5.8999999999999999E-3</v>
      </c>
      <c r="H567">
        <v>5.8999999999999999E-3</v>
      </c>
      <c r="I567">
        <v>5.8999999999999999E-3</v>
      </c>
      <c r="J567">
        <v>5.8999999999999999E-3</v>
      </c>
      <c r="K567">
        <v>5.8999999999999999E-3</v>
      </c>
      <c r="L567">
        <v>5.8999999999999999E-3</v>
      </c>
    </row>
    <row r="568" spans="1:12" x14ac:dyDescent="0.45">
      <c r="A568" t="s">
        <v>2040</v>
      </c>
      <c r="B568">
        <v>2006</v>
      </c>
      <c r="C568" t="s">
        <v>2009</v>
      </c>
      <c r="D568">
        <v>0.1101</v>
      </c>
      <c r="E568">
        <v>0.1101</v>
      </c>
      <c r="F568">
        <v>0.1101</v>
      </c>
      <c r="G568">
        <v>0.1101</v>
      </c>
      <c r="H568">
        <v>0.1101</v>
      </c>
      <c r="I568">
        <v>0.1101</v>
      </c>
      <c r="J568">
        <v>0.1101</v>
      </c>
      <c r="K568">
        <v>0.1101</v>
      </c>
      <c r="L568">
        <v>0.1101</v>
      </c>
    </row>
    <row r="569" spans="1:12" x14ac:dyDescent="0.45">
      <c r="A569" t="s">
        <v>2041</v>
      </c>
      <c r="B569">
        <v>2006</v>
      </c>
      <c r="C569" t="s">
        <v>2008</v>
      </c>
      <c r="D569">
        <v>0.10349999999999999</v>
      </c>
      <c r="E569">
        <v>0.10349999999999999</v>
      </c>
      <c r="F569">
        <v>0.10349999999999999</v>
      </c>
      <c r="G569">
        <v>0.10349999999999999</v>
      </c>
      <c r="H569">
        <v>0.10349999999999999</v>
      </c>
      <c r="I569">
        <v>0.10349999999999999</v>
      </c>
      <c r="J569">
        <v>0.10349999999999999</v>
      </c>
      <c r="K569">
        <v>0.10349999999999999</v>
      </c>
      <c r="L569">
        <v>0.10349999999999999</v>
      </c>
    </row>
    <row r="570" spans="1:12" x14ac:dyDescent="0.45">
      <c r="A570" t="s">
        <v>2041</v>
      </c>
      <c r="B570">
        <v>2006</v>
      </c>
      <c r="C570" t="s">
        <v>2005</v>
      </c>
      <c r="D570">
        <v>0.66549999999999998</v>
      </c>
      <c r="E570">
        <v>0.66549999999999998</v>
      </c>
      <c r="F570">
        <v>0.66549999999999998</v>
      </c>
      <c r="G570">
        <v>0.66549999999999998</v>
      </c>
      <c r="H570">
        <v>0.66549999999999998</v>
      </c>
      <c r="I570">
        <v>0.66549999999999998</v>
      </c>
      <c r="J570">
        <v>0.66549999999999998</v>
      </c>
      <c r="K570">
        <v>0.66549999999999998</v>
      </c>
      <c r="L570">
        <v>0.66549999999999998</v>
      </c>
    </row>
    <row r="571" spans="1:12" x14ac:dyDescent="0.45">
      <c r="A571" t="s">
        <v>2041</v>
      </c>
      <c r="B571">
        <v>2006</v>
      </c>
      <c r="C571" t="s">
        <v>2009</v>
      </c>
      <c r="D571">
        <v>2.5499999999999998E-2</v>
      </c>
      <c r="E571">
        <v>2.5499999999999998E-2</v>
      </c>
      <c r="F571">
        <v>2.5499999999999998E-2</v>
      </c>
      <c r="G571">
        <v>2.5499999999999998E-2</v>
      </c>
      <c r="H571">
        <v>2.5499999999999998E-2</v>
      </c>
      <c r="I571">
        <v>2.5499999999999998E-2</v>
      </c>
      <c r="J571">
        <v>2.5499999999999998E-2</v>
      </c>
      <c r="K571">
        <v>2.5499999999999998E-2</v>
      </c>
      <c r="L571">
        <v>2.5499999999999998E-2</v>
      </c>
    </row>
    <row r="572" spans="1:12" x14ac:dyDescent="0.45">
      <c r="A572" t="s">
        <v>2041</v>
      </c>
      <c r="B572">
        <v>2006</v>
      </c>
      <c r="C572" t="s">
        <v>2011</v>
      </c>
      <c r="D572">
        <v>1.5100000000000001E-2</v>
      </c>
      <c r="E572">
        <v>1.5100000000000001E-2</v>
      </c>
      <c r="F572">
        <v>1.5100000000000001E-2</v>
      </c>
      <c r="G572">
        <v>1.5100000000000001E-2</v>
      </c>
      <c r="H572">
        <v>1.5100000000000001E-2</v>
      </c>
      <c r="I572">
        <v>1.5100000000000001E-2</v>
      </c>
      <c r="J572">
        <v>1.5100000000000001E-2</v>
      </c>
      <c r="K572">
        <v>1.5100000000000001E-2</v>
      </c>
      <c r="L572">
        <v>1.5100000000000001E-2</v>
      </c>
    </row>
    <row r="573" spans="1:12" x14ac:dyDescent="0.45">
      <c r="A573" t="s">
        <v>2041</v>
      </c>
      <c r="B573">
        <v>2006</v>
      </c>
      <c r="C573" t="s">
        <v>2010</v>
      </c>
      <c r="D573">
        <v>6.3100000000000003E-2</v>
      </c>
      <c r="E573">
        <v>6.3100000000000003E-2</v>
      </c>
      <c r="F573">
        <v>6.3100000000000003E-2</v>
      </c>
      <c r="G573">
        <v>6.3100000000000003E-2</v>
      </c>
      <c r="H573">
        <v>6.3100000000000003E-2</v>
      </c>
      <c r="I573">
        <v>6.3100000000000003E-2</v>
      </c>
      <c r="J573">
        <v>6.3100000000000003E-2</v>
      </c>
      <c r="K573">
        <v>6.3100000000000003E-2</v>
      </c>
      <c r="L573">
        <v>6.3100000000000003E-2</v>
      </c>
    </row>
    <row r="574" spans="1:12" x14ac:dyDescent="0.45">
      <c r="A574" t="s">
        <v>2041</v>
      </c>
      <c r="B574">
        <v>2006</v>
      </c>
      <c r="C574" t="s">
        <v>2006</v>
      </c>
      <c r="D574">
        <v>0.45710000000000001</v>
      </c>
      <c r="E574">
        <v>0.45710000000000001</v>
      </c>
      <c r="F574">
        <v>0.45710000000000001</v>
      </c>
      <c r="G574">
        <v>0.45710000000000001</v>
      </c>
      <c r="H574">
        <v>0.45710000000000001</v>
      </c>
      <c r="I574">
        <v>0.45710000000000001</v>
      </c>
      <c r="J574">
        <v>0.45710000000000001</v>
      </c>
      <c r="K574">
        <v>0.45710000000000001</v>
      </c>
      <c r="L574">
        <v>0.45710000000000001</v>
      </c>
    </row>
    <row r="575" spans="1:12" x14ac:dyDescent="0.45">
      <c r="A575" t="s">
        <v>2041</v>
      </c>
      <c r="B575">
        <v>2006</v>
      </c>
      <c r="C575" t="s">
        <v>2007</v>
      </c>
      <c r="D575">
        <v>1.2999999999999999E-3</v>
      </c>
      <c r="E575">
        <v>1.2999999999999999E-3</v>
      </c>
      <c r="F575">
        <v>1.2999999999999999E-3</v>
      </c>
      <c r="G575">
        <v>1.2999999999999999E-3</v>
      </c>
      <c r="H575">
        <v>1.2999999999999999E-3</v>
      </c>
      <c r="I575">
        <v>1.2999999999999999E-3</v>
      </c>
      <c r="J575">
        <v>1.2999999999999999E-3</v>
      </c>
      <c r="K575">
        <v>1.2999999999999999E-3</v>
      </c>
      <c r="L575">
        <v>1.2999999999999999E-3</v>
      </c>
    </row>
    <row r="576" spans="1:12" x14ac:dyDescent="0.45">
      <c r="A576" t="s">
        <v>2042</v>
      </c>
      <c r="B576">
        <v>2006</v>
      </c>
      <c r="C576" t="s">
        <v>2006</v>
      </c>
      <c r="D576">
        <v>2.6539000000000001</v>
      </c>
      <c r="E576">
        <v>2.6539000000000001</v>
      </c>
      <c r="F576">
        <v>2.6539000000000001</v>
      </c>
      <c r="G576">
        <v>2.6539000000000001</v>
      </c>
      <c r="H576">
        <v>2.6539000000000001</v>
      </c>
      <c r="I576">
        <v>2.6539000000000001</v>
      </c>
      <c r="J576">
        <v>2.6539000000000001</v>
      </c>
      <c r="K576">
        <v>2.6539000000000001</v>
      </c>
      <c r="L576">
        <v>2.6539000000000001</v>
      </c>
    </row>
    <row r="577" spans="1:12" x14ac:dyDescent="0.45">
      <c r="A577" t="s">
        <v>2042</v>
      </c>
      <c r="B577">
        <v>2006</v>
      </c>
      <c r="C577" t="s">
        <v>2011</v>
      </c>
      <c r="D577">
        <v>0.1522</v>
      </c>
      <c r="E577">
        <v>0.1522</v>
      </c>
      <c r="F577">
        <v>0.1522</v>
      </c>
      <c r="G577">
        <v>0.1522</v>
      </c>
      <c r="H577">
        <v>0.1522</v>
      </c>
      <c r="I577">
        <v>0.1522</v>
      </c>
      <c r="J577">
        <v>0.1522</v>
      </c>
      <c r="K577">
        <v>0.1522</v>
      </c>
      <c r="L577">
        <v>0.1522</v>
      </c>
    </row>
    <row r="578" spans="1:12" x14ac:dyDescent="0.45">
      <c r="A578" t="s">
        <v>2042</v>
      </c>
      <c r="B578">
        <v>2006</v>
      </c>
      <c r="C578" t="s">
        <v>2007</v>
      </c>
      <c r="D578">
        <v>1.29E-2</v>
      </c>
      <c r="E578">
        <v>1.29E-2</v>
      </c>
      <c r="F578">
        <v>1.29E-2</v>
      </c>
      <c r="G578">
        <v>1.29E-2</v>
      </c>
      <c r="H578">
        <v>1.29E-2</v>
      </c>
      <c r="I578">
        <v>1.29E-2</v>
      </c>
      <c r="J578">
        <v>1.29E-2</v>
      </c>
      <c r="K578">
        <v>1.29E-2</v>
      </c>
      <c r="L578">
        <v>1.29E-2</v>
      </c>
    </row>
    <row r="579" spans="1:12" x14ac:dyDescent="0.45">
      <c r="A579" t="s">
        <v>2042</v>
      </c>
      <c r="B579">
        <v>2006</v>
      </c>
      <c r="C579" t="s">
        <v>2005</v>
      </c>
      <c r="D579">
        <v>4.74</v>
      </c>
      <c r="E579">
        <v>4.74</v>
      </c>
      <c r="F579">
        <v>4.74</v>
      </c>
      <c r="G579">
        <v>4.74</v>
      </c>
      <c r="H579">
        <v>4.74</v>
      </c>
      <c r="I579">
        <v>4.74</v>
      </c>
      <c r="J579">
        <v>4.74</v>
      </c>
      <c r="K579">
        <v>4.74</v>
      </c>
      <c r="L579">
        <v>4.74</v>
      </c>
    </row>
    <row r="580" spans="1:12" x14ac:dyDescent="0.45">
      <c r="A580" t="s">
        <v>2042</v>
      </c>
      <c r="B580">
        <v>2006</v>
      </c>
      <c r="C580" t="s">
        <v>2010</v>
      </c>
      <c r="D580">
        <v>0.63449999999999995</v>
      </c>
      <c r="E580">
        <v>0.63449999999999995</v>
      </c>
      <c r="F580">
        <v>0.63449999999999995</v>
      </c>
      <c r="G580">
        <v>0.63449999999999995</v>
      </c>
      <c r="H580">
        <v>0.63449999999999995</v>
      </c>
      <c r="I580">
        <v>0.63449999999999995</v>
      </c>
      <c r="J580">
        <v>0.63449999999999995</v>
      </c>
      <c r="K580">
        <v>0.63449999999999995</v>
      </c>
      <c r="L580">
        <v>0.63449999999999995</v>
      </c>
    </row>
    <row r="581" spans="1:12" x14ac:dyDescent="0.45">
      <c r="A581" t="s">
        <v>2042</v>
      </c>
      <c r="B581">
        <v>2006</v>
      </c>
      <c r="C581" t="s">
        <v>2008</v>
      </c>
      <c r="D581">
        <v>1.0408999999999999</v>
      </c>
      <c r="E581">
        <v>1.0408999999999999</v>
      </c>
      <c r="F581">
        <v>1.0408999999999999</v>
      </c>
      <c r="G581">
        <v>1.0408999999999999</v>
      </c>
      <c r="H581">
        <v>1.0408999999999999</v>
      </c>
      <c r="I581">
        <v>1.0408999999999999</v>
      </c>
      <c r="J581">
        <v>1.0408999999999999</v>
      </c>
      <c r="K581">
        <v>1.0408999999999999</v>
      </c>
      <c r="L581">
        <v>1.0408999999999999</v>
      </c>
    </row>
    <row r="582" spans="1:12" x14ac:dyDescent="0.45">
      <c r="A582" t="s">
        <v>2042</v>
      </c>
      <c r="B582">
        <v>2006</v>
      </c>
      <c r="C582" t="s">
        <v>2009</v>
      </c>
      <c r="D582">
        <v>0.2457</v>
      </c>
      <c r="E582">
        <v>0.2457</v>
      </c>
      <c r="F582">
        <v>0.2457</v>
      </c>
      <c r="G582">
        <v>0.2457</v>
      </c>
      <c r="H582">
        <v>0.2457</v>
      </c>
      <c r="I582">
        <v>0.2457</v>
      </c>
      <c r="J582">
        <v>0.2457</v>
      </c>
      <c r="K582">
        <v>0.2457</v>
      </c>
      <c r="L582">
        <v>0.2457</v>
      </c>
    </row>
    <row r="583" spans="1:12" x14ac:dyDescent="0.45">
      <c r="A583" t="s">
        <v>2043</v>
      </c>
      <c r="B583">
        <v>2006</v>
      </c>
      <c r="C583" t="s">
        <v>2005</v>
      </c>
      <c r="D583">
        <v>2.9413999999999998</v>
      </c>
      <c r="E583">
        <v>2.9413999999999998</v>
      </c>
      <c r="F583">
        <v>2.9413999999999998</v>
      </c>
      <c r="G583">
        <v>2.9413999999999998</v>
      </c>
      <c r="H583">
        <v>2.9413999999999998</v>
      </c>
      <c r="I583">
        <v>2.9413999999999998</v>
      </c>
      <c r="J583">
        <v>2.9413999999999998</v>
      </c>
      <c r="K583">
        <v>2.9413999999999998</v>
      </c>
      <c r="L583">
        <v>2.9413999999999998</v>
      </c>
    </row>
    <row r="584" spans="1:12" x14ac:dyDescent="0.45">
      <c r="A584" t="s">
        <v>2043</v>
      </c>
      <c r="B584">
        <v>2006</v>
      </c>
      <c r="C584" t="s">
        <v>2011</v>
      </c>
      <c r="D584">
        <v>6.9599999999999995E-2</v>
      </c>
      <c r="E584">
        <v>6.9599999999999995E-2</v>
      </c>
      <c r="F584">
        <v>6.9599999999999995E-2</v>
      </c>
      <c r="G584">
        <v>6.9599999999999995E-2</v>
      </c>
      <c r="H584">
        <v>6.9599999999999995E-2</v>
      </c>
      <c r="I584">
        <v>6.9599999999999995E-2</v>
      </c>
      <c r="J584">
        <v>6.9599999999999995E-2</v>
      </c>
      <c r="K584">
        <v>6.9599999999999995E-2</v>
      </c>
      <c r="L584">
        <v>6.9599999999999995E-2</v>
      </c>
    </row>
    <row r="585" spans="1:12" x14ac:dyDescent="0.45">
      <c r="A585" t="s">
        <v>2043</v>
      </c>
      <c r="B585">
        <v>2006</v>
      </c>
      <c r="C585" t="s">
        <v>2009</v>
      </c>
      <c r="D585">
        <v>0.14360000000000001</v>
      </c>
      <c r="E585">
        <v>0.14360000000000001</v>
      </c>
      <c r="F585">
        <v>0.14360000000000001</v>
      </c>
      <c r="G585">
        <v>0.14360000000000001</v>
      </c>
      <c r="H585">
        <v>0.14360000000000001</v>
      </c>
      <c r="I585">
        <v>0.14360000000000001</v>
      </c>
      <c r="J585">
        <v>0.14360000000000001</v>
      </c>
      <c r="K585">
        <v>0.14360000000000001</v>
      </c>
      <c r="L585">
        <v>0.14360000000000001</v>
      </c>
    </row>
    <row r="586" spans="1:12" x14ac:dyDescent="0.45">
      <c r="A586" t="s">
        <v>2043</v>
      </c>
      <c r="B586">
        <v>2006</v>
      </c>
      <c r="C586" t="s">
        <v>2010</v>
      </c>
      <c r="D586">
        <v>0.29020000000000001</v>
      </c>
      <c r="E586">
        <v>0.29020000000000001</v>
      </c>
      <c r="F586">
        <v>0.29020000000000001</v>
      </c>
      <c r="G586">
        <v>0.29020000000000001</v>
      </c>
      <c r="H586">
        <v>0.29020000000000001</v>
      </c>
      <c r="I586">
        <v>0.29020000000000001</v>
      </c>
      <c r="J586">
        <v>0.29020000000000001</v>
      </c>
      <c r="K586">
        <v>0.29020000000000001</v>
      </c>
      <c r="L586">
        <v>0.29020000000000001</v>
      </c>
    </row>
    <row r="587" spans="1:12" x14ac:dyDescent="0.45">
      <c r="A587" t="s">
        <v>2043</v>
      </c>
      <c r="B587">
        <v>2006</v>
      </c>
      <c r="C587" t="s">
        <v>2006</v>
      </c>
      <c r="D587">
        <v>1.956</v>
      </c>
      <c r="E587">
        <v>1.956</v>
      </c>
      <c r="F587">
        <v>1.956</v>
      </c>
      <c r="G587">
        <v>1.956</v>
      </c>
      <c r="H587">
        <v>1.956</v>
      </c>
      <c r="I587">
        <v>1.956</v>
      </c>
      <c r="J587">
        <v>1.956</v>
      </c>
      <c r="K587">
        <v>1.956</v>
      </c>
      <c r="L587">
        <v>1.956</v>
      </c>
    </row>
    <row r="588" spans="1:12" x14ac:dyDescent="0.45">
      <c r="A588" t="s">
        <v>2043</v>
      </c>
      <c r="B588">
        <v>2006</v>
      </c>
      <c r="C588" t="s">
        <v>2007</v>
      </c>
      <c r="D588">
        <v>5.8999999999999999E-3</v>
      </c>
      <c r="E588">
        <v>5.8999999999999999E-3</v>
      </c>
      <c r="F588">
        <v>5.8999999999999999E-3</v>
      </c>
      <c r="G588">
        <v>5.8999999999999999E-3</v>
      </c>
      <c r="H588">
        <v>5.8999999999999999E-3</v>
      </c>
      <c r="I588">
        <v>5.8999999999999999E-3</v>
      </c>
      <c r="J588">
        <v>5.8999999999999999E-3</v>
      </c>
      <c r="K588">
        <v>5.8999999999999999E-3</v>
      </c>
      <c r="L588">
        <v>5.8999999999999999E-3</v>
      </c>
    </row>
    <row r="589" spans="1:12" x14ac:dyDescent="0.45">
      <c r="A589" t="s">
        <v>2043</v>
      </c>
      <c r="B589">
        <v>2006</v>
      </c>
      <c r="C589" t="s">
        <v>2008</v>
      </c>
      <c r="D589">
        <v>0.47610000000000002</v>
      </c>
      <c r="E589">
        <v>0.47610000000000002</v>
      </c>
      <c r="F589">
        <v>0.47610000000000002</v>
      </c>
      <c r="G589">
        <v>0.47610000000000002</v>
      </c>
      <c r="H589">
        <v>0.47610000000000002</v>
      </c>
      <c r="I589">
        <v>0.47610000000000002</v>
      </c>
      <c r="J589">
        <v>0.47610000000000002</v>
      </c>
      <c r="K589">
        <v>0.47610000000000002</v>
      </c>
      <c r="L589">
        <v>0.47610000000000002</v>
      </c>
    </row>
    <row r="590" spans="1:12" x14ac:dyDescent="0.45">
      <c r="A590" t="s">
        <v>2044</v>
      </c>
      <c r="B590">
        <v>2006</v>
      </c>
      <c r="C590" t="s">
        <v>2007</v>
      </c>
      <c r="D590">
        <v>4.0000000000000002E-4</v>
      </c>
      <c r="E590">
        <v>4.0000000000000002E-4</v>
      </c>
      <c r="F590">
        <v>4.0000000000000002E-4</v>
      </c>
      <c r="G590">
        <v>4.0000000000000002E-4</v>
      </c>
      <c r="H590">
        <v>4.0000000000000002E-4</v>
      </c>
      <c r="I590">
        <v>4.0000000000000002E-4</v>
      </c>
      <c r="J590">
        <v>4.0000000000000002E-4</v>
      </c>
      <c r="K590">
        <v>4.0000000000000002E-4</v>
      </c>
      <c r="L590">
        <v>4.0000000000000002E-4</v>
      </c>
    </row>
    <row r="591" spans="1:12" x14ac:dyDescent="0.45">
      <c r="A591" t="s">
        <v>2044</v>
      </c>
      <c r="B591">
        <v>2006</v>
      </c>
      <c r="C591" t="s">
        <v>2006</v>
      </c>
      <c r="D591">
        <v>0.161</v>
      </c>
      <c r="E591">
        <v>0.161</v>
      </c>
      <c r="F591">
        <v>0.161</v>
      </c>
      <c r="G591">
        <v>0.161</v>
      </c>
      <c r="H591">
        <v>0.161</v>
      </c>
      <c r="I591">
        <v>0.161</v>
      </c>
      <c r="J591">
        <v>0.161</v>
      </c>
      <c r="K591">
        <v>0.161</v>
      </c>
      <c r="L591">
        <v>0.161</v>
      </c>
    </row>
    <row r="592" spans="1:12" x14ac:dyDescent="0.45">
      <c r="A592" t="s">
        <v>2044</v>
      </c>
      <c r="B592">
        <v>2006</v>
      </c>
      <c r="C592" t="s">
        <v>2011</v>
      </c>
      <c r="D592">
        <v>5.0000000000000001E-3</v>
      </c>
      <c r="E592">
        <v>5.0000000000000001E-3</v>
      </c>
      <c r="F592">
        <v>5.0000000000000001E-3</v>
      </c>
      <c r="G592">
        <v>5.0000000000000001E-3</v>
      </c>
      <c r="H592">
        <v>5.0000000000000001E-3</v>
      </c>
      <c r="I592">
        <v>5.0000000000000001E-3</v>
      </c>
      <c r="J592">
        <v>5.0000000000000001E-3</v>
      </c>
      <c r="K592">
        <v>5.0000000000000001E-3</v>
      </c>
      <c r="L592">
        <v>5.0000000000000001E-3</v>
      </c>
    </row>
    <row r="593" spans="1:12" x14ac:dyDescent="0.45">
      <c r="A593" t="s">
        <v>2044</v>
      </c>
      <c r="B593">
        <v>2006</v>
      </c>
      <c r="C593" t="s">
        <v>2009</v>
      </c>
      <c r="D593">
        <v>1.04E-2</v>
      </c>
      <c r="E593">
        <v>1.04E-2</v>
      </c>
      <c r="F593">
        <v>1.04E-2</v>
      </c>
      <c r="G593">
        <v>1.04E-2</v>
      </c>
      <c r="H593">
        <v>1.04E-2</v>
      </c>
      <c r="I593">
        <v>1.04E-2</v>
      </c>
      <c r="J593">
        <v>1.04E-2</v>
      </c>
      <c r="K593">
        <v>1.04E-2</v>
      </c>
      <c r="L593">
        <v>1.04E-2</v>
      </c>
    </row>
    <row r="594" spans="1:12" x14ac:dyDescent="0.45">
      <c r="A594" t="s">
        <v>2044</v>
      </c>
      <c r="B594">
        <v>2006</v>
      </c>
      <c r="C594" t="s">
        <v>2005</v>
      </c>
      <c r="D594">
        <v>0.23200000000000001</v>
      </c>
      <c r="E594">
        <v>0.23200000000000001</v>
      </c>
      <c r="F594">
        <v>0.23200000000000001</v>
      </c>
      <c r="G594">
        <v>0.23200000000000001</v>
      </c>
      <c r="H594">
        <v>0.23200000000000001</v>
      </c>
      <c r="I594">
        <v>0.23200000000000001</v>
      </c>
      <c r="J594">
        <v>0.23200000000000001</v>
      </c>
      <c r="K594">
        <v>0.23200000000000001</v>
      </c>
      <c r="L594">
        <v>0.23200000000000001</v>
      </c>
    </row>
    <row r="595" spans="1:12" x14ac:dyDescent="0.45">
      <c r="A595" t="s">
        <v>2044</v>
      </c>
      <c r="B595">
        <v>2006</v>
      </c>
      <c r="C595" t="s">
        <v>2008</v>
      </c>
      <c r="D595">
        <v>3.4299999999999997E-2</v>
      </c>
      <c r="E595">
        <v>3.4299999999999997E-2</v>
      </c>
      <c r="F595">
        <v>3.4299999999999997E-2</v>
      </c>
      <c r="G595">
        <v>3.4299999999999997E-2</v>
      </c>
      <c r="H595">
        <v>3.4299999999999997E-2</v>
      </c>
      <c r="I595">
        <v>3.4299999999999997E-2</v>
      </c>
      <c r="J595">
        <v>3.4299999999999997E-2</v>
      </c>
      <c r="K595">
        <v>3.4299999999999997E-2</v>
      </c>
      <c r="L595">
        <v>3.4299999999999997E-2</v>
      </c>
    </row>
    <row r="596" spans="1:12" x14ac:dyDescent="0.45">
      <c r="A596" t="s">
        <v>2044</v>
      </c>
      <c r="B596">
        <v>2006</v>
      </c>
      <c r="C596" t="s">
        <v>2010</v>
      </c>
      <c r="D596">
        <v>2.0899999999999998E-2</v>
      </c>
      <c r="E596">
        <v>2.0899999999999998E-2</v>
      </c>
      <c r="F596">
        <v>2.0899999999999998E-2</v>
      </c>
      <c r="G596">
        <v>2.0899999999999998E-2</v>
      </c>
      <c r="H596">
        <v>2.0899999999999998E-2</v>
      </c>
      <c r="I596">
        <v>2.0899999999999998E-2</v>
      </c>
      <c r="J596">
        <v>2.0899999999999998E-2</v>
      </c>
      <c r="K596">
        <v>2.0899999999999998E-2</v>
      </c>
      <c r="L596">
        <v>2.0899999999999998E-2</v>
      </c>
    </row>
    <row r="597" spans="1:12" x14ac:dyDescent="0.45">
      <c r="A597" t="s">
        <v>2045</v>
      </c>
      <c r="B597">
        <v>2006</v>
      </c>
      <c r="C597" t="s">
        <v>2006</v>
      </c>
      <c r="D597">
        <v>2.3325999999999998</v>
      </c>
      <c r="E597">
        <v>2.3325999999999998</v>
      </c>
      <c r="F597">
        <v>2.3325999999999998</v>
      </c>
      <c r="G597">
        <v>2.3325999999999998</v>
      </c>
      <c r="H597">
        <v>2.3325999999999998</v>
      </c>
      <c r="I597">
        <v>2.3325999999999998</v>
      </c>
      <c r="J597">
        <v>2.3325999999999998</v>
      </c>
      <c r="K597">
        <v>2.3325999999999998</v>
      </c>
      <c r="L597">
        <v>2.3325999999999998</v>
      </c>
    </row>
    <row r="598" spans="1:12" x14ac:dyDescent="0.45">
      <c r="A598" t="s">
        <v>2045</v>
      </c>
      <c r="B598">
        <v>2006</v>
      </c>
      <c r="C598" t="s">
        <v>2008</v>
      </c>
      <c r="D598">
        <v>0.62009999999999998</v>
      </c>
      <c r="E598">
        <v>0.62009999999999998</v>
      </c>
      <c r="F598">
        <v>0.62009999999999998</v>
      </c>
      <c r="G598">
        <v>0.62009999999999998</v>
      </c>
      <c r="H598">
        <v>0.62009999999999998</v>
      </c>
      <c r="I598">
        <v>0.62009999999999998</v>
      </c>
      <c r="J598">
        <v>0.62009999999999998</v>
      </c>
      <c r="K598">
        <v>0.62009999999999998</v>
      </c>
      <c r="L598">
        <v>0.62009999999999998</v>
      </c>
    </row>
    <row r="599" spans="1:12" x14ac:dyDescent="0.45">
      <c r="A599" t="s">
        <v>2045</v>
      </c>
      <c r="B599">
        <v>2006</v>
      </c>
      <c r="C599" t="s">
        <v>2010</v>
      </c>
      <c r="D599">
        <v>0.378</v>
      </c>
      <c r="E599">
        <v>0.378</v>
      </c>
      <c r="F599">
        <v>0.378</v>
      </c>
      <c r="G599">
        <v>0.378</v>
      </c>
      <c r="H599">
        <v>0.378</v>
      </c>
      <c r="I599">
        <v>0.378</v>
      </c>
      <c r="J599">
        <v>0.378</v>
      </c>
      <c r="K599">
        <v>0.378</v>
      </c>
      <c r="L599">
        <v>0.378</v>
      </c>
    </row>
    <row r="600" spans="1:12" x14ac:dyDescent="0.45">
      <c r="A600" t="s">
        <v>2045</v>
      </c>
      <c r="B600">
        <v>2006</v>
      </c>
      <c r="C600" t="s">
        <v>2011</v>
      </c>
      <c r="D600">
        <v>9.06E-2</v>
      </c>
      <c r="E600">
        <v>9.06E-2</v>
      </c>
      <c r="F600">
        <v>9.06E-2</v>
      </c>
      <c r="G600">
        <v>9.06E-2</v>
      </c>
      <c r="H600">
        <v>9.06E-2</v>
      </c>
      <c r="I600">
        <v>9.06E-2</v>
      </c>
      <c r="J600">
        <v>9.06E-2</v>
      </c>
      <c r="K600">
        <v>9.06E-2</v>
      </c>
      <c r="L600">
        <v>9.06E-2</v>
      </c>
    </row>
    <row r="601" spans="1:12" x14ac:dyDescent="0.45">
      <c r="A601" t="s">
        <v>2045</v>
      </c>
      <c r="B601">
        <v>2006</v>
      </c>
      <c r="C601" t="s">
        <v>2009</v>
      </c>
      <c r="D601">
        <v>0.17749999999999999</v>
      </c>
      <c r="E601">
        <v>0.17749999999999999</v>
      </c>
      <c r="F601">
        <v>0.17749999999999999</v>
      </c>
      <c r="G601">
        <v>0.17749999999999999</v>
      </c>
      <c r="H601">
        <v>0.17749999999999999</v>
      </c>
      <c r="I601">
        <v>0.17749999999999999</v>
      </c>
      <c r="J601">
        <v>0.17749999999999999</v>
      </c>
      <c r="K601">
        <v>0.17749999999999999</v>
      </c>
      <c r="L601">
        <v>0.17749999999999999</v>
      </c>
    </row>
    <row r="602" spans="1:12" x14ac:dyDescent="0.45">
      <c r="A602" t="s">
        <v>2045</v>
      </c>
      <c r="B602">
        <v>2006</v>
      </c>
      <c r="C602" t="s">
        <v>2007</v>
      </c>
      <c r="D602">
        <v>7.7000000000000002E-3</v>
      </c>
      <c r="E602">
        <v>7.7000000000000002E-3</v>
      </c>
      <c r="F602">
        <v>7.7000000000000002E-3</v>
      </c>
      <c r="G602">
        <v>7.7000000000000002E-3</v>
      </c>
      <c r="H602">
        <v>7.7000000000000002E-3</v>
      </c>
      <c r="I602">
        <v>7.7000000000000002E-3</v>
      </c>
      <c r="J602">
        <v>7.7000000000000002E-3</v>
      </c>
      <c r="K602">
        <v>7.7000000000000002E-3</v>
      </c>
      <c r="L602">
        <v>7.7000000000000002E-3</v>
      </c>
    </row>
    <row r="603" spans="1:12" x14ac:dyDescent="0.45">
      <c r="A603" t="s">
        <v>2045</v>
      </c>
      <c r="B603">
        <v>2006</v>
      </c>
      <c r="C603" t="s">
        <v>2005</v>
      </c>
      <c r="D603">
        <v>3.6065</v>
      </c>
      <c r="E603">
        <v>3.6065</v>
      </c>
      <c r="F603">
        <v>3.6065</v>
      </c>
      <c r="G603">
        <v>3.6065</v>
      </c>
      <c r="H603">
        <v>3.6065</v>
      </c>
      <c r="I603">
        <v>3.6065</v>
      </c>
      <c r="J603">
        <v>3.6065</v>
      </c>
      <c r="K603">
        <v>3.6065</v>
      </c>
      <c r="L603">
        <v>3.6065</v>
      </c>
    </row>
    <row r="604" spans="1:12" x14ac:dyDescent="0.45">
      <c r="A604" t="s">
        <v>2046</v>
      </c>
      <c r="B604">
        <v>2006</v>
      </c>
      <c r="C604" t="s">
        <v>2006</v>
      </c>
      <c r="D604">
        <v>0.85409999999999997</v>
      </c>
      <c r="E604">
        <v>0.85409999999999997</v>
      </c>
      <c r="F604">
        <v>0.85409999999999997</v>
      </c>
      <c r="G604">
        <v>0.85409999999999997</v>
      </c>
      <c r="H604">
        <v>0.85409999999999997</v>
      </c>
      <c r="I604">
        <v>0.85409999999999997</v>
      </c>
      <c r="J604">
        <v>0.85409999999999997</v>
      </c>
      <c r="K604">
        <v>0.85409999999999997</v>
      </c>
      <c r="L604">
        <v>0.85409999999999997</v>
      </c>
    </row>
    <row r="605" spans="1:12" x14ac:dyDescent="0.45">
      <c r="A605" t="s">
        <v>2046</v>
      </c>
      <c r="B605">
        <v>2006</v>
      </c>
      <c r="C605" t="s">
        <v>2005</v>
      </c>
      <c r="D605">
        <v>1.2486999999999999</v>
      </c>
      <c r="E605">
        <v>1.2486999999999999</v>
      </c>
      <c r="F605">
        <v>1.2486999999999999</v>
      </c>
      <c r="G605">
        <v>1.2486999999999999</v>
      </c>
      <c r="H605">
        <v>1.2486999999999999</v>
      </c>
      <c r="I605">
        <v>1.2486999999999999</v>
      </c>
      <c r="J605">
        <v>1.2486999999999999</v>
      </c>
      <c r="K605">
        <v>1.2486999999999999</v>
      </c>
      <c r="L605">
        <v>1.2486999999999999</v>
      </c>
    </row>
    <row r="606" spans="1:12" x14ac:dyDescent="0.45">
      <c r="A606" t="s">
        <v>2046</v>
      </c>
      <c r="B606">
        <v>2006</v>
      </c>
      <c r="C606" t="s">
        <v>2007</v>
      </c>
      <c r="D606">
        <v>2.3999999999999998E-3</v>
      </c>
      <c r="E606">
        <v>2.3999999999999998E-3</v>
      </c>
      <c r="F606">
        <v>2.3999999999999998E-3</v>
      </c>
      <c r="G606">
        <v>2.3999999999999998E-3</v>
      </c>
      <c r="H606">
        <v>2.3999999999999998E-3</v>
      </c>
      <c r="I606">
        <v>2.3999999999999998E-3</v>
      </c>
      <c r="J606">
        <v>2.3999999999999998E-3</v>
      </c>
      <c r="K606">
        <v>2.3999999999999998E-3</v>
      </c>
      <c r="L606">
        <v>2.3999999999999998E-3</v>
      </c>
    </row>
    <row r="607" spans="1:12" x14ac:dyDescent="0.45">
      <c r="A607" t="s">
        <v>2046</v>
      </c>
      <c r="B607">
        <v>2006</v>
      </c>
      <c r="C607" t="s">
        <v>2010</v>
      </c>
      <c r="D607">
        <v>0.1162</v>
      </c>
      <c r="E607">
        <v>0.1162</v>
      </c>
      <c r="F607">
        <v>0.1162</v>
      </c>
      <c r="G607">
        <v>0.1162</v>
      </c>
      <c r="H607">
        <v>0.1162</v>
      </c>
      <c r="I607">
        <v>0.1162</v>
      </c>
      <c r="J607">
        <v>0.1162</v>
      </c>
      <c r="K607">
        <v>0.1162</v>
      </c>
      <c r="L607">
        <v>0.1162</v>
      </c>
    </row>
    <row r="608" spans="1:12" x14ac:dyDescent="0.45">
      <c r="A608" t="s">
        <v>2046</v>
      </c>
      <c r="B608">
        <v>2006</v>
      </c>
      <c r="C608" t="s">
        <v>2008</v>
      </c>
      <c r="D608">
        <v>0.19059999999999999</v>
      </c>
      <c r="E608">
        <v>0.19059999999999999</v>
      </c>
      <c r="F608">
        <v>0.19059999999999999</v>
      </c>
      <c r="G608">
        <v>0.19059999999999999</v>
      </c>
      <c r="H608">
        <v>0.19059999999999999</v>
      </c>
      <c r="I608">
        <v>0.19059999999999999</v>
      </c>
      <c r="J608">
        <v>0.19059999999999999</v>
      </c>
      <c r="K608">
        <v>0.19059999999999999</v>
      </c>
      <c r="L608">
        <v>0.19059999999999999</v>
      </c>
    </row>
    <row r="609" spans="1:12" x14ac:dyDescent="0.45">
      <c r="A609" t="s">
        <v>2046</v>
      </c>
      <c r="B609">
        <v>2006</v>
      </c>
      <c r="C609" t="s">
        <v>2009</v>
      </c>
      <c r="D609">
        <v>5.7500000000000002E-2</v>
      </c>
      <c r="E609">
        <v>5.7500000000000002E-2</v>
      </c>
      <c r="F609">
        <v>5.7500000000000002E-2</v>
      </c>
      <c r="G609">
        <v>5.7500000000000002E-2</v>
      </c>
      <c r="H609">
        <v>5.7500000000000002E-2</v>
      </c>
      <c r="I609">
        <v>5.7500000000000002E-2</v>
      </c>
      <c r="J609">
        <v>5.7500000000000002E-2</v>
      </c>
      <c r="K609">
        <v>5.7500000000000002E-2</v>
      </c>
      <c r="L609">
        <v>5.7500000000000002E-2</v>
      </c>
    </row>
    <row r="610" spans="1:12" x14ac:dyDescent="0.45">
      <c r="A610" t="s">
        <v>2046</v>
      </c>
      <c r="B610">
        <v>2006</v>
      </c>
      <c r="C610" t="s">
        <v>2011</v>
      </c>
      <c r="D610">
        <v>2.7900000000000001E-2</v>
      </c>
      <c r="E610">
        <v>2.7900000000000001E-2</v>
      </c>
      <c r="F610">
        <v>2.7900000000000001E-2</v>
      </c>
      <c r="G610">
        <v>2.7900000000000001E-2</v>
      </c>
      <c r="H610">
        <v>2.7900000000000001E-2</v>
      </c>
      <c r="I610">
        <v>2.7900000000000001E-2</v>
      </c>
      <c r="J610">
        <v>2.7900000000000001E-2</v>
      </c>
      <c r="K610">
        <v>2.7900000000000001E-2</v>
      </c>
      <c r="L610">
        <v>2.7900000000000001E-2</v>
      </c>
    </row>
    <row r="611" spans="1:12" x14ac:dyDescent="0.45">
      <c r="A611" t="s">
        <v>2047</v>
      </c>
      <c r="B611">
        <v>2006</v>
      </c>
      <c r="C611" t="s">
        <v>2009</v>
      </c>
      <c r="D611">
        <v>4.7699999999999999E-2</v>
      </c>
      <c r="E611">
        <v>4.7699999999999999E-2</v>
      </c>
      <c r="F611">
        <v>4.7699999999999999E-2</v>
      </c>
      <c r="G611">
        <v>4.7699999999999999E-2</v>
      </c>
      <c r="H611">
        <v>4.7699999999999999E-2</v>
      </c>
      <c r="I611">
        <v>4.7699999999999999E-2</v>
      </c>
      <c r="J611">
        <v>4.7699999999999999E-2</v>
      </c>
      <c r="K611">
        <v>4.7699999999999999E-2</v>
      </c>
      <c r="L611">
        <v>4.7699999999999999E-2</v>
      </c>
    </row>
    <row r="612" spans="1:12" x14ac:dyDescent="0.45">
      <c r="A612" t="s">
        <v>2047</v>
      </c>
      <c r="B612">
        <v>2006</v>
      </c>
      <c r="C612" t="s">
        <v>2005</v>
      </c>
      <c r="D612">
        <v>1.0213000000000001</v>
      </c>
      <c r="E612">
        <v>1.0213000000000001</v>
      </c>
      <c r="F612">
        <v>1.0213000000000001</v>
      </c>
      <c r="G612">
        <v>1.0213000000000001</v>
      </c>
      <c r="H612">
        <v>1.0213000000000001</v>
      </c>
      <c r="I612">
        <v>1.0213000000000001</v>
      </c>
      <c r="J612">
        <v>1.0213000000000001</v>
      </c>
      <c r="K612">
        <v>1.0213000000000001</v>
      </c>
      <c r="L612">
        <v>1.0213000000000001</v>
      </c>
    </row>
    <row r="613" spans="1:12" x14ac:dyDescent="0.45">
      <c r="A613" t="s">
        <v>2047</v>
      </c>
      <c r="B613">
        <v>2006</v>
      </c>
      <c r="C613" t="s">
        <v>2007</v>
      </c>
      <c r="D613">
        <v>2.3999999999999998E-3</v>
      </c>
      <c r="E613">
        <v>2.3999999999999998E-3</v>
      </c>
      <c r="F613">
        <v>2.3999999999999998E-3</v>
      </c>
      <c r="G613">
        <v>2.3999999999999998E-3</v>
      </c>
      <c r="H613">
        <v>2.3999999999999998E-3</v>
      </c>
      <c r="I613">
        <v>2.3999999999999998E-3</v>
      </c>
      <c r="J613">
        <v>2.3999999999999998E-3</v>
      </c>
      <c r="K613">
        <v>2.3999999999999998E-3</v>
      </c>
      <c r="L613">
        <v>2.3999999999999998E-3</v>
      </c>
    </row>
    <row r="614" spans="1:12" x14ac:dyDescent="0.45">
      <c r="A614" t="s">
        <v>2047</v>
      </c>
      <c r="B614">
        <v>2006</v>
      </c>
      <c r="C614" t="s">
        <v>2010</v>
      </c>
      <c r="D614">
        <v>0.11940000000000001</v>
      </c>
      <c r="E614">
        <v>0.11940000000000001</v>
      </c>
      <c r="F614">
        <v>0.11940000000000001</v>
      </c>
      <c r="G614">
        <v>0.11940000000000001</v>
      </c>
      <c r="H614">
        <v>0.11940000000000001</v>
      </c>
      <c r="I614">
        <v>0.11940000000000001</v>
      </c>
      <c r="J614">
        <v>0.11940000000000001</v>
      </c>
      <c r="K614">
        <v>0.11940000000000001</v>
      </c>
      <c r="L614">
        <v>0.11940000000000001</v>
      </c>
    </row>
    <row r="615" spans="1:12" x14ac:dyDescent="0.45">
      <c r="A615" t="s">
        <v>2047</v>
      </c>
      <c r="B615">
        <v>2006</v>
      </c>
      <c r="C615" t="s">
        <v>2008</v>
      </c>
      <c r="D615">
        <v>0.19589999999999999</v>
      </c>
      <c r="E615">
        <v>0.19589999999999999</v>
      </c>
      <c r="F615">
        <v>0.19589999999999999</v>
      </c>
      <c r="G615">
        <v>0.19589999999999999</v>
      </c>
      <c r="H615">
        <v>0.19589999999999999</v>
      </c>
      <c r="I615">
        <v>0.19589999999999999</v>
      </c>
      <c r="J615">
        <v>0.19589999999999999</v>
      </c>
      <c r="K615">
        <v>0.19589999999999999</v>
      </c>
      <c r="L615">
        <v>0.19589999999999999</v>
      </c>
    </row>
    <row r="616" spans="1:12" x14ac:dyDescent="0.45">
      <c r="A616" t="s">
        <v>2047</v>
      </c>
      <c r="B616">
        <v>2006</v>
      </c>
      <c r="C616" t="s">
        <v>2011</v>
      </c>
      <c r="D616">
        <v>2.86E-2</v>
      </c>
      <c r="E616">
        <v>2.86E-2</v>
      </c>
      <c r="F616">
        <v>2.86E-2</v>
      </c>
      <c r="G616">
        <v>2.86E-2</v>
      </c>
      <c r="H616">
        <v>2.86E-2</v>
      </c>
      <c r="I616">
        <v>2.86E-2</v>
      </c>
      <c r="J616">
        <v>2.86E-2</v>
      </c>
      <c r="K616">
        <v>2.86E-2</v>
      </c>
      <c r="L616">
        <v>2.86E-2</v>
      </c>
    </row>
    <row r="617" spans="1:12" x14ac:dyDescent="0.45">
      <c r="A617" t="s">
        <v>2047</v>
      </c>
      <c r="B617">
        <v>2006</v>
      </c>
      <c r="C617" t="s">
        <v>2006</v>
      </c>
      <c r="D617">
        <v>0.62719999999999998</v>
      </c>
      <c r="E617">
        <v>0.62719999999999998</v>
      </c>
      <c r="F617">
        <v>0.62719999999999998</v>
      </c>
      <c r="G617">
        <v>0.62719999999999998</v>
      </c>
      <c r="H617">
        <v>0.62719999999999998</v>
      </c>
      <c r="I617">
        <v>0.62719999999999998</v>
      </c>
      <c r="J617">
        <v>0.62719999999999998</v>
      </c>
      <c r="K617">
        <v>0.62719999999999998</v>
      </c>
      <c r="L617">
        <v>0.62719999999999998</v>
      </c>
    </row>
    <row r="618" spans="1:12" x14ac:dyDescent="0.45">
      <c r="A618" t="s">
        <v>2048</v>
      </c>
      <c r="B618">
        <v>2006</v>
      </c>
      <c r="C618" t="s">
        <v>2011</v>
      </c>
      <c r="D618">
        <v>9.8199999999999996E-2</v>
      </c>
      <c r="E618">
        <v>9.8199999999999996E-2</v>
      </c>
      <c r="F618">
        <v>9.8199999999999996E-2</v>
      </c>
      <c r="G618">
        <v>9.8199999999999996E-2</v>
      </c>
      <c r="H618">
        <v>9.8199999999999996E-2</v>
      </c>
      <c r="I618">
        <v>9.8199999999999996E-2</v>
      </c>
      <c r="J618">
        <v>9.8199999999999996E-2</v>
      </c>
      <c r="K618">
        <v>9.8199999999999996E-2</v>
      </c>
      <c r="L618">
        <v>9.8199999999999996E-2</v>
      </c>
    </row>
    <row r="619" spans="1:12" x14ac:dyDescent="0.45">
      <c r="A619" t="s">
        <v>2048</v>
      </c>
      <c r="B619">
        <v>2006</v>
      </c>
      <c r="C619" t="s">
        <v>2006</v>
      </c>
      <c r="D619">
        <v>1.9607000000000001</v>
      </c>
      <c r="E619">
        <v>1.9607000000000001</v>
      </c>
      <c r="F619">
        <v>1.9607000000000001</v>
      </c>
      <c r="G619">
        <v>1.9607000000000001</v>
      </c>
      <c r="H619">
        <v>1.9607000000000001</v>
      </c>
      <c r="I619">
        <v>1.9607000000000001</v>
      </c>
      <c r="J619">
        <v>1.9607000000000001</v>
      </c>
      <c r="K619">
        <v>1.9607000000000001</v>
      </c>
      <c r="L619">
        <v>1.9607000000000001</v>
      </c>
    </row>
    <row r="620" spans="1:12" x14ac:dyDescent="0.45">
      <c r="A620" t="s">
        <v>2048</v>
      </c>
      <c r="B620">
        <v>2006</v>
      </c>
      <c r="C620" t="s">
        <v>2008</v>
      </c>
      <c r="D620">
        <v>0.67190000000000005</v>
      </c>
      <c r="E620">
        <v>0.67190000000000005</v>
      </c>
      <c r="F620">
        <v>0.67190000000000005</v>
      </c>
      <c r="G620">
        <v>0.67190000000000005</v>
      </c>
      <c r="H620">
        <v>0.67190000000000005</v>
      </c>
      <c r="I620">
        <v>0.67190000000000005</v>
      </c>
      <c r="J620">
        <v>0.67190000000000005</v>
      </c>
      <c r="K620">
        <v>0.67190000000000005</v>
      </c>
      <c r="L620">
        <v>0.67190000000000005</v>
      </c>
    </row>
    <row r="621" spans="1:12" x14ac:dyDescent="0.45">
      <c r="A621" t="s">
        <v>2048</v>
      </c>
      <c r="B621">
        <v>2006</v>
      </c>
      <c r="C621" t="s">
        <v>2005</v>
      </c>
      <c r="D621">
        <v>3.3102</v>
      </c>
      <c r="E621">
        <v>3.3102</v>
      </c>
      <c r="F621">
        <v>3.3102</v>
      </c>
      <c r="G621">
        <v>3.3102</v>
      </c>
      <c r="H621">
        <v>3.3102</v>
      </c>
      <c r="I621">
        <v>3.3102</v>
      </c>
      <c r="J621">
        <v>3.3102</v>
      </c>
      <c r="K621">
        <v>3.3102</v>
      </c>
      <c r="L621">
        <v>3.3102</v>
      </c>
    </row>
    <row r="622" spans="1:12" x14ac:dyDescent="0.45">
      <c r="A622" t="s">
        <v>2048</v>
      </c>
      <c r="B622">
        <v>2006</v>
      </c>
      <c r="C622" t="s">
        <v>2009</v>
      </c>
      <c r="D622">
        <v>0.16159999999999999</v>
      </c>
      <c r="E622">
        <v>0.16159999999999999</v>
      </c>
      <c r="F622">
        <v>0.16159999999999999</v>
      </c>
      <c r="G622">
        <v>0.16159999999999999</v>
      </c>
      <c r="H622">
        <v>0.16159999999999999</v>
      </c>
      <c r="I622">
        <v>0.16159999999999999</v>
      </c>
      <c r="J622">
        <v>0.16159999999999999</v>
      </c>
      <c r="K622">
        <v>0.16159999999999999</v>
      </c>
      <c r="L622">
        <v>0.16159999999999999</v>
      </c>
    </row>
    <row r="623" spans="1:12" x14ac:dyDescent="0.45">
      <c r="A623" t="s">
        <v>2048</v>
      </c>
      <c r="B623">
        <v>2006</v>
      </c>
      <c r="C623" t="s">
        <v>2007</v>
      </c>
      <c r="D623">
        <v>8.3000000000000001E-3</v>
      </c>
      <c r="E623">
        <v>8.3000000000000001E-3</v>
      </c>
      <c r="F623">
        <v>8.3000000000000001E-3</v>
      </c>
      <c r="G623">
        <v>8.3000000000000001E-3</v>
      </c>
      <c r="H623">
        <v>8.3000000000000001E-3</v>
      </c>
      <c r="I623">
        <v>8.3000000000000001E-3</v>
      </c>
      <c r="J623">
        <v>8.3000000000000001E-3</v>
      </c>
      <c r="K623">
        <v>8.3000000000000001E-3</v>
      </c>
      <c r="L623">
        <v>8.3000000000000001E-3</v>
      </c>
    </row>
    <row r="624" spans="1:12" x14ac:dyDescent="0.45">
      <c r="A624" t="s">
        <v>2048</v>
      </c>
      <c r="B624">
        <v>2006</v>
      </c>
      <c r="C624" t="s">
        <v>2010</v>
      </c>
      <c r="D624">
        <v>0.40960000000000002</v>
      </c>
      <c r="E624">
        <v>0.40960000000000002</v>
      </c>
      <c r="F624">
        <v>0.40960000000000002</v>
      </c>
      <c r="G624">
        <v>0.40960000000000002</v>
      </c>
      <c r="H624">
        <v>0.40960000000000002</v>
      </c>
      <c r="I624">
        <v>0.40960000000000002</v>
      </c>
      <c r="J624">
        <v>0.40960000000000002</v>
      </c>
      <c r="K624">
        <v>0.40960000000000002</v>
      </c>
      <c r="L624">
        <v>0.40960000000000002</v>
      </c>
    </row>
    <row r="625" spans="1:12" x14ac:dyDescent="0.45">
      <c r="A625" t="s">
        <v>2049</v>
      </c>
      <c r="B625">
        <v>2006</v>
      </c>
      <c r="C625" t="s">
        <v>2006</v>
      </c>
      <c r="D625">
        <v>0.16500000000000001</v>
      </c>
      <c r="E625">
        <v>0.16500000000000001</v>
      </c>
      <c r="F625">
        <v>0.16500000000000001</v>
      </c>
      <c r="G625">
        <v>0.16500000000000001</v>
      </c>
      <c r="H625">
        <v>0.16500000000000001</v>
      </c>
      <c r="I625">
        <v>0.16500000000000001</v>
      </c>
      <c r="J625">
        <v>0.16500000000000001</v>
      </c>
      <c r="K625">
        <v>0.16500000000000001</v>
      </c>
      <c r="L625">
        <v>0.16500000000000001</v>
      </c>
    </row>
    <row r="626" spans="1:12" x14ac:dyDescent="0.45">
      <c r="A626" t="s">
        <v>2049</v>
      </c>
      <c r="B626">
        <v>2006</v>
      </c>
      <c r="C626" t="s">
        <v>2008</v>
      </c>
      <c r="D626">
        <v>5.8900000000000001E-2</v>
      </c>
      <c r="E626">
        <v>5.8900000000000001E-2</v>
      </c>
      <c r="F626">
        <v>5.8900000000000001E-2</v>
      </c>
      <c r="G626">
        <v>5.8900000000000001E-2</v>
      </c>
      <c r="H626">
        <v>5.8900000000000001E-2</v>
      </c>
      <c r="I626">
        <v>5.8900000000000001E-2</v>
      </c>
      <c r="J626">
        <v>5.8900000000000001E-2</v>
      </c>
      <c r="K626">
        <v>5.8900000000000001E-2</v>
      </c>
      <c r="L626">
        <v>5.8900000000000001E-2</v>
      </c>
    </row>
    <row r="627" spans="1:12" x14ac:dyDescent="0.45">
      <c r="A627" t="s">
        <v>2049</v>
      </c>
      <c r="B627">
        <v>2006</v>
      </c>
      <c r="C627" t="s">
        <v>2009</v>
      </c>
      <c r="D627">
        <v>1.3899999999999999E-2</v>
      </c>
      <c r="E627">
        <v>1.3899999999999999E-2</v>
      </c>
      <c r="F627">
        <v>1.3899999999999999E-2</v>
      </c>
      <c r="G627">
        <v>1.3899999999999999E-2</v>
      </c>
      <c r="H627">
        <v>1.3899999999999999E-2</v>
      </c>
      <c r="I627">
        <v>1.3899999999999999E-2</v>
      </c>
      <c r="J627">
        <v>1.3899999999999999E-2</v>
      </c>
      <c r="K627">
        <v>1.3899999999999999E-2</v>
      </c>
      <c r="L627">
        <v>1.3899999999999999E-2</v>
      </c>
    </row>
    <row r="628" spans="1:12" x14ac:dyDescent="0.45">
      <c r="A628" t="s">
        <v>2049</v>
      </c>
      <c r="B628">
        <v>2006</v>
      </c>
      <c r="C628" t="s">
        <v>2007</v>
      </c>
      <c r="D628">
        <v>6.9999999999999999E-4</v>
      </c>
      <c r="E628">
        <v>6.9999999999999999E-4</v>
      </c>
      <c r="F628">
        <v>6.9999999999999999E-4</v>
      </c>
      <c r="G628">
        <v>6.9999999999999999E-4</v>
      </c>
      <c r="H628">
        <v>6.9999999999999999E-4</v>
      </c>
      <c r="I628">
        <v>6.9999999999999999E-4</v>
      </c>
      <c r="J628">
        <v>6.9999999999999999E-4</v>
      </c>
      <c r="K628">
        <v>6.9999999999999999E-4</v>
      </c>
      <c r="L628">
        <v>6.9999999999999999E-4</v>
      </c>
    </row>
    <row r="629" spans="1:12" x14ac:dyDescent="0.45">
      <c r="A629" t="s">
        <v>2049</v>
      </c>
      <c r="B629">
        <v>2006</v>
      </c>
      <c r="C629" t="s">
        <v>2010</v>
      </c>
      <c r="D629">
        <v>3.5900000000000001E-2</v>
      </c>
      <c r="E629">
        <v>3.5900000000000001E-2</v>
      </c>
      <c r="F629">
        <v>3.5900000000000001E-2</v>
      </c>
      <c r="G629">
        <v>3.5900000000000001E-2</v>
      </c>
      <c r="H629">
        <v>3.5900000000000001E-2</v>
      </c>
      <c r="I629">
        <v>3.5900000000000001E-2</v>
      </c>
      <c r="J629">
        <v>3.5900000000000001E-2</v>
      </c>
      <c r="K629">
        <v>3.5900000000000001E-2</v>
      </c>
      <c r="L629">
        <v>3.5900000000000001E-2</v>
      </c>
    </row>
    <row r="630" spans="1:12" x14ac:dyDescent="0.45">
      <c r="A630" t="s">
        <v>2049</v>
      </c>
      <c r="B630">
        <v>2006</v>
      </c>
      <c r="C630" t="s">
        <v>2011</v>
      </c>
      <c r="D630">
        <v>8.6E-3</v>
      </c>
      <c r="E630">
        <v>8.6E-3</v>
      </c>
      <c r="F630">
        <v>8.6E-3</v>
      </c>
      <c r="G630">
        <v>8.6E-3</v>
      </c>
      <c r="H630">
        <v>8.6E-3</v>
      </c>
      <c r="I630">
        <v>8.6E-3</v>
      </c>
      <c r="J630">
        <v>8.6E-3</v>
      </c>
      <c r="K630">
        <v>8.6E-3</v>
      </c>
      <c r="L630">
        <v>8.6E-3</v>
      </c>
    </row>
    <row r="631" spans="1:12" x14ac:dyDescent="0.45">
      <c r="A631" t="s">
        <v>2049</v>
      </c>
      <c r="B631">
        <v>2006</v>
      </c>
      <c r="C631" t="s">
        <v>2005</v>
      </c>
      <c r="D631">
        <v>0.28310000000000002</v>
      </c>
      <c r="E631">
        <v>0.28310000000000002</v>
      </c>
      <c r="F631">
        <v>0.28310000000000002</v>
      </c>
      <c r="G631">
        <v>0.28310000000000002</v>
      </c>
      <c r="H631">
        <v>0.28310000000000002</v>
      </c>
      <c r="I631">
        <v>0.28310000000000002</v>
      </c>
      <c r="J631">
        <v>0.28310000000000002</v>
      </c>
      <c r="K631">
        <v>0.28310000000000002</v>
      </c>
      <c r="L631">
        <v>0.28310000000000002</v>
      </c>
    </row>
    <row r="632" spans="1:12" x14ac:dyDescent="0.45">
      <c r="A632" t="s">
        <v>2050</v>
      </c>
      <c r="B632">
        <v>2006</v>
      </c>
      <c r="C632" t="s">
        <v>2008</v>
      </c>
      <c r="D632">
        <v>0.23089999999999999</v>
      </c>
      <c r="E632">
        <v>0.23089999999999999</v>
      </c>
      <c r="F632">
        <v>0.23089999999999999</v>
      </c>
      <c r="G632">
        <v>0.23089999999999999</v>
      </c>
      <c r="H632">
        <v>0.23089999999999999</v>
      </c>
      <c r="I632">
        <v>0.23089999999999999</v>
      </c>
      <c r="J632">
        <v>0.23089999999999999</v>
      </c>
      <c r="K632">
        <v>0.23089999999999999</v>
      </c>
      <c r="L632">
        <v>0.23089999999999999</v>
      </c>
    </row>
    <row r="633" spans="1:12" x14ac:dyDescent="0.45">
      <c r="A633" t="s">
        <v>2050</v>
      </c>
      <c r="B633">
        <v>2006</v>
      </c>
      <c r="C633" t="s">
        <v>2009</v>
      </c>
      <c r="D633">
        <v>7.0900000000000005E-2</v>
      </c>
      <c r="E633">
        <v>7.0900000000000005E-2</v>
      </c>
      <c r="F633">
        <v>7.0900000000000005E-2</v>
      </c>
      <c r="G633">
        <v>7.0900000000000005E-2</v>
      </c>
      <c r="H633">
        <v>7.0900000000000005E-2</v>
      </c>
      <c r="I633">
        <v>7.0900000000000005E-2</v>
      </c>
      <c r="J633">
        <v>7.0900000000000005E-2</v>
      </c>
      <c r="K633">
        <v>7.0900000000000005E-2</v>
      </c>
      <c r="L633">
        <v>7.0900000000000005E-2</v>
      </c>
    </row>
    <row r="634" spans="1:12" x14ac:dyDescent="0.45">
      <c r="A634" t="s">
        <v>2050</v>
      </c>
      <c r="B634">
        <v>2006</v>
      </c>
      <c r="C634" t="s">
        <v>2010</v>
      </c>
      <c r="D634">
        <v>0.14069999999999999</v>
      </c>
      <c r="E634">
        <v>0.14069999999999999</v>
      </c>
      <c r="F634">
        <v>0.14069999999999999</v>
      </c>
      <c r="G634">
        <v>0.14069999999999999</v>
      </c>
      <c r="H634">
        <v>0.14069999999999999</v>
      </c>
      <c r="I634">
        <v>0.14069999999999999</v>
      </c>
      <c r="J634">
        <v>0.14069999999999999</v>
      </c>
      <c r="K634">
        <v>0.14069999999999999</v>
      </c>
      <c r="L634">
        <v>0.14069999999999999</v>
      </c>
    </row>
    <row r="635" spans="1:12" x14ac:dyDescent="0.45">
      <c r="A635" t="s">
        <v>2050</v>
      </c>
      <c r="B635">
        <v>2006</v>
      </c>
      <c r="C635" t="s">
        <v>2011</v>
      </c>
      <c r="D635">
        <v>3.3700000000000001E-2</v>
      </c>
      <c r="E635">
        <v>3.3700000000000001E-2</v>
      </c>
      <c r="F635">
        <v>3.3700000000000001E-2</v>
      </c>
      <c r="G635">
        <v>3.3700000000000001E-2</v>
      </c>
      <c r="H635">
        <v>3.3700000000000001E-2</v>
      </c>
      <c r="I635">
        <v>3.3700000000000001E-2</v>
      </c>
      <c r="J635">
        <v>3.3700000000000001E-2</v>
      </c>
      <c r="K635">
        <v>3.3700000000000001E-2</v>
      </c>
      <c r="L635">
        <v>3.3700000000000001E-2</v>
      </c>
    </row>
    <row r="636" spans="1:12" x14ac:dyDescent="0.45">
      <c r="A636" t="s">
        <v>2050</v>
      </c>
      <c r="B636">
        <v>2006</v>
      </c>
      <c r="C636" t="s">
        <v>2007</v>
      </c>
      <c r="D636">
        <v>2.8999999999999998E-3</v>
      </c>
      <c r="E636">
        <v>2.8999999999999998E-3</v>
      </c>
      <c r="F636">
        <v>2.8999999999999998E-3</v>
      </c>
      <c r="G636">
        <v>2.8999999999999998E-3</v>
      </c>
      <c r="H636">
        <v>2.8999999999999998E-3</v>
      </c>
      <c r="I636">
        <v>2.8999999999999998E-3</v>
      </c>
      <c r="J636">
        <v>2.8999999999999998E-3</v>
      </c>
      <c r="K636">
        <v>2.8999999999999998E-3</v>
      </c>
      <c r="L636">
        <v>2.8999999999999998E-3</v>
      </c>
    </row>
    <row r="637" spans="1:12" x14ac:dyDescent="0.45">
      <c r="A637" t="s">
        <v>2050</v>
      </c>
      <c r="B637">
        <v>2006</v>
      </c>
      <c r="C637" t="s">
        <v>2005</v>
      </c>
      <c r="D637">
        <v>1.3729</v>
      </c>
      <c r="E637">
        <v>1.3729</v>
      </c>
      <c r="F637">
        <v>1.3729</v>
      </c>
      <c r="G637">
        <v>1.3729</v>
      </c>
      <c r="H637">
        <v>1.3729</v>
      </c>
      <c r="I637">
        <v>1.3729</v>
      </c>
      <c r="J637">
        <v>1.3729</v>
      </c>
      <c r="K637">
        <v>1.3729</v>
      </c>
      <c r="L637">
        <v>1.3729</v>
      </c>
    </row>
    <row r="638" spans="1:12" x14ac:dyDescent="0.45">
      <c r="A638" t="s">
        <v>2050</v>
      </c>
      <c r="B638">
        <v>2006</v>
      </c>
      <c r="C638" t="s">
        <v>2006</v>
      </c>
      <c r="D638">
        <v>0.89390000000000003</v>
      </c>
      <c r="E638">
        <v>0.89390000000000003</v>
      </c>
      <c r="F638">
        <v>0.89390000000000003</v>
      </c>
      <c r="G638">
        <v>0.89390000000000003</v>
      </c>
      <c r="H638">
        <v>0.89390000000000003</v>
      </c>
      <c r="I638">
        <v>0.89390000000000003</v>
      </c>
      <c r="J638">
        <v>0.89390000000000003</v>
      </c>
      <c r="K638">
        <v>0.89390000000000003</v>
      </c>
      <c r="L638">
        <v>0.89390000000000003</v>
      </c>
    </row>
    <row r="639" spans="1:12" x14ac:dyDescent="0.45">
      <c r="A639" t="s">
        <v>2051</v>
      </c>
      <c r="B639">
        <v>2006</v>
      </c>
      <c r="C639" t="s">
        <v>2010</v>
      </c>
      <c r="D639">
        <v>2.5499999999999998E-2</v>
      </c>
      <c r="E639">
        <v>2.5499999999999998E-2</v>
      </c>
      <c r="F639">
        <v>2.5499999999999998E-2</v>
      </c>
      <c r="G639">
        <v>2.5499999999999998E-2</v>
      </c>
      <c r="H639">
        <v>2.5499999999999998E-2</v>
      </c>
      <c r="I639">
        <v>2.5499999999999998E-2</v>
      </c>
      <c r="J639">
        <v>2.5499999999999998E-2</v>
      </c>
      <c r="K639">
        <v>2.5499999999999998E-2</v>
      </c>
      <c r="L639">
        <v>2.5499999999999998E-2</v>
      </c>
    </row>
    <row r="640" spans="1:12" x14ac:dyDescent="0.45">
      <c r="A640" t="s">
        <v>2051</v>
      </c>
      <c r="B640">
        <v>2006</v>
      </c>
      <c r="C640" t="s">
        <v>2008</v>
      </c>
      <c r="D640">
        <v>4.1799999999999997E-2</v>
      </c>
      <c r="E640">
        <v>4.1799999999999997E-2</v>
      </c>
      <c r="F640">
        <v>4.1799999999999997E-2</v>
      </c>
      <c r="G640">
        <v>4.1799999999999997E-2</v>
      </c>
      <c r="H640">
        <v>4.1799999999999997E-2</v>
      </c>
      <c r="I640">
        <v>4.1799999999999997E-2</v>
      </c>
      <c r="J640">
        <v>4.1799999999999997E-2</v>
      </c>
      <c r="K640">
        <v>4.1799999999999997E-2</v>
      </c>
      <c r="L640">
        <v>4.1799999999999997E-2</v>
      </c>
    </row>
    <row r="641" spans="1:12" x14ac:dyDescent="0.45">
      <c r="A641" t="s">
        <v>2051</v>
      </c>
      <c r="B641">
        <v>2006</v>
      </c>
      <c r="C641" t="s">
        <v>2005</v>
      </c>
      <c r="D641">
        <v>0.24879999999999999</v>
      </c>
      <c r="E641">
        <v>0.24879999999999999</v>
      </c>
      <c r="F641">
        <v>0.24879999999999999</v>
      </c>
      <c r="G641">
        <v>0.24879999999999999</v>
      </c>
      <c r="H641">
        <v>0.24879999999999999</v>
      </c>
      <c r="I641">
        <v>0.24879999999999999</v>
      </c>
      <c r="J641">
        <v>0.24879999999999999</v>
      </c>
      <c r="K641">
        <v>0.24879999999999999</v>
      </c>
      <c r="L641">
        <v>0.24879999999999999</v>
      </c>
    </row>
    <row r="642" spans="1:12" x14ac:dyDescent="0.45">
      <c r="A642" t="s">
        <v>2051</v>
      </c>
      <c r="B642">
        <v>2006</v>
      </c>
      <c r="C642" t="s">
        <v>2007</v>
      </c>
      <c r="D642">
        <v>5.0000000000000001E-4</v>
      </c>
      <c r="E642">
        <v>5.0000000000000001E-4</v>
      </c>
      <c r="F642">
        <v>5.0000000000000001E-4</v>
      </c>
      <c r="G642">
        <v>5.0000000000000001E-4</v>
      </c>
      <c r="H642">
        <v>5.0000000000000001E-4</v>
      </c>
      <c r="I642">
        <v>5.0000000000000001E-4</v>
      </c>
      <c r="J642">
        <v>5.0000000000000001E-4</v>
      </c>
      <c r="K642">
        <v>5.0000000000000001E-4</v>
      </c>
      <c r="L642">
        <v>5.0000000000000001E-4</v>
      </c>
    </row>
    <row r="643" spans="1:12" x14ac:dyDescent="0.45">
      <c r="A643" t="s">
        <v>2051</v>
      </c>
      <c r="B643">
        <v>2006</v>
      </c>
      <c r="C643" t="s">
        <v>2009</v>
      </c>
      <c r="D643">
        <v>1.2200000000000001E-2</v>
      </c>
      <c r="E643">
        <v>1.2200000000000001E-2</v>
      </c>
      <c r="F643">
        <v>1.2200000000000001E-2</v>
      </c>
      <c r="G643">
        <v>1.2200000000000001E-2</v>
      </c>
      <c r="H643">
        <v>1.2200000000000001E-2</v>
      </c>
      <c r="I643">
        <v>1.2200000000000001E-2</v>
      </c>
      <c r="J643">
        <v>1.2200000000000001E-2</v>
      </c>
      <c r="K643">
        <v>1.2200000000000001E-2</v>
      </c>
      <c r="L643">
        <v>1.2200000000000001E-2</v>
      </c>
    </row>
    <row r="644" spans="1:12" x14ac:dyDescent="0.45">
      <c r="A644" t="s">
        <v>2051</v>
      </c>
      <c r="B644">
        <v>2006</v>
      </c>
      <c r="C644" t="s">
        <v>2011</v>
      </c>
      <c r="D644">
        <v>6.1000000000000004E-3</v>
      </c>
      <c r="E644">
        <v>6.1000000000000004E-3</v>
      </c>
      <c r="F644">
        <v>6.1000000000000004E-3</v>
      </c>
      <c r="G644">
        <v>6.1000000000000004E-3</v>
      </c>
      <c r="H644">
        <v>6.1000000000000004E-3</v>
      </c>
      <c r="I644">
        <v>6.1000000000000004E-3</v>
      </c>
      <c r="J644">
        <v>6.1000000000000004E-3</v>
      </c>
      <c r="K644">
        <v>6.1000000000000004E-3</v>
      </c>
      <c r="L644">
        <v>6.1000000000000004E-3</v>
      </c>
    </row>
    <row r="645" spans="1:12" x14ac:dyDescent="0.45">
      <c r="A645" t="s">
        <v>2051</v>
      </c>
      <c r="B645">
        <v>2006</v>
      </c>
      <c r="C645" t="s">
        <v>2006</v>
      </c>
      <c r="D645">
        <v>0.16270000000000001</v>
      </c>
      <c r="E645">
        <v>0.16270000000000001</v>
      </c>
      <c r="F645">
        <v>0.16270000000000001</v>
      </c>
      <c r="G645">
        <v>0.16270000000000001</v>
      </c>
      <c r="H645">
        <v>0.16270000000000001</v>
      </c>
      <c r="I645">
        <v>0.16270000000000001</v>
      </c>
      <c r="J645">
        <v>0.16270000000000001</v>
      </c>
      <c r="K645">
        <v>0.16270000000000001</v>
      </c>
      <c r="L645">
        <v>0.16270000000000001</v>
      </c>
    </row>
    <row r="646" spans="1:12" x14ac:dyDescent="0.45">
      <c r="A646" t="s">
        <v>2052</v>
      </c>
      <c r="B646">
        <v>2006</v>
      </c>
      <c r="C646" t="s">
        <v>2005</v>
      </c>
      <c r="D646">
        <v>1.9702</v>
      </c>
      <c r="E646">
        <v>1.9702</v>
      </c>
      <c r="F646">
        <v>1.9702</v>
      </c>
      <c r="G646">
        <v>1.9702</v>
      </c>
      <c r="H646">
        <v>1.9702</v>
      </c>
      <c r="I646">
        <v>1.9702</v>
      </c>
      <c r="J646">
        <v>1.9702</v>
      </c>
      <c r="K646">
        <v>1.9702</v>
      </c>
      <c r="L646">
        <v>1.9702</v>
      </c>
    </row>
    <row r="647" spans="1:12" x14ac:dyDescent="0.45">
      <c r="A647" t="s">
        <v>2052</v>
      </c>
      <c r="B647">
        <v>2006</v>
      </c>
      <c r="C647" t="s">
        <v>2009</v>
      </c>
      <c r="D647">
        <v>9.6799999999999997E-2</v>
      </c>
      <c r="E647">
        <v>9.6799999999999997E-2</v>
      </c>
      <c r="F647">
        <v>9.6799999999999997E-2</v>
      </c>
      <c r="G647">
        <v>9.6799999999999997E-2</v>
      </c>
      <c r="H647">
        <v>9.6799999999999997E-2</v>
      </c>
      <c r="I647">
        <v>9.6799999999999997E-2</v>
      </c>
      <c r="J647">
        <v>9.6799999999999997E-2</v>
      </c>
      <c r="K647">
        <v>9.6799999999999997E-2</v>
      </c>
      <c r="L647">
        <v>9.6799999999999997E-2</v>
      </c>
    </row>
    <row r="648" spans="1:12" x14ac:dyDescent="0.45">
      <c r="A648" t="s">
        <v>2052</v>
      </c>
      <c r="B648">
        <v>2006</v>
      </c>
      <c r="C648" t="s">
        <v>2011</v>
      </c>
      <c r="D648">
        <v>4.7399999999999998E-2</v>
      </c>
      <c r="E648">
        <v>4.7399999999999998E-2</v>
      </c>
      <c r="F648">
        <v>4.7399999999999998E-2</v>
      </c>
      <c r="G648">
        <v>4.7399999999999998E-2</v>
      </c>
      <c r="H648">
        <v>4.7399999999999998E-2</v>
      </c>
      <c r="I648">
        <v>4.7399999999999998E-2</v>
      </c>
      <c r="J648">
        <v>4.7399999999999998E-2</v>
      </c>
      <c r="K648">
        <v>4.7399999999999998E-2</v>
      </c>
      <c r="L648">
        <v>4.7399999999999998E-2</v>
      </c>
    </row>
    <row r="649" spans="1:12" x14ac:dyDescent="0.45">
      <c r="A649" t="s">
        <v>2052</v>
      </c>
      <c r="B649">
        <v>2006</v>
      </c>
      <c r="C649" t="s">
        <v>2006</v>
      </c>
      <c r="D649">
        <v>1.2996000000000001</v>
      </c>
      <c r="E649">
        <v>1.2996000000000001</v>
      </c>
      <c r="F649">
        <v>1.2996000000000001</v>
      </c>
      <c r="G649">
        <v>1.2996000000000001</v>
      </c>
      <c r="H649">
        <v>1.2996000000000001</v>
      </c>
      <c r="I649">
        <v>1.2996000000000001</v>
      </c>
      <c r="J649">
        <v>1.2996000000000001</v>
      </c>
      <c r="K649">
        <v>1.2996000000000001</v>
      </c>
      <c r="L649">
        <v>1.2996000000000001</v>
      </c>
    </row>
    <row r="650" spans="1:12" x14ac:dyDescent="0.45">
      <c r="A650" t="s">
        <v>2052</v>
      </c>
      <c r="B650">
        <v>2006</v>
      </c>
      <c r="C650" t="s">
        <v>2007</v>
      </c>
      <c r="D650">
        <v>4.0000000000000001E-3</v>
      </c>
      <c r="E650">
        <v>4.0000000000000001E-3</v>
      </c>
      <c r="F650">
        <v>4.0000000000000001E-3</v>
      </c>
      <c r="G650">
        <v>4.0000000000000001E-3</v>
      </c>
      <c r="H650">
        <v>4.0000000000000001E-3</v>
      </c>
      <c r="I650">
        <v>4.0000000000000001E-3</v>
      </c>
      <c r="J650">
        <v>4.0000000000000001E-3</v>
      </c>
      <c r="K650">
        <v>4.0000000000000001E-3</v>
      </c>
      <c r="L650">
        <v>4.0000000000000001E-3</v>
      </c>
    </row>
    <row r="651" spans="1:12" x14ac:dyDescent="0.45">
      <c r="A651" t="s">
        <v>2052</v>
      </c>
      <c r="B651">
        <v>2006</v>
      </c>
      <c r="C651" t="s">
        <v>2008</v>
      </c>
      <c r="D651">
        <v>0.32450000000000001</v>
      </c>
      <c r="E651">
        <v>0.32450000000000001</v>
      </c>
      <c r="F651">
        <v>0.32450000000000001</v>
      </c>
      <c r="G651">
        <v>0.32450000000000001</v>
      </c>
      <c r="H651">
        <v>0.32450000000000001</v>
      </c>
      <c r="I651">
        <v>0.32450000000000001</v>
      </c>
      <c r="J651">
        <v>0.32450000000000001</v>
      </c>
      <c r="K651">
        <v>0.32450000000000001</v>
      </c>
      <c r="L651">
        <v>0.32450000000000001</v>
      </c>
    </row>
    <row r="652" spans="1:12" x14ac:dyDescent="0.45">
      <c r="A652" t="s">
        <v>2052</v>
      </c>
      <c r="B652">
        <v>2006</v>
      </c>
      <c r="C652" t="s">
        <v>2010</v>
      </c>
      <c r="D652">
        <v>0.1978</v>
      </c>
      <c r="E652">
        <v>0.1978</v>
      </c>
      <c r="F652">
        <v>0.1978</v>
      </c>
      <c r="G652">
        <v>0.1978</v>
      </c>
      <c r="H652">
        <v>0.1978</v>
      </c>
      <c r="I652">
        <v>0.1978</v>
      </c>
      <c r="J652">
        <v>0.1978</v>
      </c>
      <c r="K652">
        <v>0.1978</v>
      </c>
      <c r="L652">
        <v>0.1978</v>
      </c>
    </row>
    <row r="653" spans="1:12" x14ac:dyDescent="0.45">
      <c r="A653" t="s">
        <v>2053</v>
      </c>
      <c r="B653">
        <v>2006</v>
      </c>
      <c r="C653" t="s">
        <v>2009</v>
      </c>
      <c r="D653">
        <v>0.35449999999999998</v>
      </c>
      <c r="E653">
        <v>0.35449999999999998</v>
      </c>
      <c r="F653">
        <v>0.35449999999999998</v>
      </c>
      <c r="G653">
        <v>0.35449999999999998</v>
      </c>
      <c r="H653">
        <v>0.35449999999999998</v>
      </c>
      <c r="I653">
        <v>0.35449999999999998</v>
      </c>
      <c r="J653">
        <v>0.35449999999999998</v>
      </c>
      <c r="K653">
        <v>0.35449999999999998</v>
      </c>
      <c r="L653">
        <v>0.35449999999999998</v>
      </c>
    </row>
    <row r="654" spans="1:12" x14ac:dyDescent="0.45">
      <c r="A654" t="s">
        <v>2053</v>
      </c>
      <c r="B654">
        <v>2006</v>
      </c>
      <c r="C654" t="s">
        <v>2006</v>
      </c>
      <c r="D654">
        <v>4.5324</v>
      </c>
      <c r="E654">
        <v>4.5324</v>
      </c>
      <c r="F654">
        <v>4.5324</v>
      </c>
      <c r="G654">
        <v>4.5324</v>
      </c>
      <c r="H654">
        <v>4.5324</v>
      </c>
      <c r="I654">
        <v>4.5324</v>
      </c>
      <c r="J654">
        <v>4.5324</v>
      </c>
      <c r="K654">
        <v>4.5324</v>
      </c>
      <c r="L654">
        <v>4.5324</v>
      </c>
    </row>
    <row r="655" spans="1:12" x14ac:dyDescent="0.45">
      <c r="A655" t="s">
        <v>2053</v>
      </c>
      <c r="B655">
        <v>2006</v>
      </c>
      <c r="C655" t="s">
        <v>2010</v>
      </c>
      <c r="D655">
        <v>0.76090000000000002</v>
      </c>
      <c r="E655">
        <v>0.76090000000000002</v>
      </c>
      <c r="F655">
        <v>0.76090000000000002</v>
      </c>
      <c r="G655">
        <v>0.76090000000000002</v>
      </c>
      <c r="H655">
        <v>0.76090000000000002</v>
      </c>
      <c r="I655">
        <v>0.76090000000000002</v>
      </c>
      <c r="J655">
        <v>0.76090000000000002</v>
      </c>
      <c r="K655">
        <v>0.76090000000000002</v>
      </c>
      <c r="L655">
        <v>0.76090000000000002</v>
      </c>
    </row>
    <row r="656" spans="1:12" x14ac:dyDescent="0.45">
      <c r="A656" t="s">
        <v>2053</v>
      </c>
      <c r="B656">
        <v>2006</v>
      </c>
      <c r="C656" t="s">
        <v>2005</v>
      </c>
      <c r="D656">
        <v>7.0938999999999997</v>
      </c>
      <c r="E656">
        <v>7.0938999999999997</v>
      </c>
      <c r="F656">
        <v>7.0938999999999997</v>
      </c>
      <c r="G656">
        <v>7.0938999999999997</v>
      </c>
      <c r="H656">
        <v>7.0938999999999997</v>
      </c>
      <c r="I656">
        <v>7.0938999999999997</v>
      </c>
      <c r="J656">
        <v>7.0938999999999997</v>
      </c>
      <c r="K656">
        <v>7.0938999999999997</v>
      </c>
      <c r="L656">
        <v>7.0938999999999997</v>
      </c>
    </row>
    <row r="657" spans="1:12" x14ac:dyDescent="0.45">
      <c r="A657" t="s">
        <v>2053</v>
      </c>
      <c r="B657">
        <v>2006</v>
      </c>
      <c r="C657" t="s">
        <v>2007</v>
      </c>
      <c r="D657">
        <v>1.55E-2</v>
      </c>
      <c r="E657">
        <v>1.55E-2</v>
      </c>
      <c r="F657">
        <v>1.55E-2</v>
      </c>
      <c r="G657">
        <v>1.55E-2</v>
      </c>
      <c r="H657">
        <v>1.55E-2</v>
      </c>
      <c r="I657">
        <v>1.55E-2</v>
      </c>
      <c r="J657">
        <v>1.55E-2</v>
      </c>
      <c r="K657">
        <v>1.55E-2</v>
      </c>
      <c r="L657">
        <v>1.55E-2</v>
      </c>
    </row>
    <row r="658" spans="1:12" x14ac:dyDescent="0.45">
      <c r="A658" t="s">
        <v>2053</v>
      </c>
      <c r="B658">
        <v>2006</v>
      </c>
      <c r="C658" t="s">
        <v>2011</v>
      </c>
      <c r="D658">
        <v>0.1825</v>
      </c>
      <c r="E658">
        <v>0.1825</v>
      </c>
      <c r="F658">
        <v>0.1825</v>
      </c>
      <c r="G658">
        <v>0.1825</v>
      </c>
      <c r="H658">
        <v>0.1825</v>
      </c>
      <c r="I658">
        <v>0.1825</v>
      </c>
      <c r="J658">
        <v>0.1825</v>
      </c>
      <c r="K658">
        <v>0.1825</v>
      </c>
      <c r="L658">
        <v>0.1825</v>
      </c>
    </row>
    <row r="659" spans="1:12" x14ac:dyDescent="0.45">
      <c r="A659" t="s">
        <v>2053</v>
      </c>
      <c r="B659">
        <v>2006</v>
      </c>
      <c r="C659" t="s">
        <v>2008</v>
      </c>
      <c r="D659">
        <v>1.2481</v>
      </c>
      <c r="E659">
        <v>1.2481</v>
      </c>
      <c r="F659">
        <v>1.2481</v>
      </c>
      <c r="G659">
        <v>1.2481</v>
      </c>
      <c r="H659">
        <v>1.2481</v>
      </c>
      <c r="I659">
        <v>1.2481</v>
      </c>
      <c r="J659">
        <v>1.2481</v>
      </c>
      <c r="K659">
        <v>1.2481</v>
      </c>
      <c r="L659">
        <v>1.2481</v>
      </c>
    </row>
    <row r="660" spans="1:12" x14ac:dyDescent="0.45">
      <c r="A660" t="s">
        <v>2054</v>
      </c>
      <c r="B660">
        <v>2006</v>
      </c>
      <c r="C660" t="s">
        <v>2010</v>
      </c>
      <c r="D660">
        <v>8.0600000000000005E-2</v>
      </c>
      <c r="E660">
        <v>8.0600000000000005E-2</v>
      </c>
      <c r="F660">
        <v>8.0600000000000005E-2</v>
      </c>
      <c r="G660">
        <v>8.0600000000000005E-2</v>
      </c>
      <c r="H660">
        <v>8.0600000000000005E-2</v>
      </c>
      <c r="I660">
        <v>8.0600000000000005E-2</v>
      </c>
      <c r="J660">
        <v>8.0600000000000005E-2</v>
      </c>
      <c r="K660">
        <v>8.0600000000000005E-2</v>
      </c>
      <c r="L660">
        <v>8.0600000000000005E-2</v>
      </c>
    </row>
    <row r="661" spans="1:12" x14ac:dyDescent="0.45">
      <c r="A661" t="s">
        <v>2054</v>
      </c>
      <c r="B661">
        <v>2006</v>
      </c>
      <c r="C661" t="s">
        <v>2011</v>
      </c>
      <c r="D661">
        <v>1.9300000000000001E-2</v>
      </c>
      <c r="E661">
        <v>1.9300000000000001E-2</v>
      </c>
      <c r="F661">
        <v>1.9300000000000001E-2</v>
      </c>
      <c r="G661">
        <v>1.9300000000000001E-2</v>
      </c>
      <c r="H661">
        <v>1.9300000000000001E-2</v>
      </c>
      <c r="I661">
        <v>1.9300000000000001E-2</v>
      </c>
      <c r="J661">
        <v>1.9300000000000001E-2</v>
      </c>
      <c r="K661">
        <v>1.9300000000000001E-2</v>
      </c>
      <c r="L661">
        <v>1.9300000000000001E-2</v>
      </c>
    </row>
    <row r="662" spans="1:12" x14ac:dyDescent="0.45">
      <c r="A662" t="s">
        <v>2054</v>
      </c>
      <c r="B662">
        <v>2006</v>
      </c>
      <c r="C662" t="s">
        <v>2007</v>
      </c>
      <c r="D662">
        <v>1.6000000000000001E-3</v>
      </c>
      <c r="E662">
        <v>1.6000000000000001E-3</v>
      </c>
      <c r="F662">
        <v>1.6000000000000001E-3</v>
      </c>
      <c r="G662">
        <v>1.6000000000000001E-3</v>
      </c>
      <c r="H662">
        <v>1.6000000000000001E-3</v>
      </c>
      <c r="I662">
        <v>1.6000000000000001E-3</v>
      </c>
      <c r="J662">
        <v>1.6000000000000001E-3</v>
      </c>
      <c r="K662">
        <v>1.6000000000000001E-3</v>
      </c>
      <c r="L662">
        <v>1.6000000000000001E-3</v>
      </c>
    </row>
    <row r="663" spans="1:12" x14ac:dyDescent="0.45">
      <c r="A663" t="s">
        <v>2054</v>
      </c>
      <c r="B663">
        <v>2006</v>
      </c>
      <c r="C663" t="s">
        <v>2005</v>
      </c>
      <c r="D663">
        <v>0.76300000000000001</v>
      </c>
      <c r="E663">
        <v>0.76300000000000001</v>
      </c>
      <c r="F663">
        <v>0.76300000000000001</v>
      </c>
      <c r="G663">
        <v>0.76300000000000001</v>
      </c>
      <c r="H663">
        <v>0.76300000000000001</v>
      </c>
      <c r="I663">
        <v>0.76300000000000001</v>
      </c>
      <c r="J663">
        <v>0.76300000000000001</v>
      </c>
      <c r="K663">
        <v>0.76300000000000001</v>
      </c>
      <c r="L663">
        <v>0.76300000000000001</v>
      </c>
    </row>
    <row r="664" spans="1:12" x14ac:dyDescent="0.45">
      <c r="A664" t="s">
        <v>2054</v>
      </c>
      <c r="B664">
        <v>2006</v>
      </c>
      <c r="C664" t="s">
        <v>2008</v>
      </c>
      <c r="D664">
        <v>0.1323</v>
      </c>
      <c r="E664">
        <v>0.1323</v>
      </c>
      <c r="F664">
        <v>0.1323</v>
      </c>
      <c r="G664">
        <v>0.1323</v>
      </c>
      <c r="H664">
        <v>0.1323</v>
      </c>
      <c r="I664">
        <v>0.1323</v>
      </c>
      <c r="J664">
        <v>0.1323</v>
      </c>
      <c r="K664">
        <v>0.1323</v>
      </c>
      <c r="L664">
        <v>0.1323</v>
      </c>
    </row>
    <row r="665" spans="1:12" x14ac:dyDescent="0.45">
      <c r="A665" t="s">
        <v>2054</v>
      </c>
      <c r="B665">
        <v>2006</v>
      </c>
      <c r="C665" t="s">
        <v>2009</v>
      </c>
      <c r="D665">
        <v>3.0700000000000002E-2</v>
      </c>
      <c r="E665">
        <v>3.0700000000000002E-2</v>
      </c>
      <c r="F665">
        <v>3.0700000000000002E-2</v>
      </c>
      <c r="G665">
        <v>3.0700000000000002E-2</v>
      </c>
      <c r="H665">
        <v>3.0700000000000002E-2</v>
      </c>
      <c r="I665">
        <v>3.0700000000000002E-2</v>
      </c>
      <c r="J665">
        <v>3.0700000000000002E-2</v>
      </c>
      <c r="K665">
        <v>3.0700000000000002E-2</v>
      </c>
      <c r="L665">
        <v>3.0700000000000002E-2</v>
      </c>
    </row>
    <row r="666" spans="1:12" x14ac:dyDescent="0.45">
      <c r="A666" t="s">
        <v>2054</v>
      </c>
      <c r="B666">
        <v>2006</v>
      </c>
      <c r="C666" t="s">
        <v>2006</v>
      </c>
      <c r="D666">
        <v>0.4985</v>
      </c>
      <c r="E666">
        <v>0.4985</v>
      </c>
      <c r="F666">
        <v>0.4985</v>
      </c>
      <c r="G666">
        <v>0.4985</v>
      </c>
      <c r="H666">
        <v>0.4985</v>
      </c>
      <c r="I666">
        <v>0.4985</v>
      </c>
      <c r="J666">
        <v>0.4985</v>
      </c>
      <c r="K666">
        <v>0.4985</v>
      </c>
      <c r="L666">
        <v>0.4985</v>
      </c>
    </row>
    <row r="667" spans="1:12" x14ac:dyDescent="0.45">
      <c r="A667" t="s">
        <v>2055</v>
      </c>
      <c r="B667">
        <v>2006</v>
      </c>
      <c r="C667" t="s">
        <v>2005</v>
      </c>
      <c r="D667">
        <v>0.1993</v>
      </c>
      <c r="E667">
        <v>0.1993</v>
      </c>
      <c r="F667">
        <v>0.1993</v>
      </c>
      <c r="G667">
        <v>0.1993</v>
      </c>
      <c r="H667">
        <v>0.1993</v>
      </c>
      <c r="I667">
        <v>0.1993</v>
      </c>
      <c r="J667">
        <v>0.1993</v>
      </c>
      <c r="K667">
        <v>0.1993</v>
      </c>
      <c r="L667">
        <v>0.1993</v>
      </c>
    </row>
    <row r="668" spans="1:12" x14ac:dyDescent="0.45">
      <c r="A668" t="s">
        <v>2055</v>
      </c>
      <c r="B668">
        <v>2006</v>
      </c>
      <c r="C668" t="s">
        <v>2010</v>
      </c>
      <c r="D668">
        <v>2.0899999999999998E-2</v>
      </c>
      <c r="E668">
        <v>2.0899999999999998E-2</v>
      </c>
      <c r="F668">
        <v>2.0899999999999998E-2</v>
      </c>
      <c r="G668">
        <v>2.0899999999999998E-2</v>
      </c>
      <c r="H668">
        <v>2.0899999999999998E-2</v>
      </c>
      <c r="I668">
        <v>2.0899999999999998E-2</v>
      </c>
      <c r="J668">
        <v>2.0899999999999998E-2</v>
      </c>
      <c r="K668">
        <v>2.0899999999999998E-2</v>
      </c>
      <c r="L668">
        <v>2.0899999999999998E-2</v>
      </c>
    </row>
    <row r="669" spans="1:12" x14ac:dyDescent="0.45">
      <c r="A669" t="s">
        <v>2055</v>
      </c>
      <c r="B669">
        <v>2006</v>
      </c>
      <c r="C669" t="s">
        <v>2008</v>
      </c>
      <c r="D669">
        <v>3.4299999999999997E-2</v>
      </c>
      <c r="E669">
        <v>3.4299999999999997E-2</v>
      </c>
      <c r="F669">
        <v>3.4299999999999997E-2</v>
      </c>
      <c r="G669">
        <v>3.4299999999999997E-2</v>
      </c>
      <c r="H669">
        <v>3.4299999999999997E-2</v>
      </c>
      <c r="I669">
        <v>3.4299999999999997E-2</v>
      </c>
      <c r="J669">
        <v>3.4299999999999997E-2</v>
      </c>
      <c r="K669">
        <v>3.4299999999999997E-2</v>
      </c>
      <c r="L669">
        <v>3.4299999999999997E-2</v>
      </c>
    </row>
    <row r="670" spans="1:12" x14ac:dyDescent="0.45">
      <c r="A670" t="s">
        <v>2055</v>
      </c>
      <c r="B670">
        <v>2006</v>
      </c>
      <c r="C670" t="s">
        <v>2009</v>
      </c>
      <c r="D670">
        <v>8.6E-3</v>
      </c>
      <c r="E670">
        <v>8.6E-3</v>
      </c>
      <c r="F670">
        <v>8.6E-3</v>
      </c>
      <c r="G670">
        <v>8.6E-3</v>
      </c>
      <c r="H670">
        <v>8.6E-3</v>
      </c>
      <c r="I670">
        <v>8.6E-3</v>
      </c>
      <c r="J670">
        <v>8.6E-3</v>
      </c>
      <c r="K670">
        <v>8.6E-3</v>
      </c>
      <c r="L670">
        <v>8.6E-3</v>
      </c>
    </row>
    <row r="671" spans="1:12" x14ac:dyDescent="0.45">
      <c r="A671" t="s">
        <v>2055</v>
      </c>
      <c r="B671">
        <v>2006</v>
      </c>
      <c r="C671" t="s">
        <v>2006</v>
      </c>
      <c r="D671">
        <v>0.13009999999999999</v>
      </c>
      <c r="E671">
        <v>0.13009999999999999</v>
      </c>
      <c r="F671">
        <v>0.13009999999999999</v>
      </c>
      <c r="G671">
        <v>0.13009999999999999</v>
      </c>
      <c r="H671">
        <v>0.13009999999999999</v>
      </c>
      <c r="I671">
        <v>0.13009999999999999</v>
      </c>
      <c r="J671">
        <v>0.13009999999999999</v>
      </c>
      <c r="K671">
        <v>0.13009999999999999</v>
      </c>
      <c r="L671">
        <v>0.13009999999999999</v>
      </c>
    </row>
    <row r="672" spans="1:12" x14ac:dyDescent="0.45">
      <c r="A672" t="s">
        <v>2055</v>
      </c>
      <c r="B672">
        <v>2006</v>
      </c>
      <c r="C672" t="s">
        <v>2007</v>
      </c>
      <c r="D672">
        <v>4.0000000000000002E-4</v>
      </c>
      <c r="E672">
        <v>4.0000000000000002E-4</v>
      </c>
      <c r="F672">
        <v>4.0000000000000002E-4</v>
      </c>
      <c r="G672">
        <v>4.0000000000000002E-4</v>
      </c>
      <c r="H672">
        <v>4.0000000000000002E-4</v>
      </c>
      <c r="I672">
        <v>4.0000000000000002E-4</v>
      </c>
      <c r="J672">
        <v>4.0000000000000002E-4</v>
      </c>
      <c r="K672">
        <v>4.0000000000000002E-4</v>
      </c>
      <c r="L672">
        <v>4.0000000000000002E-4</v>
      </c>
    </row>
    <row r="673" spans="1:12" x14ac:dyDescent="0.45">
      <c r="A673" t="s">
        <v>2055</v>
      </c>
      <c r="B673">
        <v>2006</v>
      </c>
      <c r="C673" t="s">
        <v>2011</v>
      </c>
      <c r="D673">
        <v>5.0000000000000001E-3</v>
      </c>
      <c r="E673">
        <v>5.0000000000000001E-3</v>
      </c>
      <c r="F673">
        <v>5.0000000000000001E-3</v>
      </c>
      <c r="G673">
        <v>5.0000000000000001E-3</v>
      </c>
      <c r="H673">
        <v>5.0000000000000001E-3</v>
      </c>
      <c r="I673">
        <v>5.0000000000000001E-3</v>
      </c>
      <c r="J673">
        <v>5.0000000000000001E-3</v>
      </c>
      <c r="K673">
        <v>5.0000000000000001E-3</v>
      </c>
      <c r="L673">
        <v>5.0000000000000001E-3</v>
      </c>
    </row>
    <row r="674" spans="1:12" x14ac:dyDescent="0.45">
      <c r="A674" t="s">
        <v>2056</v>
      </c>
      <c r="B674">
        <v>2006</v>
      </c>
      <c r="C674" t="s">
        <v>2010</v>
      </c>
      <c r="D674">
        <v>0.25130000000000002</v>
      </c>
      <c r="E674">
        <v>0.25130000000000002</v>
      </c>
      <c r="F674">
        <v>0.25130000000000002</v>
      </c>
      <c r="G674">
        <v>0.25130000000000002</v>
      </c>
      <c r="H674">
        <v>0.25130000000000002</v>
      </c>
      <c r="I674">
        <v>0.25130000000000002</v>
      </c>
      <c r="J674">
        <v>0.25130000000000002</v>
      </c>
      <c r="K674">
        <v>0.25130000000000002</v>
      </c>
      <c r="L674">
        <v>0.25130000000000002</v>
      </c>
    </row>
    <row r="675" spans="1:12" x14ac:dyDescent="0.45">
      <c r="A675" t="s">
        <v>2056</v>
      </c>
      <c r="B675">
        <v>2006</v>
      </c>
      <c r="C675" t="s">
        <v>2005</v>
      </c>
      <c r="D675">
        <v>2.3961999999999999</v>
      </c>
      <c r="E675">
        <v>2.3961999999999999</v>
      </c>
      <c r="F675">
        <v>2.3961999999999999</v>
      </c>
      <c r="G675">
        <v>2.3961999999999999</v>
      </c>
      <c r="H675">
        <v>2.3961999999999999</v>
      </c>
      <c r="I675">
        <v>2.3961999999999999</v>
      </c>
      <c r="J675">
        <v>2.3961999999999999</v>
      </c>
      <c r="K675">
        <v>2.3961999999999999</v>
      </c>
      <c r="L675">
        <v>2.3961999999999999</v>
      </c>
    </row>
    <row r="676" spans="1:12" x14ac:dyDescent="0.45">
      <c r="A676" t="s">
        <v>2056</v>
      </c>
      <c r="B676">
        <v>2006</v>
      </c>
      <c r="C676" t="s">
        <v>2007</v>
      </c>
      <c r="D676">
        <v>5.1000000000000004E-3</v>
      </c>
      <c r="E676">
        <v>5.1000000000000004E-3</v>
      </c>
      <c r="F676">
        <v>5.1000000000000004E-3</v>
      </c>
      <c r="G676">
        <v>5.1000000000000004E-3</v>
      </c>
      <c r="H676">
        <v>5.1000000000000004E-3</v>
      </c>
      <c r="I676">
        <v>5.1000000000000004E-3</v>
      </c>
      <c r="J676">
        <v>5.1000000000000004E-3</v>
      </c>
      <c r="K676">
        <v>5.1000000000000004E-3</v>
      </c>
      <c r="L676">
        <v>5.1000000000000004E-3</v>
      </c>
    </row>
    <row r="677" spans="1:12" x14ac:dyDescent="0.45">
      <c r="A677" t="s">
        <v>2056</v>
      </c>
      <c r="B677">
        <v>2006</v>
      </c>
      <c r="C677" t="s">
        <v>2006</v>
      </c>
      <c r="D677">
        <v>1.5484</v>
      </c>
      <c r="E677">
        <v>1.5484</v>
      </c>
      <c r="F677">
        <v>1.5484</v>
      </c>
      <c r="G677">
        <v>1.5484</v>
      </c>
      <c r="H677">
        <v>1.5484</v>
      </c>
      <c r="I677">
        <v>1.5484</v>
      </c>
      <c r="J677">
        <v>1.5484</v>
      </c>
      <c r="K677">
        <v>1.5484</v>
      </c>
      <c r="L677">
        <v>1.5484</v>
      </c>
    </row>
    <row r="678" spans="1:12" x14ac:dyDescent="0.45">
      <c r="A678" t="s">
        <v>2056</v>
      </c>
      <c r="B678">
        <v>2006</v>
      </c>
      <c r="C678" t="s">
        <v>2008</v>
      </c>
      <c r="D678">
        <v>0.41220000000000001</v>
      </c>
      <c r="E678">
        <v>0.41220000000000001</v>
      </c>
      <c r="F678">
        <v>0.41220000000000001</v>
      </c>
      <c r="G678">
        <v>0.41220000000000001</v>
      </c>
      <c r="H678">
        <v>0.41220000000000001</v>
      </c>
      <c r="I678">
        <v>0.41220000000000001</v>
      </c>
      <c r="J678">
        <v>0.41220000000000001</v>
      </c>
      <c r="K678">
        <v>0.41220000000000001</v>
      </c>
      <c r="L678">
        <v>0.41220000000000001</v>
      </c>
    </row>
    <row r="679" spans="1:12" x14ac:dyDescent="0.45">
      <c r="A679" t="s">
        <v>2056</v>
      </c>
      <c r="B679">
        <v>2006</v>
      </c>
      <c r="C679" t="s">
        <v>2011</v>
      </c>
      <c r="D679">
        <v>6.0299999999999999E-2</v>
      </c>
      <c r="E679">
        <v>6.0299999999999999E-2</v>
      </c>
      <c r="F679">
        <v>6.0299999999999999E-2</v>
      </c>
      <c r="G679">
        <v>6.0299999999999999E-2</v>
      </c>
      <c r="H679">
        <v>6.0299999999999999E-2</v>
      </c>
      <c r="I679">
        <v>6.0299999999999999E-2</v>
      </c>
      <c r="J679">
        <v>6.0299999999999999E-2</v>
      </c>
      <c r="K679">
        <v>6.0299999999999999E-2</v>
      </c>
      <c r="L679">
        <v>6.0299999999999999E-2</v>
      </c>
    </row>
    <row r="680" spans="1:12" x14ac:dyDescent="0.45">
      <c r="A680" t="s">
        <v>2056</v>
      </c>
      <c r="B680">
        <v>2006</v>
      </c>
      <c r="C680" t="s">
        <v>2009</v>
      </c>
      <c r="D680">
        <v>0.11899999999999999</v>
      </c>
      <c r="E680">
        <v>0.11899999999999999</v>
      </c>
      <c r="F680">
        <v>0.11899999999999999</v>
      </c>
      <c r="G680">
        <v>0.11899999999999999</v>
      </c>
      <c r="H680">
        <v>0.11899999999999999</v>
      </c>
      <c r="I680">
        <v>0.11899999999999999</v>
      </c>
      <c r="J680">
        <v>0.11899999999999999</v>
      </c>
      <c r="K680">
        <v>0.11899999999999999</v>
      </c>
      <c r="L680">
        <v>0.11899999999999999</v>
      </c>
    </row>
    <row r="681" spans="1:12" x14ac:dyDescent="0.45">
      <c r="A681" t="s">
        <v>2057</v>
      </c>
      <c r="B681">
        <v>2006</v>
      </c>
      <c r="C681" t="s">
        <v>2005</v>
      </c>
      <c r="D681">
        <v>1.7734000000000001</v>
      </c>
      <c r="E681">
        <v>1.7734000000000001</v>
      </c>
      <c r="F681">
        <v>1.7734000000000001</v>
      </c>
      <c r="G681">
        <v>1.7734000000000001</v>
      </c>
      <c r="H681">
        <v>1.7734000000000001</v>
      </c>
      <c r="I681">
        <v>1.7734000000000001</v>
      </c>
      <c r="J681">
        <v>1.7734000000000001</v>
      </c>
      <c r="K681">
        <v>1.7734000000000001</v>
      </c>
      <c r="L681">
        <v>1.7734000000000001</v>
      </c>
    </row>
    <row r="682" spans="1:12" x14ac:dyDescent="0.45">
      <c r="A682" t="s">
        <v>2057</v>
      </c>
      <c r="B682">
        <v>2006</v>
      </c>
      <c r="C682" t="s">
        <v>2008</v>
      </c>
      <c r="D682">
        <v>0.34620000000000001</v>
      </c>
      <c r="E682">
        <v>0.34620000000000001</v>
      </c>
      <c r="F682">
        <v>0.34620000000000001</v>
      </c>
      <c r="G682">
        <v>0.34620000000000001</v>
      </c>
      <c r="H682">
        <v>0.34620000000000001</v>
      </c>
      <c r="I682">
        <v>0.34620000000000001</v>
      </c>
      <c r="J682">
        <v>0.34620000000000001</v>
      </c>
      <c r="K682">
        <v>0.34620000000000001</v>
      </c>
      <c r="L682">
        <v>0.34620000000000001</v>
      </c>
    </row>
    <row r="683" spans="1:12" x14ac:dyDescent="0.45">
      <c r="A683" t="s">
        <v>2057</v>
      </c>
      <c r="B683">
        <v>2006</v>
      </c>
      <c r="C683" t="s">
        <v>2009</v>
      </c>
      <c r="D683">
        <v>6.7599999999999993E-2</v>
      </c>
      <c r="E683">
        <v>6.7599999999999993E-2</v>
      </c>
      <c r="F683">
        <v>6.7599999999999993E-2</v>
      </c>
      <c r="G683">
        <v>6.7599999999999993E-2</v>
      </c>
      <c r="H683">
        <v>6.7599999999999993E-2</v>
      </c>
      <c r="I683">
        <v>6.7599999999999993E-2</v>
      </c>
      <c r="J683">
        <v>6.7599999999999993E-2</v>
      </c>
      <c r="K683">
        <v>6.7599999999999993E-2</v>
      </c>
      <c r="L683">
        <v>6.7599999999999993E-2</v>
      </c>
    </row>
    <row r="684" spans="1:12" x14ac:dyDescent="0.45">
      <c r="A684" t="s">
        <v>2057</v>
      </c>
      <c r="B684">
        <v>2006</v>
      </c>
      <c r="C684" t="s">
        <v>2006</v>
      </c>
      <c r="D684">
        <v>1.0936999999999999</v>
      </c>
      <c r="E684">
        <v>1.0936999999999999</v>
      </c>
      <c r="F684">
        <v>1.0936999999999999</v>
      </c>
      <c r="G684">
        <v>1.0936999999999999</v>
      </c>
      <c r="H684">
        <v>1.0936999999999999</v>
      </c>
      <c r="I684">
        <v>1.0936999999999999</v>
      </c>
      <c r="J684">
        <v>1.0936999999999999</v>
      </c>
      <c r="K684">
        <v>1.0936999999999999</v>
      </c>
      <c r="L684">
        <v>1.0936999999999999</v>
      </c>
    </row>
    <row r="685" spans="1:12" x14ac:dyDescent="0.45">
      <c r="A685" t="s">
        <v>2057</v>
      </c>
      <c r="B685">
        <v>2006</v>
      </c>
      <c r="C685" t="s">
        <v>2007</v>
      </c>
      <c r="D685">
        <v>4.3E-3</v>
      </c>
      <c r="E685">
        <v>4.3E-3</v>
      </c>
      <c r="F685">
        <v>4.3E-3</v>
      </c>
      <c r="G685">
        <v>4.3E-3</v>
      </c>
      <c r="H685">
        <v>4.3E-3</v>
      </c>
      <c r="I685">
        <v>4.3E-3</v>
      </c>
      <c r="J685">
        <v>4.3E-3</v>
      </c>
      <c r="K685">
        <v>4.3E-3</v>
      </c>
      <c r="L685">
        <v>4.3E-3</v>
      </c>
    </row>
    <row r="686" spans="1:12" x14ac:dyDescent="0.45">
      <c r="A686" t="s">
        <v>2057</v>
      </c>
      <c r="B686">
        <v>2006</v>
      </c>
      <c r="C686" t="s">
        <v>2011</v>
      </c>
      <c r="D686">
        <v>5.0599999999999999E-2</v>
      </c>
      <c r="E686">
        <v>5.0599999999999999E-2</v>
      </c>
      <c r="F686">
        <v>5.0599999999999999E-2</v>
      </c>
      <c r="G686">
        <v>5.0599999999999999E-2</v>
      </c>
      <c r="H686">
        <v>5.0599999999999999E-2</v>
      </c>
      <c r="I686">
        <v>5.0599999999999999E-2</v>
      </c>
      <c r="J686">
        <v>5.0599999999999999E-2</v>
      </c>
      <c r="K686">
        <v>5.0599999999999999E-2</v>
      </c>
      <c r="L686">
        <v>5.0599999999999999E-2</v>
      </c>
    </row>
    <row r="687" spans="1:12" x14ac:dyDescent="0.45">
      <c r="A687" t="s">
        <v>2057</v>
      </c>
      <c r="B687">
        <v>2006</v>
      </c>
      <c r="C687" t="s">
        <v>2010</v>
      </c>
      <c r="D687">
        <v>0.21099999999999999</v>
      </c>
      <c r="E687">
        <v>0.21099999999999999</v>
      </c>
      <c r="F687">
        <v>0.21099999999999999</v>
      </c>
      <c r="G687">
        <v>0.21099999999999999</v>
      </c>
      <c r="H687">
        <v>0.21099999999999999</v>
      </c>
      <c r="I687">
        <v>0.21099999999999999</v>
      </c>
      <c r="J687">
        <v>0.21099999999999999</v>
      </c>
      <c r="K687">
        <v>0.21099999999999999</v>
      </c>
      <c r="L687">
        <v>0.21099999999999999</v>
      </c>
    </row>
    <row r="688" spans="1:12" x14ac:dyDescent="0.45">
      <c r="A688" t="s">
        <v>2058</v>
      </c>
      <c r="B688">
        <v>2006</v>
      </c>
      <c r="C688" t="s">
        <v>2011</v>
      </c>
      <c r="D688">
        <v>4.3E-3</v>
      </c>
      <c r="E688">
        <v>4.3E-3</v>
      </c>
      <c r="F688">
        <v>4.3E-3</v>
      </c>
      <c r="G688">
        <v>4.3E-3</v>
      </c>
      <c r="H688">
        <v>4.3E-3</v>
      </c>
      <c r="I688">
        <v>4.3E-3</v>
      </c>
      <c r="J688">
        <v>4.3E-3</v>
      </c>
      <c r="K688">
        <v>4.3E-3</v>
      </c>
      <c r="L688">
        <v>4.3E-3</v>
      </c>
    </row>
    <row r="689" spans="1:12" x14ac:dyDescent="0.45">
      <c r="A689" t="s">
        <v>2058</v>
      </c>
      <c r="B689">
        <v>2006</v>
      </c>
      <c r="C689" t="s">
        <v>2005</v>
      </c>
      <c r="D689">
        <v>0.14360000000000001</v>
      </c>
      <c r="E689">
        <v>0.14360000000000001</v>
      </c>
      <c r="F689">
        <v>0.14360000000000001</v>
      </c>
      <c r="G689">
        <v>0.14360000000000001</v>
      </c>
      <c r="H689">
        <v>0.14360000000000001</v>
      </c>
      <c r="I689">
        <v>0.14360000000000001</v>
      </c>
      <c r="J689">
        <v>0.14360000000000001</v>
      </c>
      <c r="K689">
        <v>0.14360000000000001</v>
      </c>
      <c r="L689">
        <v>0.14360000000000001</v>
      </c>
    </row>
    <row r="690" spans="1:12" x14ac:dyDescent="0.45">
      <c r="A690" t="s">
        <v>2058</v>
      </c>
      <c r="B690">
        <v>2006</v>
      </c>
      <c r="C690" t="s">
        <v>2010</v>
      </c>
      <c r="D690">
        <v>1.7999999999999999E-2</v>
      </c>
      <c r="E690">
        <v>1.7999999999999999E-2</v>
      </c>
      <c r="F690">
        <v>1.7999999999999999E-2</v>
      </c>
      <c r="G690">
        <v>1.7999999999999999E-2</v>
      </c>
      <c r="H690">
        <v>1.7999999999999999E-2</v>
      </c>
      <c r="I690">
        <v>1.7999999999999999E-2</v>
      </c>
      <c r="J690">
        <v>1.7999999999999999E-2</v>
      </c>
      <c r="K690">
        <v>1.7999999999999999E-2</v>
      </c>
      <c r="L690">
        <v>1.7999999999999999E-2</v>
      </c>
    </row>
    <row r="691" spans="1:12" x14ac:dyDescent="0.45">
      <c r="A691" t="s">
        <v>2058</v>
      </c>
      <c r="B691">
        <v>2006</v>
      </c>
      <c r="C691" t="s">
        <v>2008</v>
      </c>
      <c r="D691">
        <v>2.9499999999999998E-2</v>
      </c>
      <c r="E691">
        <v>2.9499999999999998E-2</v>
      </c>
      <c r="F691">
        <v>2.9499999999999998E-2</v>
      </c>
      <c r="G691">
        <v>2.9499999999999998E-2</v>
      </c>
      <c r="H691">
        <v>2.9499999999999998E-2</v>
      </c>
      <c r="I691">
        <v>2.9499999999999998E-2</v>
      </c>
      <c r="J691">
        <v>2.9499999999999998E-2</v>
      </c>
      <c r="K691">
        <v>2.9499999999999998E-2</v>
      </c>
      <c r="L691">
        <v>2.9499999999999998E-2</v>
      </c>
    </row>
    <row r="692" spans="1:12" x14ac:dyDescent="0.45">
      <c r="A692" t="s">
        <v>2058</v>
      </c>
      <c r="B692">
        <v>2006</v>
      </c>
      <c r="C692" t="s">
        <v>2009</v>
      </c>
      <c r="D692">
        <v>9.7999999999999997E-3</v>
      </c>
      <c r="E692">
        <v>9.7999999999999997E-3</v>
      </c>
      <c r="F692">
        <v>9.7999999999999997E-3</v>
      </c>
      <c r="G692">
        <v>9.7999999999999997E-3</v>
      </c>
      <c r="H692">
        <v>9.7999999999999997E-3</v>
      </c>
      <c r="I692">
        <v>9.7999999999999997E-3</v>
      </c>
      <c r="J692">
        <v>9.7999999999999997E-3</v>
      </c>
      <c r="K692">
        <v>9.7999999999999997E-3</v>
      </c>
      <c r="L692">
        <v>9.7999999999999997E-3</v>
      </c>
    </row>
    <row r="693" spans="1:12" x14ac:dyDescent="0.45">
      <c r="A693" t="s">
        <v>2058</v>
      </c>
      <c r="B693">
        <v>2006</v>
      </c>
      <c r="C693" t="s">
        <v>2006</v>
      </c>
      <c r="D693">
        <v>8.1699999999999995E-2</v>
      </c>
      <c r="E693">
        <v>8.1699999999999995E-2</v>
      </c>
      <c r="F693">
        <v>8.1699999999999995E-2</v>
      </c>
      <c r="G693">
        <v>8.1699999999999995E-2</v>
      </c>
      <c r="H693">
        <v>8.1699999999999995E-2</v>
      </c>
      <c r="I693">
        <v>8.1699999999999995E-2</v>
      </c>
      <c r="J693">
        <v>8.1699999999999995E-2</v>
      </c>
      <c r="K693">
        <v>8.1699999999999995E-2</v>
      </c>
      <c r="L693">
        <v>8.1699999999999995E-2</v>
      </c>
    </row>
    <row r="694" spans="1:12" x14ac:dyDescent="0.45">
      <c r="A694" t="s">
        <v>2058</v>
      </c>
      <c r="B694">
        <v>2006</v>
      </c>
      <c r="C694" t="s">
        <v>2007</v>
      </c>
      <c r="D694">
        <v>4.0000000000000002E-4</v>
      </c>
      <c r="E694">
        <v>4.0000000000000002E-4</v>
      </c>
      <c r="F694">
        <v>4.0000000000000002E-4</v>
      </c>
      <c r="G694">
        <v>4.0000000000000002E-4</v>
      </c>
      <c r="H694">
        <v>4.0000000000000002E-4</v>
      </c>
      <c r="I694">
        <v>4.0000000000000002E-4</v>
      </c>
      <c r="J694">
        <v>4.0000000000000002E-4</v>
      </c>
      <c r="K694">
        <v>4.0000000000000002E-4</v>
      </c>
      <c r="L694">
        <v>4.0000000000000002E-4</v>
      </c>
    </row>
    <row r="695" spans="1:12" x14ac:dyDescent="0.45">
      <c r="A695" t="s">
        <v>2059</v>
      </c>
      <c r="B695">
        <v>2006</v>
      </c>
      <c r="C695" t="s">
        <v>2005</v>
      </c>
      <c r="D695">
        <v>0.53590000000000004</v>
      </c>
      <c r="E695">
        <v>0.53590000000000004</v>
      </c>
      <c r="F695">
        <v>0.53590000000000004</v>
      </c>
      <c r="G695">
        <v>0.53590000000000004</v>
      </c>
      <c r="H695">
        <v>0.53590000000000004</v>
      </c>
      <c r="I695">
        <v>0.53590000000000004</v>
      </c>
      <c r="J695">
        <v>0.53590000000000004</v>
      </c>
      <c r="K695">
        <v>0.53590000000000004</v>
      </c>
      <c r="L695">
        <v>0.53590000000000004</v>
      </c>
    </row>
    <row r="696" spans="1:12" x14ac:dyDescent="0.45">
      <c r="A696" t="s">
        <v>2059</v>
      </c>
      <c r="B696">
        <v>2006</v>
      </c>
      <c r="C696" t="s">
        <v>2006</v>
      </c>
      <c r="D696">
        <v>0.33200000000000002</v>
      </c>
      <c r="E696">
        <v>0.33200000000000002</v>
      </c>
      <c r="F696">
        <v>0.33200000000000002</v>
      </c>
      <c r="G696">
        <v>0.33200000000000002</v>
      </c>
      <c r="H696">
        <v>0.33200000000000002</v>
      </c>
      <c r="I696">
        <v>0.33200000000000002</v>
      </c>
      <c r="J696">
        <v>0.33200000000000002</v>
      </c>
      <c r="K696">
        <v>0.33200000000000002</v>
      </c>
      <c r="L696">
        <v>0.33200000000000002</v>
      </c>
    </row>
    <row r="697" spans="1:12" x14ac:dyDescent="0.45">
      <c r="A697" t="s">
        <v>2059</v>
      </c>
      <c r="B697">
        <v>2006</v>
      </c>
      <c r="C697" t="s">
        <v>2008</v>
      </c>
      <c r="D697">
        <v>9.8299999999999998E-2</v>
      </c>
      <c r="E697">
        <v>9.8299999999999998E-2</v>
      </c>
      <c r="F697">
        <v>9.8299999999999998E-2</v>
      </c>
      <c r="G697">
        <v>9.8299999999999998E-2</v>
      </c>
      <c r="H697">
        <v>9.8299999999999998E-2</v>
      </c>
      <c r="I697">
        <v>9.8299999999999998E-2</v>
      </c>
      <c r="J697">
        <v>9.8299999999999998E-2</v>
      </c>
      <c r="K697">
        <v>9.8299999999999998E-2</v>
      </c>
      <c r="L697">
        <v>9.8299999999999998E-2</v>
      </c>
    </row>
    <row r="698" spans="1:12" x14ac:dyDescent="0.45">
      <c r="A698" t="s">
        <v>2059</v>
      </c>
      <c r="B698">
        <v>2006</v>
      </c>
      <c r="C698" t="s">
        <v>2007</v>
      </c>
      <c r="D698">
        <v>1.1999999999999999E-3</v>
      </c>
      <c r="E698">
        <v>1.1999999999999999E-3</v>
      </c>
      <c r="F698">
        <v>1.1999999999999999E-3</v>
      </c>
      <c r="G698">
        <v>1.1999999999999999E-3</v>
      </c>
      <c r="H698">
        <v>1.1999999999999999E-3</v>
      </c>
      <c r="I698">
        <v>1.1999999999999999E-3</v>
      </c>
      <c r="J698">
        <v>1.1999999999999999E-3</v>
      </c>
      <c r="K698">
        <v>1.1999999999999999E-3</v>
      </c>
      <c r="L698">
        <v>1.1999999999999999E-3</v>
      </c>
    </row>
    <row r="699" spans="1:12" x14ac:dyDescent="0.45">
      <c r="A699" t="s">
        <v>2059</v>
      </c>
      <c r="B699">
        <v>2006</v>
      </c>
      <c r="C699" t="s">
        <v>2009</v>
      </c>
      <c r="D699">
        <v>3.0200000000000001E-2</v>
      </c>
      <c r="E699">
        <v>3.0200000000000001E-2</v>
      </c>
      <c r="F699">
        <v>3.0200000000000001E-2</v>
      </c>
      <c r="G699">
        <v>3.0200000000000001E-2</v>
      </c>
      <c r="H699">
        <v>3.0200000000000001E-2</v>
      </c>
      <c r="I699">
        <v>3.0200000000000001E-2</v>
      </c>
      <c r="J699">
        <v>3.0200000000000001E-2</v>
      </c>
      <c r="K699">
        <v>3.0200000000000001E-2</v>
      </c>
      <c r="L699">
        <v>3.0200000000000001E-2</v>
      </c>
    </row>
    <row r="700" spans="1:12" x14ac:dyDescent="0.45">
      <c r="A700" t="s">
        <v>2059</v>
      </c>
      <c r="B700">
        <v>2006</v>
      </c>
      <c r="C700" t="s">
        <v>2011</v>
      </c>
      <c r="D700">
        <v>1.44E-2</v>
      </c>
      <c r="E700">
        <v>1.44E-2</v>
      </c>
      <c r="F700">
        <v>1.44E-2</v>
      </c>
      <c r="G700">
        <v>1.44E-2</v>
      </c>
      <c r="H700">
        <v>1.44E-2</v>
      </c>
      <c r="I700">
        <v>1.44E-2</v>
      </c>
      <c r="J700">
        <v>1.44E-2</v>
      </c>
      <c r="K700">
        <v>1.44E-2</v>
      </c>
      <c r="L700">
        <v>1.44E-2</v>
      </c>
    </row>
    <row r="701" spans="1:12" x14ac:dyDescent="0.45">
      <c r="A701" t="s">
        <v>2059</v>
      </c>
      <c r="B701">
        <v>2006</v>
      </c>
      <c r="C701" t="s">
        <v>2010</v>
      </c>
      <c r="D701">
        <v>5.9900000000000002E-2</v>
      </c>
      <c r="E701">
        <v>5.9900000000000002E-2</v>
      </c>
      <c r="F701">
        <v>5.9900000000000002E-2</v>
      </c>
      <c r="G701">
        <v>5.9900000000000002E-2</v>
      </c>
      <c r="H701">
        <v>5.9900000000000002E-2</v>
      </c>
      <c r="I701">
        <v>5.9900000000000002E-2</v>
      </c>
      <c r="J701">
        <v>5.9900000000000002E-2</v>
      </c>
      <c r="K701">
        <v>5.9900000000000002E-2</v>
      </c>
      <c r="L701">
        <v>5.9900000000000002E-2</v>
      </c>
    </row>
    <row r="702" spans="1:12" x14ac:dyDescent="0.45">
      <c r="A702" t="s">
        <v>2060</v>
      </c>
      <c r="B702">
        <v>2006</v>
      </c>
      <c r="C702" t="s">
        <v>2010</v>
      </c>
      <c r="D702">
        <v>0.1837</v>
      </c>
      <c r="E702">
        <v>0.1837</v>
      </c>
      <c r="F702">
        <v>0.1837</v>
      </c>
      <c r="G702">
        <v>0.1837</v>
      </c>
      <c r="H702">
        <v>0.1837</v>
      </c>
      <c r="I702">
        <v>0.1837</v>
      </c>
      <c r="J702">
        <v>0.1837</v>
      </c>
      <c r="K702">
        <v>0.1837</v>
      </c>
      <c r="L702">
        <v>0.1837</v>
      </c>
    </row>
    <row r="703" spans="1:12" x14ac:dyDescent="0.45">
      <c r="A703" t="s">
        <v>2060</v>
      </c>
      <c r="B703">
        <v>2006</v>
      </c>
      <c r="C703" t="s">
        <v>2008</v>
      </c>
      <c r="D703">
        <v>0.3014</v>
      </c>
      <c r="E703">
        <v>0.3014</v>
      </c>
      <c r="F703">
        <v>0.3014</v>
      </c>
      <c r="G703">
        <v>0.3014</v>
      </c>
      <c r="H703">
        <v>0.3014</v>
      </c>
      <c r="I703">
        <v>0.3014</v>
      </c>
      <c r="J703">
        <v>0.3014</v>
      </c>
      <c r="K703">
        <v>0.3014</v>
      </c>
      <c r="L703">
        <v>0.3014</v>
      </c>
    </row>
    <row r="704" spans="1:12" x14ac:dyDescent="0.45">
      <c r="A704" t="s">
        <v>2060</v>
      </c>
      <c r="B704">
        <v>2006</v>
      </c>
      <c r="C704" t="s">
        <v>2006</v>
      </c>
      <c r="D704">
        <v>1.0650999999999999</v>
      </c>
      <c r="E704">
        <v>1.0650999999999999</v>
      </c>
      <c r="F704">
        <v>1.0650999999999999</v>
      </c>
      <c r="G704">
        <v>1.0650999999999999</v>
      </c>
      <c r="H704">
        <v>1.0650999999999999</v>
      </c>
      <c r="I704">
        <v>1.0650999999999999</v>
      </c>
      <c r="J704">
        <v>1.0650999999999999</v>
      </c>
      <c r="K704">
        <v>1.0650999999999999</v>
      </c>
      <c r="L704">
        <v>1.0650999999999999</v>
      </c>
    </row>
    <row r="705" spans="1:12" x14ac:dyDescent="0.45">
      <c r="A705" t="s">
        <v>2060</v>
      </c>
      <c r="B705">
        <v>2006</v>
      </c>
      <c r="C705" t="s">
        <v>2005</v>
      </c>
      <c r="D705">
        <v>1.6856</v>
      </c>
      <c r="E705">
        <v>1.6856</v>
      </c>
      <c r="F705">
        <v>1.6856</v>
      </c>
      <c r="G705">
        <v>1.6856</v>
      </c>
      <c r="H705">
        <v>1.6856</v>
      </c>
      <c r="I705">
        <v>1.6856</v>
      </c>
      <c r="J705">
        <v>1.6856</v>
      </c>
      <c r="K705">
        <v>1.6856</v>
      </c>
      <c r="L705">
        <v>1.6856</v>
      </c>
    </row>
    <row r="706" spans="1:12" x14ac:dyDescent="0.45">
      <c r="A706" t="s">
        <v>2060</v>
      </c>
      <c r="B706">
        <v>2006</v>
      </c>
      <c r="C706" t="s">
        <v>2009</v>
      </c>
      <c r="D706">
        <v>8.7599999999999997E-2</v>
      </c>
      <c r="E706">
        <v>8.7599999999999997E-2</v>
      </c>
      <c r="F706">
        <v>8.7599999999999997E-2</v>
      </c>
      <c r="G706">
        <v>8.7599999999999997E-2</v>
      </c>
      <c r="H706">
        <v>8.7599999999999997E-2</v>
      </c>
      <c r="I706">
        <v>8.7599999999999997E-2</v>
      </c>
      <c r="J706">
        <v>8.7599999999999997E-2</v>
      </c>
      <c r="K706">
        <v>8.7599999999999997E-2</v>
      </c>
      <c r="L706">
        <v>8.7599999999999997E-2</v>
      </c>
    </row>
    <row r="707" spans="1:12" x14ac:dyDescent="0.45">
      <c r="A707" t="s">
        <v>2060</v>
      </c>
      <c r="B707">
        <v>2006</v>
      </c>
      <c r="C707" t="s">
        <v>2007</v>
      </c>
      <c r="D707">
        <v>3.7000000000000002E-3</v>
      </c>
      <c r="E707">
        <v>3.7000000000000002E-3</v>
      </c>
      <c r="F707">
        <v>3.7000000000000002E-3</v>
      </c>
      <c r="G707">
        <v>3.7000000000000002E-3</v>
      </c>
      <c r="H707">
        <v>3.7000000000000002E-3</v>
      </c>
      <c r="I707">
        <v>3.7000000000000002E-3</v>
      </c>
      <c r="J707">
        <v>3.7000000000000002E-3</v>
      </c>
      <c r="K707">
        <v>3.7000000000000002E-3</v>
      </c>
      <c r="L707">
        <v>3.7000000000000002E-3</v>
      </c>
    </row>
    <row r="708" spans="1:12" x14ac:dyDescent="0.45">
      <c r="A708" t="s">
        <v>2060</v>
      </c>
      <c r="B708">
        <v>2006</v>
      </c>
      <c r="C708" t="s">
        <v>2011</v>
      </c>
      <c r="D708">
        <v>4.41E-2</v>
      </c>
      <c r="E708">
        <v>4.41E-2</v>
      </c>
      <c r="F708">
        <v>4.41E-2</v>
      </c>
      <c r="G708">
        <v>4.41E-2</v>
      </c>
      <c r="H708">
        <v>4.41E-2</v>
      </c>
      <c r="I708">
        <v>4.41E-2</v>
      </c>
      <c r="J708">
        <v>4.41E-2</v>
      </c>
      <c r="K708">
        <v>4.41E-2</v>
      </c>
      <c r="L708">
        <v>4.41E-2</v>
      </c>
    </row>
    <row r="709" spans="1:12" x14ac:dyDescent="0.45">
      <c r="A709" t="s">
        <v>2061</v>
      </c>
      <c r="B709">
        <v>2006</v>
      </c>
      <c r="C709" t="s">
        <v>2009</v>
      </c>
      <c r="D709">
        <v>7.0000000000000001E-3</v>
      </c>
      <c r="E709">
        <v>7.0000000000000001E-3</v>
      </c>
      <c r="F709">
        <v>7.0000000000000001E-3</v>
      </c>
      <c r="G709">
        <v>7.0000000000000001E-3</v>
      </c>
      <c r="H709">
        <v>7.0000000000000001E-3</v>
      </c>
      <c r="I709">
        <v>7.0000000000000001E-3</v>
      </c>
      <c r="J709">
        <v>7.0000000000000001E-3</v>
      </c>
      <c r="K709">
        <v>7.0000000000000001E-3</v>
      </c>
      <c r="L709">
        <v>7.0000000000000001E-3</v>
      </c>
    </row>
    <row r="710" spans="1:12" x14ac:dyDescent="0.45">
      <c r="A710" t="s">
        <v>2061</v>
      </c>
      <c r="B710">
        <v>2006</v>
      </c>
      <c r="C710" t="s">
        <v>2005</v>
      </c>
      <c r="D710">
        <v>0.2137</v>
      </c>
      <c r="E710">
        <v>0.2137</v>
      </c>
      <c r="F710">
        <v>0.2137</v>
      </c>
      <c r="G710">
        <v>0.2137</v>
      </c>
      <c r="H710">
        <v>0.2137</v>
      </c>
      <c r="I710">
        <v>0.2137</v>
      </c>
      <c r="J710">
        <v>0.2137</v>
      </c>
      <c r="K710">
        <v>0.2137</v>
      </c>
      <c r="L710">
        <v>0.2137</v>
      </c>
    </row>
    <row r="711" spans="1:12" x14ac:dyDescent="0.45">
      <c r="A711" t="s">
        <v>2061</v>
      </c>
      <c r="B711">
        <v>2006</v>
      </c>
      <c r="C711" t="s">
        <v>2007</v>
      </c>
      <c r="D711">
        <v>2.9999999999999997E-4</v>
      </c>
      <c r="E711">
        <v>2.9999999999999997E-4</v>
      </c>
      <c r="F711">
        <v>2.9999999999999997E-4</v>
      </c>
      <c r="G711">
        <v>2.9999999999999997E-4</v>
      </c>
      <c r="H711">
        <v>2.9999999999999997E-4</v>
      </c>
      <c r="I711">
        <v>2.9999999999999997E-4</v>
      </c>
      <c r="J711">
        <v>2.9999999999999997E-4</v>
      </c>
      <c r="K711">
        <v>2.9999999999999997E-4</v>
      </c>
      <c r="L711">
        <v>2.9999999999999997E-4</v>
      </c>
    </row>
    <row r="712" spans="1:12" x14ac:dyDescent="0.45">
      <c r="A712" t="s">
        <v>2061</v>
      </c>
      <c r="B712">
        <v>2006</v>
      </c>
      <c r="C712" t="s">
        <v>2011</v>
      </c>
      <c r="D712">
        <v>4.0000000000000001E-3</v>
      </c>
      <c r="E712">
        <v>4.0000000000000001E-3</v>
      </c>
      <c r="F712">
        <v>4.0000000000000001E-3</v>
      </c>
      <c r="G712">
        <v>4.0000000000000001E-3</v>
      </c>
      <c r="H712">
        <v>4.0000000000000001E-3</v>
      </c>
      <c r="I712">
        <v>4.0000000000000001E-3</v>
      </c>
      <c r="J712">
        <v>4.0000000000000001E-3</v>
      </c>
      <c r="K712">
        <v>4.0000000000000001E-3</v>
      </c>
      <c r="L712">
        <v>4.0000000000000001E-3</v>
      </c>
    </row>
    <row r="713" spans="1:12" x14ac:dyDescent="0.45">
      <c r="A713" t="s">
        <v>2061</v>
      </c>
      <c r="B713">
        <v>2006</v>
      </c>
      <c r="C713" t="s">
        <v>2008</v>
      </c>
      <c r="D713">
        <v>2.75E-2</v>
      </c>
      <c r="E713">
        <v>2.75E-2</v>
      </c>
      <c r="F713">
        <v>2.75E-2</v>
      </c>
      <c r="G713">
        <v>2.75E-2</v>
      </c>
      <c r="H713">
        <v>2.75E-2</v>
      </c>
      <c r="I713">
        <v>2.75E-2</v>
      </c>
      <c r="J713">
        <v>2.75E-2</v>
      </c>
      <c r="K713">
        <v>2.75E-2</v>
      </c>
      <c r="L713">
        <v>2.75E-2</v>
      </c>
    </row>
    <row r="714" spans="1:12" x14ac:dyDescent="0.45">
      <c r="A714" t="s">
        <v>2061</v>
      </c>
      <c r="B714">
        <v>2006</v>
      </c>
      <c r="C714" t="s">
        <v>2010</v>
      </c>
      <c r="D714">
        <v>1.6799999999999999E-2</v>
      </c>
      <c r="E714">
        <v>1.6799999999999999E-2</v>
      </c>
      <c r="F714">
        <v>1.6799999999999999E-2</v>
      </c>
      <c r="G714">
        <v>1.6799999999999999E-2</v>
      </c>
      <c r="H714">
        <v>1.6799999999999999E-2</v>
      </c>
      <c r="I714">
        <v>1.6799999999999999E-2</v>
      </c>
      <c r="J714">
        <v>1.6799999999999999E-2</v>
      </c>
      <c r="K714">
        <v>1.6799999999999999E-2</v>
      </c>
      <c r="L714">
        <v>1.6799999999999999E-2</v>
      </c>
    </row>
    <row r="715" spans="1:12" x14ac:dyDescent="0.45">
      <c r="A715" t="s">
        <v>2061</v>
      </c>
      <c r="B715">
        <v>2006</v>
      </c>
      <c r="C715" t="s">
        <v>2006</v>
      </c>
      <c r="D715">
        <v>0.158</v>
      </c>
      <c r="E715">
        <v>0.158</v>
      </c>
      <c r="F715">
        <v>0.158</v>
      </c>
      <c r="G715">
        <v>0.158</v>
      </c>
      <c r="H715">
        <v>0.158</v>
      </c>
      <c r="I715">
        <v>0.158</v>
      </c>
      <c r="J715">
        <v>0.158</v>
      </c>
      <c r="K715">
        <v>0.158</v>
      </c>
      <c r="L715">
        <v>0.158</v>
      </c>
    </row>
    <row r="716" spans="1:12" x14ac:dyDescent="0.45">
      <c r="A716" t="s">
        <v>2004</v>
      </c>
      <c r="B716">
        <v>2007</v>
      </c>
      <c r="C716" t="s">
        <v>2006</v>
      </c>
      <c r="D716">
        <v>1.2230000000000001</v>
      </c>
      <c r="E716">
        <v>1.2230000000000001</v>
      </c>
      <c r="F716">
        <v>1.2230000000000001</v>
      </c>
      <c r="G716">
        <v>1.2230000000000001</v>
      </c>
      <c r="H716">
        <v>1.2230000000000001</v>
      </c>
      <c r="I716">
        <v>1.2230000000000001</v>
      </c>
      <c r="J716">
        <v>1.2230000000000001</v>
      </c>
      <c r="K716">
        <v>1.2230000000000001</v>
      </c>
      <c r="L716">
        <v>1.2230000000000001</v>
      </c>
    </row>
    <row r="717" spans="1:12" x14ac:dyDescent="0.45">
      <c r="A717" t="s">
        <v>2004</v>
      </c>
      <c r="B717">
        <v>2007</v>
      </c>
      <c r="C717" t="s">
        <v>2010</v>
      </c>
      <c r="D717">
        <v>0.14899999999999999</v>
      </c>
      <c r="E717">
        <v>0.14899999999999999</v>
      </c>
      <c r="F717">
        <v>0.14899999999999999</v>
      </c>
      <c r="G717">
        <v>0.14899999999999999</v>
      </c>
      <c r="H717">
        <v>0.14899999999999999</v>
      </c>
      <c r="I717">
        <v>0.14899999999999999</v>
      </c>
      <c r="J717">
        <v>0.14899999999999999</v>
      </c>
      <c r="K717">
        <v>0.14899999999999999</v>
      </c>
      <c r="L717">
        <v>0.14899999999999999</v>
      </c>
    </row>
    <row r="718" spans="1:12" x14ac:dyDescent="0.45">
      <c r="A718" t="s">
        <v>2004</v>
      </c>
      <c r="B718">
        <v>2007</v>
      </c>
      <c r="C718" t="s">
        <v>2007</v>
      </c>
      <c r="D718">
        <v>2.8E-3</v>
      </c>
      <c r="E718">
        <v>2.8E-3</v>
      </c>
      <c r="F718">
        <v>2.8E-3</v>
      </c>
      <c r="G718">
        <v>2.8E-3</v>
      </c>
      <c r="H718">
        <v>2.8E-3</v>
      </c>
      <c r="I718">
        <v>2.8E-3</v>
      </c>
      <c r="J718">
        <v>2.8E-3</v>
      </c>
      <c r="K718">
        <v>2.8E-3</v>
      </c>
      <c r="L718">
        <v>2.8E-3</v>
      </c>
    </row>
    <row r="719" spans="1:12" x14ac:dyDescent="0.45">
      <c r="A719" t="s">
        <v>2004</v>
      </c>
      <c r="B719">
        <v>2007</v>
      </c>
      <c r="C719" t="s">
        <v>2011</v>
      </c>
      <c r="D719">
        <v>3.61E-2</v>
      </c>
      <c r="E719">
        <v>3.61E-2</v>
      </c>
      <c r="F719">
        <v>3.61E-2</v>
      </c>
      <c r="G719">
        <v>3.61E-2</v>
      </c>
      <c r="H719">
        <v>3.61E-2</v>
      </c>
      <c r="I719">
        <v>3.61E-2</v>
      </c>
      <c r="J719">
        <v>3.61E-2</v>
      </c>
      <c r="K719">
        <v>3.61E-2</v>
      </c>
      <c r="L719">
        <v>3.61E-2</v>
      </c>
    </row>
    <row r="720" spans="1:12" x14ac:dyDescent="0.45">
      <c r="A720" t="s">
        <v>2004</v>
      </c>
      <c r="B720">
        <v>2007</v>
      </c>
      <c r="C720" t="s">
        <v>2005</v>
      </c>
      <c r="D720">
        <v>1.7830999999999999</v>
      </c>
      <c r="E720">
        <v>1.7830999999999999</v>
      </c>
      <c r="F720">
        <v>1.7830999999999999</v>
      </c>
      <c r="G720">
        <v>1.7830999999999999</v>
      </c>
      <c r="H720">
        <v>1.7830999999999999</v>
      </c>
      <c r="I720">
        <v>1.7830999999999999</v>
      </c>
      <c r="J720">
        <v>1.7830999999999999</v>
      </c>
      <c r="K720">
        <v>1.7830999999999999</v>
      </c>
      <c r="L720">
        <v>1.7830999999999999</v>
      </c>
    </row>
    <row r="721" spans="1:12" x14ac:dyDescent="0.45">
      <c r="A721" t="s">
        <v>2004</v>
      </c>
      <c r="B721">
        <v>2007</v>
      </c>
      <c r="C721" t="s">
        <v>2008</v>
      </c>
      <c r="D721">
        <v>0.28089999999999998</v>
      </c>
      <c r="E721">
        <v>0.28089999999999998</v>
      </c>
      <c r="F721">
        <v>0.28089999999999998</v>
      </c>
      <c r="G721">
        <v>0.28089999999999998</v>
      </c>
      <c r="H721">
        <v>0.28089999999999998</v>
      </c>
      <c r="I721">
        <v>0.28089999999999998</v>
      </c>
      <c r="J721">
        <v>0.28089999999999998</v>
      </c>
      <c r="K721">
        <v>0.28089999999999998</v>
      </c>
      <c r="L721">
        <v>0.28089999999999998</v>
      </c>
    </row>
    <row r="722" spans="1:12" x14ac:dyDescent="0.45">
      <c r="A722" t="s">
        <v>2004</v>
      </c>
      <c r="B722">
        <v>2007</v>
      </c>
      <c r="C722" t="s">
        <v>2009</v>
      </c>
      <c r="D722">
        <v>9.1300000000000006E-2</v>
      </c>
      <c r="E722">
        <v>9.1300000000000006E-2</v>
      </c>
      <c r="F722">
        <v>9.1300000000000006E-2</v>
      </c>
      <c r="G722">
        <v>9.1300000000000006E-2</v>
      </c>
      <c r="H722">
        <v>9.1300000000000006E-2</v>
      </c>
      <c r="I722">
        <v>9.1300000000000006E-2</v>
      </c>
      <c r="J722">
        <v>9.1300000000000006E-2</v>
      </c>
      <c r="K722">
        <v>9.1300000000000006E-2</v>
      </c>
      <c r="L722">
        <v>9.1300000000000006E-2</v>
      </c>
    </row>
    <row r="723" spans="1:12" x14ac:dyDescent="0.45">
      <c r="A723" t="s">
        <v>2012</v>
      </c>
      <c r="B723">
        <v>2007</v>
      </c>
      <c r="C723" t="s">
        <v>2008</v>
      </c>
      <c r="D723">
        <v>4.1500000000000002E-2</v>
      </c>
      <c r="E723">
        <v>4.1500000000000002E-2</v>
      </c>
      <c r="F723">
        <v>4.1500000000000002E-2</v>
      </c>
      <c r="G723">
        <v>4.1500000000000002E-2</v>
      </c>
      <c r="H723">
        <v>4.1500000000000002E-2</v>
      </c>
      <c r="I723">
        <v>4.1500000000000002E-2</v>
      </c>
      <c r="J723">
        <v>4.1500000000000002E-2</v>
      </c>
      <c r="K723">
        <v>4.1500000000000002E-2</v>
      </c>
      <c r="L723">
        <v>4.1500000000000002E-2</v>
      </c>
    </row>
    <row r="724" spans="1:12" x14ac:dyDescent="0.45">
      <c r="A724" t="s">
        <v>2012</v>
      </c>
      <c r="B724">
        <v>2007</v>
      </c>
      <c r="C724" t="s">
        <v>2011</v>
      </c>
      <c r="D724">
        <v>5.3E-3</v>
      </c>
      <c r="E724">
        <v>5.3E-3</v>
      </c>
      <c r="F724">
        <v>5.3E-3</v>
      </c>
      <c r="G724">
        <v>5.3E-3</v>
      </c>
      <c r="H724">
        <v>5.3E-3</v>
      </c>
      <c r="I724">
        <v>5.3E-3</v>
      </c>
      <c r="J724">
        <v>5.3E-3</v>
      </c>
      <c r="K724">
        <v>5.3E-3</v>
      </c>
      <c r="L724">
        <v>5.3E-3</v>
      </c>
    </row>
    <row r="725" spans="1:12" x14ac:dyDescent="0.45">
      <c r="A725" t="s">
        <v>2012</v>
      </c>
      <c r="B725">
        <v>2007</v>
      </c>
      <c r="C725" t="s">
        <v>2010</v>
      </c>
      <c r="D725">
        <v>2.1999999999999999E-2</v>
      </c>
      <c r="E725">
        <v>2.1999999999999999E-2</v>
      </c>
      <c r="F725">
        <v>2.1999999999999999E-2</v>
      </c>
      <c r="G725">
        <v>2.1999999999999999E-2</v>
      </c>
      <c r="H725">
        <v>2.1999999999999999E-2</v>
      </c>
      <c r="I725">
        <v>2.1999999999999999E-2</v>
      </c>
      <c r="J725">
        <v>2.1999999999999999E-2</v>
      </c>
      <c r="K725">
        <v>2.1999999999999999E-2</v>
      </c>
      <c r="L725">
        <v>2.1999999999999999E-2</v>
      </c>
    </row>
    <row r="726" spans="1:12" x14ac:dyDescent="0.45">
      <c r="A726" t="s">
        <v>2012</v>
      </c>
      <c r="B726">
        <v>2007</v>
      </c>
      <c r="C726" t="s">
        <v>2005</v>
      </c>
      <c r="D726">
        <v>0.1825</v>
      </c>
      <c r="E726">
        <v>0.1825</v>
      </c>
      <c r="F726">
        <v>0.1825</v>
      </c>
      <c r="G726">
        <v>0.1825</v>
      </c>
      <c r="H726">
        <v>0.1825</v>
      </c>
      <c r="I726">
        <v>0.1825</v>
      </c>
      <c r="J726">
        <v>0.1825</v>
      </c>
      <c r="K726">
        <v>0.1825</v>
      </c>
      <c r="L726">
        <v>0.1825</v>
      </c>
    </row>
    <row r="727" spans="1:12" x14ac:dyDescent="0.45">
      <c r="A727" t="s">
        <v>2012</v>
      </c>
      <c r="B727">
        <v>2007</v>
      </c>
      <c r="C727" t="s">
        <v>2009</v>
      </c>
      <c r="D727">
        <v>1.0699999999999999E-2</v>
      </c>
      <c r="E727">
        <v>1.0699999999999999E-2</v>
      </c>
      <c r="F727">
        <v>1.0699999999999999E-2</v>
      </c>
      <c r="G727">
        <v>1.0699999999999999E-2</v>
      </c>
      <c r="H727">
        <v>1.0699999999999999E-2</v>
      </c>
      <c r="I727">
        <v>1.0699999999999999E-2</v>
      </c>
      <c r="J727">
        <v>1.0699999999999999E-2</v>
      </c>
      <c r="K727">
        <v>1.0699999999999999E-2</v>
      </c>
      <c r="L727">
        <v>1.0699999999999999E-2</v>
      </c>
    </row>
    <row r="728" spans="1:12" x14ac:dyDescent="0.45">
      <c r="A728" t="s">
        <v>2012</v>
      </c>
      <c r="B728">
        <v>2007</v>
      </c>
      <c r="C728" t="s">
        <v>2007</v>
      </c>
      <c r="D728">
        <v>4.0000000000000002E-4</v>
      </c>
      <c r="E728">
        <v>4.0000000000000002E-4</v>
      </c>
      <c r="F728">
        <v>4.0000000000000002E-4</v>
      </c>
      <c r="G728">
        <v>4.0000000000000002E-4</v>
      </c>
      <c r="H728">
        <v>4.0000000000000002E-4</v>
      </c>
      <c r="I728">
        <v>4.0000000000000002E-4</v>
      </c>
      <c r="J728">
        <v>4.0000000000000002E-4</v>
      </c>
      <c r="K728">
        <v>4.0000000000000002E-4</v>
      </c>
      <c r="L728">
        <v>4.0000000000000002E-4</v>
      </c>
    </row>
    <row r="729" spans="1:12" x14ac:dyDescent="0.45">
      <c r="A729" t="s">
        <v>2012</v>
      </c>
      <c r="B729">
        <v>2007</v>
      </c>
      <c r="C729" t="s">
        <v>2006</v>
      </c>
      <c r="D729">
        <v>0.10249999999999999</v>
      </c>
      <c r="E729">
        <v>0.10249999999999999</v>
      </c>
      <c r="F729">
        <v>0.10249999999999999</v>
      </c>
      <c r="G729">
        <v>0.10249999999999999</v>
      </c>
      <c r="H729">
        <v>0.10249999999999999</v>
      </c>
      <c r="I729">
        <v>0.10249999999999999</v>
      </c>
      <c r="J729">
        <v>0.10249999999999999</v>
      </c>
      <c r="K729">
        <v>0.10249999999999999</v>
      </c>
      <c r="L729">
        <v>0.10249999999999999</v>
      </c>
    </row>
    <row r="730" spans="1:12" x14ac:dyDescent="0.45">
      <c r="A730" t="s">
        <v>2013</v>
      </c>
      <c r="B730">
        <v>2007</v>
      </c>
      <c r="C730" t="s">
        <v>2006</v>
      </c>
      <c r="D730">
        <v>1.1903999999999999</v>
      </c>
      <c r="E730">
        <v>1.1903999999999999</v>
      </c>
      <c r="F730">
        <v>1.1903999999999999</v>
      </c>
      <c r="G730">
        <v>1.1903999999999999</v>
      </c>
      <c r="H730">
        <v>1.1903999999999999</v>
      </c>
      <c r="I730">
        <v>1.1903999999999999</v>
      </c>
      <c r="J730">
        <v>1.1903999999999999</v>
      </c>
      <c r="K730">
        <v>1.1903999999999999</v>
      </c>
      <c r="L730">
        <v>1.1903999999999999</v>
      </c>
    </row>
    <row r="731" spans="1:12" x14ac:dyDescent="0.45">
      <c r="A731" t="s">
        <v>2013</v>
      </c>
      <c r="B731">
        <v>2007</v>
      </c>
      <c r="C731" t="s">
        <v>2005</v>
      </c>
      <c r="D731">
        <v>1.9218</v>
      </c>
      <c r="E731">
        <v>1.9218</v>
      </c>
      <c r="F731">
        <v>1.9218</v>
      </c>
      <c r="G731">
        <v>1.9218</v>
      </c>
      <c r="H731">
        <v>1.9218</v>
      </c>
      <c r="I731">
        <v>1.9218</v>
      </c>
      <c r="J731">
        <v>1.9218</v>
      </c>
      <c r="K731">
        <v>1.9218</v>
      </c>
      <c r="L731">
        <v>1.9218</v>
      </c>
    </row>
    <row r="732" spans="1:12" x14ac:dyDescent="0.45">
      <c r="A732" t="s">
        <v>2013</v>
      </c>
      <c r="B732">
        <v>2007</v>
      </c>
      <c r="C732" t="s">
        <v>2011</v>
      </c>
      <c r="D732">
        <v>4.8899999999999999E-2</v>
      </c>
      <c r="E732">
        <v>4.8899999999999999E-2</v>
      </c>
      <c r="F732">
        <v>4.8899999999999999E-2</v>
      </c>
      <c r="G732">
        <v>4.8899999999999999E-2</v>
      </c>
      <c r="H732">
        <v>4.8899999999999999E-2</v>
      </c>
      <c r="I732">
        <v>4.8899999999999999E-2</v>
      </c>
      <c r="J732">
        <v>4.8899999999999999E-2</v>
      </c>
      <c r="K732">
        <v>4.8899999999999999E-2</v>
      </c>
      <c r="L732">
        <v>4.8899999999999999E-2</v>
      </c>
    </row>
    <row r="733" spans="1:12" x14ac:dyDescent="0.45">
      <c r="A733" t="s">
        <v>2013</v>
      </c>
      <c r="B733">
        <v>2007</v>
      </c>
      <c r="C733" t="s">
        <v>2008</v>
      </c>
      <c r="D733">
        <v>0.38030000000000003</v>
      </c>
      <c r="E733">
        <v>0.38030000000000003</v>
      </c>
      <c r="F733">
        <v>0.38030000000000003</v>
      </c>
      <c r="G733">
        <v>0.38030000000000003</v>
      </c>
      <c r="H733">
        <v>0.38030000000000003</v>
      </c>
      <c r="I733">
        <v>0.38030000000000003</v>
      </c>
      <c r="J733">
        <v>0.38030000000000003</v>
      </c>
      <c r="K733">
        <v>0.38030000000000003</v>
      </c>
      <c r="L733">
        <v>0.38030000000000003</v>
      </c>
    </row>
    <row r="734" spans="1:12" x14ac:dyDescent="0.45">
      <c r="A734" t="s">
        <v>2013</v>
      </c>
      <c r="B734">
        <v>2007</v>
      </c>
      <c r="C734" t="s">
        <v>2007</v>
      </c>
      <c r="D734">
        <v>3.8E-3</v>
      </c>
      <c r="E734">
        <v>3.8E-3</v>
      </c>
      <c r="F734">
        <v>3.8E-3</v>
      </c>
      <c r="G734">
        <v>3.8E-3</v>
      </c>
      <c r="H734">
        <v>3.8E-3</v>
      </c>
      <c r="I734">
        <v>3.8E-3</v>
      </c>
      <c r="J734">
        <v>3.8E-3</v>
      </c>
      <c r="K734">
        <v>3.8E-3</v>
      </c>
      <c r="L734">
        <v>3.8E-3</v>
      </c>
    </row>
    <row r="735" spans="1:12" x14ac:dyDescent="0.45">
      <c r="A735" t="s">
        <v>2013</v>
      </c>
      <c r="B735">
        <v>2007</v>
      </c>
      <c r="C735" t="s">
        <v>2010</v>
      </c>
      <c r="D735">
        <v>0.20169999999999999</v>
      </c>
      <c r="E735">
        <v>0.20169999999999999</v>
      </c>
      <c r="F735">
        <v>0.20169999999999999</v>
      </c>
      <c r="G735">
        <v>0.20169999999999999</v>
      </c>
      <c r="H735">
        <v>0.20169999999999999</v>
      </c>
      <c r="I735">
        <v>0.20169999999999999</v>
      </c>
      <c r="J735">
        <v>0.20169999999999999</v>
      </c>
      <c r="K735">
        <v>0.20169999999999999</v>
      </c>
      <c r="L735">
        <v>0.20169999999999999</v>
      </c>
    </row>
    <row r="736" spans="1:12" x14ac:dyDescent="0.45">
      <c r="A736" t="s">
        <v>2013</v>
      </c>
      <c r="B736">
        <v>2007</v>
      </c>
      <c r="C736" t="s">
        <v>2009</v>
      </c>
      <c r="D736">
        <v>9.6699999999999994E-2</v>
      </c>
      <c r="E736">
        <v>9.6699999999999994E-2</v>
      </c>
      <c r="F736">
        <v>9.6699999999999994E-2</v>
      </c>
      <c r="G736">
        <v>9.6699999999999994E-2</v>
      </c>
      <c r="H736">
        <v>9.6699999999999994E-2</v>
      </c>
      <c r="I736">
        <v>9.6699999999999994E-2</v>
      </c>
      <c r="J736">
        <v>9.6699999999999994E-2</v>
      </c>
      <c r="K736">
        <v>9.6699999999999994E-2</v>
      </c>
      <c r="L736">
        <v>9.6699999999999994E-2</v>
      </c>
    </row>
    <row r="737" spans="1:12" x14ac:dyDescent="0.45">
      <c r="A737" t="s">
        <v>2014</v>
      </c>
      <c r="B737">
        <v>2007</v>
      </c>
      <c r="C737" t="s">
        <v>2009</v>
      </c>
      <c r="D737">
        <v>5.5500000000000001E-2</v>
      </c>
      <c r="E737">
        <v>5.5500000000000001E-2</v>
      </c>
      <c r="F737">
        <v>5.5500000000000001E-2</v>
      </c>
      <c r="G737">
        <v>5.5500000000000001E-2</v>
      </c>
      <c r="H737">
        <v>5.5500000000000001E-2</v>
      </c>
      <c r="I737">
        <v>5.5500000000000001E-2</v>
      </c>
      <c r="J737">
        <v>5.5500000000000001E-2</v>
      </c>
      <c r="K737">
        <v>5.5500000000000001E-2</v>
      </c>
      <c r="L737">
        <v>5.5500000000000001E-2</v>
      </c>
    </row>
    <row r="738" spans="1:12" x14ac:dyDescent="0.45">
      <c r="A738" t="s">
        <v>2014</v>
      </c>
      <c r="B738">
        <v>2007</v>
      </c>
      <c r="C738" t="s">
        <v>2010</v>
      </c>
      <c r="D738">
        <v>9.2100000000000001E-2</v>
      </c>
      <c r="E738">
        <v>9.2100000000000001E-2</v>
      </c>
      <c r="F738">
        <v>9.2100000000000001E-2</v>
      </c>
      <c r="G738">
        <v>9.2100000000000001E-2</v>
      </c>
      <c r="H738">
        <v>9.2100000000000001E-2</v>
      </c>
      <c r="I738">
        <v>9.2100000000000001E-2</v>
      </c>
      <c r="J738">
        <v>9.2100000000000001E-2</v>
      </c>
      <c r="K738">
        <v>9.2100000000000001E-2</v>
      </c>
      <c r="L738">
        <v>9.2100000000000001E-2</v>
      </c>
    </row>
    <row r="739" spans="1:12" x14ac:dyDescent="0.45">
      <c r="A739" t="s">
        <v>2014</v>
      </c>
      <c r="B739">
        <v>2007</v>
      </c>
      <c r="C739" t="s">
        <v>2006</v>
      </c>
      <c r="D739">
        <v>0.63200000000000001</v>
      </c>
      <c r="E739">
        <v>0.63200000000000001</v>
      </c>
      <c r="F739">
        <v>0.63200000000000001</v>
      </c>
      <c r="G739">
        <v>0.63200000000000001</v>
      </c>
      <c r="H739">
        <v>0.63200000000000001</v>
      </c>
      <c r="I739">
        <v>0.63200000000000001</v>
      </c>
      <c r="J739">
        <v>0.63200000000000001</v>
      </c>
      <c r="K739">
        <v>0.63200000000000001</v>
      </c>
      <c r="L739">
        <v>0.63200000000000001</v>
      </c>
    </row>
    <row r="740" spans="1:12" x14ac:dyDescent="0.45">
      <c r="A740" t="s">
        <v>2014</v>
      </c>
      <c r="B740">
        <v>2007</v>
      </c>
      <c r="C740" t="s">
        <v>2008</v>
      </c>
      <c r="D740">
        <v>0.17369999999999999</v>
      </c>
      <c r="E740">
        <v>0.17369999999999999</v>
      </c>
      <c r="F740">
        <v>0.17369999999999999</v>
      </c>
      <c r="G740">
        <v>0.17369999999999999</v>
      </c>
      <c r="H740">
        <v>0.17369999999999999</v>
      </c>
      <c r="I740">
        <v>0.17369999999999999</v>
      </c>
      <c r="J740">
        <v>0.17369999999999999</v>
      </c>
      <c r="K740">
        <v>0.17369999999999999</v>
      </c>
      <c r="L740">
        <v>0.17369999999999999</v>
      </c>
    </row>
    <row r="741" spans="1:12" x14ac:dyDescent="0.45">
      <c r="A741" t="s">
        <v>2014</v>
      </c>
      <c r="B741">
        <v>2007</v>
      </c>
      <c r="C741" t="s">
        <v>2007</v>
      </c>
      <c r="D741">
        <v>1.6999999999999999E-3</v>
      </c>
      <c r="E741">
        <v>1.6999999999999999E-3</v>
      </c>
      <c r="F741">
        <v>1.6999999999999999E-3</v>
      </c>
      <c r="G741">
        <v>1.6999999999999999E-3</v>
      </c>
      <c r="H741">
        <v>1.6999999999999999E-3</v>
      </c>
      <c r="I741">
        <v>1.6999999999999999E-3</v>
      </c>
      <c r="J741">
        <v>1.6999999999999999E-3</v>
      </c>
      <c r="K741">
        <v>1.6999999999999999E-3</v>
      </c>
      <c r="L741">
        <v>1.6999999999999999E-3</v>
      </c>
    </row>
    <row r="742" spans="1:12" x14ac:dyDescent="0.45">
      <c r="A742" t="s">
        <v>2014</v>
      </c>
      <c r="B742">
        <v>2007</v>
      </c>
      <c r="C742" t="s">
        <v>2011</v>
      </c>
      <c r="D742">
        <v>2.23E-2</v>
      </c>
      <c r="E742">
        <v>2.23E-2</v>
      </c>
      <c r="F742">
        <v>2.23E-2</v>
      </c>
      <c r="G742">
        <v>2.23E-2</v>
      </c>
      <c r="H742">
        <v>2.23E-2</v>
      </c>
      <c r="I742">
        <v>2.23E-2</v>
      </c>
      <c r="J742">
        <v>2.23E-2</v>
      </c>
      <c r="K742">
        <v>2.23E-2</v>
      </c>
      <c r="L742">
        <v>2.23E-2</v>
      </c>
    </row>
    <row r="743" spans="1:12" x14ac:dyDescent="0.45">
      <c r="A743" t="s">
        <v>2014</v>
      </c>
      <c r="B743">
        <v>2007</v>
      </c>
      <c r="C743" t="s">
        <v>2005</v>
      </c>
      <c r="D743">
        <v>0.97740000000000005</v>
      </c>
      <c r="E743">
        <v>0.97740000000000005</v>
      </c>
      <c r="F743">
        <v>0.97740000000000005</v>
      </c>
      <c r="G743">
        <v>0.97740000000000005</v>
      </c>
      <c r="H743">
        <v>0.97740000000000005</v>
      </c>
      <c r="I743">
        <v>0.97740000000000005</v>
      </c>
      <c r="J743">
        <v>0.97740000000000005</v>
      </c>
      <c r="K743">
        <v>0.97740000000000005</v>
      </c>
      <c r="L743">
        <v>0.97740000000000005</v>
      </c>
    </row>
    <row r="744" spans="1:12" x14ac:dyDescent="0.45">
      <c r="A744" t="s">
        <v>2015</v>
      </c>
      <c r="B744">
        <v>2007</v>
      </c>
      <c r="C744" t="s">
        <v>2010</v>
      </c>
      <c r="D744">
        <v>1.2056</v>
      </c>
      <c r="E744">
        <v>1.2056</v>
      </c>
      <c r="F744">
        <v>1.2056</v>
      </c>
      <c r="G744">
        <v>1.2056</v>
      </c>
      <c r="H744">
        <v>1.2056</v>
      </c>
      <c r="I744">
        <v>1.2056</v>
      </c>
      <c r="J744">
        <v>1.2056</v>
      </c>
      <c r="K744">
        <v>1.2056</v>
      </c>
      <c r="L744">
        <v>1.2056</v>
      </c>
    </row>
    <row r="745" spans="1:12" x14ac:dyDescent="0.45">
      <c r="A745" t="s">
        <v>2015</v>
      </c>
      <c r="B745">
        <v>2007</v>
      </c>
      <c r="C745" t="s">
        <v>2008</v>
      </c>
      <c r="D745">
        <v>2.2728999999999999</v>
      </c>
      <c r="E745">
        <v>2.2728999999999999</v>
      </c>
      <c r="F745">
        <v>2.2728999999999999</v>
      </c>
      <c r="G745">
        <v>2.2728999999999999</v>
      </c>
      <c r="H745">
        <v>2.2728999999999999</v>
      </c>
      <c r="I745">
        <v>2.2728999999999999</v>
      </c>
      <c r="J745">
        <v>2.2728999999999999</v>
      </c>
      <c r="K745">
        <v>2.2728999999999999</v>
      </c>
      <c r="L745">
        <v>2.2728999999999999</v>
      </c>
    </row>
    <row r="746" spans="1:12" x14ac:dyDescent="0.45">
      <c r="A746" t="s">
        <v>2015</v>
      </c>
      <c r="B746">
        <v>2007</v>
      </c>
      <c r="C746" t="s">
        <v>2011</v>
      </c>
      <c r="D746">
        <v>0.29210000000000003</v>
      </c>
      <c r="E746">
        <v>0.29210000000000003</v>
      </c>
      <c r="F746">
        <v>0.29210000000000003</v>
      </c>
      <c r="G746">
        <v>0.29210000000000003</v>
      </c>
      <c r="H746">
        <v>0.29210000000000003</v>
      </c>
      <c r="I746">
        <v>0.29210000000000003</v>
      </c>
      <c r="J746">
        <v>0.29210000000000003</v>
      </c>
      <c r="K746">
        <v>0.29210000000000003</v>
      </c>
      <c r="L746">
        <v>0.29210000000000003</v>
      </c>
    </row>
    <row r="747" spans="1:12" x14ac:dyDescent="0.45">
      <c r="A747" t="s">
        <v>2015</v>
      </c>
      <c r="B747">
        <v>2007</v>
      </c>
      <c r="C747" t="s">
        <v>2009</v>
      </c>
      <c r="D747">
        <v>0.54620000000000002</v>
      </c>
      <c r="E747">
        <v>0.54620000000000002</v>
      </c>
      <c r="F747">
        <v>0.54620000000000002</v>
      </c>
      <c r="G747">
        <v>0.54620000000000002</v>
      </c>
      <c r="H747">
        <v>0.54620000000000002</v>
      </c>
      <c r="I747">
        <v>0.54620000000000002</v>
      </c>
      <c r="J747">
        <v>0.54620000000000002</v>
      </c>
      <c r="K747">
        <v>0.54620000000000002</v>
      </c>
      <c r="L747">
        <v>0.54620000000000002</v>
      </c>
    </row>
    <row r="748" spans="1:12" x14ac:dyDescent="0.45">
      <c r="A748" t="s">
        <v>2015</v>
      </c>
      <c r="B748">
        <v>2007</v>
      </c>
      <c r="C748" t="s">
        <v>2007</v>
      </c>
      <c r="D748">
        <v>2.2700000000000001E-2</v>
      </c>
      <c r="E748">
        <v>2.2700000000000001E-2</v>
      </c>
      <c r="F748">
        <v>2.2700000000000001E-2</v>
      </c>
      <c r="G748">
        <v>2.2700000000000001E-2</v>
      </c>
      <c r="H748">
        <v>2.2700000000000001E-2</v>
      </c>
      <c r="I748">
        <v>2.2700000000000001E-2</v>
      </c>
      <c r="J748">
        <v>2.2700000000000001E-2</v>
      </c>
      <c r="K748">
        <v>2.2700000000000001E-2</v>
      </c>
      <c r="L748">
        <v>2.2700000000000001E-2</v>
      </c>
    </row>
    <row r="749" spans="1:12" x14ac:dyDescent="0.45">
      <c r="A749" t="s">
        <v>2015</v>
      </c>
      <c r="B749">
        <v>2007</v>
      </c>
      <c r="C749" t="s">
        <v>2006</v>
      </c>
      <c r="D749">
        <v>5.5617000000000001</v>
      </c>
      <c r="E749">
        <v>5.5617000000000001</v>
      </c>
      <c r="F749">
        <v>5.5617000000000001</v>
      </c>
      <c r="G749">
        <v>5.5617000000000001</v>
      </c>
      <c r="H749">
        <v>5.5617000000000001</v>
      </c>
      <c r="I749">
        <v>5.5617000000000001</v>
      </c>
      <c r="J749">
        <v>5.5617000000000001</v>
      </c>
      <c r="K749">
        <v>5.5617000000000001</v>
      </c>
      <c r="L749">
        <v>5.5617000000000001</v>
      </c>
    </row>
    <row r="750" spans="1:12" x14ac:dyDescent="0.45">
      <c r="A750" t="s">
        <v>2015</v>
      </c>
      <c r="B750">
        <v>2007</v>
      </c>
      <c r="C750" t="s">
        <v>2005</v>
      </c>
      <c r="D750">
        <v>9.9011999999999993</v>
      </c>
      <c r="E750">
        <v>9.9011999999999993</v>
      </c>
      <c r="F750">
        <v>9.9011999999999993</v>
      </c>
      <c r="G750">
        <v>9.9011999999999993</v>
      </c>
      <c r="H750">
        <v>9.9011999999999993</v>
      </c>
      <c r="I750">
        <v>9.9011999999999993</v>
      </c>
      <c r="J750">
        <v>9.9011999999999993</v>
      </c>
      <c r="K750">
        <v>9.9011999999999993</v>
      </c>
      <c r="L750">
        <v>9.9011999999999993</v>
      </c>
    </row>
    <row r="751" spans="1:12" x14ac:dyDescent="0.45">
      <c r="A751" t="s">
        <v>2016</v>
      </c>
      <c r="B751">
        <v>2007</v>
      </c>
      <c r="C751" t="s">
        <v>2011</v>
      </c>
      <c r="D751">
        <v>3.73E-2</v>
      </c>
      <c r="E751">
        <v>3.73E-2</v>
      </c>
      <c r="F751">
        <v>3.73E-2</v>
      </c>
      <c r="G751">
        <v>3.73E-2</v>
      </c>
      <c r="H751">
        <v>3.73E-2</v>
      </c>
      <c r="I751">
        <v>3.73E-2</v>
      </c>
      <c r="J751">
        <v>3.73E-2</v>
      </c>
      <c r="K751">
        <v>3.73E-2</v>
      </c>
      <c r="L751">
        <v>3.73E-2</v>
      </c>
    </row>
    <row r="752" spans="1:12" x14ac:dyDescent="0.45">
      <c r="A752" t="s">
        <v>2016</v>
      </c>
      <c r="B752">
        <v>2007</v>
      </c>
      <c r="C752" t="s">
        <v>2010</v>
      </c>
      <c r="D752">
        <v>0.15390000000000001</v>
      </c>
      <c r="E752">
        <v>0.15390000000000001</v>
      </c>
      <c r="F752">
        <v>0.15390000000000001</v>
      </c>
      <c r="G752">
        <v>0.15390000000000001</v>
      </c>
      <c r="H752">
        <v>0.15390000000000001</v>
      </c>
      <c r="I752">
        <v>0.15390000000000001</v>
      </c>
      <c r="J752">
        <v>0.15390000000000001</v>
      </c>
      <c r="K752">
        <v>0.15390000000000001</v>
      </c>
      <c r="L752">
        <v>0.15390000000000001</v>
      </c>
    </row>
    <row r="753" spans="1:12" x14ac:dyDescent="0.45">
      <c r="A753" t="s">
        <v>2016</v>
      </c>
      <c r="B753">
        <v>2007</v>
      </c>
      <c r="C753" t="s">
        <v>2007</v>
      </c>
      <c r="D753">
        <v>2.8999999999999998E-3</v>
      </c>
      <c r="E753">
        <v>2.8999999999999998E-3</v>
      </c>
      <c r="F753">
        <v>2.8999999999999998E-3</v>
      </c>
      <c r="G753">
        <v>2.8999999999999998E-3</v>
      </c>
      <c r="H753">
        <v>2.8999999999999998E-3</v>
      </c>
      <c r="I753">
        <v>2.8999999999999998E-3</v>
      </c>
      <c r="J753">
        <v>2.8999999999999998E-3</v>
      </c>
      <c r="K753">
        <v>2.8999999999999998E-3</v>
      </c>
      <c r="L753">
        <v>2.8999999999999998E-3</v>
      </c>
    </row>
    <row r="754" spans="1:12" x14ac:dyDescent="0.45">
      <c r="A754" t="s">
        <v>2016</v>
      </c>
      <c r="B754">
        <v>2007</v>
      </c>
      <c r="C754" t="s">
        <v>2006</v>
      </c>
      <c r="D754">
        <v>0.92469999999999997</v>
      </c>
      <c r="E754">
        <v>0.92469999999999997</v>
      </c>
      <c r="F754">
        <v>0.92469999999999997</v>
      </c>
      <c r="G754">
        <v>0.92469999999999997</v>
      </c>
      <c r="H754">
        <v>0.92469999999999997</v>
      </c>
      <c r="I754">
        <v>0.92469999999999997</v>
      </c>
      <c r="J754">
        <v>0.92469999999999997</v>
      </c>
      <c r="K754">
        <v>0.92469999999999997</v>
      </c>
      <c r="L754">
        <v>0.92469999999999997</v>
      </c>
    </row>
    <row r="755" spans="1:12" x14ac:dyDescent="0.45">
      <c r="A755" t="s">
        <v>2016</v>
      </c>
      <c r="B755">
        <v>2007</v>
      </c>
      <c r="C755" t="s">
        <v>2005</v>
      </c>
      <c r="D755">
        <v>1.4843999999999999</v>
      </c>
      <c r="E755">
        <v>1.4843999999999999</v>
      </c>
      <c r="F755">
        <v>1.4843999999999999</v>
      </c>
      <c r="G755">
        <v>1.4843999999999999</v>
      </c>
      <c r="H755">
        <v>1.4843999999999999</v>
      </c>
      <c r="I755">
        <v>1.4843999999999999</v>
      </c>
      <c r="J755">
        <v>1.4843999999999999</v>
      </c>
      <c r="K755">
        <v>1.4843999999999999</v>
      </c>
      <c r="L755">
        <v>1.4843999999999999</v>
      </c>
    </row>
    <row r="756" spans="1:12" x14ac:dyDescent="0.45">
      <c r="A756" t="s">
        <v>2016</v>
      </c>
      <c r="B756">
        <v>2007</v>
      </c>
      <c r="C756" t="s">
        <v>2008</v>
      </c>
      <c r="D756">
        <v>0.29010000000000002</v>
      </c>
      <c r="E756">
        <v>0.29010000000000002</v>
      </c>
      <c r="F756">
        <v>0.29010000000000002</v>
      </c>
      <c r="G756">
        <v>0.29010000000000002</v>
      </c>
      <c r="H756">
        <v>0.29010000000000002</v>
      </c>
      <c r="I756">
        <v>0.29010000000000002</v>
      </c>
      <c r="J756">
        <v>0.29010000000000002</v>
      </c>
      <c r="K756">
        <v>0.29010000000000002</v>
      </c>
      <c r="L756">
        <v>0.29010000000000002</v>
      </c>
    </row>
    <row r="757" spans="1:12" x14ac:dyDescent="0.45">
      <c r="A757" t="s">
        <v>2016</v>
      </c>
      <c r="B757">
        <v>2007</v>
      </c>
      <c r="C757" t="s">
        <v>2009</v>
      </c>
      <c r="D757">
        <v>7.5700000000000003E-2</v>
      </c>
      <c r="E757">
        <v>7.5700000000000003E-2</v>
      </c>
      <c r="F757">
        <v>7.5700000000000003E-2</v>
      </c>
      <c r="G757">
        <v>7.5700000000000003E-2</v>
      </c>
      <c r="H757">
        <v>7.5700000000000003E-2</v>
      </c>
      <c r="I757">
        <v>7.5700000000000003E-2</v>
      </c>
      <c r="J757">
        <v>7.5700000000000003E-2</v>
      </c>
      <c r="K757">
        <v>7.5700000000000003E-2</v>
      </c>
      <c r="L757">
        <v>7.5700000000000003E-2</v>
      </c>
    </row>
    <row r="758" spans="1:12" x14ac:dyDescent="0.45">
      <c r="A758" t="s">
        <v>2017</v>
      </c>
      <c r="B758">
        <v>2007</v>
      </c>
      <c r="C758" t="s">
        <v>2009</v>
      </c>
      <c r="D758">
        <v>5.4899999999999997E-2</v>
      </c>
      <c r="E758">
        <v>5.4899999999999997E-2</v>
      </c>
      <c r="F758">
        <v>5.4899999999999997E-2</v>
      </c>
      <c r="G758">
        <v>5.4899999999999997E-2</v>
      </c>
      <c r="H758">
        <v>5.4899999999999997E-2</v>
      </c>
      <c r="I758">
        <v>5.4899999999999997E-2</v>
      </c>
      <c r="J758">
        <v>5.4899999999999997E-2</v>
      </c>
      <c r="K758">
        <v>5.4899999999999997E-2</v>
      </c>
      <c r="L758">
        <v>5.4899999999999997E-2</v>
      </c>
    </row>
    <row r="759" spans="1:12" x14ac:dyDescent="0.45">
      <c r="A759" t="s">
        <v>2017</v>
      </c>
      <c r="B759">
        <v>2007</v>
      </c>
      <c r="C759" t="s">
        <v>2010</v>
      </c>
      <c r="D759">
        <v>0.1157</v>
      </c>
      <c r="E759">
        <v>0.1157</v>
      </c>
      <c r="F759">
        <v>0.1157</v>
      </c>
      <c r="G759">
        <v>0.1157</v>
      </c>
      <c r="H759">
        <v>0.1157</v>
      </c>
      <c r="I759">
        <v>0.1157</v>
      </c>
      <c r="J759">
        <v>0.1157</v>
      </c>
      <c r="K759">
        <v>0.1157</v>
      </c>
      <c r="L759">
        <v>0.1157</v>
      </c>
    </row>
    <row r="760" spans="1:12" x14ac:dyDescent="0.45">
      <c r="A760" t="s">
        <v>2017</v>
      </c>
      <c r="B760">
        <v>2007</v>
      </c>
      <c r="C760" t="s">
        <v>2007</v>
      </c>
      <c r="D760">
        <v>2.2000000000000001E-3</v>
      </c>
      <c r="E760">
        <v>2.2000000000000001E-3</v>
      </c>
      <c r="F760">
        <v>2.2000000000000001E-3</v>
      </c>
      <c r="G760">
        <v>2.2000000000000001E-3</v>
      </c>
      <c r="H760">
        <v>2.2000000000000001E-3</v>
      </c>
      <c r="I760">
        <v>2.2000000000000001E-3</v>
      </c>
      <c r="J760">
        <v>2.2000000000000001E-3</v>
      </c>
      <c r="K760">
        <v>2.2000000000000001E-3</v>
      </c>
      <c r="L760">
        <v>2.2000000000000001E-3</v>
      </c>
    </row>
    <row r="761" spans="1:12" x14ac:dyDescent="0.45">
      <c r="A761" t="s">
        <v>2017</v>
      </c>
      <c r="B761">
        <v>2007</v>
      </c>
      <c r="C761" t="s">
        <v>2005</v>
      </c>
      <c r="D761">
        <v>1.0337000000000001</v>
      </c>
      <c r="E761">
        <v>1.0337000000000001</v>
      </c>
      <c r="F761">
        <v>1.0337000000000001</v>
      </c>
      <c r="G761">
        <v>1.0337000000000001</v>
      </c>
      <c r="H761">
        <v>1.0337000000000001</v>
      </c>
      <c r="I761">
        <v>1.0337000000000001</v>
      </c>
      <c r="J761">
        <v>1.0337000000000001</v>
      </c>
      <c r="K761">
        <v>1.0337000000000001</v>
      </c>
      <c r="L761">
        <v>1.0337000000000001</v>
      </c>
    </row>
    <row r="762" spans="1:12" x14ac:dyDescent="0.45">
      <c r="A762" t="s">
        <v>2017</v>
      </c>
      <c r="B762">
        <v>2007</v>
      </c>
      <c r="C762" t="s">
        <v>2008</v>
      </c>
      <c r="D762">
        <v>0.218</v>
      </c>
      <c r="E762">
        <v>0.218</v>
      </c>
      <c r="F762">
        <v>0.218</v>
      </c>
      <c r="G762">
        <v>0.218</v>
      </c>
      <c r="H762">
        <v>0.218</v>
      </c>
      <c r="I762">
        <v>0.218</v>
      </c>
      <c r="J762">
        <v>0.218</v>
      </c>
      <c r="K762">
        <v>0.218</v>
      </c>
      <c r="L762">
        <v>0.218</v>
      </c>
    </row>
    <row r="763" spans="1:12" x14ac:dyDescent="0.45">
      <c r="A763" t="s">
        <v>2017</v>
      </c>
      <c r="B763">
        <v>2007</v>
      </c>
      <c r="C763" t="s">
        <v>2006</v>
      </c>
      <c r="D763">
        <v>0.6149</v>
      </c>
      <c r="E763">
        <v>0.6149</v>
      </c>
      <c r="F763">
        <v>0.6149</v>
      </c>
      <c r="G763">
        <v>0.6149</v>
      </c>
      <c r="H763">
        <v>0.6149</v>
      </c>
      <c r="I763">
        <v>0.6149</v>
      </c>
      <c r="J763">
        <v>0.6149</v>
      </c>
      <c r="K763">
        <v>0.6149</v>
      </c>
      <c r="L763">
        <v>0.6149</v>
      </c>
    </row>
    <row r="764" spans="1:12" x14ac:dyDescent="0.45">
      <c r="A764" t="s">
        <v>2017</v>
      </c>
      <c r="B764">
        <v>2007</v>
      </c>
      <c r="C764" t="s">
        <v>2011</v>
      </c>
      <c r="D764">
        <v>2.8000000000000001E-2</v>
      </c>
      <c r="E764">
        <v>2.8000000000000001E-2</v>
      </c>
      <c r="F764">
        <v>2.8000000000000001E-2</v>
      </c>
      <c r="G764">
        <v>2.8000000000000001E-2</v>
      </c>
      <c r="H764">
        <v>2.8000000000000001E-2</v>
      </c>
      <c r="I764">
        <v>2.8000000000000001E-2</v>
      </c>
      <c r="J764">
        <v>2.8000000000000001E-2</v>
      </c>
      <c r="K764">
        <v>2.8000000000000001E-2</v>
      </c>
      <c r="L764">
        <v>2.8000000000000001E-2</v>
      </c>
    </row>
    <row r="765" spans="1:12" x14ac:dyDescent="0.45">
      <c r="A765" t="s">
        <v>2018</v>
      </c>
      <c r="B765">
        <v>2007</v>
      </c>
      <c r="C765" t="s">
        <v>2009</v>
      </c>
      <c r="D765">
        <v>1.6899999999999998E-2</v>
      </c>
      <c r="E765">
        <v>1.6899999999999998E-2</v>
      </c>
      <c r="F765">
        <v>1.6899999999999998E-2</v>
      </c>
      <c r="G765">
        <v>1.6899999999999998E-2</v>
      </c>
      <c r="H765">
        <v>1.6899999999999998E-2</v>
      </c>
      <c r="I765">
        <v>1.6899999999999998E-2</v>
      </c>
      <c r="J765">
        <v>1.6899999999999998E-2</v>
      </c>
      <c r="K765">
        <v>1.6899999999999998E-2</v>
      </c>
      <c r="L765">
        <v>1.6899999999999998E-2</v>
      </c>
    </row>
    <row r="766" spans="1:12" x14ac:dyDescent="0.45">
      <c r="A766" t="s">
        <v>2018</v>
      </c>
      <c r="B766">
        <v>2007</v>
      </c>
      <c r="C766" t="s">
        <v>2008</v>
      </c>
      <c r="D766">
        <v>5.28E-2</v>
      </c>
      <c r="E766">
        <v>5.28E-2</v>
      </c>
      <c r="F766">
        <v>5.28E-2</v>
      </c>
      <c r="G766">
        <v>5.28E-2</v>
      </c>
      <c r="H766">
        <v>5.28E-2</v>
      </c>
      <c r="I766">
        <v>5.28E-2</v>
      </c>
      <c r="J766">
        <v>5.28E-2</v>
      </c>
      <c r="K766">
        <v>5.28E-2</v>
      </c>
      <c r="L766">
        <v>5.28E-2</v>
      </c>
    </row>
    <row r="767" spans="1:12" x14ac:dyDescent="0.45">
      <c r="A767" t="s">
        <v>2018</v>
      </c>
      <c r="B767">
        <v>2007</v>
      </c>
      <c r="C767" t="s">
        <v>2007</v>
      </c>
      <c r="D767">
        <v>5.0000000000000001E-4</v>
      </c>
      <c r="E767">
        <v>5.0000000000000001E-4</v>
      </c>
      <c r="F767">
        <v>5.0000000000000001E-4</v>
      </c>
      <c r="G767">
        <v>5.0000000000000001E-4</v>
      </c>
      <c r="H767">
        <v>5.0000000000000001E-4</v>
      </c>
      <c r="I767">
        <v>5.0000000000000001E-4</v>
      </c>
      <c r="J767">
        <v>5.0000000000000001E-4</v>
      </c>
      <c r="K767">
        <v>5.0000000000000001E-4</v>
      </c>
      <c r="L767">
        <v>5.0000000000000001E-4</v>
      </c>
    </row>
    <row r="768" spans="1:12" x14ac:dyDescent="0.45">
      <c r="A768" t="s">
        <v>2018</v>
      </c>
      <c r="B768">
        <v>2007</v>
      </c>
      <c r="C768" t="s">
        <v>2011</v>
      </c>
      <c r="D768">
        <v>6.7999999999999996E-3</v>
      </c>
      <c r="E768">
        <v>6.7999999999999996E-3</v>
      </c>
      <c r="F768">
        <v>6.7999999999999996E-3</v>
      </c>
      <c r="G768">
        <v>6.7999999999999996E-3</v>
      </c>
      <c r="H768">
        <v>6.7999999999999996E-3</v>
      </c>
      <c r="I768">
        <v>6.7999999999999996E-3</v>
      </c>
      <c r="J768">
        <v>6.7999999999999996E-3</v>
      </c>
      <c r="K768">
        <v>6.7999999999999996E-3</v>
      </c>
      <c r="L768">
        <v>6.7999999999999996E-3</v>
      </c>
    </row>
    <row r="769" spans="1:12" x14ac:dyDescent="0.45">
      <c r="A769" t="s">
        <v>2018</v>
      </c>
      <c r="B769">
        <v>2007</v>
      </c>
      <c r="C769" t="s">
        <v>2006</v>
      </c>
      <c r="D769">
        <v>0.1789</v>
      </c>
      <c r="E769">
        <v>0.1789</v>
      </c>
      <c r="F769">
        <v>0.1789</v>
      </c>
      <c r="G769">
        <v>0.1789</v>
      </c>
      <c r="H769">
        <v>0.1789</v>
      </c>
      <c r="I769">
        <v>0.1789</v>
      </c>
      <c r="J769">
        <v>0.1789</v>
      </c>
      <c r="K769">
        <v>0.1789</v>
      </c>
      <c r="L769">
        <v>0.1789</v>
      </c>
    </row>
    <row r="770" spans="1:12" x14ac:dyDescent="0.45">
      <c r="A770" t="s">
        <v>2018</v>
      </c>
      <c r="B770">
        <v>2007</v>
      </c>
      <c r="C770" t="s">
        <v>2005</v>
      </c>
      <c r="D770">
        <v>0.28389999999999999</v>
      </c>
      <c r="E770">
        <v>0.28389999999999999</v>
      </c>
      <c r="F770">
        <v>0.28389999999999999</v>
      </c>
      <c r="G770">
        <v>0.28389999999999999</v>
      </c>
      <c r="H770">
        <v>0.28389999999999999</v>
      </c>
      <c r="I770">
        <v>0.28389999999999999</v>
      </c>
      <c r="J770">
        <v>0.28389999999999999</v>
      </c>
      <c r="K770">
        <v>0.28389999999999999</v>
      </c>
      <c r="L770">
        <v>0.28389999999999999</v>
      </c>
    </row>
    <row r="771" spans="1:12" x14ac:dyDescent="0.45">
      <c r="A771" t="s">
        <v>2018</v>
      </c>
      <c r="B771">
        <v>2007</v>
      </c>
      <c r="C771" t="s">
        <v>2010</v>
      </c>
      <c r="D771">
        <v>2.8000000000000001E-2</v>
      </c>
      <c r="E771">
        <v>2.8000000000000001E-2</v>
      </c>
      <c r="F771">
        <v>2.8000000000000001E-2</v>
      </c>
      <c r="G771">
        <v>2.8000000000000001E-2</v>
      </c>
      <c r="H771">
        <v>2.8000000000000001E-2</v>
      </c>
      <c r="I771">
        <v>2.8000000000000001E-2</v>
      </c>
      <c r="J771">
        <v>2.8000000000000001E-2</v>
      </c>
      <c r="K771">
        <v>2.8000000000000001E-2</v>
      </c>
      <c r="L771">
        <v>2.8000000000000001E-2</v>
      </c>
    </row>
    <row r="772" spans="1:12" x14ac:dyDescent="0.45">
      <c r="A772" t="s">
        <v>2019</v>
      </c>
      <c r="B772">
        <v>2007</v>
      </c>
      <c r="C772" t="s">
        <v>2008</v>
      </c>
      <c r="D772">
        <v>1.1214999999999999</v>
      </c>
      <c r="E772">
        <v>1.1214999999999999</v>
      </c>
      <c r="F772">
        <v>1.1214999999999999</v>
      </c>
      <c r="G772">
        <v>1.1214999999999999</v>
      </c>
      <c r="H772">
        <v>1.1214999999999999</v>
      </c>
      <c r="I772">
        <v>1.1214999999999999</v>
      </c>
      <c r="J772">
        <v>1.1214999999999999</v>
      </c>
      <c r="K772">
        <v>1.1214999999999999</v>
      </c>
      <c r="L772">
        <v>1.1214999999999999</v>
      </c>
    </row>
    <row r="773" spans="1:12" x14ac:dyDescent="0.45">
      <c r="A773" t="s">
        <v>2019</v>
      </c>
      <c r="B773">
        <v>2007</v>
      </c>
      <c r="C773" t="s">
        <v>2010</v>
      </c>
      <c r="D773">
        <v>0.59489999999999998</v>
      </c>
      <c r="E773">
        <v>0.59489999999999998</v>
      </c>
      <c r="F773">
        <v>0.59489999999999998</v>
      </c>
      <c r="G773">
        <v>0.59489999999999998</v>
      </c>
      <c r="H773">
        <v>0.59489999999999998</v>
      </c>
      <c r="I773">
        <v>0.59489999999999998</v>
      </c>
      <c r="J773">
        <v>0.59489999999999998</v>
      </c>
      <c r="K773">
        <v>0.59489999999999998</v>
      </c>
      <c r="L773">
        <v>0.59489999999999998</v>
      </c>
    </row>
    <row r="774" spans="1:12" x14ac:dyDescent="0.45">
      <c r="A774" t="s">
        <v>2019</v>
      </c>
      <c r="B774">
        <v>2007</v>
      </c>
      <c r="C774" t="s">
        <v>2009</v>
      </c>
      <c r="D774">
        <v>0.3619</v>
      </c>
      <c r="E774">
        <v>0.3619</v>
      </c>
      <c r="F774">
        <v>0.3619</v>
      </c>
      <c r="G774">
        <v>0.3619</v>
      </c>
      <c r="H774">
        <v>0.3619</v>
      </c>
      <c r="I774">
        <v>0.3619</v>
      </c>
      <c r="J774">
        <v>0.3619</v>
      </c>
      <c r="K774">
        <v>0.3619</v>
      </c>
      <c r="L774">
        <v>0.3619</v>
      </c>
    </row>
    <row r="775" spans="1:12" x14ac:dyDescent="0.45">
      <c r="A775" t="s">
        <v>2019</v>
      </c>
      <c r="B775">
        <v>2007</v>
      </c>
      <c r="C775" t="s">
        <v>2011</v>
      </c>
      <c r="D775">
        <v>0.14410000000000001</v>
      </c>
      <c r="E775">
        <v>0.14410000000000001</v>
      </c>
      <c r="F775">
        <v>0.14410000000000001</v>
      </c>
      <c r="G775">
        <v>0.14410000000000001</v>
      </c>
      <c r="H775">
        <v>0.14410000000000001</v>
      </c>
      <c r="I775">
        <v>0.14410000000000001</v>
      </c>
      <c r="J775">
        <v>0.14410000000000001</v>
      </c>
      <c r="K775">
        <v>0.14410000000000001</v>
      </c>
      <c r="L775">
        <v>0.14410000000000001</v>
      </c>
    </row>
    <row r="776" spans="1:12" x14ac:dyDescent="0.45">
      <c r="A776" t="s">
        <v>2019</v>
      </c>
      <c r="B776">
        <v>2007</v>
      </c>
      <c r="C776" t="s">
        <v>2006</v>
      </c>
      <c r="D776">
        <v>3.8029999999999999</v>
      </c>
      <c r="E776">
        <v>3.8029999999999999</v>
      </c>
      <c r="F776">
        <v>3.8029999999999999</v>
      </c>
      <c r="G776">
        <v>3.8029999999999999</v>
      </c>
      <c r="H776">
        <v>3.8029999999999999</v>
      </c>
      <c r="I776">
        <v>3.8029999999999999</v>
      </c>
      <c r="J776">
        <v>3.8029999999999999</v>
      </c>
      <c r="K776">
        <v>3.8029999999999999</v>
      </c>
      <c r="L776">
        <v>3.8029999999999999</v>
      </c>
    </row>
    <row r="777" spans="1:12" x14ac:dyDescent="0.45">
      <c r="A777" t="s">
        <v>2019</v>
      </c>
      <c r="B777">
        <v>2007</v>
      </c>
      <c r="C777" t="s">
        <v>2007</v>
      </c>
      <c r="D777">
        <v>1.12E-2</v>
      </c>
      <c r="E777">
        <v>1.12E-2</v>
      </c>
      <c r="F777">
        <v>1.12E-2</v>
      </c>
      <c r="G777">
        <v>1.12E-2</v>
      </c>
      <c r="H777">
        <v>1.12E-2</v>
      </c>
      <c r="I777">
        <v>1.12E-2</v>
      </c>
      <c r="J777">
        <v>1.12E-2</v>
      </c>
      <c r="K777">
        <v>1.12E-2</v>
      </c>
      <c r="L777">
        <v>1.12E-2</v>
      </c>
    </row>
    <row r="778" spans="1:12" x14ac:dyDescent="0.45">
      <c r="A778" t="s">
        <v>2019</v>
      </c>
      <c r="B778">
        <v>2007</v>
      </c>
      <c r="C778" t="s">
        <v>2005</v>
      </c>
      <c r="D778">
        <v>6.0365000000000002</v>
      </c>
      <c r="E778">
        <v>6.0365000000000002</v>
      </c>
      <c r="F778">
        <v>6.0365000000000002</v>
      </c>
      <c r="G778">
        <v>6.0365000000000002</v>
      </c>
      <c r="H778">
        <v>6.0365000000000002</v>
      </c>
      <c r="I778">
        <v>6.0365000000000002</v>
      </c>
      <c r="J778">
        <v>6.0365000000000002</v>
      </c>
      <c r="K778">
        <v>6.0365000000000002</v>
      </c>
      <c r="L778">
        <v>6.0365000000000002</v>
      </c>
    </row>
    <row r="779" spans="1:12" x14ac:dyDescent="0.45">
      <c r="A779" t="s">
        <v>2020</v>
      </c>
      <c r="B779">
        <v>2007</v>
      </c>
      <c r="C779" t="s">
        <v>2008</v>
      </c>
      <c r="D779">
        <v>0.56689999999999996</v>
      </c>
      <c r="E779">
        <v>0.56689999999999996</v>
      </c>
      <c r="F779">
        <v>0.56689999999999996</v>
      </c>
      <c r="G779">
        <v>0.56689999999999996</v>
      </c>
      <c r="H779">
        <v>0.56689999999999996</v>
      </c>
      <c r="I779">
        <v>0.56689999999999996</v>
      </c>
      <c r="J779">
        <v>0.56689999999999996</v>
      </c>
      <c r="K779">
        <v>0.56689999999999996</v>
      </c>
      <c r="L779">
        <v>0.56689999999999996</v>
      </c>
    </row>
    <row r="780" spans="1:12" x14ac:dyDescent="0.45">
      <c r="A780" t="s">
        <v>2020</v>
      </c>
      <c r="B780">
        <v>2007</v>
      </c>
      <c r="C780" t="s">
        <v>2009</v>
      </c>
      <c r="D780">
        <v>0.17499999999999999</v>
      </c>
      <c r="E780">
        <v>0.17499999999999999</v>
      </c>
      <c r="F780">
        <v>0.17499999999999999</v>
      </c>
      <c r="G780">
        <v>0.17499999999999999</v>
      </c>
      <c r="H780">
        <v>0.17499999999999999</v>
      </c>
      <c r="I780">
        <v>0.17499999999999999</v>
      </c>
      <c r="J780">
        <v>0.17499999999999999</v>
      </c>
      <c r="K780">
        <v>0.17499999999999999</v>
      </c>
      <c r="L780">
        <v>0.17499999999999999</v>
      </c>
    </row>
    <row r="781" spans="1:12" x14ac:dyDescent="0.45">
      <c r="A781" t="s">
        <v>2020</v>
      </c>
      <c r="B781">
        <v>2007</v>
      </c>
      <c r="C781" t="s">
        <v>2010</v>
      </c>
      <c r="D781">
        <v>0.30070000000000002</v>
      </c>
      <c r="E781">
        <v>0.30070000000000002</v>
      </c>
      <c r="F781">
        <v>0.30070000000000002</v>
      </c>
      <c r="G781">
        <v>0.30070000000000002</v>
      </c>
      <c r="H781">
        <v>0.30070000000000002</v>
      </c>
      <c r="I781">
        <v>0.30070000000000002</v>
      </c>
      <c r="J781">
        <v>0.30070000000000002</v>
      </c>
      <c r="K781">
        <v>0.30070000000000002</v>
      </c>
      <c r="L781">
        <v>0.30070000000000002</v>
      </c>
    </row>
    <row r="782" spans="1:12" x14ac:dyDescent="0.45">
      <c r="A782" t="s">
        <v>2020</v>
      </c>
      <c r="B782">
        <v>2007</v>
      </c>
      <c r="C782" t="s">
        <v>2007</v>
      </c>
      <c r="D782">
        <v>5.7000000000000002E-3</v>
      </c>
      <c r="E782">
        <v>5.7000000000000002E-3</v>
      </c>
      <c r="F782">
        <v>5.7000000000000002E-3</v>
      </c>
      <c r="G782">
        <v>5.7000000000000002E-3</v>
      </c>
      <c r="H782">
        <v>5.7000000000000002E-3</v>
      </c>
      <c r="I782">
        <v>5.7000000000000002E-3</v>
      </c>
      <c r="J782">
        <v>5.7000000000000002E-3</v>
      </c>
      <c r="K782">
        <v>5.7000000000000002E-3</v>
      </c>
      <c r="L782">
        <v>5.7000000000000002E-3</v>
      </c>
    </row>
    <row r="783" spans="1:12" x14ac:dyDescent="0.45">
      <c r="A783" t="s">
        <v>2020</v>
      </c>
      <c r="B783">
        <v>2007</v>
      </c>
      <c r="C783" t="s">
        <v>2005</v>
      </c>
      <c r="D783">
        <v>3.2052999999999998</v>
      </c>
      <c r="E783">
        <v>3.2052999999999998</v>
      </c>
      <c r="F783">
        <v>3.2052999999999998</v>
      </c>
      <c r="G783">
        <v>3.2052999999999998</v>
      </c>
      <c r="H783">
        <v>3.2052999999999998</v>
      </c>
      <c r="I783">
        <v>3.2052999999999998</v>
      </c>
      <c r="J783">
        <v>3.2052999999999998</v>
      </c>
      <c r="K783">
        <v>3.2052999999999998</v>
      </c>
      <c r="L783">
        <v>3.2052999999999998</v>
      </c>
    </row>
    <row r="784" spans="1:12" x14ac:dyDescent="0.45">
      <c r="A784" t="s">
        <v>2020</v>
      </c>
      <c r="B784">
        <v>2007</v>
      </c>
      <c r="C784" t="s">
        <v>2006</v>
      </c>
      <c r="D784">
        <v>2.0842000000000001</v>
      </c>
      <c r="E784">
        <v>2.0842000000000001</v>
      </c>
      <c r="F784">
        <v>2.0842000000000001</v>
      </c>
      <c r="G784">
        <v>2.0842000000000001</v>
      </c>
      <c r="H784">
        <v>2.0842000000000001</v>
      </c>
      <c r="I784">
        <v>2.0842000000000001</v>
      </c>
      <c r="J784">
        <v>2.0842000000000001</v>
      </c>
      <c r="K784">
        <v>2.0842000000000001</v>
      </c>
      <c r="L784">
        <v>2.0842000000000001</v>
      </c>
    </row>
    <row r="785" spans="1:12" x14ac:dyDescent="0.45">
      <c r="A785" t="s">
        <v>2020</v>
      </c>
      <c r="B785">
        <v>2007</v>
      </c>
      <c r="C785" t="s">
        <v>2011</v>
      </c>
      <c r="D785">
        <v>7.2900000000000006E-2</v>
      </c>
      <c r="E785">
        <v>7.2900000000000006E-2</v>
      </c>
      <c r="F785">
        <v>7.2900000000000006E-2</v>
      </c>
      <c r="G785">
        <v>7.2900000000000006E-2</v>
      </c>
      <c r="H785">
        <v>7.2900000000000006E-2</v>
      </c>
      <c r="I785">
        <v>7.2900000000000006E-2</v>
      </c>
      <c r="J785">
        <v>7.2900000000000006E-2</v>
      </c>
      <c r="K785">
        <v>7.2900000000000006E-2</v>
      </c>
      <c r="L785">
        <v>7.2900000000000006E-2</v>
      </c>
    </row>
    <row r="786" spans="1:12" x14ac:dyDescent="0.45">
      <c r="A786" t="s">
        <v>2021</v>
      </c>
      <c r="B786">
        <v>2007</v>
      </c>
      <c r="C786" t="s">
        <v>2006</v>
      </c>
      <c r="D786">
        <v>0.2109</v>
      </c>
      <c r="E786">
        <v>0.2109</v>
      </c>
      <c r="F786">
        <v>0.2109</v>
      </c>
      <c r="G786">
        <v>0.2109</v>
      </c>
      <c r="H786">
        <v>0.2109</v>
      </c>
      <c r="I786">
        <v>0.2109</v>
      </c>
      <c r="J786">
        <v>0.2109</v>
      </c>
      <c r="K786">
        <v>0.2109</v>
      </c>
      <c r="L786">
        <v>0.2109</v>
      </c>
    </row>
    <row r="787" spans="1:12" x14ac:dyDescent="0.45">
      <c r="A787" t="s">
        <v>2021</v>
      </c>
      <c r="B787">
        <v>2007</v>
      </c>
      <c r="C787" t="s">
        <v>2008</v>
      </c>
      <c r="D787">
        <v>8.0500000000000002E-2</v>
      </c>
      <c r="E787">
        <v>8.0500000000000002E-2</v>
      </c>
      <c r="F787">
        <v>8.0500000000000002E-2</v>
      </c>
      <c r="G787">
        <v>8.0500000000000002E-2</v>
      </c>
      <c r="H787">
        <v>8.0500000000000002E-2</v>
      </c>
      <c r="I787">
        <v>8.0500000000000002E-2</v>
      </c>
      <c r="J787">
        <v>8.0500000000000002E-2</v>
      </c>
      <c r="K787">
        <v>8.0500000000000002E-2</v>
      </c>
      <c r="L787">
        <v>8.0500000000000002E-2</v>
      </c>
    </row>
    <row r="788" spans="1:12" x14ac:dyDescent="0.45">
      <c r="A788" t="s">
        <v>2021</v>
      </c>
      <c r="B788">
        <v>2007</v>
      </c>
      <c r="C788" t="s">
        <v>2010</v>
      </c>
      <c r="D788">
        <v>4.2700000000000002E-2</v>
      </c>
      <c r="E788">
        <v>4.2700000000000002E-2</v>
      </c>
      <c r="F788">
        <v>4.2700000000000002E-2</v>
      </c>
      <c r="G788">
        <v>4.2700000000000002E-2</v>
      </c>
      <c r="H788">
        <v>4.2700000000000002E-2</v>
      </c>
      <c r="I788">
        <v>4.2700000000000002E-2</v>
      </c>
      <c r="J788">
        <v>4.2700000000000002E-2</v>
      </c>
      <c r="K788">
        <v>4.2700000000000002E-2</v>
      </c>
      <c r="L788">
        <v>4.2700000000000002E-2</v>
      </c>
    </row>
    <row r="789" spans="1:12" x14ac:dyDescent="0.45">
      <c r="A789" t="s">
        <v>2021</v>
      </c>
      <c r="B789">
        <v>2007</v>
      </c>
      <c r="C789" t="s">
        <v>2005</v>
      </c>
      <c r="D789">
        <v>0.3649</v>
      </c>
      <c r="E789">
        <v>0.3649</v>
      </c>
      <c r="F789">
        <v>0.3649</v>
      </c>
      <c r="G789">
        <v>0.3649</v>
      </c>
      <c r="H789">
        <v>0.3649</v>
      </c>
      <c r="I789">
        <v>0.3649</v>
      </c>
      <c r="J789">
        <v>0.3649</v>
      </c>
      <c r="K789">
        <v>0.3649</v>
      </c>
      <c r="L789">
        <v>0.3649</v>
      </c>
    </row>
    <row r="790" spans="1:12" x14ac:dyDescent="0.45">
      <c r="A790" t="s">
        <v>2021</v>
      </c>
      <c r="B790">
        <v>2007</v>
      </c>
      <c r="C790" t="s">
        <v>2007</v>
      </c>
      <c r="D790">
        <v>8.0000000000000004E-4</v>
      </c>
      <c r="E790">
        <v>8.0000000000000004E-4</v>
      </c>
      <c r="F790">
        <v>8.0000000000000004E-4</v>
      </c>
      <c r="G790">
        <v>8.0000000000000004E-4</v>
      </c>
      <c r="H790">
        <v>8.0000000000000004E-4</v>
      </c>
      <c r="I790">
        <v>8.0000000000000004E-4</v>
      </c>
      <c r="J790">
        <v>8.0000000000000004E-4</v>
      </c>
      <c r="K790">
        <v>8.0000000000000004E-4</v>
      </c>
      <c r="L790">
        <v>8.0000000000000004E-4</v>
      </c>
    </row>
    <row r="791" spans="1:12" x14ac:dyDescent="0.45">
      <c r="A791" t="s">
        <v>2021</v>
      </c>
      <c r="B791">
        <v>2007</v>
      </c>
      <c r="C791" t="s">
        <v>2011</v>
      </c>
      <c r="D791">
        <v>1.03E-2</v>
      </c>
      <c r="E791">
        <v>1.03E-2</v>
      </c>
      <c r="F791">
        <v>1.03E-2</v>
      </c>
      <c r="G791">
        <v>1.03E-2</v>
      </c>
      <c r="H791">
        <v>1.03E-2</v>
      </c>
      <c r="I791">
        <v>1.03E-2</v>
      </c>
      <c r="J791">
        <v>1.03E-2</v>
      </c>
      <c r="K791">
        <v>1.03E-2</v>
      </c>
      <c r="L791">
        <v>1.03E-2</v>
      </c>
    </row>
    <row r="792" spans="1:12" x14ac:dyDescent="0.45">
      <c r="A792" t="s">
        <v>2021</v>
      </c>
      <c r="B792">
        <v>2007</v>
      </c>
      <c r="C792" t="s">
        <v>2009</v>
      </c>
      <c r="D792">
        <v>1.9699999999999999E-2</v>
      </c>
      <c r="E792">
        <v>1.9699999999999999E-2</v>
      </c>
      <c r="F792">
        <v>1.9699999999999999E-2</v>
      </c>
      <c r="G792">
        <v>1.9699999999999999E-2</v>
      </c>
      <c r="H792">
        <v>1.9699999999999999E-2</v>
      </c>
      <c r="I792">
        <v>1.9699999999999999E-2</v>
      </c>
      <c r="J792">
        <v>1.9699999999999999E-2</v>
      </c>
      <c r="K792">
        <v>1.9699999999999999E-2</v>
      </c>
      <c r="L792">
        <v>1.9699999999999999E-2</v>
      </c>
    </row>
    <row r="793" spans="1:12" x14ac:dyDescent="0.45">
      <c r="A793" t="s">
        <v>2022</v>
      </c>
      <c r="B793">
        <v>2007</v>
      </c>
      <c r="C793" t="s">
        <v>2008</v>
      </c>
      <c r="D793">
        <v>8.9399999999999993E-2</v>
      </c>
      <c r="E793">
        <v>8.9399999999999993E-2</v>
      </c>
      <c r="F793">
        <v>8.9399999999999993E-2</v>
      </c>
      <c r="G793">
        <v>8.9399999999999993E-2</v>
      </c>
      <c r="H793">
        <v>8.9399999999999993E-2</v>
      </c>
      <c r="I793">
        <v>8.9399999999999993E-2</v>
      </c>
      <c r="J793">
        <v>8.9399999999999993E-2</v>
      </c>
      <c r="K793">
        <v>8.9399999999999993E-2</v>
      </c>
      <c r="L793">
        <v>8.9399999999999993E-2</v>
      </c>
    </row>
    <row r="794" spans="1:12" x14ac:dyDescent="0.45">
      <c r="A794" t="s">
        <v>2022</v>
      </c>
      <c r="B794">
        <v>2007</v>
      </c>
      <c r="C794" t="s">
        <v>2009</v>
      </c>
      <c r="D794">
        <v>2.3E-2</v>
      </c>
      <c r="E794">
        <v>2.3E-2</v>
      </c>
      <c r="F794">
        <v>2.3E-2</v>
      </c>
      <c r="G794">
        <v>2.3E-2</v>
      </c>
      <c r="H794">
        <v>2.3E-2</v>
      </c>
      <c r="I794">
        <v>2.3E-2</v>
      </c>
      <c r="J794">
        <v>2.3E-2</v>
      </c>
      <c r="K794">
        <v>2.3E-2</v>
      </c>
      <c r="L794">
        <v>2.3E-2</v>
      </c>
    </row>
    <row r="795" spans="1:12" x14ac:dyDescent="0.45">
      <c r="A795" t="s">
        <v>2022</v>
      </c>
      <c r="B795">
        <v>2007</v>
      </c>
      <c r="C795" t="s">
        <v>2007</v>
      </c>
      <c r="D795">
        <v>8.9999999999999998E-4</v>
      </c>
      <c r="E795">
        <v>8.9999999999999998E-4</v>
      </c>
      <c r="F795">
        <v>8.9999999999999998E-4</v>
      </c>
      <c r="G795">
        <v>8.9999999999999998E-4</v>
      </c>
      <c r="H795">
        <v>8.9999999999999998E-4</v>
      </c>
      <c r="I795">
        <v>8.9999999999999998E-4</v>
      </c>
      <c r="J795">
        <v>8.9999999999999998E-4</v>
      </c>
      <c r="K795">
        <v>8.9999999999999998E-4</v>
      </c>
      <c r="L795">
        <v>8.9999999999999998E-4</v>
      </c>
    </row>
    <row r="796" spans="1:12" x14ac:dyDescent="0.45">
      <c r="A796" t="s">
        <v>2022</v>
      </c>
      <c r="B796">
        <v>2007</v>
      </c>
      <c r="C796" t="s">
        <v>2011</v>
      </c>
      <c r="D796">
        <v>1.15E-2</v>
      </c>
      <c r="E796">
        <v>1.15E-2</v>
      </c>
      <c r="F796">
        <v>1.15E-2</v>
      </c>
      <c r="G796">
        <v>1.15E-2</v>
      </c>
      <c r="H796">
        <v>1.15E-2</v>
      </c>
      <c r="I796">
        <v>1.15E-2</v>
      </c>
      <c r="J796">
        <v>1.15E-2</v>
      </c>
      <c r="K796">
        <v>1.15E-2</v>
      </c>
      <c r="L796">
        <v>1.15E-2</v>
      </c>
    </row>
    <row r="797" spans="1:12" x14ac:dyDescent="0.45">
      <c r="A797" t="s">
        <v>2022</v>
      </c>
      <c r="B797">
        <v>2007</v>
      </c>
      <c r="C797" t="s">
        <v>2006</v>
      </c>
      <c r="D797">
        <v>0.30049999999999999</v>
      </c>
      <c r="E797">
        <v>0.30049999999999999</v>
      </c>
      <c r="F797">
        <v>0.30049999999999999</v>
      </c>
      <c r="G797">
        <v>0.30049999999999999</v>
      </c>
      <c r="H797">
        <v>0.30049999999999999</v>
      </c>
      <c r="I797">
        <v>0.30049999999999999</v>
      </c>
      <c r="J797">
        <v>0.30049999999999999</v>
      </c>
      <c r="K797">
        <v>0.30049999999999999</v>
      </c>
      <c r="L797">
        <v>0.30049999999999999</v>
      </c>
    </row>
    <row r="798" spans="1:12" x14ac:dyDescent="0.45">
      <c r="A798" t="s">
        <v>2022</v>
      </c>
      <c r="B798">
        <v>2007</v>
      </c>
      <c r="C798" t="s">
        <v>2005</v>
      </c>
      <c r="D798">
        <v>0.4728</v>
      </c>
      <c r="E798">
        <v>0.4728</v>
      </c>
      <c r="F798">
        <v>0.4728</v>
      </c>
      <c r="G798">
        <v>0.4728</v>
      </c>
      <c r="H798">
        <v>0.4728</v>
      </c>
      <c r="I798">
        <v>0.4728</v>
      </c>
      <c r="J798">
        <v>0.4728</v>
      </c>
      <c r="K798">
        <v>0.4728</v>
      </c>
      <c r="L798">
        <v>0.4728</v>
      </c>
    </row>
    <row r="799" spans="1:12" x14ac:dyDescent="0.45">
      <c r="A799" t="s">
        <v>2022</v>
      </c>
      <c r="B799">
        <v>2007</v>
      </c>
      <c r="C799" t="s">
        <v>2010</v>
      </c>
      <c r="D799">
        <v>4.7399999999999998E-2</v>
      </c>
      <c r="E799">
        <v>4.7399999999999998E-2</v>
      </c>
      <c r="F799">
        <v>4.7399999999999998E-2</v>
      </c>
      <c r="G799">
        <v>4.7399999999999998E-2</v>
      </c>
      <c r="H799">
        <v>4.7399999999999998E-2</v>
      </c>
      <c r="I799">
        <v>4.7399999999999998E-2</v>
      </c>
      <c r="J799">
        <v>4.7399999999999998E-2</v>
      </c>
      <c r="K799">
        <v>4.7399999999999998E-2</v>
      </c>
      <c r="L799">
        <v>4.7399999999999998E-2</v>
      </c>
    </row>
    <row r="800" spans="1:12" x14ac:dyDescent="0.45">
      <c r="A800" t="s">
        <v>2023</v>
      </c>
      <c r="B800">
        <v>2007</v>
      </c>
      <c r="C800" t="s">
        <v>2008</v>
      </c>
      <c r="D800">
        <v>0.78890000000000005</v>
      </c>
      <c r="E800">
        <v>0.78890000000000005</v>
      </c>
      <c r="F800">
        <v>0.78890000000000005</v>
      </c>
      <c r="G800">
        <v>0.78890000000000005</v>
      </c>
      <c r="H800">
        <v>0.78890000000000005</v>
      </c>
      <c r="I800">
        <v>0.78890000000000005</v>
      </c>
      <c r="J800">
        <v>0.78890000000000005</v>
      </c>
      <c r="K800">
        <v>0.78890000000000005</v>
      </c>
      <c r="L800">
        <v>0.78890000000000005</v>
      </c>
    </row>
    <row r="801" spans="1:12" x14ac:dyDescent="0.45">
      <c r="A801" t="s">
        <v>2023</v>
      </c>
      <c r="B801">
        <v>2007</v>
      </c>
      <c r="C801" t="s">
        <v>2010</v>
      </c>
      <c r="D801">
        <v>0.41849999999999998</v>
      </c>
      <c r="E801">
        <v>0.41849999999999998</v>
      </c>
      <c r="F801">
        <v>0.41849999999999998</v>
      </c>
      <c r="G801">
        <v>0.41849999999999998</v>
      </c>
      <c r="H801">
        <v>0.41849999999999998</v>
      </c>
      <c r="I801">
        <v>0.41849999999999998</v>
      </c>
      <c r="J801">
        <v>0.41849999999999998</v>
      </c>
      <c r="K801">
        <v>0.41849999999999998</v>
      </c>
      <c r="L801">
        <v>0.41849999999999998</v>
      </c>
    </row>
    <row r="802" spans="1:12" x14ac:dyDescent="0.45">
      <c r="A802" t="s">
        <v>2023</v>
      </c>
      <c r="B802">
        <v>2007</v>
      </c>
      <c r="C802" t="s">
        <v>2005</v>
      </c>
      <c r="D802">
        <v>3.6989000000000001</v>
      </c>
      <c r="E802">
        <v>3.6989000000000001</v>
      </c>
      <c r="F802">
        <v>3.6989000000000001</v>
      </c>
      <c r="G802">
        <v>3.6989000000000001</v>
      </c>
      <c r="H802">
        <v>3.6989000000000001</v>
      </c>
      <c r="I802">
        <v>3.6989000000000001</v>
      </c>
      <c r="J802">
        <v>3.6989000000000001</v>
      </c>
      <c r="K802">
        <v>3.6989000000000001</v>
      </c>
      <c r="L802">
        <v>3.6989000000000001</v>
      </c>
    </row>
    <row r="803" spans="1:12" x14ac:dyDescent="0.45">
      <c r="A803" t="s">
        <v>2023</v>
      </c>
      <c r="B803">
        <v>2007</v>
      </c>
      <c r="C803" t="s">
        <v>2011</v>
      </c>
      <c r="D803">
        <v>0.1014</v>
      </c>
      <c r="E803">
        <v>0.1014</v>
      </c>
      <c r="F803">
        <v>0.1014</v>
      </c>
      <c r="G803">
        <v>0.1014</v>
      </c>
      <c r="H803">
        <v>0.1014</v>
      </c>
      <c r="I803">
        <v>0.1014</v>
      </c>
      <c r="J803">
        <v>0.1014</v>
      </c>
      <c r="K803">
        <v>0.1014</v>
      </c>
      <c r="L803">
        <v>0.1014</v>
      </c>
    </row>
    <row r="804" spans="1:12" x14ac:dyDescent="0.45">
      <c r="A804" t="s">
        <v>2023</v>
      </c>
      <c r="B804">
        <v>2007</v>
      </c>
      <c r="C804" t="s">
        <v>2009</v>
      </c>
      <c r="D804">
        <v>0.22969999999999999</v>
      </c>
      <c r="E804">
        <v>0.22969999999999999</v>
      </c>
      <c r="F804">
        <v>0.22969999999999999</v>
      </c>
      <c r="G804">
        <v>0.22969999999999999</v>
      </c>
      <c r="H804">
        <v>0.22969999999999999</v>
      </c>
      <c r="I804">
        <v>0.22969999999999999</v>
      </c>
      <c r="J804">
        <v>0.22969999999999999</v>
      </c>
      <c r="K804">
        <v>0.22969999999999999</v>
      </c>
      <c r="L804">
        <v>0.22969999999999999</v>
      </c>
    </row>
    <row r="805" spans="1:12" x14ac:dyDescent="0.45">
      <c r="A805" t="s">
        <v>2023</v>
      </c>
      <c r="B805">
        <v>2007</v>
      </c>
      <c r="C805" t="s">
        <v>2006</v>
      </c>
      <c r="D805">
        <v>2.1526000000000001</v>
      </c>
      <c r="E805">
        <v>2.1526000000000001</v>
      </c>
      <c r="F805">
        <v>2.1526000000000001</v>
      </c>
      <c r="G805">
        <v>2.1526000000000001</v>
      </c>
      <c r="H805">
        <v>2.1526000000000001</v>
      </c>
      <c r="I805">
        <v>2.1526000000000001</v>
      </c>
      <c r="J805">
        <v>2.1526000000000001</v>
      </c>
      <c r="K805">
        <v>2.1526000000000001</v>
      </c>
      <c r="L805">
        <v>2.1526000000000001</v>
      </c>
    </row>
    <row r="806" spans="1:12" x14ac:dyDescent="0.45">
      <c r="A806" t="s">
        <v>2023</v>
      </c>
      <c r="B806">
        <v>2007</v>
      </c>
      <c r="C806" t="s">
        <v>2007</v>
      </c>
      <c r="D806">
        <v>7.9000000000000008E-3</v>
      </c>
      <c r="E806">
        <v>7.9000000000000008E-3</v>
      </c>
      <c r="F806">
        <v>7.9000000000000008E-3</v>
      </c>
      <c r="G806">
        <v>7.9000000000000008E-3</v>
      </c>
      <c r="H806">
        <v>7.9000000000000008E-3</v>
      </c>
      <c r="I806">
        <v>7.9000000000000008E-3</v>
      </c>
      <c r="J806">
        <v>7.9000000000000008E-3</v>
      </c>
      <c r="K806">
        <v>7.9000000000000008E-3</v>
      </c>
      <c r="L806">
        <v>7.9000000000000008E-3</v>
      </c>
    </row>
    <row r="807" spans="1:12" x14ac:dyDescent="0.45">
      <c r="A807" t="s">
        <v>2024</v>
      </c>
      <c r="B807">
        <v>2007</v>
      </c>
      <c r="C807" t="s">
        <v>2009</v>
      </c>
      <c r="D807">
        <v>0.1167</v>
      </c>
      <c r="E807">
        <v>0.1167</v>
      </c>
      <c r="F807">
        <v>0.1167</v>
      </c>
      <c r="G807">
        <v>0.1167</v>
      </c>
      <c r="H807">
        <v>0.1167</v>
      </c>
      <c r="I807">
        <v>0.1167</v>
      </c>
      <c r="J807">
        <v>0.1167</v>
      </c>
      <c r="K807">
        <v>0.1167</v>
      </c>
      <c r="L807">
        <v>0.1167</v>
      </c>
    </row>
    <row r="808" spans="1:12" x14ac:dyDescent="0.45">
      <c r="A808" t="s">
        <v>2024</v>
      </c>
      <c r="B808">
        <v>2007</v>
      </c>
      <c r="C808" t="s">
        <v>2010</v>
      </c>
      <c r="D808">
        <v>0.2064</v>
      </c>
      <c r="E808">
        <v>0.2064</v>
      </c>
      <c r="F808">
        <v>0.2064</v>
      </c>
      <c r="G808">
        <v>0.2064</v>
      </c>
      <c r="H808">
        <v>0.2064</v>
      </c>
      <c r="I808">
        <v>0.2064</v>
      </c>
      <c r="J808">
        <v>0.2064</v>
      </c>
      <c r="K808">
        <v>0.2064</v>
      </c>
      <c r="L808">
        <v>0.2064</v>
      </c>
    </row>
    <row r="809" spans="1:12" x14ac:dyDescent="0.45">
      <c r="A809" t="s">
        <v>2024</v>
      </c>
      <c r="B809">
        <v>2007</v>
      </c>
      <c r="C809" t="s">
        <v>2005</v>
      </c>
      <c r="D809">
        <v>2.2404999999999999</v>
      </c>
      <c r="E809">
        <v>2.2404999999999999</v>
      </c>
      <c r="F809">
        <v>2.2404999999999999</v>
      </c>
      <c r="G809">
        <v>2.2404999999999999</v>
      </c>
      <c r="H809">
        <v>2.2404999999999999</v>
      </c>
      <c r="I809">
        <v>2.2404999999999999</v>
      </c>
      <c r="J809">
        <v>2.2404999999999999</v>
      </c>
      <c r="K809">
        <v>2.2404999999999999</v>
      </c>
      <c r="L809">
        <v>2.2404999999999999</v>
      </c>
    </row>
    <row r="810" spans="1:12" x14ac:dyDescent="0.45">
      <c r="A810" t="s">
        <v>2024</v>
      </c>
      <c r="B810">
        <v>2007</v>
      </c>
      <c r="C810" t="s">
        <v>2006</v>
      </c>
      <c r="D810">
        <v>1.4744999999999999</v>
      </c>
      <c r="E810">
        <v>1.4744999999999999</v>
      </c>
      <c r="F810">
        <v>1.4744999999999999</v>
      </c>
      <c r="G810">
        <v>1.4744999999999999</v>
      </c>
      <c r="H810">
        <v>1.4744999999999999</v>
      </c>
      <c r="I810">
        <v>1.4744999999999999</v>
      </c>
      <c r="J810">
        <v>1.4744999999999999</v>
      </c>
      <c r="K810">
        <v>1.4744999999999999</v>
      </c>
      <c r="L810">
        <v>1.4744999999999999</v>
      </c>
    </row>
    <row r="811" spans="1:12" x14ac:dyDescent="0.45">
      <c r="A811" t="s">
        <v>2024</v>
      </c>
      <c r="B811">
        <v>2007</v>
      </c>
      <c r="C811" t="s">
        <v>2011</v>
      </c>
      <c r="D811">
        <v>0.05</v>
      </c>
      <c r="E811">
        <v>0.05</v>
      </c>
      <c r="F811">
        <v>0.05</v>
      </c>
      <c r="G811">
        <v>0.05</v>
      </c>
      <c r="H811">
        <v>0.05</v>
      </c>
      <c r="I811">
        <v>0.05</v>
      </c>
      <c r="J811">
        <v>0.05</v>
      </c>
      <c r="K811">
        <v>0.05</v>
      </c>
      <c r="L811">
        <v>0.05</v>
      </c>
    </row>
    <row r="812" spans="1:12" x14ac:dyDescent="0.45">
      <c r="A812" t="s">
        <v>2024</v>
      </c>
      <c r="B812">
        <v>2007</v>
      </c>
      <c r="C812" t="s">
        <v>2008</v>
      </c>
      <c r="D812">
        <v>0.3891</v>
      </c>
      <c r="E812">
        <v>0.3891</v>
      </c>
      <c r="F812">
        <v>0.3891</v>
      </c>
      <c r="G812">
        <v>0.3891</v>
      </c>
      <c r="H812">
        <v>0.3891</v>
      </c>
      <c r="I812">
        <v>0.3891</v>
      </c>
      <c r="J812">
        <v>0.3891</v>
      </c>
      <c r="K812">
        <v>0.3891</v>
      </c>
      <c r="L812">
        <v>0.3891</v>
      </c>
    </row>
    <row r="813" spans="1:12" x14ac:dyDescent="0.45">
      <c r="A813" t="s">
        <v>2024</v>
      </c>
      <c r="B813">
        <v>2007</v>
      </c>
      <c r="C813" t="s">
        <v>2007</v>
      </c>
      <c r="D813">
        <v>3.8999999999999998E-3</v>
      </c>
      <c r="E813">
        <v>3.8999999999999998E-3</v>
      </c>
      <c r="F813">
        <v>3.8999999999999998E-3</v>
      </c>
      <c r="G813">
        <v>3.8999999999999998E-3</v>
      </c>
      <c r="H813">
        <v>3.8999999999999998E-3</v>
      </c>
      <c r="I813">
        <v>3.8999999999999998E-3</v>
      </c>
      <c r="J813">
        <v>3.8999999999999998E-3</v>
      </c>
      <c r="K813">
        <v>3.8999999999999998E-3</v>
      </c>
      <c r="L813">
        <v>3.8999999999999998E-3</v>
      </c>
    </row>
    <row r="814" spans="1:12" x14ac:dyDescent="0.45">
      <c r="A814" t="s">
        <v>2025</v>
      </c>
      <c r="B814">
        <v>2007</v>
      </c>
      <c r="C814" t="s">
        <v>2008</v>
      </c>
      <c r="D814">
        <v>0.18440000000000001</v>
      </c>
      <c r="E814">
        <v>0.18440000000000001</v>
      </c>
      <c r="F814">
        <v>0.18440000000000001</v>
      </c>
      <c r="G814">
        <v>0.18440000000000001</v>
      </c>
      <c r="H814">
        <v>0.18440000000000001</v>
      </c>
      <c r="I814">
        <v>0.18440000000000001</v>
      </c>
      <c r="J814">
        <v>0.18440000000000001</v>
      </c>
      <c r="K814">
        <v>0.18440000000000001</v>
      </c>
      <c r="L814">
        <v>0.18440000000000001</v>
      </c>
    </row>
    <row r="815" spans="1:12" x14ac:dyDescent="0.45">
      <c r="A815" t="s">
        <v>2025</v>
      </c>
      <c r="B815">
        <v>2007</v>
      </c>
      <c r="C815" t="s">
        <v>2011</v>
      </c>
      <c r="D815">
        <v>2.3699999999999999E-2</v>
      </c>
      <c r="E815">
        <v>2.3699999999999999E-2</v>
      </c>
      <c r="F815">
        <v>2.3699999999999999E-2</v>
      </c>
      <c r="G815">
        <v>2.3699999999999999E-2</v>
      </c>
      <c r="H815">
        <v>2.3699999999999999E-2</v>
      </c>
      <c r="I815">
        <v>2.3699999999999999E-2</v>
      </c>
      <c r="J815">
        <v>2.3699999999999999E-2</v>
      </c>
      <c r="K815">
        <v>2.3699999999999999E-2</v>
      </c>
      <c r="L815">
        <v>2.3699999999999999E-2</v>
      </c>
    </row>
    <row r="816" spans="1:12" x14ac:dyDescent="0.45">
      <c r="A816" t="s">
        <v>2025</v>
      </c>
      <c r="B816">
        <v>2007</v>
      </c>
      <c r="C816" t="s">
        <v>2009</v>
      </c>
      <c r="D816">
        <v>5.57E-2</v>
      </c>
      <c r="E816">
        <v>5.57E-2</v>
      </c>
      <c r="F816">
        <v>5.57E-2</v>
      </c>
      <c r="G816">
        <v>5.57E-2</v>
      </c>
      <c r="H816">
        <v>5.57E-2</v>
      </c>
      <c r="I816">
        <v>5.57E-2</v>
      </c>
      <c r="J816">
        <v>5.57E-2</v>
      </c>
      <c r="K816">
        <v>5.57E-2</v>
      </c>
      <c r="L816">
        <v>5.57E-2</v>
      </c>
    </row>
    <row r="817" spans="1:12" x14ac:dyDescent="0.45">
      <c r="A817" t="s">
        <v>2025</v>
      </c>
      <c r="B817">
        <v>2007</v>
      </c>
      <c r="C817" t="s">
        <v>2007</v>
      </c>
      <c r="D817">
        <v>1.8E-3</v>
      </c>
      <c r="E817">
        <v>1.8E-3</v>
      </c>
      <c r="F817">
        <v>1.8E-3</v>
      </c>
      <c r="G817">
        <v>1.8E-3</v>
      </c>
      <c r="H817">
        <v>1.8E-3</v>
      </c>
      <c r="I817">
        <v>1.8E-3</v>
      </c>
      <c r="J817">
        <v>1.8E-3</v>
      </c>
      <c r="K817">
        <v>1.8E-3</v>
      </c>
      <c r="L817">
        <v>1.8E-3</v>
      </c>
    </row>
    <row r="818" spans="1:12" x14ac:dyDescent="0.45">
      <c r="A818" t="s">
        <v>2025</v>
      </c>
      <c r="B818">
        <v>2007</v>
      </c>
      <c r="C818" t="s">
        <v>2005</v>
      </c>
      <c r="D818">
        <v>0.97350000000000003</v>
      </c>
      <c r="E818">
        <v>0.97350000000000003</v>
      </c>
      <c r="F818">
        <v>0.97350000000000003</v>
      </c>
      <c r="G818">
        <v>0.97350000000000003</v>
      </c>
      <c r="H818">
        <v>0.97350000000000003</v>
      </c>
      <c r="I818">
        <v>0.97350000000000003</v>
      </c>
      <c r="J818">
        <v>0.97350000000000003</v>
      </c>
      <c r="K818">
        <v>0.97350000000000003</v>
      </c>
      <c r="L818">
        <v>0.97350000000000003</v>
      </c>
    </row>
    <row r="819" spans="1:12" x14ac:dyDescent="0.45">
      <c r="A819" t="s">
        <v>2025</v>
      </c>
      <c r="B819">
        <v>2007</v>
      </c>
      <c r="C819" t="s">
        <v>2006</v>
      </c>
      <c r="D819">
        <v>0.61</v>
      </c>
      <c r="E819">
        <v>0.61</v>
      </c>
      <c r="F819">
        <v>0.61</v>
      </c>
      <c r="G819">
        <v>0.61</v>
      </c>
      <c r="H819">
        <v>0.61</v>
      </c>
      <c r="I819">
        <v>0.61</v>
      </c>
      <c r="J819">
        <v>0.61</v>
      </c>
      <c r="K819">
        <v>0.61</v>
      </c>
      <c r="L819">
        <v>0.61</v>
      </c>
    </row>
    <row r="820" spans="1:12" x14ac:dyDescent="0.45">
      <c r="A820" t="s">
        <v>2025</v>
      </c>
      <c r="B820">
        <v>2007</v>
      </c>
      <c r="C820" t="s">
        <v>2010</v>
      </c>
      <c r="D820">
        <v>9.7799999999999998E-2</v>
      </c>
      <c r="E820">
        <v>9.7799999999999998E-2</v>
      </c>
      <c r="F820">
        <v>9.7799999999999998E-2</v>
      </c>
      <c r="G820">
        <v>9.7799999999999998E-2</v>
      </c>
      <c r="H820">
        <v>9.7799999999999998E-2</v>
      </c>
      <c r="I820">
        <v>9.7799999999999998E-2</v>
      </c>
      <c r="J820">
        <v>9.7799999999999998E-2</v>
      </c>
      <c r="K820">
        <v>9.7799999999999998E-2</v>
      </c>
      <c r="L820">
        <v>9.7799999999999998E-2</v>
      </c>
    </row>
    <row r="821" spans="1:12" x14ac:dyDescent="0.45">
      <c r="A821" t="s">
        <v>2026</v>
      </c>
      <c r="B821">
        <v>2007</v>
      </c>
      <c r="C821" t="s">
        <v>2010</v>
      </c>
      <c r="D821">
        <v>9.0700000000000003E-2</v>
      </c>
      <c r="E821">
        <v>9.0700000000000003E-2</v>
      </c>
      <c r="F821">
        <v>9.0700000000000003E-2</v>
      </c>
      <c r="G821">
        <v>9.0700000000000003E-2</v>
      </c>
      <c r="H821">
        <v>9.0700000000000003E-2</v>
      </c>
      <c r="I821">
        <v>9.0700000000000003E-2</v>
      </c>
      <c r="J821">
        <v>9.0700000000000003E-2</v>
      </c>
      <c r="K821">
        <v>9.0700000000000003E-2</v>
      </c>
      <c r="L821">
        <v>9.0700000000000003E-2</v>
      </c>
    </row>
    <row r="822" spans="1:12" x14ac:dyDescent="0.45">
      <c r="A822" t="s">
        <v>2026</v>
      </c>
      <c r="B822">
        <v>2007</v>
      </c>
      <c r="C822" t="s">
        <v>2005</v>
      </c>
      <c r="D822">
        <v>0.92200000000000004</v>
      </c>
      <c r="E822">
        <v>0.92200000000000004</v>
      </c>
      <c r="F822">
        <v>0.92200000000000004</v>
      </c>
      <c r="G822">
        <v>0.92200000000000004</v>
      </c>
      <c r="H822">
        <v>0.92200000000000004</v>
      </c>
      <c r="I822">
        <v>0.92200000000000004</v>
      </c>
      <c r="J822">
        <v>0.92200000000000004</v>
      </c>
      <c r="K822">
        <v>0.92200000000000004</v>
      </c>
      <c r="L822">
        <v>0.92200000000000004</v>
      </c>
    </row>
    <row r="823" spans="1:12" x14ac:dyDescent="0.45">
      <c r="A823" t="s">
        <v>2026</v>
      </c>
      <c r="B823">
        <v>2007</v>
      </c>
      <c r="C823" t="s">
        <v>2007</v>
      </c>
      <c r="D823">
        <v>1.6999999999999999E-3</v>
      </c>
      <c r="E823">
        <v>1.6999999999999999E-3</v>
      </c>
      <c r="F823">
        <v>1.6999999999999999E-3</v>
      </c>
      <c r="G823">
        <v>1.6999999999999999E-3</v>
      </c>
      <c r="H823">
        <v>1.6999999999999999E-3</v>
      </c>
      <c r="I823">
        <v>1.6999999999999999E-3</v>
      </c>
      <c r="J823">
        <v>1.6999999999999999E-3</v>
      </c>
      <c r="K823">
        <v>1.6999999999999999E-3</v>
      </c>
      <c r="L823">
        <v>1.6999999999999999E-3</v>
      </c>
    </row>
    <row r="824" spans="1:12" x14ac:dyDescent="0.45">
      <c r="A824" t="s">
        <v>2026</v>
      </c>
      <c r="B824">
        <v>2007</v>
      </c>
      <c r="C824" t="s">
        <v>2006</v>
      </c>
      <c r="D824">
        <v>0.58509999999999995</v>
      </c>
      <c r="E824">
        <v>0.58509999999999995</v>
      </c>
      <c r="F824">
        <v>0.58509999999999995</v>
      </c>
      <c r="G824">
        <v>0.58509999999999995</v>
      </c>
      <c r="H824">
        <v>0.58509999999999995</v>
      </c>
      <c r="I824">
        <v>0.58509999999999995</v>
      </c>
      <c r="J824">
        <v>0.58509999999999995</v>
      </c>
      <c r="K824">
        <v>0.58509999999999995</v>
      </c>
      <c r="L824">
        <v>0.58509999999999995</v>
      </c>
    </row>
    <row r="825" spans="1:12" x14ac:dyDescent="0.45">
      <c r="A825" t="s">
        <v>2026</v>
      </c>
      <c r="B825">
        <v>2007</v>
      </c>
      <c r="C825" t="s">
        <v>2009</v>
      </c>
      <c r="D825">
        <v>5.1400000000000001E-2</v>
      </c>
      <c r="E825">
        <v>5.1400000000000001E-2</v>
      </c>
      <c r="F825">
        <v>5.1400000000000001E-2</v>
      </c>
      <c r="G825">
        <v>5.1400000000000001E-2</v>
      </c>
      <c r="H825">
        <v>5.1400000000000001E-2</v>
      </c>
      <c r="I825">
        <v>5.1400000000000001E-2</v>
      </c>
      <c r="J825">
        <v>5.1400000000000001E-2</v>
      </c>
      <c r="K825">
        <v>5.1400000000000001E-2</v>
      </c>
      <c r="L825">
        <v>5.1400000000000001E-2</v>
      </c>
    </row>
    <row r="826" spans="1:12" x14ac:dyDescent="0.45">
      <c r="A826" t="s">
        <v>2026</v>
      </c>
      <c r="B826">
        <v>2007</v>
      </c>
      <c r="C826" t="s">
        <v>2011</v>
      </c>
      <c r="D826">
        <v>2.1999999999999999E-2</v>
      </c>
      <c r="E826">
        <v>2.1999999999999999E-2</v>
      </c>
      <c r="F826">
        <v>2.1999999999999999E-2</v>
      </c>
      <c r="G826">
        <v>2.1999999999999999E-2</v>
      </c>
      <c r="H826">
        <v>2.1999999999999999E-2</v>
      </c>
      <c r="I826">
        <v>2.1999999999999999E-2</v>
      </c>
      <c r="J826">
        <v>2.1999999999999999E-2</v>
      </c>
      <c r="K826">
        <v>2.1999999999999999E-2</v>
      </c>
      <c r="L826">
        <v>2.1999999999999999E-2</v>
      </c>
    </row>
    <row r="827" spans="1:12" x14ac:dyDescent="0.45">
      <c r="A827" t="s">
        <v>2026</v>
      </c>
      <c r="B827">
        <v>2007</v>
      </c>
      <c r="C827" t="s">
        <v>2008</v>
      </c>
      <c r="D827">
        <v>0.1711</v>
      </c>
      <c r="E827">
        <v>0.1711</v>
      </c>
      <c r="F827">
        <v>0.1711</v>
      </c>
      <c r="G827">
        <v>0.1711</v>
      </c>
      <c r="H827">
        <v>0.1711</v>
      </c>
      <c r="I827">
        <v>0.1711</v>
      </c>
      <c r="J827">
        <v>0.1711</v>
      </c>
      <c r="K827">
        <v>0.1711</v>
      </c>
      <c r="L827">
        <v>0.1711</v>
      </c>
    </row>
    <row r="828" spans="1:12" x14ac:dyDescent="0.45">
      <c r="A828" t="s">
        <v>2027</v>
      </c>
      <c r="B828">
        <v>2007</v>
      </c>
      <c r="C828" t="s">
        <v>2006</v>
      </c>
      <c r="D828">
        <v>0.9415</v>
      </c>
      <c r="E828">
        <v>0.9415</v>
      </c>
      <c r="F828">
        <v>0.9415</v>
      </c>
      <c r="G828">
        <v>0.9415</v>
      </c>
      <c r="H828">
        <v>0.9415</v>
      </c>
      <c r="I828">
        <v>0.9415</v>
      </c>
      <c r="J828">
        <v>0.9415</v>
      </c>
      <c r="K828">
        <v>0.9415</v>
      </c>
      <c r="L828">
        <v>0.9415</v>
      </c>
    </row>
    <row r="829" spans="1:12" x14ac:dyDescent="0.45">
      <c r="A829" t="s">
        <v>2027</v>
      </c>
      <c r="B829">
        <v>2007</v>
      </c>
      <c r="C829" t="s">
        <v>2008</v>
      </c>
      <c r="D829">
        <v>0.25940000000000002</v>
      </c>
      <c r="E829">
        <v>0.25940000000000002</v>
      </c>
      <c r="F829">
        <v>0.25940000000000002</v>
      </c>
      <c r="G829">
        <v>0.25940000000000002</v>
      </c>
      <c r="H829">
        <v>0.25940000000000002</v>
      </c>
      <c r="I829">
        <v>0.25940000000000002</v>
      </c>
      <c r="J829">
        <v>0.25940000000000002</v>
      </c>
      <c r="K829">
        <v>0.25940000000000002</v>
      </c>
      <c r="L829">
        <v>0.25940000000000002</v>
      </c>
    </row>
    <row r="830" spans="1:12" x14ac:dyDescent="0.45">
      <c r="A830" t="s">
        <v>2027</v>
      </c>
      <c r="B830">
        <v>2007</v>
      </c>
      <c r="C830" t="s">
        <v>2005</v>
      </c>
      <c r="D830">
        <v>1.4568000000000001</v>
      </c>
      <c r="E830">
        <v>1.4568000000000001</v>
      </c>
      <c r="F830">
        <v>1.4568000000000001</v>
      </c>
      <c r="G830">
        <v>1.4568000000000001</v>
      </c>
      <c r="H830">
        <v>1.4568000000000001</v>
      </c>
      <c r="I830">
        <v>1.4568000000000001</v>
      </c>
      <c r="J830">
        <v>1.4568000000000001</v>
      </c>
      <c r="K830">
        <v>1.4568000000000001</v>
      </c>
      <c r="L830">
        <v>1.4568000000000001</v>
      </c>
    </row>
    <row r="831" spans="1:12" x14ac:dyDescent="0.45">
      <c r="A831" t="s">
        <v>2027</v>
      </c>
      <c r="B831">
        <v>2007</v>
      </c>
      <c r="C831" t="s">
        <v>2009</v>
      </c>
      <c r="D831">
        <v>8.2400000000000001E-2</v>
      </c>
      <c r="E831">
        <v>8.2400000000000001E-2</v>
      </c>
      <c r="F831">
        <v>8.2400000000000001E-2</v>
      </c>
      <c r="G831">
        <v>8.2400000000000001E-2</v>
      </c>
      <c r="H831">
        <v>8.2400000000000001E-2</v>
      </c>
      <c r="I831">
        <v>8.2400000000000001E-2</v>
      </c>
      <c r="J831">
        <v>8.2400000000000001E-2</v>
      </c>
      <c r="K831">
        <v>8.2400000000000001E-2</v>
      </c>
      <c r="L831">
        <v>8.2400000000000001E-2</v>
      </c>
    </row>
    <row r="832" spans="1:12" x14ac:dyDescent="0.45">
      <c r="A832" t="s">
        <v>2027</v>
      </c>
      <c r="B832">
        <v>2007</v>
      </c>
      <c r="C832" t="s">
        <v>2010</v>
      </c>
      <c r="D832">
        <v>0.1376</v>
      </c>
      <c r="E832">
        <v>0.1376</v>
      </c>
      <c r="F832">
        <v>0.1376</v>
      </c>
      <c r="G832">
        <v>0.1376</v>
      </c>
      <c r="H832">
        <v>0.1376</v>
      </c>
      <c r="I832">
        <v>0.1376</v>
      </c>
      <c r="J832">
        <v>0.1376</v>
      </c>
      <c r="K832">
        <v>0.1376</v>
      </c>
      <c r="L832">
        <v>0.1376</v>
      </c>
    </row>
    <row r="833" spans="1:12" x14ac:dyDescent="0.45">
      <c r="A833" t="s">
        <v>2027</v>
      </c>
      <c r="B833">
        <v>2007</v>
      </c>
      <c r="C833" t="s">
        <v>2007</v>
      </c>
      <c r="D833">
        <v>2.5999999999999999E-3</v>
      </c>
      <c r="E833">
        <v>2.5999999999999999E-3</v>
      </c>
      <c r="F833">
        <v>2.5999999999999999E-3</v>
      </c>
      <c r="G833">
        <v>2.5999999999999999E-3</v>
      </c>
      <c r="H833">
        <v>2.5999999999999999E-3</v>
      </c>
      <c r="I833">
        <v>2.5999999999999999E-3</v>
      </c>
      <c r="J833">
        <v>2.5999999999999999E-3</v>
      </c>
      <c r="K833">
        <v>2.5999999999999999E-3</v>
      </c>
      <c r="L833">
        <v>2.5999999999999999E-3</v>
      </c>
    </row>
    <row r="834" spans="1:12" x14ac:dyDescent="0.45">
      <c r="A834" t="s">
        <v>2027</v>
      </c>
      <c r="B834">
        <v>2007</v>
      </c>
      <c r="C834" t="s">
        <v>2011</v>
      </c>
      <c r="D834">
        <v>3.3300000000000003E-2</v>
      </c>
      <c r="E834">
        <v>3.3300000000000003E-2</v>
      </c>
      <c r="F834">
        <v>3.3300000000000003E-2</v>
      </c>
      <c r="G834">
        <v>3.3300000000000003E-2</v>
      </c>
      <c r="H834">
        <v>3.3300000000000003E-2</v>
      </c>
      <c r="I834">
        <v>3.3300000000000003E-2</v>
      </c>
      <c r="J834">
        <v>3.3300000000000003E-2</v>
      </c>
      <c r="K834">
        <v>3.3300000000000003E-2</v>
      </c>
      <c r="L834">
        <v>3.3300000000000003E-2</v>
      </c>
    </row>
    <row r="835" spans="1:12" x14ac:dyDescent="0.45">
      <c r="A835" t="s">
        <v>2028</v>
      </c>
      <c r="B835">
        <v>2007</v>
      </c>
      <c r="C835" t="s">
        <v>2007</v>
      </c>
      <c r="D835">
        <v>2.8E-3</v>
      </c>
      <c r="E835">
        <v>2.8E-3</v>
      </c>
      <c r="F835">
        <v>2.8E-3</v>
      </c>
      <c r="G835">
        <v>2.8E-3</v>
      </c>
      <c r="H835">
        <v>2.8E-3</v>
      </c>
      <c r="I835">
        <v>2.8E-3</v>
      </c>
      <c r="J835">
        <v>2.8E-3</v>
      </c>
      <c r="K835">
        <v>2.8E-3</v>
      </c>
      <c r="L835">
        <v>2.8E-3</v>
      </c>
    </row>
    <row r="836" spans="1:12" x14ac:dyDescent="0.45">
      <c r="A836" t="s">
        <v>2028</v>
      </c>
      <c r="B836">
        <v>2007</v>
      </c>
      <c r="C836" t="s">
        <v>2006</v>
      </c>
      <c r="D836">
        <v>0.91659999999999997</v>
      </c>
      <c r="E836">
        <v>0.91659999999999997</v>
      </c>
      <c r="F836">
        <v>0.91659999999999997</v>
      </c>
      <c r="G836">
        <v>0.91659999999999997</v>
      </c>
      <c r="H836">
        <v>0.91659999999999997</v>
      </c>
      <c r="I836">
        <v>0.91659999999999997</v>
      </c>
      <c r="J836">
        <v>0.91659999999999997</v>
      </c>
      <c r="K836">
        <v>0.91659999999999997</v>
      </c>
      <c r="L836">
        <v>0.91659999999999997</v>
      </c>
    </row>
    <row r="837" spans="1:12" x14ac:dyDescent="0.45">
      <c r="A837" t="s">
        <v>2028</v>
      </c>
      <c r="B837">
        <v>2007</v>
      </c>
      <c r="C837" t="s">
        <v>2010</v>
      </c>
      <c r="D837">
        <v>0.14940000000000001</v>
      </c>
      <c r="E837">
        <v>0.14940000000000001</v>
      </c>
      <c r="F837">
        <v>0.14940000000000001</v>
      </c>
      <c r="G837">
        <v>0.14940000000000001</v>
      </c>
      <c r="H837">
        <v>0.14940000000000001</v>
      </c>
      <c r="I837">
        <v>0.14940000000000001</v>
      </c>
      <c r="J837">
        <v>0.14940000000000001</v>
      </c>
      <c r="K837">
        <v>0.14940000000000001</v>
      </c>
      <c r="L837">
        <v>0.14940000000000001</v>
      </c>
    </row>
    <row r="838" spans="1:12" x14ac:dyDescent="0.45">
      <c r="A838" t="s">
        <v>2028</v>
      </c>
      <c r="B838">
        <v>2007</v>
      </c>
      <c r="C838" t="s">
        <v>2011</v>
      </c>
      <c r="D838">
        <v>3.6200000000000003E-2</v>
      </c>
      <c r="E838">
        <v>3.6200000000000003E-2</v>
      </c>
      <c r="F838">
        <v>3.6200000000000003E-2</v>
      </c>
      <c r="G838">
        <v>3.6200000000000003E-2</v>
      </c>
      <c r="H838">
        <v>3.6200000000000003E-2</v>
      </c>
      <c r="I838">
        <v>3.6200000000000003E-2</v>
      </c>
      <c r="J838">
        <v>3.6200000000000003E-2</v>
      </c>
      <c r="K838">
        <v>3.6200000000000003E-2</v>
      </c>
      <c r="L838">
        <v>3.6200000000000003E-2</v>
      </c>
    </row>
    <row r="839" spans="1:12" x14ac:dyDescent="0.45">
      <c r="A839" t="s">
        <v>2028</v>
      </c>
      <c r="B839">
        <v>2007</v>
      </c>
      <c r="C839" t="s">
        <v>2005</v>
      </c>
      <c r="D839">
        <v>1.4737</v>
      </c>
      <c r="E839">
        <v>1.4737</v>
      </c>
      <c r="F839">
        <v>1.4737</v>
      </c>
      <c r="G839">
        <v>1.4737</v>
      </c>
      <c r="H839">
        <v>1.4737</v>
      </c>
      <c r="I839">
        <v>1.4737</v>
      </c>
      <c r="J839">
        <v>1.4737</v>
      </c>
      <c r="K839">
        <v>1.4737</v>
      </c>
      <c r="L839">
        <v>1.4737</v>
      </c>
    </row>
    <row r="840" spans="1:12" x14ac:dyDescent="0.45">
      <c r="A840" t="s">
        <v>2028</v>
      </c>
      <c r="B840">
        <v>2007</v>
      </c>
      <c r="C840" t="s">
        <v>2008</v>
      </c>
      <c r="D840">
        <v>0.28170000000000001</v>
      </c>
      <c r="E840">
        <v>0.28170000000000001</v>
      </c>
      <c r="F840">
        <v>0.28170000000000001</v>
      </c>
      <c r="G840">
        <v>0.28170000000000001</v>
      </c>
      <c r="H840">
        <v>0.28170000000000001</v>
      </c>
      <c r="I840">
        <v>0.28170000000000001</v>
      </c>
      <c r="J840">
        <v>0.28170000000000001</v>
      </c>
      <c r="K840">
        <v>0.28170000000000001</v>
      </c>
      <c r="L840">
        <v>0.28170000000000001</v>
      </c>
    </row>
    <row r="841" spans="1:12" x14ac:dyDescent="0.45">
      <c r="A841" t="s">
        <v>2028</v>
      </c>
      <c r="B841">
        <v>2007</v>
      </c>
      <c r="C841" t="s">
        <v>2009</v>
      </c>
      <c r="D841">
        <v>8.6999999999999994E-2</v>
      </c>
      <c r="E841">
        <v>8.6999999999999994E-2</v>
      </c>
      <c r="F841">
        <v>8.6999999999999994E-2</v>
      </c>
      <c r="G841">
        <v>8.6999999999999994E-2</v>
      </c>
      <c r="H841">
        <v>8.6999999999999994E-2</v>
      </c>
      <c r="I841">
        <v>8.6999999999999994E-2</v>
      </c>
      <c r="J841">
        <v>8.6999999999999994E-2</v>
      </c>
      <c r="K841">
        <v>8.6999999999999994E-2</v>
      </c>
      <c r="L841">
        <v>8.6999999999999994E-2</v>
      </c>
    </row>
    <row r="842" spans="1:12" x14ac:dyDescent="0.45">
      <c r="A842" t="s">
        <v>2029</v>
      </c>
      <c r="B842">
        <v>2007</v>
      </c>
      <c r="C842" t="s">
        <v>2007</v>
      </c>
      <c r="D842">
        <v>8.0000000000000004E-4</v>
      </c>
      <c r="E842">
        <v>8.0000000000000004E-4</v>
      </c>
      <c r="F842">
        <v>8.0000000000000004E-4</v>
      </c>
      <c r="G842">
        <v>8.0000000000000004E-4</v>
      </c>
      <c r="H842">
        <v>8.0000000000000004E-4</v>
      </c>
      <c r="I842">
        <v>8.0000000000000004E-4</v>
      </c>
      <c r="J842">
        <v>8.0000000000000004E-4</v>
      </c>
      <c r="K842">
        <v>8.0000000000000004E-4</v>
      </c>
      <c r="L842">
        <v>8.0000000000000004E-4</v>
      </c>
    </row>
    <row r="843" spans="1:12" x14ac:dyDescent="0.45">
      <c r="A843" t="s">
        <v>2029</v>
      </c>
      <c r="B843">
        <v>2007</v>
      </c>
      <c r="C843" t="s">
        <v>2011</v>
      </c>
      <c r="D843">
        <v>1.06E-2</v>
      </c>
      <c r="E843">
        <v>1.06E-2</v>
      </c>
      <c r="F843">
        <v>1.06E-2</v>
      </c>
      <c r="G843">
        <v>1.06E-2</v>
      </c>
      <c r="H843">
        <v>1.06E-2</v>
      </c>
      <c r="I843">
        <v>1.06E-2</v>
      </c>
      <c r="J843">
        <v>1.06E-2</v>
      </c>
      <c r="K843">
        <v>1.06E-2</v>
      </c>
      <c r="L843">
        <v>1.06E-2</v>
      </c>
    </row>
    <row r="844" spans="1:12" x14ac:dyDescent="0.45">
      <c r="A844" t="s">
        <v>2029</v>
      </c>
      <c r="B844">
        <v>2007</v>
      </c>
      <c r="C844" t="s">
        <v>2008</v>
      </c>
      <c r="D844">
        <v>8.2299999999999998E-2</v>
      </c>
      <c r="E844">
        <v>8.2299999999999998E-2</v>
      </c>
      <c r="F844">
        <v>8.2299999999999998E-2</v>
      </c>
      <c r="G844">
        <v>8.2299999999999998E-2</v>
      </c>
      <c r="H844">
        <v>8.2299999999999998E-2</v>
      </c>
      <c r="I844">
        <v>8.2299999999999998E-2</v>
      </c>
      <c r="J844">
        <v>8.2299999999999998E-2</v>
      </c>
      <c r="K844">
        <v>8.2299999999999998E-2</v>
      </c>
      <c r="L844">
        <v>8.2299999999999998E-2</v>
      </c>
    </row>
    <row r="845" spans="1:12" x14ac:dyDescent="0.45">
      <c r="A845" t="s">
        <v>2029</v>
      </c>
      <c r="B845">
        <v>2007</v>
      </c>
      <c r="C845" t="s">
        <v>2009</v>
      </c>
      <c r="D845">
        <v>2.2800000000000001E-2</v>
      </c>
      <c r="E845">
        <v>2.2800000000000001E-2</v>
      </c>
      <c r="F845">
        <v>2.2800000000000001E-2</v>
      </c>
      <c r="G845">
        <v>2.2800000000000001E-2</v>
      </c>
      <c r="H845">
        <v>2.2800000000000001E-2</v>
      </c>
      <c r="I845">
        <v>2.2800000000000001E-2</v>
      </c>
      <c r="J845">
        <v>2.2800000000000001E-2</v>
      </c>
      <c r="K845">
        <v>2.2800000000000001E-2</v>
      </c>
      <c r="L845">
        <v>2.2800000000000001E-2</v>
      </c>
    </row>
    <row r="846" spans="1:12" x14ac:dyDescent="0.45">
      <c r="A846" t="s">
        <v>2029</v>
      </c>
      <c r="B846">
        <v>2007</v>
      </c>
      <c r="C846" t="s">
        <v>2006</v>
      </c>
      <c r="D846">
        <v>0.27650000000000002</v>
      </c>
      <c r="E846">
        <v>0.27650000000000002</v>
      </c>
      <c r="F846">
        <v>0.27650000000000002</v>
      </c>
      <c r="G846">
        <v>0.27650000000000002</v>
      </c>
      <c r="H846">
        <v>0.27650000000000002</v>
      </c>
      <c r="I846">
        <v>0.27650000000000002</v>
      </c>
      <c r="J846">
        <v>0.27650000000000002</v>
      </c>
      <c r="K846">
        <v>0.27650000000000002</v>
      </c>
      <c r="L846">
        <v>0.27650000000000002</v>
      </c>
    </row>
    <row r="847" spans="1:12" x14ac:dyDescent="0.45">
      <c r="A847" t="s">
        <v>2029</v>
      </c>
      <c r="B847">
        <v>2007</v>
      </c>
      <c r="C847" t="s">
        <v>2005</v>
      </c>
      <c r="D847">
        <v>0.43669999999999998</v>
      </c>
      <c r="E847">
        <v>0.43669999999999998</v>
      </c>
      <c r="F847">
        <v>0.43669999999999998</v>
      </c>
      <c r="G847">
        <v>0.43669999999999998</v>
      </c>
      <c r="H847">
        <v>0.43669999999999998</v>
      </c>
      <c r="I847">
        <v>0.43669999999999998</v>
      </c>
      <c r="J847">
        <v>0.43669999999999998</v>
      </c>
      <c r="K847">
        <v>0.43669999999999998</v>
      </c>
      <c r="L847">
        <v>0.43669999999999998</v>
      </c>
    </row>
    <row r="848" spans="1:12" x14ac:dyDescent="0.45">
      <c r="A848" t="s">
        <v>2029</v>
      </c>
      <c r="B848">
        <v>2007</v>
      </c>
      <c r="C848" t="s">
        <v>2010</v>
      </c>
      <c r="D848">
        <v>4.3700000000000003E-2</v>
      </c>
      <c r="E848">
        <v>4.3700000000000003E-2</v>
      </c>
      <c r="F848">
        <v>4.3700000000000003E-2</v>
      </c>
      <c r="G848">
        <v>4.3700000000000003E-2</v>
      </c>
      <c r="H848">
        <v>4.3700000000000003E-2</v>
      </c>
      <c r="I848">
        <v>4.3700000000000003E-2</v>
      </c>
      <c r="J848">
        <v>4.3700000000000003E-2</v>
      </c>
      <c r="K848">
        <v>4.3700000000000003E-2</v>
      </c>
      <c r="L848">
        <v>4.3700000000000003E-2</v>
      </c>
    </row>
    <row r="849" spans="1:12" x14ac:dyDescent="0.45">
      <c r="A849" t="s">
        <v>2030</v>
      </c>
      <c r="B849">
        <v>2007</v>
      </c>
      <c r="C849" t="s">
        <v>2010</v>
      </c>
      <c r="D849">
        <v>0.18720000000000001</v>
      </c>
      <c r="E849">
        <v>0.18720000000000001</v>
      </c>
      <c r="F849">
        <v>0.18720000000000001</v>
      </c>
      <c r="G849">
        <v>0.18720000000000001</v>
      </c>
      <c r="H849">
        <v>0.18720000000000001</v>
      </c>
      <c r="I849">
        <v>0.18720000000000001</v>
      </c>
      <c r="J849">
        <v>0.18720000000000001</v>
      </c>
      <c r="K849">
        <v>0.18720000000000001</v>
      </c>
      <c r="L849">
        <v>0.18720000000000001</v>
      </c>
    </row>
    <row r="850" spans="1:12" x14ac:dyDescent="0.45">
      <c r="A850" t="s">
        <v>2030</v>
      </c>
      <c r="B850">
        <v>2007</v>
      </c>
      <c r="C850" t="s">
        <v>2009</v>
      </c>
      <c r="D850">
        <v>0.1061</v>
      </c>
      <c r="E850">
        <v>0.1061</v>
      </c>
      <c r="F850">
        <v>0.1061</v>
      </c>
      <c r="G850">
        <v>0.1061</v>
      </c>
      <c r="H850">
        <v>0.1061</v>
      </c>
      <c r="I850">
        <v>0.1061</v>
      </c>
      <c r="J850">
        <v>0.1061</v>
      </c>
      <c r="K850">
        <v>0.1061</v>
      </c>
      <c r="L850">
        <v>0.1061</v>
      </c>
    </row>
    <row r="851" spans="1:12" x14ac:dyDescent="0.45">
      <c r="A851" t="s">
        <v>2030</v>
      </c>
      <c r="B851">
        <v>2007</v>
      </c>
      <c r="C851" t="s">
        <v>2005</v>
      </c>
      <c r="D851">
        <v>1.8120000000000001</v>
      </c>
      <c r="E851">
        <v>1.8120000000000001</v>
      </c>
      <c r="F851">
        <v>1.8120000000000001</v>
      </c>
      <c r="G851">
        <v>1.8120000000000001</v>
      </c>
      <c r="H851">
        <v>1.8120000000000001</v>
      </c>
      <c r="I851">
        <v>1.8120000000000001</v>
      </c>
      <c r="J851">
        <v>1.8120000000000001</v>
      </c>
      <c r="K851">
        <v>1.8120000000000001</v>
      </c>
      <c r="L851">
        <v>1.8120000000000001</v>
      </c>
    </row>
    <row r="852" spans="1:12" x14ac:dyDescent="0.45">
      <c r="A852" t="s">
        <v>2030</v>
      </c>
      <c r="B852">
        <v>2007</v>
      </c>
      <c r="C852" t="s">
        <v>2007</v>
      </c>
      <c r="D852">
        <v>3.5000000000000001E-3</v>
      </c>
      <c r="E852">
        <v>3.5000000000000001E-3</v>
      </c>
      <c r="F852">
        <v>3.5000000000000001E-3</v>
      </c>
      <c r="G852">
        <v>3.5000000000000001E-3</v>
      </c>
      <c r="H852">
        <v>3.5000000000000001E-3</v>
      </c>
      <c r="I852">
        <v>3.5000000000000001E-3</v>
      </c>
      <c r="J852">
        <v>3.5000000000000001E-3</v>
      </c>
      <c r="K852">
        <v>3.5000000000000001E-3</v>
      </c>
      <c r="L852">
        <v>3.5000000000000001E-3</v>
      </c>
    </row>
    <row r="853" spans="1:12" x14ac:dyDescent="0.45">
      <c r="A853" t="s">
        <v>2030</v>
      </c>
      <c r="B853">
        <v>2007</v>
      </c>
      <c r="C853" t="s">
        <v>2011</v>
      </c>
      <c r="D853">
        <v>4.53E-2</v>
      </c>
      <c r="E853">
        <v>4.53E-2</v>
      </c>
      <c r="F853">
        <v>4.53E-2</v>
      </c>
      <c r="G853">
        <v>4.53E-2</v>
      </c>
      <c r="H853">
        <v>4.53E-2</v>
      </c>
      <c r="I853">
        <v>4.53E-2</v>
      </c>
      <c r="J853">
        <v>4.53E-2</v>
      </c>
      <c r="K853">
        <v>4.53E-2</v>
      </c>
      <c r="L853">
        <v>4.53E-2</v>
      </c>
    </row>
    <row r="854" spans="1:12" x14ac:dyDescent="0.45">
      <c r="A854" t="s">
        <v>2030</v>
      </c>
      <c r="B854">
        <v>2007</v>
      </c>
      <c r="C854" t="s">
        <v>2008</v>
      </c>
      <c r="D854">
        <v>0.35289999999999999</v>
      </c>
      <c r="E854">
        <v>0.35289999999999999</v>
      </c>
      <c r="F854">
        <v>0.35289999999999999</v>
      </c>
      <c r="G854">
        <v>0.35289999999999999</v>
      </c>
      <c r="H854">
        <v>0.35289999999999999</v>
      </c>
      <c r="I854">
        <v>0.35289999999999999</v>
      </c>
      <c r="J854">
        <v>0.35289999999999999</v>
      </c>
      <c r="K854">
        <v>0.35289999999999999</v>
      </c>
      <c r="L854">
        <v>0.35289999999999999</v>
      </c>
    </row>
    <row r="855" spans="1:12" x14ac:dyDescent="0.45">
      <c r="A855" t="s">
        <v>2030</v>
      </c>
      <c r="B855">
        <v>2007</v>
      </c>
      <c r="C855" t="s">
        <v>2006</v>
      </c>
      <c r="D855">
        <v>1.1169</v>
      </c>
      <c r="E855">
        <v>1.1169</v>
      </c>
      <c r="F855">
        <v>1.1169</v>
      </c>
      <c r="G855">
        <v>1.1169</v>
      </c>
      <c r="H855">
        <v>1.1169</v>
      </c>
      <c r="I855">
        <v>1.1169</v>
      </c>
      <c r="J855">
        <v>1.1169</v>
      </c>
      <c r="K855">
        <v>1.1169</v>
      </c>
      <c r="L855">
        <v>1.1169</v>
      </c>
    </row>
    <row r="856" spans="1:12" x14ac:dyDescent="0.45">
      <c r="A856" t="s">
        <v>2031</v>
      </c>
      <c r="B856">
        <v>2007</v>
      </c>
      <c r="C856" t="s">
        <v>2010</v>
      </c>
      <c r="D856">
        <v>0.21510000000000001</v>
      </c>
      <c r="E856">
        <v>0.21510000000000001</v>
      </c>
      <c r="F856">
        <v>0.21510000000000001</v>
      </c>
      <c r="G856">
        <v>0.21510000000000001</v>
      </c>
      <c r="H856">
        <v>0.21510000000000001</v>
      </c>
      <c r="I856">
        <v>0.21510000000000001</v>
      </c>
      <c r="J856">
        <v>0.21510000000000001</v>
      </c>
      <c r="K856">
        <v>0.21510000000000001</v>
      </c>
      <c r="L856">
        <v>0.21510000000000001</v>
      </c>
    </row>
    <row r="857" spans="1:12" x14ac:dyDescent="0.45">
      <c r="A857" t="s">
        <v>2031</v>
      </c>
      <c r="B857">
        <v>2007</v>
      </c>
      <c r="C857" t="s">
        <v>2011</v>
      </c>
      <c r="D857">
        <v>5.21E-2</v>
      </c>
      <c r="E857">
        <v>5.21E-2</v>
      </c>
      <c r="F857">
        <v>5.21E-2</v>
      </c>
      <c r="G857">
        <v>5.21E-2</v>
      </c>
      <c r="H857">
        <v>5.21E-2</v>
      </c>
      <c r="I857">
        <v>5.21E-2</v>
      </c>
      <c r="J857">
        <v>5.21E-2</v>
      </c>
      <c r="K857">
        <v>5.21E-2</v>
      </c>
      <c r="L857">
        <v>5.21E-2</v>
      </c>
    </row>
    <row r="858" spans="1:12" x14ac:dyDescent="0.45">
      <c r="A858" t="s">
        <v>2031</v>
      </c>
      <c r="B858">
        <v>2007</v>
      </c>
      <c r="C858" t="s">
        <v>2007</v>
      </c>
      <c r="D858">
        <v>4.0000000000000001E-3</v>
      </c>
      <c r="E858">
        <v>4.0000000000000001E-3</v>
      </c>
      <c r="F858">
        <v>4.0000000000000001E-3</v>
      </c>
      <c r="G858">
        <v>4.0000000000000001E-3</v>
      </c>
      <c r="H858">
        <v>4.0000000000000001E-3</v>
      </c>
      <c r="I858">
        <v>4.0000000000000001E-3</v>
      </c>
      <c r="J858">
        <v>4.0000000000000001E-3</v>
      </c>
      <c r="K858">
        <v>4.0000000000000001E-3</v>
      </c>
      <c r="L858">
        <v>4.0000000000000001E-3</v>
      </c>
    </row>
    <row r="859" spans="1:12" x14ac:dyDescent="0.45">
      <c r="A859" t="s">
        <v>2031</v>
      </c>
      <c r="B859">
        <v>2007</v>
      </c>
      <c r="C859" t="s">
        <v>2005</v>
      </c>
      <c r="D859">
        <v>1.8884000000000001</v>
      </c>
      <c r="E859">
        <v>1.8884000000000001</v>
      </c>
      <c r="F859">
        <v>1.8884000000000001</v>
      </c>
      <c r="G859">
        <v>1.8884000000000001</v>
      </c>
      <c r="H859">
        <v>1.8884000000000001</v>
      </c>
      <c r="I859">
        <v>1.8884000000000001</v>
      </c>
      <c r="J859">
        <v>1.8884000000000001</v>
      </c>
      <c r="K859">
        <v>1.8884000000000001</v>
      </c>
      <c r="L859">
        <v>1.8884000000000001</v>
      </c>
    </row>
    <row r="860" spans="1:12" x14ac:dyDescent="0.45">
      <c r="A860" t="s">
        <v>2031</v>
      </c>
      <c r="B860">
        <v>2007</v>
      </c>
      <c r="C860" t="s">
        <v>2009</v>
      </c>
      <c r="D860">
        <v>0.1026</v>
      </c>
      <c r="E860">
        <v>0.1026</v>
      </c>
      <c r="F860">
        <v>0.1026</v>
      </c>
      <c r="G860">
        <v>0.1026</v>
      </c>
      <c r="H860">
        <v>0.1026</v>
      </c>
      <c r="I860">
        <v>0.1026</v>
      </c>
      <c r="J860">
        <v>0.1026</v>
      </c>
      <c r="K860">
        <v>0.1026</v>
      </c>
      <c r="L860">
        <v>0.1026</v>
      </c>
    </row>
    <row r="861" spans="1:12" x14ac:dyDescent="0.45">
      <c r="A861" t="s">
        <v>2031</v>
      </c>
      <c r="B861">
        <v>2007</v>
      </c>
      <c r="C861" t="s">
        <v>2008</v>
      </c>
      <c r="D861">
        <v>0.40550000000000003</v>
      </c>
      <c r="E861">
        <v>0.40550000000000003</v>
      </c>
      <c r="F861">
        <v>0.40550000000000003</v>
      </c>
      <c r="G861">
        <v>0.40550000000000003</v>
      </c>
      <c r="H861">
        <v>0.40550000000000003</v>
      </c>
      <c r="I861">
        <v>0.40550000000000003</v>
      </c>
      <c r="J861">
        <v>0.40550000000000003</v>
      </c>
      <c r="K861">
        <v>0.40550000000000003</v>
      </c>
      <c r="L861">
        <v>0.40550000000000003</v>
      </c>
    </row>
    <row r="862" spans="1:12" x14ac:dyDescent="0.45">
      <c r="A862" t="s">
        <v>2031</v>
      </c>
      <c r="B862">
        <v>2007</v>
      </c>
      <c r="C862" t="s">
        <v>2006</v>
      </c>
      <c r="D862">
        <v>1.1091</v>
      </c>
      <c r="E862">
        <v>1.1091</v>
      </c>
      <c r="F862">
        <v>1.1091</v>
      </c>
      <c r="G862">
        <v>1.1091</v>
      </c>
      <c r="H862">
        <v>1.1091</v>
      </c>
      <c r="I862">
        <v>1.1091</v>
      </c>
      <c r="J862">
        <v>1.1091</v>
      </c>
      <c r="K862">
        <v>1.1091</v>
      </c>
      <c r="L862">
        <v>1.1091</v>
      </c>
    </row>
    <row r="863" spans="1:12" x14ac:dyDescent="0.45">
      <c r="A863" t="s">
        <v>2032</v>
      </c>
      <c r="B863">
        <v>2007</v>
      </c>
      <c r="C863" t="s">
        <v>2011</v>
      </c>
      <c r="D863">
        <v>8.1600000000000006E-2</v>
      </c>
      <c r="E863">
        <v>8.1600000000000006E-2</v>
      </c>
      <c r="F863">
        <v>8.1600000000000006E-2</v>
      </c>
      <c r="G863">
        <v>8.1600000000000006E-2</v>
      </c>
      <c r="H863">
        <v>8.1600000000000006E-2</v>
      </c>
      <c r="I863">
        <v>8.1600000000000006E-2</v>
      </c>
      <c r="J863">
        <v>8.1600000000000006E-2</v>
      </c>
      <c r="K863">
        <v>8.1600000000000006E-2</v>
      </c>
      <c r="L863">
        <v>8.1600000000000006E-2</v>
      </c>
    </row>
    <row r="864" spans="1:12" x14ac:dyDescent="0.45">
      <c r="A864" t="s">
        <v>2032</v>
      </c>
      <c r="B864">
        <v>2007</v>
      </c>
      <c r="C864" t="s">
        <v>2010</v>
      </c>
      <c r="D864">
        <v>0.33689999999999998</v>
      </c>
      <c r="E864">
        <v>0.33689999999999998</v>
      </c>
      <c r="F864">
        <v>0.33689999999999998</v>
      </c>
      <c r="G864">
        <v>0.33689999999999998</v>
      </c>
      <c r="H864">
        <v>0.33689999999999998</v>
      </c>
      <c r="I864">
        <v>0.33689999999999998</v>
      </c>
      <c r="J864">
        <v>0.33689999999999998</v>
      </c>
      <c r="K864">
        <v>0.33689999999999998</v>
      </c>
      <c r="L864">
        <v>0.33689999999999998</v>
      </c>
    </row>
    <row r="865" spans="1:12" x14ac:dyDescent="0.45">
      <c r="A865" t="s">
        <v>2032</v>
      </c>
      <c r="B865">
        <v>2007</v>
      </c>
      <c r="C865" t="s">
        <v>2005</v>
      </c>
      <c r="D865">
        <v>3.2069000000000001</v>
      </c>
      <c r="E865">
        <v>3.2069000000000001</v>
      </c>
      <c r="F865">
        <v>3.2069000000000001</v>
      </c>
      <c r="G865">
        <v>3.2069000000000001</v>
      </c>
      <c r="H865">
        <v>3.2069000000000001</v>
      </c>
      <c r="I865">
        <v>3.2069000000000001</v>
      </c>
      <c r="J865">
        <v>3.2069000000000001</v>
      </c>
      <c r="K865">
        <v>3.2069000000000001</v>
      </c>
      <c r="L865">
        <v>3.2069000000000001</v>
      </c>
    </row>
    <row r="866" spans="1:12" x14ac:dyDescent="0.45">
      <c r="A866" t="s">
        <v>2032</v>
      </c>
      <c r="B866">
        <v>2007</v>
      </c>
      <c r="C866" t="s">
        <v>2006</v>
      </c>
      <c r="D866">
        <v>1.9569000000000001</v>
      </c>
      <c r="E866">
        <v>1.9569000000000001</v>
      </c>
      <c r="F866">
        <v>1.9569000000000001</v>
      </c>
      <c r="G866">
        <v>1.9569000000000001</v>
      </c>
      <c r="H866">
        <v>1.9569000000000001</v>
      </c>
      <c r="I866">
        <v>1.9569000000000001</v>
      </c>
      <c r="J866">
        <v>1.9569000000000001</v>
      </c>
      <c r="K866">
        <v>1.9569000000000001</v>
      </c>
      <c r="L866">
        <v>1.9569000000000001</v>
      </c>
    </row>
    <row r="867" spans="1:12" x14ac:dyDescent="0.45">
      <c r="A867" t="s">
        <v>2032</v>
      </c>
      <c r="B867">
        <v>2007</v>
      </c>
      <c r="C867" t="s">
        <v>2008</v>
      </c>
      <c r="D867">
        <v>0.63519999999999999</v>
      </c>
      <c r="E867">
        <v>0.63519999999999999</v>
      </c>
      <c r="F867">
        <v>0.63519999999999999</v>
      </c>
      <c r="G867">
        <v>0.63519999999999999</v>
      </c>
      <c r="H867">
        <v>0.63519999999999999</v>
      </c>
      <c r="I867">
        <v>0.63519999999999999</v>
      </c>
      <c r="J867">
        <v>0.63519999999999999</v>
      </c>
      <c r="K867">
        <v>0.63519999999999999</v>
      </c>
      <c r="L867">
        <v>0.63519999999999999</v>
      </c>
    </row>
    <row r="868" spans="1:12" x14ac:dyDescent="0.45">
      <c r="A868" t="s">
        <v>2032</v>
      </c>
      <c r="B868">
        <v>2007</v>
      </c>
      <c r="C868" t="s">
        <v>2009</v>
      </c>
      <c r="D868">
        <v>0.18990000000000001</v>
      </c>
      <c r="E868">
        <v>0.18990000000000001</v>
      </c>
      <c r="F868">
        <v>0.18990000000000001</v>
      </c>
      <c r="G868">
        <v>0.18990000000000001</v>
      </c>
      <c r="H868">
        <v>0.18990000000000001</v>
      </c>
      <c r="I868">
        <v>0.18990000000000001</v>
      </c>
      <c r="J868">
        <v>0.18990000000000001</v>
      </c>
      <c r="K868">
        <v>0.18990000000000001</v>
      </c>
      <c r="L868">
        <v>0.18990000000000001</v>
      </c>
    </row>
    <row r="869" spans="1:12" x14ac:dyDescent="0.45">
      <c r="A869" t="s">
        <v>2032</v>
      </c>
      <c r="B869">
        <v>2007</v>
      </c>
      <c r="C869" t="s">
        <v>2007</v>
      </c>
      <c r="D869">
        <v>6.3E-3</v>
      </c>
      <c r="E869">
        <v>6.3E-3</v>
      </c>
      <c r="F869">
        <v>6.3E-3</v>
      </c>
      <c r="G869">
        <v>6.3E-3</v>
      </c>
      <c r="H869">
        <v>6.3E-3</v>
      </c>
      <c r="I869">
        <v>6.3E-3</v>
      </c>
      <c r="J869">
        <v>6.3E-3</v>
      </c>
      <c r="K869">
        <v>6.3E-3</v>
      </c>
      <c r="L869">
        <v>6.3E-3</v>
      </c>
    </row>
    <row r="870" spans="1:12" x14ac:dyDescent="0.45">
      <c r="A870" t="s">
        <v>2033</v>
      </c>
      <c r="B870">
        <v>2007</v>
      </c>
      <c r="C870" t="s">
        <v>2005</v>
      </c>
      <c r="D870">
        <v>1.7486999999999999</v>
      </c>
      <c r="E870">
        <v>1.7486999999999999</v>
      </c>
      <c r="F870">
        <v>1.7486999999999999</v>
      </c>
      <c r="G870">
        <v>1.7486999999999999</v>
      </c>
      <c r="H870">
        <v>1.7486999999999999</v>
      </c>
      <c r="I870">
        <v>1.7486999999999999</v>
      </c>
      <c r="J870">
        <v>1.7486999999999999</v>
      </c>
      <c r="K870">
        <v>1.7486999999999999</v>
      </c>
      <c r="L870">
        <v>1.7486999999999999</v>
      </c>
    </row>
    <row r="871" spans="1:12" x14ac:dyDescent="0.45">
      <c r="A871" t="s">
        <v>2033</v>
      </c>
      <c r="B871">
        <v>2007</v>
      </c>
      <c r="C871" t="s">
        <v>2006</v>
      </c>
      <c r="D871">
        <v>1.109</v>
      </c>
      <c r="E871">
        <v>1.109</v>
      </c>
      <c r="F871">
        <v>1.109</v>
      </c>
      <c r="G871">
        <v>1.109</v>
      </c>
      <c r="H871">
        <v>1.109</v>
      </c>
      <c r="I871">
        <v>1.109</v>
      </c>
      <c r="J871">
        <v>1.109</v>
      </c>
      <c r="K871">
        <v>1.109</v>
      </c>
      <c r="L871">
        <v>1.109</v>
      </c>
    </row>
    <row r="872" spans="1:12" x14ac:dyDescent="0.45">
      <c r="A872" t="s">
        <v>2033</v>
      </c>
      <c r="B872">
        <v>2007</v>
      </c>
      <c r="C872" t="s">
        <v>2009</v>
      </c>
      <c r="D872">
        <v>9.7100000000000006E-2</v>
      </c>
      <c r="E872">
        <v>9.7100000000000006E-2</v>
      </c>
      <c r="F872">
        <v>9.7100000000000006E-2</v>
      </c>
      <c r="G872">
        <v>9.7100000000000006E-2</v>
      </c>
      <c r="H872">
        <v>9.7100000000000006E-2</v>
      </c>
      <c r="I872">
        <v>9.7100000000000006E-2</v>
      </c>
      <c r="J872">
        <v>9.7100000000000006E-2</v>
      </c>
      <c r="K872">
        <v>9.7100000000000006E-2</v>
      </c>
      <c r="L872">
        <v>9.7100000000000006E-2</v>
      </c>
    </row>
    <row r="873" spans="1:12" x14ac:dyDescent="0.45">
      <c r="A873" t="s">
        <v>2033</v>
      </c>
      <c r="B873">
        <v>2007</v>
      </c>
      <c r="C873" t="s">
        <v>2011</v>
      </c>
      <c r="D873">
        <v>4.1799999999999997E-2</v>
      </c>
      <c r="E873">
        <v>4.1799999999999997E-2</v>
      </c>
      <c r="F873">
        <v>4.1799999999999997E-2</v>
      </c>
      <c r="G873">
        <v>4.1799999999999997E-2</v>
      </c>
      <c r="H873">
        <v>4.1799999999999997E-2</v>
      </c>
      <c r="I873">
        <v>4.1799999999999997E-2</v>
      </c>
      <c r="J873">
        <v>4.1799999999999997E-2</v>
      </c>
      <c r="K873">
        <v>4.1799999999999997E-2</v>
      </c>
      <c r="L873">
        <v>4.1799999999999997E-2</v>
      </c>
    </row>
    <row r="874" spans="1:12" x14ac:dyDescent="0.45">
      <c r="A874" t="s">
        <v>2033</v>
      </c>
      <c r="B874">
        <v>2007</v>
      </c>
      <c r="C874" t="s">
        <v>2007</v>
      </c>
      <c r="D874">
        <v>3.2000000000000002E-3</v>
      </c>
      <c r="E874">
        <v>3.2000000000000002E-3</v>
      </c>
      <c r="F874">
        <v>3.2000000000000002E-3</v>
      </c>
      <c r="G874">
        <v>3.2000000000000002E-3</v>
      </c>
      <c r="H874">
        <v>3.2000000000000002E-3</v>
      </c>
      <c r="I874">
        <v>3.2000000000000002E-3</v>
      </c>
      <c r="J874">
        <v>3.2000000000000002E-3</v>
      </c>
      <c r="K874">
        <v>3.2000000000000002E-3</v>
      </c>
      <c r="L874">
        <v>3.2000000000000002E-3</v>
      </c>
    </row>
    <row r="875" spans="1:12" x14ac:dyDescent="0.45">
      <c r="A875" t="s">
        <v>2033</v>
      </c>
      <c r="B875">
        <v>2007</v>
      </c>
      <c r="C875" t="s">
        <v>2010</v>
      </c>
      <c r="D875">
        <v>0.17249999999999999</v>
      </c>
      <c r="E875">
        <v>0.17249999999999999</v>
      </c>
      <c r="F875">
        <v>0.17249999999999999</v>
      </c>
      <c r="G875">
        <v>0.17249999999999999</v>
      </c>
      <c r="H875">
        <v>0.17249999999999999</v>
      </c>
      <c r="I875">
        <v>0.17249999999999999</v>
      </c>
      <c r="J875">
        <v>0.17249999999999999</v>
      </c>
      <c r="K875">
        <v>0.17249999999999999</v>
      </c>
      <c r="L875">
        <v>0.17249999999999999</v>
      </c>
    </row>
    <row r="876" spans="1:12" x14ac:dyDescent="0.45">
      <c r="A876" t="s">
        <v>2033</v>
      </c>
      <c r="B876">
        <v>2007</v>
      </c>
      <c r="C876" t="s">
        <v>2008</v>
      </c>
      <c r="D876">
        <v>0.3251</v>
      </c>
      <c r="E876">
        <v>0.3251</v>
      </c>
      <c r="F876">
        <v>0.3251</v>
      </c>
      <c r="G876">
        <v>0.3251</v>
      </c>
      <c r="H876">
        <v>0.3251</v>
      </c>
      <c r="I876">
        <v>0.3251</v>
      </c>
      <c r="J876">
        <v>0.3251</v>
      </c>
      <c r="K876">
        <v>0.3251</v>
      </c>
      <c r="L876">
        <v>0.3251</v>
      </c>
    </row>
    <row r="877" spans="1:12" x14ac:dyDescent="0.45">
      <c r="A877" t="s">
        <v>2034</v>
      </c>
      <c r="B877">
        <v>2007</v>
      </c>
      <c r="C877" t="s">
        <v>2006</v>
      </c>
      <c r="D877">
        <v>0.73599999999999999</v>
      </c>
      <c r="E877">
        <v>0.73599999999999999</v>
      </c>
      <c r="F877">
        <v>0.73599999999999999</v>
      </c>
      <c r="G877">
        <v>0.73599999999999999</v>
      </c>
      <c r="H877">
        <v>0.73599999999999999</v>
      </c>
      <c r="I877">
        <v>0.73599999999999999</v>
      </c>
      <c r="J877">
        <v>0.73599999999999999</v>
      </c>
      <c r="K877">
        <v>0.73599999999999999</v>
      </c>
      <c r="L877">
        <v>0.73599999999999999</v>
      </c>
    </row>
    <row r="878" spans="1:12" x14ac:dyDescent="0.45">
      <c r="A878" t="s">
        <v>2034</v>
      </c>
      <c r="B878">
        <v>2007</v>
      </c>
      <c r="C878" t="s">
        <v>2009</v>
      </c>
      <c r="D878">
        <v>5.62E-2</v>
      </c>
      <c r="E878">
        <v>5.62E-2</v>
      </c>
      <c r="F878">
        <v>5.62E-2</v>
      </c>
      <c r="G878">
        <v>5.62E-2</v>
      </c>
      <c r="H878">
        <v>5.62E-2</v>
      </c>
      <c r="I878">
        <v>5.62E-2</v>
      </c>
      <c r="J878">
        <v>5.62E-2</v>
      </c>
      <c r="K878">
        <v>5.62E-2</v>
      </c>
      <c r="L878">
        <v>5.62E-2</v>
      </c>
    </row>
    <row r="879" spans="1:12" x14ac:dyDescent="0.45">
      <c r="A879" t="s">
        <v>2034</v>
      </c>
      <c r="B879">
        <v>2007</v>
      </c>
      <c r="C879" t="s">
        <v>2007</v>
      </c>
      <c r="D879">
        <v>1.8E-3</v>
      </c>
      <c r="E879">
        <v>1.8E-3</v>
      </c>
      <c r="F879">
        <v>1.8E-3</v>
      </c>
      <c r="G879">
        <v>1.8E-3</v>
      </c>
      <c r="H879">
        <v>1.8E-3</v>
      </c>
      <c r="I879">
        <v>1.8E-3</v>
      </c>
      <c r="J879">
        <v>1.8E-3</v>
      </c>
      <c r="K879">
        <v>1.8E-3</v>
      </c>
      <c r="L879">
        <v>1.8E-3</v>
      </c>
    </row>
    <row r="880" spans="1:12" x14ac:dyDescent="0.45">
      <c r="A880" t="s">
        <v>2034</v>
      </c>
      <c r="B880">
        <v>2007</v>
      </c>
      <c r="C880" t="s">
        <v>2011</v>
      </c>
      <c r="D880">
        <v>2.3300000000000001E-2</v>
      </c>
      <c r="E880">
        <v>2.3300000000000001E-2</v>
      </c>
      <c r="F880">
        <v>2.3300000000000001E-2</v>
      </c>
      <c r="G880">
        <v>2.3300000000000001E-2</v>
      </c>
      <c r="H880">
        <v>2.3300000000000001E-2</v>
      </c>
      <c r="I880">
        <v>2.3300000000000001E-2</v>
      </c>
      <c r="J880">
        <v>2.3300000000000001E-2</v>
      </c>
      <c r="K880">
        <v>2.3300000000000001E-2</v>
      </c>
      <c r="L880">
        <v>2.3300000000000001E-2</v>
      </c>
    </row>
    <row r="881" spans="1:12" x14ac:dyDescent="0.45">
      <c r="A881" t="s">
        <v>2034</v>
      </c>
      <c r="B881">
        <v>2007</v>
      </c>
      <c r="C881" t="s">
        <v>2005</v>
      </c>
      <c r="D881">
        <v>1.0947</v>
      </c>
      <c r="E881">
        <v>1.0947</v>
      </c>
      <c r="F881">
        <v>1.0947</v>
      </c>
      <c r="G881">
        <v>1.0947</v>
      </c>
      <c r="H881">
        <v>1.0947</v>
      </c>
      <c r="I881">
        <v>1.0947</v>
      </c>
      <c r="J881">
        <v>1.0947</v>
      </c>
      <c r="K881">
        <v>1.0947</v>
      </c>
      <c r="L881">
        <v>1.0947</v>
      </c>
    </row>
    <row r="882" spans="1:12" x14ac:dyDescent="0.45">
      <c r="A882" t="s">
        <v>2034</v>
      </c>
      <c r="B882">
        <v>2007</v>
      </c>
      <c r="C882" t="s">
        <v>2010</v>
      </c>
      <c r="D882">
        <v>9.6199999999999994E-2</v>
      </c>
      <c r="E882">
        <v>9.6199999999999994E-2</v>
      </c>
      <c r="F882">
        <v>9.6199999999999994E-2</v>
      </c>
      <c r="G882">
        <v>9.6199999999999994E-2</v>
      </c>
      <c r="H882">
        <v>9.6199999999999994E-2</v>
      </c>
      <c r="I882">
        <v>9.6199999999999994E-2</v>
      </c>
      <c r="J882">
        <v>9.6199999999999994E-2</v>
      </c>
      <c r="K882">
        <v>9.6199999999999994E-2</v>
      </c>
      <c r="L882">
        <v>9.6199999999999994E-2</v>
      </c>
    </row>
    <row r="883" spans="1:12" x14ac:dyDescent="0.45">
      <c r="A883" t="s">
        <v>2034</v>
      </c>
      <c r="B883">
        <v>2007</v>
      </c>
      <c r="C883" t="s">
        <v>2008</v>
      </c>
      <c r="D883">
        <v>0.18129999999999999</v>
      </c>
      <c r="E883">
        <v>0.18129999999999999</v>
      </c>
      <c r="F883">
        <v>0.18129999999999999</v>
      </c>
      <c r="G883">
        <v>0.18129999999999999</v>
      </c>
      <c r="H883">
        <v>0.18129999999999999</v>
      </c>
      <c r="I883">
        <v>0.18129999999999999</v>
      </c>
      <c r="J883">
        <v>0.18129999999999999</v>
      </c>
      <c r="K883">
        <v>0.18129999999999999</v>
      </c>
      <c r="L883">
        <v>0.18129999999999999</v>
      </c>
    </row>
    <row r="884" spans="1:12" x14ac:dyDescent="0.45">
      <c r="A884" t="s">
        <v>2035</v>
      </c>
      <c r="B884">
        <v>2007</v>
      </c>
      <c r="C884" t="s">
        <v>2011</v>
      </c>
      <c r="D884">
        <v>4.6199999999999998E-2</v>
      </c>
      <c r="E884">
        <v>4.6199999999999998E-2</v>
      </c>
      <c r="F884">
        <v>4.6199999999999998E-2</v>
      </c>
      <c r="G884">
        <v>4.6199999999999998E-2</v>
      </c>
      <c r="H884">
        <v>4.6199999999999998E-2</v>
      </c>
      <c r="I884">
        <v>4.6199999999999998E-2</v>
      </c>
      <c r="J884">
        <v>4.6199999999999998E-2</v>
      </c>
      <c r="K884">
        <v>4.6199999999999998E-2</v>
      </c>
      <c r="L884">
        <v>4.6199999999999998E-2</v>
      </c>
    </row>
    <row r="885" spans="1:12" x14ac:dyDescent="0.45">
      <c r="A885" t="s">
        <v>2035</v>
      </c>
      <c r="B885">
        <v>2007</v>
      </c>
      <c r="C885" t="s">
        <v>2007</v>
      </c>
      <c r="D885">
        <v>3.5999999999999999E-3</v>
      </c>
      <c r="E885">
        <v>3.5999999999999999E-3</v>
      </c>
      <c r="F885">
        <v>3.5999999999999999E-3</v>
      </c>
      <c r="G885">
        <v>3.5999999999999999E-3</v>
      </c>
      <c r="H885">
        <v>3.5999999999999999E-3</v>
      </c>
      <c r="I885">
        <v>3.5999999999999999E-3</v>
      </c>
      <c r="J885">
        <v>3.5999999999999999E-3</v>
      </c>
      <c r="K885">
        <v>3.5999999999999999E-3</v>
      </c>
      <c r="L885">
        <v>3.5999999999999999E-3</v>
      </c>
    </row>
    <row r="886" spans="1:12" x14ac:dyDescent="0.45">
      <c r="A886" t="s">
        <v>2035</v>
      </c>
      <c r="B886">
        <v>2007</v>
      </c>
      <c r="C886" t="s">
        <v>2008</v>
      </c>
      <c r="D886">
        <v>0.35949999999999999</v>
      </c>
      <c r="E886">
        <v>0.35949999999999999</v>
      </c>
      <c r="F886">
        <v>0.35949999999999999</v>
      </c>
      <c r="G886">
        <v>0.35949999999999999</v>
      </c>
      <c r="H886">
        <v>0.35949999999999999</v>
      </c>
      <c r="I886">
        <v>0.35949999999999999</v>
      </c>
      <c r="J886">
        <v>0.35949999999999999</v>
      </c>
      <c r="K886">
        <v>0.35949999999999999</v>
      </c>
      <c r="L886">
        <v>0.35949999999999999</v>
      </c>
    </row>
    <row r="887" spans="1:12" x14ac:dyDescent="0.45">
      <c r="A887" t="s">
        <v>2035</v>
      </c>
      <c r="B887">
        <v>2007</v>
      </c>
      <c r="C887" t="s">
        <v>2005</v>
      </c>
      <c r="D887">
        <v>1.9157</v>
      </c>
      <c r="E887">
        <v>1.9157</v>
      </c>
      <c r="F887">
        <v>1.9157</v>
      </c>
      <c r="G887">
        <v>1.9157</v>
      </c>
      <c r="H887">
        <v>1.9157</v>
      </c>
      <c r="I887">
        <v>1.9157</v>
      </c>
      <c r="J887">
        <v>1.9157</v>
      </c>
      <c r="K887">
        <v>1.9157</v>
      </c>
      <c r="L887">
        <v>1.9157</v>
      </c>
    </row>
    <row r="888" spans="1:12" x14ac:dyDescent="0.45">
      <c r="A888" t="s">
        <v>2035</v>
      </c>
      <c r="B888">
        <v>2007</v>
      </c>
      <c r="C888" t="s">
        <v>2010</v>
      </c>
      <c r="D888">
        <v>0.19070000000000001</v>
      </c>
      <c r="E888">
        <v>0.19070000000000001</v>
      </c>
      <c r="F888">
        <v>0.19070000000000001</v>
      </c>
      <c r="G888">
        <v>0.19070000000000001</v>
      </c>
      <c r="H888">
        <v>0.19070000000000001</v>
      </c>
      <c r="I888">
        <v>0.19070000000000001</v>
      </c>
      <c r="J888">
        <v>0.19070000000000001</v>
      </c>
      <c r="K888">
        <v>0.19070000000000001</v>
      </c>
      <c r="L888">
        <v>0.19070000000000001</v>
      </c>
    </row>
    <row r="889" spans="1:12" x14ac:dyDescent="0.45">
      <c r="A889" t="s">
        <v>2035</v>
      </c>
      <c r="B889">
        <v>2007</v>
      </c>
      <c r="C889" t="s">
        <v>2009</v>
      </c>
      <c r="D889">
        <v>0.11020000000000001</v>
      </c>
      <c r="E889">
        <v>0.11020000000000001</v>
      </c>
      <c r="F889">
        <v>0.11020000000000001</v>
      </c>
      <c r="G889">
        <v>0.11020000000000001</v>
      </c>
      <c r="H889">
        <v>0.11020000000000001</v>
      </c>
      <c r="I889">
        <v>0.11020000000000001</v>
      </c>
      <c r="J889">
        <v>0.11020000000000001</v>
      </c>
      <c r="K889">
        <v>0.11020000000000001</v>
      </c>
      <c r="L889">
        <v>0.11020000000000001</v>
      </c>
    </row>
    <row r="890" spans="1:12" x14ac:dyDescent="0.45">
      <c r="A890" t="s">
        <v>2035</v>
      </c>
      <c r="B890">
        <v>2007</v>
      </c>
      <c r="C890" t="s">
        <v>2006</v>
      </c>
      <c r="D890">
        <v>1.2056</v>
      </c>
      <c r="E890">
        <v>1.2056</v>
      </c>
      <c r="F890">
        <v>1.2056</v>
      </c>
      <c r="G890">
        <v>1.2056</v>
      </c>
      <c r="H890">
        <v>1.2056</v>
      </c>
      <c r="I890">
        <v>1.2056</v>
      </c>
      <c r="J890">
        <v>1.2056</v>
      </c>
      <c r="K890">
        <v>1.2056</v>
      </c>
      <c r="L890">
        <v>1.2056</v>
      </c>
    </row>
    <row r="891" spans="1:12" x14ac:dyDescent="0.45">
      <c r="A891" t="s">
        <v>2036</v>
      </c>
      <c r="B891">
        <v>2007</v>
      </c>
      <c r="C891" t="s">
        <v>2008</v>
      </c>
      <c r="D891">
        <v>5.8400000000000001E-2</v>
      </c>
      <c r="E891">
        <v>5.8400000000000001E-2</v>
      </c>
      <c r="F891">
        <v>5.8400000000000001E-2</v>
      </c>
      <c r="G891">
        <v>5.8400000000000001E-2</v>
      </c>
      <c r="H891">
        <v>5.8400000000000001E-2</v>
      </c>
      <c r="I891">
        <v>5.8400000000000001E-2</v>
      </c>
      <c r="J891">
        <v>5.8400000000000001E-2</v>
      </c>
      <c r="K891">
        <v>5.8400000000000001E-2</v>
      </c>
      <c r="L891">
        <v>5.8400000000000001E-2</v>
      </c>
    </row>
    <row r="892" spans="1:12" x14ac:dyDescent="0.45">
      <c r="A892" t="s">
        <v>2036</v>
      </c>
      <c r="B892">
        <v>2007</v>
      </c>
      <c r="C892" t="s">
        <v>2007</v>
      </c>
      <c r="D892">
        <v>5.9999999999999995E-4</v>
      </c>
      <c r="E892">
        <v>5.9999999999999995E-4</v>
      </c>
      <c r="F892">
        <v>5.9999999999999995E-4</v>
      </c>
      <c r="G892">
        <v>5.9999999999999995E-4</v>
      </c>
      <c r="H892">
        <v>5.9999999999999995E-4</v>
      </c>
      <c r="I892">
        <v>5.9999999999999995E-4</v>
      </c>
      <c r="J892">
        <v>5.9999999999999995E-4</v>
      </c>
      <c r="K892">
        <v>5.9999999999999995E-4</v>
      </c>
      <c r="L892">
        <v>5.9999999999999995E-4</v>
      </c>
    </row>
    <row r="893" spans="1:12" x14ac:dyDescent="0.45">
      <c r="A893" t="s">
        <v>2036</v>
      </c>
      <c r="B893">
        <v>2007</v>
      </c>
      <c r="C893" t="s">
        <v>2005</v>
      </c>
      <c r="D893">
        <v>0.33360000000000001</v>
      </c>
      <c r="E893">
        <v>0.33360000000000001</v>
      </c>
      <c r="F893">
        <v>0.33360000000000001</v>
      </c>
      <c r="G893">
        <v>0.33360000000000001</v>
      </c>
      <c r="H893">
        <v>0.33360000000000001</v>
      </c>
      <c r="I893">
        <v>0.33360000000000001</v>
      </c>
      <c r="J893">
        <v>0.33360000000000001</v>
      </c>
      <c r="K893">
        <v>0.33360000000000001</v>
      </c>
      <c r="L893">
        <v>0.33360000000000001</v>
      </c>
    </row>
    <row r="894" spans="1:12" x14ac:dyDescent="0.45">
      <c r="A894" t="s">
        <v>2036</v>
      </c>
      <c r="B894">
        <v>2007</v>
      </c>
      <c r="C894" t="s">
        <v>2009</v>
      </c>
      <c r="D894">
        <v>1.5800000000000002E-2</v>
      </c>
      <c r="E894">
        <v>1.5800000000000002E-2</v>
      </c>
      <c r="F894">
        <v>1.5800000000000002E-2</v>
      </c>
      <c r="G894">
        <v>1.5800000000000002E-2</v>
      </c>
      <c r="H894">
        <v>1.5800000000000002E-2</v>
      </c>
      <c r="I894">
        <v>1.5800000000000002E-2</v>
      </c>
      <c r="J894">
        <v>1.5800000000000002E-2</v>
      </c>
      <c r="K894">
        <v>1.5800000000000002E-2</v>
      </c>
      <c r="L894">
        <v>1.5800000000000002E-2</v>
      </c>
    </row>
    <row r="895" spans="1:12" x14ac:dyDescent="0.45">
      <c r="A895" t="s">
        <v>2036</v>
      </c>
      <c r="B895">
        <v>2007</v>
      </c>
      <c r="C895" t="s">
        <v>2010</v>
      </c>
      <c r="D895">
        <v>3.1E-2</v>
      </c>
      <c r="E895">
        <v>3.1E-2</v>
      </c>
      <c r="F895">
        <v>3.1E-2</v>
      </c>
      <c r="G895">
        <v>3.1E-2</v>
      </c>
      <c r="H895">
        <v>3.1E-2</v>
      </c>
      <c r="I895">
        <v>3.1E-2</v>
      </c>
      <c r="J895">
        <v>3.1E-2</v>
      </c>
      <c r="K895">
        <v>3.1E-2</v>
      </c>
      <c r="L895">
        <v>3.1E-2</v>
      </c>
    </row>
    <row r="896" spans="1:12" x14ac:dyDescent="0.45">
      <c r="A896" t="s">
        <v>2036</v>
      </c>
      <c r="B896">
        <v>2007</v>
      </c>
      <c r="C896" t="s">
        <v>2011</v>
      </c>
      <c r="D896">
        <v>7.4999999999999997E-3</v>
      </c>
      <c r="E896">
        <v>7.4999999999999997E-3</v>
      </c>
      <c r="F896">
        <v>7.4999999999999997E-3</v>
      </c>
      <c r="G896">
        <v>7.4999999999999997E-3</v>
      </c>
      <c r="H896">
        <v>7.4999999999999997E-3</v>
      </c>
      <c r="I896">
        <v>7.4999999999999997E-3</v>
      </c>
      <c r="J896">
        <v>7.4999999999999997E-3</v>
      </c>
      <c r="K896">
        <v>7.4999999999999997E-3</v>
      </c>
      <c r="L896">
        <v>7.4999999999999997E-3</v>
      </c>
    </row>
    <row r="897" spans="1:12" x14ac:dyDescent="0.45">
      <c r="A897" t="s">
        <v>2036</v>
      </c>
      <c r="B897">
        <v>2007</v>
      </c>
      <c r="C897" t="s">
        <v>2006</v>
      </c>
      <c r="D897">
        <v>0.2203</v>
      </c>
      <c r="E897">
        <v>0.2203</v>
      </c>
      <c r="F897">
        <v>0.2203</v>
      </c>
      <c r="G897">
        <v>0.2203</v>
      </c>
      <c r="H897">
        <v>0.2203</v>
      </c>
      <c r="I897">
        <v>0.2203</v>
      </c>
      <c r="J897">
        <v>0.2203</v>
      </c>
      <c r="K897">
        <v>0.2203</v>
      </c>
      <c r="L897">
        <v>0.2203</v>
      </c>
    </row>
    <row r="898" spans="1:12" x14ac:dyDescent="0.45">
      <c r="A898" t="s">
        <v>2037</v>
      </c>
      <c r="B898">
        <v>2007</v>
      </c>
      <c r="C898" t="s">
        <v>2005</v>
      </c>
      <c r="D898">
        <v>0.58260000000000001</v>
      </c>
      <c r="E898">
        <v>0.58260000000000001</v>
      </c>
      <c r="F898">
        <v>0.58260000000000001</v>
      </c>
      <c r="G898">
        <v>0.58260000000000001</v>
      </c>
      <c r="H898">
        <v>0.58260000000000001</v>
      </c>
      <c r="I898">
        <v>0.58260000000000001</v>
      </c>
      <c r="J898">
        <v>0.58260000000000001</v>
      </c>
      <c r="K898">
        <v>0.58260000000000001</v>
      </c>
      <c r="L898">
        <v>0.58260000000000001</v>
      </c>
    </row>
    <row r="899" spans="1:12" x14ac:dyDescent="0.45">
      <c r="A899" t="s">
        <v>2037</v>
      </c>
      <c r="B899">
        <v>2007</v>
      </c>
      <c r="C899" t="s">
        <v>2007</v>
      </c>
      <c r="D899">
        <v>1.1000000000000001E-3</v>
      </c>
      <c r="E899">
        <v>1.1000000000000001E-3</v>
      </c>
      <c r="F899">
        <v>1.1000000000000001E-3</v>
      </c>
      <c r="G899">
        <v>1.1000000000000001E-3</v>
      </c>
      <c r="H899">
        <v>1.1000000000000001E-3</v>
      </c>
      <c r="I899">
        <v>1.1000000000000001E-3</v>
      </c>
      <c r="J899">
        <v>1.1000000000000001E-3</v>
      </c>
      <c r="K899">
        <v>1.1000000000000001E-3</v>
      </c>
      <c r="L899">
        <v>1.1000000000000001E-3</v>
      </c>
    </row>
    <row r="900" spans="1:12" x14ac:dyDescent="0.45">
      <c r="A900" t="s">
        <v>2037</v>
      </c>
      <c r="B900">
        <v>2007</v>
      </c>
      <c r="C900" t="s">
        <v>2006</v>
      </c>
      <c r="D900">
        <v>0.36909999999999998</v>
      </c>
      <c r="E900">
        <v>0.36909999999999998</v>
      </c>
      <c r="F900">
        <v>0.36909999999999998</v>
      </c>
      <c r="G900">
        <v>0.36909999999999998</v>
      </c>
      <c r="H900">
        <v>0.36909999999999998</v>
      </c>
      <c r="I900">
        <v>0.36909999999999998</v>
      </c>
      <c r="J900">
        <v>0.36909999999999998</v>
      </c>
      <c r="K900">
        <v>0.36909999999999998</v>
      </c>
      <c r="L900">
        <v>0.36909999999999998</v>
      </c>
    </row>
    <row r="901" spans="1:12" x14ac:dyDescent="0.45">
      <c r="A901" t="s">
        <v>2037</v>
      </c>
      <c r="B901">
        <v>2007</v>
      </c>
      <c r="C901" t="s">
        <v>2011</v>
      </c>
      <c r="D901">
        <v>1.3899999999999999E-2</v>
      </c>
      <c r="E901">
        <v>1.3899999999999999E-2</v>
      </c>
      <c r="F901">
        <v>1.3899999999999999E-2</v>
      </c>
      <c r="G901">
        <v>1.3899999999999999E-2</v>
      </c>
      <c r="H901">
        <v>1.3899999999999999E-2</v>
      </c>
      <c r="I901">
        <v>1.3899999999999999E-2</v>
      </c>
      <c r="J901">
        <v>1.3899999999999999E-2</v>
      </c>
      <c r="K901">
        <v>1.3899999999999999E-2</v>
      </c>
      <c r="L901">
        <v>1.3899999999999999E-2</v>
      </c>
    </row>
    <row r="902" spans="1:12" x14ac:dyDescent="0.45">
      <c r="A902" t="s">
        <v>2037</v>
      </c>
      <c r="B902">
        <v>2007</v>
      </c>
      <c r="C902" t="s">
        <v>2009</v>
      </c>
      <c r="D902">
        <v>3.2899999999999999E-2</v>
      </c>
      <c r="E902">
        <v>3.2899999999999999E-2</v>
      </c>
      <c r="F902">
        <v>3.2899999999999999E-2</v>
      </c>
      <c r="G902">
        <v>3.2899999999999999E-2</v>
      </c>
      <c r="H902">
        <v>3.2899999999999999E-2</v>
      </c>
      <c r="I902">
        <v>3.2899999999999999E-2</v>
      </c>
      <c r="J902">
        <v>3.2899999999999999E-2</v>
      </c>
      <c r="K902">
        <v>3.2899999999999999E-2</v>
      </c>
      <c r="L902">
        <v>3.2899999999999999E-2</v>
      </c>
    </row>
    <row r="903" spans="1:12" x14ac:dyDescent="0.45">
      <c r="A903" t="s">
        <v>2037</v>
      </c>
      <c r="B903">
        <v>2007</v>
      </c>
      <c r="C903" t="s">
        <v>2008</v>
      </c>
      <c r="D903">
        <v>0.1082</v>
      </c>
      <c r="E903">
        <v>0.1082</v>
      </c>
      <c r="F903">
        <v>0.1082</v>
      </c>
      <c r="G903">
        <v>0.1082</v>
      </c>
      <c r="H903">
        <v>0.1082</v>
      </c>
      <c r="I903">
        <v>0.1082</v>
      </c>
      <c r="J903">
        <v>0.1082</v>
      </c>
      <c r="K903">
        <v>0.1082</v>
      </c>
      <c r="L903">
        <v>0.1082</v>
      </c>
    </row>
    <row r="904" spans="1:12" x14ac:dyDescent="0.45">
      <c r="A904" t="s">
        <v>2037</v>
      </c>
      <c r="B904">
        <v>2007</v>
      </c>
      <c r="C904" t="s">
        <v>2010</v>
      </c>
      <c r="D904">
        <v>5.74E-2</v>
      </c>
      <c r="E904">
        <v>5.74E-2</v>
      </c>
      <c r="F904">
        <v>5.74E-2</v>
      </c>
      <c r="G904">
        <v>5.74E-2</v>
      </c>
      <c r="H904">
        <v>5.74E-2</v>
      </c>
      <c r="I904">
        <v>5.74E-2</v>
      </c>
      <c r="J904">
        <v>5.74E-2</v>
      </c>
      <c r="K904">
        <v>5.74E-2</v>
      </c>
      <c r="L904">
        <v>5.74E-2</v>
      </c>
    </row>
    <row r="905" spans="1:12" x14ac:dyDescent="0.45">
      <c r="A905" t="s">
        <v>2038</v>
      </c>
      <c r="B905">
        <v>2007</v>
      </c>
      <c r="C905" t="s">
        <v>2006</v>
      </c>
      <c r="D905">
        <v>0.49399999999999999</v>
      </c>
      <c r="E905">
        <v>0.49399999999999999</v>
      </c>
      <c r="F905">
        <v>0.49399999999999999</v>
      </c>
      <c r="G905">
        <v>0.49399999999999999</v>
      </c>
      <c r="H905">
        <v>0.49399999999999999</v>
      </c>
      <c r="I905">
        <v>0.49399999999999999</v>
      </c>
      <c r="J905">
        <v>0.49399999999999999</v>
      </c>
      <c r="K905">
        <v>0.49399999999999999</v>
      </c>
      <c r="L905">
        <v>0.49399999999999999</v>
      </c>
    </row>
    <row r="906" spans="1:12" x14ac:dyDescent="0.45">
      <c r="A906" t="s">
        <v>2038</v>
      </c>
      <c r="B906">
        <v>2007</v>
      </c>
      <c r="C906" t="s">
        <v>2005</v>
      </c>
      <c r="D906">
        <v>0.78890000000000005</v>
      </c>
      <c r="E906">
        <v>0.78890000000000005</v>
      </c>
      <c r="F906">
        <v>0.78890000000000005</v>
      </c>
      <c r="G906">
        <v>0.78890000000000005</v>
      </c>
      <c r="H906">
        <v>0.78890000000000005</v>
      </c>
      <c r="I906">
        <v>0.78890000000000005</v>
      </c>
      <c r="J906">
        <v>0.78890000000000005</v>
      </c>
      <c r="K906">
        <v>0.78890000000000005</v>
      </c>
      <c r="L906">
        <v>0.78890000000000005</v>
      </c>
    </row>
    <row r="907" spans="1:12" x14ac:dyDescent="0.45">
      <c r="A907" t="s">
        <v>2038</v>
      </c>
      <c r="B907">
        <v>2007</v>
      </c>
      <c r="C907" t="s">
        <v>2011</v>
      </c>
      <c r="D907">
        <v>1.9699999999999999E-2</v>
      </c>
      <c r="E907">
        <v>1.9699999999999999E-2</v>
      </c>
      <c r="F907">
        <v>1.9699999999999999E-2</v>
      </c>
      <c r="G907">
        <v>1.9699999999999999E-2</v>
      </c>
      <c r="H907">
        <v>1.9699999999999999E-2</v>
      </c>
      <c r="I907">
        <v>1.9699999999999999E-2</v>
      </c>
      <c r="J907">
        <v>1.9699999999999999E-2</v>
      </c>
      <c r="K907">
        <v>1.9699999999999999E-2</v>
      </c>
      <c r="L907">
        <v>1.9699999999999999E-2</v>
      </c>
    </row>
    <row r="908" spans="1:12" x14ac:dyDescent="0.45">
      <c r="A908" t="s">
        <v>2038</v>
      </c>
      <c r="B908">
        <v>2007</v>
      </c>
      <c r="C908" t="s">
        <v>2009</v>
      </c>
      <c r="D908">
        <v>3.9199999999999999E-2</v>
      </c>
      <c r="E908">
        <v>3.9199999999999999E-2</v>
      </c>
      <c r="F908">
        <v>3.9199999999999999E-2</v>
      </c>
      <c r="G908">
        <v>3.9199999999999999E-2</v>
      </c>
      <c r="H908">
        <v>3.9199999999999999E-2</v>
      </c>
      <c r="I908">
        <v>3.9199999999999999E-2</v>
      </c>
      <c r="J908">
        <v>3.9199999999999999E-2</v>
      </c>
      <c r="K908">
        <v>3.9199999999999999E-2</v>
      </c>
      <c r="L908">
        <v>3.9199999999999999E-2</v>
      </c>
    </row>
    <row r="909" spans="1:12" x14ac:dyDescent="0.45">
      <c r="A909" t="s">
        <v>2038</v>
      </c>
      <c r="B909">
        <v>2007</v>
      </c>
      <c r="C909" t="s">
        <v>2008</v>
      </c>
      <c r="D909">
        <v>0.1532</v>
      </c>
      <c r="E909">
        <v>0.1532</v>
      </c>
      <c r="F909">
        <v>0.1532</v>
      </c>
      <c r="G909">
        <v>0.1532</v>
      </c>
      <c r="H909">
        <v>0.1532</v>
      </c>
      <c r="I909">
        <v>0.1532</v>
      </c>
      <c r="J909">
        <v>0.1532</v>
      </c>
      <c r="K909">
        <v>0.1532</v>
      </c>
      <c r="L909">
        <v>0.1532</v>
      </c>
    </row>
    <row r="910" spans="1:12" x14ac:dyDescent="0.45">
      <c r="A910" t="s">
        <v>2038</v>
      </c>
      <c r="B910">
        <v>2007</v>
      </c>
      <c r="C910" t="s">
        <v>2010</v>
      </c>
      <c r="D910">
        <v>8.1299999999999997E-2</v>
      </c>
      <c r="E910">
        <v>8.1299999999999997E-2</v>
      </c>
      <c r="F910">
        <v>8.1299999999999997E-2</v>
      </c>
      <c r="G910">
        <v>8.1299999999999997E-2</v>
      </c>
      <c r="H910">
        <v>8.1299999999999997E-2</v>
      </c>
      <c r="I910">
        <v>8.1299999999999997E-2</v>
      </c>
      <c r="J910">
        <v>8.1299999999999997E-2</v>
      </c>
      <c r="K910">
        <v>8.1299999999999997E-2</v>
      </c>
      <c r="L910">
        <v>8.1299999999999997E-2</v>
      </c>
    </row>
    <row r="911" spans="1:12" x14ac:dyDescent="0.45">
      <c r="A911" t="s">
        <v>2038</v>
      </c>
      <c r="B911">
        <v>2007</v>
      </c>
      <c r="C911" t="s">
        <v>2007</v>
      </c>
      <c r="D911">
        <v>1.5E-3</v>
      </c>
      <c r="E911">
        <v>1.5E-3</v>
      </c>
      <c r="F911">
        <v>1.5E-3</v>
      </c>
      <c r="G911">
        <v>1.5E-3</v>
      </c>
      <c r="H911">
        <v>1.5E-3</v>
      </c>
      <c r="I911">
        <v>1.5E-3</v>
      </c>
      <c r="J911">
        <v>1.5E-3</v>
      </c>
      <c r="K911">
        <v>1.5E-3</v>
      </c>
      <c r="L911">
        <v>1.5E-3</v>
      </c>
    </row>
    <row r="912" spans="1:12" x14ac:dyDescent="0.45">
      <c r="A912" t="s">
        <v>2039</v>
      </c>
      <c r="B912">
        <v>2007</v>
      </c>
      <c r="C912" t="s">
        <v>2011</v>
      </c>
      <c r="D912">
        <v>1.06E-2</v>
      </c>
      <c r="E912">
        <v>1.06E-2</v>
      </c>
      <c r="F912">
        <v>1.06E-2</v>
      </c>
      <c r="G912">
        <v>1.06E-2</v>
      </c>
      <c r="H912">
        <v>1.06E-2</v>
      </c>
      <c r="I912">
        <v>1.06E-2</v>
      </c>
      <c r="J912">
        <v>1.06E-2</v>
      </c>
      <c r="K912">
        <v>1.06E-2</v>
      </c>
      <c r="L912">
        <v>1.06E-2</v>
      </c>
    </row>
    <row r="913" spans="1:12" x14ac:dyDescent="0.45">
      <c r="A913" t="s">
        <v>2039</v>
      </c>
      <c r="B913">
        <v>2007</v>
      </c>
      <c r="C913" t="s">
        <v>2010</v>
      </c>
      <c r="D913">
        <v>4.3900000000000002E-2</v>
      </c>
      <c r="E913">
        <v>4.3900000000000002E-2</v>
      </c>
      <c r="F913">
        <v>4.3900000000000002E-2</v>
      </c>
      <c r="G913">
        <v>4.3900000000000002E-2</v>
      </c>
      <c r="H913">
        <v>4.3900000000000002E-2</v>
      </c>
      <c r="I913">
        <v>4.3900000000000002E-2</v>
      </c>
      <c r="J913">
        <v>4.3900000000000002E-2</v>
      </c>
      <c r="K913">
        <v>4.3900000000000002E-2</v>
      </c>
      <c r="L913">
        <v>4.3900000000000002E-2</v>
      </c>
    </row>
    <row r="914" spans="1:12" x14ac:dyDescent="0.45">
      <c r="A914" t="s">
        <v>2039</v>
      </c>
      <c r="B914">
        <v>2007</v>
      </c>
      <c r="C914" t="s">
        <v>2007</v>
      </c>
      <c r="D914">
        <v>8.0000000000000004E-4</v>
      </c>
      <c r="E914">
        <v>8.0000000000000004E-4</v>
      </c>
      <c r="F914">
        <v>8.0000000000000004E-4</v>
      </c>
      <c r="G914">
        <v>8.0000000000000004E-4</v>
      </c>
      <c r="H914">
        <v>8.0000000000000004E-4</v>
      </c>
      <c r="I914">
        <v>8.0000000000000004E-4</v>
      </c>
      <c r="J914">
        <v>8.0000000000000004E-4</v>
      </c>
      <c r="K914">
        <v>8.0000000000000004E-4</v>
      </c>
      <c r="L914">
        <v>8.0000000000000004E-4</v>
      </c>
    </row>
    <row r="915" spans="1:12" x14ac:dyDescent="0.45">
      <c r="A915" t="s">
        <v>2039</v>
      </c>
      <c r="B915">
        <v>2007</v>
      </c>
      <c r="C915" t="s">
        <v>2006</v>
      </c>
      <c r="D915">
        <v>0.25819999999999999</v>
      </c>
      <c r="E915">
        <v>0.25819999999999999</v>
      </c>
      <c r="F915">
        <v>0.25819999999999999</v>
      </c>
      <c r="G915">
        <v>0.25819999999999999</v>
      </c>
      <c r="H915">
        <v>0.25819999999999999</v>
      </c>
      <c r="I915">
        <v>0.25819999999999999</v>
      </c>
      <c r="J915">
        <v>0.25819999999999999</v>
      </c>
      <c r="K915">
        <v>0.25819999999999999</v>
      </c>
      <c r="L915">
        <v>0.25819999999999999</v>
      </c>
    </row>
    <row r="916" spans="1:12" x14ac:dyDescent="0.45">
      <c r="A916" t="s">
        <v>2039</v>
      </c>
      <c r="B916">
        <v>2007</v>
      </c>
      <c r="C916" t="s">
        <v>2008</v>
      </c>
      <c r="D916">
        <v>8.2799999999999999E-2</v>
      </c>
      <c r="E916">
        <v>8.2799999999999999E-2</v>
      </c>
      <c r="F916">
        <v>8.2799999999999999E-2</v>
      </c>
      <c r="G916">
        <v>8.2799999999999999E-2</v>
      </c>
      <c r="H916">
        <v>8.2799999999999999E-2</v>
      </c>
      <c r="I916">
        <v>8.2799999999999999E-2</v>
      </c>
      <c r="J916">
        <v>8.2799999999999999E-2</v>
      </c>
      <c r="K916">
        <v>8.2799999999999999E-2</v>
      </c>
      <c r="L916">
        <v>8.2799999999999999E-2</v>
      </c>
    </row>
    <row r="917" spans="1:12" x14ac:dyDescent="0.45">
      <c r="A917" t="s">
        <v>2039</v>
      </c>
      <c r="B917">
        <v>2007</v>
      </c>
      <c r="C917" t="s">
        <v>2005</v>
      </c>
      <c r="D917">
        <v>0.41770000000000002</v>
      </c>
      <c r="E917">
        <v>0.41770000000000002</v>
      </c>
      <c r="F917">
        <v>0.41770000000000002</v>
      </c>
      <c r="G917">
        <v>0.41770000000000002</v>
      </c>
      <c r="H917">
        <v>0.41770000000000002</v>
      </c>
      <c r="I917">
        <v>0.41770000000000002</v>
      </c>
      <c r="J917">
        <v>0.41770000000000002</v>
      </c>
      <c r="K917">
        <v>0.41770000000000002</v>
      </c>
      <c r="L917">
        <v>0.41770000000000002</v>
      </c>
    </row>
    <row r="918" spans="1:12" x14ac:dyDescent="0.45">
      <c r="A918" t="s">
        <v>2039</v>
      </c>
      <c r="B918">
        <v>2007</v>
      </c>
      <c r="C918" t="s">
        <v>2009</v>
      </c>
      <c r="D918">
        <v>2.1299999999999999E-2</v>
      </c>
      <c r="E918">
        <v>2.1299999999999999E-2</v>
      </c>
      <c r="F918">
        <v>2.1299999999999999E-2</v>
      </c>
      <c r="G918">
        <v>2.1299999999999999E-2</v>
      </c>
      <c r="H918">
        <v>2.1299999999999999E-2</v>
      </c>
      <c r="I918">
        <v>2.1299999999999999E-2</v>
      </c>
      <c r="J918">
        <v>2.1299999999999999E-2</v>
      </c>
      <c r="K918">
        <v>2.1299999999999999E-2</v>
      </c>
      <c r="L918">
        <v>2.1299999999999999E-2</v>
      </c>
    </row>
    <row r="919" spans="1:12" x14ac:dyDescent="0.45">
      <c r="A919" t="s">
        <v>2040</v>
      </c>
      <c r="B919">
        <v>2007</v>
      </c>
      <c r="C919" t="s">
        <v>2007</v>
      </c>
      <c r="D919">
        <v>5.4999999999999997E-3</v>
      </c>
      <c r="E919">
        <v>5.4999999999999997E-3</v>
      </c>
      <c r="F919">
        <v>5.4999999999999997E-3</v>
      </c>
      <c r="G919">
        <v>5.4999999999999997E-3</v>
      </c>
      <c r="H919">
        <v>5.4999999999999997E-3</v>
      </c>
      <c r="I919">
        <v>5.4999999999999997E-3</v>
      </c>
      <c r="J919">
        <v>5.4999999999999997E-3</v>
      </c>
      <c r="K919">
        <v>5.4999999999999997E-3</v>
      </c>
      <c r="L919">
        <v>5.4999999999999997E-3</v>
      </c>
    </row>
    <row r="920" spans="1:12" x14ac:dyDescent="0.45">
      <c r="A920" t="s">
        <v>2040</v>
      </c>
      <c r="B920">
        <v>2007</v>
      </c>
      <c r="C920" t="s">
        <v>2011</v>
      </c>
      <c r="D920">
        <v>7.0199999999999999E-2</v>
      </c>
      <c r="E920">
        <v>7.0199999999999999E-2</v>
      </c>
      <c r="F920">
        <v>7.0199999999999999E-2</v>
      </c>
      <c r="G920">
        <v>7.0199999999999999E-2</v>
      </c>
      <c r="H920">
        <v>7.0199999999999999E-2</v>
      </c>
      <c r="I920">
        <v>7.0199999999999999E-2</v>
      </c>
      <c r="J920">
        <v>7.0199999999999999E-2</v>
      </c>
      <c r="K920">
        <v>7.0199999999999999E-2</v>
      </c>
      <c r="L920">
        <v>7.0199999999999999E-2</v>
      </c>
    </row>
    <row r="921" spans="1:12" x14ac:dyDescent="0.45">
      <c r="A921" t="s">
        <v>2040</v>
      </c>
      <c r="B921">
        <v>2007</v>
      </c>
      <c r="C921" t="s">
        <v>2010</v>
      </c>
      <c r="D921">
        <v>0.28989999999999999</v>
      </c>
      <c r="E921">
        <v>0.28989999999999999</v>
      </c>
      <c r="F921">
        <v>0.28989999999999999</v>
      </c>
      <c r="G921">
        <v>0.28989999999999999</v>
      </c>
      <c r="H921">
        <v>0.28989999999999999</v>
      </c>
      <c r="I921">
        <v>0.28989999999999999</v>
      </c>
      <c r="J921">
        <v>0.28989999999999999</v>
      </c>
      <c r="K921">
        <v>0.28989999999999999</v>
      </c>
      <c r="L921">
        <v>0.28989999999999999</v>
      </c>
    </row>
    <row r="922" spans="1:12" x14ac:dyDescent="0.45">
      <c r="A922" t="s">
        <v>2040</v>
      </c>
      <c r="B922">
        <v>2007</v>
      </c>
      <c r="C922" t="s">
        <v>2006</v>
      </c>
      <c r="D922">
        <v>1.4723999999999999</v>
      </c>
      <c r="E922">
        <v>1.4723999999999999</v>
      </c>
      <c r="F922">
        <v>1.4723999999999999</v>
      </c>
      <c r="G922">
        <v>1.4723999999999999</v>
      </c>
      <c r="H922">
        <v>1.4723999999999999</v>
      </c>
      <c r="I922">
        <v>1.4723999999999999</v>
      </c>
      <c r="J922">
        <v>1.4723999999999999</v>
      </c>
      <c r="K922">
        <v>1.4723999999999999</v>
      </c>
      <c r="L922">
        <v>1.4723999999999999</v>
      </c>
    </row>
    <row r="923" spans="1:12" x14ac:dyDescent="0.45">
      <c r="A923" t="s">
        <v>2040</v>
      </c>
      <c r="B923">
        <v>2007</v>
      </c>
      <c r="C923" t="s">
        <v>2005</v>
      </c>
      <c r="D923">
        <v>2.5192999999999999</v>
      </c>
      <c r="E923">
        <v>2.5192999999999999</v>
      </c>
      <c r="F923">
        <v>2.5192999999999999</v>
      </c>
      <c r="G923">
        <v>2.5192999999999999</v>
      </c>
      <c r="H923">
        <v>2.5192999999999999</v>
      </c>
      <c r="I923">
        <v>2.5192999999999999</v>
      </c>
      <c r="J923">
        <v>2.5192999999999999</v>
      </c>
      <c r="K923">
        <v>2.5192999999999999</v>
      </c>
      <c r="L923">
        <v>2.5192999999999999</v>
      </c>
    </row>
    <row r="924" spans="1:12" x14ac:dyDescent="0.45">
      <c r="A924" t="s">
        <v>2040</v>
      </c>
      <c r="B924">
        <v>2007</v>
      </c>
      <c r="C924" t="s">
        <v>2009</v>
      </c>
      <c r="D924">
        <v>0.13500000000000001</v>
      </c>
      <c r="E924">
        <v>0.13500000000000001</v>
      </c>
      <c r="F924">
        <v>0.13500000000000001</v>
      </c>
      <c r="G924">
        <v>0.13500000000000001</v>
      </c>
      <c r="H924">
        <v>0.13500000000000001</v>
      </c>
      <c r="I924">
        <v>0.13500000000000001</v>
      </c>
      <c r="J924">
        <v>0.13500000000000001</v>
      </c>
      <c r="K924">
        <v>0.13500000000000001</v>
      </c>
      <c r="L924">
        <v>0.13500000000000001</v>
      </c>
    </row>
    <row r="925" spans="1:12" x14ac:dyDescent="0.45">
      <c r="A925" t="s">
        <v>2040</v>
      </c>
      <c r="B925">
        <v>2007</v>
      </c>
      <c r="C925" t="s">
        <v>2008</v>
      </c>
      <c r="D925">
        <v>0.5464</v>
      </c>
      <c r="E925">
        <v>0.5464</v>
      </c>
      <c r="F925">
        <v>0.5464</v>
      </c>
      <c r="G925">
        <v>0.5464</v>
      </c>
      <c r="H925">
        <v>0.5464</v>
      </c>
      <c r="I925">
        <v>0.5464</v>
      </c>
      <c r="J925">
        <v>0.5464</v>
      </c>
      <c r="K925">
        <v>0.5464</v>
      </c>
      <c r="L925">
        <v>0.5464</v>
      </c>
    </row>
    <row r="926" spans="1:12" x14ac:dyDescent="0.45">
      <c r="A926" t="s">
        <v>2041</v>
      </c>
      <c r="B926">
        <v>2007</v>
      </c>
      <c r="C926" t="s">
        <v>2008</v>
      </c>
      <c r="D926">
        <v>0.11940000000000001</v>
      </c>
      <c r="E926">
        <v>0.11940000000000001</v>
      </c>
      <c r="F926">
        <v>0.11940000000000001</v>
      </c>
      <c r="G926">
        <v>0.11940000000000001</v>
      </c>
      <c r="H926">
        <v>0.11940000000000001</v>
      </c>
      <c r="I926">
        <v>0.11940000000000001</v>
      </c>
      <c r="J926">
        <v>0.11940000000000001</v>
      </c>
      <c r="K926">
        <v>0.11940000000000001</v>
      </c>
      <c r="L926">
        <v>0.11940000000000001</v>
      </c>
    </row>
    <row r="927" spans="1:12" x14ac:dyDescent="0.45">
      <c r="A927" t="s">
        <v>2041</v>
      </c>
      <c r="B927">
        <v>2007</v>
      </c>
      <c r="C927" t="s">
        <v>2011</v>
      </c>
      <c r="D927">
        <v>1.5299999999999999E-2</v>
      </c>
      <c r="E927">
        <v>1.5299999999999999E-2</v>
      </c>
      <c r="F927">
        <v>1.5299999999999999E-2</v>
      </c>
      <c r="G927">
        <v>1.5299999999999999E-2</v>
      </c>
      <c r="H927">
        <v>1.5299999999999999E-2</v>
      </c>
      <c r="I927">
        <v>1.5299999999999999E-2</v>
      </c>
      <c r="J927">
        <v>1.5299999999999999E-2</v>
      </c>
      <c r="K927">
        <v>1.5299999999999999E-2</v>
      </c>
      <c r="L927">
        <v>1.5299999999999999E-2</v>
      </c>
    </row>
    <row r="928" spans="1:12" x14ac:dyDescent="0.45">
      <c r="A928" t="s">
        <v>2041</v>
      </c>
      <c r="B928">
        <v>2007</v>
      </c>
      <c r="C928" t="s">
        <v>2010</v>
      </c>
      <c r="D928">
        <v>6.3299999999999995E-2</v>
      </c>
      <c r="E928">
        <v>6.3299999999999995E-2</v>
      </c>
      <c r="F928">
        <v>6.3299999999999995E-2</v>
      </c>
      <c r="G928">
        <v>6.3299999999999995E-2</v>
      </c>
      <c r="H928">
        <v>6.3299999999999995E-2</v>
      </c>
      <c r="I928">
        <v>6.3299999999999995E-2</v>
      </c>
      <c r="J928">
        <v>6.3299999999999995E-2</v>
      </c>
      <c r="K928">
        <v>6.3299999999999995E-2</v>
      </c>
      <c r="L928">
        <v>6.3299999999999995E-2</v>
      </c>
    </row>
    <row r="929" spans="1:12" x14ac:dyDescent="0.45">
      <c r="A929" t="s">
        <v>2041</v>
      </c>
      <c r="B929">
        <v>2007</v>
      </c>
      <c r="C929" t="s">
        <v>2007</v>
      </c>
      <c r="D929">
        <v>1.1999999999999999E-3</v>
      </c>
      <c r="E929">
        <v>1.1999999999999999E-3</v>
      </c>
      <c r="F929">
        <v>1.1999999999999999E-3</v>
      </c>
      <c r="G929">
        <v>1.1999999999999999E-3</v>
      </c>
      <c r="H929">
        <v>1.1999999999999999E-3</v>
      </c>
      <c r="I929">
        <v>1.1999999999999999E-3</v>
      </c>
      <c r="J929">
        <v>1.1999999999999999E-3</v>
      </c>
      <c r="K929">
        <v>1.1999999999999999E-3</v>
      </c>
      <c r="L929">
        <v>1.1999999999999999E-3</v>
      </c>
    </row>
    <row r="930" spans="1:12" x14ac:dyDescent="0.45">
      <c r="A930" t="s">
        <v>2041</v>
      </c>
      <c r="B930">
        <v>2007</v>
      </c>
      <c r="C930" t="s">
        <v>2006</v>
      </c>
      <c r="D930">
        <v>0.48180000000000001</v>
      </c>
      <c r="E930">
        <v>0.48180000000000001</v>
      </c>
      <c r="F930">
        <v>0.48180000000000001</v>
      </c>
      <c r="G930">
        <v>0.48180000000000001</v>
      </c>
      <c r="H930">
        <v>0.48180000000000001</v>
      </c>
      <c r="I930">
        <v>0.48180000000000001</v>
      </c>
      <c r="J930">
        <v>0.48180000000000001</v>
      </c>
      <c r="K930">
        <v>0.48180000000000001</v>
      </c>
      <c r="L930">
        <v>0.48180000000000001</v>
      </c>
    </row>
    <row r="931" spans="1:12" x14ac:dyDescent="0.45">
      <c r="A931" t="s">
        <v>2041</v>
      </c>
      <c r="B931">
        <v>2007</v>
      </c>
      <c r="C931" t="s">
        <v>2009</v>
      </c>
      <c r="D931">
        <v>3.1099999999999999E-2</v>
      </c>
      <c r="E931">
        <v>3.1099999999999999E-2</v>
      </c>
      <c r="F931">
        <v>3.1099999999999999E-2</v>
      </c>
      <c r="G931">
        <v>3.1099999999999999E-2</v>
      </c>
      <c r="H931">
        <v>3.1099999999999999E-2</v>
      </c>
      <c r="I931">
        <v>3.1099999999999999E-2</v>
      </c>
      <c r="J931">
        <v>3.1099999999999999E-2</v>
      </c>
      <c r="K931">
        <v>3.1099999999999999E-2</v>
      </c>
      <c r="L931">
        <v>3.1099999999999999E-2</v>
      </c>
    </row>
    <row r="932" spans="1:12" x14ac:dyDescent="0.45">
      <c r="A932" t="s">
        <v>2041</v>
      </c>
      <c r="B932">
        <v>2007</v>
      </c>
      <c r="C932" t="s">
        <v>2005</v>
      </c>
      <c r="D932">
        <v>0.71209999999999996</v>
      </c>
      <c r="E932">
        <v>0.71209999999999996</v>
      </c>
      <c r="F932">
        <v>0.71209999999999996</v>
      </c>
      <c r="G932">
        <v>0.71209999999999996</v>
      </c>
      <c r="H932">
        <v>0.71209999999999996</v>
      </c>
      <c r="I932">
        <v>0.71209999999999996</v>
      </c>
      <c r="J932">
        <v>0.71209999999999996</v>
      </c>
      <c r="K932">
        <v>0.71209999999999996</v>
      </c>
      <c r="L932">
        <v>0.71209999999999996</v>
      </c>
    </row>
    <row r="933" spans="1:12" x14ac:dyDescent="0.45">
      <c r="A933" t="s">
        <v>2042</v>
      </c>
      <c r="B933">
        <v>2007</v>
      </c>
      <c r="C933" t="s">
        <v>2010</v>
      </c>
      <c r="D933">
        <v>0.63280000000000003</v>
      </c>
      <c r="E933">
        <v>0.63280000000000003</v>
      </c>
      <c r="F933">
        <v>0.63280000000000003</v>
      </c>
      <c r="G933">
        <v>0.63280000000000003</v>
      </c>
      <c r="H933">
        <v>0.63280000000000003</v>
      </c>
      <c r="I933">
        <v>0.63280000000000003</v>
      </c>
      <c r="J933">
        <v>0.63280000000000003</v>
      </c>
      <c r="K933">
        <v>0.63280000000000003</v>
      </c>
      <c r="L933">
        <v>0.63280000000000003</v>
      </c>
    </row>
    <row r="934" spans="1:12" x14ac:dyDescent="0.45">
      <c r="A934" t="s">
        <v>2042</v>
      </c>
      <c r="B934">
        <v>2007</v>
      </c>
      <c r="C934" t="s">
        <v>2007</v>
      </c>
      <c r="D934">
        <v>1.1900000000000001E-2</v>
      </c>
      <c r="E934">
        <v>1.1900000000000001E-2</v>
      </c>
      <c r="F934">
        <v>1.1900000000000001E-2</v>
      </c>
      <c r="G934">
        <v>1.1900000000000001E-2</v>
      </c>
      <c r="H934">
        <v>1.1900000000000001E-2</v>
      </c>
      <c r="I934">
        <v>1.1900000000000001E-2</v>
      </c>
      <c r="J934">
        <v>1.1900000000000001E-2</v>
      </c>
      <c r="K934">
        <v>1.1900000000000001E-2</v>
      </c>
      <c r="L934">
        <v>1.1900000000000001E-2</v>
      </c>
    </row>
    <row r="935" spans="1:12" x14ac:dyDescent="0.45">
      <c r="A935" t="s">
        <v>2042</v>
      </c>
      <c r="B935">
        <v>2007</v>
      </c>
      <c r="C935" t="s">
        <v>2011</v>
      </c>
      <c r="D935">
        <v>0.15329999999999999</v>
      </c>
      <c r="E935">
        <v>0.15329999999999999</v>
      </c>
      <c r="F935">
        <v>0.15329999999999999</v>
      </c>
      <c r="G935">
        <v>0.15329999999999999</v>
      </c>
      <c r="H935">
        <v>0.15329999999999999</v>
      </c>
      <c r="I935">
        <v>0.15329999999999999</v>
      </c>
      <c r="J935">
        <v>0.15329999999999999</v>
      </c>
      <c r="K935">
        <v>0.15329999999999999</v>
      </c>
      <c r="L935">
        <v>0.15329999999999999</v>
      </c>
    </row>
    <row r="936" spans="1:12" x14ac:dyDescent="0.45">
      <c r="A936" t="s">
        <v>2042</v>
      </c>
      <c r="B936">
        <v>2007</v>
      </c>
      <c r="C936" t="s">
        <v>2009</v>
      </c>
      <c r="D936">
        <v>0.30059999999999998</v>
      </c>
      <c r="E936">
        <v>0.30059999999999998</v>
      </c>
      <c r="F936">
        <v>0.30059999999999998</v>
      </c>
      <c r="G936">
        <v>0.30059999999999998</v>
      </c>
      <c r="H936">
        <v>0.30059999999999998</v>
      </c>
      <c r="I936">
        <v>0.30059999999999998</v>
      </c>
      <c r="J936">
        <v>0.30059999999999998</v>
      </c>
      <c r="K936">
        <v>0.30059999999999998</v>
      </c>
      <c r="L936">
        <v>0.30059999999999998</v>
      </c>
    </row>
    <row r="937" spans="1:12" x14ac:dyDescent="0.45">
      <c r="A937" t="s">
        <v>2042</v>
      </c>
      <c r="B937">
        <v>2007</v>
      </c>
      <c r="C937" t="s">
        <v>2005</v>
      </c>
      <c r="D937">
        <v>5.0834999999999999</v>
      </c>
      <c r="E937">
        <v>5.0834999999999999</v>
      </c>
      <c r="F937">
        <v>5.0834999999999999</v>
      </c>
      <c r="G937">
        <v>5.0834999999999999</v>
      </c>
      <c r="H937">
        <v>5.0834999999999999</v>
      </c>
      <c r="I937">
        <v>5.0834999999999999</v>
      </c>
      <c r="J937">
        <v>5.0834999999999999</v>
      </c>
      <c r="K937">
        <v>5.0834999999999999</v>
      </c>
      <c r="L937">
        <v>5.0834999999999999</v>
      </c>
    </row>
    <row r="938" spans="1:12" x14ac:dyDescent="0.45">
      <c r="A938" t="s">
        <v>2042</v>
      </c>
      <c r="B938">
        <v>2007</v>
      </c>
      <c r="C938" t="s">
        <v>2008</v>
      </c>
      <c r="D938">
        <v>1.1930000000000001</v>
      </c>
      <c r="E938">
        <v>1.1930000000000001</v>
      </c>
      <c r="F938">
        <v>1.1930000000000001</v>
      </c>
      <c r="G938">
        <v>1.1930000000000001</v>
      </c>
      <c r="H938">
        <v>1.1930000000000001</v>
      </c>
      <c r="I938">
        <v>1.1930000000000001</v>
      </c>
      <c r="J938">
        <v>1.1930000000000001</v>
      </c>
      <c r="K938">
        <v>1.1930000000000001</v>
      </c>
      <c r="L938">
        <v>1.1930000000000001</v>
      </c>
    </row>
    <row r="939" spans="1:12" x14ac:dyDescent="0.45">
      <c r="A939" t="s">
        <v>2042</v>
      </c>
      <c r="B939">
        <v>2007</v>
      </c>
      <c r="C939" t="s">
        <v>2006</v>
      </c>
      <c r="D939">
        <v>2.7917999999999998</v>
      </c>
      <c r="E939">
        <v>2.7917999999999998</v>
      </c>
      <c r="F939">
        <v>2.7917999999999998</v>
      </c>
      <c r="G939">
        <v>2.7917999999999998</v>
      </c>
      <c r="H939">
        <v>2.7917999999999998</v>
      </c>
      <c r="I939">
        <v>2.7917999999999998</v>
      </c>
      <c r="J939">
        <v>2.7917999999999998</v>
      </c>
      <c r="K939">
        <v>2.7917999999999998</v>
      </c>
      <c r="L939">
        <v>2.7917999999999998</v>
      </c>
    </row>
    <row r="940" spans="1:12" x14ac:dyDescent="0.45">
      <c r="A940" t="s">
        <v>2043</v>
      </c>
      <c r="B940">
        <v>2007</v>
      </c>
      <c r="C940" t="s">
        <v>2006</v>
      </c>
      <c r="D940">
        <v>2.0634000000000001</v>
      </c>
      <c r="E940">
        <v>2.0634000000000001</v>
      </c>
      <c r="F940">
        <v>2.0634000000000001</v>
      </c>
      <c r="G940">
        <v>2.0634000000000001</v>
      </c>
      <c r="H940">
        <v>2.0634000000000001</v>
      </c>
      <c r="I940">
        <v>2.0634000000000001</v>
      </c>
      <c r="J940">
        <v>2.0634000000000001</v>
      </c>
      <c r="K940">
        <v>2.0634000000000001</v>
      </c>
      <c r="L940">
        <v>2.0634000000000001</v>
      </c>
    </row>
    <row r="941" spans="1:12" x14ac:dyDescent="0.45">
      <c r="A941" t="s">
        <v>2043</v>
      </c>
      <c r="B941">
        <v>2007</v>
      </c>
      <c r="C941" t="s">
        <v>2005</v>
      </c>
      <c r="D941">
        <v>3.1629</v>
      </c>
      <c r="E941">
        <v>3.1629</v>
      </c>
      <c r="F941">
        <v>3.1629</v>
      </c>
      <c r="G941">
        <v>3.1629</v>
      </c>
      <c r="H941">
        <v>3.1629</v>
      </c>
      <c r="I941">
        <v>3.1629</v>
      </c>
      <c r="J941">
        <v>3.1629</v>
      </c>
      <c r="K941">
        <v>3.1629</v>
      </c>
      <c r="L941">
        <v>3.1629</v>
      </c>
    </row>
    <row r="942" spans="1:12" x14ac:dyDescent="0.45">
      <c r="A942" t="s">
        <v>2043</v>
      </c>
      <c r="B942">
        <v>2007</v>
      </c>
      <c r="C942" t="s">
        <v>2011</v>
      </c>
      <c r="D942">
        <v>7.0999999999999994E-2</v>
      </c>
      <c r="E942">
        <v>7.0999999999999994E-2</v>
      </c>
      <c r="F942">
        <v>7.0999999999999994E-2</v>
      </c>
      <c r="G942">
        <v>7.0999999999999994E-2</v>
      </c>
      <c r="H942">
        <v>7.0999999999999994E-2</v>
      </c>
      <c r="I942">
        <v>7.0999999999999994E-2</v>
      </c>
      <c r="J942">
        <v>7.0999999999999994E-2</v>
      </c>
      <c r="K942">
        <v>7.0999999999999994E-2</v>
      </c>
      <c r="L942">
        <v>7.0999999999999994E-2</v>
      </c>
    </row>
    <row r="943" spans="1:12" x14ac:dyDescent="0.45">
      <c r="A943" t="s">
        <v>2043</v>
      </c>
      <c r="B943">
        <v>2007</v>
      </c>
      <c r="C943" t="s">
        <v>2010</v>
      </c>
      <c r="D943">
        <v>0.29299999999999998</v>
      </c>
      <c r="E943">
        <v>0.29299999999999998</v>
      </c>
      <c r="F943">
        <v>0.29299999999999998</v>
      </c>
      <c r="G943">
        <v>0.29299999999999998</v>
      </c>
      <c r="H943">
        <v>0.29299999999999998</v>
      </c>
      <c r="I943">
        <v>0.29299999999999998</v>
      </c>
      <c r="J943">
        <v>0.29299999999999998</v>
      </c>
      <c r="K943">
        <v>0.29299999999999998</v>
      </c>
      <c r="L943">
        <v>0.29299999999999998</v>
      </c>
    </row>
    <row r="944" spans="1:12" x14ac:dyDescent="0.45">
      <c r="A944" t="s">
        <v>2043</v>
      </c>
      <c r="B944">
        <v>2007</v>
      </c>
      <c r="C944" t="s">
        <v>2008</v>
      </c>
      <c r="D944">
        <v>0.5524</v>
      </c>
      <c r="E944">
        <v>0.5524</v>
      </c>
      <c r="F944">
        <v>0.5524</v>
      </c>
      <c r="G944">
        <v>0.5524</v>
      </c>
      <c r="H944">
        <v>0.5524</v>
      </c>
      <c r="I944">
        <v>0.5524</v>
      </c>
      <c r="J944">
        <v>0.5524</v>
      </c>
      <c r="K944">
        <v>0.5524</v>
      </c>
      <c r="L944">
        <v>0.5524</v>
      </c>
    </row>
    <row r="945" spans="1:12" x14ac:dyDescent="0.45">
      <c r="A945" t="s">
        <v>2043</v>
      </c>
      <c r="B945">
        <v>2007</v>
      </c>
      <c r="C945" t="s">
        <v>2007</v>
      </c>
      <c r="D945">
        <v>5.4999999999999997E-3</v>
      </c>
      <c r="E945">
        <v>5.4999999999999997E-3</v>
      </c>
      <c r="F945">
        <v>5.4999999999999997E-3</v>
      </c>
      <c r="G945">
        <v>5.4999999999999997E-3</v>
      </c>
      <c r="H945">
        <v>5.4999999999999997E-3</v>
      </c>
      <c r="I945">
        <v>5.4999999999999997E-3</v>
      </c>
      <c r="J945">
        <v>5.4999999999999997E-3</v>
      </c>
      <c r="K945">
        <v>5.4999999999999997E-3</v>
      </c>
      <c r="L945">
        <v>5.4999999999999997E-3</v>
      </c>
    </row>
    <row r="946" spans="1:12" x14ac:dyDescent="0.45">
      <c r="A946" t="s">
        <v>2043</v>
      </c>
      <c r="B946">
        <v>2007</v>
      </c>
      <c r="C946" t="s">
        <v>2009</v>
      </c>
      <c r="D946">
        <v>0.17760000000000001</v>
      </c>
      <c r="E946">
        <v>0.17760000000000001</v>
      </c>
      <c r="F946">
        <v>0.17760000000000001</v>
      </c>
      <c r="G946">
        <v>0.17760000000000001</v>
      </c>
      <c r="H946">
        <v>0.17760000000000001</v>
      </c>
      <c r="I946">
        <v>0.17760000000000001</v>
      </c>
      <c r="J946">
        <v>0.17760000000000001</v>
      </c>
      <c r="K946">
        <v>0.17760000000000001</v>
      </c>
      <c r="L946">
        <v>0.17760000000000001</v>
      </c>
    </row>
    <row r="947" spans="1:12" x14ac:dyDescent="0.45">
      <c r="A947" t="s">
        <v>2044</v>
      </c>
      <c r="B947">
        <v>2007</v>
      </c>
      <c r="C947" t="s">
        <v>2011</v>
      </c>
      <c r="D947">
        <v>5.0000000000000001E-3</v>
      </c>
      <c r="E947">
        <v>5.0000000000000001E-3</v>
      </c>
      <c r="F947">
        <v>5.0000000000000001E-3</v>
      </c>
      <c r="G947">
        <v>5.0000000000000001E-3</v>
      </c>
      <c r="H947">
        <v>5.0000000000000001E-3</v>
      </c>
      <c r="I947">
        <v>5.0000000000000001E-3</v>
      </c>
      <c r="J947">
        <v>5.0000000000000001E-3</v>
      </c>
      <c r="K947">
        <v>5.0000000000000001E-3</v>
      </c>
      <c r="L947">
        <v>5.0000000000000001E-3</v>
      </c>
    </row>
    <row r="948" spans="1:12" x14ac:dyDescent="0.45">
      <c r="A948" t="s">
        <v>2044</v>
      </c>
      <c r="B948">
        <v>2007</v>
      </c>
      <c r="C948" t="s">
        <v>2007</v>
      </c>
      <c r="D948">
        <v>4.0000000000000002E-4</v>
      </c>
      <c r="E948">
        <v>4.0000000000000002E-4</v>
      </c>
      <c r="F948">
        <v>4.0000000000000002E-4</v>
      </c>
      <c r="G948">
        <v>4.0000000000000002E-4</v>
      </c>
      <c r="H948">
        <v>4.0000000000000002E-4</v>
      </c>
      <c r="I948">
        <v>4.0000000000000002E-4</v>
      </c>
      <c r="J948">
        <v>4.0000000000000002E-4</v>
      </c>
      <c r="K948">
        <v>4.0000000000000002E-4</v>
      </c>
      <c r="L948">
        <v>4.0000000000000002E-4</v>
      </c>
    </row>
    <row r="949" spans="1:12" x14ac:dyDescent="0.45">
      <c r="A949" t="s">
        <v>2044</v>
      </c>
      <c r="B949">
        <v>2007</v>
      </c>
      <c r="C949" t="s">
        <v>2010</v>
      </c>
      <c r="D949">
        <v>2.0799999999999999E-2</v>
      </c>
      <c r="E949">
        <v>2.0799999999999999E-2</v>
      </c>
      <c r="F949">
        <v>2.0799999999999999E-2</v>
      </c>
      <c r="G949">
        <v>2.0799999999999999E-2</v>
      </c>
      <c r="H949">
        <v>2.0799999999999999E-2</v>
      </c>
      <c r="I949">
        <v>2.0799999999999999E-2</v>
      </c>
      <c r="J949">
        <v>2.0799999999999999E-2</v>
      </c>
      <c r="K949">
        <v>2.0799999999999999E-2</v>
      </c>
      <c r="L949">
        <v>2.0799999999999999E-2</v>
      </c>
    </row>
    <row r="950" spans="1:12" x14ac:dyDescent="0.45">
      <c r="A950" t="s">
        <v>2044</v>
      </c>
      <c r="B950">
        <v>2007</v>
      </c>
      <c r="C950" t="s">
        <v>2006</v>
      </c>
      <c r="D950">
        <v>0.1696</v>
      </c>
      <c r="E950">
        <v>0.1696</v>
      </c>
      <c r="F950">
        <v>0.1696</v>
      </c>
      <c r="G950">
        <v>0.1696</v>
      </c>
      <c r="H950">
        <v>0.1696</v>
      </c>
      <c r="I950">
        <v>0.1696</v>
      </c>
      <c r="J950">
        <v>0.1696</v>
      </c>
      <c r="K950">
        <v>0.1696</v>
      </c>
      <c r="L950">
        <v>0.1696</v>
      </c>
    </row>
    <row r="951" spans="1:12" x14ac:dyDescent="0.45">
      <c r="A951" t="s">
        <v>2044</v>
      </c>
      <c r="B951">
        <v>2007</v>
      </c>
      <c r="C951" t="s">
        <v>2005</v>
      </c>
      <c r="D951">
        <v>0.24759999999999999</v>
      </c>
      <c r="E951">
        <v>0.24759999999999999</v>
      </c>
      <c r="F951">
        <v>0.24759999999999999</v>
      </c>
      <c r="G951">
        <v>0.24759999999999999</v>
      </c>
      <c r="H951">
        <v>0.24759999999999999</v>
      </c>
      <c r="I951">
        <v>0.24759999999999999</v>
      </c>
      <c r="J951">
        <v>0.24759999999999999</v>
      </c>
      <c r="K951">
        <v>0.24759999999999999</v>
      </c>
      <c r="L951">
        <v>0.24759999999999999</v>
      </c>
    </row>
    <row r="952" spans="1:12" x14ac:dyDescent="0.45">
      <c r="A952" t="s">
        <v>2044</v>
      </c>
      <c r="B952">
        <v>2007</v>
      </c>
      <c r="C952" t="s">
        <v>2008</v>
      </c>
      <c r="D952">
        <v>3.9199999999999999E-2</v>
      </c>
      <c r="E952">
        <v>3.9199999999999999E-2</v>
      </c>
      <c r="F952">
        <v>3.9199999999999999E-2</v>
      </c>
      <c r="G952">
        <v>3.9199999999999999E-2</v>
      </c>
      <c r="H952">
        <v>3.9199999999999999E-2</v>
      </c>
      <c r="I952">
        <v>3.9199999999999999E-2</v>
      </c>
      <c r="J952">
        <v>3.9199999999999999E-2</v>
      </c>
      <c r="K952">
        <v>3.9199999999999999E-2</v>
      </c>
      <c r="L952">
        <v>3.9199999999999999E-2</v>
      </c>
    </row>
    <row r="953" spans="1:12" x14ac:dyDescent="0.45">
      <c r="A953" t="s">
        <v>2044</v>
      </c>
      <c r="B953">
        <v>2007</v>
      </c>
      <c r="C953" t="s">
        <v>2009</v>
      </c>
      <c r="D953">
        <v>1.2500000000000001E-2</v>
      </c>
      <c r="E953">
        <v>1.2500000000000001E-2</v>
      </c>
      <c r="F953">
        <v>1.2500000000000001E-2</v>
      </c>
      <c r="G953">
        <v>1.2500000000000001E-2</v>
      </c>
      <c r="H953">
        <v>1.2500000000000001E-2</v>
      </c>
      <c r="I953">
        <v>1.2500000000000001E-2</v>
      </c>
      <c r="J953">
        <v>1.2500000000000001E-2</v>
      </c>
      <c r="K953">
        <v>1.2500000000000001E-2</v>
      </c>
      <c r="L953">
        <v>1.2500000000000001E-2</v>
      </c>
    </row>
    <row r="954" spans="1:12" x14ac:dyDescent="0.45">
      <c r="A954" t="s">
        <v>2045</v>
      </c>
      <c r="B954">
        <v>2007</v>
      </c>
      <c r="C954" t="s">
        <v>2011</v>
      </c>
      <c r="D954">
        <v>9.1300000000000006E-2</v>
      </c>
      <c r="E954">
        <v>9.1300000000000006E-2</v>
      </c>
      <c r="F954">
        <v>9.1300000000000006E-2</v>
      </c>
      <c r="G954">
        <v>9.1300000000000006E-2</v>
      </c>
      <c r="H954">
        <v>9.1300000000000006E-2</v>
      </c>
      <c r="I954">
        <v>9.1300000000000006E-2</v>
      </c>
      <c r="J954">
        <v>9.1300000000000006E-2</v>
      </c>
      <c r="K954">
        <v>9.1300000000000006E-2</v>
      </c>
      <c r="L954">
        <v>9.1300000000000006E-2</v>
      </c>
    </row>
    <row r="955" spans="1:12" x14ac:dyDescent="0.45">
      <c r="A955" t="s">
        <v>2045</v>
      </c>
      <c r="B955">
        <v>2007</v>
      </c>
      <c r="C955" t="s">
        <v>2010</v>
      </c>
      <c r="D955">
        <v>0.37690000000000001</v>
      </c>
      <c r="E955">
        <v>0.37690000000000001</v>
      </c>
      <c r="F955">
        <v>0.37690000000000001</v>
      </c>
      <c r="G955">
        <v>0.37690000000000001</v>
      </c>
      <c r="H955">
        <v>0.37690000000000001</v>
      </c>
      <c r="I955">
        <v>0.37690000000000001</v>
      </c>
      <c r="J955">
        <v>0.37690000000000001</v>
      </c>
      <c r="K955">
        <v>0.37690000000000001</v>
      </c>
      <c r="L955">
        <v>0.37690000000000001</v>
      </c>
    </row>
    <row r="956" spans="1:12" x14ac:dyDescent="0.45">
      <c r="A956" t="s">
        <v>2045</v>
      </c>
      <c r="B956">
        <v>2007</v>
      </c>
      <c r="C956" t="s">
        <v>2008</v>
      </c>
      <c r="D956">
        <v>0.71050000000000002</v>
      </c>
      <c r="E956">
        <v>0.71050000000000002</v>
      </c>
      <c r="F956">
        <v>0.71050000000000002</v>
      </c>
      <c r="G956">
        <v>0.71050000000000002</v>
      </c>
      <c r="H956">
        <v>0.71050000000000002</v>
      </c>
      <c r="I956">
        <v>0.71050000000000002</v>
      </c>
      <c r="J956">
        <v>0.71050000000000002</v>
      </c>
      <c r="K956">
        <v>0.71050000000000002</v>
      </c>
      <c r="L956">
        <v>0.71050000000000002</v>
      </c>
    </row>
    <row r="957" spans="1:12" x14ac:dyDescent="0.45">
      <c r="A957" t="s">
        <v>2045</v>
      </c>
      <c r="B957">
        <v>2007</v>
      </c>
      <c r="C957" t="s">
        <v>2006</v>
      </c>
      <c r="D957">
        <v>2.4559000000000002</v>
      </c>
      <c r="E957">
        <v>2.4559000000000002</v>
      </c>
      <c r="F957">
        <v>2.4559000000000002</v>
      </c>
      <c r="G957">
        <v>2.4559000000000002</v>
      </c>
      <c r="H957">
        <v>2.4559000000000002</v>
      </c>
      <c r="I957">
        <v>2.4559000000000002</v>
      </c>
      <c r="J957">
        <v>2.4559000000000002</v>
      </c>
      <c r="K957">
        <v>2.4559000000000002</v>
      </c>
      <c r="L957">
        <v>2.4559000000000002</v>
      </c>
    </row>
    <row r="958" spans="1:12" x14ac:dyDescent="0.45">
      <c r="A958" t="s">
        <v>2045</v>
      </c>
      <c r="B958">
        <v>2007</v>
      </c>
      <c r="C958" t="s">
        <v>2005</v>
      </c>
      <c r="D958">
        <v>3.8559999999999999</v>
      </c>
      <c r="E958">
        <v>3.8559999999999999</v>
      </c>
      <c r="F958">
        <v>3.8559999999999999</v>
      </c>
      <c r="G958">
        <v>3.8559999999999999</v>
      </c>
      <c r="H958">
        <v>3.8559999999999999</v>
      </c>
      <c r="I958">
        <v>3.8559999999999999</v>
      </c>
      <c r="J958">
        <v>3.8559999999999999</v>
      </c>
      <c r="K958">
        <v>3.8559999999999999</v>
      </c>
      <c r="L958">
        <v>3.8559999999999999</v>
      </c>
    </row>
    <row r="959" spans="1:12" x14ac:dyDescent="0.45">
      <c r="A959" t="s">
        <v>2045</v>
      </c>
      <c r="B959">
        <v>2007</v>
      </c>
      <c r="C959" t="s">
        <v>2009</v>
      </c>
      <c r="D959">
        <v>0.21429999999999999</v>
      </c>
      <c r="E959">
        <v>0.21429999999999999</v>
      </c>
      <c r="F959">
        <v>0.21429999999999999</v>
      </c>
      <c r="G959">
        <v>0.21429999999999999</v>
      </c>
      <c r="H959">
        <v>0.21429999999999999</v>
      </c>
      <c r="I959">
        <v>0.21429999999999999</v>
      </c>
      <c r="J959">
        <v>0.21429999999999999</v>
      </c>
      <c r="K959">
        <v>0.21429999999999999</v>
      </c>
      <c r="L959">
        <v>0.21429999999999999</v>
      </c>
    </row>
    <row r="960" spans="1:12" x14ac:dyDescent="0.45">
      <c r="A960" t="s">
        <v>2045</v>
      </c>
      <c r="B960">
        <v>2007</v>
      </c>
      <c r="C960" t="s">
        <v>2007</v>
      </c>
      <c r="D960">
        <v>7.1000000000000004E-3</v>
      </c>
      <c r="E960">
        <v>7.1000000000000004E-3</v>
      </c>
      <c r="F960">
        <v>7.1000000000000004E-3</v>
      </c>
      <c r="G960">
        <v>7.1000000000000004E-3</v>
      </c>
      <c r="H960">
        <v>7.1000000000000004E-3</v>
      </c>
      <c r="I960">
        <v>7.1000000000000004E-3</v>
      </c>
      <c r="J960">
        <v>7.1000000000000004E-3</v>
      </c>
      <c r="K960">
        <v>7.1000000000000004E-3</v>
      </c>
      <c r="L960">
        <v>7.1000000000000004E-3</v>
      </c>
    </row>
    <row r="961" spans="1:12" x14ac:dyDescent="0.45">
      <c r="A961" t="s">
        <v>2046</v>
      </c>
      <c r="B961">
        <v>2007</v>
      </c>
      <c r="C961" t="s">
        <v>2007</v>
      </c>
      <c r="D961">
        <v>2.2000000000000001E-3</v>
      </c>
      <c r="E961">
        <v>2.2000000000000001E-3</v>
      </c>
      <c r="F961">
        <v>2.2000000000000001E-3</v>
      </c>
      <c r="G961">
        <v>2.2000000000000001E-3</v>
      </c>
      <c r="H961">
        <v>2.2000000000000001E-3</v>
      </c>
      <c r="I961">
        <v>2.2000000000000001E-3</v>
      </c>
      <c r="J961">
        <v>2.2000000000000001E-3</v>
      </c>
      <c r="K961">
        <v>2.2000000000000001E-3</v>
      </c>
      <c r="L961">
        <v>2.2000000000000001E-3</v>
      </c>
    </row>
    <row r="962" spans="1:12" x14ac:dyDescent="0.45">
      <c r="A962" t="s">
        <v>2046</v>
      </c>
      <c r="B962">
        <v>2007</v>
      </c>
      <c r="C962" t="s">
        <v>2008</v>
      </c>
      <c r="D962">
        <v>0.21890000000000001</v>
      </c>
      <c r="E962">
        <v>0.21890000000000001</v>
      </c>
      <c r="F962">
        <v>0.21890000000000001</v>
      </c>
      <c r="G962">
        <v>0.21890000000000001</v>
      </c>
      <c r="H962">
        <v>0.21890000000000001</v>
      </c>
      <c r="I962">
        <v>0.21890000000000001</v>
      </c>
      <c r="J962">
        <v>0.21890000000000001</v>
      </c>
      <c r="K962">
        <v>0.21890000000000001</v>
      </c>
      <c r="L962">
        <v>0.21890000000000001</v>
      </c>
    </row>
    <row r="963" spans="1:12" x14ac:dyDescent="0.45">
      <c r="A963" t="s">
        <v>2046</v>
      </c>
      <c r="B963">
        <v>2007</v>
      </c>
      <c r="C963" t="s">
        <v>2010</v>
      </c>
      <c r="D963">
        <v>0.11609999999999999</v>
      </c>
      <c r="E963">
        <v>0.11609999999999999</v>
      </c>
      <c r="F963">
        <v>0.11609999999999999</v>
      </c>
      <c r="G963">
        <v>0.11609999999999999</v>
      </c>
      <c r="H963">
        <v>0.11609999999999999</v>
      </c>
      <c r="I963">
        <v>0.11609999999999999</v>
      </c>
      <c r="J963">
        <v>0.11609999999999999</v>
      </c>
      <c r="K963">
        <v>0.11609999999999999</v>
      </c>
      <c r="L963">
        <v>0.11609999999999999</v>
      </c>
    </row>
    <row r="964" spans="1:12" x14ac:dyDescent="0.45">
      <c r="A964" t="s">
        <v>2046</v>
      </c>
      <c r="B964">
        <v>2007</v>
      </c>
      <c r="C964" t="s">
        <v>2006</v>
      </c>
      <c r="D964">
        <v>0.89980000000000004</v>
      </c>
      <c r="E964">
        <v>0.89980000000000004</v>
      </c>
      <c r="F964">
        <v>0.89980000000000004</v>
      </c>
      <c r="G964">
        <v>0.89980000000000004</v>
      </c>
      <c r="H964">
        <v>0.89980000000000004</v>
      </c>
      <c r="I964">
        <v>0.89980000000000004</v>
      </c>
      <c r="J964">
        <v>0.89980000000000004</v>
      </c>
      <c r="K964">
        <v>0.89980000000000004</v>
      </c>
      <c r="L964">
        <v>0.89980000000000004</v>
      </c>
    </row>
    <row r="965" spans="1:12" x14ac:dyDescent="0.45">
      <c r="A965" t="s">
        <v>2046</v>
      </c>
      <c r="B965">
        <v>2007</v>
      </c>
      <c r="C965" t="s">
        <v>2005</v>
      </c>
      <c r="D965">
        <v>1.3355999999999999</v>
      </c>
      <c r="E965">
        <v>1.3355999999999999</v>
      </c>
      <c r="F965">
        <v>1.3355999999999999</v>
      </c>
      <c r="G965">
        <v>1.3355999999999999</v>
      </c>
      <c r="H965">
        <v>1.3355999999999999</v>
      </c>
      <c r="I965">
        <v>1.3355999999999999</v>
      </c>
      <c r="J965">
        <v>1.3355999999999999</v>
      </c>
      <c r="K965">
        <v>1.3355999999999999</v>
      </c>
      <c r="L965">
        <v>1.3355999999999999</v>
      </c>
    </row>
    <row r="966" spans="1:12" x14ac:dyDescent="0.45">
      <c r="A966" t="s">
        <v>2046</v>
      </c>
      <c r="B966">
        <v>2007</v>
      </c>
      <c r="C966" t="s">
        <v>2011</v>
      </c>
      <c r="D966">
        <v>2.81E-2</v>
      </c>
      <c r="E966">
        <v>2.81E-2</v>
      </c>
      <c r="F966">
        <v>2.81E-2</v>
      </c>
      <c r="G966">
        <v>2.81E-2</v>
      </c>
      <c r="H966">
        <v>2.81E-2</v>
      </c>
      <c r="I966">
        <v>2.81E-2</v>
      </c>
      <c r="J966">
        <v>2.81E-2</v>
      </c>
      <c r="K966">
        <v>2.81E-2</v>
      </c>
      <c r="L966">
        <v>2.81E-2</v>
      </c>
    </row>
    <row r="967" spans="1:12" x14ac:dyDescent="0.45">
      <c r="A967" t="s">
        <v>2046</v>
      </c>
      <c r="B967">
        <v>2007</v>
      </c>
      <c r="C967" t="s">
        <v>2009</v>
      </c>
      <c r="D967">
        <v>7.0400000000000004E-2</v>
      </c>
      <c r="E967">
        <v>7.0400000000000004E-2</v>
      </c>
      <c r="F967">
        <v>7.0400000000000004E-2</v>
      </c>
      <c r="G967">
        <v>7.0400000000000004E-2</v>
      </c>
      <c r="H967">
        <v>7.0400000000000004E-2</v>
      </c>
      <c r="I967">
        <v>7.0400000000000004E-2</v>
      </c>
      <c r="J967">
        <v>7.0400000000000004E-2</v>
      </c>
      <c r="K967">
        <v>7.0400000000000004E-2</v>
      </c>
      <c r="L967">
        <v>7.0400000000000004E-2</v>
      </c>
    </row>
    <row r="968" spans="1:12" x14ac:dyDescent="0.45">
      <c r="A968" t="s">
        <v>2047</v>
      </c>
      <c r="B968">
        <v>2007</v>
      </c>
      <c r="C968" t="s">
        <v>2007</v>
      </c>
      <c r="D968">
        <v>2.3E-3</v>
      </c>
      <c r="E968">
        <v>2.3E-3</v>
      </c>
      <c r="F968">
        <v>2.3E-3</v>
      </c>
      <c r="G968">
        <v>2.3E-3</v>
      </c>
      <c r="H968">
        <v>2.3E-3</v>
      </c>
      <c r="I968">
        <v>2.3E-3</v>
      </c>
      <c r="J968">
        <v>2.3E-3</v>
      </c>
      <c r="K968">
        <v>2.3E-3</v>
      </c>
      <c r="L968">
        <v>2.3E-3</v>
      </c>
    </row>
    <row r="969" spans="1:12" x14ac:dyDescent="0.45">
      <c r="A969" t="s">
        <v>2047</v>
      </c>
      <c r="B969">
        <v>2007</v>
      </c>
      <c r="C969" t="s">
        <v>2009</v>
      </c>
      <c r="D969">
        <v>5.8299999999999998E-2</v>
      </c>
      <c r="E969">
        <v>5.8299999999999998E-2</v>
      </c>
      <c r="F969">
        <v>5.8299999999999998E-2</v>
      </c>
      <c r="G969">
        <v>5.8299999999999998E-2</v>
      </c>
      <c r="H969">
        <v>5.8299999999999998E-2</v>
      </c>
      <c r="I969">
        <v>5.8299999999999998E-2</v>
      </c>
      <c r="J969">
        <v>5.8299999999999998E-2</v>
      </c>
      <c r="K969">
        <v>5.8299999999999998E-2</v>
      </c>
      <c r="L969">
        <v>5.8299999999999998E-2</v>
      </c>
    </row>
    <row r="970" spans="1:12" x14ac:dyDescent="0.45">
      <c r="A970" t="s">
        <v>2047</v>
      </c>
      <c r="B970">
        <v>2007</v>
      </c>
      <c r="C970" t="s">
        <v>2005</v>
      </c>
      <c r="D970">
        <v>1.0972999999999999</v>
      </c>
      <c r="E970">
        <v>1.0972999999999999</v>
      </c>
      <c r="F970">
        <v>1.0972999999999999</v>
      </c>
      <c r="G970">
        <v>1.0972999999999999</v>
      </c>
      <c r="H970">
        <v>1.0972999999999999</v>
      </c>
      <c r="I970">
        <v>1.0972999999999999</v>
      </c>
      <c r="J970">
        <v>1.0972999999999999</v>
      </c>
      <c r="K970">
        <v>1.0972999999999999</v>
      </c>
      <c r="L970">
        <v>1.0972999999999999</v>
      </c>
    </row>
    <row r="971" spans="1:12" x14ac:dyDescent="0.45">
      <c r="A971" t="s">
        <v>2047</v>
      </c>
      <c r="B971">
        <v>2007</v>
      </c>
      <c r="C971" t="s">
        <v>2010</v>
      </c>
      <c r="D971">
        <v>0.1201</v>
      </c>
      <c r="E971">
        <v>0.1201</v>
      </c>
      <c r="F971">
        <v>0.1201</v>
      </c>
      <c r="G971">
        <v>0.1201</v>
      </c>
      <c r="H971">
        <v>0.1201</v>
      </c>
      <c r="I971">
        <v>0.1201</v>
      </c>
      <c r="J971">
        <v>0.1201</v>
      </c>
      <c r="K971">
        <v>0.1201</v>
      </c>
      <c r="L971">
        <v>0.1201</v>
      </c>
    </row>
    <row r="972" spans="1:12" x14ac:dyDescent="0.45">
      <c r="A972" t="s">
        <v>2047</v>
      </c>
      <c r="B972">
        <v>2007</v>
      </c>
      <c r="C972" t="s">
        <v>2011</v>
      </c>
      <c r="D972">
        <v>2.9100000000000001E-2</v>
      </c>
      <c r="E972">
        <v>2.9100000000000001E-2</v>
      </c>
      <c r="F972">
        <v>2.9100000000000001E-2</v>
      </c>
      <c r="G972">
        <v>2.9100000000000001E-2</v>
      </c>
      <c r="H972">
        <v>2.9100000000000001E-2</v>
      </c>
      <c r="I972">
        <v>2.9100000000000001E-2</v>
      </c>
      <c r="J972">
        <v>2.9100000000000001E-2</v>
      </c>
      <c r="K972">
        <v>2.9100000000000001E-2</v>
      </c>
      <c r="L972">
        <v>2.9100000000000001E-2</v>
      </c>
    </row>
    <row r="973" spans="1:12" x14ac:dyDescent="0.45">
      <c r="A973" t="s">
        <v>2047</v>
      </c>
      <c r="B973">
        <v>2007</v>
      </c>
      <c r="C973" t="s">
        <v>2008</v>
      </c>
      <c r="D973">
        <v>0.22639999999999999</v>
      </c>
      <c r="E973">
        <v>0.22639999999999999</v>
      </c>
      <c r="F973">
        <v>0.22639999999999999</v>
      </c>
      <c r="G973">
        <v>0.22639999999999999</v>
      </c>
      <c r="H973">
        <v>0.22639999999999999</v>
      </c>
      <c r="I973">
        <v>0.22639999999999999</v>
      </c>
      <c r="J973">
        <v>0.22639999999999999</v>
      </c>
      <c r="K973">
        <v>0.22639999999999999</v>
      </c>
      <c r="L973">
        <v>0.22639999999999999</v>
      </c>
    </row>
    <row r="974" spans="1:12" x14ac:dyDescent="0.45">
      <c r="A974" t="s">
        <v>2047</v>
      </c>
      <c r="B974">
        <v>2007</v>
      </c>
      <c r="C974" t="s">
        <v>2006</v>
      </c>
      <c r="D974">
        <v>0.66120000000000001</v>
      </c>
      <c r="E974">
        <v>0.66120000000000001</v>
      </c>
      <c r="F974">
        <v>0.66120000000000001</v>
      </c>
      <c r="G974">
        <v>0.66120000000000001</v>
      </c>
      <c r="H974">
        <v>0.66120000000000001</v>
      </c>
      <c r="I974">
        <v>0.66120000000000001</v>
      </c>
      <c r="J974">
        <v>0.66120000000000001</v>
      </c>
      <c r="K974">
        <v>0.66120000000000001</v>
      </c>
      <c r="L974">
        <v>0.66120000000000001</v>
      </c>
    </row>
    <row r="975" spans="1:12" x14ac:dyDescent="0.45">
      <c r="A975" t="s">
        <v>2048</v>
      </c>
      <c r="B975">
        <v>2007</v>
      </c>
      <c r="C975" t="s">
        <v>2009</v>
      </c>
      <c r="D975">
        <v>0.19839999999999999</v>
      </c>
      <c r="E975">
        <v>0.19839999999999999</v>
      </c>
      <c r="F975">
        <v>0.19839999999999999</v>
      </c>
      <c r="G975">
        <v>0.19839999999999999</v>
      </c>
      <c r="H975">
        <v>0.19839999999999999</v>
      </c>
      <c r="I975">
        <v>0.19839999999999999</v>
      </c>
      <c r="J975">
        <v>0.19839999999999999</v>
      </c>
      <c r="K975">
        <v>0.19839999999999999</v>
      </c>
      <c r="L975">
        <v>0.19839999999999999</v>
      </c>
    </row>
    <row r="976" spans="1:12" x14ac:dyDescent="0.45">
      <c r="A976" t="s">
        <v>2048</v>
      </c>
      <c r="B976">
        <v>2007</v>
      </c>
      <c r="C976" t="s">
        <v>2008</v>
      </c>
      <c r="D976">
        <v>0.77039999999999997</v>
      </c>
      <c r="E976">
        <v>0.77039999999999997</v>
      </c>
      <c r="F976">
        <v>0.77039999999999997</v>
      </c>
      <c r="G976">
        <v>0.77039999999999997</v>
      </c>
      <c r="H976">
        <v>0.77039999999999997</v>
      </c>
      <c r="I976">
        <v>0.77039999999999997</v>
      </c>
      <c r="J976">
        <v>0.77039999999999997</v>
      </c>
      <c r="K976">
        <v>0.77039999999999997</v>
      </c>
      <c r="L976">
        <v>0.77039999999999997</v>
      </c>
    </row>
    <row r="977" spans="1:12" x14ac:dyDescent="0.45">
      <c r="A977" t="s">
        <v>2048</v>
      </c>
      <c r="B977">
        <v>2007</v>
      </c>
      <c r="C977" t="s">
        <v>2006</v>
      </c>
      <c r="D977">
        <v>2.0634999999999999</v>
      </c>
      <c r="E977">
        <v>2.0634999999999999</v>
      </c>
      <c r="F977">
        <v>2.0634999999999999</v>
      </c>
      <c r="G977">
        <v>2.0634999999999999</v>
      </c>
      <c r="H977">
        <v>2.0634999999999999</v>
      </c>
      <c r="I977">
        <v>2.0634999999999999</v>
      </c>
      <c r="J977">
        <v>2.0634999999999999</v>
      </c>
      <c r="K977">
        <v>2.0634999999999999</v>
      </c>
      <c r="L977">
        <v>2.0634999999999999</v>
      </c>
    </row>
    <row r="978" spans="1:12" x14ac:dyDescent="0.45">
      <c r="A978" t="s">
        <v>2048</v>
      </c>
      <c r="B978">
        <v>2007</v>
      </c>
      <c r="C978" t="s">
        <v>2005</v>
      </c>
      <c r="D978">
        <v>3.5476999999999999</v>
      </c>
      <c r="E978">
        <v>3.5476999999999999</v>
      </c>
      <c r="F978">
        <v>3.5476999999999999</v>
      </c>
      <c r="G978">
        <v>3.5476999999999999</v>
      </c>
      <c r="H978">
        <v>3.5476999999999999</v>
      </c>
      <c r="I978">
        <v>3.5476999999999999</v>
      </c>
      <c r="J978">
        <v>3.5476999999999999</v>
      </c>
      <c r="K978">
        <v>3.5476999999999999</v>
      </c>
      <c r="L978">
        <v>3.5476999999999999</v>
      </c>
    </row>
    <row r="979" spans="1:12" x14ac:dyDescent="0.45">
      <c r="A979" t="s">
        <v>2048</v>
      </c>
      <c r="B979">
        <v>2007</v>
      </c>
      <c r="C979" t="s">
        <v>2007</v>
      </c>
      <c r="D979">
        <v>7.7000000000000002E-3</v>
      </c>
      <c r="E979">
        <v>7.7000000000000002E-3</v>
      </c>
      <c r="F979">
        <v>7.7000000000000002E-3</v>
      </c>
      <c r="G979">
        <v>7.7000000000000002E-3</v>
      </c>
      <c r="H979">
        <v>7.7000000000000002E-3</v>
      </c>
      <c r="I979">
        <v>7.7000000000000002E-3</v>
      </c>
      <c r="J979">
        <v>7.7000000000000002E-3</v>
      </c>
      <c r="K979">
        <v>7.7000000000000002E-3</v>
      </c>
      <c r="L979">
        <v>7.7000000000000002E-3</v>
      </c>
    </row>
    <row r="980" spans="1:12" x14ac:dyDescent="0.45">
      <c r="A980" t="s">
        <v>2048</v>
      </c>
      <c r="B980">
        <v>2007</v>
      </c>
      <c r="C980" t="s">
        <v>2011</v>
      </c>
      <c r="D980">
        <v>9.9000000000000005E-2</v>
      </c>
      <c r="E980">
        <v>9.9000000000000005E-2</v>
      </c>
      <c r="F980">
        <v>9.9000000000000005E-2</v>
      </c>
      <c r="G980">
        <v>9.9000000000000005E-2</v>
      </c>
      <c r="H980">
        <v>9.9000000000000005E-2</v>
      </c>
      <c r="I980">
        <v>9.9000000000000005E-2</v>
      </c>
      <c r="J980">
        <v>9.9000000000000005E-2</v>
      </c>
      <c r="K980">
        <v>9.9000000000000005E-2</v>
      </c>
      <c r="L980">
        <v>9.9000000000000005E-2</v>
      </c>
    </row>
    <row r="981" spans="1:12" x14ac:dyDescent="0.45">
      <c r="A981" t="s">
        <v>2048</v>
      </c>
      <c r="B981">
        <v>2007</v>
      </c>
      <c r="C981" t="s">
        <v>2010</v>
      </c>
      <c r="D981">
        <v>0.40870000000000001</v>
      </c>
      <c r="E981">
        <v>0.40870000000000001</v>
      </c>
      <c r="F981">
        <v>0.40870000000000001</v>
      </c>
      <c r="G981">
        <v>0.40870000000000001</v>
      </c>
      <c r="H981">
        <v>0.40870000000000001</v>
      </c>
      <c r="I981">
        <v>0.40870000000000001</v>
      </c>
      <c r="J981">
        <v>0.40870000000000001</v>
      </c>
      <c r="K981">
        <v>0.40870000000000001</v>
      </c>
      <c r="L981">
        <v>0.40870000000000001</v>
      </c>
    </row>
    <row r="982" spans="1:12" x14ac:dyDescent="0.45">
      <c r="A982" t="s">
        <v>2049</v>
      </c>
      <c r="B982">
        <v>2007</v>
      </c>
      <c r="C982" t="s">
        <v>2007</v>
      </c>
      <c r="D982">
        <v>6.9999999999999999E-4</v>
      </c>
      <c r="E982">
        <v>6.9999999999999999E-4</v>
      </c>
      <c r="F982">
        <v>6.9999999999999999E-4</v>
      </c>
      <c r="G982">
        <v>6.9999999999999999E-4</v>
      </c>
      <c r="H982">
        <v>6.9999999999999999E-4</v>
      </c>
      <c r="I982">
        <v>6.9999999999999999E-4</v>
      </c>
      <c r="J982">
        <v>6.9999999999999999E-4</v>
      </c>
      <c r="K982">
        <v>6.9999999999999999E-4</v>
      </c>
      <c r="L982">
        <v>6.9999999999999999E-4</v>
      </c>
    </row>
    <row r="983" spans="1:12" x14ac:dyDescent="0.45">
      <c r="A983" t="s">
        <v>2049</v>
      </c>
      <c r="B983">
        <v>2007</v>
      </c>
      <c r="C983" t="s">
        <v>2011</v>
      </c>
      <c r="D983">
        <v>8.6999999999999994E-3</v>
      </c>
      <c r="E983">
        <v>8.6999999999999994E-3</v>
      </c>
      <c r="F983">
        <v>8.6999999999999994E-3</v>
      </c>
      <c r="G983">
        <v>8.6999999999999994E-3</v>
      </c>
      <c r="H983">
        <v>8.6999999999999994E-3</v>
      </c>
      <c r="I983">
        <v>8.6999999999999994E-3</v>
      </c>
      <c r="J983">
        <v>8.6999999999999994E-3</v>
      </c>
      <c r="K983">
        <v>8.6999999999999994E-3</v>
      </c>
      <c r="L983">
        <v>8.6999999999999994E-3</v>
      </c>
    </row>
    <row r="984" spans="1:12" x14ac:dyDescent="0.45">
      <c r="A984" t="s">
        <v>2049</v>
      </c>
      <c r="B984">
        <v>2007</v>
      </c>
      <c r="C984" t="s">
        <v>2006</v>
      </c>
      <c r="D984">
        <v>0.17369999999999999</v>
      </c>
      <c r="E984">
        <v>0.17369999999999999</v>
      </c>
      <c r="F984">
        <v>0.17369999999999999</v>
      </c>
      <c r="G984">
        <v>0.17369999999999999</v>
      </c>
      <c r="H984">
        <v>0.17369999999999999</v>
      </c>
      <c r="I984">
        <v>0.17369999999999999</v>
      </c>
      <c r="J984">
        <v>0.17369999999999999</v>
      </c>
      <c r="K984">
        <v>0.17369999999999999</v>
      </c>
      <c r="L984">
        <v>0.17369999999999999</v>
      </c>
    </row>
    <row r="985" spans="1:12" x14ac:dyDescent="0.45">
      <c r="A985" t="s">
        <v>2049</v>
      </c>
      <c r="B985">
        <v>2007</v>
      </c>
      <c r="C985" t="s">
        <v>2010</v>
      </c>
      <c r="D985">
        <v>3.5999999999999997E-2</v>
      </c>
      <c r="E985">
        <v>3.5999999999999997E-2</v>
      </c>
      <c r="F985">
        <v>3.5999999999999997E-2</v>
      </c>
      <c r="G985">
        <v>3.5999999999999997E-2</v>
      </c>
      <c r="H985">
        <v>3.5999999999999997E-2</v>
      </c>
      <c r="I985">
        <v>3.5999999999999997E-2</v>
      </c>
      <c r="J985">
        <v>3.5999999999999997E-2</v>
      </c>
      <c r="K985">
        <v>3.5999999999999997E-2</v>
      </c>
      <c r="L985">
        <v>3.5999999999999997E-2</v>
      </c>
    </row>
    <row r="986" spans="1:12" x14ac:dyDescent="0.45">
      <c r="A986" t="s">
        <v>2049</v>
      </c>
      <c r="B986">
        <v>2007</v>
      </c>
      <c r="C986" t="s">
        <v>2005</v>
      </c>
      <c r="D986">
        <v>0.3039</v>
      </c>
      <c r="E986">
        <v>0.3039</v>
      </c>
      <c r="F986">
        <v>0.3039</v>
      </c>
      <c r="G986">
        <v>0.3039</v>
      </c>
      <c r="H986">
        <v>0.3039</v>
      </c>
      <c r="I986">
        <v>0.3039</v>
      </c>
      <c r="J986">
        <v>0.3039</v>
      </c>
      <c r="K986">
        <v>0.3039</v>
      </c>
      <c r="L986">
        <v>0.3039</v>
      </c>
    </row>
    <row r="987" spans="1:12" x14ac:dyDescent="0.45">
      <c r="A987" t="s">
        <v>2049</v>
      </c>
      <c r="B987">
        <v>2007</v>
      </c>
      <c r="C987" t="s">
        <v>2009</v>
      </c>
      <c r="D987">
        <v>1.7000000000000001E-2</v>
      </c>
      <c r="E987">
        <v>1.7000000000000001E-2</v>
      </c>
      <c r="F987">
        <v>1.7000000000000001E-2</v>
      </c>
      <c r="G987">
        <v>1.7000000000000001E-2</v>
      </c>
      <c r="H987">
        <v>1.7000000000000001E-2</v>
      </c>
      <c r="I987">
        <v>1.7000000000000001E-2</v>
      </c>
      <c r="J987">
        <v>1.7000000000000001E-2</v>
      </c>
      <c r="K987">
        <v>1.7000000000000001E-2</v>
      </c>
      <c r="L987">
        <v>1.7000000000000001E-2</v>
      </c>
    </row>
    <row r="988" spans="1:12" x14ac:dyDescent="0.45">
      <c r="A988" t="s">
        <v>2049</v>
      </c>
      <c r="B988">
        <v>2007</v>
      </c>
      <c r="C988" t="s">
        <v>2008</v>
      </c>
      <c r="D988">
        <v>6.7799999999999999E-2</v>
      </c>
      <c r="E988">
        <v>6.7799999999999999E-2</v>
      </c>
      <c r="F988">
        <v>6.7799999999999999E-2</v>
      </c>
      <c r="G988">
        <v>6.7799999999999999E-2</v>
      </c>
      <c r="H988">
        <v>6.7799999999999999E-2</v>
      </c>
      <c r="I988">
        <v>6.7799999999999999E-2</v>
      </c>
      <c r="J988">
        <v>6.7799999999999999E-2</v>
      </c>
      <c r="K988">
        <v>6.7799999999999999E-2</v>
      </c>
      <c r="L988">
        <v>6.7799999999999999E-2</v>
      </c>
    </row>
    <row r="989" spans="1:12" x14ac:dyDescent="0.45">
      <c r="A989" t="s">
        <v>2050</v>
      </c>
      <c r="B989">
        <v>2007</v>
      </c>
      <c r="C989" t="s">
        <v>2011</v>
      </c>
      <c r="D989">
        <v>3.4299999999999997E-2</v>
      </c>
      <c r="E989">
        <v>3.4299999999999997E-2</v>
      </c>
      <c r="F989">
        <v>3.4299999999999997E-2</v>
      </c>
      <c r="G989">
        <v>3.4299999999999997E-2</v>
      </c>
      <c r="H989">
        <v>3.4299999999999997E-2</v>
      </c>
      <c r="I989">
        <v>3.4299999999999997E-2</v>
      </c>
      <c r="J989">
        <v>3.4299999999999997E-2</v>
      </c>
      <c r="K989">
        <v>3.4299999999999997E-2</v>
      </c>
      <c r="L989">
        <v>3.4299999999999997E-2</v>
      </c>
    </row>
    <row r="990" spans="1:12" x14ac:dyDescent="0.45">
      <c r="A990" t="s">
        <v>2050</v>
      </c>
      <c r="B990">
        <v>2007</v>
      </c>
      <c r="C990" t="s">
        <v>2005</v>
      </c>
      <c r="D990">
        <v>1.4745999999999999</v>
      </c>
      <c r="E990">
        <v>1.4745999999999999</v>
      </c>
      <c r="F990">
        <v>1.4745999999999999</v>
      </c>
      <c r="G990">
        <v>1.4745999999999999</v>
      </c>
      <c r="H990">
        <v>1.4745999999999999</v>
      </c>
      <c r="I990">
        <v>1.4745999999999999</v>
      </c>
      <c r="J990">
        <v>1.4745999999999999</v>
      </c>
      <c r="K990">
        <v>1.4745999999999999</v>
      </c>
      <c r="L990">
        <v>1.4745999999999999</v>
      </c>
    </row>
    <row r="991" spans="1:12" x14ac:dyDescent="0.45">
      <c r="A991" t="s">
        <v>2050</v>
      </c>
      <c r="B991">
        <v>2007</v>
      </c>
      <c r="C991" t="s">
        <v>2010</v>
      </c>
      <c r="D991">
        <v>0.1414</v>
      </c>
      <c r="E991">
        <v>0.1414</v>
      </c>
      <c r="F991">
        <v>0.1414</v>
      </c>
      <c r="G991">
        <v>0.1414</v>
      </c>
      <c r="H991">
        <v>0.1414</v>
      </c>
      <c r="I991">
        <v>0.1414</v>
      </c>
      <c r="J991">
        <v>0.1414</v>
      </c>
      <c r="K991">
        <v>0.1414</v>
      </c>
      <c r="L991">
        <v>0.1414</v>
      </c>
    </row>
    <row r="992" spans="1:12" x14ac:dyDescent="0.45">
      <c r="A992" t="s">
        <v>2050</v>
      </c>
      <c r="B992">
        <v>2007</v>
      </c>
      <c r="C992" t="s">
        <v>2008</v>
      </c>
      <c r="D992">
        <v>0.2666</v>
      </c>
      <c r="E992">
        <v>0.2666</v>
      </c>
      <c r="F992">
        <v>0.2666</v>
      </c>
      <c r="G992">
        <v>0.2666</v>
      </c>
      <c r="H992">
        <v>0.2666</v>
      </c>
      <c r="I992">
        <v>0.2666</v>
      </c>
      <c r="J992">
        <v>0.2666</v>
      </c>
      <c r="K992">
        <v>0.2666</v>
      </c>
      <c r="L992">
        <v>0.2666</v>
      </c>
    </row>
    <row r="993" spans="1:12" x14ac:dyDescent="0.45">
      <c r="A993" t="s">
        <v>2050</v>
      </c>
      <c r="B993">
        <v>2007</v>
      </c>
      <c r="C993" t="s">
        <v>2006</v>
      </c>
      <c r="D993">
        <v>0.94230000000000003</v>
      </c>
      <c r="E993">
        <v>0.94230000000000003</v>
      </c>
      <c r="F993">
        <v>0.94230000000000003</v>
      </c>
      <c r="G993">
        <v>0.94230000000000003</v>
      </c>
      <c r="H993">
        <v>0.94230000000000003</v>
      </c>
      <c r="I993">
        <v>0.94230000000000003</v>
      </c>
      <c r="J993">
        <v>0.94230000000000003</v>
      </c>
      <c r="K993">
        <v>0.94230000000000003</v>
      </c>
      <c r="L993">
        <v>0.94230000000000003</v>
      </c>
    </row>
    <row r="994" spans="1:12" x14ac:dyDescent="0.45">
      <c r="A994" t="s">
        <v>2050</v>
      </c>
      <c r="B994">
        <v>2007</v>
      </c>
      <c r="C994" t="s">
        <v>2007</v>
      </c>
      <c r="D994">
        <v>2.7000000000000001E-3</v>
      </c>
      <c r="E994">
        <v>2.7000000000000001E-3</v>
      </c>
      <c r="F994">
        <v>2.7000000000000001E-3</v>
      </c>
      <c r="G994">
        <v>2.7000000000000001E-3</v>
      </c>
      <c r="H994">
        <v>2.7000000000000001E-3</v>
      </c>
      <c r="I994">
        <v>2.7000000000000001E-3</v>
      </c>
      <c r="J994">
        <v>2.7000000000000001E-3</v>
      </c>
      <c r="K994">
        <v>2.7000000000000001E-3</v>
      </c>
      <c r="L994">
        <v>2.7000000000000001E-3</v>
      </c>
    </row>
    <row r="995" spans="1:12" x14ac:dyDescent="0.45">
      <c r="A995" t="s">
        <v>2050</v>
      </c>
      <c r="B995">
        <v>2007</v>
      </c>
      <c r="C995" t="s">
        <v>2009</v>
      </c>
      <c r="D995">
        <v>8.7300000000000003E-2</v>
      </c>
      <c r="E995">
        <v>8.7300000000000003E-2</v>
      </c>
      <c r="F995">
        <v>8.7300000000000003E-2</v>
      </c>
      <c r="G995">
        <v>8.7300000000000003E-2</v>
      </c>
      <c r="H995">
        <v>8.7300000000000003E-2</v>
      </c>
      <c r="I995">
        <v>8.7300000000000003E-2</v>
      </c>
      <c r="J995">
        <v>8.7300000000000003E-2</v>
      </c>
      <c r="K995">
        <v>8.7300000000000003E-2</v>
      </c>
      <c r="L995">
        <v>8.7300000000000003E-2</v>
      </c>
    </row>
    <row r="996" spans="1:12" x14ac:dyDescent="0.45">
      <c r="A996" t="s">
        <v>2051</v>
      </c>
      <c r="B996">
        <v>2007</v>
      </c>
      <c r="C996" t="s">
        <v>2010</v>
      </c>
      <c r="D996">
        <v>2.5399999999999999E-2</v>
      </c>
      <c r="E996">
        <v>2.5399999999999999E-2</v>
      </c>
      <c r="F996">
        <v>2.5399999999999999E-2</v>
      </c>
      <c r="G996">
        <v>2.5399999999999999E-2</v>
      </c>
      <c r="H996">
        <v>2.5399999999999999E-2</v>
      </c>
      <c r="I996">
        <v>2.5399999999999999E-2</v>
      </c>
      <c r="J996">
        <v>2.5399999999999999E-2</v>
      </c>
      <c r="K996">
        <v>2.5399999999999999E-2</v>
      </c>
      <c r="L996">
        <v>2.5399999999999999E-2</v>
      </c>
    </row>
    <row r="997" spans="1:12" x14ac:dyDescent="0.45">
      <c r="A997" t="s">
        <v>2051</v>
      </c>
      <c r="B997">
        <v>2007</v>
      </c>
      <c r="C997" t="s">
        <v>2008</v>
      </c>
      <c r="D997">
        <v>4.8000000000000001E-2</v>
      </c>
      <c r="E997">
        <v>4.8000000000000001E-2</v>
      </c>
      <c r="F997">
        <v>4.8000000000000001E-2</v>
      </c>
      <c r="G997">
        <v>4.8000000000000001E-2</v>
      </c>
      <c r="H997">
        <v>4.8000000000000001E-2</v>
      </c>
      <c r="I997">
        <v>4.8000000000000001E-2</v>
      </c>
      <c r="J997">
        <v>4.8000000000000001E-2</v>
      </c>
      <c r="K997">
        <v>4.8000000000000001E-2</v>
      </c>
      <c r="L997">
        <v>4.8000000000000001E-2</v>
      </c>
    </row>
    <row r="998" spans="1:12" x14ac:dyDescent="0.45">
      <c r="A998" t="s">
        <v>2051</v>
      </c>
      <c r="B998">
        <v>2007</v>
      </c>
      <c r="C998" t="s">
        <v>2009</v>
      </c>
      <c r="D998">
        <v>1.4800000000000001E-2</v>
      </c>
      <c r="E998">
        <v>1.4800000000000001E-2</v>
      </c>
      <c r="F998">
        <v>1.4800000000000001E-2</v>
      </c>
      <c r="G998">
        <v>1.4800000000000001E-2</v>
      </c>
      <c r="H998">
        <v>1.4800000000000001E-2</v>
      </c>
      <c r="I998">
        <v>1.4800000000000001E-2</v>
      </c>
      <c r="J998">
        <v>1.4800000000000001E-2</v>
      </c>
      <c r="K998">
        <v>1.4800000000000001E-2</v>
      </c>
      <c r="L998">
        <v>1.4800000000000001E-2</v>
      </c>
    </row>
    <row r="999" spans="1:12" x14ac:dyDescent="0.45">
      <c r="A999" t="s">
        <v>2051</v>
      </c>
      <c r="B999">
        <v>2007</v>
      </c>
      <c r="C999" t="s">
        <v>2007</v>
      </c>
      <c r="D999">
        <v>5.0000000000000001E-4</v>
      </c>
      <c r="E999">
        <v>5.0000000000000001E-4</v>
      </c>
      <c r="F999">
        <v>5.0000000000000001E-4</v>
      </c>
      <c r="G999">
        <v>5.0000000000000001E-4</v>
      </c>
      <c r="H999">
        <v>5.0000000000000001E-4</v>
      </c>
      <c r="I999">
        <v>5.0000000000000001E-4</v>
      </c>
      <c r="J999">
        <v>5.0000000000000001E-4</v>
      </c>
      <c r="K999">
        <v>5.0000000000000001E-4</v>
      </c>
      <c r="L999">
        <v>5.0000000000000001E-4</v>
      </c>
    </row>
    <row r="1000" spans="1:12" x14ac:dyDescent="0.45">
      <c r="A1000" t="s">
        <v>2051</v>
      </c>
      <c r="B1000">
        <v>2007</v>
      </c>
      <c r="C1000" t="s">
        <v>2005</v>
      </c>
      <c r="D1000">
        <v>0.26629999999999998</v>
      </c>
      <c r="E1000">
        <v>0.26629999999999998</v>
      </c>
      <c r="F1000">
        <v>0.26629999999999998</v>
      </c>
      <c r="G1000">
        <v>0.26629999999999998</v>
      </c>
      <c r="H1000">
        <v>0.26629999999999998</v>
      </c>
      <c r="I1000">
        <v>0.26629999999999998</v>
      </c>
      <c r="J1000">
        <v>0.26629999999999998</v>
      </c>
      <c r="K1000">
        <v>0.26629999999999998</v>
      </c>
      <c r="L1000">
        <v>0.26629999999999998</v>
      </c>
    </row>
    <row r="1001" spans="1:12" x14ac:dyDescent="0.45">
      <c r="A1001" t="s">
        <v>2051</v>
      </c>
      <c r="B1001">
        <v>2007</v>
      </c>
      <c r="C1001" t="s">
        <v>2006</v>
      </c>
      <c r="D1001">
        <v>0.1714</v>
      </c>
      <c r="E1001">
        <v>0.1714</v>
      </c>
      <c r="F1001">
        <v>0.1714</v>
      </c>
      <c r="G1001">
        <v>0.1714</v>
      </c>
      <c r="H1001">
        <v>0.1714</v>
      </c>
      <c r="I1001">
        <v>0.1714</v>
      </c>
      <c r="J1001">
        <v>0.1714</v>
      </c>
      <c r="K1001">
        <v>0.1714</v>
      </c>
      <c r="L1001">
        <v>0.1714</v>
      </c>
    </row>
    <row r="1002" spans="1:12" x14ac:dyDescent="0.45">
      <c r="A1002" t="s">
        <v>2051</v>
      </c>
      <c r="B1002">
        <v>2007</v>
      </c>
      <c r="C1002" t="s">
        <v>2011</v>
      </c>
      <c r="D1002">
        <v>6.1999999999999998E-3</v>
      </c>
      <c r="E1002">
        <v>6.1999999999999998E-3</v>
      </c>
      <c r="F1002">
        <v>6.1999999999999998E-3</v>
      </c>
      <c r="G1002">
        <v>6.1999999999999998E-3</v>
      </c>
      <c r="H1002">
        <v>6.1999999999999998E-3</v>
      </c>
      <c r="I1002">
        <v>6.1999999999999998E-3</v>
      </c>
      <c r="J1002">
        <v>6.1999999999999998E-3</v>
      </c>
      <c r="K1002">
        <v>6.1999999999999998E-3</v>
      </c>
      <c r="L1002">
        <v>6.1999999999999998E-3</v>
      </c>
    </row>
    <row r="1003" spans="1:12" x14ac:dyDescent="0.45">
      <c r="A1003" t="s">
        <v>2052</v>
      </c>
      <c r="B1003">
        <v>2007</v>
      </c>
      <c r="C1003" t="s">
        <v>2011</v>
      </c>
      <c r="D1003">
        <v>4.8099999999999997E-2</v>
      </c>
      <c r="E1003">
        <v>4.8099999999999997E-2</v>
      </c>
      <c r="F1003">
        <v>4.8099999999999997E-2</v>
      </c>
      <c r="G1003">
        <v>4.8099999999999997E-2</v>
      </c>
      <c r="H1003">
        <v>4.8099999999999997E-2</v>
      </c>
      <c r="I1003">
        <v>4.8099999999999997E-2</v>
      </c>
      <c r="J1003">
        <v>4.8099999999999997E-2</v>
      </c>
      <c r="K1003">
        <v>4.8099999999999997E-2</v>
      </c>
      <c r="L1003">
        <v>4.8099999999999997E-2</v>
      </c>
    </row>
    <row r="1004" spans="1:12" x14ac:dyDescent="0.45">
      <c r="A1004" t="s">
        <v>2052</v>
      </c>
      <c r="B1004">
        <v>2007</v>
      </c>
      <c r="C1004" t="s">
        <v>2007</v>
      </c>
      <c r="D1004">
        <v>3.7000000000000002E-3</v>
      </c>
      <c r="E1004">
        <v>3.7000000000000002E-3</v>
      </c>
      <c r="F1004">
        <v>3.7000000000000002E-3</v>
      </c>
      <c r="G1004">
        <v>3.7000000000000002E-3</v>
      </c>
      <c r="H1004">
        <v>3.7000000000000002E-3</v>
      </c>
      <c r="I1004">
        <v>3.7000000000000002E-3</v>
      </c>
      <c r="J1004">
        <v>3.7000000000000002E-3</v>
      </c>
      <c r="K1004">
        <v>3.7000000000000002E-3</v>
      </c>
      <c r="L1004">
        <v>3.7000000000000002E-3</v>
      </c>
    </row>
    <row r="1005" spans="1:12" x14ac:dyDescent="0.45">
      <c r="A1005" t="s">
        <v>2052</v>
      </c>
      <c r="B1005">
        <v>2007</v>
      </c>
      <c r="C1005" t="s">
        <v>2010</v>
      </c>
      <c r="D1005">
        <v>0.1986</v>
      </c>
      <c r="E1005">
        <v>0.1986</v>
      </c>
      <c r="F1005">
        <v>0.1986</v>
      </c>
      <c r="G1005">
        <v>0.1986</v>
      </c>
      <c r="H1005">
        <v>0.1986</v>
      </c>
      <c r="I1005">
        <v>0.1986</v>
      </c>
      <c r="J1005">
        <v>0.1986</v>
      </c>
      <c r="K1005">
        <v>0.1986</v>
      </c>
      <c r="L1005">
        <v>0.1986</v>
      </c>
    </row>
    <row r="1006" spans="1:12" x14ac:dyDescent="0.45">
      <c r="A1006" t="s">
        <v>2052</v>
      </c>
      <c r="B1006">
        <v>2007</v>
      </c>
      <c r="C1006" t="s">
        <v>2005</v>
      </c>
      <c r="D1006">
        <v>2.1135999999999999</v>
      </c>
      <c r="E1006">
        <v>2.1135999999999999</v>
      </c>
      <c r="F1006">
        <v>2.1135999999999999</v>
      </c>
      <c r="G1006">
        <v>2.1135999999999999</v>
      </c>
      <c r="H1006">
        <v>2.1135999999999999</v>
      </c>
      <c r="I1006">
        <v>2.1135999999999999</v>
      </c>
      <c r="J1006">
        <v>2.1135999999999999</v>
      </c>
      <c r="K1006">
        <v>2.1135999999999999</v>
      </c>
      <c r="L1006">
        <v>2.1135999999999999</v>
      </c>
    </row>
    <row r="1007" spans="1:12" x14ac:dyDescent="0.45">
      <c r="A1007" t="s">
        <v>2052</v>
      </c>
      <c r="B1007">
        <v>2007</v>
      </c>
      <c r="C1007" t="s">
        <v>2006</v>
      </c>
      <c r="D1007">
        <v>1.3698999999999999</v>
      </c>
      <c r="E1007">
        <v>1.3698999999999999</v>
      </c>
      <c r="F1007">
        <v>1.3698999999999999</v>
      </c>
      <c r="G1007">
        <v>1.3698999999999999</v>
      </c>
      <c r="H1007">
        <v>1.3698999999999999</v>
      </c>
      <c r="I1007">
        <v>1.3698999999999999</v>
      </c>
      <c r="J1007">
        <v>1.3698999999999999</v>
      </c>
      <c r="K1007">
        <v>1.3698999999999999</v>
      </c>
      <c r="L1007">
        <v>1.3698999999999999</v>
      </c>
    </row>
    <row r="1008" spans="1:12" x14ac:dyDescent="0.45">
      <c r="A1008" t="s">
        <v>2052</v>
      </c>
      <c r="B1008">
        <v>2007</v>
      </c>
      <c r="C1008" t="s">
        <v>2008</v>
      </c>
      <c r="D1008">
        <v>0.37440000000000001</v>
      </c>
      <c r="E1008">
        <v>0.37440000000000001</v>
      </c>
      <c r="F1008">
        <v>0.37440000000000001</v>
      </c>
      <c r="G1008">
        <v>0.37440000000000001</v>
      </c>
      <c r="H1008">
        <v>0.37440000000000001</v>
      </c>
      <c r="I1008">
        <v>0.37440000000000001</v>
      </c>
      <c r="J1008">
        <v>0.37440000000000001</v>
      </c>
      <c r="K1008">
        <v>0.37440000000000001</v>
      </c>
      <c r="L1008">
        <v>0.37440000000000001</v>
      </c>
    </row>
    <row r="1009" spans="1:12" x14ac:dyDescent="0.45">
      <c r="A1009" t="s">
        <v>2052</v>
      </c>
      <c r="B1009">
        <v>2007</v>
      </c>
      <c r="C1009" t="s">
        <v>2009</v>
      </c>
      <c r="D1009">
        <v>0.11890000000000001</v>
      </c>
      <c r="E1009">
        <v>0.11890000000000001</v>
      </c>
      <c r="F1009">
        <v>0.11890000000000001</v>
      </c>
      <c r="G1009">
        <v>0.11890000000000001</v>
      </c>
      <c r="H1009">
        <v>0.11890000000000001</v>
      </c>
      <c r="I1009">
        <v>0.11890000000000001</v>
      </c>
      <c r="J1009">
        <v>0.11890000000000001</v>
      </c>
      <c r="K1009">
        <v>0.11890000000000001</v>
      </c>
      <c r="L1009">
        <v>0.11890000000000001</v>
      </c>
    </row>
    <row r="1010" spans="1:12" x14ac:dyDescent="0.45">
      <c r="A1010" t="s">
        <v>2053</v>
      </c>
      <c r="B1010">
        <v>2007</v>
      </c>
      <c r="C1010" t="s">
        <v>2005</v>
      </c>
      <c r="D1010">
        <v>7.6405000000000003</v>
      </c>
      <c r="E1010">
        <v>7.6405000000000003</v>
      </c>
      <c r="F1010">
        <v>7.6405000000000003</v>
      </c>
      <c r="G1010">
        <v>7.6405000000000003</v>
      </c>
      <c r="H1010">
        <v>7.6405000000000003</v>
      </c>
      <c r="I1010">
        <v>7.6405000000000003</v>
      </c>
      <c r="J1010">
        <v>7.6405000000000003</v>
      </c>
      <c r="K1010">
        <v>7.6405000000000003</v>
      </c>
      <c r="L1010">
        <v>7.6405000000000003</v>
      </c>
    </row>
    <row r="1011" spans="1:12" x14ac:dyDescent="0.45">
      <c r="A1011" t="s">
        <v>2053</v>
      </c>
      <c r="B1011">
        <v>2007</v>
      </c>
      <c r="C1011" t="s">
        <v>2009</v>
      </c>
      <c r="D1011">
        <v>0.43719999999999998</v>
      </c>
      <c r="E1011">
        <v>0.43719999999999998</v>
      </c>
      <c r="F1011">
        <v>0.43719999999999998</v>
      </c>
      <c r="G1011">
        <v>0.43719999999999998</v>
      </c>
      <c r="H1011">
        <v>0.43719999999999998</v>
      </c>
      <c r="I1011">
        <v>0.43719999999999998</v>
      </c>
      <c r="J1011">
        <v>0.43719999999999998</v>
      </c>
      <c r="K1011">
        <v>0.43719999999999998</v>
      </c>
      <c r="L1011">
        <v>0.43719999999999998</v>
      </c>
    </row>
    <row r="1012" spans="1:12" x14ac:dyDescent="0.45">
      <c r="A1012" t="s">
        <v>2053</v>
      </c>
      <c r="B1012">
        <v>2007</v>
      </c>
      <c r="C1012" t="s">
        <v>2008</v>
      </c>
      <c r="D1012">
        <v>1.4505999999999999</v>
      </c>
      <c r="E1012">
        <v>1.4505999999999999</v>
      </c>
      <c r="F1012">
        <v>1.4505999999999999</v>
      </c>
      <c r="G1012">
        <v>1.4505999999999999</v>
      </c>
      <c r="H1012">
        <v>1.4505999999999999</v>
      </c>
      <c r="I1012">
        <v>1.4505999999999999</v>
      </c>
      <c r="J1012">
        <v>1.4505999999999999</v>
      </c>
      <c r="K1012">
        <v>1.4505999999999999</v>
      </c>
      <c r="L1012">
        <v>1.4505999999999999</v>
      </c>
    </row>
    <row r="1013" spans="1:12" x14ac:dyDescent="0.45">
      <c r="A1013" t="s">
        <v>2053</v>
      </c>
      <c r="B1013">
        <v>2007</v>
      </c>
      <c r="C1013" t="s">
        <v>2006</v>
      </c>
      <c r="D1013">
        <v>4.7821999999999996</v>
      </c>
      <c r="E1013">
        <v>4.7821999999999996</v>
      </c>
      <c r="F1013">
        <v>4.7821999999999996</v>
      </c>
      <c r="G1013">
        <v>4.7821999999999996</v>
      </c>
      <c r="H1013">
        <v>4.7821999999999996</v>
      </c>
      <c r="I1013">
        <v>4.7821999999999996</v>
      </c>
      <c r="J1013">
        <v>4.7821999999999996</v>
      </c>
      <c r="K1013">
        <v>4.7821999999999996</v>
      </c>
      <c r="L1013">
        <v>4.7821999999999996</v>
      </c>
    </row>
    <row r="1014" spans="1:12" x14ac:dyDescent="0.45">
      <c r="A1014" t="s">
        <v>2053</v>
      </c>
      <c r="B1014">
        <v>2007</v>
      </c>
      <c r="C1014" t="s">
        <v>2011</v>
      </c>
      <c r="D1014">
        <v>0.18640000000000001</v>
      </c>
      <c r="E1014">
        <v>0.18640000000000001</v>
      </c>
      <c r="F1014">
        <v>0.18640000000000001</v>
      </c>
      <c r="G1014">
        <v>0.18640000000000001</v>
      </c>
      <c r="H1014">
        <v>0.18640000000000001</v>
      </c>
      <c r="I1014">
        <v>0.18640000000000001</v>
      </c>
      <c r="J1014">
        <v>0.18640000000000001</v>
      </c>
      <c r="K1014">
        <v>0.18640000000000001</v>
      </c>
      <c r="L1014">
        <v>0.18640000000000001</v>
      </c>
    </row>
    <row r="1015" spans="1:12" x14ac:dyDescent="0.45">
      <c r="A1015" t="s">
        <v>2053</v>
      </c>
      <c r="B1015">
        <v>2007</v>
      </c>
      <c r="C1015" t="s">
        <v>2007</v>
      </c>
      <c r="D1015">
        <v>1.4500000000000001E-2</v>
      </c>
      <c r="E1015">
        <v>1.4500000000000001E-2</v>
      </c>
      <c r="F1015">
        <v>1.4500000000000001E-2</v>
      </c>
      <c r="G1015">
        <v>1.4500000000000001E-2</v>
      </c>
      <c r="H1015">
        <v>1.4500000000000001E-2</v>
      </c>
      <c r="I1015">
        <v>1.4500000000000001E-2</v>
      </c>
      <c r="J1015">
        <v>1.4500000000000001E-2</v>
      </c>
      <c r="K1015">
        <v>1.4500000000000001E-2</v>
      </c>
      <c r="L1015">
        <v>1.4500000000000001E-2</v>
      </c>
    </row>
    <row r="1016" spans="1:12" x14ac:dyDescent="0.45">
      <c r="A1016" t="s">
        <v>2053</v>
      </c>
      <c r="B1016">
        <v>2007</v>
      </c>
      <c r="C1016" t="s">
        <v>2010</v>
      </c>
      <c r="D1016">
        <v>0.76949999999999996</v>
      </c>
      <c r="E1016">
        <v>0.76949999999999996</v>
      </c>
      <c r="F1016">
        <v>0.76949999999999996</v>
      </c>
      <c r="G1016">
        <v>0.76949999999999996</v>
      </c>
      <c r="H1016">
        <v>0.76949999999999996</v>
      </c>
      <c r="I1016">
        <v>0.76949999999999996</v>
      </c>
      <c r="J1016">
        <v>0.76949999999999996</v>
      </c>
      <c r="K1016">
        <v>0.76949999999999996</v>
      </c>
      <c r="L1016">
        <v>0.76949999999999996</v>
      </c>
    </row>
    <row r="1017" spans="1:12" x14ac:dyDescent="0.45">
      <c r="A1017" t="s">
        <v>2054</v>
      </c>
      <c r="B1017">
        <v>2007</v>
      </c>
      <c r="C1017" t="s">
        <v>2008</v>
      </c>
      <c r="D1017">
        <v>0.15340000000000001</v>
      </c>
      <c r="E1017">
        <v>0.15340000000000001</v>
      </c>
      <c r="F1017">
        <v>0.15340000000000001</v>
      </c>
      <c r="G1017">
        <v>0.15340000000000001</v>
      </c>
      <c r="H1017">
        <v>0.15340000000000001</v>
      </c>
      <c r="I1017">
        <v>0.15340000000000001</v>
      </c>
      <c r="J1017">
        <v>0.15340000000000001</v>
      </c>
      <c r="K1017">
        <v>0.15340000000000001</v>
      </c>
      <c r="L1017">
        <v>0.15340000000000001</v>
      </c>
    </row>
    <row r="1018" spans="1:12" x14ac:dyDescent="0.45">
      <c r="A1018" t="s">
        <v>2054</v>
      </c>
      <c r="B1018">
        <v>2007</v>
      </c>
      <c r="C1018" t="s">
        <v>2005</v>
      </c>
      <c r="D1018">
        <v>0.81920000000000004</v>
      </c>
      <c r="E1018">
        <v>0.81920000000000004</v>
      </c>
      <c r="F1018">
        <v>0.81920000000000004</v>
      </c>
      <c r="G1018">
        <v>0.81920000000000004</v>
      </c>
      <c r="H1018">
        <v>0.81920000000000004</v>
      </c>
      <c r="I1018">
        <v>0.81920000000000004</v>
      </c>
      <c r="J1018">
        <v>0.81920000000000004</v>
      </c>
      <c r="K1018">
        <v>0.81920000000000004</v>
      </c>
      <c r="L1018">
        <v>0.81920000000000004</v>
      </c>
    </row>
    <row r="1019" spans="1:12" x14ac:dyDescent="0.45">
      <c r="A1019" t="s">
        <v>2054</v>
      </c>
      <c r="B1019">
        <v>2007</v>
      </c>
      <c r="C1019" t="s">
        <v>2011</v>
      </c>
      <c r="D1019">
        <v>1.9699999999999999E-2</v>
      </c>
      <c r="E1019">
        <v>1.9699999999999999E-2</v>
      </c>
      <c r="F1019">
        <v>1.9699999999999999E-2</v>
      </c>
      <c r="G1019">
        <v>1.9699999999999999E-2</v>
      </c>
      <c r="H1019">
        <v>1.9699999999999999E-2</v>
      </c>
      <c r="I1019">
        <v>1.9699999999999999E-2</v>
      </c>
      <c r="J1019">
        <v>1.9699999999999999E-2</v>
      </c>
      <c r="K1019">
        <v>1.9699999999999999E-2</v>
      </c>
      <c r="L1019">
        <v>1.9699999999999999E-2</v>
      </c>
    </row>
    <row r="1020" spans="1:12" x14ac:dyDescent="0.45">
      <c r="A1020" t="s">
        <v>2054</v>
      </c>
      <c r="B1020">
        <v>2007</v>
      </c>
      <c r="C1020" t="s">
        <v>2010</v>
      </c>
      <c r="D1020">
        <v>8.14E-2</v>
      </c>
      <c r="E1020">
        <v>8.14E-2</v>
      </c>
      <c r="F1020">
        <v>8.14E-2</v>
      </c>
      <c r="G1020">
        <v>8.14E-2</v>
      </c>
      <c r="H1020">
        <v>8.14E-2</v>
      </c>
      <c r="I1020">
        <v>8.14E-2</v>
      </c>
      <c r="J1020">
        <v>8.14E-2</v>
      </c>
      <c r="K1020">
        <v>8.14E-2</v>
      </c>
      <c r="L1020">
        <v>8.14E-2</v>
      </c>
    </row>
    <row r="1021" spans="1:12" x14ac:dyDescent="0.45">
      <c r="A1021" t="s">
        <v>2054</v>
      </c>
      <c r="B1021">
        <v>2007</v>
      </c>
      <c r="C1021" t="s">
        <v>2007</v>
      </c>
      <c r="D1021">
        <v>1.5E-3</v>
      </c>
      <c r="E1021">
        <v>1.5E-3</v>
      </c>
      <c r="F1021">
        <v>1.5E-3</v>
      </c>
      <c r="G1021">
        <v>1.5E-3</v>
      </c>
      <c r="H1021">
        <v>1.5E-3</v>
      </c>
      <c r="I1021">
        <v>1.5E-3</v>
      </c>
      <c r="J1021">
        <v>1.5E-3</v>
      </c>
      <c r="K1021">
        <v>1.5E-3</v>
      </c>
      <c r="L1021">
        <v>1.5E-3</v>
      </c>
    </row>
    <row r="1022" spans="1:12" x14ac:dyDescent="0.45">
      <c r="A1022" t="s">
        <v>2054</v>
      </c>
      <c r="B1022">
        <v>2007</v>
      </c>
      <c r="C1022" t="s">
        <v>2006</v>
      </c>
      <c r="D1022">
        <v>0.52580000000000005</v>
      </c>
      <c r="E1022">
        <v>0.52580000000000005</v>
      </c>
      <c r="F1022">
        <v>0.52580000000000005</v>
      </c>
      <c r="G1022">
        <v>0.52580000000000005</v>
      </c>
      <c r="H1022">
        <v>0.52580000000000005</v>
      </c>
      <c r="I1022">
        <v>0.52580000000000005</v>
      </c>
      <c r="J1022">
        <v>0.52580000000000005</v>
      </c>
      <c r="K1022">
        <v>0.52580000000000005</v>
      </c>
      <c r="L1022">
        <v>0.52580000000000005</v>
      </c>
    </row>
    <row r="1023" spans="1:12" x14ac:dyDescent="0.45">
      <c r="A1023" t="s">
        <v>2054</v>
      </c>
      <c r="B1023">
        <v>2007</v>
      </c>
      <c r="C1023" t="s">
        <v>2009</v>
      </c>
      <c r="D1023">
        <v>3.7400000000000003E-2</v>
      </c>
      <c r="E1023">
        <v>3.7400000000000003E-2</v>
      </c>
      <c r="F1023">
        <v>3.7400000000000003E-2</v>
      </c>
      <c r="G1023">
        <v>3.7400000000000003E-2</v>
      </c>
      <c r="H1023">
        <v>3.7400000000000003E-2</v>
      </c>
      <c r="I1023">
        <v>3.7400000000000003E-2</v>
      </c>
      <c r="J1023">
        <v>3.7400000000000003E-2</v>
      </c>
      <c r="K1023">
        <v>3.7400000000000003E-2</v>
      </c>
      <c r="L1023">
        <v>3.7400000000000003E-2</v>
      </c>
    </row>
    <row r="1024" spans="1:12" x14ac:dyDescent="0.45">
      <c r="A1024" t="s">
        <v>2055</v>
      </c>
      <c r="B1024">
        <v>2007</v>
      </c>
      <c r="C1024" t="s">
        <v>2006</v>
      </c>
      <c r="D1024">
        <v>0.13719999999999999</v>
      </c>
      <c r="E1024">
        <v>0.13719999999999999</v>
      </c>
      <c r="F1024">
        <v>0.13719999999999999</v>
      </c>
      <c r="G1024">
        <v>0.13719999999999999</v>
      </c>
      <c r="H1024">
        <v>0.13719999999999999</v>
      </c>
      <c r="I1024">
        <v>0.13719999999999999</v>
      </c>
      <c r="J1024">
        <v>0.13719999999999999</v>
      </c>
      <c r="K1024">
        <v>0.13719999999999999</v>
      </c>
      <c r="L1024">
        <v>0.13719999999999999</v>
      </c>
    </row>
    <row r="1025" spans="1:12" x14ac:dyDescent="0.45">
      <c r="A1025" t="s">
        <v>2055</v>
      </c>
      <c r="B1025">
        <v>2007</v>
      </c>
      <c r="C1025" t="s">
        <v>2011</v>
      </c>
      <c r="D1025">
        <v>5.1000000000000004E-3</v>
      </c>
      <c r="E1025">
        <v>5.1000000000000004E-3</v>
      </c>
      <c r="F1025">
        <v>5.1000000000000004E-3</v>
      </c>
      <c r="G1025">
        <v>5.1000000000000004E-3</v>
      </c>
      <c r="H1025">
        <v>5.1000000000000004E-3</v>
      </c>
      <c r="I1025">
        <v>5.1000000000000004E-3</v>
      </c>
      <c r="J1025">
        <v>5.1000000000000004E-3</v>
      </c>
      <c r="K1025">
        <v>5.1000000000000004E-3</v>
      </c>
      <c r="L1025">
        <v>5.1000000000000004E-3</v>
      </c>
    </row>
    <row r="1026" spans="1:12" x14ac:dyDescent="0.45">
      <c r="A1026" t="s">
        <v>2055</v>
      </c>
      <c r="B1026">
        <v>2007</v>
      </c>
      <c r="C1026" t="s">
        <v>2005</v>
      </c>
      <c r="D1026">
        <v>0.21360000000000001</v>
      </c>
      <c r="E1026">
        <v>0.21360000000000001</v>
      </c>
      <c r="F1026">
        <v>0.21360000000000001</v>
      </c>
      <c r="G1026">
        <v>0.21360000000000001</v>
      </c>
      <c r="H1026">
        <v>0.21360000000000001</v>
      </c>
      <c r="I1026">
        <v>0.21360000000000001</v>
      </c>
      <c r="J1026">
        <v>0.21360000000000001</v>
      </c>
      <c r="K1026">
        <v>0.21360000000000001</v>
      </c>
      <c r="L1026">
        <v>0.21360000000000001</v>
      </c>
    </row>
    <row r="1027" spans="1:12" x14ac:dyDescent="0.45">
      <c r="A1027" t="s">
        <v>2055</v>
      </c>
      <c r="B1027">
        <v>2007</v>
      </c>
      <c r="C1027" t="s">
        <v>2009</v>
      </c>
      <c r="D1027">
        <v>1.06E-2</v>
      </c>
      <c r="E1027">
        <v>1.06E-2</v>
      </c>
      <c r="F1027">
        <v>1.06E-2</v>
      </c>
      <c r="G1027">
        <v>1.06E-2</v>
      </c>
      <c r="H1027">
        <v>1.06E-2</v>
      </c>
      <c r="I1027">
        <v>1.06E-2</v>
      </c>
      <c r="J1027">
        <v>1.06E-2</v>
      </c>
      <c r="K1027">
        <v>1.06E-2</v>
      </c>
      <c r="L1027">
        <v>1.06E-2</v>
      </c>
    </row>
    <row r="1028" spans="1:12" x14ac:dyDescent="0.45">
      <c r="A1028" t="s">
        <v>2055</v>
      </c>
      <c r="B1028">
        <v>2007</v>
      </c>
      <c r="C1028" t="s">
        <v>2008</v>
      </c>
      <c r="D1028">
        <v>3.9399999999999998E-2</v>
      </c>
      <c r="E1028">
        <v>3.9399999999999998E-2</v>
      </c>
      <c r="F1028">
        <v>3.9399999999999998E-2</v>
      </c>
      <c r="G1028">
        <v>3.9399999999999998E-2</v>
      </c>
      <c r="H1028">
        <v>3.9399999999999998E-2</v>
      </c>
      <c r="I1028">
        <v>3.9399999999999998E-2</v>
      </c>
      <c r="J1028">
        <v>3.9399999999999998E-2</v>
      </c>
      <c r="K1028">
        <v>3.9399999999999998E-2</v>
      </c>
      <c r="L1028">
        <v>3.9399999999999998E-2</v>
      </c>
    </row>
    <row r="1029" spans="1:12" x14ac:dyDescent="0.45">
      <c r="A1029" t="s">
        <v>2055</v>
      </c>
      <c r="B1029">
        <v>2007</v>
      </c>
      <c r="C1029" t="s">
        <v>2010</v>
      </c>
      <c r="D1029">
        <v>2.0899999999999998E-2</v>
      </c>
      <c r="E1029">
        <v>2.0899999999999998E-2</v>
      </c>
      <c r="F1029">
        <v>2.0899999999999998E-2</v>
      </c>
      <c r="G1029">
        <v>2.0899999999999998E-2</v>
      </c>
      <c r="H1029">
        <v>2.0899999999999998E-2</v>
      </c>
      <c r="I1029">
        <v>2.0899999999999998E-2</v>
      </c>
      <c r="J1029">
        <v>2.0899999999999998E-2</v>
      </c>
      <c r="K1029">
        <v>2.0899999999999998E-2</v>
      </c>
      <c r="L1029">
        <v>2.0899999999999998E-2</v>
      </c>
    </row>
    <row r="1030" spans="1:12" x14ac:dyDescent="0.45">
      <c r="A1030" t="s">
        <v>2055</v>
      </c>
      <c r="B1030">
        <v>2007</v>
      </c>
      <c r="C1030" t="s">
        <v>2007</v>
      </c>
      <c r="D1030">
        <v>4.0000000000000002E-4</v>
      </c>
      <c r="E1030">
        <v>4.0000000000000002E-4</v>
      </c>
      <c r="F1030">
        <v>4.0000000000000002E-4</v>
      </c>
      <c r="G1030">
        <v>4.0000000000000002E-4</v>
      </c>
      <c r="H1030">
        <v>4.0000000000000002E-4</v>
      </c>
      <c r="I1030">
        <v>4.0000000000000002E-4</v>
      </c>
      <c r="J1030">
        <v>4.0000000000000002E-4</v>
      </c>
      <c r="K1030">
        <v>4.0000000000000002E-4</v>
      </c>
      <c r="L1030">
        <v>4.0000000000000002E-4</v>
      </c>
    </row>
    <row r="1031" spans="1:12" x14ac:dyDescent="0.45">
      <c r="A1031" t="s">
        <v>2056</v>
      </c>
      <c r="B1031">
        <v>2007</v>
      </c>
      <c r="C1031" t="s">
        <v>2005</v>
      </c>
      <c r="D1031">
        <v>2.5752000000000002</v>
      </c>
      <c r="E1031">
        <v>2.5752000000000002</v>
      </c>
      <c r="F1031">
        <v>2.5752000000000002</v>
      </c>
      <c r="G1031">
        <v>2.5752000000000002</v>
      </c>
      <c r="H1031">
        <v>2.5752000000000002</v>
      </c>
      <c r="I1031">
        <v>2.5752000000000002</v>
      </c>
      <c r="J1031">
        <v>2.5752000000000002</v>
      </c>
      <c r="K1031">
        <v>2.5752000000000002</v>
      </c>
      <c r="L1031">
        <v>2.5752000000000002</v>
      </c>
    </row>
    <row r="1032" spans="1:12" x14ac:dyDescent="0.45">
      <c r="A1032" t="s">
        <v>2056</v>
      </c>
      <c r="B1032">
        <v>2007</v>
      </c>
      <c r="C1032" t="s">
        <v>2011</v>
      </c>
      <c r="D1032">
        <v>6.13E-2</v>
      </c>
      <c r="E1032">
        <v>6.13E-2</v>
      </c>
      <c r="F1032">
        <v>6.13E-2</v>
      </c>
      <c r="G1032">
        <v>6.13E-2</v>
      </c>
      <c r="H1032">
        <v>6.13E-2</v>
      </c>
      <c r="I1032">
        <v>6.13E-2</v>
      </c>
      <c r="J1032">
        <v>6.13E-2</v>
      </c>
      <c r="K1032">
        <v>6.13E-2</v>
      </c>
      <c r="L1032">
        <v>6.13E-2</v>
      </c>
    </row>
    <row r="1033" spans="1:12" x14ac:dyDescent="0.45">
      <c r="A1033" t="s">
        <v>2056</v>
      </c>
      <c r="B1033">
        <v>2007</v>
      </c>
      <c r="C1033" t="s">
        <v>2008</v>
      </c>
      <c r="D1033">
        <v>0.47710000000000002</v>
      </c>
      <c r="E1033">
        <v>0.47710000000000002</v>
      </c>
      <c r="F1033">
        <v>0.47710000000000002</v>
      </c>
      <c r="G1033">
        <v>0.47710000000000002</v>
      </c>
      <c r="H1033">
        <v>0.47710000000000002</v>
      </c>
      <c r="I1033">
        <v>0.47710000000000002</v>
      </c>
      <c r="J1033">
        <v>0.47710000000000002</v>
      </c>
      <c r="K1033">
        <v>0.47710000000000002</v>
      </c>
      <c r="L1033">
        <v>0.47710000000000002</v>
      </c>
    </row>
    <row r="1034" spans="1:12" x14ac:dyDescent="0.45">
      <c r="A1034" t="s">
        <v>2056</v>
      </c>
      <c r="B1034">
        <v>2007</v>
      </c>
      <c r="C1034" t="s">
        <v>2007</v>
      </c>
      <c r="D1034">
        <v>4.7999999999999996E-3</v>
      </c>
      <c r="E1034">
        <v>4.7999999999999996E-3</v>
      </c>
      <c r="F1034">
        <v>4.7999999999999996E-3</v>
      </c>
      <c r="G1034">
        <v>4.7999999999999996E-3</v>
      </c>
      <c r="H1034">
        <v>4.7999999999999996E-3</v>
      </c>
      <c r="I1034">
        <v>4.7999999999999996E-3</v>
      </c>
      <c r="J1034">
        <v>4.7999999999999996E-3</v>
      </c>
      <c r="K1034">
        <v>4.7999999999999996E-3</v>
      </c>
      <c r="L1034">
        <v>4.7999999999999996E-3</v>
      </c>
    </row>
    <row r="1035" spans="1:12" x14ac:dyDescent="0.45">
      <c r="A1035" t="s">
        <v>2056</v>
      </c>
      <c r="B1035">
        <v>2007</v>
      </c>
      <c r="C1035" t="s">
        <v>2006</v>
      </c>
      <c r="D1035">
        <v>1.6328</v>
      </c>
      <c r="E1035">
        <v>1.6328</v>
      </c>
      <c r="F1035">
        <v>1.6328</v>
      </c>
      <c r="G1035">
        <v>1.6328</v>
      </c>
      <c r="H1035">
        <v>1.6328</v>
      </c>
      <c r="I1035">
        <v>1.6328</v>
      </c>
      <c r="J1035">
        <v>1.6328</v>
      </c>
      <c r="K1035">
        <v>1.6328</v>
      </c>
      <c r="L1035">
        <v>1.6328</v>
      </c>
    </row>
    <row r="1036" spans="1:12" x14ac:dyDescent="0.45">
      <c r="A1036" t="s">
        <v>2056</v>
      </c>
      <c r="B1036">
        <v>2007</v>
      </c>
      <c r="C1036" t="s">
        <v>2010</v>
      </c>
      <c r="D1036">
        <v>0.25309999999999999</v>
      </c>
      <c r="E1036">
        <v>0.25309999999999999</v>
      </c>
      <c r="F1036">
        <v>0.25309999999999999</v>
      </c>
      <c r="G1036">
        <v>0.25309999999999999</v>
      </c>
      <c r="H1036">
        <v>0.25309999999999999</v>
      </c>
      <c r="I1036">
        <v>0.25309999999999999</v>
      </c>
      <c r="J1036">
        <v>0.25309999999999999</v>
      </c>
      <c r="K1036">
        <v>0.25309999999999999</v>
      </c>
      <c r="L1036">
        <v>0.25309999999999999</v>
      </c>
    </row>
    <row r="1037" spans="1:12" x14ac:dyDescent="0.45">
      <c r="A1037" t="s">
        <v>2056</v>
      </c>
      <c r="B1037">
        <v>2007</v>
      </c>
      <c r="C1037" t="s">
        <v>2009</v>
      </c>
      <c r="D1037">
        <v>0.14630000000000001</v>
      </c>
      <c r="E1037">
        <v>0.14630000000000001</v>
      </c>
      <c r="F1037">
        <v>0.14630000000000001</v>
      </c>
      <c r="G1037">
        <v>0.14630000000000001</v>
      </c>
      <c r="H1037">
        <v>0.14630000000000001</v>
      </c>
      <c r="I1037">
        <v>0.14630000000000001</v>
      </c>
      <c r="J1037">
        <v>0.14630000000000001</v>
      </c>
      <c r="K1037">
        <v>0.14630000000000001</v>
      </c>
      <c r="L1037">
        <v>0.14630000000000001</v>
      </c>
    </row>
    <row r="1038" spans="1:12" x14ac:dyDescent="0.45">
      <c r="A1038" t="s">
        <v>2057</v>
      </c>
      <c r="B1038">
        <v>2007</v>
      </c>
      <c r="C1038" t="s">
        <v>2011</v>
      </c>
      <c r="D1038">
        <v>5.1700000000000003E-2</v>
      </c>
      <c r="E1038">
        <v>5.1700000000000003E-2</v>
      </c>
      <c r="F1038">
        <v>5.1700000000000003E-2</v>
      </c>
      <c r="G1038">
        <v>5.1700000000000003E-2</v>
      </c>
      <c r="H1038">
        <v>5.1700000000000003E-2</v>
      </c>
      <c r="I1038">
        <v>5.1700000000000003E-2</v>
      </c>
      <c r="J1038">
        <v>5.1700000000000003E-2</v>
      </c>
      <c r="K1038">
        <v>5.1700000000000003E-2</v>
      </c>
      <c r="L1038">
        <v>5.1700000000000003E-2</v>
      </c>
    </row>
    <row r="1039" spans="1:12" x14ac:dyDescent="0.45">
      <c r="A1039" t="s">
        <v>2057</v>
      </c>
      <c r="B1039">
        <v>2007</v>
      </c>
      <c r="C1039" t="s">
        <v>2006</v>
      </c>
      <c r="D1039">
        <v>1.1539999999999999</v>
      </c>
      <c r="E1039">
        <v>1.1539999999999999</v>
      </c>
      <c r="F1039">
        <v>1.1539999999999999</v>
      </c>
      <c r="G1039">
        <v>1.1539999999999999</v>
      </c>
      <c r="H1039">
        <v>1.1539999999999999</v>
      </c>
      <c r="I1039">
        <v>1.1539999999999999</v>
      </c>
      <c r="J1039">
        <v>1.1539999999999999</v>
      </c>
      <c r="K1039">
        <v>1.1539999999999999</v>
      </c>
      <c r="L1039">
        <v>1.1539999999999999</v>
      </c>
    </row>
    <row r="1040" spans="1:12" x14ac:dyDescent="0.45">
      <c r="A1040" t="s">
        <v>2057</v>
      </c>
      <c r="B1040">
        <v>2007</v>
      </c>
      <c r="C1040" t="s">
        <v>2008</v>
      </c>
      <c r="D1040">
        <v>0.40239999999999998</v>
      </c>
      <c r="E1040">
        <v>0.40239999999999998</v>
      </c>
      <c r="F1040">
        <v>0.40239999999999998</v>
      </c>
      <c r="G1040">
        <v>0.40239999999999998</v>
      </c>
      <c r="H1040">
        <v>0.40239999999999998</v>
      </c>
      <c r="I1040">
        <v>0.40239999999999998</v>
      </c>
      <c r="J1040">
        <v>0.40239999999999998</v>
      </c>
      <c r="K1040">
        <v>0.40239999999999998</v>
      </c>
      <c r="L1040">
        <v>0.40239999999999998</v>
      </c>
    </row>
    <row r="1041" spans="1:12" x14ac:dyDescent="0.45">
      <c r="A1041" t="s">
        <v>2057</v>
      </c>
      <c r="B1041">
        <v>2007</v>
      </c>
      <c r="C1041" t="s">
        <v>2007</v>
      </c>
      <c r="D1041">
        <v>4.0000000000000001E-3</v>
      </c>
      <c r="E1041">
        <v>4.0000000000000001E-3</v>
      </c>
      <c r="F1041">
        <v>4.0000000000000001E-3</v>
      </c>
      <c r="G1041">
        <v>4.0000000000000001E-3</v>
      </c>
      <c r="H1041">
        <v>4.0000000000000001E-3</v>
      </c>
      <c r="I1041">
        <v>4.0000000000000001E-3</v>
      </c>
      <c r="J1041">
        <v>4.0000000000000001E-3</v>
      </c>
      <c r="K1041">
        <v>4.0000000000000001E-3</v>
      </c>
      <c r="L1041">
        <v>4.0000000000000001E-3</v>
      </c>
    </row>
    <row r="1042" spans="1:12" x14ac:dyDescent="0.45">
      <c r="A1042" t="s">
        <v>2057</v>
      </c>
      <c r="B1042">
        <v>2007</v>
      </c>
      <c r="C1042" t="s">
        <v>2005</v>
      </c>
      <c r="D1042">
        <v>1.9067000000000001</v>
      </c>
      <c r="E1042">
        <v>1.9067000000000001</v>
      </c>
      <c r="F1042">
        <v>1.9067000000000001</v>
      </c>
      <c r="G1042">
        <v>1.9067000000000001</v>
      </c>
      <c r="H1042">
        <v>1.9067000000000001</v>
      </c>
      <c r="I1042">
        <v>1.9067000000000001</v>
      </c>
      <c r="J1042">
        <v>1.9067000000000001</v>
      </c>
      <c r="K1042">
        <v>1.9067000000000001</v>
      </c>
      <c r="L1042">
        <v>1.9067000000000001</v>
      </c>
    </row>
    <row r="1043" spans="1:12" x14ac:dyDescent="0.45">
      <c r="A1043" t="s">
        <v>2057</v>
      </c>
      <c r="B1043">
        <v>2007</v>
      </c>
      <c r="C1043" t="s">
        <v>2009</v>
      </c>
      <c r="D1043">
        <v>8.1100000000000005E-2</v>
      </c>
      <c r="E1043">
        <v>8.1100000000000005E-2</v>
      </c>
      <c r="F1043">
        <v>8.1100000000000005E-2</v>
      </c>
      <c r="G1043">
        <v>8.1100000000000005E-2</v>
      </c>
      <c r="H1043">
        <v>8.1100000000000005E-2</v>
      </c>
      <c r="I1043">
        <v>8.1100000000000005E-2</v>
      </c>
      <c r="J1043">
        <v>8.1100000000000005E-2</v>
      </c>
      <c r="K1043">
        <v>8.1100000000000005E-2</v>
      </c>
      <c r="L1043">
        <v>8.1100000000000005E-2</v>
      </c>
    </row>
    <row r="1044" spans="1:12" x14ac:dyDescent="0.45">
      <c r="A1044" t="s">
        <v>2057</v>
      </c>
      <c r="B1044">
        <v>2007</v>
      </c>
      <c r="C1044" t="s">
        <v>2010</v>
      </c>
      <c r="D1044">
        <v>0.21340000000000001</v>
      </c>
      <c r="E1044">
        <v>0.21340000000000001</v>
      </c>
      <c r="F1044">
        <v>0.21340000000000001</v>
      </c>
      <c r="G1044">
        <v>0.21340000000000001</v>
      </c>
      <c r="H1044">
        <v>0.21340000000000001</v>
      </c>
      <c r="I1044">
        <v>0.21340000000000001</v>
      </c>
      <c r="J1044">
        <v>0.21340000000000001</v>
      </c>
      <c r="K1044">
        <v>0.21340000000000001</v>
      </c>
      <c r="L1044">
        <v>0.21340000000000001</v>
      </c>
    </row>
    <row r="1045" spans="1:12" x14ac:dyDescent="0.45">
      <c r="A1045" t="s">
        <v>2058</v>
      </c>
      <c r="B1045">
        <v>2007</v>
      </c>
      <c r="C1045" t="s">
        <v>2011</v>
      </c>
      <c r="D1045">
        <v>4.3E-3</v>
      </c>
      <c r="E1045">
        <v>4.3E-3</v>
      </c>
      <c r="F1045">
        <v>4.3E-3</v>
      </c>
      <c r="G1045">
        <v>4.3E-3</v>
      </c>
      <c r="H1045">
        <v>4.3E-3</v>
      </c>
      <c r="I1045">
        <v>4.3E-3</v>
      </c>
      <c r="J1045">
        <v>4.3E-3</v>
      </c>
      <c r="K1045">
        <v>4.3E-3</v>
      </c>
      <c r="L1045">
        <v>4.3E-3</v>
      </c>
    </row>
    <row r="1046" spans="1:12" x14ac:dyDescent="0.45">
      <c r="A1046" t="s">
        <v>2058</v>
      </c>
      <c r="B1046">
        <v>2007</v>
      </c>
      <c r="C1046" t="s">
        <v>2009</v>
      </c>
      <c r="D1046">
        <v>1.1900000000000001E-2</v>
      </c>
      <c r="E1046">
        <v>1.1900000000000001E-2</v>
      </c>
      <c r="F1046">
        <v>1.1900000000000001E-2</v>
      </c>
      <c r="G1046">
        <v>1.1900000000000001E-2</v>
      </c>
      <c r="H1046">
        <v>1.1900000000000001E-2</v>
      </c>
      <c r="I1046">
        <v>1.1900000000000001E-2</v>
      </c>
      <c r="J1046">
        <v>1.1900000000000001E-2</v>
      </c>
      <c r="K1046">
        <v>1.1900000000000001E-2</v>
      </c>
      <c r="L1046">
        <v>1.1900000000000001E-2</v>
      </c>
    </row>
    <row r="1047" spans="1:12" x14ac:dyDescent="0.45">
      <c r="A1047" t="s">
        <v>2058</v>
      </c>
      <c r="B1047">
        <v>2007</v>
      </c>
      <c r="C1047" t="s">
        <v>2005</v>
      </c>
      <c r="D1047">
        <v>0.1535</v>
      </c>
      <c r="E1047">
        <v>0.1535</v>
      </c>
      <c r="F1047">
        <v>0.1535</v>
      </c>
      <c r="G1047">
        <v>0.1535</v>
      </c>
      <c r="H1047">
        <v>0.1535</v>
      </c>
      <c r="I1047">
        <v>0.1535</v>
      </c>
      <c r="J1047">
        <v>0.1535</v>
      </c>
      <c r="K1047">
        <v>0.1535</v>
      </c>
      <c r="L1047">
        <v>0.1535</v>
      </c>
    </row>
    <row r="1048" spans="1:12" x14ac:dyDescent="0.45">
      <c r="A1048" t="s">
        <v>2058</v>
      </c>
      <c r="B1048">
        <v>2007</v>
      </c>
      <c r="C1048" t="s">
        <v>2010</v>
      </c>
      <c r="D1048">
        <v>1.78E-2</v>
      </c>
      <c r="E1048">
        <v>1.78E-2</v>
      </c>
      <c r="F1048">
        <v>1.78E-2</v>
      </c>
      <c r="G1048">
        <v>1.78E-2</v>
      </c>
      <c r="H1048">
        <v>1.78E-2</v>
      </c>
      <c r="I1048">
        <v>1.78E-2</v>
      </c>
      <c r="J1048">
        <v>1.78E-2</v>
      </c>
      <c r="K1048">
        <v>1.78E-2</v>
      </c>
      <c r="L1048">
        <v>1.78E-2</v>
      </c>
    </row>
    <row r="1049" spans="1:12" x14ac:dyDescent="0.45">
      <c r="A1049" t="s">
        <v>2058</v>
      </c>
      <c r="B1049">
        <v>2007</v>
      </c>
      <c r="C1049" t="s">
        <v>2006</v>
      </c>
      <c r="D1049">
        <v>8.5800000000000001E-2</v>
      </c>
      <c r="E1049">
        <v>8.5800000000000001E-2</v>
      </c>
      <c r="F1049">
        <v>8.5800000000000001E-2</v>
      </c>
      <c r="G1049">
        <v>8.5800000000000001E-2</v>
      </c>
      <c r="H1049">
        <v>8.5800000000000001E-2</v>
      </c>
      <c r="I1049">
        <v>8.5800000000000001E-2</v>
      </c>
      <c r="J1049">
        <v>8.5800000000000001E-2</v>
      </c>
      <c r="K1049">
        <v>8.5800000000000001E-2</v>
      </c>
      <c r="L1049">
        <v>8.5800000000000001E-2</v>
      </c>
    </row>
    <row r="1050" spans="1:12" x14ac:dyDescent="0.45">
      <c r="A1050" t="s">
        <v>2058</v>
      </c>
      <c r="B1050">
        <v>2007</v>
      </c>
      <c r="C1050" t="s">
        <v>2008</v>
      </c>
      <c r="D1050">
        <v>3.3500000000000002E-2</v>
      </c>
      <c r="E1050">
        <v>3.3500000000000002E-2</v>
      </c>
      <c r="F1050">
        <v>3.3500000000000002E-2</v>
      </c>
      <c r="G1050">
        <v>3.3500000000000002E-2</v>
      </c>
      <c r="H1050">
        <v>3.3500000000000002E-2</v>
      </c>
      <c r="I1050">
        <v>3.3500000000000002E-2</v>
      </c>
      <c r="J1050">
        <v>3.3500000000000002E-2</v>
      </c>
      <c r="K1050">
        <v>3.3500000000000002E-2</v>
      </c>
      <c r="L1050">
        <v>3.3500000000000002E-2</v>
      </c>
    </row>
    <row r="1051" spans="1:12" x14ac:dyDescent="0.45">
      <c r="A1051" t="s">
        <v>2058</v>
      </c>
      <c r="B1051">
        <v>2007</v>
      </c>
      <c r="C1051" t="s">
        <v>2007</v>
      </c>
      <c r="D1051">
        <v>2.9999999999999997E-4</v>
      </c>
      <c r="E1051">
        <v>2.9999999999999997E-4</v>
      </c>
      <c r="F1051">
        <v>2.9999999999999997E-4</v>
      </c>
      <c r="G1051">
        <v>2.9999999999999997E-4</v>
      </c>
      <c r="H1051">
        <v>2.9999999999999997E-4</v>
      </c>
      <c r="I1051">
        <v>2.9999999999999997E-4</v>
      </c>
      <c r="J1051">
        <v>2.9999999999999997E-4</v>
      </c>
      <c r="K1051">
        <v>2.9999999999999997E-4</v>
      </c>
      <c r="L1051">
        <v>2.9999999999999997E-4</v>
      </c>
    </row>
    <row r="1052" spans="1:12" x14ac:dyDescent="0.45">
      <c r="A1052" t="s">
        <v>2059</v>
      </c>
      <c r="B1052">
        <v>2007</v>
      </c>
      <c r="C1052" t="s">
        <v>2010</v>
      </c>
      <c r="D1052">
        <v>5.9700000000000003E-2</v>
      </c>
      <c r="E1052">
        <v>5.9700000000000003E-2</v>
      </c>
      <c r="F1052">
        <v>5.9700000000000003E-2</v>
      </c>
      <c r="G1052">
        <v>5.9700000000000003E-2</v>
      </c>
      <c r="H1052">
        <v>5.9700000000000003E-2</v>
      </c>
      <c r="I1052">
        <v>5.9700000000000003E-2</v>
      </c>
      <c r="J1052">
        <v>5.9700000000000003E-2</v>
      </c>
      <c r="K1052">
        <v>5.9700000000000003E-2</v>
      </c>
      <c r="L1052">
        <v>5.9700000000000003E-2</v>
      </c>
    </row>
    <row r="1053" spans="1:12" x14ac:dyDescent="0.45">
      <c r="A1053" t="s">
        <v>2059</v>
      </c>
      <c r="B1053">
        <v>2007</v>
      </c>
      <c r="C1053" t="s">
        <v>2008</v>
      </c>
      <c r="D1053">
        <v>0.11260000000000001</v>
      </c>
      <c r="E1053">
        <v>0.11260000000000001</v>
      </c>
      <c r="F1053">
        <v>0.11260000000000001</v>
      </c>
      <c r="G1053">
        <v>0.11260000000000001</v>
      </c>
      <c r="H1053">
        <v>0.11260000000000001</v>
      </c>
      <c r="I1053">
        <v>0.11260000000000001</v>
      </c>
      <c r="J1053">
        <v>0.11260000000000001</v>
      </c>
      <c r="K1053">
        <v>0.11260000000000001</v>
      </c>
      <c r="L1053">
        <v>0.11260000000000001</v>
      </c>
    </row>
    <row r="1054" spans="1:12" x14ac:dyDescent="0.45">
      <c r="A1054" t="s">
        <v>2059</v>
      </c>
      <c r="B1054">
        <v>2007</v>
      </c>
      <c r="C1054" t="s">
        <v>2009</v>
      </c>
      <c r="D1054">
        <v>3.6900000000000002E-2</v>
      </c>
      <c r="E1054">
        <v>3.6900000000000002E-2</v>
      </c>
      <c r="F1054">
        <v>3.6900000000000002E-2</v>
      </c>
      <c r="G1054">
        <v>3.6900000000000002E-2</v>
      </c>
      <c r="H1054">
        <v>3.6900000000000002E-2</v>
      </c>
      <c r="I1054">
        <v>3.6900000000000002E-2</v>
      </c>
      <c r="J1054">
        <v>3.6900000000000002E-2</v>
      </c>
      <c r="K1054">
        <v>3.6900000000000002E-2</v>
      </c>
      <c r="L1054">
        <v>3.6900000000000002E-2</v>
      </c>
    </row>
    <row r="1055" spans="1:12" x14ac:dyDescent="0.45">
      <c r="A1055" t="s">
        <v>2059</v>
      </c>
      <c r="B1055">
        <v>2007</v>
      </c>
      <c r="C1055" t="s">
        <v>2011</v>
      </c>
      <c r="D1055">
        <v>1.4500000000000001E-2</v>
      </c>
      <c r="E1055">
        <v>1.4500000000000001E-2</v>
      </c>
      <c r="F1055">
        <v>1.4500000000000001E-2</v>
      </c>
      <c r="G1055">
        <v>1.4500000000000001E-2</v>
      </c>
      <c r="H1055">
        <v>1.4500000000000001E-2</v>
      </c>
      <c r="I1055">
        <v>1.4500000000000001E-2</v>
      </c>
      <c r="J1055">
        <v>1.4500000000000001E-2</v>
      </c>
      <c r="K1055">
        <v>1.4500000000000001E-2</v>
      </c>
      <c r="L1055">
        <v>1.4500000000000001E-2</v>
      </c>
    </row>
    <row r="1056" spans="1:12" x14ac:dyDescent="0.45">
      <c r="A1056" t="s">
        <v>2059</v>
      </c>
      <c r="B1056">
        <v>2007</v>
      </c>
      <c r="C1056" t="s">
        <v>2005</v>
      </c>
      <c r="D1056">
        <v>0.57430000000000003</v>
      </c>
      <c r="E1056">
        <v>0.57430000000000003</v>
      </c>
      <c r="F1056">
        <v>0.57430000000000003</v>
      </c>
      <c r="G1056">
        <v>0.57430000000000003</v>
      </c>
      <c r="H1056">
        <v>0.57430000000000003</v>
      </c>
      <c r="I1056">
        <v>0.57430000000000003</v>
      </c>
      <c r="J1056">
        <v>0.57430000000000003</v>
      </c>
      <c r="K1056">
        <v>0.57430000000000003</v>
      </c>
      <c r="L1056">
        <v>0.57430000000000003</v>
      </c>
    </row>
    <row r="1057" spans="1:12" x14ac:dyDescent="0.45">
      <c r="A1057" t="s">
        <v>2059</v>
      </c>
      <c r="B1057">
        <v>2007</v>
      </c>
      <c r="C1057" t="s">
        <v>2006</v>
      </c>
      <c r="D1057">
        <v>0.34949999999999998</v>
      </c>
      <c r="E1057">
        <v>0.34949999999999998</v>
      </c>
      <c r="F1057">
        <v>0.34949999999999998</v>
      </c>
      <c r="G1057">
        <v>0.34949999999999998</v>
      </c>
      <c r="H1057">
        <v>0.34949999999999998</v>
      </c>
      <c r="I1057">
        <v>0.34949999999999998</v>
      </c>
      <c r="J1057">
        <v>0.34949999999999998</v>
      </c>
      <c r="K1057">
        <v>0.34949999999999998</v>
      </c>
      <c r="L1057">
        <v>0.34949999999999998</v>
      </c>
    </row>
    <row r="1058" spans="1:12" x14ac:dyDescent="0.45">
      <c r="A1058" t="s">
        <v>2059</v>
      </c>
      <c r="B1058">
        <v>2007</v>
      </c>
      <c r="C1058" t="s">
        <v>2007</v>
      </c>
      <c r="D1058">
        <v>1.1000000000000001E-3</v>
      </c>
      <c r="E1058">
        <v>1.1000000000000001E-3</v>
      </c>
      <c r="F1058">
        <v>1.1000000000000001E-3</v>
      </c>
      <c r="G1058">
        <v>1.1000000000000001E-3</v>
      </c>
      <c r="H1058">
        <v>1.1000000000000001E-3</v>
      </c>
      <c r="I1058">
        <v>1.1000000000000001E-3</v>
      </c>
      <c r="J1058">
        <v>1.1000000000000001E-3</v>
      </c>
      <c r="K1058">
        <v>1.1000000000000001E-3</v>
      </c>
      <c r="L1058">
        <v>1.1000000000000001E-3</v>
      </c>
    </row>
    <row r="1059" spans="1:12" x14ac:dyDescent="0.45">
      <c r="A1059" t="s">
        <v>2060</v>
      </c>
      <c r="B1059">
        <v>2007</v>
      </c>
      <c r="C1059" t="s">
        <v>2011</v>
      </c>
      <c r="D1059">
        <v>4.4600000000000001E-2</v>
      </c>
      <c r="E1059">
        <v>4.4600000000000001E-2</v>
      </c>
      <c r="F1059">
        <v>4.4600000000000001E-2</v>
      </c>
      <c r="G1059">
        <v>4.4600000000000001E-2</v>
      </c>
      <c r="H1059">
        <v>4.4600000000000001E-2</v>
      </c>
      <c r="I1059">
        <v>4.4600000000000001E-2</v>
      </c>
      <c r="J1059">
        <v>4.4600000000000001E-2</v>
      </c>
      <c r="K1059">
        <v>4.4600000000000001E-2</v>
      </c>
      <c r="L1059">
        <v>4.4600000000000001E-2</v>
      </c>
    </row>
    <row r="1060" spans="1:12" x14ac:dyDescent="0.45">
      <c r="A1060" t="s">
        <v>2060</v>
      </c>
      <c r="B1060">
        <v>2007</v>
      </c>
      <c r="C1060" t="s">
        <v>2007</v>
      </c>
      <c r="D1060">
        <v>3.5000000000000001E-3</v>
      </c>
      <c r="E1060">
        <v>3.5000000000000001E-3</v>
      </c>
      <c r="F1060">
        <v>3.5000000000000001E-3</v>
      </c>
      <c r="G1060">
        <v>3.5000000000000001E-3</v>
      </c>
      <c r="H1060">
        <v>3.5000000000000001E-3</v>
      </c>
      <c r="I1060">
        <v>3.5000000000000001E-3</v>
      </c>
      <c r="J1060">
        <v>3.5000000000000001E-3</v>
      </c>
      <c r="K1060">
        <v>3.5000000000000001E-3</v>
      </c>
      <c r="L1060">
        <v>3.5000000000000001E-3</v>
      </c>
    </row>
    <row r="1061" spans="1:12" x14ac:dyDescent="0.45">
      <c r="A1061" t="s">
        <v>2060</v>
      </c>
      <c r="B1061">
        <v>2007</v>
      </c>
      <c r="C1061" t="s">
        <v>2005</v>
      </c>
      <c r="D1061">
        <v>1.8073999999999999</v>
      </c>
      <c r="E1061">
        <v>1.8073999999999999</v>
      </c>
      <c r="F1061">
        <v>1.8073999999999999</v>
      </c>
      <c r="G1061">
        <v>1.8073999999999999</v>
      </c>
      <c r="H1061">
        <v>1.8073999999999999</v>
      </c>
      <c r="I1061">
        <v>1.8073999999999999</v>
      </c>
      <c r="J1061">
        <v>1.8073999999999999</v>
      </c>
      <c r="K1061">
        <v>1.8073999999999999</v>
      </c>
      <c r="L1061">
        <v>1.8073999999999999</v>
      </c>
    </row>
    <row r="1062" spans="1:12" x14ac:dyDescent="0.45">
      <c r="A1062" t="s">
        <v>2060</v>
      </c>
      <c r="B1062">
        <v>2007</v>
      </c>
      <c r="C1062" t="s">
        <v>2009</v>
      </c>
      <c r="D1062">
        <v>0.10630000000000001</v>
      </c>
      <c r="E1062">
        <v>0.10630000000000001</v>
      </c>
      <c r="F1062">
        <v>0.10630000000000001</v>
      </c>
      <c r="G1062">
        <v>0.10630000000000001</v>
      </c>
      <c r="H1062">
        <v>0.10630000000000001</v>
      </c>
      <c r="I1062">
        <v>0.10630000000000001</v>
      </c>
      <c r="J1062">
        <v>0.10630000000000001</v>
      </c>
      <c r="K1062">
        <v>0.10630000000000001</v>
      </c>
      <c r="L1062">
        <v>0.10630000000000001</v>
      </c>
    </row>
    <row r="1063" spans="1:12" x14ac:dyDescent="0.45">
      <c r="A1063" t="s">
        <v>2060</v>
      </c>
      <c r="B1063">
        <v>2007</v>
      </c>
      <c r="C1063" t="s">
        <v>2006</v>
      </c>
      <c r="D1063">
        <v>1.1222000000000001</v>
      </c>
      <c r="E1063">
        <v>1.1222000000000001</v>
      </c>
      <c r="F1063">
        <v>1.1222000000000001</v>
      </c>
      <c r="G1063">
        <v>1.1222000000000001</v>
      </c>
      <c r="H1063">
        <v>1.1222000000000001</v>
      </c>
      <c r="I1063">
        <v>1.1222000000000001</v>
      </c>
      <c r="J1063">
        <v>1.1222000000000001</v>
      </c>
      <c r="K1063">
        <v>1.1222000000000001</v>
      </c>
      <c r="L1063">
        <v>1.1222000000000001</v>
      </c>
    </row>
    <row r="1064" spans="1:12" x14ac:dyDescent="0.45">
      <c r="A1064" t="s">
        <v>2060</v>
      </c>
      <c r="B1064">
        <v>2007</v>
      </c>
      <c r="C1064" t="s">
        <v>2010</v>
      </c>
      <c r="D1064">
        <v>0.184</v>
      </c>
      <c r="E1064">
        <v>0.184</v>
      </c>
      <c r="F1064">
        <v>0.184</v>
      </c>
      <c r="G1064">
        <v>0.184</v>
      </c>
      <c r="H1064">
        <v>0.184</v>
      </c>
      <c r="I1064">
        <v>0.184</v>
      </c>
      <c r="J1064">
        <v>0.184</v>
      </c>
      <c r="K1064">
        <v>0.184</v>
      </c>
      <c r="L1064">
        <v>0.184</v>
      </c>
    </row>
    <row r="1065" spans="1:12" x14ac:dyDescent="0.45">
      <c r="A1065" t="s">
        <v>2060</v>
      </c>
      <c r="B1065">
        <v>2007</v>
      </c>
      <c r="C1065" t="s">
        <v>2008</v>
      </c>
      <c r="D1065">
        <v>0.34689999999999999</v>
      </c>
      <c r="E1065">
        <v>0.34689999999999999</v>
      </c>
      <c r="F1065">
        <v>0.34689999999999999</v>
      </c>
      <c r="G1065">
        <v>0.34689999999999999</v>
      </c>
      <c r="H1065">
        <v>0.34689999999999999</v>
      </c>
      <c r="I1065">
        <v>0.34689999999999999</v>
      </c>
      <c r="J1065">
        <v>0.34689999999999999</v>
      </c>
      <c r="K1065">
        <v>0.34689999999999999</v>
      </c>
      <c r="L1065">
        <v>0.34689999999999999</v>
      </c>
    </row>
    <row r="1066" spans="1:12" x14ac:dyDescent="0.45">
      <c r="A1066" t="s">
        <v>2061</v>
      </c>
      <c r="B1066">
        <v>2007</v>
      </c>
      <c r="C1066" t="s">
        <v>2005</v>
      </c>
      <c r="D1066">
        <v>0.22789999999999999</v>
      </c>
      <c r="E1066">
        <v>0.22789999999999999</v>
      </c>
      <c r="F1066">
        <v>0.22789999999999999</v>
      </c>
      <c r="G1066">
        <v>0.22789999999999999</v>
      </c>
      <c r="H1066">
        <v>0.22789999999999999</v>
      </c>
      <c r="I1066">
        <v>0.22789999999999999</v>
      </c>
      <c r="J1066">
        <v>0.22789999999999999</v>
      </c>
      <c r="K1066">
        <v>0.22789999999999999</v>
      </c>
      <c r="L1066">
        <v>0.22789999999999999</v>
      </c>
    </row>
    <row r="1067" spans="1:12" x14ac:dyDescent="0.45">
      <c r="A1067" t="s">
        <v>2061</v>
      </c>
      <c r="B1067">
        <v>2007</v>
      </c>
      <c r="C1067" t="s">
        <v>2011</v>
      </c>
      <c r="D1067">
        <v>4.1000000000000003E-3</v>
      </c>
      <c r="E1067">
        <v>4.1000000000000003E-3</v>
      </c>
      <c r="F1067">
        <v>4.1000000000000003E-3</v>
      </c>
      <c r="G1067">
        <v>4.1000000000000003E-3</v>
      </c>
      <c r="H1067">
        <v>4.1000000000000003E-3</v>
      </c>
      <c r="I1067">
        <v>4.1000000000000003E-3</v>
      </c>
      <c r="J1067">
        <v>4.1000000000000003E-3</v>
      </c>
      <c r="K1067">
        <v>4.1000000000000003E-3</v>
      </c>
      <c r="L1067">
        <v>4.1000000000000003E-3</v>
      </c>
    </row>
    <row r="1068" spans="1:12" x14ac:dyDescent="0.45">
      <c r="A1068" t="s">
        <v>2061</v>
      </c>
      <c r="B1068">
        <v>2007</v>
      </c>
      <c r="C1068" t="s">
        <v>2009</v>
      </c>
      <c r="D1068">
        <v>8.6E-3</v>
      </c>
      <c r="E1068">
        <v>8.6E-3</v>
      </c>
      <c r="F1068">
        <v>8.6E-3</v>
      </c>
      <c r="G1068">
        <v>8.6E-3</v>
      </c>
      <c r="H1068">
        <v>8.6E-3</v>
      </c>
      <c r="I1068">
        <v>8.6E-3</v>
      </c>
      <c r="J1068">
        <v>8.6E-3</v>
      </c>
      <c r="K1068">
        <v>8.6E-3</v>
      </c>
      <c r="L1068">
        <v>8.6E-3</v>
      </c>
    </row>
    <row r="1069" spans="1:12" x14ac:dyDescent="0.45">
      <c r="A1069" t="s">
        <v>2061</v>
      </c>
      <c r="B1069">
        <v>2007</v>
      </c>
      <c r="C1069" t="s">
        <v>2010</v>
      </c>
      <c r="D1069">
        <v>1.6799999999999999E-2</v>
      </c>
      <c r="E1069">
        <v>1.6799999999999999E-2</v>
      </c>
      <c r="F1069">
        <v>1.6799999999999999E-2</v>
      </c>
      <c r="G1069">
        <v>1.6799999999999999E-2</v>
      </c>
      <c r="H1069">
        <v>1.6799999999999999E-2</v>
      </c>
      <c r="I1069">
        <v>1.6799999999999999E-2</v>
      </c>
      <c r="J1069">
        <v>1.6799999999999999E-2</v>
      </c>
      <c r="K1069">
        <v>1.6799999999999999E-2</v>
      </c>
      <c r="L1069">
        <v>1.6799999999999999E-2</v>
      </c>
    </row>
    <row r="1070" spans="1:12" x14ac:dyDescent="0.45">
      <c r="A1070" t="s">
        <v>2061</v>
      </c>
      <c r="B1070">
        <v>2007</v>
      </c>
      <c r="C1070" t="s">
        <v>2007</v>
      </c>
      <c r="D1070">
        <v>2.9999999999999997E-4</v>
      </c>
      <c r="E1070">
        <v>2.9999999999999997E-4</v>
      </c>
      <c r="F1070">
        <v>2.9999999999999997E-4</v>
      </c>
      <c r="G1070">
        <v>2.9999999999999997E-4</v>
      </c>
      <c r="H1070">
        <v>2.9999999999999997E-4</v>
      </c>
      <c r="I1070">
        <v>2.9999999999999997E-4</v>
      </c>
      <c r="J1070">
        <v>2.9999999999999997E-4</v>
      </c>
      <c r="K1070">
        <v>2.9999999999999997E-4</v>
      </c>
      <c r="L1070">
        <v>2.9999999999999997E-4</v>
      </c>
    </row>
    <row r="1071" spans="1:12" x14ac:dyDescent="0.45">
      <c r="A1071" t="s">
        <v>2061</v>
      </c>
      <c r="B1071">
        <v>2007</v>
      </c>
      <c r="C1071" t="s">
        <v>2008</v>
      </c>
      <c r="D1071">
        <v>3.1600000000000003E-2</v>
      </c>
      <c r="E1071">
        <v>3.1600000000000003E-2</v>
      </c>
      <c r="F1071">
        <v>3.1600000000000003E-2</v>
      </c>
      <c r="G1071">
        <v>3.1600000000000003E-2</v>
      </c>
      <c r="H1071">
        <v>3.1600000000000003E-2</v>
      </c>
      <c r="I1071">
        <v>3.1600000000000003E-2</v>
      </c>
      <c r="J1071">
        <v>3.1600000000000003E-2</v>
      </c>
      <c r="K1071">
        <v>3.1600000000000003E-2</v>
      </c>
      <c r="L1071">
        <v>3.1600000000000003E-2</v>
      </c>
    </row>
    <row r="1072" spans="1:12" x14ac:dyDescent="0.45">
      <c r="A1072" t="s">
        <v>2061</v>
      </c>
      <c r="B1072">
        <v>2007</v>
      </c>
      <c r="C1072" t="s">
        <v>2006</v>
      </c>
      <c r="D1072">
        <v>0.1666</v>
      </c>
      <c r="E1072">
        <v>0.1666</v>
      </c>
      <c r="F1072">
        <v>0.1666</v>
      </c>
      <c r="G1072">
        <v>0.1666</v>
      </c>
      <c r="H1072">
        <v>0.1666</v>
      </c>
      <c r="I1072">
        <v>0.1666</v>
      </c>
      <c r="J1072">
        <v>0.1666</v>
      </c>
      <c r="K1072">
        <v>0.1666</v>
      </c>
      <c r="L1072">
        <v>0.1666</v>
      </c>
    </row>
    <row r="1073" spans="1:12" x14ac:dyDescent="0.45">
      <c r="A1073" t="s">
        <v>2004</v>
      </c>
      <c r="B1073">
        <v>2008</v>
      </c>
      <c r="C1073" t="s">
        <v>2009</v>
      </c>
      <c r="D1073">
        <v>0.1104</v>
      </c>
      <c r="E1073">
        <v>0.1104</v>
      </c>
      <c r="F1073">
        <v>0.1104</v>
      </c>
      <c r="G1073">
        <v>0.1104</v>
      </c>
      <c r="H1073">
        <v>0.1104</v>
      </c>
      <c r="I1073">
        <v>0.1104</v>
      </c>
      <c r="J1073">
        <v>0.1104</v>
      </c>
      <c r="K1073">
        <v>0.1104</v>
      </c>
      <c r="L1073">
        <v>0.1104</v>
      </c>
    </row>
    <row r="1074" spans="1:12" x14ac:dyDescent="0.45">
      <c r="A1074" t="s">
        <v>2004</v>
      </c>
      <c r="B1074">
        <v>2008</v>
      </c>
      <c r="C1074" t="s">
        <v>2010</v>
      </c>
      <c r="D1074">
        <v>0.16339999999999999</v>
      </c>
      <c r="E1074">
        <v>0.16339999999999999</v>
      </c>
      <c r="F1074">
        <v>0.16339999999999999</v>
      </c>
      <c r="G1074">
        <v>0.16339999999999999</v>
      </c>
      <c r="H1074">
        <v>0.16339999999999999</v>
      </c>
      <c r="I1074">
        <v>0.16339999999999999</v>
      </c>
      <c r="J1074">
        <v>0.16339999999999999</v>
      </c>
      <c r="K1074">
        <v>0.16339999999999999</v>
      </c>
      <c r="L1074">
        <v>0.16339999999999999</v>
      </c>
    </row>
    <row r="1075" spans="1:12" x14ac:dyDescent="0.45">
      <c r="A1075" t="s">
        <v>2004</v>
      </c>
      <c r="B1075">
        <v>2008</v>
      </c>
      <c r="C1075" t="s">
        <v>2011</v>
      </c>
      <c r="D1075">
        <v>3.6400000000000002E-2</v>
      </c>
      <c r="E1075">
        <v>3.6400000000000002E-2</v>
      </c>
      <c r="F1075">
        <v>3.6400000000000002E-2</v>
      </c>
      <c r="G1075">
        <v>3.6400000000000002E-2</v>
      </c>
      <c r="H1075">
        <v>3.6400000000000002E-2</v>
      </c>
      <c r="I1075">
        <v>3.6400000000000002E-2</v>
      </c>
      <c r="J1075">
        <v>3.6400000000000002E-2</v>
      </c>
      <c r="K1075">
        <v>3.6400000000000002E-2</v>
      </c>
      <c r="L1075">
        <v>3.6400000000000002E-2</v>
      </c>
    </row>
    <row r="1076" spans="1:12" x14ac:dyDescent="0.45">
      <c r="A1076" t="s">
        <v>2004</v>
      </c>
      <c r="B1076">
        <v>2008</v>
      </c>
      <c r="C1076" t="s">
        <v>2007</v>
      </c>
      <c r="D1076">
        <v>3.8E-3</v>
      </c>
      <c r="E1076">
        <v>3.8E-3</v>
      </c>
      <c r="F1076">
        <v>3.8E-3</v>
      </c>
      <c r="G1076">
        <v>3.8E-3</v>
      </c>
      <c r="H1076">
        <v>3.8E-3</v>
      </c>
      <c r="I1076">
        <v>3.8E-3</v>
      </c>
      <c r="J1076">
        <v>3.8E-3</v>
      </c>
      <c r="K1076">
        <v>3.8E-3</v>
      </c>
      <c r="L1076">
        <v>3.8E-3</v>
      </c>
    </row>
    <row r="1077" spans="1:12" x14ac:dyDescent="0.45">
      <c r="A1077" t="s">
        <v>2004</v>
      </c>
      <c r="B1077">
        <v>2008</v>
      </c>
      <c r="C1077" t="s">
        <v>2008</v>
      </c>
      <c r="D1077">
        <v>0.31950000000000001</v>
      </c>
      <c r="E1077">
        <v>0.31950000000000001</v>
      </c>
      <c r="F1077">
        <v>0.31950000000000001</v>
      </c>
      <c r="G1077">
        <v>0.31950000000000001</v>
      </c>
      <c r="H1077">
        <v>0.31950000000000001</v>
      </c>
      <c r="I1077">
        <v>0.31950000000000001</v>
      </c>
      <c r="J1077">
        <v>0.31950000000000001</v>
      </c>
      <c r="K1077">
        <v>0.31950000000000001</v>
      </c>
      <c r="L1077">
        <v>0.31950000000000001</v>
      </c>
    </row>
    <row r="1078" spans="1:12" x14ac:dyDescent="0.45">
      <c r="A1078" t="s">
        <v>2004</v>
      </c>
      <c r="B1078">
        <v>2008</v>
      </c>
      <c r="C1078" t="s">
        <v>2005</v>
      </c>
      <c r="D1078">
        <v>1.8825000000000001</v>
      </c>
      <c r="E1078">
        <v>1.8825000000000001</v>
      </c>
      <c r="F1078">
        <v>1.8825000000000001</v>
      </c>
      <c r="G1078">
        <v>1.8825000000000001</v>
      </c>
      <c r="H1078">
        <v>1.8825000000000001</v>
      </c>
      <c r="I1078">
        <v>1.8825000000000001</v>
      </c>
      <c r="J1078">
        <v>1.8825000000000001</v>
      </c>
      <c r="K1078">
        <v>1.8825000000000001</v>
      </c>
      <c r="L1078">
        <v>1.8825000000000001</v>
      </c>
    </row>
    <row r="1079" spans="1:12" x14ac:dyDescent="0.45">
      <c r="A1079" t="s">
        <v>2004</v>
      </c>
      <c r="B1079">
        <v>2008</v>
      </c>
      <c r="C1079" t="s">
        <v>2006</v>
      </c>
      <c r="D1079">
        <v>1.2491000000000001</v>
      </c>
      <c r="E1079">
        <v>1.2491000000000001</v>
      </c>
      <c r="F1079">
        <v>1.2491000000000001</v>
      </c>
      <c r="G1079">
        <v>1.2491000000000001</v>
      </c>
      <c r="H1079">
        <v>1.2491000000000001</v>
      </c>
      <c r="I1079">
        <v>1.2491000000000001</v>
      </c>
      <c r="J1079">
        <v>1.2491000000000001</v>
      </c>
      <c r="K1079">
        <v>1.2491000000000001</v>
      </c>
      <c r="L1079">
        <v>1.2491000000000001</v>
      </c>
    </row>
    <row r="1080" spans="1:12" x14ac:dyDescent="0.45">
      <c r="A1080" t="s">
        <v>2012</v>
      </c>
      <c r="B1080">
        <v>2008</v>
      </c>
      <c r="C1080" t="s">
        <v>2005</v>
      </c>
      <c r="D1080">
        <v>0.1961</v>
      </c>
      <c r="E1080">
        <v>0.1961</v>
      </c>
      <c r="F1080">
        <v>0.1961</v>
      </c>
      <c r="G1080">
        <v>0.1961</v>
      </c>
      <c r="H1080">
        <v>0.1961</v>
      </c>
      <c r="I1080">
        <v>0.1961</v>
      </c>
      <c r="J1080">
        <v>0.1961</v>
      </c>
      <c r="K1080">
        <v>0.1961</v>
      </c>
      <c r="L1080">
        <v>0.1961</v>
      </c>
    </row>
    <row r="1081" spans="1:12" x14ac:dyDescent="0.45">
      <c r="A1081" t="s">
        <v>2012</v>
      </c>
      <c r="B1081">
        <v>2008</v>
      </c>
      <c r="C1081" t="s">
        <v>2006</v>
      </c>
      <c r="D1081">
        <v>0.1053</v>
      </c>
      <c r="E1081">
        <v>0.1053</v>
      </c>
      <c r="F1081">
        <v>0.1053</v>
      </c>
      <c r="G1081">
        <v>0.1053</v>
      </c>
      <c r="H1081">
        <v>0.1053</v>
      </c>
      <c r="I1081">
        <v>0.1053</v>
      </c>
      <c r="J1081">
        <v>0.1053</v>
      </c>
      <c r="K1081">
        <v>0.1053</v>
      </c>
      <c r="L1081">
        <v>0.1053</v>
      </c>
    </row>
    <row r="1082" spans="1:12" x14ac:dyDescent="0.45">
      <c r="A1082" t="s">
        <v>2012</v>
      </c>
      <c r="B1082">
        <v>2008</v>
      </c>
      <c r="C1082" t="s">
        <v>2007</v>
      </c>
      <c r="D1082">
        <v>5.9999999999999995E-4</v>
      </c>
      <c r="E1082">
        <v>5.9999999999999995E-4</v>
      </c>
      <c r="F1082">
        <v>5.9999999999999995E-4</v>
      </c>
      <c r="G1082">
        <v>5.9999999999999995E-4</v>
      </c>
      <c r="H1082">
        <v>5.9999999999999995E-4</v>
      </c>
      <c r="I1082">
        <v>5.9999999999999995E-4</v>
      </c>
      <c r="J1082">
        <v>5.9999999999999995E-4</v>
      </c>
      <c r="K1082">
        <v>5.9999999999999995E-4</v>
      </c>
      <c r="L1082">
        <v>5.9999999999999995E-4</v>
      </c>
    </row>
    <row r="1083" spans="1:12" x14ac:dyDescent="0.45">
      <c r="A1083" t="s">
        <v>2012</v>
      </c>
      <c r="B1083">
        <v>2008</v>
      </c>
      <c r="C1083" t="s">
        <v>2011</v>
      </c>
      <c r="D1083">
        <v>5.4000000000000003E-3</v>
      </c>
      <c r="E1083">
        <v>5.4000000000000003E-3</v>
      </c>
      <c r="F1083">
        <v>5.4000000000000003E-3</v>
      </c>
      <c r="G1083">
        <v>5.4000000000000003E-3</v>
      </c>
      <c r="H1083">
        <v>5.4000000000000003E-3</v>
      </c>
      <c r="I1083">
        <v>5.4000000000000003E-3</v>
      </c>
      <c r="J1083">
        <v>5.4000000000000003E-3</v>
      </c>
      <c r="K1083">
        <v>5.4000000000000003E-3</v>
      </c>
      <c r="L1083">
        <v>5.4000000000000003E-3</v>
      </c>
    </row>
    <row r="1084" spans="1:12" x14ac:dyDescent="0.45">
      <c r="A1084" t="s">
        <v>2012</v>
      </c>
      <c r="B1084">
        <v>2008</v>
      </c>
      <c r="C1084" t="s">
        <v>2008</v>
      </c>
      <c r="D1084">
        <v>4.7500000000000001E-2</v>
      </c>
      <c r="E1084">
        <v>4.7500000000000001E-2</v>
      </c>
      <c r="F1084">
        <v>4.7500000000000001E-2</v>
      </c>
      <c r="G1084">
        <v>4.7500000000000001E-2</v>
      </c>
      <c r="H1084">
        <v>4.7500000000000001E-2</v>
      </c>
      <c r="I1084">
        <v>4.7500000000000001E-2</v>
      </c>
      <c r="J1084">
        <v>4.7500000000000001E-2</v>
      </c>
      <c r="K1084">
        <v>4.7500000000000001E-2</v>
      </c>
      <c r="L1084">
        <v>4.7500000000000001E-2</v>
      </c>
    </row>
    <row r="1085" spans="1:12" x14ac:dyDescent="0.45">
      <c r="A1085" t="s">
        <v>2012</v>
      </c>
      <c r="B1085">
        <v>2008</v>
      </c>
      <c r="C1085" t="s">
        <v>2009</v>
      </c>
      <c r="D1085">
        <v>1.2999999999999999E-2</v>
      </c>
      <c r="E1085">
        <v>1.2999999999999999E-2</v>
      </c>
      <c r="F1085">
        <v>1.2999999999999999E-2</v>
      </c>
      <c r="G1085">
        <v>1.2999999999999999E-2</v>
      </c>
      <c r="H1085">
        <v>1.2999999999999999E-2</v>
      </c>
      <c r="I1085">
        <v>1.2999999999999999E-2</v>
      </c>
      <c r="J1085">
        <v>1.2999999999999999E-2</v>
      </c>
      <c r="K1085">
        <v>1.2999999999999999E-2</v>
      </c>
      <c r="L1085">
        <v>1.2999999999999999E-2</v>
      </c>
    </row>
    <row r="1086" spans="1:12" x14ac:dyDescent="0.45">
      <c r="A1086" t="s">
        <v>2012</v>
      </c>
      <c r="B1086">
        <v>2008</v>
      </c>
      <c r="C1086" t="s">
        <v>2010</v>
      </c>
      <c r="D1086">
        <v>2.4299999999999999E-2</v>
      </c>
      <c r="E1086">
        <v>2.4299999999999999E-2</v>
      </c>
      <c r="F1086">
        <v>2.4299999999999999E-2</v>
      </c>
      <c r="G1086">
        <v>2.4299999999999999E-2</v>
      </c>
      <c r="H1086">
        <v>2.4299999999999999E-2</v>
      </c>
      <c r="I1086">
        <v>2.4299999999999999E-2</v>
      </c>
      <c r="J1086">
        <v>2.4299999999999999E-2</v>
      </c>
      <c r="K1086">
        <v>2.4299999999999999E-2</v>
      </c>
      <c r="L1086">
        <v>2.4299999999999999E-2</v>
      </c>
    </row>
    <row r="1087" spans="1:12" x14ac:dyDescent="0.45">
      <c r="A1087" t="s">
        <v>2013</v>
      </c>
      <c r="B1087">
        <v>2008</v>
      </c>
      <c r="C1087" t="s">
        <v>2008</v>
      </c>
      <c r="D1087">
        <v>0.44190000000000002</v>
      </c>
      <c r="E1087">
        <v>0.44190000000000002</v>
      </c>
      <c r="F1087">
        <v>0.44190000000000002</v>
      </c>
      <c r="G1087">
        <v>0.44190000000000002</v>
      </c>
      <c r="H1087">
        <v>0.44190000000000002</v>
      </c>
      <c r="I1087">
        <v>0.44190000000000002</v>
      </c>
      <c r="J1087">
        <v>0.44190000000000002</v>
      </c>
      <c r="K1087">
        <v>0.44190000000000002</v>
      </c>
      <c r="L1087">
        <v>0.44190000000000002</v>
      </c>
    </row>
    <row r="1088" spans="1:12" x14ac:dyDescent="0.45">
      <c r="A1088" t="s">
        <v>2013</v>
      </c>
      <c r="B1088">
        <v>2008</v>
      </c>
      <c r="C1088" t="s">
        <v>2005</v>
      </c>
      <c r="D1088">
        <v>2.0657999999999999</v>
      </c>
      <c r="E1088">
        <v>2.0657999999999999</v>
      </c>
      <c r="F1088">
        <v>2.0657999999999999</v>
      </c>
      <c r="G1088">
        <v>2.0657999999999999</v>
      </c>
      <c r="H1088">
        <v>2.0657999999999999</v>
      </c>
      <c r="I1088">
        <v>2.0657999999999999</v>
      </c>
      <c r="J1088">
        <v>2.0657999999999999</v>
      </c>
      <c r="K1088">
        <v>2.0657999999999999</v>
      </c>
      <c r="L1088">
        <v>2.0657999999999999</v>
      </c>
    </row>
    <row r="1089" spans="1:12" x14ac:dyDescent="0.45">
      <c r="A1089" t="s">
        <v>2013</v>
      </c>
      <c r="B1089">
        <v>2008</v>
      </c>
      <c r="C1089" t="s">
        <v>2007</v>
      </c>
      <c r="D1089">
        <v>5.1999999999999998E-3</v>
      </c>
      <c r="E1089">
        <v>5.1999999999999998E-3</v>
      </c>
      <c r="F1089">
        <v>5.1999999999999998E-3</v>
      </c>
      <c r="G1089">
        <v>5.1999999999999998E-3</v>
      </c>
      <c r="H1089">
        <v>5.1999999999999998E-3</v>
      </c>
      <c r="I1089">
        <v>5.1999999999999998E-3</v>
      </c>
      <c r="J1089">
        <v>5.1999999999999998E-3</v>
      </c>
      <c r="K1089">
        <v>5.1999999999999998E-3</v>
      </c>
      <c r="L1089">
        <v>5.1999999999999998E-3</v>
      </c>
    </row>
    <row r="1090" spans="1:12" x14ac:dyDescent="0.45">
      <c r="A1090" t="s">
        <v>2013</v>
      </c>
      <c r="B1090">
        <v>2008</v>
      </c>
      <c r="C1090" t="s">
        <v>2009</v>
      </c>
      <c r="D1090">
        <v>0.1192</v>
      </c>
      <c r="E1090">
        <v>0.1192</v>
      </c>
      <c r="F1090">
        <v>0.1192</v>
      </c>
      <c r="G1090">
        <v>0.1192</v>
      </c>
      <c r="H1090">
        <v>0.1192</v>
      </c>
      <c r="I1090">
        <v>0.1192</v>
      </c>
      <c r="J1090">
        <v>0.1192</v>
      </c>
      <c r="K1090">
        <v>0.1192</v>
      </c>
      <c r="L1090">
        <v>0.1192</v>
      </c>
    </row>
    <row r="1091" spans="1:12" x14ac:dyDescent="0.45">
      <c r="A1091" t="s">
        <v>2013</v>
      </c>
      <c r="B1091">
        <v>2008</v>
      </c>
      <c r="C1091" t="s">
        <v>2011</v>
      </c>
      <c r="D1091">
        <v>5.0299999999999997E-2</v>
      </c>
      <c r="E1091">
        <v>5.0299999999999997E-2</v>
      </c>
      <c r="F1091">
        <v>5.0299999999999997E-2</v>
      </c>
      <c r="G1091">
        <v>5.0299999999999997E-2</v>
      </c>
      <c r="H1091">
        <v>5.0299999999999997E-2</v>
      </c>
      <c r="I1091">
        <v>5.0299999999999997E-2</v>
      </c>
      <c r="J1091">
        <v>5.0299999999999997E-2</v>
      </c>
      <c r="K1091">
        <v>5.0299999999999997E-2</v>
      </c>
      <c r="L1091">
        <v>5.0299999999999997E-2</v>
      </c>
    </row>
    <row r="1092" spans="1:12" x14ac:dyDescent="0.45">
      <c r="A1092" t="s">
        <v>2013</v>
      </c>
      <c r="B1092">
        <v>2008</v>
      </c>
      <c r="C1092" t="s">
        <v>2010</v>
      </c>
      <c r="D1092">
        <v>0.22600000000000001</v>
      </c>
      <c r="E1092">
        <v>0.22600000000000001</v>
      </c>
      <c r="F1092">
        <v>0.22600000000000001</v>
      </c>
      <c r="G1092">
        <v>0.22600000000000001</v>
      </c>
      <c r="H1092">
        <v>0.22600000000000001</v>
      </c>
      <c r="I1092">
        <v>0.22600000000000001</v>
      </c>
      <c r="J1092">
        <v>0.22600000000000001</v>
      </c>
      <c r="K1092">
        <v>0.22600000000000001</v>
      </c>
      <c r="L1092">
        <v>0.22600000000000001</v>
      </c>
    </row>
    <row r="1093" spans="1:12" x14ac:dyDescent="0.45">
      <c r="A1093" t="s">
        <v>2013</v>
      </c>
      <c r="B1093">
        <v>2008</v>
      </c>
      <c r="C1093" t="s">
        <v>2006</v>
      </c>
      <c r="D1093">
        <v>1.2231000000000001</v>
      </c>
      <c r="E1093">
        <v>1.2231000000000001</v>
      </c>
      <c r="F1093">
        <v>1.2231000000000001</v>
      </c>
      <c r="G1093">
        <v>1.2231000000000001</v>
      </c>
      <c r="H1093">
        <v>1.2231000000000001</v>
      </c>
      <c r="I1093">
        <v>1.2231000000000001</v>
      </c>
      <c r="J1093">
        <v>1.2231000000000001</v>
      </c>
      <c r="K1093">
        <v>1.2231000000000001</v>
      </c>
      <c r="L1093">
        <v>1.2231000000000001</v>
      </c>
    </row>
    <row r="1094" spans="1:12" x14ac:dyDescent="0.45">
      <c r="A1094" t="s">
        <v>2014</v>
      </c>
      <c r="B1094">
        <v>2008</v>
      </c>
      <c r="C1094" t="s">
        <v>2009</v>
      </c>
      <c r="D1094">
        <v>6.7400000000000002E-2</v>
      </c>
      <c r="E1094">
        <v>6.7400000000000002E-2</v>
      </c>
      <c r="F1094">
        <v>6.7400000000000002E-2</v>
      </c>
      <c r="G1094">
        <v>6.7400000000000002E-2</v>
      </c>
      <c r="H1094">
        <v>6.7400000000000002E-2</v>
      </c>
      <c r="I1094">
        <v>6.7400000000000002E-2</v>
      </c>
      <c r="J1094">
        <v>6.7400000000000002E-2</v>
      </c>
      <c r="K1094">
        <v>6.7400000000000002E-2</v>
      </c>
      <c r="L1094">
        <v>6.7400000000000002E-2</v>
      </c>
    </row>
    <row r="1095" spans="1:12" x14ac:dyDescent="0.45">
      <c r="A1095" t="s">
        <v>2014</v>
      </c>
      <c r="B1095">
        <v>2008</v>
      </c>
      <c r="C1095" t="s">
        <v>2011</v>
      </c>
      <c r="D1095">
        <v>2.2599999999999999E-2</v>
      </c>
      <c r="E1095">
        <v>2.2599999999999999E-2</v>
      </c>
      <c r="F1095">
        <v>2.2599999999999999E-2</v>
      </c>
      <c r="G1095">
        <v>2.2599999999999999E-2</v>
      </c>
      <c r="H1095">
        <v>2.2599999999999999E-2</v>
      </c>
      <c r="I1095">
        <v>2.2599999999999999E-2</v>
      </c>
      <c r="J1095">
        <v>2.2599999999999999E-2</v>
      </c>
      <c r="K1095">
        <v>2.2599999999999999E-2</v>
      </c>
      <c r="L1095">
        <v>2.2599999999999999E-2</v>
      </c>
    </row>
    <row r="1096" spans="1:12" x14ac:dyDescent="0.45">
      <c r="A1096" t="s">
        <v>2014</v>
      </c>
      <c r="B1096">
        <v>2008</v>
      </c>
      <c r="C1096" t="s">
        <v>2010</v>
      </c>
      <c r="D1096">
        <v>0.1014</v>
      </c>
      <c r="E1096">
        <v>0.1014</v>
      </c>
      <c r="F1096">
        <v>0.1014</v>
      </c>
      <c r="G1096">
        <v>0.1014</v>
      </c>
      <c r="H1096">
        <v>0.1014</v>
      </c>
      <c r="I1096">
        <v>0.1014</v>
      </c>
      <c r="J1096">
        <v>0.1014</v>
      </c>
      <c r="K1096">
        <v>0.1014</v>
      </c>
      <c r="L1096">
        <v>0.1014</v>
      </c>
    </row>
    <row r="1097" spans="1:12" x14ac:dyDescent="0.45">
      <c r="A1097" t="s">
        <v>2014</v>
      </c>
      <c r="B1097">
        <v>2008</v>
      </c>
      <c r="C1097" t="s">
        <v>2006</v>
      </c>
      <c r="D1097">
        <v>0.64649999999999996</v>
      </c>
      <c r="E1097">
        <v>0.64649999999999996</v>
      </c>
      <c r="F1097">
        <v>0.64649999999999996</v>
      </c>
      <c r="G1097">
        <v>0.64649999999999996</v>
      </c>
      <c r="H1097">
        <v>0.64649999999999996</v>
      </c>
      <c r="I1097">
        <v>0.64649999999999996</v>
      </c>
      <c r="J1097">
        <v>0.64649999999999996</v>
      </c>
      <c r="K1097">
        <v>0.64649999999999996</v>
      </c>
      <c r="L1097">
        <v>0.64649999999999996</v>
      </c>
    </row>
    <row r="1098" spans="1:12" x14ac:dyDescent="0.45">
      <c r="A1098" t="s">
        <v>2014</v>
      </c>
      <c r="B1098">
        <v>2008</v>
      </c>
      <c r="C1098" t="s">
        <v>2007</v>
      </c>
      <c r="D1098">
        <v>2.3E-3</v>
      </c>
      <c r="E1098">
        <v>2.3E-3</v>
      </c>
      <c r="F1098">
        <v>2.3E-3</v>
      </c>
      <c r="G1098">
        <v>2.3E-3</v>
      </c>
      <c r="H1098">
        <v>2.3E-3</v>
      </c>
      <c r="I1098">
        <v>2.3E-3</v>
      </c>
      <c r="J1098">
        <v>2.3E-3</v>
      </c>
      <c r="K1098">
        <v>2.3E-3</v>
      </c>
      <c r="L1098">
        <v>2.3E-3</v>
      </c>
    </row>
    <row r="1099" spans="1:12" x14ac:dyDescent="0.45">
      <c r="A1099" t="s">
        <v>2014</v>
      </c>
      <c r="B1099">
        <v>2008</v>
      </c>
      <c r="C1099" t="s">
        <v>2005</v>
      </c>
      <c r="D1099">
        <v>1.0386</v>
      </c>
      <c r="E1099">
        <v>1.0386</v>
      </c>
      <c r="F1099">
        <v>1.0386</v>
      </c>
      <c r="G1099">
        <v>1.0386</v>
      </c>
      <c r="H1099">
        <v>1.0386</v>
      </c>
      <c r="I1099">
        <v>1.0386</v>
      </c>
      <c r="J1099">
        <v>1.0386</v>
      </c>
      <c r="K1099">
        <v>1.0386</v>
      </c>
      <c r="L1099">
        <v>1.0386</v>
      </c>
    </row>
    <row r="1100" spans="1:12" x14ac:dyDescent="0.45">
      <c r="A1100" t="s">
        <v>2014</v>
      </c>
      <c r="B1100">
        <v>2008</v>
      </c>
      <c r="C1100" t="s">
        <v>2008</v>
      </c>
      <c r="D1100">
        <v>0.1983</v>
      </c>
      <c r="E1100">
        <v>0.1983</v>
      </c>
      <c r="F1100">
        <v>0.1983</v>
      </c>
      <c r="G1100">
        <v>0.1983</v>
      </c>
      <c r="H1100">
        <v>0.1983</v>
      </c>
      <c r="I1100">
        <v>0.1983</v>
      </c>
      <c r="J1100">
        <v>0.1983</v>
      </c>
      <c r="K1100">
        <v>0.1983</v>
      </c>
      <c r="L1100">
        <v>0.1983</v>
      </c>
    </row>
    <row r="1101" spans="1:12" x14ac:dyDescent="0.45">
      <c r="A1101" t="s">
        <v>2015</v>
      </c>
      <c r="B1101">
        <v>2008</v>
      </c>
      <c r="C1101" t="s">
        <v>2006</v>
      </c>
      <c r="D1101">
        <v>5.7335000000000003</v>
      </c>
      <c r="E1101">
        <v>5.7335000000000003</v>
      </c>
      <c r="F1101">
        <v>5.7335000000000003</v>
      </c>
      <c r="G1101">
        <v>5.7335000000000003</v>
      </c>
      <c r="H1101">
        <v>5.7335000000000003</v>
      </c>
      <c r="I1101">
        <v>5.7335000000000003</v>
      </c>
      <c r="J1101">
        <v>5.7335000000000003</v>
      </c>
      <c r="K1101">
        <v>5.7335000000000003</v>
      </c>
      <c r="L1101">
        <v>5.7335000000000003</v>
      </c>
    </row>
    <row r="1102" spans="1:12" x14ac:dyDescent="0.45">
      <c r="A1102" t="s">
        <v>2015</v>
      </c>
      <c r="B1102">
        <v>2008</v>
      </c>
      <c r="C1102" t="s">
        <v>2011</v>
      </c>
      <c r="D1102">
        <v>0.29680000000000001</v>
      </c>
      <c r="E1102">
        <v>0.29680000000000001</v>
      </c>
      <c r="F1102">
        <v>0.29680000000000001</v>
      </c>
      <c r="G1102">
        <v>0.29680000000000001</v>
      </c>
      <c r="H1102">
        <v>0.29680000000000001</v>
      </c>
      <c r="I1102">
        <v>0.29680000000000001</v>
      </c>
      <c r="J1102">
        <v>0.29680000000000001</v>
      </c>
      <c r="K1102">
        <v>0.29680000000000001</v>
      </c>
      <c r="L1102">
        <v>0.29680000000000001</v>
      </c>
    </row>
    <row r="1103" spans="1:12" x14ac:dyDescent="0.45">
      <c r="A1103" t="s">
        <v>2015</v>
      </c>
      <c r="B1103">
        <v>2008</v>
      </c>
      <c r="C1103" t="s">
        <v>2009</v>
      </c>
      <c r="D1103">
        <v>0.65980000000000005</v>
      </c>
      <c r="E1103">
        <v>0.65980000000000005</v>
      </c>
      <c r="F1103">
        <v>0.65980000000000005</v>
      </c>
      <c r="G1103">
        <v>0.65980000000000005</v>
      </c>
      <c r="H1103">
        <v>0.65980000000000005</v>
      </c>
      <c r="I1103">
        <v>0.65980000000000005</v>
      </c>
      <c r="J1103">
        <v>0.65980000000000005</v>
      </c>
      <c r="K1103">
        <v>0.65980000000000005</v>
      </c>
      <c r="L1103">
        <v>0.65980000000000005</v>
      </c>
    </row>
    <row r="1104" spans="1:12" x14ac:dyDescent="0.45">
      <c r="A1104" t="s">
        <v>2015</v>
      </c>
      <c r="B1104">
        <v>2008</v>
      </c>
      <c r="C1104" t="s">
        <v>2005</v>
      </c>
      <c r="D1104">
        <v>10.6585</v>
      </c>
      <c r="E1104">
        <v>10.6585</v>
      </c>
      <c r="F1104">
        <v>10.6585</v>
      </c>
      <c r="G1104">
        <v>10.6585</v>
      </c>
      <c r="H1104">
        <v>10.6585</v>
      </c>
      <c r="I1104">
        <v>10.6585</v>
      </c>
      <c r="J1104">
        <v>10.6585</v>
      </c>
      <c r="K1104">
        <v>10.6585</v>
      </c>
      <c r="L1104">
        <v>10.6585</v>
      </c>
    </row>
    <row r="1105" spans="1:12" x14ac:dyDescent="0.45">
      <c r="A1105" t="s">
        <v>2015</v>
      </c>
      <c r="B1105">
        <v>2008</v>
      </c>
      <c r="C1105" t="s">
        <v>2007</v>
      </c>
      <c r="D1105">
        <v>3.0599999999999999E-2</v>
      </c>
      <c r="E1105">
        <v>3.0599999999999999E-2</v>
      </c>
      <c r="F1105">
        <v>3.0599999999999999E-2</v>
      </c>
      <c r="G1105">
        <v>3.0599999999999999E-2</v>
      </c>
      <c r="H1105">
        <v>3.0599999999999999E-2</v>
      </c>
      <c r="I1105">
        <v>3.0599999999999999E-2</v>
      </c>
      <c r="J1105">
        <v>3.0599999999999999E-2</v>
      </c>
      <c r="K1105">
        <v>3.0599999999999999E-2</v>
      </c>
      <c r="L1105">
        <v>3.0599999999999999E-2</v>
      </c>
    </row>
    <row r="1106" spans="1:12" x14ac:dyDescent="0.45">
      <c r="A1106" t="s">
        <v>2015</v>
      </c>
      <c r="B1106">
        <v>2008</v>
      </c>
      <c r="C1106" t="s">
        <v>2008</v>
      </c>
      <c r="D1106">
        <v>2.6053000000000002</v>
      </c>
      <c r="E1106">
        <v>2.6053000000000002</v>
      </c>
      <c r="F1106">
        <v>2.6053000000000002</v>
      </c>
      <c r="G1106">
        <v>2.6053000000000002</v>
      </c>
      <c r="H1106">
        <v>2.6053000000000002</v>
      </c>
      <c r="I1106">
        <v>2.6053000000000002</v>
      </c>
      <c r="J1106">
        <v>2.6053000000000002</v>
      </c>
      <c r="K1106">
        <v>2.6053000000000002</v>
      </c>
      <c r="L1106">
        <v>2.6053000000000002</v>
      </c>
    </row>
    <row r="1107" spans="1:12" x14ac:dyDescent="0.45">
      <c r="A1107" t="s">
        <v>2015</v>
      </c>
      <c r="B1107">
        <v>2008</v>
      </c>
      <c r="C1107" t="s">
        <v>2010</v>
      </c>
      <c r="D1107">
        <v>1.3324</v>
      </c>
      <c r="E1107">
        <v>1.3324</v>
      </c>
      <c r="F1107">
        <v>1.3324</v>
      </c>
      <c r="G1107">
        <v>1.3324</v>
      </c>
      <c r="H1107">
        <v>1.3324</v>
      </c>
      <c r="I1107">
        <v>1.3324</v>
      </c>
      <c r="J1107">
        <v>1.3324</v>
      </c>
      <c r="K1107">
        <v>1.3324</v>
      </c>
      <c r="L1107">
        <v>1.3324</v>
      </c>
    </row>
    <row r="1108" spans="1:12" x14ac:dyDescent="0.45">
      <c r="A1108" t="s">
        <v>2016</v>
      </c>
      <c r="B1108">
        <v>2008</v>
      </c>
      <c r="C1108" t="s">
        <v>2005</v>
      </c>
      <c r="D1108">
        <v>1.5826</v>
      </c>
      <c r="E1108">
        <v>1.5826</v>
      </c>
      <c r="F1108">
        <v>1.5826</v>
      </c>
      <c r="G1108">
        <v>1.5826</v>
      </c>
      <c r="H1108">
        <v>1.5826</v>
      </c>
      <c r="I1108">
        <v>1.5826</v>
      </c>
      <c r="J1108">
        <v>1.5826</v>
      </c>
      <c r="K1108">
        <v>1.5826</v>
      </c>
      <c r="L1108">
        <v>1.5826</v>
      </c>
    </row>
    <row r="1109" spans="1:12" x14ac:dyDescent="0.45">
      <c r="A1109" t="s">
        <v>2016</v>
      </c>
      <c r="B1109">
        <v>2008</v>
      </c>
      <c r="C1109" t="s">
        <v>2007</v>
      </c>
      <c r="D1109">
        <v>3.8999999999999998E-3</v>
      </c>
      <c r="E1109">
        <v>3.8999999999999998E-3</v>
      </c>
      <c r="F1109">
        <v>3.8999999999999998E-3</v>
      </c>
      <c r="G1109">
        <v>3.8999999999999998E-3</v>
      </c>
      <c r="H1109">
        <v>3.8999999999999998E-3</v>
      </c>
      <c r="I1109">
        <v>3.8999999999999998E-3</v>
      </c>
      <c r="J1109">
        <v>3.8999999999999998E-3</v>
      </c>
      <c r="K1109">
        <v>3.8999999999999998E-3</v>
      </c>
      <c r="L1109">
        <v>3.8999999999999998E-3</v>
      </c>
    </row>
    <row r="1110" spans="1:12" x14ac:dyDescent="0.45">
      <c r="A1110" t="s">
        <v>2016</v>
      </c>
      <c r="B1110">
        <v>2008</v>
      </c>
      <c r="C1110" t="s">
        <v>2011</v>
      </c>
      <c r="D1110">
        <v>3.78E-2</v>
      </c>
      <c r="E1110">
        <v>3.78E-2</v>
      </c>
      <c r="F1110">
        <v>3.78E-2</v>
      </c>
      <c r="G1110">
        <v>3.78E-2</v>
      </c>
      <c r="H1110">
        <v>3.78E-2</v>
      </c>
      <c r="I1110">
        <v>3.78E-2</v>
      </c>
      <c r="J1110">
        <v>3.78E-2</v>
      </c>
      <c r="K1110">
        <v>3.78E-2</v>
      </c>
      <c r="L1110">
        <v>3.78E-2</v>
      </c>
    </row>
    <row r="1111" spans="1:12" x14ac:dyDescent="0.45">
      <c r="A1111" t="s">
        <v>2016</v>
      </c>
      <c r="B1111">
        <v>2008</v>
      </c>
      <c r="C1111" t="s">
        <v>2009</v>
      </c>
      <c r="D1111">
        <v>9.1999999999999998E-2</v>
      </c>
      <c r="E1111">
        <v>9.1999999999999998E-2</v>
      </c>
      <c r="F1111">
        <v>9.1999999999999998E-2</v>
      </c>
      <c r="G1111">
        <v>9.1999999999999998E-2</v>
      </c>
      <c r="H1111">
        <v>9.1999999999999998E-2</v>
      </c>
      <c r="I1111">
        <v>9.1999999999999998E-2</v>
      </c>
      <c r="J1111">
        <v>9.1999999999999998E-2</v>
      </c>
      <c r="K1111">
        <v>9.1999999999999998E-2</v>
      </c>
      <c r="L1111">
        <v>9.1999999999999998E-2</v>
      </c>
    </row>
    <row r="1112" spans="1:12" x14ac:dyDescent="0.45">
      <c r="A1112" t="s">
        <v>2016</v>
      </c>
      <c r="B1112">
        <v>2008</v>
      </c>
      <c r="C1112" t="s">
        <v>2006</v>
      </c>
      <c r="D1112">
        <v>0.94730000000000003</v>
      </c>
      <c r="E1112">
        <v>0.94730000000000003</v>
      </c>
      <c r="F1112">
        <v>0.94730000000000003</v>
      </c>
      <c r="G1112">
        <v>0.94730000000000003</v>
      </c>
      <c r="H1112">
        <v>0.94730000000000003</v>
      </c>
      <c r="I1112">
        <v>0.94730000000000003</v>
      </c>
      <c r="J1112">
        <v>0.94730000000000003</v>
      </c>
      <c r="K1112">
        <v>0.94730000000000003</v>
      </c>
      <c r="L1112">
        <v>0.94730000000000003</v>
      </c>
    </row>
    <row r="1113" spans="1:12" x14ac:dyDescent="0.45">
      <c r="A1113" t="s">
        <v>2016</v>
      </c>
      <c r="B1113">
        <v>2008</v>
      </c>
      <c r="C1113" t="s">
        <v>2008</v>
      </c>
      <c r="D1113">
        <v>0.33189999999999997</v>
      </c>
      <c r="E1113">
        <v>0.33189999999999997</v>
      </c>
      <c r="F1113">
        <v>0.33189999999999997</v>
      </c>
      <c r="G1113">
        <v>0.33189999999999997</v>
      </c>
      <c r="H1113">
        <v>0.33189999999999997</v>
      </c>
      <c r="I1113">
        <v>0.33189999999999997</v>
      </c>
      <c r="J1113">
        <v>0.33189999999999997</v>
      </c>
      <c r="K1113">
        <v>0.33189999999999997</v>
      </c>
      <c r="L1113">
        <v>0.33189999999999997</v>
      </c>
    </row>
    <row r="1114" spans="1:12" x14ac:dyDescent="0.45">
      <c r="A1114" t="s">
        <v>2016</v>
      </c>
      <c r="B1114">
        <v>2008</v>
      </c>
      <c r="C1114" t="s">
        <v>2010</v>
      </c>
      <c r="D1114">
        <v>0.16969999999999999</v>
      </c>
      <c r="E1114">
        <v>0.16969999999999999</v>
      </c>
      <c r="F1114">
        <v>0.16969999999999999</v>
      </c>
      <c r="G1114">
        <v>0.16969999999999999</v>
      </c>
      <c r="H1114">
        <v>0.16969999999999999</v>
      </c>
      <c r="I1114">
        <v>0.16969999999999999</v>
      </c>
      <c r="J1114">
        <v>0.16969999999999999</v>
      </c>
      <c r="K1114">
        <v>0.16969999999999999</v>
      </c>
      <c r="L1114">
        <v>0.16969999999999999</v>
      </c>
    </row>
    <row r="1115" spans="1:12" x14ac:dyDescent="0.45">
      <c r="A1115" t="s">
        <v>2017</v>
      </c>
      <c r="B1115">
        <v>2008</v>
      </c>
      <c r="C1115" t="s">
        <v>2009</v>
      </c>
      <c r="D1115">
        <v>6.7199999999999996E-2</v>
      </c>
      <c r="E1115">
        <v>6.7199999999999996E-2</v>
      </c>
      <c r="F1115">
        <v>6.7199999999999996E-2</v>
      </c>
      <c r="G1115">
        <v>6.7199999999999996E-2</v>
      </c>
      <c r="H1115">
        <v>6.7199999999999996E-2</v>
      </c>
      <c r="I1115">
        <v>6.7199999999999996E-2</v>
      </c>
      <c r="J1115">
        <v>6.7199999999999996E-2</v>
      </c>
      <c r="K1115">
        <v>6.7199999999999996E-2</v>
      </c>
      <c r="L1115">
        <v>6.7199999999999996E-2</v>
      </c>
    </row>
    <row r="1116" spans="1:12" x14ac:dyDescent="0.45">
      <c r="A1116" t="s">
        <v>2017</v>
      </c>
      <c r="B1116">
        <v>2008</v>
      </c>
      <c r="C1116" t="s">
        <v>2005</v>
      </c>
      <c r="D1116">
        <v>1.1036999999999999</v>
      </c>
      <c r="E1116">
        <v>1.1036999999999999</v>
      </c>
      <c r="F1116">
        <v>1.1036999999999999</v>
      </c>
      <c r="G1116">
        <v>1.1036999999999999</v>
      </c>
      <c r="H1116">
        <v>1.1036999999999999</v>
      </c>
      <c r="I1116">
        <v>1.1036999999999999</v>
      </c>
      <c r="J1116">
        <v>1.1036999999999999</v>
      </c>
      <c r="K1116">
        <v>1.1036999999999999</v>
      </c>
      <c r="L1116">
        <v>1.1036999999999999</v>
      </c>
    </row>
    <row r="1117" spans="1:12" x14ac:dyDescent="0.45">
      <c r="A1117" t="s">
        <v>2017</v>
      </c>
      <c r="B1117">
        <v>2008</v>
      </c>
      <c r="C1117" t="s">
        <v>2007</v>
      </c>
      <c r="D1117">
        <v>2.8999999999999998E-3</v>
      </c>
      <c r="E1117">
        <v>2.8999999999999998E-3</v>
      </c>
      <c r="F1117">
        <v>2.8999999999999998E-3</v>
      </c>
      <c r="G1117">
        <v>2.8999999999999998E-3</v>
      </c>
      <c r="H1117">
        <v>2.8999999999999998E-3</v>
      </c>
      <c r="I1117">
        <v>2.8999999999999998E-3</v>
      </c>
      <c r="J1117">
        <v>2.8999999999999998E-3</v>
      </c>
      <c r="K1117">
        <v>2.8999999999999998E-3</v>
      </c>
      <c r="L1117">
        <v>2.8999999999999998E-3</v>
      </c>
    </row>
    <row r="1118" spans="1:12" x14ac:dyDescent="0.45">
      <c r="A1118" t="s">
        <v>2017</v>
      </c>
      <c r="B1118">
        <v>2008</v>
      </c>
      <c r="C1118" t="s">
        <v>2010</v>
      </c>
      <c r="D1118">
        <v>0.127</v>
      </c>
      <c r="E1118">
        <v>0.127</v>
      </c>
      <c r="F1118">
        <v>0.127</v>
      </c>
      <c r="G1118">
        <v>0.127</v>
      </c>
      <c r="H1118">
        <v>0.127</v>
      </c>
      <c r="I1118">
        <v>0.127</v>
      </c>
      <c r="J1118">
        <v>0.127</v>
      </c>
      <c r="K1118">
        <v>0.127</v>
      </c>
      <c r="L1118">
        <v>0.127</v>
      </c>
    </row>
    <row r="1119" spans="1:12" x14ac:dyDescent="0.45">
      <c r="A1119" t="s">
        <v>2017</v>
      </c>
      <c r="B1119">
        <v>2008</v>
      </c>
      <c r="C1119" t="s">
        <v>2011</v>
      </c>
      <c r="D1119">
        <v>2.8299999999999999E-2</v>
      </c>
      <c r="E1119">
        <v>2.8299999999999999E-2</v>
      </c>
      <c r="F1119">
        <v>2.8299999999999999E-2</v>
      </c>
      <c r="G1119">
        <v>2.8299999999999999E-2</v>
      </c>
      <c r="H1119">
        <v>2.8299999999999999E-2</v>
      </c>
      <c r="I1119">
        <v>2.8299999999999999E-2</v>
      </c>
      <c r="J1119">
        <v>2.8299999999999999E-2</v>
      </c>
      <c r="K1119">
        <v>2.8299999999999999E-2</v>
      </c>
      <c r="L1119">
        <v>2.8299999999999999E-2</v>
      </c>
    </row>
    <row r="1120" spans="1:12" x14ac:dyDescent="0.45">
      <c r="A1120" t="s">
        <v>2017</v>
      </c>
      <c r="B1120">
        <v>2008</v>
      </c>
      <c r="C1120" t="s">
        <v>2008</v>
      </c>
      <c r="D1120">
        <v>0.2482</v>
      </c>
      <c r="E1120">
        <v>0.2482</v>
      </c>
      <c r="F1120">
        <v>0.2482</v>
      </c>
      <c r="G1120">
        <v>0.2482</v>
      </c>
      <c r="H1120">
        <v>0.2482</v>
      </c>
      <c r="I1120">
        <v>0.2482</v>
      </c>
      <c r="J1120">
        <v>0.2482</v>
      </c>
      <c r="K1120">
        <v>0.2482</v>
      </c>
      <c r="L1120">
        <v>0.2482</v>
      </c>
    </row>
    <row r="1121" spans="1:12" x14ac:dyDescent="0.45">
      <c r="A1121" t="s">
        <v>2017</v>
      </c>
      <c r="B1121">
        <v>2008</v>
      </c>
      <c r="C1121" t="s">
        <v>2006</v>
      </c>
      <c r="D1121">
        <v>0.63019999999999998</v>
      </c>
      <c r="E1121">
        <v>0.63019999999999998</v>
      </c>
      <c r="F1121">
        <v>0.63019999999999998</v>
      </c>
      <c r="G1121">
        <v>0.63019999999999998</v>
      </c>
      <c r="H1121">
        <v>0.63019999999999998</v>
      </c>
      <c r="I1121">
        <v>0.63019999999999998</v>
      </c>
      <c r="J1121">
        <v>0.63019999999999998</v>
      </c>
      <c r="K1121">
        <v>0.63019999999999998</v>
      </c>
      <c r="L1121">
        <v>0.63019999999999998</v>
      </c>
    </row>
    <row r="1122" spans="1:12" x14ac:dyDescent="0.45">
      <c r="A1122" t="s">
        <v>2018</v>
      </c>
      <c r="B1122">
        <v>2008</v>
      </c>
      <c r="C1122" t="s">
        <v>2010</v>
      </c>
      <c r="D1122">
        <v>3.1E-2</v>
      </c>
      <c r="E1122">
        <v>3.1E-2</v>
      </c>
      <c r="F1122">
        <v>3.1E-2</v>
      </c>
      <c r="G1122">
        <v>3.1E-2</v>
      </c>
      <c r="H1122">
        <v>3.1E-2</v>
      </c>
      <c r="I1122">
        <v>3.1E-2</v>
      </c>
      <c r="J1122">
        <v>3.1E-2</v>
      </c>
      <c r="K1122">
        <v>3.1E-2</v>
      </c>
      <c r="L1122">
        <v>3.1E-2</v>
      </c>
    </row>
    <row r="1123" spans="1:12" x14ac:dyDescent="0.45">
      <c r="A1123" t="s">
        <v>2018</v>
      </c>
      <c r="B1123">
        <v>2008</v>
      </c>
      <c r="C1123" t="s">
        <v>2008</v>
      </c>
      <c r="D1123">
        <v>6.0499999999999998E-2</v>
      </c>
      <c r="E1123">
        <v>6.0499999999999998E-2</v>
      </c>
      <c r="F1123">
        <v>6.0499999999999998E-2</v>
      </c>
      <c r="G1123">
        <v>6.0499999999999998E-2</v>
      </c>
      <c r="H1123">
        <v>6.0499999999999998E-2</v>
      </c>
      <c r="I1123">
        <v>6.0499999999999998E-2</v>
      </c>
      <c r="J1123">
        <v>6.0499999999999998E-2</v>
      </c>
      <c r="K1123">
        <v>6.0499999999999998E-2</v>
      </c>
      <c r="L1123">
        <v>6.0499999999999998E-2</v>
      </c>
    </row>
    <row r="1124" spans="1:12" x14ac:dyDescent="0.45">
      <c r="A1124" t="s">
        <v>2018</v>
      </c>
      <c r="B1124">
        <v>2008</v>
      </c>
      <c r="C1124" t="s">
        <v>2006</v>
      </c>
      <c r="D1124">
        <v>0.18329999999999999</v>
      </c>
      <c r="E1124">
        <v>0.18329999999999999</v>
      </c>
      <c r="F1124">
        <v>0.18329999999999999</v>
      </c>
      <c r="G1124">
        <v>0.18329999999999999</v>
      </c>
      <c r="H1124">
        <v>0.18329999999999999</v>
      </c>
      <c r="I1124">
        <v>0.18329999999999999</v>
      </c>
      <c r="J1124">
        <v>0.18329999999999999</v>
      </c>
      <c r="K1124">
        <v>0.18329999999999999</v>
      </c>
      <c r="L1124">
        <v>0.18329999999999999</v>
      </c>
    </row>
    <row r="1125" spans="1:12" x14ac:dyDescent="0.45">
      <c r="A1125" t="s">
        <v>2018</v>
      </c>
      <c r="B1125">
        <v>2008</v>
      </c>
      <c r="C1125" t="s">
        <v>2007</v>
      </c>
      <c r="D1125">
        <v>6.9999999999999999E-4</v>
      </c>
      <c r="E1125">
        <v>6.9999999999999999E-4</v>
      </c>
      <c r="F1125">
        <v>6.9999999999999999E-4</v>
      </c>
      <c r="G1125">
        <v>6.9999999999999999E-4</v>
      </c>
      <c r="H1125">
        <v>6.9999999999999999E-4</v>
      </c>
      <c r="I1125">
        <v>6.9999999999999999E-4</v>
      </c>
      <c r="J1125">
        <v>6.9999999999999999E-4</v>
      </c>
      <c r="K1125">
        <v>6.9999999999999999E-4</v>
      </c>
      <c r="L1125">
        <v>6.9999999999999999E-4</v>
      </c>
    </row>
    <row r="1126" spans="1:12" x14ac:dyDescent="0.45">
      <c r="A1126" t="s">
        <v>2018</v>
      </c>
      <c r="B1126">
        <v>2008</v>
      </c>
      <c r="C1126" t="s">
        <v>2005</v>
      </c>
      <c r="D1126">
        <v>0.30299999999999999</v>
      </c>
      <c r="E1126">
        <v>0.30299999999999999</v>
      </c>
      <c r="F1126">
        <v>0.30299999999999999</v>
      </c>
      <c r="G1126">
        <v>0.30299999999999999</v>
      </c>
      <c r="H1126">
        <v>0.30299999999999999</v>
      </c>
      <c r="I1126">
        <v>0.30299999999999999</v>
      </c>
      <c r="J1126">
        <v>0.30299999999999999</v>
      </c>
      <c r="K1126">
        <v>0.30299999999999999</v>
      </c>
      <c r="L1126">
        <v>0.30299999999999999</v>
      </c>
    </row>
    <row r="1127" spans="1:12" x14ac:dyDescent="0.45">
      <c r="A1127" t="s">
        <v>2018</v>
      </c>
      <c r="B1127">
        <v>2008</v>
      </c>
      <c r="C1127" t="s">
        <v>2009</v>
      </c>
      <c r="D1127">
        <v>2.06E-2</v>
      </c>
      <c r="E1127">
        <v>2.06E-2</v>
      </c>
      <c r="F1127">
        <v>2.06E-2</v>
      </c>
      <c r="G1127">
        <v>2.06E-2</v>
      </c>
      <c r="H1127">
        <v>2.06E-2</v>
      </c>
      <c r="I1127">
        <v>2.06E-2</v>
      </c>
      <c r="J1127">
        <v>2.06E-2</v>
      </c>
      <c r="K1127">
        <v>2.06E-2</v>
      </c>
      <c r="L1127">
        <v>2.06E-2</v>
      </c>
    </row>
    <row r="1128" spans="1:12" x14ac:dyDescent="0.45">
      <c r="A1128" t="s">
        <v>2018</v>
      </c>
      <c r="B1128">
        <v>2008</v>
      </c>
      <c r="C1128" t="s">
        <v>2011</v>
      </c>
      <c r="D1128">
        <v>6.8999999999999999E-3</v>
      </c>
      <c r="E1128">
        <v>6.8999999999999999E-3</v>
      </c>
      <c r="F1128">
        <v>6.8999999999999999E-3</v>
      </c>
      <c r="G1128">
        <v>6.8999999999999999E-3</v>
      </c>
      <c r="H1128">
        <v>6.8999999999999999E-3</v>
      </c>
      <c r="I1128">
        <v>6.8999999999999999E-3</v>
      </c>
      <c r="J1128">
        <v>6.8999999999999999E-3</v>
      </c>
      <c r="K1128">
        <v>6.8999999999999999E-3</v>
      </c>
      <c r="L1128">
        <v>6.8999999999999999E-3</v>
      </c>
    </row>
    <row r="1129" spans="1:12" x14ac:dyDescent="0.45">
      <c r="A1129" t="s">
        <v>2019</v>
      </c>
      <c r="B1129">
        <v>2008</v>
      </c>
      <c r="C1129" t="s">
        <v>2005</v>
      </c>
      <c r="D1129">
        <v>6.4668999999999999</v>
      </c>
      <c r="E1129">
        <v>6.4668999999999999</v>
      </c>
      <c r="F1129">
        <v>6.4668999999999999</v>
      </c>
      <c r="G1129">
        <v>6.4668999999999999</v>
      </c>
      <c r="H1129">
        <v>6.4668999999999999</v>
      </c>
      <c r="I1129">
        <v>6.4668999999999999</v>
      </c>
      <c r="J1129">
        <v>6.4668999999999999</v>
      </c>
      <c r="K1129">
        <v>6.4668999999999999</v>
      </c>
      <c r="L1129">
        <v>6.4668999999999999</v>
      </c>
    </row>
    <row r="1130" spans="1:12" x14ac:dyDescent="0.45">
      <c r="A1130" t="s">
        <v>2019</v>
      </c>
      <c r="B1130">
        <v>2008</v>
      </c>
      <c r="C1130" t="s">
        <v>2008</v>
      </c>
      <c r="D1130">
        <v>1.2958000000000001</v>
      </c>
      <c r="E1130">
        <v>1.2958000000000001</v>
      </c>
      <c r="F1130">
        <v>1.2958000000000001</v>
      </c>
      <c r="G1130">
        <v>1.2958000000000001</v>
      </c>
      <c r="H1130">
        <v>1.2958000000000001</v>
      </c>
      <c r="I1130">
        <v>1.2958000000000001</v>
      </c>
      <c r="J1130">
        <v>1.2958000000000001</v>
      </c>
      <c r="K1130">
        <v>1.2958000000000001</v>
      </c>
      <c r="L1130">
        <v>1.2958000000000001</v>
      </c>
    </row>
    <row r="1131" spans="1:12" x14ac:dyDescent="0.45">
      <c r="A1131" t="s">
        <v>2019</v>
      </c>
      <c r="B1131">
        <v>2008</v>
      </c>
      <c r="C1131" t="s">
        <v>2007</v>
      </c>
      <c r="D1131">
        <v>1.52E-2</v>
      </c>
      <c r="E1131">
        <v>1.52E-2</v>
      </c>
      <c r="F1131">
        <v>1.52E-2</v>
      </c>
      <c r="G1131">
        <v>1.52E-2</v>
      </c>
      <c r="H1131">
        <v>1.52E-2</v>
      </c>
      <c r="I1131">
        <v>1.52E-2</v>
      </c>
      <c r="J1131">
        <v>1.52E-2</v>
      </c>
      <c r="K1131">
        <v>1.52E-2</v>
      </c>
      <c r="L1131">
        <v>1.52E-2</v>
      </c>
    </row>
    <row r="1132" spans="1:12" x14ac:dyDescent="0.45">
      <c r="A1132" t="s">
        <v>2019</v>
      </c>
      <c r="B1132">
        <v>2008</v>
      </c>
      <c r="C1132" t="s">
        <v>2006</v>
      </c>
      <c r="D1132">
        <v>3.9005999999999998</v>
      </c>
      <c r="E1132">
        <v>3.9005999999999998</v>
      </c>
      <c r="F1132">
        <v>3.9005999999999998</v>
      </c>
      <c r="G1132">
        <v>3.9005999999999998</v>
      </c>
      <c r="H1132">
        <v>3.9005999999999998</v>
      </c>
      <c r="I1132">
        <v>3.9005999999999998</v>
      </c>
      <c r="J1132">
        <v>3.9005999999999998</v>
      </c>
      <c r="K1132">
        <v>3.9005999999999998</v>
      </c>
      <c r="L1132">
        <v>3.9005999999999998</v>
      </c>
    </row>
    <row r="1133" spans="1:12" x14ac:dyDescent="0.45">
      <c r="A1133" t="s">
        <v>2019</v>
      </c>
      <c r="B1133">
        <v>2008</v>
      </c>
      <c r="C1133" t="s">
        <v>2011</v>
      </c>
      <c r="D1133">
        <v>0.14760000000000001</v>
      </c>
      <c r="E1133">
        <v>0.14760000000000001</v>
      </c>
      <c r="F1133">
        <v>0.14760000000000001</v>
      </c>
      <c r="G1133">
        <v>0.14760000000000001</v>
      </c>
      <c r="H1133">
        <v>0.14760000000000001</v>
      </c>
      <c r="I1133">
        <v>0.14760000000000001</v>
      </c>
      <c r="J1133">
        <v>0.14760000000000001</v>
      </c>
      <c r="K1133">
        <v>0.14760000000000001</v>
      </c>
      <c r="L1133">
        <v>0.14760000000000001</v>
      </c>
    </row>
    <row r="1134" spans="1:12" x14ac:dyDescent="0.45">
      <c r="A1134" t="s">
        <v>2019</v>
      </c>
      <c r="B1134">
        <v>2008</v>
      </c>
      <c r="C1134" t="s">
        <v>2010</v>
      </c>
      <c r="D1134">
        <v>0.66269999999999996</v>
      </c>
      <c r="E1134">
        <v>0.66269999999999996</v>
      </c>
      <c r="F1134">
        <v>0.66269999999999996</v>
      </c>
      <c r="G1134">
        <v>0.66269999999999996</v>
      </c>
      <c r="H1134">
        <v>0.66269999999999996</v>
      </c>
      <c r="I1134">
        <v>0.66269999999999996</v>
      </c>
      <c r="J1134">
        <v>0.66269999999999996</v>
      </c>
      <c r="K1134">
        <v>0.66269999999999996</v>
      </c>
      <c r="L1134">
        <v>0.66269999999999996</v>
      </c>
    </row>
    <row r="1135" spans="1:12" x14ac:dyDescent="0.45">
      <c r="A1135" t="s">
        <v>2019</v>
      </c>
      <c r="B1135">
        <v>2008</v>
      </c>
      <c r="C1135" t="s">
        <v>2009</v>
      </c>
      <c r="D1135">
        <v>0.44479999999999997</v>
      </c>
      <c r="E1135">
        <v>0.44479999999999997</v>
      </c>
      <c r="F1135">
        <v>0.44479999999999997</v>
      </c>
      <c r="G1135">
        <v>0.44479999999999997</v>
      </c>
      <c r="H1135">
        <v>0.44479999999999997</v>
      </c>
      <c r="I1135">
        <v>0.44479999999999997</v>
      </c>
      <c r="J1135">
        <v>0.44479999999999997</v>
      </c>
      <c r="K1135">
        <v>0.44479999999999997</v>
      </c>
      <c r="L1135">
        <v>0.44479999999999997</v>
      </c>
    </row>
    <row r="1136" spans="1:12" x14ac:dyDescent="0.45">
      <c r="A1136" t="s">
        <v>2020</v>
      </c>
      <c r="B1136">
        <v>2008</v>
      </c>
      <c r="C1136" t="s">
        <v>2008</v>
      </c>
      <c r="D1136">
        <v>0.65200000000000002</v>
      </c>
      <c r="E1136">
        <v>0.65200000000000002</v>
      </c>
      <c r="F1136">
        <v>0.65200000000000002</v>
      </c>
      <c r="G1136">
        <v>0.65200000000000002</v>
      </c>
      <c r="H1136">
        <v>0.65200000000000002</v>
      </c>
      <c r="I1136">
        <v>0.65200000000000002</v>
      </c>
      <c r="J1136">
        <v>0.65200000000000002</v>
      </c>
      <c r="K1136">
        <v>0.65200000000000002</v>
      </c>
      <c r="L1136">
        <v>0.65200000000000002</v>
      </c>
    </row>
    <row r="1137" spans="1:12" x14ac:dyDescent="0.45">
      <c r="A1137" t="s">
        <v>2020</v>
      </c>
      <c r="B1137">
        <v>2008</v>
      </c>
      <c r="C1137" t="s">
        <v>2009</v>
      </c>
      <c r="D1137">
        <v>0.2137</v>
      </c>
      <c r="E1137">
        <v>0.2137</v>
      </c>
      <c r="F1137">
        <v>0.2137</v>
      </c>
      <c r="G1137">
        <v>0.2137</v>
      </c>
      <c r="H1137">
        <v>0.2137</v>
      </c>
      <c r="I1137">
        <v>0.2137</v>
      </c>
      <c r="J1137">
        <v>0.2137</v>
      </c>
      <c r="K1137">
        <v>0.2137</v>
      </c>
      <c r="L1137">
        <v>0.2137</v>
      </c>
    </row>
    <row r="1138" spans="1:12" x14ac:dyDescent="0.45">
      <c r="A1138" t="s">
        <v>2020</v>
      </c>
      <c r="B1138">
        <v>2008</v>
      </c>
      <c r="C1138" t="s">
        <v>2010</v>
      </c>
      <c r="D1138">
        <v>0.33350000000000002</v>
      </c>
      <c r="E1138">
        <v>0.33350000000000002</v>
      </c>
      <c r="F1138">
        <v>0.33350000000000002</v>
      </c>
      <c r="G1138">
        <v>0.33350000000000002</v>
      </c>
      <c r="H1138">
        <v>0.33350000000000002</v>
      </c>
      <c r="I1138">
        <v>0.33350000000000002</v>
      </c>
      <c r="J1138">
        <v>0.33350000000000002</v>
      </c>
      <c r="K1138">
        <v>0.33350000000000002</v>
      </c>
      <c r="L1138">
        <v>0.33350000000000002</v>
      </c>
    </row>
    <row r="1139" spans="1:12" x14ac:dyDescent="0.45">
      <c r="A1139" t="s">
        <v>2020</v>
      </c>
      <c r="B1139">
        <v>2008</v>
      </c>
      <c r="C1139" t="s">
        <v>2006</v>
      </c>
      <c r="D1139">
        <v>2.1343000000000001</v>
      </c>
      <c r="E1139">
        <v>2.1343000000000001</v>
      </c>
      <c r="F1139">
        <v>2.1343000000000001</v>
      </c>
      <c r="G1139">
        <v>2.1343000000000001</v>
      </c>
      <c r="H1139">
        <v>2.1343000000000001</v>
      </c>
      <c r="I1139">
        <v>2.1343000000000001</v>
      </c>
      <c r="J1139">
        <v>2.1343000000000001</v>
      </c>
      <c r="K1139">
        <v>2.1343000000000001</v>
      </c>
      <c r="L1139">
        <v>2.1343000000000001</v>
      </c>
    </row>
    <row r="1140" spans="1:12" x14ac:dyDescent="0.45">
      <c r="A1140" t="s">
        <v>2020</v>
      </c>
      <c r="B1140">
        <v>2008</v>
      </c>
      <c r="C1140" t="s">
        <v>2011</v>
      </c>
      <c r="D1140">
        <v>7.4300000000000005E-2</v>
      </c>
      <c r="E1140">
        <v>7.4300000000000005E-2</v>
      </c>
      <c r="F1140">
        <v>7.4300000000000005E-2</v>
      </c>
      <c r="G1140">
        <v>7.4300000000000005E-2</v>
      </c>
      <c r="H1140">
        <v>7.4300000000000005E-2</v>
      </c>
      <c r="I1140">
        <v>7.4300000000000005E-2</v>
      </c>
      <c r="J1140">
        <v>7.4300000000000005E-2</v>
      </c>
      <c r="K1140">
        <v>7.4300000000000005E-2</v>
      </c>
      <c r="L1140">
        <v>7.4300000000000005E-2</v>
      </c>
    </row>
    <row r="1141" spans="1:12" x14ac:dyDescent="0.45">
      <c r="A1141" t="s">
        <v>2020</v>
      </c>
      <c r="B1141">
        <v>2008</v>
      </c>
      <c r="C1141" t="s">
        <v>2007</v>
      </c>
      <c r="D1141">
        <v>7.7000000000000002E-3</v>
      </c>
      <c r="E1141">
        <v>7.7000000000000002E-3</v>
      </c>
      <c r="F1141">
        <v>7.7000000000000002E-3</v>
      </c>
      <c r="G1141">
        <v>7.7000000000000002E-3</v>
      </c>
      <c r="H1141">
        <v>7.7000000000000002E-3</v>
      </c>
      <c r="I1141">
        <v>7.7000000000000002E-3</v>
      </c>
      <c r="J1141">
        <v>7.7000000000000002E-3</v>
      </c>
      <c r="K1141">
        <v>7.7000000000000002E-3</v>
      </c>
      <c r="L1141">
        <v>7.7000000000000002E-3</v>
      </c>
    </row>
    <row r="1142" spans="1:12" x14ac:dyDescent="0.45">
      <c r="A1142" t="s">
        <v>2020</v>
      </c>
      <c r="B1142">
        <v>2008</v>
      </c>
      <c r="C1142" t="s">
        <v>2005</v>
      </c>
      <c r="D1142">
        <v>3.4155000000000002</v>
      </c>
      <c r="E1142">
        <v>3.4155000000000002</v>
      </c>
      <c r="F1142">
        <v>3.4155000000000002</v>
      </c>
      <c r="G1142">
        <v>3.4155000000000002</v>
      </c>
      <c r="H1142">
        <v>3.4155000000000002</v>
      </c>
      <c r="I1142">
        <v>3.4155000000000002</v>
      </c>
      <c r="J1142">
        <v>3.4155000000000002</v>
      </c>
      <c r="K1142">
        <v>3.4155000000000002</v>
      </c>
      <c r="L1142">
        <v>3.4155000000000002</v>
      </c>
    </row>
    <row r="1143" spans="1:12" x14ac:dyDescent="0.45">
      <c r="A1143" t="s">
        <v>2021</v>
      </c>
      <c r="B1143">
        <v>2008</v>
      </c>
      <c r="C1143" t="s">
        <v>2005</v>
      </c>
      <c r="D1143">
        <v>0.39119999999999999</v>
      </c>
      <c r="E1143">
        <v>0.39119999999999999</v>
      </c>
      <c r="F1143">
        <v>0.39119999999999999</v>
      </c>
      <c r="G1143">
        <v>0.39119999999999999</v>
      </c>
      <c r="H1143">
        <v>0.39119999999999999</v>
      </c>
      <c r="I1143">
        <v>0.39119999999999999</v>
      </c>
      <c r="J1143">
        <v>0.39119999999999999</v>
      </c>
      <c r="K1143">
        <v>0.39119999999999999</v>
      </c>
      <c r="L1143">
        <v>0.39119999999999999</v>
      </c>
    </row>
    <row r="1144" spans="1:12" x14ac:dyDescent="0.45">
      <c r="A1144" t="s">
        <v>2021</v>
      </c>
      <c r="B1144">
        <v>2008</v>
      </c>
      <c r="C1144" t="s">
        <v>2006</v>
      </c>
      <c r="D1144">
        <v>0.2165</v>
      </c>
      <c r="E1144">
        <v>0.2165</v>
      </c>
      <c r="F1144">
        <v>0.2165</v>
      </c>
      <c r="G1144">
        <v>0.2165</v>
      </c>
      <c r="H1144">
        <v>0.2165</v>
      </c>
      <c r="I1144">
        <v>0.2165</v>
      </c>
      <c r="J1144">
        <v>0.2165</v>
      </c>
      <c r="K1144">
        <v>0.2165</v>
      </c>
      <c r="L1144">
        <v>0.2165</v>
      </c>
    </row>
    <row r="1145" spans="1:12" x14ac:dyDescent="0.45">
      <c r="A1145" t="s">
        <v>2021</v>
      </c>
      <c r="B1145">
        <v>2008</v>
      </c>
      <c r="C1145" t="s">
        <v>2008</v>
      </c>
      <c r="D1145">
        <v>9.2100000000000001E-2</v>
      </c>
      <c r="E1145">
        <v>9.2100000000000001E-2</v>
      </c>
      <c r="F1145">
        <v>9.2100000000000001E-2</v>
      </c>
      <c r="G1145">
        <v>9.2100000000000001E-2</v>
      </c>
      <c r="H1145">
        <v>9.2100000000000001E-2</v>
      </c>
      <c r="I1145">
        <v>9.2100000000000001E-2</v>
      </c>
      <c r="J1145">
        <v>9.2100000000000001E-2</v>
      </c>
      <c r="K1145">
        <v>9.2100000000000001E-2</v>
      </c>
      <c r="L1145">
        <v>9.2100000000000001E-2</v>
      </c>
    </row>
    <row r="1146" spans="1:12" x14ac:dyDescent="0.45">
      <c r="A1146" t="s">
        <v>2021</v>
      </c>
      <c r="B1146">
        <v>2008</v>
      </c>
      <c r="C1146" t="s">
        <v>2007</v>
      </c>
      <c r="D1146">
        <v>1.1000000000000001E-3</v>
      </c>
      <c r="E1146">
        <v>1.1000000000000001E-3</v>
      </c>
      <c r="F1146">
        <v>1.1000000000000001E-3</v>
      </c>
      <c r="G1146">
        <v>1.1000000000000001E-3</v>
      </c>
      <c r="H1146">
        <v>1.1000000000000001E-3</v>
      </c>
      <c r="I1146">
        <v>1.1000000000000001E-3</v>
      </c>
      <c r="J1146">
        <v>1.1000000000000001E-3</v>
      </c>
      <c r="K1146">
        <v>1.1000000000000001E-3</v>
      </c>
      <c r="L1146">
        <v>1.1000000000000001E-3</v>
      </c>
    </row>
    <row r="1147" spans="1:12" x14ac:dyDescent="0.45">
      <c r="A1147" t="s">
        <v>2021</v>
      </c>
      <c r="B1147">
        <v>2008</v>
      </c>
      <c r="C1147" t="s">
        <v>2009</v>
      </c>
      <c r="D1147">
        <v>2.3900000000000001E-2</v>
      </c>
      <c r="E1147">
        <v>2.3900000000000001E-2</v>
      </c>
      <c r="F1147">
        <v>2.3900000000000001E-2</v>
      </c>
      <c r="G1147">
        <v>2.3900000000000001E-2</v>
      </c>
      <c r="H1147">
        <v>2.3900000000000001E-2</v>
      </c>
      <c r="I1147">
        <v>2.3900000000000001E-2</v>
      </c>
      <c r="J1147">
        <v>2.3900000000000001E-2</v>
      </c>
      <c r="K1147">
        <v>2.3900000000000001E-2</v>
      </c>
      <c r="L1147">
        <v>2.3900000000000001E-2</v>
      </c>
    </row>
    <row r="1148" spans="1:12" x14ac:dyDescent="0.45">
      <c r="A1148" t="s">
        <v>2021</v>
      </c>
      <c r="B1148">
        <v>2008</v>
      </c>
      <c r="C1148" t="s">
        <v>2010</v>
      </c>
      <c r="D1148">
        <v>4.7100000000000003E-2</v>
      </c>
      <c r="E1148">
        <v>4.7100000000000003E-2</v>
      </c>
      <c r="F1148">
        <v>4.7100000000000003E-2</v>
      </c>
      <c r="G1148">
        <v>4.7100000000000003E-2</v>
      </c>
      <c r="H1148">
        <v>4.7100000000000003E-2</v>
      </c>
      <c r="I1148">
        <v>4.7100000000000003E-2</v>
      </c>
      <c r="J1148">
        <v>4.7100000000000003E-2</v>
      </c>
      <c r="K1148">
        <v>4.7100000000000003E-2</v>
      </c>
      <c r="L1148">
        <v>4.7100000000000003E-2</v>
      </c>
    </row>
    <row r="1149" spans="1:12" x14ac:dyDescent="0.45">
      <c r="A1149" t="s">
        <v>2021</v>
      </c>
      <c r="B1149">
        <v>2008</v>
      </c>
      <c r="C1149" t="s">
        <v>2011</v>
      </c>
      <c r="D1149">
        <v>1.0500000000000001E-2</v>
      </c>
      <c r="E1149">
        <v>1.0500000000000001E-2</v>
      </c>
      <c r="F1149">
        <v>1.0500000000000001E-2</v>
      </c>
      <c r="G1149">
        <v>1.0500000000000001E-2</v>
      </c>
      <c r="H1149">
        <v>1.0500000000000001E-2</v>
      </c>
      <c r="I1149">
        <v>1.0500000000000001E-2</v>
      </c>
      <c r="J1149">
        <v>1.0500000000000001E-2</v>
      </c>
      <c r="K1149">
        <v>1.0500000000000001E-2</v>
      </c>
      <c r="L1149">
        <v>1.0500000000000001E-2</v>
      </c>
    </row>
    <row r="1150" spans="1:12" x14ac:dyDescent="0.45">
      <c r="A1150" t="s">
        <v>2022</v>
      </c>
      <c r="B1150">
        <v>2008</v>
      </c>
      <c r="C1150" t="s">
        <v>2011</v>
      </c>
      <c r="D1150">
        <v>1.17E-2</v>
      </c>
      <c r="E1150">
        <v>1.17E-2</v>
      </c>
      <c r="F1150">
        <v>1.17E-2</v>
      </c>
      <c r="G1150">
        <v>1.17E-2</v>
      </c>
      <c r="H1150">
        <v>1.17E-2</v>
      </c>
      <c r="I1150">
        <v>1.17E-2</v>
      </c>
      <c r="J1150">
        <v>1.17E-2</v>
      </c>
      <c r="K1150">
        <v>1.17E-2</v>
      </c>
      <c r="L1150">
        <v>1.17E-2</v>
      </c>
    </row>
    <row r="1151" spans="1:12" x14ac:dyDescent="0.45">
      <c r="A1151" t="s">
        <v>2022</v>
      </c>
      <c r="B1151">
        <v>2008</v>
      </c>
      <c r="C1151" t="s">
        <v>2006</v>
      </c>
      <c r="D1151">
        <v>0.308</v>
      </c>
      <c r="E1151">
        <v>0.308</v>
      </c>
      <c r="F1151">
        <v>0.308</v>
      </c>
      <c r="G1151">
        <v>0.308</v>
      </c>
      <c r="H1151">
        <v>0.308</v>
      </c>
      <c r="I1151">
        <v>0.308</v>
      </c>
      <c r="J1151">
        <v>0.308</v>
      </c>
      <c r="K1151">
        <v>0.308</v>
      </c>
      <c r="L1151">
        <v>0.308</v>
      </c>
    </row>
    <row r="1152" spans="1:12" x14ac:dyDescent="0.45">
      <c r="A1152" t="s">
        <v>2022</v>
      </c>
      <c r="B1152">
        <v>2008</v>
      </c>
      <c r="C1152" t="s">
        <v>2007</v>
      </c>
      <c r="D1152">
        <v>1.1999999999999999E-3</v>
      </c>
      <c r="E1152">
        <v>1.1999999999999999E-3</v>
      </c>
      <c r="F1152">
        <v>1.1999999999999999E-3</v>
      </c>
      <c r="G1152">
        <v>1.1999999999999999E-3</v>
      </c>
      <c r="H1152">
        <v>1.1999999999999999E-3</v>
      </c>
      <c r="I1152">
        <v>1.1999999999999999E-3</v>
      </c>
      <c r="J1152">
        <v>1.1999999999999999E-3</v>
      </c>
      <c r="K1152">
        <v>1.1999999999999999E-3</v>
      </c>
      <c r="L1152">
        <v>1.1999999999999999E-3</v>
      </c>
    </row>
    <row r="1153" spans="1:12" x14ac:dyDescent="0.45">
      <c r="A1153" t="s">
        <v>2022</v>
      </c>
      <c r="B1153">
        <v>2008</v>
      </c>
      <c r="C1153" t="s">
        <v>2008</v>
      </c>
      <c r="D1153">
        <v>0.10299999999999999</v>
      </c>
      <c r="E1153">
        <v>0.10299999999999999</v>
      </c>
      <c r="F1153">
        <v>0.10299999999999999</v>
      </c>
      <c r="G1153">
        <v>0.10299999999999999</v>
      </c>
      <c r="H1153">
        <v>0.10299999999999999</v>
      </c>
      <c r="I1153">
        <v>0.10299999999999999</v>
      </c>
      <c r="J1153">
        <v>0.10299999999999999</v>
      </c>
      <c r="K1153">
        <v>0.10299999999999999</v>
      </c>
      <c r="L1153">
        <v>0.10299999999999999</v>
      </c>
    </row>
    <row r="1154" spans="1:12" x14ac:dyDescent="0.45">
      <c r="A1154" t="s">
        <v>2022</v>
      </c>
      <c r="B1154">
        <v>2008</v>
      </c>
      <c r="C1154" t="s">
        <v>2005</v>
      </c>
      <c r="D1154">
        <v>0.50460000000000005</v>
      </c>
      <c r="E1154">
        <v>0.50460000000000005</v>
      </c>
      <c r="F1154">
        <v>0.50460000000000005</v>
      </c>
      <c r="G1154">
        <v>0.50460000000000005</v>
      </c>
      <c r="H1154">
        <v>0.50460000000000005</v>
      </c>
      <c r="I1154">
        <v>0.50460000000000005</v>
      </c>
      <c r="J1154">
        <v>0.50460000000000005</v>
      </c>
      <c r="K1154">
        <v>0.50460000000000005</v>
      </c>
      <c r="L1154">
        <v>0.50460000000000005</v>
      </c>
    </row>
    <row r="1155" spans="1:12" x14ac:dyDescent="0.45">
      <c r="A1155" t="s">
        <v>2022</v>
      </c>
      <c r="B1155">
        <v>2008</v>
      </c>
      <c r="C1155" t="s">
        <v>2009</v>
      </c>
      <c r="D1155">
        <v>2.81E-2</v>
      </c>
      <c r="E1155">
        <v>2.81E-2</v>
      </c>
      <c r="F1155">
        <v>2.81E-2</v>
      </c>
      <c r="G1155">
        <v>2.81E-2</v>
      </c>
      <c r="H1155">
        <v>2.81E-2</v>
      </c>
      <c r="I1155">
        <v>2.81E-2</v>
      </c>
      <c r="J1155">
        <v>2.81E-2</v>
      </c>
      <c r="K1155">
        <v>2.81E-2</v>
      </c>
      <c r="L1155">
        <v>2.81E-2</v>
      </c>
    </row>
    <row r="1156" spans="1:12" x14ac:dyDescent="0.45">
      <c r="A1156" t="s">
        <v>2022</v>
      </c>
      <c r="B1156">
        <v>2008</v>
      </c>
      <c r="C1156" t="s">
        <v>2010</v>
      </c>
      <c r="D1156">
        <v>5.2699999999999997E-2</v>
      </c>
      <c r="E1156">
        <v>5.2699999999999997E-2</v>
      </c>
      <c r="F1156">
        <v>5.2699999999999997E-2</v>
      </c>
      <c r="G1156">
        <v>5.2699999999999997E-2</v>
      </c>
      <c r="H1156">
        <v>5.2699999999999997E-2</v>
      </c>
      <c r="I1156">
        <v>5.2699999999999997E-2</v>
      </c>
      <c r="J1156">
        <v>5.2699999999999997E-2</v>
      </c>
      <c r="K1156">
        <v>5.2699999999999997E-2</v>
      </c>
      <c r="L1156">
        <v>5.2699999999999997E-2</v>
      </c>
    </row>
    <row r="1157" spans="1:12" x14ac:dyDescent="0.45">
      <c r="A1157" t="s">
        <v>2023</v>
      </c>
      <c r="B1157">
        <v>2008</v>
      </c>
      <c r="C1157" t="s">
        <v>2010</v>
      </c>
      <c r="D1157">
        <v>0.45900000000000002</v>
      </c>
      <c r="E1157">
        <v>0.45900000000000002</v>
      </c>
      <c r="F1157">
        <v>0.45900000000000002</v>
      </c>
      <c r="G1157">
        <v>0.45900000000000002</v>
      </c>
      <c r="H1157">
        <v>0.45900000000000002</v>
      </c>
      <c r="I1157">
        <v>0.45900000000000002</v>
      </c>
      <c r="J1157">
        <v>0.45900000000000002</v>
      </c>
      <c r="K1157">
        <v>0.45900000000000002</v>
      </c>
      <c r="L1157">
        <v>0.45900000000000002</v>
      </c>
    </row>
    <row r="1158" spans="1:12" x14ac:dyDescent="0.45">
      <c r="A1158" t="s">
        <v>2023</v>
      </c>
      <c r="B1158">
        <v>2008</v>
      </c>
      <c r="C1158" t="s">
        <v>2006</v>
      </c>
      <c r="D1158">
        <v>2.2061999999999999</v>
      </c>
      <c r="E1158">
        <v>2.2061999999999999</v>
      </c>
      <c r="F1158">
        <v>2.2061999999999999</v>
      </c>
      <c r="G1158">
        <v>2.2061999999999999</v>
      </c>
      <c r="H1158">
        <v>2.2061999999999999</v>
      </c>
      <c r="I1158">
        <v>2.2061999999999999</v>
      </c>
      <c r="J1158">
        <v>2.2061999999999999</v>
      </c>
      <c r="K1158">
        <v>2.2061999999999999</v>
      </c>
      <c r="L1158">
        <v>2.2061999999999999</v>
      </c>
    </row>
    <row r="1159" spans="1:12" x14ac:dyDescent="0.45">
      <c r="A1159" t="s">
        <v>2023</v>
      </c>
      <c r="B1159">
        <v>2008</v>
      </c>
      <c r="C1159" t="s">
        <v>2007</v>
      </c>
      <c r="D1159">
        <v>1.06E-2</v>
      </c>
      <c r="E1159">
        <v>1.06E-2</v>
      </c>
      <c r="F1159">
        <v>1.06E-2</v>
      </c>
      <c r="G1159">
        <v>1.06E-2</v>
      </c>
      <c r="H1159">
        <v>1.06E-2</v>
      </c>
      <c r="I1159">
        <v>1.06E-2</v>
      </c>
      <c r="J1159">
        <v>1.06E-2</v>
      </c>
      <c r="K1159">
        <v>1.06E-2</v>
      </c>
      <c r="L1159">
        <v>1.06E-2</v>
      </c>
    </row>
    <row r="1160" spans="1:12" x14ac:dyDescent="0.45">
      <c r="A1160" t="s">
        <v>2023</v>
      </c>
      <c r="B1160">
        <v>2008</v>
      </c>
      <c r="C1160" t="s">
        <v>2009</v>
      </c>
      <c r="D1160">
        <v>0.27539999999999998</v>
      </c>
      <c r="E1160">
        <v>0.27539999999999998</v>
      </c>
      <c r="F1160">
        <v>0.27539999999999998</v>
      </c>
      <c r="G1160">
        <v>0.27539999999999998</v>
      </c>
      <c r="H1160">
        <v>0.27539999999999998</v>
      </c>
      <c r="I1160">
        <v>0.27539999999999998</v>
      </c>
      <c r="J1160">
        <v>0.27539999999999998</v>
      </c>
      <c r="K1160">
        <v>0.27539999999999998</v>
      </c>
      <c r="L1160">
        <v>0.27539999999999998</v>
      </c>
    </row>
    <row r="1161" spans="1:12" x14ac:dyDescent="0.45">
      <c r="A1161" t="s">
        <v>2023</v>
      </c>
      <c r="B1161">
        <v>2008</v>
      </c>
      <c r="C1161" t="s">
        <v>2011</v>
      </c>
      <c r="D1161">
        <v>0.1022</v>
      </c>
      <c r="E1161">
        <v>0.1022</v>
      </c>
      <c r="F1161">
        <v>0.1022</v>
      </c>
      <c r="G1161">
        <v>0.1022</v>
      </c>
      <c r="H1161">
        <v>0.1022</v>
      </c>
      <c r="I1161">
        <v>0.1022</v>
      </c>
      <c r="J1161">
        <v>0.1022</v>
      </c>
      <c r="K1161">
        <v>0.1022</v>
      </c>
      <c r="L1161">
        <v>0.1022</v>
      </c>
    </row>
    <row r="1162" spans="1:12" x14ac:dyDescent="0.45">
      <c r="A1162" t="s">
        <v>2023</v>
      </c>
      <c r="B1162">
        <v>2008</v>
      </c>
      <c r="C1162" t="s">
        <v>2005</v>
      </c>
      <c r="D1162">
        <v>3.9508000000000001</v>
      </c>
      <c r="E1162">
        <v>3.9508000000000001</v>
      </c>
      <c r="F1162">
        <v>3.9508000000000001</v>
      </c>
      <c r="G1162">
        <v>3.9508000000000001</v>
      </c>
      <c r="H1162">
        <v>3.9508000000000001</v>
      </c>
      <c r="I1162">
        <v>3.9508000000000001</v>
      </c>
      <c r="J1162">
        <v>3.9508000000000001</v>
      </c>
      <c r="K1162">
        <v>3.9508000000000001</v>
      </c>
      <c r="L1162">
        <v>3.9508000000000001</v>
      </c>
    </row>
    <row r="1163" spans="1:12" x14ac:dyDescent="0.45">
      <c r="A1163" t="s">
        <v>2023</v>
      </c>
      <c r="B1163">
        <v>2008</v>
      </c>
      <c r="C1163" t="s">
        <v>2008</v>
      </c>
      <c r="D1163">
        <v>0.89739999999999998</v>
      </c>
      <c r="E1163">
        <v>0.89739999999999998</v>
      </c>
      <c r="F1163">
        <v>0.89739999999999998</v>
      </c>
      <c r="G1163">
        <v>0.89739999999999998</v>
      </c>
      <c r="H1163">
        <v>0.89739999999999998</v>
      </c>
      <c r="I1163">
        <v>0.89739999999999998</v>
      </c>
      <c r="J1163">
        <v>0.89739999999999998</v>
      </c>
      <c r="K1163">
        <v>0.89739999999999998</v>
      </c>
      <c r="L1163">
        <v>0.89739999999999998</v>
      </c>
    </row>
    <row r="1164" spans="1:12" x14ac:dyDescent="0.45">
      <c r="A1164" t="s">
        <v>2024</v>
      </c>
      <c r="B1164">
        <v>2008</v>
      </c>
      <c r="C1164" t="s">
        <v>2007</v>
      </c>
      <c r="D1164">
        <v>5.1999999999999998E-3</v>
      </c>
      <c r="E1164">
        <v>5.1999999999999998E-3</v>
      </c>
      <c r="F1164">
        <v>5.1999999999999998E-3</v>
      </c>
      <c r="G1164">
        <v>5.1999999999999998E-3</v>
      </c>
      <c r="H1164">
        <v>5.1999999999999998E-3</v>
      </c>
      <c r="I1164">
        <v>5.1999999999999998E-3</v>
      </c>
      <c r="J1164">
        <v>5.1999999999999998E-3</v>
      </c>
      <c r="K1164">
        <v>5.1999999999999998E-3</v>
      </c>
      <c r="L1164">
        <v>5.1999999999999998E-3</v>
      </c>
    </row>
    <row r="1165" spans="1:12" x14ac:dyDescent="0.45">
      <c r="A1165" t="s">
        <v>2024</v>
      </c>
      <c r="B1165">
        <v>2008</v>
      </c>
      <c r="C1165" t="s">
        <v>2011</v>
      </c>
      <c r="D1165">
        <v>5.0500000000000003E-2</v>
      </c>
      <c r="E1165">
        <v>5.0500000000000003E-2</v>
      </c>
      <c r="F1165">
        <v>5.0500000000000003E-2</v>
      </c>
      <c r="G1165">
        <v>5.0500000000000003E-2</v>
      </c>
      <c r="H1165">
        <v>5.0500000000000003E-2</v>
      </c>
      <c r="I1165">
        <v>5.0500000000000003E-2</v>
      </c>
      <c r="J1165">
        <v>5.0500000000000003E-2</v>
      </c>
      <c r="K1165">
        <v>5.0500000000000003E-2</v>
      </c>
      <c r="L1165">
        <v>5.0500000000000003E-2</v>
      </c>
    </row>
    <row r="1166" spans="1:12" x14ac:dyDescent="0.45">
      <c r="A1166" t="s">
        <v>2024</v>
      </c>
      <c r="B1166">
        <v>2008</v>
      </c>
      <c r="C1166" t="s">
        <v>2010</v>
      </c>
      <c r="D1166">
        <v>0.2266</v>
      </c>
      <c r="E1166">
        <v>0.2266</v>
      </c>
      <c r="F1166">
        <v>0.2266</v>
      </c>
      <c r="G1166">
        <v>0.2266</v>
      </c>
      <c r="H1166">
        <v>0.2266</v>
      </c>
      <c r="I1166">
        <v>0.2266</v>
      </c>
      <c r="J1166">
        <v>0.2266</v>
      </c>
      <c r="K1166">
        <v>0.2266</v>
      </c>
      <c r="L1166">
        <v>0.2266</v>
      </c>
    </row>
    <row r="1167" spans="1:12" x14ac:dyDescent="0.45">
      <c r="A1167" t="s">
        <v>2024</v>
      </c>
      <c r="B1167">
        <v>2008</v>
      </c>
      <c r="C1167" t="s">
        <v>2009</v>
      </c>
      <c r="D1167">
        <v>0.14019999999999999</v>
      </c>
      <c r="E1167">
        <v>0.14019999999999999</v>
      </c>
      <c r="F1167">
        <v>0.14019999999999999</v>
      </c>
      <c r="G1167">
        <v>0.14019999999999999</v>
      </c>
      <c r="H1167">
        <v>0.14019999999999999</v>
      </c>
      <c r="I1167">
        <v>0.14019999999999999</v>
      </c>
      <c r="J1167">
        <v>0.14019999999999999</v>
      </c>
      <c r="K1167">
        <v>0.14019999999999999</v>
      </c>
      <c r="L1167">
        <v>0.14019999999999999</v>
      </c>
    </row>
    <row r="1168" spans="1:12" x14ac:dyDescent="0.45">
      <c r="A1168" t="s">
        <v>2024</v>
      </c>
      <c r="B1168">
        <v>2008</v>
      </c>
      <c r="C1168" t="s">
        <v>2005</v>
      </c>
      <c r="D1168">
        <v>2.3732000000000002</v>
      </c>
      <c r="E1168">
        <v>2.3732000000000002</v>
      </c>
      <c r="F1168">
        <v>2.3732000000000002</v>
      </c>
      <c r="G1168">
        <v>2.3732000000000002</v>
      </c>
      <c r="H1168">
        <v>2.3732000000000002</v>
      </c>
      <c r="I1168">
        <v>2.3732000000000002</v>
      </c>
      <c r="J1168">
        <v>2.3732000000000002</v>
      </c>
      <c r="K1168">
        <v>2.3732000000000002</v>
      </c>
      <c r="L1168">
        <v>2.3732000000000002</v>
      </c>
    </row>
    <row r="1169" spans="1:12" x14ac:dyDescent="0.45">
      <c r="A1169" t="s">
        <v>2024</v>
      </c>
      <c r="B1169">
        <v>2008</v>
      </c>
      <c r="C1169" t="s">
        <v>2008</v>
      </c>
      <c r="D1169">
        <v>0.44309999999999999</v>
      </c>
      <c r="E1169">
        <v>0.44309999999999999</v>
      </c>
      <c r="F1169">
        <v>0.44309999999999999</v>
      </c>
      <c r="G1169">
        <v>0.44309999999999999</v>
      </c>
      <c r="H1169">
        <v>0.44309999999999999</v>
      </c>
      <c r="I1169">
        <v>0.44309999999999999</v>
      </c>
      <c r="J1169">
        <v>0.44309999999999999</v>
      </c>
      <c r="K1169">
        <v>0.44309999999999999</v>
      </c>
      <c r="L1169">
        <v>0.44309999999999999</v>
      </c>
    </row>
    <row r="1170" spans="1:12" x14ac:dyDescent="0.45">
      <c r="A1170" t="s">
        <v>2024</v>
      </c>
      <c r="B1170">
        <v>2008</v>
      </c>
      <c r="C1170" t="s">
        <v>2006</v>
      </c>
      <c r="D1170">
        <v>1.5076000000000001</v>
      </c>
      <c r="E1170">
        <v>1.5076000000000001</v>
      </c>
      <c r="F1170">
        <v>1.5076000000000001</v>
      </c>
      <c r="G1170">
        <v>1.5076000000000001</v>
      </c>
      <c r="H1170">
        <v>1.5076000000000001</v>
      </c>
      <c r="I1170">
        <v>1.5076000000000001</v>
      </c>
      <c r="J1170">
        <v>1.5076000000000001</v>
      </c>
      <c r="K1170">
        <v>1.5076000000000001</v>
      </c>
      <c r="L1170">
        <v>1.5076000000000001</v>
      </c>
    </row>
    <row r="1171" spans="1:12" x14ac:dyDescent="0.45">
      <c r="A1171" t="s">
        <v>2025</v>
      </c>
      <c r="B1171">
        <v>2008</v>
      </c>
      <c r="C1171" t="s">
        <v>2008</v>
      </c>
      <c r="D1171">
        <v>0.20960000000000001</v>
      </c>
      <c r="E1171">
        <v>0.20960000000000001</v>
      </c>
      <c r="F1171">
        <v>0.20960000000000001</v>
      </c>
      <c r="G1171">
        <v>0.20960000000000001</v>
      </c>
      <c r="H1171">
        <v>0.20960000000000001</v>
      </c>
      <c r="I1171">
        <v>0.20960000000000001</v>
      </c>
      <c r="J1171">
        <v>0.20960000000000001</v>
      </c>
      <c r="K1171">
        <v>0.20960000000000001</v>
      </c>
      <c r="L1171">
        <v>0.20960000000000001</v>
      </c>
    </row>
    <row r="1172" spans="1:12" x14ac:dyDescent="0.45">
      <c r="A1172" t="s">
        <v>2025</v>
      </c>
      <c r="B1172">
        <v>2008</v>
      </c>
      <c r="C1172" t="s">
        <v>2007</v>
      </c>
      <c r="D1172">
        <v>2.5000000000000001E-3</v>
      </c>
      <c r="E1172">
        <v>2.5000000000000001E-3</v>
      </c>
      <c r="F1172">
        <v>2.5000000000000001E-3</v>
      </c>
      <c r="G1172">
        <v>2.5000000000000001E-3</v>
      </c>
      <c r="H1172">
        <v>2.5000000000000001E-3</v>
      </c>
      <c r="I1172">
        <v>2.5000000000000001E-3</v>
      </c>
      <c r="J1172">
        <v>2.5000000000000001E-3</v>
      </c>
      <c r="K1172">
        <v>2.5000000000000001E-3</v>
      </c>
      <c r="L1172">
        <v>2.5000000000000001E-3</v>
      </c>
    </row>
    <row r="1173" spans="1:12" x14ac:dyDescent="0.45">
      <c r="A1173" t="s">
        <v>2025</v>
      </c>
      <c r="B1173">
        <v>2008</v>
      </c>
      <c r="C1173" t="s">
        <v>2009</v>
      </c>
      <c r="D1173">
        <v>6.6799999999999998E-2</v>
      </c>
      <c r="E1173">
        <v>6.6799999999999998E-2</v>
      </c>
      <c r="F1173">
        <v>6.6799999999999998E-2</v>
      </c>
      <c r="G1173">
        <v>6.6799999999999998E-2</v>
      </c>
      <c r="H1173">
        <v>6.6799999999999998E-2</v>
      </c>
      <c r="I1173">
        <v>6.6799999999999998E-2</v>
      </c>
      <c r="J1173">
        <v>6.6799999999999998E-2</v>
      </c>
      <c r="K1173">
        <v>6.6799999999999998E-2</v>
      </c>
      <c r="L1173">
        <v>6.6799999999999998E-2</v>
      </c>
    </row>
    <row r="1174" spans="1:12" x14ac:dyDescent="0.45">
      <c r="A1174" t="s">
        <v>2025</v>
      </c>
      <c r="B1174">
        <v>2008</v>
      </c>
      <c r="C1174" t="s">
        <v>2006</v>
      </c>
      <c r="D1174">
        <v>0.624</v>
      </c>
      <c r="E1174">
        <v>0.624</v>
      </c>
      <c r="F1174">
        <v>0.624</v>
      </c>
      <c r="G1174">
        <v>0.624</v>
      </c>
      <c r="H1174">
        <v>0.624</v>
      </c>
      <c r="I1174">
        <v>0.624</v>
      </c>
      <c r="J1174">
        <v>0.624</v>
      </c>
      <c r="K1174">
        <v>0.624</v>
      </c>
      <c r="L1174">
        <v>0.624</v>
      </c>
    </row>
    <row r="1175" spans="1:12" x14ac:dyDescent="0.45">
      <c r="A1175" t="s">
        <v>2025</v>
      </c>
      <c r="B1175">
        <v>2008</v>
      </c>
      <c r="C1175" t="s">
        <v>2011</v>
      </c>
      <c r="D1175">
        <v>2.3900000000000001E-2</v>
      </c>
      <c r="E1175">
        <v>2.3900000000000001E-2</v>
      </c>
      <c r="F1175">
        <v>2.3900000000000001E-2</v>
      </c>
      <c r="G1175">
        <v>2.3900000000000001E-2</v>
      </c>
      <c r="H1175">
        <v>2.3900000000000001E-2</v>
      </c>
      <c r="I1175">
        <v>2.3900000000000001E-2</v>
      </c>
      <c r="J1175">
        <v>2.3900000000000001E-2</v>
      </c>
      <c r="K1175">
        <v>2.3900000000000001E-2</v>
      </c>
      <c r="L1175">
        <v>2.3900000000000001E-2</v>
      </c>
    </row>
    <row r="1176" spans="1:12" x14ac:dyDescent="0.45">
      <c r="A1176" t="s">
        <v>2025</v>
      </c>
      <c r="B1176">
        <v>2008</v>
      </c>
      <c r="C1176" t="s">
        <v>2005</v>
      </c>
      <c r="D1176">
        <v>1.0339</v>
      </c>
      <c r="E1176">
        <v>1.0339</v>
      </c>
      <c r="F1176">
        <v>1.0339</v>
      </c>
      <c r="G1176">
        <v>1.0339</v>
      </c>
      <c r="H1176">
        <v>1.0339</v>
      </c>
      <c r="I1176">
        <v>1.0339</v>
      </c>
      <c r="J1176">
        <v>1.0339</v>
      </c>
      <c r="K1176">
        <v>1.0339</v>
      </c>
      <c r="L1176">
        <v>1.0339</v>
      </c>
    </row>
    <row r="1177" spans="1:12" x14ac:dyDescent="0.45">
      <c r="A1177" t="s">
        <v>2025</v>
      </c>
      <c r="B1177">
        <v>2008</v>
      </c>
      <c r="C1177" t="s">
        <v>2010</v>
      </c>
      <c r="D1177">
        <v>0.1072</v>
      </c>
      <c r="E1177">
        <v>0.1072</v>
      </c>
      <c r="F1177">
        <v>0.1072</v>
      </c>
      <c r="G1177">
        <v>0.1072</v>
      </c>
      <c r="H1177">
        <v>0.1072</v>
      </c>
      <c r="I1177">
        <v>0.1072</v>
      </c>
      <c r="J1177">
        <v>0.1072</v>
      </c>
      <c r="K1177">
        <v>0.1072</v>
      </c>
      <c r="L1177">
        <v>0.1072</v>
      </c>
    </row>
    <row r="1178" spans="1:12" x14ac:dyDescent="0.45">
      <c r="A1178" t="s">
        <v>2026</v>
      </c>
      <c r="B1178">
        <v>2008</v>
      </c>
      <c r="C1178" t="s">
        <v>2008</v>
      </c>
      <c r="D1178">
        <v>0.19470000000000001</v>
      </c>
      <c r="E1178">
        <v>0.19470000000000001</v>
      </c>
      <c r="F1178">
        <v>0.19470000000000001</v>
      </c>
      <c r="G1178">
        <v>0.19470000000000001</v>
      </c>
      <c r="H1178">
        <v>0.19470000000000001</v>
      </c>
      <c r="I1178">
        <v>0.19470000000000001</v>
      </c>
      <c r="J1178">
        <v>0.19470000000000001</v>
      </c>
      <c r="K1178">
        <v>0.19470000000000001</v>
      </c>
      <c r="L1178">
        <v>0.19470000000000001</v>
      </c>
    </row>
    <row r="1179" spans="1:12" x14ac:dyDescent="0.45">
      <c r="A1179" t="s">
        <v>2026</v>
      </c>
      <c r="B1179">
        <v>2008</v>
      </c>
      <c r="C1179" t="s">
        <v>2011</v>
      </c>
      <c r="D1179">
        <v>2.2200000000000001E-2</v>
      </c>
      <c r="E1179">
        <v>2.2200000000000001E-2</v>
      </c>
      <c r="F1179">
        <v>2.2200000000000001E-2</v>
      </c>
      <c r="G1179">
        <v>2.2200000000000001E-2</v>
      </c>
      <c r="H1179">
        <v>2.2200000000000001E-2</v>
      </c>
      <c r="I1179">
        <v>2.2200000000000001E-2</v>
      </c>
      <c r="J1179">
        <v>2.2200000000000001E-2</v>
      </c>
      <c r="K1179">
        <v>2.2200000000000001E-2</v>
      </c>
      <c r="L1179">
        <v>2.2200000000000001E-2</v>
      </c>
    </row>
    <row r="1180" spans="1:12" x14ac:dyDescent="0.45">
      <c r="A1180" t="s">
        <v>2026</v>
      </c>
      <c r="B1180">
        <v>2008</v>
      </c>
      <c r="C1180" t="s">
        <v>2010</v>
      </c>
      <c r="D1180">
        <v>9.9599999999999994E-2</v>
      </c>
      <c r="E1180">
        <v>9.9599999999999994E-2</v>
      </c>
      <c r="F1180">
        <v>9.9599999999999994E-2</v>
      </c>
      <c r="G1180">
        <v>9.9599999999999994E-2</v>
      </c>
      <c r="H1180">
        <v>9.9599999999999994E-2</v>
      </c>
      <c r="I1180">
        <v>9.9599999999999994E-2</v>
      </c>
      <c r="J1180">
        <v>9.9599999999999994E-2</v>
      </c>
      <c r="K1180">
        <v>9.9599999999999994E-2</v>
      </c>
      <c r="L1180">
        <v>9.9599999999999994E-2</v>
      </c>
    </row>
    <row r="1181" spans="1:12" x14ac:dyDescent="0.45">
      <c r="A1181" t="s">
        <v>2026</v>
      </c>
      <c r="B1181">
        <v>2008</v>
      </c>
      <c r="C1181" t="s">
        <v>2007</v>
      </c>
      <c r="D1181">
        <v>2.3E-3</v>
      </c>
      <c r="E1181">
        <v>2.3E-3</v>
      </c>
      <c r="F1181">
        <v>2.3E-3</v>
      </c>
      <c r="G1181">
        <v>2.3E-3</v>
      </c>
      <c r="H1181">
        <v>2.3E-3</v>
      </c>
      <c r="I1181">
        <v>2.3E-3</v>
      </c>
      <c r="J1181">
        <v>2.3E-3</v>
      </c>
      <c r="K1181">
        <v>2.3E-3</v>
      </c>
      <c r="L1181">
        <v>2.3E-3</v>
      </c>
    </row>
    <row r="1182" spans="1:12" x14ac:dyDescent="0.45">
      <c r="A1182" t="s">
        <v>2026</v>
      </c>
      <c r="B1182">
        <v>2008</v>
      </c>
      <c r="C1182" t="s">
        <v>2009</v>
      </c>
      <c r="D1182">
        <v>6.1800000000000001E-2</v>
      </c>
      <c r="E1182">
        <v>6.1800000000000001E-2</v>
      </c>
      <c r="F1182">
        <v>6.1800000000000001E-2</v>
      </c>
      <c r="G1182">
        <v>6.1800000000000001E-2</v>
      </c>
      <c r="H1182">
        <v>6.1800000000000001E-2</v>
      </c>
      <c r="I1182">
        <v>6.1800000000000001E-2</v>
      </c>
      <c r="J1182">
        <v>6.1800000000000001E-2</v>
      </c>
      <c r="K1182">
        <v>6.1800000000000001E-2</v>
      </c>
      <c r="L1182">
        <v>6.1800000000000001E-2</v>
      </c>
    </row>
    <row r="1183" spans="1:12" x14ac:dyDescent="0.45">
      <c r="A1183" t="s">
        <v>2026</v>
      </c>
      <c r="B1183">
        <v>2008</v>
      </c>
      <c r="C1183" t="s">
        <v>2005</v>
      </c>
      <c r="D1183">
        <v>0.97909999999999997</v>
      </c>
      <c r="E1183">
        <v>0.97909999999999997</v>
      </c>
      <c r="F1183">
        <v>0.97909999999999997</v>
      </c>
      <c r="G1183">
        <v>0.97909999999999997</v>
      </c>
      <c r="H1183">
        <v>0.97909999999999997</v>
      </c>
      <c r="I1183">
        <v>0.97909999999999997</v>
      </c>
      <c r="J1183">
        <v>0.97909999999999997</v>
      </c>
      <c r="K1183">
        <v>0.97909999999999997</v>
      </c>
      <c r="L1183">
        <v>0.97909999999999997</v>
      </c>
    </row>
    <row r="1184" spans="1:12" x14ac:dyDescent="0.45">
      <c r="A1184" t="s">
        <v>2026</v>
      </c>
      <c r="B1184">
        <v>2008</v>
      </c>
      <c r="C1184" t="s">
        <v>2006</v>
      </c>
      <c r="D1184">
        <v>0.59860000000000002</v>
      </c>
      <c r="E1184">
        <v>0.59860000000000002</v>
      </c>
      <c r="F1184">
        <v>0.59860000000000002</v>
      </c>
      <c r="G1184">
        <v>0.59860000000000002</v>
      </c>
      <c r="H1184">
        <v>0.59860000000000002</v>
      </c>
      <c r="I1184">
        <v>0.59860000000000002</v>
      </c>
      <c r="J1184">
        <v>0.59860000000000002</v>
      </c>
      <c r="K1184">
        <v>0.59860000000000002</v>
      </c>
      <c r="L1184">
        <v>0.59860000000000002</v>
      </c>
    </row>
    <row r="1185" spans="1:12" x14ac:dyDescent="0.45">
      <c r="A1185" t="s">
        <v>2027</v>
      </c>
      <c r="B1185">
        <v>2008</v>
      </c>
      <c r="C1185" t="s">
        <v>2009</v>
      </c>
      <c r="D1185">
        <v>9.9699999999999997E-2</v>
      </c>
      <c r="E1185">
        <v>9.9699999999999997E-2</v>
      </c>
      <c r="F1185">
        <v>9.9699999999999997E-2</v>
      </c>
      <c r="G1185">
        <v>9.9699999999999997E-2</v>
      </c>
      <c r="H1185">
        <v>9.9699999999999997E-2</v>
      </c>
      <c r="I1185">
        <v>9.9699999999999997E-2</v>
      </c>
      <c r="J1185">
        <v>9.9699999999999997E-2</v>
      </c>
      <c r="K1185">
        <v>9.9699999999999997E-2</v>
      </c>
      <c r="L1185">
        <v>9.9699999999999997E-2</v>
      </c>
    </row>
    <row r="1186" spans="1:12" x14ac:dyDescent="0.45">
      <c r="A1186" t="s">
        <v>2027</v>
      </c>
      <c r="B1186">
        <v>2008</v>
      </c>
      <c r="C1186" t="s">
        <v>2007</v>
      </c>
      <c r="D1186">
        <v>3.5000000000000001E-3</v>
      </c>
      <c r="E1186">
        <v>3.5000000000000001E-3</v>
      </c>
      <c r="F1186">
        <v>3.5000000000000001E-3</v>
      </c>
      <c r="G1186">
        <v>3.5000000000000001E-3</v>
      </c>
      <c r="H1186">
        <v>3.5000000000000001E-3</v>
      </c>
      <c r="I1186">
        <v>3.5000000000000001E-3</v>
      </c>
      <c r="J1186">
        <v>3.5000000000000001E-3</v>
      </c>
      <c r="K1186">
        <v>3.5000000000000001E-3</v>
      </c>
      <c r="L1186">
        <v>3.5000000000000001E-3</v>
      </c>
    </row>
    <row r="1187" spans="1:12" x14ac:dyDescent="0.45">
      <c r="A1187" t="s">
        <v>2027</v>
      </c>
      <c r="B1187">
        <v>2008</v>
      </c>
      <c r="C1187" t="s">
        <v>2008</v>
      </c>
      <c r="D1187">
        <v>0.29549999999999998</v>
      </c>
      <c r="E1187">
        <v>0.29549999999999998</v>
      </c>
      <c r="F1187">
        <v>0.29549999999999998</v>
      </c>
      <c r="G1187">
        <v>0.29549999999999998</v>
      </c>
      <c r="H1187">
        <v>0.29549999999999998</v>
      </c>
      <c r="I1187">
        <v>0.29549999999999998</v>
      </c>
      <c r="J1187">
        <v>0.29549999999999998</v>
      </c>
      <c r="K1187">
        <v>0.29549999999999998</v>
      </c>
      <c r="L1187">
        <v>0.29549999999999998</v>
      </c>
    </row>
    <row r="1188" spans="1:12" x14ac:dyDescent="0.45">
      <c r="A1188" t="s">
        <v>2027</v>
      </c>
      <c r="B1188">
        <v>2008</v>
      </c>
      <c r="C1188" t="s">
        <v>2011</v>
      </c>
      <c r="D1188">
        <v>3.3700000000000001E-2</v>
      </c>
      <c r="E1188">
        <v>3.3700000000000001E-2</v>
      </c>
      <c r="F1188">
        <v>3.3700000000000001E-2</v>
      </c>
      <c r="G1188">
        <v>3.3700000000000001E-2</v>
      </c>
      <c r="H1188">
        <v>3.3700000000000001E-2</v>
      </c>
      <c r="I1188">
        <v>3.3700000000000001E-2</v>
      </c>
      <c r="J1188">
        <v>3.3700000000000001E-2</v>
      </c>
      <c r="K1188">
        <v>3.3700000000000001E-2</v>
      </c>
      <c r="L1188">
        <v>3.3700000000000001E-2</v>
      </c>
    </row>
    <row r="1189" spans="1:12" x14ac:dyDescent="0.45">
      <c r="A1189" t="s">
        <v>2027</v>
      </c>
      <c r="B1189">
        <v>2008</v>
      </c>
      <c r="C1189" t="s">
        <v>2005</v>
      </c>
      <c r="D1189">
        <v>1.5464</v>
      </c>
      <c r="E1189">
        <v>1.5464</v>
      </c>
      <c r="F1189">
        <v>1.5464</v>
      </c>
      <c r="G1189">
        <v>1.5464</v>
      </c>
      <c r="H1189">
        <v>1.5464</v>
      </c>
      <c r="I1189">
        <v>1.5464</v>
      </c>
      <c r="J1189">
        <v>1.5464</v>
      </c>
      <c r="K1189">
        <v>1.5464</v>
      </c>
      <c r="L1189">
        <v>1.5464</v>
      </c>
    </row>
    <row r="1190" spans="1:12" x14ac:dyDescent="0.45">
      <c r="A1190" t="s">
        <v>2027</v>
      </c>
      <c r="B1190">
        <v>2008</v>
      </c>
      <c r="C1190" t="s">
        <v>2010</v>
      </c>
      <c r="D1190">
        <v>0.15110000000000001</v>
      </c>
      <c r="E1190">
        <v>0.15110000000000001</v>
      </c>
      <c r="F1190">
        <v>0.15110000000000001</v>
      </c>
      <c r="G1190">
        <v>0.15110000000000001</v>
      </c>
      <c r="H1190">
        <v>0.15110000000000001</v>
      </c>
      <c r="I1190">
        <v>0.15110000000000001</v>
      </c>
      <c r="J1190">
        <v>0.15110000000000001</v>
      </c>
      <c r="K1190">
        <v>0.15110000000000001</v>
      </c>
      <c r="L1190">
        <v>0.15110000000000001</v>
      </c>
    </row>
    <row r="1191" spans="1:12" x14ac:dyDescent="0.45">
      <c r="A1191" t="s">
        <v>2027</v>
      </c>
      <c r="B1191">
        <v>2008</v>
      </c>
      <c r="C1191" t="s">
        <v>2006</v>
      </c>
      <c r="D1191">
        <v>0.96289999999999998</v>
      </c>
      <c r="E1191">
        <v>0.96289999999999998</v>
      </c>
      <c r="F1191">
        <v>0.96289999999999998</v>
      </c>
      <c r="G1191">
        <v>0.96289999999999998</v>
      </c>
      <c r="H1191">
        <v>0.96289999999999998</v>
      </c>
      <c r="I1191">
        <v>0.96289999999999998</v>
      </c>
      <c r="J1191">
        <v>0.96289999999999998</v>
      </c>
      <c r="K1191">
        <v>0.96289999999999998</v>
      </c>
      <c r="L1191">
        <v>0.96289999999999998</v>
      </c>
    </row>
    <row r="1192" spans="1:12" x14ac:dyDescent="0.45">
      <c r="A1192" t="s">
        <v>2028</v>
      </c>
      <c r="B1192">
        <v>2008</v>
      </c>
      <c r="C1192" t="s">
        <v>2010</v>
      </c>
      <c r="D1192">
        <v>0.16389999999999999</v>
      </c>
      <c r="E1192">
        <v>0.16389999999999999</v>
      </c>
      <c r="F1192">
        <v>0.16389999999999999</v>
      </c>
      <c r="G1192">
        <v>0.16389999999999999</v>
      </c>
      <c r="H1192">
        <v>0.16389999999999999</v>
      </c>
      <c r="I1192">
        <v>0.16389999999999999</v>
      </c>
      <c r="J1192">
        <v>0.16389999999999999</v>
      </c>
      <c r="K1192">
        <v>0.16389999999999999</v>
      </c>
      <c r="L1192">
        <v>0.16389999999999999</v>
      </c>
    </row>
    <row r="1193" spans="1:12" x14ac:dyDescent="0.45">
      <c r="A1193" t="s">
        <v>2028</v>
      </c>
      <c r="B1193">
        <v>2008</v>
      </c>
      <c r="C1193" t="s">
        <v>2006</v>
      </c>
      <c r="D1193">
        <v>0.93789999999999996</v>
      </c>
      <c r="E1193">
        <v>0.93789999999999996</v>
      </c>
      <c r="F1193">
        <v>0.93789999999999996</v>
      </c>
      <c r="G1193">
        <v>0.93789999999999996</v>
      </c>
      <c r="H1193">
        <v>0.93789999999999996</v>
      </c>
      <c r="I1193">
        <v>0.93789999999999996</v>
      </c>
      <c r="J1193">
        <v>0.93789999999999996</v>
      </c>
      <c r="K1193">
        <v>0.93789999999999996</v>
      </c>
      <c r="L1193">
        <v>0.93789999999999996</v>
      </c>
    </row>
    <row r="1194" spans="1:12" x14ac:dyDescent="0.45">
      <c r="A1194" t="s">
        <v>2028</v>
      </c>
      <c r="B1194">
        <v>2008</v>
      </c>
      <c r="C1194" t="s">
        <v>2011</v>
      </c>
      <c r="D1194">
        <v>3.6499999999999998E-2</v>
      </c>
      <c r="E1194">
        <v>3.6499999999999998E-2</v>
      </c>
      <c r="F1194">
        <v>3.6499999999999998E-2</v>
      </c>
      <c r="G1194">
        <v>3.6499999999999998E-2</v>
      </c>
      <c r="H1194">
        <v>3.6499999999999998E-2</v>
      </c>
      <c r="I1194">
        <v>3.6499999999999998E-2</v>
      </c>
      <c r="J1194">
        <v>3.6499999999999998E-2</v>
      </c>
      <c r="K1194">
        <v>3.6499999999999998E-2</v>
      </c>
      <c r="L1194">
        <v>3.6499999999999998E-2</v>
      </c>
    </row>
    <row r="1195" spans="1:12" x14ac:dyDescent="0.45">
      <c r="A1195" t="s">
        <v>2028</v>
      </c>
      <c r="B1195">
        <v>2008</v>
      </c>
      <c r="C1195" t="s">
        <v>2007</v>
      </c>
      <c r="D1195">
        <v>3.8E-3</v>
      </c>
      <c r="E1195">
        <v>3.8E-3</v>
      </c>
      <c r="F1195">
        <v>3.8E-3</v>
      </c>
      <c r="G1195">
        <v>3.8E-3</v>
      </c>
      <c r="H1195">
        <v>3.8E-3</v>
      </c>
      <c r="I1195">
        <v>3.8E-3</v>
      </c>
      <c r="J1195">
        <v>3.8E-3</v>
      </c>
      <c r="K1195">
        <v>3.8E-3</v>
      </c>
      <c r="L1195">
        <v>3.8E-3</v>
      </c>
    </row>
    <row r="1196" spans="1:12" x14ac:dyDescent="0.45">
      <c r="A1196" t="s">
        <v>2028</v>
      </c>
      <c r="B1196">
        <v>2008</v>
      </c>
      <c r="C1196" t="s">
        <v>2009</v>
      </c>
      <c r="D1196">
        <v>0.105</v>
      </c>
      <c r="E1196">
        <v>0.105</v>
      </c>
      <c r="F1196">
        <v>0.105</v>
      </c>
      <c r="G1196">
        <v>0.105</v>
      </c>
      <c r="H1196">
        <v>0.105</v>
      </c>
      <c r="I1196">
        <v>0.105</v>
      </c>
      <c r="J1196">
        <v>0.105</v>
      </c>
      <c r="K1196">
        <v>0.105</v>
      </c>
      <c r="L1196">
        <v>0.105</v>
      </c>
    </row>
    <row r="1197" spans="1:12" x14ac:dyDescent="0.45">
      <c r="A1197" t="s">
        <v>2028</v>
      </c>
      <c r="B1197">
        <v>2008</v>
      </c>
      <c r="C1197" t="s">
        <v>2008</v>
      </c>
      <c r="D1197">
        <v>0.32050000000000001</v>
      </c>
      <c r="E1197">
        <v>0.32050000000000001</v>
      </c>
      <c r="F1197">
        <v>0.32050000000000001</v>
      </c>
      <c r="G1197">
        <v>0.32050000000000001</v>
      </c>
      <c r="H1197">
        <v>0.32050000000000001</v>
      </c>
      <c r="I1197">
        <v>0.32050000000000001</v>
      </c>
      <c r="J1197">
        <v>0.32050000000000001</v>
      </c>
      <c r="K1197">
        <v>0.32050000000000001</v>
      </c>
      <c r="L1197">
        <v>0.32050000000000001</v>
      </c>
    </row>
    <row r="1198" spans="1:12" x14ac:dyDescent="0.45">
      <c r="A1198" t="s">
        <v>2028</v>
      </c>
      <c r="B1198">
        <v>2008</v>
      </c>
      <c r="C1198" t="s">
        <v>2005</v>
      </c>
      <c r="D1198">
        <v>1.5676000000000001</v>
      </c>
      <c r="E1198">
        <v>1.5676000000000001</v>
      </c>
      <c r="F1198">
        <v>1.5676000000000001</v>
      </c>
      <c r="G1198">
        <v>1.5676000000000001</v>
      </c>
      <c r="H1198">
        <v>1.5676000000000001</v>
      </c>
      <c r="I1198">
        <v>1.5676000000000001</v>
      </c>
      <c r="J1198">
        <v>1.5676000000000001</v>
      </c>
      <c r="K1198">
        <v>1.5676000000000001</v>
      </c>
      <c r="L1198">
        <v>1.5676000000000001</v>
      </c>
    </row>
    <row r="1199" spans="1:12" x14ac:dyDescent="0.45">
      <c r="A1199" t="s">
        <v>2029</v>
      </c>
      <c r="B1199">
        <v>2008</v>
      </c>
      <c r="C1199" t="s">
        <v>2007</v>
      </c>
      <c r="D1199">
        <v>1.1000000000000001E-3</v>
      </c>
      <c r="E1199">
        <v>1.1000000000000001E-3</v>
      </c>
      <c r="F1199">
        <v>1.1000000000000001E-3</v>
      </c>
      <c r="G1199">
        <v>1.1000000000000001E-3</v>
      </c>
      <c r="H1199">
        <v>1.1000000000000001E-3</v>
      </c>
      <c r="I1199">
        <v>1.1000000000000001E-3</v>
      </c>
      <c r="J1199">
        <v>1.1000000000000001E-3</v>
      </c>
      <c r="K1199">
        <v>1.1000000000000001E-3</v>
      </c>
      <c r="L1199">
        <v>1.1000000000000001E-3</v>
      </c>
    </row>
    <row r="1200" spans="1:12" x14ac:dyDescent="0.45">
      <c r="A1200" t="s">
        <v>2029</v>
      </c>
      <c r="B1200">
        <v>2008</v>
      </c>
      <c r="C1200" t="s">
        <v>2005</v>
      </c>
      <c r="D1200">
        <v>0.46479999999999999</v>
      </c>
      <c r="E1200">
        <v>0.46479999999999999</v>
      </c>
      <c r="F1200">
        <v>0.46479999999999999</v>
      </c>
      <c r="G1200">
        <v>0.46479999999999999</v>
      </c>
      <c r="H1200">
        <v>0.46479999999999999</v>
      </c>
      <c r="I1200">
        <v>0.46479999999999999</v>
      </c>
      <c r="J1200">
        <v>0.46479999999999999</v>
      </c>
      <c r="K1200">
        <v>0.46479999999999999</v>
      </c>
      <c r="L1200">
        <v>0.46479999999999999</v>
      </c>
    </row>
    <row r="1201" spans="1:12" x14ac:dyDescent="0.45">
      <c r="A1201" t="s">
        <v>2029</v>
      </c>
      <c r="B1201">
        <v>2008</v>
      </c>
      <c r="C1201" t="s">
        <v>2009</v>
      </c>
      <c r="D1201">
        <v>2.8199999999999999E-2</v>
      </c>
      <c r="E1201">
        <v>2.8199999999999999E-2</v>
      </c>
      <c r="F1201">
        <v>2.8199999999999999E-2</v>
      </c>
      <c r="G1201">
        <v>2.8199999999999999E-2</v>
      </c>
      <c r="H1201">
        <v>2.8199999999999999E-2</v>
      </c>
      <c r="I1201">
        <v>2.8199999999999999E-2</v>
      </c>
      <c r="J1201">
        <v>2.8199999999999999E-2</v>
      </c>
      <c r="K1201">
        <v>2.8199999999999999E-2</v>
      </c>
      <c r="L1201">
        <v>2.8199999999999999E-2</v>
      </c>
    </row>
    <row r="1202" spans="1:12" x14ac:dyDescent="0.45">
      <c r="A1202" t="s">
        <v>2029</v>
      </c>
      <c r="B1202">
        <v>2008</v>
      </c>
      <c r="C1202" t="s">
        <v>2011</v>
      </c>
      <c r="D1202">
        <v>1.0699999999999999E-2</v>
      </c>
      <c r="E1202">
        <v>1.0699999999999999E-2</v>
      </c>
      <c r="F1202">
        <v>1.0699999999999999E-2</v>
      </c>
      <c r="G1202">
        <v>1.0699999999999999E-2</v>
      </c>
      <c r="H1202">
        <v>1.0699999999999999E-2</v>
      </c>
      <c r="I1202">
        <v>1.0699999999999999E-2</v>
      </c>
      <c r="J1202">
        <v>1.0699999999999999E-2</v>
      </c>
      <c r="K1202">
        <v>1.0699999999999999E-2</v>
      </c>
      <c r="L1202">
        <v>1.0699999999999999E-2</v>
      </c>
    </row>
    <row r="1203" spans="1:12" x14ac:dyDescent="0.45">
      <c r="A1203" t="s">
        <v>2029</v>
      </c>
      <c r="B1203">
        <v>2008</v>
      </c>
      <c r="C1203" t="s">
        <v>2006</v>
      </c>
      <c r="D1203">
        <v>0.28299999999999997</v>
      </c>
      <c r="E1203">
        <v>0.28299999999999997</v>
      </c>
      <c r="F1203">
        <v>0.28299999999999997</v>
      </c>
      <c r="G1203">
        <v>0.28299999999999997</v>
      </c>
      <c r="H1203">
        <v>0.28299999999999997</v>
      </c>
      <c r="I1203">
        <v>0.28299999999999997</v>
      </c>
      <c r="J1203">
        <v>0.28299999999999997</v>
      </c>
      <c r="K1203">
        <v>0.28299999999999997</v>
      </c>
      <c r="L1203">
        <v>0.28299999999999997</v>
      </c>
    </row>
    <row r="1204" spans="1:12" x14ac:dyDescent="0.45">
      <c r="A1204" t="s">
        <v>2029</v>
      </c>
      <c r="B1204">
        <v>2008</v>
      </c>
      <c r="C1204" t="s">
        <v>2008</v>
      </c>
      <c r="D1204">
        <v>9.3799999999999994E-2</v>
      </c>
      <c r="E1204">
        <v>9.3799999999999994E-2</v>
      </c>
      <c r="F1204">
        <v>9.3799999999999994E-2</v>
      </c>
      <c r="G1204">
        <v>9.3799999999999994E-2</v>
      </c>
      <c r="H1204">
        <v>9.3799999999999994E-2</v>
      </c>
      <c r="I1204">
        <v>9.3799999999999994E-2</v>
      </c>
      <c r="J1204">
        <v>9.3799999999999994E-2</v>
      </c>
      <c r="K1204">
        <v>9.3799999999999994E-2</v>
      </c>
      <c r="L1204">
        <v>9.3799999999999994E-2</v>
      </c>
    </row>
    <row r="1205" spans="1:12" x14ac:dyDescent="0.45">
      <c r="A1205" t="s">
        <v>2029</v>
      </c>
      <c r="B1205">
        <v>2008</v>
      </c>
      <c r="C1205" t="s">
        <v>2010</v>
      </c>
      <c r="D1205">
        <v>4.8000000000000001E-2</v>
      </c>
      <c r="E1205">
        <v>4.8000000000000001E-2</v>
      </c>
      <c r="F1205">
        <v>4.8000000000000001E-2</v>
      </c>
      <c r="G1205">
        <v>4.8000000000000001E-2</v>
      </c>
      <c r="H1205">
        <v>4.8000000000000001E-2</v>
      </c>
      <c r="I1205">
        <v>4.8000000000000001E-2</v>
      </c>
      <c r="J1205">
        <v>4.8000000000000001E-2</v>
      </c>
      <c r="K1205">
        <v>4.8000000000000001E-2</v>
      </c>
      <c r="L1205">
        <v>4.8000000000000001E-2</v>
      </c>
    </row>
    <row r="1206" spans="1:12" x14ac:dyDescent="0.45">
      <c r="A1206" t="s">
        <v>2030</v>
      </c>
      <c r="B1206">
        <v>2008</v>
      </c>
      <c r="C1206" t="s">
        <v>2009</v>
      </c>
      <c r="D1206">
        <v>0.12889999999999999</v>
      </c>
      <c r="E1206">
        <v>0.12889999999999999</v>
      </c>
      <c r="F1206">
        <v>0.12889999999999999</v>
      </c>
      <c r="G1206">
        <v>0.12889999999999999</v>
      </c>
      <c r="H1206">
        <v>0.12889999999999999</v>
      </c>
      <c r="I1206">
        <v>0.12889999999999999</v>
      </c>
      <c r="J1206">
        <v>0.12889999999999999</v>
      </c>
      <c r="K1206">
        <v>0.12889999999999999</v>
      </c>
      <c r="L1206">
        <v>0.12889999999999999</v>
      </c>
    </row>
    <row r="1207" spans="1:12" x14ac:dyDescent="0.45">
      <c r="A1207" t="s">
        <v>2030</v>
      </c>
      <c r="B1207">
        <v>2008</v>
      </c>
      <c r="C1207" t="s">
        <v>2005</v>
      </c>
      <c r="D1207">
        <v>1.9355</v>
      </c>
      <c r="E1207">
        <v>1.9355</v>
      </c>
      <c r="F1207">
        <v>1.9355</v>
      </c>
      <c r="G1207">
        <v>1.9355</v>
      </c>
      <c r="H1207">
        <v>1.9355</v>
      </c>
      <c r="I1207">
        <v>1.9355</v>
      </c>
      <c r="J1207">
        <v>1.9355</v>
      </c>
      <c r="K1207">
        <v>1.9355</v>
      </c>
      <c r="L1207">
        <v>1.9355</v>
      </c>
    </row>
    <row r="1208" spans="1:12" x14ac:dyDescent="0.45">
      <c r="A1208" t="s">
        <v>2030</v>
      </c>
      <c r="B1208">
        <v>2008</v>
      </c>
      <c r="C1208" t="s">
        <v>2011</v>
      </c>
      <c r="D1208">
        <v>4.6100000000000002E-2</v>
      </c>
      <c r="E1208">
        <v>4.6100000000000002E-2</v>
      </c>
      <c r="F1208">
        <v>4.6100000000000002E-2</v>
      </c>
      <c r="G1208">
        <v>4.6100000000000002E-2</v>
      </c>
      <c r="H1208">
        <v>4.6100000000000002E-2</v>
      </c>
      <c r="I1208">
        <v>4.6100000000000002E-2</v>
      </c>
      <c r="J1208">
        <v>4.6100000000000002E-2</v>
      </c>
      <c r="K1208">
        <v>4.6100000000000002E-2</v>
      </c>
      <c r="L1208">
        <v>4.6100000000000002E-2</v>
      </c>
    </row>
    <row r="1209" spans="1:12" x14ac:dyDescent="0.45">
      <c r="A1209" t="s">
        <v>2030</v>
      </c>
      <c r="B1209">
        <v>2008</v>
      </c>
      <c r="C1209" t="s">
        <v>2008</v>
      </c>
      <c r="D1209">
        <v>0.40439999999999998</v>
      </c>
      <c r="E1209">
        <v>0.40439999999999998</v>
      </c>
      <c r="F1209">
        <v>0.40439999999999998</v>
      </c>
      <c r="G1209">
        <v>0.40439999999999998</v>
      </c>
      <c r="H1209">
        <v>0.40439999999999998</v>
      </c>
      <c r="I1209">
        <v>0.40439999999999998</v>
      </c>
      <c r="J1209">
        <v>0.40439999999999998</v>
      </c>
      <c r="K1209">
        <v>0.40439999999999998</v>
      </c>
      <c r="L1209">
        <v>0.40439999999999998</v>
      </c>
    </row>
    <row r="1210" spans="1:12" x14ac:dyDescent="0.45">
      <c r="A1210" t="s">
        <v>2030</v>
      </c>
      <c r="B1210">
        <v>2008</v>
      </c>
      <c r="C1210" t="s">
        <v>2007</v>
      </c>
      <c r="D1210">
        <v>4.7999999999999996E-3</v>
      </c>
      <c r="E1210">
        <v>4.7999999999999996E-3</v>
      </c>
      <c r="F1210">
        <v>4.7999999999999996E-3</v>
      </c>
      <c r="G1210">
        <v>4.7999999999999996E-3</v>
      </c>
      <c r="H1210">
        <v>4.7999999999999996E-3</v>
      </c>
      <c r="I1210">
        <v>4.7999999999999996E-3</v>
      </c>
      <c r="J1210">
        <v>4.7999999999999996E-3</v>
      </c>
      <c r="K1210">
        <v>4.7999999999999996E-3</v>
      </c>
      <c r="L1210">
        <v>4.7999999999999996E-3</v>
      </c>
    </row>
    <row r="1211" spans="1:12" x14ac:dyDescent="0.45">
      <c r="A1211" t="s">
        <v>2030</v>
      </c>
      <c r="B1211">
        <v>2008</v>
      </c>
      <c r="C1211" t="s">
        <v>2006</v>
      </c>
      <c r="D1211">
        <v>1.1447000000000001</v>
      </c>
      <c r="E1211">
        <v>1.1447000000000001</v>
      </c>
      <c r="F1211">
        <v>1.1447000000000001</v>
      </c>
      <c r="G1211">
        <v>1.1447000000000001</v>
      </c>
      <c r="H1211">
        <v>1.1447000000000001</v>
      </c>
      <c r="I1211">
        <v>1.1447000000000001</v>
      </c>
      <c r="J1211">
        <v>1.1447000000000001</v>
      </c>
      <c r="K1211">
        <v>1.1447000000000001</v>
      </c>
      <c r="L1211">
        <v>1.1447000000000001</v>
      </c>
    </row>
    <row r="1212" spans="1:12" x14ac:dyDescent="0.45">
      <c r="A1212" t="s">
        <v>2030</v>
      </c>
      <c r="B1212">
        <v>2008</v>
      </c>
      <c r="C1212" t="s">
        <v>2010</v>
      </c>
      <c r="D1212">
        <v>0.20680000000000001</v>
      </c>
      <c r="E1212">
        <v>0.20680000000000001</v>
      </c>
      <c r="F1212">
        <v>0.20680000000000001</v>
      </c>
      <c r="G1212">
        <v>0.20680000000000001</v>
      </c>
      <c r="H1212">
        <v>0.20680000000000001</v>
      </c>
      <c r="I1212">
        <v>0.20680000000000001</v>
      </c>
      <c r="J1212">
        <v>0.20680000000000001</v>
      </c>
      <c r="K1212">
        <v>0.20680000000000001</v>
      </c>
      <c r="L1212">
        <v>0.20680000000000001</v>
      </c>
    </row>
    <row r="1213" spans="1:12" x14ac:dyDescent="0.45">
      <c r="A1213" t="s">
        <v>2031</v>
      </c>
      <c r="B1213">
        <v>2008</v>
      </c>
      <c r="C1213" t="s">
        <v>2010</v>
      </c>
      <c r="D1213">
        <v>0.23599999999999999</v>
      </c>
      <c r="E1213">
        <v>0.23599999999999999</v>
      </c>
      <c r="F1213">
        <v>0.23599999999999999</v>
      </c>
      <c r="G1213">
        <v>0.23599999999999999</v>
      </c>
      <c r="H1213">
        <v>0.23599999999999999</v>
      </c>
      <c r="I1213">
        <v>0.23599999999999999</v>
      </c>
      <c r="J1213">
        <v>0.23599999999999999</v>
      </c>
      <c r="K1213">
        <v>0.23599999999999999</v>
      </c>
      <c r="L1213">
        <v>0.23599999999999999</v>
      </c>
    </row>
    <row r="1214" spans="1:12" x14ac:dyDescent="0.45">
      <c r="A1214" t="s">
        <v>2031</v>
      </c>
      <c r="B1214">
        <v>2008</v>
      </c>
      <c r="C1214" t="s">
        <v>2011</v>
      </c>
      <c r="D1214">
        <v>5.2600000000000001E-2</v>
      </c>
      <c r="E1214">
        <v>5.2600000000000001E-2</v>
      </c>
      <c r="F1214">
        <v>5.2600000000000001E-2</v>
      </c>
      <c r="G1214">
        <v>5.2600000000000001E-2</v>
      </c>
      <c r="H1214">
        <v>5.2600000000000001E-2</v>
      </c>
      <c r="I1214">
        <v>5.2600000000000001E-2</v>
      </c>
      <c r="J1214">
        <v>5.2600000000000001E-2</v>
      </c>
      <c r="K1214">
        <v>5.2600000000000001E-2</v>
      </c>
      <c r="L1214">
        <v>5.2600000000000001E-2</v>
      </c>
    </row>
    <row r="1215" spans="1:12" x14ac:dyDescent="0.45">
      <c r="A1215" t="s">
        <v>2031</v>
      </c>
      <c r="B1215">
        <v>2008</v>
      </c>
      <c r="C1215" t="s">
        <v>2005</v>
      </c>
      <c r="D1215">
        <v>2.0179</v>
      </c>
      <c r="E1215">
        <v>2.0179</v>
      </c>
      <c r="F1215">
        <v>2.0179</v>
      </c>
      <c r="G1215">
        <v>2.0179</v>
      </c>
      <c r="H1215">
        <v>2.0179</v>
      </c>
      <c r="I1215">
        <v>2.0179</v>
      </c>
      <c r="J1215">
        <v>2.0179</v>
      </c>
      <c r="K1215">
        <v>2.0179</v>
      </c>
      <c r="L1215">
        <v>2.0179</v>
      </c>
    </row>
    <row r="1216" spans="1:12" x14ac:dyDescent="0.45">
      <c r="A1216" t="s">
        <v>2031</v>
      </c>
      <c r="B1216">
        <v>2008</v>
      </c>
      <c r="C1216" t="s">
        <v>2008</v>
      </c>
      <c r="D1216">
        <v>0.46150000000000002</v>
      </c>
      <c r="E1216">
        <v>0.46150000000000002</v>
      </c>
      <c r="F1216">
        <v>0.46150000000000002</v>
      </c>
      <c r="G1216">
        <v>0.46150000000000002</v>
      </c>
      <c r="H1216">
        <v>0.46150000000000002</v>
      </c>
      <c r="I1216">
        <v>0.46150000000000002</v>
      </c>
      <c r="J1216">
        <v>0.46150000000000002</v>
      </c>
      <c r="K1216">
        <v>0.46150000000000002</v>
      </c>
      <c r="L1216">
        <v>0.46150000000000002</v>
      </c>
    </row>
    <row r="1217" spans="1:12" x14ac:dyDescent="0.45">
      <c r="A1217" t="s">
        <v>2031</v>
      </c>
      <c r="B1217">
        <v>2008</v>
      </c>
      <c r="C1217" t="s">
        <v>2009</v>
      </c>
      <c r="D1217">
        <v>0.12559999999999999</v>
      </c>
      <c r="E1217">
        <v>0.12559999999999999</v>
      </c>
      <c r="F1217">
        <v>0.12559999999999999</v>
      </c>
      <c r="G1217">
        <v>0.12559999999999999</v>
      </c>
      <c r="H1217">
        <v>0.12559999999999999</v>
      </c>
      <c r="I1217">
        <v>0.12559999999999999</v>
      </c>
      <c r="J1217">
        <v>0.12559999999999999</v>
      </c>
      <c r="K1217">
        <v>0.12559999999999999</v>
      </c>
      <c r="L1217">
        <v>0.12559999999999999</v>
      </c>
    </row>
    <row r="1218" spans="1:12" x14ac:dyDescent="0.45">
      <c r="A1218" t="s">
        <v>2031</v>
      </c>
      <c r="B1218">
        <v>2008</v>
      </c>
      <c r="C1218" t="s">
        <v>2006</v>
      </c>
      <c r="D1218">
        <v>1.1367</v>
      </c>
      <c r="E1218">
        <v>1.1367</v>
      </c>
      <c r="F1218">
        <v>1.1367</v>
      </c>
      <c r="G1218">
        <v>1.1367</v>
      </c>
      <c r="H1218">
        <v>1.1367</v>
      </c>
      <c r="I1218">
        <v>1.1367</v>
      </c>
      <c r="J1218">
        <v>1.1367</v>
      </c>
      <c r="K1218">
        <v>1.1367</v>
      </c>
      <c r="L1218">
        <v>1.1367</v>
      </c>
    </row>
    <row r="1219" spans="1:12" x14ac:dyDescent="0.45">
      <c r="A1219" t="s">
        <v>2031</v>
      </c>
      <c r="B1219">
        <v>2008</v>
      </c>
      <c r="C1219" t="s">
        <v>2007</v>
      </c>
      <c r="D1219">
        <v>5.4000000000000003E-3</v>
      </c>
      <c r="E1219">
        <v>5.4000000000000003E-3</v>
      </c>
      <c r="F1219">
        <v>5.4000000000000003E-3</v>
      </c>
      <c r="G1219">
        <v>5.4000000000000003E-3</v>
      </c>
      <c r="H1219">
        <v>5.4000000000000003E-3</v>
      </c>
      <c r="I1219">
        <v>5.4000000000000003E-3</v>
      </c>
      <c r="J1219">
        <v>5.4000000000000003E-3</v>
      </c>
      <c r="K1219">
        <v>5.4000000000000003E-3</v>
      </c>
      <c r="L1219">
        <v>5.4000000000000003E-3</v>
      </c>
    </row>
    <row r="1220" spans="1:12" x14ac:dyDescent="0.45">
      <c r="A1220" t="s">
        <v>2032</v>
      </c>
      <c r="B1220">
        <v>2008</v>
      </c>
      <c r="C1220" t="s">
        <v>2005</v>
      </c>
      <c r="D1220">
        <v>3.4159000000000002</v>
      </c>
      <c r="E1220">
        <v>3.4159000000000002</v>
      </c>
      <c r="F1220">
        <v>3.4159000000000002</v>
      </c>
      <c r="G1220">
        <v>3.4159000000000002</v>
      </c>
      <c r="H1220">
        <v>3.4159000000000002</v>
      </c>
      <c r="I1220">
        <v>3.4159000000000002</v>
      </c>
      <c r="J1220">
        <v>3.4159000000000002</v>
      </c>
      <c r="K1220">
        <v>3.4159000000000002</v>
      </c>
      <c r="L1220">
        <v>3.4159000000000002</v>
      </c>
    </row>
    <row r="1221" spans="1:12" x14ac:dyDescent="0.45">
      <c r="A1221" t="s">
        <v>2032</v>
      </c>
      <c r="B1221">
        <v>2008</v>
      </c>
      <c r="C1221" t="s">
        <v>2009</v>
      </c>
      <c r="D1221">
        <v>0.2281</v>
      </c>
      <c r="E1221">
        <v>0.2281</v>
      </c>
      <c r="F1221">
        <v>0.2281</v>
      </c>
      <c r="G1221">
        <v>0.2281</v>
      </c>
      <c r="H1221">
        <v>0.2281</v>
      </c>
      <c r="I1221">
        <v>0.2281</v>
      </c>
      <c r="J1221">
        <v>0.2281</v>
      </c>
      <c r="K1221">
        <v>0.2281</v>
      </c>
      <c r="L1221">
        <v>0.2281</v>
      </c>
    </row>
    <row r="1222" spans="1:12" x14ac:dyDescent="0.45">
      <c r="A1222" t="s">
        <v>2032</v>
      </c>
      <c r="B1222">
        <v>2008</v>
      </c>
      <c r="C1222" t="s">
        <v>2008</v>
      </c>
      <c r="D1222">
        <v>0.72330000000000005</v>
      </c>
      <c r="E1222">
        <v>0.72330000000000005</v>
      </c>
      <c r="F1222">
        <v>0.72330000000000005</v>
      </c>
      <c r="G1222">
        <v>0.72330000000000005</v>
      </c>
      <c r="H1222">
        <v>0.72330000000000005</v>
      </c>
      <c r="I1222">
        <v>0.72330000000000005</v>
      </c>
      <c r="J1222">
        <v>0.72330000000000005</v>
      </c>
      <c r="K1222">
        <v>0.72330000000000005</v>
      </c>
      <c r="L1222">
        <v>0.72330000000000005</v>
      </c>
    </row>
    <row r="1223" spans="1:12" x14ac:dyDescent="0.45">
      <c r="A1223" t="s">
        <v>2032</v>
      </c>
      <c r="B1223">
        <v>2008</v>
      </c>
      <c r="C1223" t="s">
        <v>2006</v>
      </c>
      <c r="D1223">
        <v>2.0036999999999998</v>
      </c>
      <c r="E1223">
        <v>2.0036999999999998</v>
      </c>
      <c r="F1223">
        <v>2.0036999999999998</v>
      </c>
      <c r="G1223">
        <v>2.0036999999999998</v>
      </c>
      <c r="H1223">
        <v>2.0036999999999998</v>
      </c>
      <c r="I1223">
        <v>2.0036999999999998</v>
      </c>
      <c r="J1223">
        <v>2.0036999999999998</v>
      </c>
      <c r="K1223">
        <v>2.0036999999999998</v>
      </c>
      <c r="L1223">
        <v>2.0036999999999998</v>
      </c>
    </row>
    <row r="1224" spans="1:12" x14ac:dyDescent="0.45">
      <c r="A1224" t="s">
        <v>2032</v>
      </c>
      <c r="B1224">
        <v>2008</v>
      </c>
      <c r="C1224" t="s">
        <v>2007</v>
      </c>
      <c r="D1224">
        <v>8.5000000000000006E-3</v>
      </c>
      <c r="E1224">
        <v>8.5000000000000006E-3</v>
      </c>
      <c r="F1224">
        <v>8.5000000000000006E-3</v>
      </c>
      <c r="G1224">
        <v>8.5000000000000006E-3</v>
      </c>
      <c r="H1224">
        <v>8.5000000000000006E-3</v>
      </c>
      <c r="I1224">
        <v>8.5000000000000006E-3</v>
      </c>
      <c r="J1224">
        <v>8.5000000000000006E-3</v>
      </c>
      <c r="K1224">
        <v>8.5000000000000006E-3</v>
      </c>
      <c r="L1224">
        <v>8.5000000000000006E-3</v>
      </c>
    </row>
    <row r="1225" spans="1:12" x14ac:dyDescent="0.45">
      <c r="A1225" t="s">
        <v>2032</v>
      </c>
      <c r="B1225">
        <v>2008</v>
      </c>
      <c r="C1225" t="s">
        <v>2011</v>
      </c>
      <c r="D1225">
        <v>8.2400000000000001E-2</v>
      </c>
      <c r="E1225">
        <v>8.2400000000000001E-2</v>
      </c>
      <c r="F1225">
        <v>8.2400000000000001E-2</v>
      </c>
      <c r="G1225">
        <v>8.2400000000000001E-2</v>
      </c>
      <c r="H1225">
        <v>8.2400000000000001E-2</v>
      </c>
      <c r="I1225">
        <v>8.2400000000000001E-2</v>
      </c>
      <c r="J1225">
        <v>8.2400000000000001E-2</v>
      </c>
      <c r="K1225">
        <v>8.2400000000000001E-2</v>
      </c>
      <c r="L1225">
        <v>8.2400000000000001E-2</v>
      </c>
    </row>
    <row r="1226" spans="1:12" x14ac:dyDescent="0.45">
      <c r="A1226" t="s">
        <v>2032</v>
      </c>
      <c r="B1226">
        <v>2008</v>
      </c>
      <c r="C1226" t="s">
        <v>2010</v>
      </c>
      <c r="D1226">
        <v>0.36990000000000001</v>
      </c>
      <c r="E1226">
        <v>0.36990000000000001</v>
      </c>
      <c r="F1226">
        <v>0.36990000000000001</v>
      </c>
      <c r="G1226">
        <v>0.36990000000000001</v>
      </c>
      <c r="H1226">
        <v>0.36990000000000001</v>
      </c>
      <c r="I1226">
        <v>0.36990000000000001</v>
      </c>
      <c r="J1226">
        <v>0.36990000000000001</v>
      </c>
      <c r="K1226">
        <v>0.36990000000000001</v>
      </c>
      <c r="L1226">
        <v>0.36990000000000001</v>
      </c>
    </row>
    <row r="1227" spans="1:12" x14ac:dyDescent="0.45">
      <c r="A1227" t="s">
        <v>2033</v>
      </c>
      <c r="B1227">
        <v>2008</v>
      </c>
      <c r="C1227" t="s">
        <v>2010</v>
      </c>
      <c r="D1227">
        <v>0.1903</v>
      </c>
      <c r="E1227">
        <v>0.1903</v>
      </c>
      <c r="F1227">
        <v>0.1903</v>
      </c>
      <c r="G1227">
        <v>0.1903</v>
      </c>
      <c r="H1227">
        <v>0.1903</v>
      </c>
      <c r="I1227">
        <v>0.1903</v>
      </c>
      <c r="J1227">
        <v>0.1903</v>
      </c>
      <c r="K1227">
        <v>0.1903</v>
      </c>
      <c r="L1227">
        <v>0.1903</v>
      </c>
    </row>
    <row r="1228" spans="1:12" x14ac:dyDescent="0.45">
      <c r="A1228" t="s">
        <v>2033</v>
      </c>
      <c r="B1228">
        <v>2008</v>
      </c>
      <c r="C1228" t="s">
        <v>2008</v>
      </c>
      <c r="D1228">
        <v>0.37209999999999999</v>
      </c>
      <c r="E1228">
        <v>0.37209999999999999</v>
      </c>
      <c r="F1228">
        <v>0.37209999999999999</v>
      </c>
      <c r="G1228">
        <v>0.37209999999999999</v>
      </c>
      <c r="H1228">
        <v>0.37209999999999999</v>
      </c>
      <c r="I1228">
        <v>0.37209999999999999</v>
      </c>
      <c r="J1228">
        <v>0.37209999999999999</v>
      </c>
      <c r="K1228">
        <v>0.37209999999999999</v>
      </c>
      <c r="L1228">
        <v>0.37209999999999999</v>
      </c>
    </row>
    <row r="1229" spans="1:12" x14ac:dyDescent="0.45">
      <c r="A1229" t="s">
        <v>2033</v>
      </c>
      <c r="B1229">
        <v>2008</v>
      </c>
      <c r="C1229" t="s">
        <v>2007</v>
      </c>
      <c r="D1229">
        <v>4.4000000000000003E-3</v>
      </c>
      <c r="E1229">
        <v>4.4000000000000003E-3</v>
      </c>
      <c r="F1229">
        <v>4.4000000000000003E-3</v>
      </c>
      <c r="G1229">
        <v>4.4000000000000003E-3</v>
      </c>
      <c r="H1229">
        <v>4.4000000000000003E-3</v>
      </c>
      <c r="I1229">
        <v>4.4000000000000003E-3</v>
      </c>
      <c r="J1229">
        <v>4.4000000000000003E-3</v>
      </c>
      <c r="K1229">
        <v>4.4000000000000003E-3</v>
      </c>
      <c r="L1229">
        <v>4.4000000000000003E-3</v>
      </c>
    </row>
    <row r="1230" spans="1:12" x14ac:dyDescent="0.45">
      <c r="A1230" t="s">
        <v>2033</v>
      </c>
      <c r="B1230">
        <v>2008</v>
      </c>
      <c r="C1230" t="s">
        <v>2009</v>
      </c>
      <c r="D1230">
        <v>0.1172</v>
      </c>
      <c r="E1230">
        <v>0.1172</v>
      </c>
      <c r="F1230">
        <v>0.1172</v>
      </c>
      <c r="G1230">
        <v>0.1172</v>
      </c>
      <c r="H1230">
        <v>0.1172</v>
      </c>
      <c r="I1230">
        <v>0.1172</v>
      </c>
      <c r="J1230">
        <v>0.1172</v>
      </c>
      <c r="K1230">
        <v>0.1172</v>
      </c>
      <c r="L1230">
        <v>0.1172</v>
      </c>
    </row>
    <row r="1231" spans="1:12" x14ac:dyDescent="0.45">
      <c r="A1231" t="s">
        <v>2033</v>
      </c>
      <c r="B1231">
        <v>2008</v>
      </c>
      <c r="C1231" t="s">
        <v>2011</v>
      </c>
      <c r="D1231">
        <v>4.24E-2</v>
      </c>
      <c r="E1231">
        <v>4.24E-2</v>
      </c>
      <c r="F1231">
        <v>4.24E-2</v>
      </c>
      <c r="G1231">
        <v>4.24E-2</v>
      </c>
      <c r="H1231">
        <v>4.24E-2</v>
      </c>
      <c r="I1231">
        <v>4.24E-2</v>
      </c>
      <c r="J1231">
        <v>4.24E-2</v>
      </c>
      <c r="K1231">
        <v>4.24E-2</v>
      </c>
      <c r="L1231">
        <v>4.24E-2</v>
      </c>
    </row>
    <row r="1232" spans="1:12" x14ac:dyDescent="0.45">
      <c r="A1232" t="s">
        <v>2033</v>
      </c>
      <c r="B1232">
        <v>2008</v>
      </c>
      <c r="C1232" t="s">
        <v>2006</v>
      </c>
      <c r="D1232">
        <v>1.1355</v>
      </c>
      <c r="E1232">
        <v>1.1355</v>
      </c>
      <c r="F1232">
        <v>1.1355</v>
      </c>
      <c r="G1232">
        <v>1.1355</v>
      </c>
      <c r="H1232">
        <v>1.1355</v>
      </c>
      <c r="I1232">
        <v>1.1355</v>
      </c>
      <c r="J1232">
        <v>1.1355</v>
      </c>
      <c r="K1232">
        <v>1.1355</v>
      </c>
      <c r="L1232">
        <v>1.1355</v>
      </c>
    </row>
    <row r="1233" spans="1:12" x14ac:dyDescent="0.45">
      <c r="A1233" t="s">
        <v>2033</v>
      </c>
      <c r="B1233">
        <v>2008</v>
      </c>
      <c r="C1233" t="s">
        <v>2005</v>
      </c>
      <c r="D1233">
        <v>1.8617999999999999</v>
      </c>
      <c r="E1233">
        <v>1.8617999999999999</v>
      </c>
      <c r="F1233">
        <v>1.8617999999999999</v>
      </c>
      <c r="G1233">
        <v>1.8617999999999999</v>
      </c>
      <c r="H1233">
        <v>1.8617999999999999</v>
      </c>
      <c r="I1233">
        <v>1.8617999999999999</v>
      </c>
      <c r="J1233">
        <v>1.8617999999999999</v>
      </c>
      <c r="K1233">
        <v>1.8617999999999999</v>
      </c>
      <c r="L1233">
        <v>1.8617999999999999</v>
      </c>
    </row>
    <row r="1234" spans="1:12" x14ac:dyDescent="0.45">
      <c r="A1234" t="s">
        <v>2034</v>
      </c>
      <c r="B1234">
        <v>2008</v>
      </c>
      <c r="C1234" t="s">
        <v>2005</v>
      </c>
      <c r="D1234">
        <v>1.1576</v>
      </c>
      <c r="E1234">
        <v>1.1576</v>
      </c>
      <c r="F1234">
        <v>1.1576</v>
      </c>
      <c r="G1234">
        <v>1.1576</v>
      </c>
      <c r="H1234">
        <v>1.1576</v>
      </c>
      <c r="I1234">
        <v>1.1576</v>
      </c>
      <c r="J1234">
        <v>1.1576</v>
      </c>
      <c r="K1234">
        <v>1.1576</v>
      </c>
      <c r="L1234">
        <v>1.1576</v>
      </c>
    </row>
    <row r="1235" spans="1:12" x14ac:dyDescent="0.45">
      <c r="A1235" t="s">
        <v>2034</v>
      </c>
      <c r="B1235">
        <v>2008</v>
      </c>
      <c r="C1235" t="s">
        <v>2009</v>
      </c>
      <c r="D1235">
        <v>6.7799999999999999E-2</v>
      </c>
      <c r="E1235">
        <v>6.7799999999999999E-2</v>
      </c>
      <c r="F1235">
        <v>6.7799999999999999E-2</v>
      </c>
      <c r="G1235">
        <v>6.7799999999999999E-2</v>
      </c>
      <c r="H1235">
        <v>6.7799999999999999E-2</v>
      </c>
      <c r="I1235">
        <v>6.7799999999999999E-2</v>
      </c>
      <c r="J1235">
        <v>6.7799999999999999E-2</v>
      </c>
      <c r="K1235">
        <v>6.7799999999999999E-2</v>
      </c>
      <c r="L1235">
        <v>6.7799999999999999E-2</v>
      </c>
    </row>
    <row r="1236" spans="1:12" x14ac:dyDescent="0.45">
      <c r="A1236" t="s">
        <v>2034</v>
      </c>
      <c r="B1236">
        <v>2008</v>
      </c>
      <c r="C1236" t="s">
        <v>2006</v>
      </c>
      <c r="D1236">
        <v>0.752</v>
      </c>
      <c r="E1236">
        <v>0.752</v>
      </c>
      <c r="F1236">
        <v>0.752</v>
      </c>
      <c r="G1236">
        <v>0.752</v>
      </c>
      <c r="H1236">
        <v>0.752</v>
      </c>
      <c r="I1236">
        <v>0.752</v>
      </c>
      <c r="J1236">
        <v>0.752</v>
      </c>
      <c r="K1236">
        <v>0.752</v>
      </c>
      <c r="L1236">
        <v>0.752</v>
      </c>
    </row>
    <row r="1237" spans="1:12" x14ac:dyDescent="0.45">
      <c r="A1237" t="s">
        <v>2034</v>
      </c>
      <c r="B1237">
        <v>2008</v>
      </c>
      <c r="C1237" t="s">
        <v>2008</v>
      </c>
      <c r="D1237">
        <v>0.20630000000000001</v>
      </c>
      <c r="E1237">
        <v>0.20630000000000001</v>
      </c>
      <c r="F1237">
        <v>0.20630000000000001</v>
      </c>
      <c r="G1237">
        <v>0.20630000000000001</v>
      </c>
      <c r="H1237">
        <v>0.20630000000000001</v>
      </c>
      <c r="I1237">
        <v>0.20630000000000001</v>
      </c>
      <c r="J1237">
        <v>0.20630000000000001</v>
      </c>
      <c r="K1237">
        <v>0.20630000000000001</v>
      </c>
      <c r="L1237">
        <v>0.20630000000000001</v>
      </c>
    </row>
    <row r="1238" spans="1:12" x14ac:dyDescent="0.45">
      <c r="A1238" t="s">
        <v>2034</v>
      </c>
      <c r="B1238">
        <v>2008</v>
      </c>
      <c r="C1238" t="s">
        <v>2007</v>
      </c>
      <c r="D1238">
        <v>2.3999999999999998E-3</v>
      </c>
      <c r="E1238">
        <v>2.3999999999999998E-3</v>
      </c>
      <c r="F1238">
        <v>2.3999999999999998E-3</v>
      </c>
      <c r="G1238">
        <v>2.3999999999999998E-3</v>
      </c>
      <c r="H1238">
        <v>2.3999999999999998E-3</v>
      </c>
      <c r="I1238">
        <v>2.3999999999999998E-3</v>
      </c>
      <c r="J1238">
        <v>2.3999999999999998E-3</v>
      </c>
      <c r="K1238">
        <v>2.3999999999999998E-3</v>
      </c>
      <c r="L1238">
        <v>2.3999999999999998E-3</v>
      </c>
    </row>
    <row r="1239" spans="1:12" x14ac:dyDescent="0.45">
      <c r="A1239" t="s">
        <v>2034</v>
      </c>
      <c r="B1239">
        <v>2008</v>
      </c>
      <c r="C1239" t="s">
        <v>2010</v>
      </c>
      <c r="D1239">
        <v>0.1055</v>
      </c>
      <c r="E1239">
        <v>0.1055</v>
      </c>
      <c r="F1239">
        <v>0.1055</v>
      </c>
      <c r="G1239">
        <v>0.1055</v>
      </c>
      <c r="H1239">
        <v>0.1055</v>
      </c>
      <c r="I1239">
        <v>0.1055</v>
      </c>
      <c r="J1239">
        <v>0.1055</v>
      </c>
      <c r="K1239">
        <v>0.1055</v>
      </c>
      <c r="L1239">
        <v>0.1055</v>
      </c>
    </row>
    <row r="1240" spans="1:12" x14ac:dyDescent="0.45">
      <c r="A1240" t="s">
        <v>2034</v>
      </c>
      <c r="B1240">
        <v>2008</v>
      </c>
      <c r="C1240" t="s">
        <v>2011</v>
      </c>
      <c r="D1240">
        <v>2.35E-2</v>
      </c>
      <c r="E1240">
        <v>2.35E-2</v>
      </c>
      <c r="F1240">
        <v>2.35E-2</v>
      </c>
      <c r="G1240">
        <v>2.35E-2</v>
      </c>
      <c r="H1240">
        <v>2.35E-2</v>
      </c>
      <c r="I1240">
        <v>2.35E-2</v>
      </c>
      <c r="J1240">
        <v>2.35E-2</v>
      </c>
      <c r="K1240">
        <v>2.35E-2</v>
      </c>
      <c r="L1240">
        <v>2.35E-2</v>
      </c>
    </row>
    <row r="1241" spans="1:12" x14ac:dyDescent="0.45">
      <c r="A1241" t="s">
        <v>2035</v>
      </c>
      <c r="B1241">
        <v>2008</v>
      </c>
      <c r="C1241" t="s">
        <v>2007</v>
      </c>
      <c r="D1241">
        <v>4.7999999999999996E-3</v>
      </c>
      <c r="E1241">
        <v>4.7999999999999996E-3</v>
      </c>
      <c r="F1241">
        <v>4.7999999999999996E-3</v>
      </c>
      <c r="G1241">
        <v>4.7999999999999996E-3</v>
      </c>
      <c r="H1241">
        <v>4.7999999999999996E-3</v>
      </c>
      <c r="I1241">
        <v>4.7999999999999996E-3</v>
      </c>
      <c r="J1241">
        <v>4.7999999999999996E-3</v>
      </c>
      <c r="K1241">
        <v>4.7999999999999996E-3</v>
      </c>
      <c r="L1241">
        <v>4.7999999999999996E-3</v>
      </c>
    </row>
    <row r="1242" spans="1:12" x14ac:dyDescent="0.45">
      <c r="A1242" t="s">
        <v>2035</v>
      </c>
      <c r="B1242">
        <v>2008</v>
      </c>
      <c r="C1242" t="s">
        <v>2005</v>
      </c>
      <c r="D1242">
        <v>2.0371999999999999</v>
      </c>
      <c r="E1242">
        <v>2.0371999999999999</v>
      </c>
      <c r="F1242">
        <v>2.0371999999999999</v>
      </c>
      <c r="G1242">
        <v>2.0371999999999999</v>
      </c>
      <c r="H1242">
        <v>2.0371999999999999</v>
      </c>
      <c r="I1242">
        <v>2.0371999999999999</v>
      </c>
      <c r="J1242">
        <v>2.0371999999999999</v>
      </c>
      <c r="K1242">
        <v>2.0371999999999999</v>
      </c>
      <c r="L1242">
        <v>2.0371999999999999</v>
      </c>
    </row>
    <row r="1243" spans="1:12" x14ac:dyDescent="0.45">
      <c r="A1243" t="s">
        <v>2035</v>
      </c>
      <c r="B1243">
        <v>2008</v>
      </c>
      <c r="C1243" t="s">
        <v>2009</v>
      </c>
      <c r="D1243">
        <v>0.1326</v>
      </c>
      <c r="E1243">
        <v>0.1326</v>
      </c>
      <c r="F1243">
        <v>0.1326</v>
      </c>
      <c r="G1243">
        <v>0.1326</v>
      </c>
      <c r="H1243">
        <v>0.1326</v>
      </c>
      <c r="I1243">
        <v>0.1326</v>
      </c>
      <c r="J1243">
        <v>0.1326</v>
      </c>
      <c r="K1243">
        <v>0.1326</v>
      </c>
      <c r="L1243">
        <v>0.1326</v>
      </c>
    </row>
    <row r="1244" spans="1:12" x14ac:dyDescent="0.45">
      <c r="A1244" t="s">
        <v>2035</v>
      </c>
      <c r="B1244">
        <v>2008</v>
      </c>
      <c r="C1244" t="s">
        <v>2011</v>
      </c>
      <c r="D1244">
        <v>4.6699999999999998E-2</v>
      </c>
      <c r="E1244">
        <v>4.6699999999999998E-2</v>
      </c>
      <c r="F1244">
        <v>4.6699999999999998E-2</v>
      </c>
      <c r="G1244">
        <v>4.6699999999999998E-2</v>
      </c>
      <c r="H1244">
        <v>4.6699999999999998E-2</v>
      </c>
      <c r="I1244">
        <v>4.6699999999999998E-2</v>
      </c>
      <c r="J1244">
        <v>4.6699999999999998E-2</v>
      </c>
      <c r="K1244">
        <v>4.6699999999999998E-2</v>
      </c>
      <c r="L1244">
        <v>4.6699999999999998E-2</v>
      </c>
    </row>
    <row r="1245" spans="1:12" x14ac:dyDescent="0.45">
      <c r="A1245" t="s">
        <v>2035</v>
      </c>
      <c r="B1245">
        <v>2008</v>
      </c>
      <c r="C1245" t="s">
        <v>2010</v>
      </c>
      <c r="D1245">
        <v>0.20960000000000001</v>
      </c>
      <c r="E1245">
        <v>0.20960000000000001</v>
      </c>
      <c r="F1245">
        <v>0.20960000000000001</v>
      </c>
      <c r="G1245">
        <v>0.20960000000000001</v>
      </c>
      <c r="H1245">
        <v>0.20960000000000001</v>
      </c>
      <c r="I1245">
        <v>0.20960000000000001</v>
      </c>
      <c r="J1245">
        <v>0.20960000000000001</v>
      </c>
      <c r="K1245">
        <v>0.20960000000000001</v>
      </c>
      <c r="L1245">
        <v>0.20960000000000001</v>
      </c>
    </row>
    <row r="1246" spans="1:12" x14ac:dyDescent="0.45">
      <c r="A1246" t="s">
        <v>2035</v>
      </c>
      <c r="B1246">
        <v>2008</v>
      </c>
      <c r="C1246" t="s">
        <v>2008</v>
      </c>
      <c r="D1246">
        <v>0.40970000000000001</v>
      </c>
      <c r="E1246">
        <v>0.40970000000000001</v>
      </c>
      <c r="F1246">
        <v>0.40970000000000001</v>
      </c>
      <c r="G1246">
        <v>0.40970000000000001</v>
      </c>
      <c r="H1246">
        <v>0.40970000000000001</v>
      </c>
      <c r="I1246">
        <v>0.40970000000000001</v>
      </c>
      <c r="J1246">
        <v>0.40970000000000001</v>
      </c>
      <c r="K1246">
        <v>0.40970000000000001</v>
      </c>
      <c r="L1246">
        <v>0.40970000000000001</v>
      </c>
    </row>
    <row r="1247" spans="1:12" x14ac:dyDescent="0.45">
      <c r="A1247" t="s">
        <v>2035</v>
      </c>
      <c r="B1247">
        <v>2008</v>
      </c>
      <c r="C1247" t="s">
        <v>2006</v>
      </c>
      <c r="D1247">
        <v>1.2338</v>
      </c>
      <c r="E1247">
        <v>1.2338</v>
      </c>
      <c r="F1247">
        <v>1.2338</v>
      </c>
      <c r="G1247">
        <v>1.2338</v>
      </c>
      <c r="H1247">
        <v>1.2338</v>
      </c>
      <c r="I1247">
        <v>1.2338</v>
      </c>
      <c r="J1247">
        <v>1.2338</v>
      </c>
      <c r="K1247">
        <v>1.2338</v>
      </c>
      <c r="L1247">
        <v>1.2338</v>
      </c>
    </row>
    <row r="1248" spans="1:12" x14ac:dyDescent="0.45">
      <c r="A1248" t="s">
        <v>2036</v>
      </c>
      <c r="B1248">
        <v>2008</v>
      </c>
      <c r="C1248" t="s">
        <v>2006</v>
      </c>
      <c r="D1248">
        <v>0.22539999999999999</v>
      </c>
      <c r="E1248">
        <v>0.22539999999999999</v>
      </c>
      <c r="F1248">
        <v>0.22539999999999999</v>
      </c>
      <c r="G1248">
        <v>0.22539999999999999</v>
      </c>
      <c r="H1248">
        <v>0.22539999999999999</v>
      </c>
      <c r="I1248">
        <v>0.22539999999999999</v>
      </c>
      <c r="J1248">
        <v>0.22539999999999999</v>
      </c>
      <c r="K1248">
        <v>0.22539999999999999</v>
      </c>
      <c r="L1248">
        <v>0.22539999999999999</v>
      </c>
    </row>
    <row r="1249" spans="1:12" x14ac:dyDescent="0.45">
      <c r="A1249" t="s">
        <v>2036</v>
      </c>
      <c r="B1249">
        <v>2008</v>
      </c>
      <c r="C1249" t="s">
        <v>2005</v>
      </c>
      <c r="D1249">
        <v>0.3538</v>
      </c>
      <c r="E1249">
        <v>0.3538</v>
      </c>
      <c r="F1249">
        <v>0.3538</v>
      </c>
      <c r="G1249">
        <v>0.3538</v>
      </c>
      <c r="H1249">
        <v>0.3538</v>
      </c>
      <c r="I1249">
        <v>0.3538</v>
      </c>
      <c r="J1249">
        <v>0.3538</v>
      </c>
      <c r="K1249">
        <v>0.3538</v>
      </c>
      <c r="L1249">
        <v>0.3538</v>
      </c>
    </row>
    <row r="1250" spans="1:12" x14ac:dyDescent="0.45">
      <c r="A1250" t="s">
        <v>2036</v>
      </c>
      <c r="B1250">
        <v>2008</v>
      </c>
      <c r="C1250" t="s">
        <v>2008</v>
      </c>
      <c r="D1250">
        <v>6.6699999999999995E-2</v>
      </c>
      <c r="E1250">
        <v>6.6699999999999995E-2</v>
      </c>
      <c r="F1250">
        <v>6.6699999999999995E-2</v>
      </c>
      <c r="G1250">
        <v>6.6699999999999995E-2</v>
      </c>
      <c r="H1250">
        <v>6.6699999999999995E-2</v>
      </c>
      <c r="I1250">
        <v>6.6699999999999995E-2</v>
      </c>
      <c r="J1250">
        <v>6.6699999999999995E-2</v>
      </c>
      <c r="K1250">
        <v>6.6699999999999995E-2</v>
      </c>
      <c r="L1250">
        <v>6.6699999999999995E-2</v>
      </c>
    </row>
    <row r="1251" spans="1:12" x14ac:dyDescent="0.45">
      <c r="A1251" t="s">
        <v>2036</v>
      </c>
      <c r="B1251">
        <v>2008</v>
      </c>
      <c r="C1251" t="s">
        <v>2011</v>
      </c>
      <c r="D1251">
        <v>7.6E-3</v>
      </c>
      <c r="E1251">
        <v>7.6E-3</v>
      </c>
      <c r="F1251">
        <v>7.6E-3</v>
      </c>
      <c r="G1251">
        <v>7.6E-3</v>
      </c>
      <c r="H1251">
        <v>7.6E-3</v>
      </c>
      <c r="I1251">
        <v>7.6E-3</v>
      </c>
      <c r="J1251">
        <v>7.6E-3</v>
      </c>
      <c r="K1251">
        <v>7.6E-3</v>
      </c>
      <c r="L1251">
        <v>7.6E-3</v>
      </c>
    </row>
    <row r="1252" spans="1:12" x14ac:dyDescent="0.45">
      <c r="A1252" t="s">
        <v>2036</v>
      </c>
      <c r="B1252">
        <v>2008</v>
      </c>
      <c r="C1252" t="s">
        <v>2009</v>
      </c>
      <c r="D1252">
        <v>1.9199999999999998E-2</v>
      </c>
      <c r="E1252">
        <v>1.9199999999999998E-2</v>
      </c>
      <c r="F1252">
        <v>1.9199999999999998E-2</v>
      </c>
      <c r="G1252">
        <v>1.9199999999999998E-2</v>
      </c>
      <c r="H1252">
        <v>1.9199999999999998E-2</v>
      </c>
      <c r="I1252">
        <v>1.9199999999999998E-2</v>
      </c>
      <c r="J1252">
        <v>1.9199999999999998E-2</v>
      </c>
      <c r="K1252">
        <v>1.9199999999999998E-2</v>
      </c>
      <c r="L1252">
        <v>1.9199999999999998E-2</v>
      </c>
    </row>
    <row r="1253" spans="1:12" x14ac:dyDescent="0.45">
      <c r="A1253" t="s">
        <v>2036</v>
      </c>
      <c r="B1253">
        <v>2008</v>
      </c>
      <c r="C1253" t="s">
        <v>2007</v>
      </c>
      <c r="D1253">
        <v>8.0000000000000004E-4</v>
      </c>
      <c r="E1253">
        <v>8.0000000000000004E-4</v>
      </c>
      <c r="F1253">
        <v>8.0000000000000004E-4</v>
      </c>
      <c r="G1253">
        <v>8.0000000000000004E-4</v>
      </c>
      <c r="H1253">
        <v>8.0000000000000004E-4</v>
      </c>
      <c r="I1253">
        <v>8.0000000000000004E-4</v>
      </c>
      <c r="J1253">
        <v>8.0000000000000004E-4</v>
      </c>
      <c r="K1253">
        <v>8.0000000000000004E-4</v>
      </c>
      <c r="L1253">
        <v>8.0000000000000004E-4</v>
      </c>
    </row>
    <row r="1254" spans="1:12" x14ac:dyDescent="0.45">
      <c r="A1254" t="s">
        <v>2036</v>
      </c>
      <c r="B1254">
        <v>2008</v>
      </c>
      <c r="C1254" t="s">
        <v>2010</v>
      </c>
      <c r="D1254">
        <v>3.4099999999999998E-2</v>
      </c>
      <c r="E1254">
        <v>3.4099999999999998E-2</v>
      </c>
      <c r="F1254">
        <v>3.4099999999999998E-2</v>
      </c>
      <c r="G1254">
        <v>3.4099999999999998E-2</v>
      </c>
      <c r="H1254">
        <v>3.4099999999999998E-2</v>
      </c>
      <c r="I1254">
        <v>3.4099999999999998E-2</v>
      </c>
      <c r="J1254">
        <v>3.4099999999999998E-2</v>
      </c>
      <c r="K1254">
        <v>3.4099999999999998E-2</v>
      </c>
      <c r="L1254">
        <v>3.4099999999999998E-2</v>
      </c>
    </row>
    <row r="1255" spans="1:12" x14ac:dyDescent="0.45">
      <c r="A1255" t="s">
        <v>2037</v>
      </c>
      <c r="B1255">
        <v>2008</v>
      </c>
      <c r="C1255" t="s">
        <v>2005</v>
      </c>
      <c r="D1255">
        <v>0.61839999999999995</v>
      </c>
      <c r="E1255">
        <v>0.61839999999999995</v>
      </c>
      <c r="F1255">
        <v>0.61839999999999995</v>
      </c>
      <c r="G1255">
        <v>0.61839999999999995</v>
      </c>
      <c r="H1255">
        <v>0.61839999999999995</v>
      </c>
      <c r="I1255">
        <v>0.61839999999999995</v>
      </c>
      <c r="J1255">
        <v>0.61839999999999995</v>
      </c>
      <c r="K1255">
        <v>0.61839999999999995</v>
      </c>
      <c r="L1255">
        <v>0.61839999999999995</v>
      </c>
    </row>
    <row r="1256" spans="1:12" x14ac:dyDescent="0.45">
      <c r="A1256" t="s">
        <v>2037</v>
      </c>
      <c r="B1256">
        <v>2008</v>
      </c>
      <c r="C1256" t="s">
        <v>2009</v>
      </c>
      <c r="D1256">
        <v>3.95E-2</v>
      </c>
      <c r="E1256">
        <v>3.95E-2</v>
      </c>
      <c r="F1256">
        <v>3.95E-2</v>
      </c>
      <c r="G1256">
        <v>3.95E-2</v>
      </c>
      <c r="H1256">
        <v>3.95E-2</v>
      </c>
      <c r="I1256">
        <v>3.95E-2</v>
      </c>
      <c r="J1256">
        <v>3.95E-2</v>
      </c>
      <c r="K1256">
        <v>3.95E-2</v>
      </c>
      <c r="L1256">
        <v>3.95E-2</v>
      </c>
    </row>
    <row r="1257" spans="1:12" x14ac:dyDescent="0.45">
      <c r="A1257" t="s">
        <v>2037</v>
      </c>
      <c r="B1257">
        <v>2008</v>
      </c>
      <c r="C1257" t="s">
        <v>2007</v>
      </c>
      <c r="D1257">
        <v>1.4E-3</v>
      </c>
      <c r="E1257">
        <v>1.4E-3</v>
      </c>
      <c r="F1257">
        <v>1.4E-3</v>
      </c>
      <c r="G1257">
        <v>1.4E-3</v>
      </c>
      <c r="H1257">
        <v>1.4E-3</v>
      </c>
      <c r="I1257">
        <v>1.4E-3</v>
      </c>
      <c r="J1257">
        <v>1.4E-3</v>
      </c>
      <c r="K1257">
        <v>1.4E-3</v>
      </c>
      <c r="L1257">
        <v>1.4E-3</v>
      </c>
    </row>
    <row r="1258" spans="1:12" x14ac:dyDescent="0.45">
      <c r="A1258" t="s">
        <v>2037</v>
      </c>
      <c r="B1258">
        <v>2008</v>
      </c>
      <c r="C1258" t="s">
        <v>2010</v>
      </c>
      <c r="D1258">
        <v>6.2899999999999998E-2</v>
      </c>
      <c r="E1258">
        <v>6.2899999999999998E-2</v>
      </c>
      <c r="F1258">
        <v>6.2899999999999998E-2</v>
      </c>
      <c r="G1258">
        <v>6.2899999999999998E-2</v>
      </c>
      <c r="H1258">
        <v>6.2899999999999998E-2</v>
      </c>
      <c r="I1258">
        <v>6.2899999999999998E-2</v>
      </c>
      <c r="J1258">
        <v>6.2899999999999998E-2</v>
      </c>
      <c r="K1258">
        <v>6.2899999999999998E-2</v>
      </c>
      <c r="L1258">
        <v>6.2899999999999998E-2</v>
      </c>
    </row>
    <row r="1259" spans="1:12" x14ac:dyDescent="0.45">
      <c r="A1259" t="s">
        <v>2037</v>
      </c>
      <c r="B1259">
        <v>2008</v>
      </c>
      <c r="C1259" t="s">
        <v>2011</v>
      </c>
      <c r="D1259">
        <v>1.4E-2</v>
      </c>
      <c r="E1259">
        <v>1.4E-2</v>
      </c>
      <c r="F1259">
        <v>1.4E-2</v>
      </c>
      <c r="G1259">
        <v>1.4E-2</v>
      </c>
      <c r="H1259">
        <v>1.4E-2</v>
      </c>
      <c r="I1259">
        <v>1.4E-2</v>
      </c>
      <c r="J1259">
        <v>1.4E-2</v>
      </c>
      <c r="K1259">
        <v>1.4E-2</v>
      </c>
      <c r="L1259">
        <v>1.4E-2</v>
      </c>
    </row>
    <row r="1260" spans="1:12" x14ac:dyDescent="0.45">
      <c r="A1260" t="s">
        <v>2037</v>
      </c>
      <c r="B1260">
        <v>2008</v>
      </c>
      <c r="C1260" t="s">
        <v>2006</v>
      </c>
      <c r="D1260">
        <v>0.3775</v>
      </c>
      <c r="E1260">
        <v>0.3775</v>
      </c>
      <c r="F1260">
        <v>0.3775</v>
      </c>
      <c r="G1260">
        <v>0.3775</v>
      </c>
      <c r="H1260">
        <v>0.3775</v>
      </c>
      <c r="I1260">
        <v>0.3775</v>
      </c>
      <c r="J1260">
        <v>0.3775</v>
      </c>
      <c r="K1260">
        <v>0.3775</v>
      </c>
      <c r="L1260">
        <v>0.3775</v>
      </c>
    </row>
    <row r="1261" spans="1:12" x14ac:dyDescent="0.45">
      <c r="A1261" t="s">
        <v>2037</v>
      </c>
      <c r="B1261">
        <v>2008</v>
      </c>
      <c r="C1261" t="s">
        <v>2008</v>
      </c>
      <c r="D1261">
        <v>0.123</v>
      </c>
      <c r="E1261">
        <v>0.123</v>
      </c>
      <c r="F1261">
        <v>0.123</v>
      </c>
      <c r="G1261">
        <v>0.123</v>
      </c>
      <c r="H1261">
        <v>0.123</v>
      </c>
      <c r="I1261">
        <v>0.123</v>
      </c>
      <c r="J1261">
        <v>0.123</v>
      </c>
      <c r="K1261">
        <v>0.123</v>
      </c>
      <c r="L1261">
        <v>0.123</v>
      </c>
    </row>
    <row r="1262" spans="1:12" x14ac:dyDescent="0.45">
      <c r="A1262" t="s">
        <v>2038</v>
      </c>
      <c r="B1262">
        <v>2008</v>
      </c>
      <c r="C1262" t="s">
        <v>2006</v>
      </c>
      <c r="D1262">
        <v>0.50760000000000005</v>
      </c>
      <c r="E1262">
        <v>0.50760000000000005</v>
      </c>
      <c r="F1262">
        <v>0.50760000000000005</v>
      </c>
      <c r="G1262">
        <v>0.50760000000000005</v>
      </c>
      <c r="H1262">
        <v>0.50760000000000005</v>
      </c>
      <c r="I1262">
        <v>0.50760000000000005</v>
      </c>
      <c r="J1262">
        <v>0.50760000000000005</v>
      </c>
      <c r="K1262">
        <v>0.50760000000000005</v>
      </c>
      <c r="L1262">
        <v>0.50760000000000005</v>
      </c>
    </row>
    <row r="1263" spans="1:12" x14ac:dyDescent="0.45">
      <c r="A1263" t="s">
        <v>2038</v>
      </c>
      <c r="B1263">
        <v>2008</v>
      </c>
      <c r="C1263" t="s">
        <v>2011</v>
      </c>
      <c r="D1263">
        <v>2.0299999999999999E-2</v>
      </c>
      <c r="E1263">
        <v>2.0299999999999999E-2</v>
      </c>
      <c r="F1263">
        <v>2.0299999999999999E-2</v>
      </c>
      <c r="G1263">
        <v>2.0299999999999999E-2</v>
      </c>
      <c r="H1263">
        <v>2.0299999999999999E-2</v>
      </c>
      <c r="I1263">
        <v>2.0299999999999999E-2</v>
      </c>
      <c r="J1263">
        <v>2.0299999999999999E-2</v>
      </c>
      <c r="K1263">
        <v>2.0299999999999999E-2</v>
      </c>
      <c r="L1263">
        <v>2.0299999999999999E-2</v>
      </c>
    </row>
    <row r="1264" spans="1:12" x14ac:dyDescent="0.45">
      <c r="A1264" t="s">
        <v>2038</v>
      </c>
      <c r="B1264">
        <v>2008</v>
      </c>
      <c r="C1264" t="s">
        <v>2008</v>
      </c>
      <c r="D1264">
        <v>0.1784</v>
      </c>
      <c r="E1264">
        <v>0.1784</v>
      </c>
      <c r="F1264">
        <v>0.1784</v>
      </c>
      <c r="G1264">
        <v>0.1784</v>
      </c>
      <c r="H1264">
        <v>0.1784</v>
      </c>
      <c r="I1264">
        <v>0.1784</v>
      </c>
      <c r="J1264">
        <v>0.1784</v>
      </c>
      <c r="K1264">
        <v>0.1784</v>
      </c>
      <c r="L1264">
        <v>0.1784</v>
      </c>
    </row>
    <row r="1265" spans="1:12" x14ac:dyDescent="0.45">
      <c r="A1265" t="s">
        <v>2038</v>
      </c>
      <c r="B1265">
        <v>2008</v>
      </c>
      <c r="C1265" t="s">
        <v>2005</v>
      </c>
      <c r="D1265">
        <v>0.84809999999999997</v>
      </c>
      <c r="E1265">
        <v>0.84809999999999997</v>
      </c>
      <c r="F1265">
        <v>0.84809999999999997</v>
      </c>
      <c r="G1265">
        <v>0.84809999999999997</v>
      </c>
      <c r="H1265">
        <v>0.84809999999999997</v>
      </c>
      <c r="I1265">
        <v>0.84809999999999997</v>
      </c>
      <c r="J1265">
        <v>0.84809999999999997</v>
      </c>
      <c r="K1265">
        <v>0.84809999999999997</v>
      </c>
      <c r="L1265">
        <v>0.84809999999999997</v>
      </c>
    </row>
    <row r="1266" spans="1:12" x14ac:dyDescent="0.45">
      <c r="A1266" t="s">
        <v>2038</v>
      </c>
      <c r="B1266">
        <v>2008</v>
      </c>
      <c r="C1266" t="s">
        <v>2007</v>
      </c>
      <c r="D1266">
        <v>2.0999999999999999E-3</v>
      </c>
      <c r="E1266">
        <v>2.0999999999999999E-3</v>
      </c>
      <c r="F1266">
        <v>2.0999999999999999E-3</v>
      </c>
      <c r="G1266">
        <v>2.0999999999999999E-3</v>
      </c>
      <c r="H1266">
        <v>2.0999999999999999E-3</v>
      </c>
      <c r="I1266">
        <v>2.0999999999999999E-3</v>
      </c>
      <c r="J1266">
        <v>2.0999999999999999E-3</v>
      </c>
      <c r="K1266">
        <v>2.0999999999999999E-3</v>
      </c>
      <c r="L1266">
        <v>2.0999999999999999E-3</v>
      </c>
    </row>
    <row r="1267" spans="1:12" x14ac:dyDescent="0.45">
      <c r="A1267" t="s">
        <v>2038</v>
      </c>
      <c r="B1267">
        <v>2008</v>
      </c>
      <c r="C1267" t="s">
        <v>2010</v>
      </c>
      <c r="D1267">
        <v>9.1300000000000006E-2</v>
      </c>
      <c r="E1267">
        <v>9.1300000000000006E-2</v>
      </c>
      <c r="F1267">
        <v>9.1300000000000006E-2</v>
      </c>
      <c r="G1267">
        <v>9.1300000000000006E-2</v>
      </c>
      <c r="H1267">
        <v>9.1300000000000006E-2</v>
      </c>
      <c r="I1267">
        <v>9.1300000000000006E-2</v>
      </c>
      <c r="J1267">
        <v>9.1300000000000006E-2</v>
      </c>
      <c r="K1267">
        <v>9.1300000000000006E-2</v>
      </c>
      <c r="L1267">
        <v>9.1300000000000006E-2</v>
      </c>
    </row>
    <row r="1268" spans="1:12" x14ac:dyDescent="0.45">
      <c r="A1268" t="s">
        <v>2038</v>
      </c>
      <c r="B1268">
        <v>2008</v>
      </c>
      <c r="C1268" t="s">
        <v>2009</v>
      </c>
      <c r="D1268">
        <v>4.8500000000000001E-2</v>
      </c>
      <c r="E1268">
        <v>4.8500000000000001E-2</v>
      </c>
      <c r="F1268">
        <v>4.8500000000000001E-2</v>
      </c>
      <c r="G1268">
        <v>4.8500000000000001E-2</v>
      </c>
      <c r="H1268">
        <v>4.8500000000000001E-2</v>
      </c>
      <c r="I1268">
        <v>4.8500000000000001E-2</v>
      </c>
      <c r="J1268">
        <v>4.8500000000000001E-2</v>
      </c>
      <c r="K1268">
        <v>4.8500000000000001E-2</v>
      </c>
      <c r="L1268">
        <v>4.8500000000000001E-2</v>
      </c>
    </row>
    <row r="1269" spans="1:12" x14ac:dyDescent="0.45">
      <c r="A1269" t="s">
        <v>2039</v>
      </c>
      <c r="B1269">
        <v>2008</v>
      </c>
      <c r="C1269" t="s">
        <v>2011</v>
      </c>
      <c r="D1269">
        <v>1.0800000000000001E-2</v>
      </c>
      <c r="E1269">
        <v>1.0800000000000001E-2</v>
      </c>
      <c r="F1269">
        <v>1.0800000000000001E-2</v>
      </c>
      <c r="G1269">
        <v>1.0800000000000001E-2</v>
      </c>
      <c r="H1269">
        <v>1.0800000000000001E-2</v>
      </c>
      <c r="I1269">
        <v>1.0800000000000001E-2</v>
      </c>
      <c r="J1269">
        <v>1.0800000000000001E-2</v>
      </c>
      <c r="K1269">
        <v>1.0800000000000001E-2</v>
      </c>
      <c r="L1269">
        <v>1.0800000000000001E-2</v>
      </c>
    </row>
    <row r="1270" spans="1:12" x14ac:dyDescent="0.45">
      <c r="A1270" t="s">
        <v>2039</v>
      </c>
      <c r="B1270">
        <v>2008</v>
      </c>
      <c r="C1270" t="s">
        <v>2006</v>
      </c>
      <c r="D1270">
        <v>0.2646</v>
      </c>
      <c r="E1270">
        <v>0.2646</v>
      </c>
      <c r="F1270">
        <v>0.2646</v>
      </c>
      <c r="G1270">
        <v>0.2646</v>
      </c>
      <c r="H1270">
        <v>0.2646</v>
      </c>
      <c r="I1270">
        <v>0.2646</v>
      </c>
      <c r="J1270">
        <v>0.2646</v>
      </c>
      <c r="K1270">
        <v>0.2646</v>
      </c>
      <c r="L1270">
        <v>0.2646</v>
      </c>
    </row>
    <row r="1271" spans="1:12" x14ac:dyDescent="0.45">
      <c r="A1271" t="s">
        <v>2039</v>
      </c>
      <c r="B1271">
        <v>2008</v>
      </c>
      <c r="C1271" t="s">
        <v>2007</v>
      </c>
      <c r="D1271">
        <v>1.1000000000000001E-3</v>
      </c>
      <c r="E1271">
        <v>1.1000000000000001E-3</v>
      </c>
      <c r="F1271">
        <v>1.1000000000000001E-3</v>
      </c>
      <c r="G1271">
        <v>1.1000000000000001E-3</v>
      </c>
      <c r="H1271">
        <v>1.1000000000000001E-3</v>
      </c>
      <c r="I1271">
        <v>1.1000000000000001E-3</v>
      </c>
      <c r="J1271">
        <v>1.1000000000000001E-3</v>
      </c>
      <c r="K1271">
        <v>1.1000000000000001E-3</v>
      </c>
      <c r="L1271">
        <v>1.1000000000000001E-3</v>
      </c>
    </row>
    <row r="1272" spans="1:12" x14ac:dyDescent="0.45">
      <c r="A1272" t="s">
        <v>2039</v>
      </c>
      <c r="B1272">
        <v>2008</v>
      </c>
      <c r="C1272" t="s">
        <v>2008</v>
      </c>
      <c r="D1272">
        <v>9.4899999999999998E-2</v>
      </c>
      <c r="E1272">
        <v>9.4899999999999998E-2</v>
      </c>
      <c r="F1272">
        <v>9.4899999999999998E-2</v>
      </c>
      <c r="G1272">
        <v>9.4899999999999998E-2</v>
      </c>
      <c r="H1272">
        <v>9.4899999999999998E-2</v>
      </c>
      <c r="I1272">
        <v>9.4899999999999998E-2</v>
      </c>
      <c r="J1272">
        <v>9.4899999999999998E-2</v>
      </c>
      <c r="K1272">
        <v>9.4899999999999998E-2</v>
      </c>
      <c r="L1272">
        <v>9.4899999999999998E-2</v>
      </c>
    </row>
    <row r="1273" spans="1:12" x14ac:dyDescent="0.45">
      <c r="A1273" t="s">
        <v>2039</v>
      </c>
      <c r="B1273">
        <v>2008</v>
      </c>
      <c r="C1273" t="s">
        <v>2010</v>
      </c>
      <c r="D1273">
        <v>4.8500000000000001E-2</v>
      </c>
      <c r="E1273">
        <v>4.8500000000000001E-2</v>
      </c>
      <c r="F1273">
        <v>4.8500000000000001E-2</v>
      </c>
      <c r="G1273">
        <v>4.8500000000000001E-2</v>
      </c>
      <c r="H1273">
        <v>4.8500000000000001E-2</v>
      </c>
      <c r="I1273">
        <v>4.8500000000000001E-2</v>
      </c>
      <c r="J1273">
        <v>4.8500000000000001E-2</v>
      </c>
      <c r="K1273">
        <v>4.8500000000000001E-2</v>
      </c>
      <c r="L1273">
        <v>4.8500000000000001E-2</v>
      </c>
    </row>
    <row r="1274" spans="1:12" x14ac:dyDescent="0.45">
      <c r="A1274" t="s">
        <v>2039</v>
      </c>
      <c r="B1274">
        <v>2008</v>
      </c>
      <c r="C1274" t="s">
        <v>2009</v>
      </c>
      <c r="D1274">
        <v>2.64E-2</v>
      </c>
      <c r="E1274">
        <v>2.64E-2</v>
      </c>
      <c r="F1274">
        <v>2.64E-2</v>
      </c>
      <c r="G1274">
        <v>2.64E-2</v>
      </c>
      <c r="H1274">
        <v>2.64E-2</v>
      </c>
      <c r="I1274">
        <v>2.64E-2</v>
      </c>
      <c r="J1274">
        <v>2.64E-2</v>
      </c>
      <c r="K1274">
        <v>2.64E-2</v>
      </c>
      <c r="L1274">
        <v>2.64E-2</v>
      </c>
    </row>
    <row r="1275" spans="1:12" x14ac:dyDescent="0.45">
      <c r="A1275" t="s">
        <v>2039</v>
      </c>
      <c r="B1275">
        <v>2008</v>
      </c>
      <c r="C1275" t="s">
        <v>2005</v>
      </c>
      <c r="D1275">
        <v>0.44629999999999997</v>
      </c>
      <c r="E1275">
        <v>0.44629999999999997</v>
      </c>
      <c r="F1275">
        <v>0.44629999999999997</v>
      </c>
      <c r="G1275">
        <v>0.44629999999999997</v>
      </c>
      <c r="H1275">
        <v>0.44629999999999997</v>
      </c>
      <c r="I1275">
        <v>0.44629999999999997</v>
      </c>
      <c r="J1275">
        <v>0.44629999999999997</v>
      </c>
      <c r="K1275">
        <v>0.44629999999999997</v>
      </c>
      <c r="L1275">
        <v>0.44629999999999997</v>
      </c>
    </row>
    <row r="1276" spans="1:12" x14ac:dyDescent="0.45">
      <c r="A1276" t="s">
        <v>2040</v>
      </c>
      <c r="B1276">
        <v>2008</v>
      </c>
      <c r="C1276" t="s">
        <v>2008</v>
      </c>
      <c r="D1276">
        <v>0.62329999999999997</v>
      </c>
      <c r="E1276">
        <v>0.62329999999999997</v>
      </c>
      <c r="F1276">
        <v>0.62329999999999997</v>
      </c>
      <c r="G1276">
        <v>0.62329999999999997</v>
      </c>
      <c r="H1276">
        <v>0.62329999999999997</v>
      </c>
      <c r="I1276">
        <v>0.62329999999999997</v>
      </c>
      <c r="J1276">
        <v>0.62329999999999997</v>
      </c>
      <c r="K1276">
        <v>0.62329999999999997</v>
      </c>
      <c r="L1276">
        <v>0.62329999999999997</v>
      </c>
    </row>
    <row r="1277" spans="1:12" x14ac:dyDescent="0.45">
      <c r="A1277" t="s">
        <v>2040</v>
      </c>
      <c r="B1277">
        <v>2008</v>
      </c>
      <c r="C1277" t="s">
        <v>2007</v>
      </c>
      <c r="D1277">
        <v>7.3000000000000001E-3</v>
      </c>
      <c r="E1277">
        <v>7.3000000000000001E-3</v>
      </c>
      <c r="F1277">
        <v>7.3000000000000001E-3</v>
      </c>
      <c r="G1277">
        <v>7.3000000000000001E-3</v>
      </c>
      <c r="H1277">
        <v>7.3000000000000001E-3</v>
      </c>
      <c r="I1277">
        <v>7.3000000000000001E-3</v>
      </c>
      <c r="J1277">
        <v>7.3000000000000001E-3</v>
      </c>
      <c r="K1277">
        <v>7.3000000000000001E-3</v>
      </c>
      <c r="L1277">
        <v>7.3000000000000001E-3</v>
      </c>
    </row>
    <row r="1278" spans="1:12" x14ac:dyDescent="0.45">
      <c r="A1278" t="s">
        <v>2040</v>
      </c>
      <c r="B1278">
        <v>2008</v>
      </c>
      <c r="C1278" t="s">
        <v>2011</v>
      </c>
      <c r="D1278">
        <v>7.0999999999999994E-2</v>
      </c>
      <c r="E1278">
        <v>7.0999999999999994E-2</v>
      </c>
      <c r="F1278">
        <v>7.0999999999999994E-2</v>
      </c>
      <c r="G1278">
        <v>7.0999999999999994E-2</v>
      </c>
      <c r="H1278">
        <v>7.0999999999999994E-2</v>
      </c>
      <c r="I1278">
        <v>7.0999999999999994E-2</v>
      </c>
      <c r="J1278">
        <v>7.0999999999999994E-2</v>
      </c>
      <c r="K1278">
        <v>7.0999999999999994E-2</v>
      </c>
      <c r="L1278">
        <v>7.0999999999999994E-2</v>
      </c>
    </row>
    <row r="1279" spans="1:12" x14ac:dyDescent="0.45">
      <c r="A1279" t="s">
        <v>2040</v>
      </c>
      <c r="B1279">
        <v>2008</v>
      </c>
      <c r="C1279" t="s">
        <v>2005</v>
      </c>
      <c r="D1279">
        <v>2.6953</v>
      </c>
      <c r="E1279">
        <v>2.6953</v>
      </c>
      <c r="F1279">
        <v>2.6953</v>
      </c>
      <c r="G1279">
        <v>2.6953</v>
      </c>
      <c r="H1279">
        <v>2.6953</v>
      </c>
      <c r="I1279">
        <v>2.6953</v>
      </c>
      <c r="J1279">
        <v>2.6953</v>
      </c>
      <c r="K1279">
        <v>2.6953</v>
      </c>
      <c r="L1279">
        <v>2.6953</v>
      </c>
    </row>
    <row r="1280" spans="1:12" x14ac:dyDescent="0.45">
      <c r="A1280" t="s">
        <v>2040</v>
      </c>
      <c r="B1280">
        <v>2008</v>
      </c>
      <c r="C1280" t="s">
        <v>2010</v>
      </c>
      <c r="D1280">
        <v>0.31879999999999997</v>
      </c>
      <c r="E1280">
        <v>0.31879999999999997</v>
      </c>
      <c r="F1280">
        <v>0.31879999999999997</v>
      </c>
      <c r="G1280">
        <v>0.31879999999999997</v>
      </c>
      <c r="H1280">
        <v>0.31879999999999997</v>
      </c>
      <c r="I1280">
        <v>0.31879999999999997</v>
      </c>
      <c r="J1280">
        <v>0.31879999999999997</v>
      </c>
      <c r="K1280">
        <v>0.31879999999999997</v>
      </c>
      <c r="L1280">
        <v>0.31879999999999997</v>
      </c>
    </row>
    <row r="1281" spans="1:12" x14ac:dyDescent="0.45">
      <c r="A1281" t="s">
        <v>2040</v>
      </c>
      <c r="B1281">
        <v>2008</v>
      </c>
      <c r="C1281" t="s">
        <v>2006</v>
      </c>
      <c r="D1281">
        <v>1.5097</v>
      </c>
      <c r="E1281">
        <v>1.5097</v>
      </c>
      <c r="F1281">
        <v>1.5097</v>
      </c>
      <c r="G1281">
        <v>1.5097</v>
      </c>
      <c r="H1281">
        <v>1.5097</v>
      </c>
      <c r="I1281">
        <v>1.5097</v>
      </c>
      <c r="J1281">
        <v>1.5097</v>
      </c>
      <c r="K1281">
        <v>1.5097</v>
      </c>
      <c r="L1281">
        <v>1.5097</v>
      </c>
    </row>
    <row r="1282" spans="1:12" x14ac:dyDescent="0.45">
      <c r="A1282" t="s">
        <v>2040</v>
      </c>
      <c r="B1282">
        <v>2008</v>
      </c>
      <c r="C1282" t="s">
        <v>2009</v>
      </c>
      <c r="D1282">
        <v>0.16520000000000001</v>
      </c>
      <c r="E1282">
        <v>0.16520000000000001</v>
      </c>
      <c r="F1282">
        <v>0.16520000000000001</v>
      </c>
      <c r="G1282">
        <v>0.16520000000000001</v>
      </c>
      <c r="H1282">
        <v>0.16520000000000001</v>
      </c>
      <c r="I1282">
        <v>0.16520000000000001</v>
      </c>
      <c r="J1282">
        <v>0.16520000000000001</v>
      </c>
      <c r="K1282">
        <v>0.16520000000000001</v>
      </c>
      <c r="L1282">
        <v>0.16520000000000001</v>
      </c>
    </row>
    <row r="1283" spans="1:12" x14ac:dyDescent="0.45">
      <c r="A1283" t="s">
        <v>2041</v>
      </c>
      <c r="B1283">
        <v>2008</v>
      </c>
      <c r="C1283" t="s">
        <v>2010</v>
      </c>
      <c r="D1283">
        <v>6.9800000000000001E-2</v>
      </c>
      <c r="E1283">
        <v>6.9800000000000001E-2</v>
      </c>
      <c r="F1283">
        <v>6.9800000000000001E-2</v>
      </c>
      <c r="G1283">
        <v>6.9800000000000001E-2</v>
      </c>
      <c r="H1283">
        <v>6.9800000000000001E-2</v>
      </c>
      <c r="I1283">
        <v>6.9800000000000001E-2</v>
      </c>
      <c r="J1283">
        <v>6.9800000000000001E-2</v>
      </c>
      <c r="K1283">
        <v>6.9800000000000001E-2</v>
      </c>
      <c r="L1283">
        <v>6.9800000000000001E-2</v>
      </c>
    </row>
    <row r="1284" spans="1:12" x14ac:dyDescent="0.45">
      <c r="A1284" t="s">
        <v>2041</v>
      </c>
      <c r="B1284">
        <v>2008</v>
      </c>
      <c r="C1284" t="s">
        <v>2007</v>
      </c>
      <c r="D1284">
        <v>1.6000000000000001E-3</v>
      </c>
      <c r="E1284">
        <v>1.6000000000000001E-3</v>
      </c>
      <c r="F1284">
        <v>1.6000000000000001E-3</v>
      </c>
      <c r="G1284">
        <v>1.6000000000000001E-3</v>
      </c>
      <c r="H1284">
        <v>1.6000000000000001E-3</v>
      </c>
      <c r="I1284">
        <v>1.6000000000000001E-3</v>
      </c>
      <c r="J1284">
        <v>1.6000000000000001E-3</v>
      </c>
      <c r="K1284">
        <v>1.6000000000000001E-3</v>
      </c>
      <c r="L1284">
        <v>1.6000000000000001E-3</v>
      </c>
    </row>
    <row r="1285" spans="1:12" x14ac:dyDescent="0.45">
      <c r="A1285" t="s">
        <v>2041</v>
      </c>
      <c r="B1285">
        <v>2008</v>
      </c>
      <c r="C1285" t="s">
        <v>2009</v>
      </c>
      <c r="D1285">
        <v>3.7699999999999997E-2</v>
      </c>
      <c r="E1285">
        <v>3.7699999999999997E-2</v>
      </c>
      <c r="F1285">
        <v>3.7699999999999997E-2</v>
      </c>
      <c r="G1285">
        <v>3.7699999999999997E-2</v>
      </c>
      <c r="H1285">
        <v>3.7699999999999997E-2</v>
      </c>
      <c r="I1285">
        <v>3.7699999999999997E-2</v>
      </c>
      <c r="J1285">
        <v>3.7699999999999997E-2</v>
      </c>
      <c r="K1285">
        <v>3.7699999999999997E-2</v>
      </c>
      <c r="L1285">
        <v>3.7699999999999997E-2</v>
      </c>
    </row>
    <row r="1286" spans="1:12" x14ac:dyDescent="0.45">
      <c r="A1286" t="s">
        <v>2041</v>
      </c>
      <c r="B1286">
        <v>2008</v>
      </c>
      <c r="C1286" t="s">
        <v>2008</v>
      </c>
      <c r="D1286">
        <v>0.13639999999999999</v>
      </c>
      <c r="E1286">
        <v>0.13639999999999999</v>
      </c>
      <c r="F1286">
        <v>0.13639999999999999</v>
      </c>
      <c r="G1286">
        <v>0.13639999999999999</v>
      </c>
      <c r="H1286">
        <v>0.13639999999999999</v>
      </c>
      <c r="I1286">
        <v>0.13639999999999999</v>
      </c>
      <c r="J1286">
        <v>0.13639999999999999</v>
      </c>
      <c r="K1286">
        <v>0.13639999999999999</v>
      </c>
      <c r="L1286">
        <v>0.13639999999999999</v>
      </c>
    </row>
    <row r="1287" spans="1:12" x14ac:dyDescent="0.45">
      <c r="A1287" t="s">
        <v>2041</v>
      </c>
      <c r="B1287">
        <v>2008</v>
      </c>
      <c r="C1287" t="s">
        <v>2011</v>
      </c>
      <c r="D1287">
        <v>1.55E-2</v>
      </c>
      <c r="E1287">
        <v>1.55E-2</v>
      </c>
      <c r="F1287">
        <v>1.55E-2</v>
      </c>
      <c r="G1287">
        <v>1.55E-2</v>
      </c>
      <c r="H1287">
        <v>1.55E-2</v>
      </c>
      <c r="I1287">
        <v>1.55E-2</v>
      </c>
      <c r="J1287">
        <v>1.55E-2</v>
      </c>
      <c r="K1287">
        <v>1.55E-2</v>
      </c>
      <c r="L1287">
        <v>1.55E-2</v>
      </c>
    </row>
    <row r="1288" spans="1:12" x14ac:dyDescent="0.45">
      <c r="A1288" t="s">
        <v>2041</v>
      </c>
      <c r="B1288">
        <v>2008</v>
      </c>
      <c r="C1288" t="s">
        <v>2006</v>
      </c>
      <c r="D1288">
        <v>0.49259999999999998</v>
      </c>
      <c r="E1288">
        <v>0.49259999999999998</v>
      </c>
      <c r="F1288">
        <v>0.49259999999999998</v>
      </c>
      <c r="G1288">
        <v>0.49259999999999998</v>
      </c>
      <c r="H1288">
        <v>0.49259999999999998</v>
      </c>
      <c r="I1288">
        <v>0.49259999999999998</v>
      </c>
      <c r="J1288">
        <v>0.49259999999999998</v>
      </c>
      <c r="K1288">
        <v>0.49259999999999998</v>
      </c>
      <c r="L1288">
        <v>0.49259999999999998</v>
      </c>
    </row>
    <row r="1289" spans="1:12" x14ac:dyDescent="0.45">
      <c r="A1289" t="s">
        <v>2041</v>
      </c>
      <c r="B1289">
        <v>2008</v>
      </c>
      <c r="C1289" t="s">
        <v>2005</v>
      </c>
      <c r="D1289">
        <v>0.75370000000000004</v>
      </c>
      <c r="E1289">
        <v>0.75370000000000004</v>
      </c>
      <c r="F1289">
        <v>0.75370000000000004</v>
      </c>
      <c r="G1289">
        <v>0.75370000000000004</v>
      </c>
      <c r="H1289">
        <v>0.75370000000000004</v>
      </c>
      <c r="I1289">
        <v>0.75370000000000004</v>
      </c>
      <c r="J1289">
        <v>0.75370000000000004</v>
      </c>
      <c r="K1289">
        <v>0.75370000000000004</v>
      </c>
      <c r="L1289">
        <v>0.75370000000000004</v>
      </c>
    </row>
    <row r="1290" spans="1:12" x14ac:dyDescent="0.45">
      <c r="A1290" t="s">
        <v>2042</v>
      </c>
      <c r="B1290">
        <v>2008</v>
      </c>
      <c r="C1290" t="s">
        <v>2010</v>
      </c>
      <c r="D1290">
        <v>0.69310000000000005</v>
      </c>
      <c r="E1290">
        <v>0.69310000000000005</v>
      </c>
      <c r="F1290">
        <v>0.69310000000000005</v>
      </c>
      <c r="G1290">
        <v>0.69310000000000005</v>
      </c>
      <c r="H1290">
        <v>0.69310000000000005</v>
      </c>
      <c r="I1290">
        <v>0.69310000000000005</v>
      </c>
      <c r="J1290">
        <v>0.69310000000000005</v>
      </c>
      <c r="K1290">
        <v>0.69310000000000005</v>
      </c>
      <c r="L1290">
        <v>0.69310000000000005</v>
      </c>
    </row>
    <row r="1291" spans="1:12" x14ac:dyDescent="0.45">
      <c r="A1291" t="s">
        <v>2042</v>
      </c>
      <c r="B1291">
        <v>2008</v>
      </c>
      <c r="C1291" t="s">
        <v>2006</v>
      </c>
      <c r="D1291">
        <v>2.8641000000000001</v>
      </c>
      <c r="E1291">
        <v>2.8641000000000001</v>
      </c>
      <c r="F1291">
        <v>2.8641000000000001</v>
      </c>
      <c r="G1291">
        <v>2.8641000000000001</v>
      </c>
      <c r="H1291">
        <v>2.8641000000000001</v>
      </c>
      <c r="I1291">
        <v>2.8641000000000001</v>
      </c>
      <c r="J1291">
        <v>2.8641000000000001</v>
      </c>
      <c r="K1291">
        <v>2.8641000000000001</v>
      </c>
      <c r="L1291">
        <v>2.8641000000000001</v>
      </c>
    </row>
    <row r="1292" spans="1:12" x14ac:dyDescent="0.45">
      <c r="A1292" t="s">
        <v>2042</v>
      </c>
      <c r="B1292">
        <v>2008</v>
      </c>
      <c r="C1292" t="s">
        <v>2005</v>
      </c>
      <c r="D1292">
        <v>5.4497999999999998</v>
      </c>
      <c r="E1292">
        <v>5.4497999999999998</v>
      </c>
      <c r="F1292">
        <v>5.4497999999999998</v>
      </c>
      <c r="G1292">
        <v>5.4497999999999998</v>
      </c>
      <c r="H1292">
        <v>5.4497999999999998</v>
      </c>
      <c r="I1292">
        <v>5.4497999999999998</v>
      </c>
      <c r="J1292">
        <v>5.4497999999999998</v>
      </c>
      <c r="K1292">
        <v>5.4497999999999998</v>
      </c>
      <c r="L1292">
        <v>5.4497999999999998</v>
      </c>
    </row>
    <row r="1293" spans="1:12" x14ac:dyDescent="0.45">
      <c r="A1293" t="s">
        <v>2042</v>
      </c>
      <c r="B1293">
        <v>2008</v>
      </c>
      <c r="C1293" t="s">
        <v>2011</v>
      </c>
      <c r="D1293">
        <v>0.15440000000000001</v>
      </c>
      <c r="E1293">
        <v>0.15440000000000001</v>
      </c>
      <c r="F1293">
        <v>0.15440000000000001</v>
      </c>
      <c r="G1293">
        <v>0.15440000000000001</v>
      </c>
      <c r="H1293">
        <v>0.15440000000000001</v>
      </c>
      <c r="I1293">
        <v>0.15440000000000001</v>
      </c>
      <c r="J1293">
        <v>0.15440000000000001</v>
      </c>
      <c r="K1293">
        <v>0.15440000000000001</v>
      </c>
      <c r="L1293">
        <v>0.15440000000000001</v>
      </c>
    </row>
    <row r="1294" spans="1:12" x14ac:dyDescent="0.45">
      <c r="A1294" t="s">
        <v>2042</v>
      </c>
      <c r="B1294">
        <v>2008</v>
      </c>
      <c r="C1294" t="s">
        <v>2008</v>
      </c>
      <c r="D1294">
        <v>1.3552</v>
      </c>
      <c r="E1294">
        <v>1.3552</v>
      </c>
      <c r="F1294">
        <v>1.3552</v>
      </c>
      <c r="G1294">
        <v>1.3552</v>
      </c>
      <c r="H1294">
        <v>1.3552</v>
      </c>
      <c r="I1294">
        <v>1.3552</v>
      </c>
      <c r="J1294">
        <v>1.3552</v>
      </c>
      <c r="K1294">
        <v>1.3552</v>
      </c>
      <c r="L1294">
        <v>1.3552</v>
      </c>
    </row>
    <row r="1295" spans="1:12" x14ac:dyDescent="0.45">
      <c r="A1295" t="s">
        <v>2042</v>
      </c>
      <c r="B1295">
        <v>2008</v>
      </c>
      <c r="C1295" t="s">
        <v>2007</v>
      </c>
      <c r="D1295">
        <v>1.5900000000000001E-2</v>
      </c>
      <c r="E1295">
        <v>1.5900000000000001E-2</v>
      </c>
      <c r="F1295">
        <v>1.5900000000000001E-2</v>
      </c>
      <c r="G1295">
        <v>1.5900000000000001E-2</v>
      </c>
      <c r="H1295">
        <v>1.5900000000000001E-2</v>
      </c>
      <c r="I1295">
        <v>1.5900000000000001E-2</v>
      </c>
      <c r="J1295">
        <v>1.5900000000000001E-2</v>
      </c>
      <c r="K1295">
        <v>1.5900000000000001E-2</v>
      </c>
      <c r="L1295">
        <v>1.5900000000000001E-2</v>
      </c>
    </row>
    <row r="1296" spans="1:12" x14ac:dyDescent="0.45">
      <c r="A1296" t="s">
        <v>2042</v>
      </c>
      <c r="B1296">
        <v>2008</v>
      </c>
      <c r="C1296" t="s">
        <v>2009</v>
      </c>
      <c r="D1296">
        <v>0.36709999999999998</v>
      </c>
      <c r="E1296">
        <v>0.36709999999999998</v>
      </c>
      <c r="F1296">
        <v>0.36709999999999998</v>
      </c>
      <c r="G1296">
        <v>0.36709999999999998</v>
      </c>
      <c r="H1296">
        <v>0.36709999999999998</v>
      </c>
      <c r="I1296">
        <v>0.36709999999999998</v>
      </c>
      <c r="J1296">
        <v>0.36709999999999998</v>
      </c>
      <c r="K1296">
        <v>0.36709999999999998</v>
      </c>
      <c r="L1296">
        <v>0.36709999999999998</v>
      </c>
    </row>
    <row r="1297" spans="1:12" x14ac:dyDescent="0.45">
      <c r="A1297" t="s">
        <v>2043</v>
      </c>
      <c r="B1297">
        <v>2008</v>
      </c>
      <c r="C1297" t="s">
        <v>2008</v>
      </c>
      <c r="D1297">
        <v>0.63529999999999998</v>
      </c>
      <c r="E1297">
        <v>0.63529999999999998</v>
      </c>
      <c r="F1297">
        <v>0.63529999999999998</v>
      </c>
      <c r="G1297">
        <v>0.63529999999999998</v>
      </c>
      <c r="H1297">
        <v>0.63529999999999998</v>
      </c>
      <c r="I1297">
        <v>0.63529999999999998</v>
      </c>
      <c r="J1297">
        <v>0.63529999999999998</v>
      </c>
      <c r="K1297">
        <v>0.63529999999999998</v>
      </c>
      <c r="L1297">
        <v>0.63529999999999998</v>
      </c>
    </row>
    <row r="1298" spans="1:12" x14ac:dyDescent="0.45">
      <c r="A1298" t="s">
        <v>2043</v>
      </c>
      <c r="B1298">
        <v>2008</v>
      </c>
      <c r="C1298" t="s">
        <v>2007</v>
      </c>
      <c r="D1298">
        <v>7.4999999999999997E-3</v>
      </c>
      <c r="E1298">
        <v>7.4999999999999997E-3</v>
      </c>
      <c r="F1298">
        <v>7.4999999999999997E-3</v>
      </c>
      <c r="G1298">
        <v>7.4999999999999997E-3</v>
      </c>
      <c r="H1298">
        <v>7.4999999999999997E-3</v>
      </c>
      <c r="I1298">
        <v>7.4999999999999997E-3</v>
      </c>
      <c r="J1298">
        <v>7.4999999999999997E-3</v>
      </c>
      <c r="K1298">
        <v>7.4999999999999997E-3</v>
      </c>
      <c r="L1298">
        <v>7.4999999999999997E-3</v>
      </c>
    </row>
    <row r="1299" spans="1:12" x14ac:dyDescent="0.45">
      <c r="A1299" t="s">
        <v>2043</v>
      </c>
      <c r="B1299">
        <v>2008</v>
      </c>
      <c r="C1299" t="s">
        <v>2011</v>
      </c>
      <c r="D1299">
        <v>7.2400000000000006E-2</v>
      </c>
      <c r="E1299">
        <v>7.2400000000000006E-2</v>
      </c>
      <c r="F1299">
        <v>7.2400000000000006E-2</v>
      </c>
      <c r="G1299">
        <v>7.2400000000000006E-2</v>
      </c>
      <c r="H1299">
        <v>7.2400000000000006E-2</v>
      </c>
      <c r="I1299">
        <v>7.2400000000000006E-2</v>
      </c>
      <c r="J1299">
        <v>7.2400000000000006E-2</v>
      </c>
      <c r="K1299">
        <v>7.2400000000000006E-2</v>
      </c>
      <c r="L1299">
        <v>7.2400000000000006E-2</v>
      </c>
    </row>
    <row r="1300" spans="1:12" x14ac:dyDescent="0.45">
      <c r="A1300" t="s">
        <v>2043</v>
      </c>
      <c r="B1300">
        <v>2008</v>
      </c>
      <c r="C1300" t="s">
        <v>2010</v>
      </c>
      <c r="D1300">
        <v>0.32490000000000002</v>
      </c>
      <c r="E1300">
        <v>0.32490000000000002</v>
      </c>
      <c r="F1300">
        <v>0.32490000000000002</v>
      </c>
      <c r="G1300">
        <v>0.32490000000000002</v>
      </c>
      <c r="H1300">
        <v>0.32490000000000002</v>
      </c>
      <c r="I1300">
        <v>0.32490000000000002</v>
      </c>
      <c r="J1300">
        <v>0.32490000000000002</v>
      </c>
      <c r="K1300">
        <v>0.32490000000000002</v>
      </c>
      <c r="L1300">
        <v>0.32490000000000002</v>
      </c>
    </row>
    <row r="1301" spans="1:12" x14ac:dyDescent="0.45">
      <c r="A1301" t="s">
        <v>2043</v>
      </c>
      <c r="B1301">
        <v>2008</v>
      </c>
      <c r="C1301" t="s">
        <v>2009</v>
      </c>
      <c r="D1301">
        <v>0.2172</v>
      </c>
      <c r="E1301">
        <v>0.2172</v>
      </c>
      <c r="F1301">
        <v>0.2172</v>
      </c>
      <c r="G1301">
        <v>0.2172</v>
      </c>
      <c r="H1301">
        <v>0.2172</v>
      </c>
      <c r="I1301">
        <v>0.2172</v>
      </c>
      <c r="J1301">
        <v>0.2172</v>
      </c>
      <c r="K1301">
        <v>0.2172</v>
      </c>
      <c r="L1301">
        <v>0.2172</v>
      </c>
    </row>
    <row r="1302" spans="1:12" x14ac:dyDescent="0.45">
      <c r="A1302" t="s">
        <v>2043</v>
      </c>
      <c r="B1302">
        <v>2008</v>
      </c>
      <c r="C1302" t="s">
        <v>2005</v>
      </c>
      <c r="D1302">
        <v>3.3700999999999999</v>
      </c>
      <c r="E1302">
        <v>3.3700999999999999</v>
      </c>
      <c r="F1302">
        <v>3.3700999999999999</v>
      </c>
      <c r="G1302">
        <v>3.3700999999999999</v>
      </c>
      <c r="H1302">
        <v>3.3700999999999999</v>
      </c>
      <c r="I1302">
        <v>3.3700999999999999</v>
      </c>
      <c r="J1302">
        <v>3.3700999999999999</v>
      </c>
      <c r="K1302">
        <v>3.3700999999999999</v>
      </c>
      <c r="L1302">
        <v>3.3700999999999999</v>
      </c>
    </row>
    <row r="1303" spans="1:12" x14ac:dyDescent="0.45">
      <c r="A1303" t="s">
        <v>2043</v>
      </c>
      <c r="B1303">
        <v>2008</v>
      </c>
      <c r="C1303" t="s">
        <v>2006</v>
      </c>
      <c r="D1303">
        <v>2.1128</v>
      </c>
      <c r="E1303">
        <v>2.1128</v>
      </c>
      <c r="F1303">
        <v>2.1128</v>
      </c>
      <c r="G1303">
        <v>2.1128</v>
      </c>
      <c r="H1303">
        <v>2.1128</v>
      </c>
      <c r="I1303">
        <v>2.1128</v>
      </c>
      <c r="J1303">
        <v>2.1128</v>
      </c>
      <c r="K1303">
        <v>2.1128</v>
      </c>
      <c r="L1303">
        <v>2.1128</v>
      </c>
    </row>
    <row r="1304" spans="1:12" x14ac:dyDescent="0.45">
      <c r="A1304" t="s">
        <v>2044</v>
      </c>
      <c r="B1304">
        <v>2008</v>
      </c>
      <c r="C1304" t="s">
        <v>2011</v>
      </c>
      <c r="D1304">
        <v>5.1000000000000004E-3</v>
      </c>
      <c r="E1304">
        <v>5.1000000000000004E-3</v>
      </c>
      <c r="F1304">
        <v>5.1000000000000004E-3</v>
      </c>
      <c r="G1304">
        <v>5.1000000000000004E-3</v>
      </c>
      <c r="H1304">
        <v>5.1000000000000004E-3</v>
      </c>
      <c r="I1304">
        <v>5.1000000000000004E-3</v>
      </c>
      <c r="J1304">
        <v>5.1000000000000004E-3</v>
      </c>
      <c r="K1304">
        <v>5.1000000000000004E-3</v>
      </c>
      <c r="L1304">
        <v>5.1000000000000004E-3</v>
      </c>
    </row>
    <row r="1305" spans="1:12" x14ac:dyDescent="0.45">
      <c r="A1305" t="s">
        <v>2044</v>
      </c>
      <c r="B1305">
        <v>2008</v>
      </c>
      <c r="C1305" t="s">
        <v>2005</v>
      </c>
      <c r="D1305">
        <v>0.2611</v>
      </c>
      <c r="E1305">
        <v>0.2611</v>
      </c>
      <c r="F1305">
        <v>0.2611</v>
      </c>
      <c r="G1305">
        <v>0.2611</v>
      </c>
      <c r="H1305">
        <v>0.2611</v>
      </c>
      <c r="I1305">
        <v>0.2611</v>
      </c>
      <c r="J1305">
        <v>0.2611</v>
      </c>
      <c r="K1305">
        <v>0.2611</v>
      </c>
      <c r="L1305">
        <v>0.2611</v>
      </c>
    </row>
    <row r="1306" spans="1:12" x14ac:dyDescent="0.45">
      <c r="A1306" t="s">
        <v>2044</v>
      </c>
      <c r="B1306">
        <v>2008</v>
      </c>
      <c r="C1306" t="s">
        <v>2008</v>
      </c>
      <c r="D1306">
        <v>4.4499999999999998E-2</v>
      </c>
      <c r="E1306">
        <v>4.4499999999999998E-2</v>
      </c>
      <c r="F1306">
        <v>4.4499999999999998E-2</v>
      </c>
      <c r="G1306">
        <v>4.4499999999999998E-2</v>
      </c>
      <c r="H1306">
        <v>4.4499999999999998E-2</v>
      </c>
      <c r="I1306">
        <v>4.4499999999999998E-2</v>
      </c>
      <c r="J1306">
        <v>4.4499999999999998E-2</v>
      </c>
      <c r="K1306">
        <v>4.4499999999999998E-2</v>
      </c>
      <c r="L1306">
        <v>4.4499999999999998E-2</v>
      </c>
    </row>
    <row r="1307" spans="1:12" x14ac:dyDescent="0.45">
      <c r="A1307" t="s">
        <v>2044</v>
      </c>
      <c r="B1307">
        <v>2008</v>
      </c>
      <c r="C1307" t="s">
        <v>2009</v>
      </c>
      <c r="D1307">
        <v>1.4999999999999999E-2</v>
      </c>
      <c r="E1307">
        <v>1.4999999999999999E-2</v>
      </c>
      <c r="F1307">
        <v>1.4999999999999999E-2</v>
      </c>
      <c r="G1307">
        <v>1.4999999999999999E-2</v>
      </c>
      <c r="H1307">
        <v>1.4999999999999999E-2</v>
      </c>
      <c r="I1307">
        <v>1.4999999999999999E-2</v>
      </c>
      <c r="J1307">
        <v>1.4999999999999999E-2</v>
      </c>
      <c r="K1307">
        <v>1.4999999999999999E-2</v>
      </c>
      <c r="L1307">
        <v>1.4999999999999999E-2</v>
      </c>
    </row>
    <row r="1308" spans="1:12" x14ac:dyDescent="0.45">
      <c r="A1308" t="s">
        <v>2044</v>
      </c>
      <c r="B1308">
        <v>2008</v>
      </c>
      <c r="C1308" t="s">
        <v>2006</v>
      </c>
      <c r="D1308">
        <v>0.17319999999999999</v>
      </c>
      <c r="E1308">
        <v>0.17319999999999999</v>
      </c>
      <c r="F1308">
        <v>0.17319999999999999</v>
      </c>
      <c r="G1308">
        <v>0.17319999999999999</v>
      </c>
      <c r="H1308">
        <v>0.17319999999999999</v>
      </c>
      <c r="I1308">
        <v>0.17319999999999999</v>
      </c>
      <c r="J1308">
        <v>0.17319999999999999</v>
      </c>
      <c r="K1308">
        <v>0.17319999999999999</v>
      </c>
      <c r="L1308">
        <v>0.17319999999999999</v>
      </c>
    </row>
    <row r="1309" spans="1:12" x14ac:dyDescent="0.45">
      <c r="A1309" t="s">
        <v>2044</v>
      </c>
      <c r="B1309">
        <v>2008</v>
      </c>
      <c r="C1309" t="s">
        <v>2007</v>
      </c>
      <c r="D1309">
        <v>5.0000000000000001E-4</v>
      </c>
      <c r="E1309">
        <v>5.0000000000000001E-4</v>
      </c>
      <c r="F1309">
        <v>5.0000000000000001E-4</v>
      </c>
      <c r="G1309">
        <v>5.0000000000000001E-4</v>
      </c>
      <c r="H1309">
        <v>5.0000000000000001E-4</v>
      </c>
      <c r="I1309">
        <v>5.0000000000000001E-4</v>
      </c>
      <c r="J1309">
        <v>5.0000000000000001E-4</v>
      </c>
      <c r="K1309">
        <v>5.0000000000000001E-4</v>
      </c>
      <c r="L1309">
        <v>5.0000000000000001E-4</v>
      </c>
    </row>
    <row r="1310" spans="1:12" x14ac:dyDescent="0.45">
      <c r="A1310" t="s">
        <v>2044</v>
      </c>
      <c r="B1310">
        <v>2008</v>
      </c>
      <c r="C1310" t="s">
        <v>2010</v>
      </c>
      <c r="D1310">
        <v>2.2800000000000001E-2</v>
      </c>
      <c r="E1310">
        <v>2.2800000000000001E-2</v>
      </c>
      <c r="F1310">
        <v>2.2800000000000001E-2</v>
      </c>
      <c r="G1310">
        <v>2.2800000000000001E-2</v>
      </c>
      <c r="H1310">
        <v>2.2800000000000001E-2</v>
      </c>
      <c r="I1310">
        <v>2.2800000000000001E-2</v>
      </c>
      <c r="J1310">
        <v>2.2800000000000001E-2</v>
      </c>
      <c r="K1310">
        <v>2.2800000000000001E-2</v>
      </c>
      <c r="L1310">
        <v>2.2800000000000001E-2</v>
      </c>
    </row>
    <row r="1311" spans="1:12" x14ac:dyDescent="0.45">
      <c r="A1311" t="s">
        <v>2045</v>
      </c>
      <c r="B1311">
        <v>2008</v>
      </c>
      <c r="C1311" t="s">
        <v>2011</v>
      </c>
      <c r="D1311">
        <v>9.1899999999999996E-2</v>
      </c>
      <c r="E1311">
        <v>9.1899999999999996E-2</v>
      </c>
      <c r="F1311">
        <v>9.1899999999999996E-2</v>
      </c>
      <c r="G1311">
        <v>9.1899999999999996E-2</v>
      </c>
      <c r="H1311">
        <v>9.1899999999999996E-2</v>
      </c>
      <c r="I1311">
        <v>9.1899999999999996E-2</v>
      </c>
      <c r="J1311">
        <v>9.1899999999999996E-2</v>
      </c>
      <c r="K1311">
        <v>9.1899999999999996E-2</v>
      </c>
      <c r="L1311">
        <v>9.1899999999999996E-2</v>
      </c>
    </row>
    <row r="1312" spans="1:12" x14ac:dyDescent="0.45">
      <c r="A1312" t="s">
        <v>2045</v>
      </c>
      <c r="B1312">
        <v>2008</v>
      </c>
      <c r="C1312" t="s">
        <v>2010</v>
      </c>
      <c r="D1312">
        <v>0.41270000000000001</v>
      </c>
      <c r="E1312">
        <v>0.41270000000000001</v>
      </c>
      <c r="F1312">
        <v>0.41270000000000001</v>
      </c>
      <c r="G1312">
        <v>0.41270000000000001</v>
      </c>
      <c r="H1312">
        <v>0.41270000000000001</v>
      </c>
      <c r="I1312">
        <v>0.41270000000000001</v>
      </c>
      <c r="J1312">
        <v>0.41270000000000001</v>
      </c>
      <c r="K1312">
        <v>0.41270000000000001</v>
      </c>
      <c r="L1312">
        <v>0.41270000000000001</v>
      </c>
    </row>
    <row r="1313" spans="1:12" x14ac:dyDescent="0.45">
      <c r="A1313" t="s">
        <v>2045</v>
      </c>
      <c r="B1313">
        <v>2008</v>
      </c>
      <c r="C1313" t="s">
        <v>2009</v>
      </c>
      <c r="D1313">
        <v>0.25690000000000002</v>
      </c>
      <c r="E1313">
        <v>0.25690000000000002</v>
      </c>
      <c r="F1313">
        <v>0.25690000000000002</v>
      </c>
      <c r="G1313">
        <v>0.25690000000000002</v>
      </c>
      <c r="H1313">
        <v>0.25690000000000002</v>
      </c>
      <c r="I1313">
        <v>0.25690000000000002</v>
      </c>
      <c r="J1313">
        <v>0.25690000000000002</v>
      </c>
      <c r="K1313">
        <v>0.25690000000000002</v>
      </c>
      <c r="L1313">
        <v>0.25690000000000002</v>
      </c>
    </row>
    <row r="1314" spans="1:12" x14ac:dyDescent="0.45">
      <c r="A1314" t="s">
        <v>2045</v>
      </c>
      <c r="B1314">
        <v>2008</v>
      </c>
      <c r="C1314" t="s">
        <v>2005</v>
      </c>
      <c r="D1314">
        <v>4.0894000000000004</v>
      </c>
      <c r="E1314">
        <v>4.0894000000000004</v>
      </c>
      <c r="F1314">
        <v>4.0894000000000004</v>
      </c>
      <c r="G1314">
        <v>4.0894000000000004</v>
      </c>
      <c r="H1314">
        <v>4.0894000000000004</v>
      </c>
      <c r="I1314">
        <v>4.0894000000000004</v>
      </c>
      <c r="J1314">
        <v>4.0894000000000004</v>
      </c>
      <c r="K1314">
        <v>4.0894000000000004</v>
      </c>
      <c r="L1314">
        <v>4.0894000000000004</v>
      </c>
    </row>
    <row r="1315" spans="1:12" x14ac:dyDescent="0.45">
      <c r="A1315" t="s">
        <v>2045</v>
      </c>
      <c r="B1315">
        <v>2008</v>
      </c>
      <c r="C1315" t="s">
        <v>2008</v>
      </c>
      <c r="D1315">
        <v>0.80689999999999995</v>
      </c>
      <c r="E1315">
        <v>0.80689999999999995</v>
      </c>
      <c r="F1315">
        <v>0.80689999999999995</v>
      </c>
      <c r="G1315">
        <v>0.80689999999999995</v>
      </c>
      <c r="H1315">
        <v>0.80689999999999995</v>
      </c>
      <c r="I1315">
        <v>0.80689999999999995</v>
      </c>
      <c r="J1315">
        <v>0.80689999999999995</v>
      </c>
      <c r="K1315">
        <v>0.80689999999999995</v>
      </c>
      <c r="L1315">
        <v>0.80689999999999995</v>
      </c>
    </row>
    <row r="1316" spans="1:12" x14ac:dyDescent="0.45">
      <c r="A1316" t="s">
        <v>2045</v>
      </c>
      <c r="B1316">
        <v>2008</v>
      </c>
      <c r="C1316" t="s">
        <v>2006</v>
      </c>
      <c r="D1316">
        <v>2.5114999999999998</v>
      </c>
      <c r="E1316">
        <v>2.5114999999999998</v>
      </c>
      <c r="F1316">
        <v>2.5114999999999998</v>
      </c>
      <c r="G1316">
        <v>2.5114999999999998</v>
      </c>
      <c r="H1316">
        <v>2.5114999999999998</v>
      </c>
      <c r="I1316">
        <v>2.5114999999999998</v>
      </c>
      <c r="J1316">
        <v>2.5114999999999998</v>
      </c>
      <c r="K1316">
        <v>2.5114999999999998</v>
      </c>
      <c r="L1316">
        <v>2.5114999999999998</v>
      </c>
    </row>
    <row r="1317" spans="1:12" x14ac:dyDescent="0.45">
      <c r="A1317" t="s">
        <v>2045</v>
      </c>
      <c r="B1317">
        <v>2008</v>
      </c>
      <c r="C1317" t="s">
        <v>2007</v>
      </c>
      <c r="D1317">
        <v>9.4999999999999998E-3</v>
      </c>
      <c r="E1317">
        <v>9.4999999999999998E-3</v>
      </c>
      <c r="F1317">
        <v>9.4999999999999998E-3</v>
      </c>
      <c r="G1317">
        <v>9.4999999999999998E-3</v>
      </c>
      <c r="H1317">
        <v>9.4999999999999998E-3</v>
      </c>
      <c r="I1317">
        <v>9.4999999999999998E-3</v>
      </c>
      <c r="J1317">
        <v>9.4999999999999998E-3</v>
      </c>
      <c r="K1317">
        <v>9.4999999999999998E-3</v>
      </c>
      <c r="L1317">
        <v>9.4999999999999998E-3</v>
      </c>
    </row>
    <row r="1318" spans="1:12" x14ac:dyDescent="0.45">
      <c r="A1318" t="s">
        <v>2046</v>
      </c>
      <c r="B1318">
        <v>2008</v>
      </c>
      <c r="C1318" t="s">
        <v>2006</v>
      </c>
      <c r="D1318">
        <v>0.9194</v>
      </c>
      <c r="E1318">
        <v>0.9194</v>
      </c>
      <c r="F1318">
        <v>0.9194</v>
      </c>
      <c r="G1318">
        <v>0.9194</v>
      </c>
      <c r="H1318">
        <v>0.9194</v>
      </c>
      <c r="I1318">
        <v>0.9194</v>
      </c>
      <c r="J1318">
        <v>0.9194</v>
      </c>
      <c r="K1318">
        <v>0.9194</v>
      </c>
      <c r="L1318">
        <v>0.9194</v>
      </c>
    </row>
    <row r="1319" spans="1:12" x14ac:dyDescent="0.45">
      <c r="A1319" t="s">
        <v>2046</v>
      </c>
      <c r="B1319">
        <v>2008</v>
      </c>
      <c r="C1319" t="s">
        <v>2005</v>
      </c>
      <c r="D1319">
        <v>1.4126000000000001</v>
      </c>
      <c r="E1319">
        <v>1.4126000000000001</v>
      </c>
      <c r="F1319">
        <v>1.4126000000000001</v>
      </c>
      <c r="G1319">
        <v>1.4126000000000001</v>
      </c>
      <c r="H1319">
        <v>1.4126000000000001</v>
      </c>
      <c r="I1319">
        <v>1.4126000000000001</v>
      </c>
      <c r="J1319">
        <v>1.4126000000000001</v>
      </c>
      <c r="K1319">
        <v>1.4126000000000001</v>
      </c>
      <c r="L1319">
        <v>1.4126000000000001</v>
      </c>
    </row>
    <row r="1320" spans="1:12" x14ac:dyDescent="0.45">
      <c r="A1320" t="s">
        <v>2046</v>
      </c>
      <c r="B1320">
        <v>2008</v>
      </c>
      <c r="C1320" t="s">
        <v>2008</v>
      </c>
      <c r="D1320">
        <v>0.2492</v>
      </c>
      <c r="E1320">
        <v>0.2492</v>
      </c>
      <c r="F1320">
        <v>0.2492</v>
      </c>
      <c r="G1320">
        <v>0.2492</v>
      </c>
      <c r="H1320">
        <v>0.2492</v>
      </c>
      <c r="I1320">
        <v>0.2492</v>
      </c>
      <c r="J1320">
        <v>0.2492</v>
      </c>
      <c r="K1320">
        <v>0.2492</v>
      </c>
      <c r="L1320">
        <v>0.2492</v>
      </c>
    </row>
    <row r="1321" spans="1:12" x14ac:dyDescent="0.45">
      <c r="A1321" t="s">
        <v>2046</v>
      </c>
      <c r="B1321">
        <v>2008</v>
      </c>
      <c r="C1321" t="s">
        <v>2010</v>
      </c>
      <c r="D1321">
        <v>0.12740000000000001</v>
      </c>
      <c r="E1321">
        <v>0.12740000000000001</v>
      </c>
      <c r="F1321">
        <v>0.12740000000000001</v>
      </c>
      <c r="G1321">
        <v>0.12740000000000001</v>
      </c>
      <c r="H1321">
        <v>0.12740000000000001</v>
      </c>
      <c r="I1321">
        <v>0.12740000000000001</v>
      </c>
      <c r="J1321">
        <v>0.12740000000000001</v>
      </c>
      <c r="K1321">
        <v>0.12740000000000001</v>
      </c>
      <c r="L1321">
        <v>0.12740000000000001</v>
      </c>
    </row>
    <row r="1322" spans="1:12" x14ac:dyDescent="0.45">
      <c r="A1322" t="s">
        <v>2046</v>
      </c>
      <c r="B1322">
        <v>2008</v>
      </c>
      <c r="C1322" t="s">
        <v>2009</v>
      </c>
      <c r="D1322">
        <v>8.5199999999999998E-2</v>
      </c>
      <c r="E1322">
        <v>8.5199999999999998E-2</v>
      </c>
      <c r="F1322">
        <v>8.5199999999999998E-2</v>
      </c>
      <c r="G1322">
        <v>8.5199999999999998E-2</v>
      </c>
      <c r="H1322">
        <v>8.5199999999999998E-2</v>
      </c>
      <c r="I1322">
        <v>8.5199999999999998E-2</v>
      </c>
      <c r="J1322">
        <v>8.5199999999999998E-2</v>
      </c>
      <c r="K1322">
        <v>8.5199999999999998E-2</v>
      </c>
      <c r="L1322">
        <v>8.5199999999999998E-2</v>
      </c>
    </row>
    <row r="1323" spans="1:12" x14ac:dyDescent="0.45">
      <c r="A1323" t="s">
        <v>2046</v>
      </c>
      <c r="B1323">
        <v>2008</v>
      </c>
      <c r="C1323" t="s">
        <v>2011</v>
      </c>
      <c r="D1323">
        <v>2.8400000000000002E-2</v>
      </c>
      <c r="E1323">
        <v>2.8400000000000002E-2</v>
      </c>
      <c r="F1323">
        <v>2.8400000000000002E-2</v>
      </c>
      <c r="G1323">
        <v>2.8400000000000002E-2</v>
      </c>
      <c r="H1323">
        <v>2.8400000000000002E-2</v>
      </c>
      <c r="I1323">
        <v>2.8400000000000002E-2</v>
      </c>
      <c r="J1323">
        <v>2.8400000000000002E-2</v>
      </c>
      <c r="K1323">
        <v>2.8400000000000002E-2</v>
      </c>
      <c r="L1323">
        <v>2.8400000000000002E-2</v>
      </c>
    </row>
    <row r="1324" spans="1:12" x14ac:dyDescent="0.45">
      <c r="A1324" t="s">
        <v>2046</v>
      </c>
      <c r="B1324">
        <v>2008</v>
      </c>
      <c r="C1324" t="s">
        <v>2007</v>
      </c>
      <c r="D1324">
        <v>2.8999999999999998E-3</v>
      </c>
      <c r="E1324">
        <v>2.8999999999999998E-3</v>
      </c>
      <c r="F1324">
        <v>2.8999999999999998E-3</v>
      </c>
      <c r="G1324">
        <v>2.8999999999999998E-3</v>
      </c>
      <c r="H1324">
        <v>2.8999999999999998E-3</v>
      </c>
      <c r="I1324">
        <v>2.8999999999999998E-3</v>
      </c>
      <c r="J1324">
        <v>2.8999999999999998E-3</v>
      </c>
      <c r="K1324">
        <v>2.8999999999999998E-3</v>
      </c>
      <c r="L1324">
        <v>2.8999999999999998E-3</v>
      </c>
    </row>
    <row r="1325" spans="1:12" x14ac:dyDescent="0.45">
      <c r="A1325" t="s">
        <v>2047</v>
      </c>
      <c r="B1325">
        <v>2008</v>
      </c>
      <c r="C1325" t="s">
        <v>2007</v>
      </c>
      <c r="D1325">
        <v>3.0999999999999999E-3</v>
      </c>
      <c r="E1325">
        <v>3.0999999999999999E-3</v>
      </c>
      <c r="F1325">
        <v>3.0999999999999999E-3</v>
      </c>
      <c r="G1325">
        <v>3.0999999999999999E-3</v>
      </c>
      <c r="H1325">
        <v>3.0999999999999999E-3</v>
      </c>
      <c r="I1325">
        <v>3.0999999999999999E-3</v>
      </c>
      <c r="J1325">
        <v>3.0999999999999999E-3</v>
      </c>
      <c r="K1325">
        <v>3.0999999999999999E-3</v>
      </c>
      <c r="L1325">
        <v>3.0999999999999999E-3</v>
      </c>
    </row>
    <row r="1326" spans="1:12" x14ac:dyDescent="0.45">
      <c r="A1326" t="s">
        <v>2047</v>
      </c>
      <c r="B1326">
        <v>2008</v>
      </c>
      <c r="C1326" t="s">
        <v>2009</v>
      </c>
      <c r="D1326">
        <v>7.0900000000000005E-2</v>
      </c>
      <c r="E1326">
        <v>7.0900000000000005E-2</v>
      </c>
      <c r="F1326">
        <v>7.0900000000000005E-2</v>
      </c>
      <c r="G1326">
        <v>7.0900000000000005E-2</v>
      </c>
      <c r="H1326">
        <v>7.0900000000000005E-2</v>
      </c>
      <c r="I1326">
        <v>7.0900000000000005E-2</v>
      </c>
      <c r="J1326">
        <v>7.0900000000000005E-2</v>
      </c>
      <c r="K1326">
        <v>7.0900000000000005E-2</v>
      </c>
      <c r="L1326">
        <v>7.0900000000000005E-2</v>
      </c>
    </row>
    <row r="1327" spans="1:12" x14ac:dyDescent="0.45">
      <c r="A1327" t="s">
        <v>2047</v>
      </c>
      <c r="B1327">
        <v>2008</v>
      </c>
      <c r="C1327" t="s">
        <v>2011</v>
      </c>
      <c r="D1327">
        <v>2.9499999999999998E-2</v>
      </c>
      <c r="E1327">
        <v>2.9499999999999998E-2</v>
      </c>
      <c r="F1327">
        <v>2.9499999999999998E-2</v>
      </c>
      <c r="G1327">
        <v>2.9499999999999998E-2</v>
      </c>
      <c r="H1327">
        <v>2.9499999999999998E-2</v>
      </c>
      <c r="I1327">
        <v>2.9499999999999998E-2</v>
      </c>
      <c r="J1327">
        <v>2.9499999999999998E-2</v>
      </c>
      <c r="K1327">
        <v>2.9499999999999998E-2</v>
      </c>
      <c r="L1327">
        <v>2.9499999999999998E-2</v>
      </c>
    </row>
    <row r="1328" spans="1:12" x14ac:dyDescent="0.45">
      <c r="A1328" t="s">
        <v>2047</v>
      </c>
      <c r="B1328">
        <v>2008</v>
      </c>
      <c r="C1328" t="s">
        <v>2010</v>
      </c>
      <c r="D1328">
        <v>0.13270000000000001</v>
      </c>
      <c r="E1328">
        <v>0.13270000000000001</v>
      </c>
      <c r="F1328">
        <v>0.13270000000000001</v>
      </c>
      <c r="G1328">
        <v>0.13270000000000001</v>
      </c>
      <c r="H1328">
        <v>0.13270000000000001</v>
      </c>
      <c r="I1328">
        <v>0.13270000000000001</v>
      </c>
      <c r="J1328">
        <v>0.13270000000000001</v>
      </c>
      <c r="K1328">
        <v>0.13270000000000001</v>
      </c>
      <c r="L1328">
        <v>0.13270000000000001</v>
      </c>
    </row>
    <row r="1329" spans="1:12" x14ac:dyDescent="0.45">
      <c r="A1329" t="s">
        <v>2047</v>
      </c>
      <c r="B1329">
        <v>2008</v>
      </c>
      <c r="C1329" t="s">
        <v>2008</v>
      </c>
      <c r="D1329">
        <v>0.25940000000000002</v>
      </c>
      <c r="E1329">
        <v>0.25940000000000002</v>
      </c>
      <c r="F1329">
        <v>0.25940000000000002</v>
      </c>
      <c r="G1329">
        <v>0.25940000000000002</v>
      </c>
      <c r="H1329">
        <v>0.25940000000000002</v>
      </c>
      <c r="I1329">
        <v>0.25940000000000002</v>
      </c>
      <c r="J1329">
        <v>0.25940000000000002</v>
      </c>
      <c r="K1329">
        <v>0.25940000000000002</v>
      </c>
      <c r="L1329">
        <v>0.25940000000000002</v>
      </c>
    </row>
    <row r="1330" spans="1:12" x14ac:dyDescent="0.45">
      <c r="A1330" t="s">
        <v>2047</v>
      </c>
      <c r="B1330">
        <v>2008</v>
      </c>
      <c r="C1330" t="s">
        <v>2005</v>
      </c>
      <c r="D1330">
        <v>1.1736</v>
      </c>
      <c r="E1330">
        <v>1.1736</v>
      </c>
      <c r="F1330">
        <v>1.1736</v>
      </c>
      <c r="G1330">
        <v>1.1736</v>
      </c>
      <c r="H1330">
        <v>1.1736</v>
      </c>
      <c r="I1330">
        <v>1.1736</v>
      </c>
      <c r="J1330">
        <v>1.1736</v>
      </c>
      <c r="K1330">
        <v>1.1736</v>
      </c>
      <c r="L1330">
        <v>1.1736</v>
      </c>
    </row>
    <row r="1331" spans="1:12" x14ac:dyDescent="0.45">
      <c r="A1331" t="s">
        <v>2047</v>
      </c>
      <c r="B1331">
        <v>2008</v>
      </c>
      <c r="C1331" t="s">
        <v>2006</v>
      </c>
      <c r="D1331">
        <v>0.67810000000000004</v>
      </c>
      <c r="E1331">
        <v>0.67810000000000004</v>
      </c>
      <c r="F1331">
        <v>0.67810000000000004</v>
      </c>
      <c r="G1331">
        <v>0.67810000000000004</v>
      </c>
      <c r="H1331">
        <v>0.67810000000000004</v>
      </c>
      <c r="I1331">
        <v>0.67810000000000004</v>
      </c>
      <c r="J1331">
        <v>0.67810000000000004</v>
      </c>
      <c r="K1331">
        <v>0.67810000000000004</v>
      </c>
      <c r="L1331">
        <v>0.67810000000000004</v>
      </c>
    </row>
    <row r="1332" spans="1:12" x14ac:dyDescent="0.45">
      <c r="A1332" t="s">
        <v>2048</v>
      </c>
      <c r="B1332">
        <v>2008</v>
      </c>
      <c r="C1332" t="s">
        <v>2011</v>
      </c>
      <c r="D1332">
        <v>9.98E-2</v>
      </c>
      <c r="E1332">
        <v>9.98E-2</v>
      </c>
      <c r="F1332">
        <v>9.98E-2</v>
      </c>
      <c r="G1332">
        <v>9.98E-2</v>
      </c>
      <c r="H1332">
        <v>9.98E-2</v>
      </c>
      <c r="I1332">
        <v>9.98E-2</v>
      </c>
      <c r="J1332">
        <v>9.98E-2</v>
      </c>
      <c r="K1332">
        <v>9.98E-2</v>
      </c>
      <c r="L1332">
        <v>9.98E-2</v>
      </c>
    </row>
    <row r="1333" spans="1:12" x14ac:dyDescent="0.45">
      <c r="A1333" t="s">
        <v>2048</v>
      </c>
      <c r="B1333">
        <v>2008</v>
      </c>
      <c r="C1333" t="s">
        <v>2008</v>
      </c>
      <c r="D1333">
        <v>0.87570000000000003</v>
      </c>
      <c r="E1333">
        <v>0.87570000000000003</v>
      </c>
      <c r="F1333">
        <v>0.87570000000000003</v>
      </c>
      <c r="G1333">
        <v>0.87570000000000003</v>
      </c>
      <c r="H1333">
        <v>0.87570000000000003</v>
      </c>
      <c r="I1333">
        <v>0.87570000000000003</v>
      </c>
      <c r="J1333">
        <v>0.87570000000000003</v>
      </c>
      <c r="K1333">
        <v>0.87570000000000003</v>
      </c>
      <c r="L1333">
        <v>0.87570000000000003</v>
      </c>
    </row>
    <row r="1334" spans="1:12" x14ac:dyDescent="0.45">
      <c r="A1334" t="s">
        <v>2048</v>
      </c>
      <c r="B1334">
        <v>2008</v>
      </c>
      <c r="C1334" t="s">
        <v>2009</v>
      </c>
      <c r="D1334">
        <v>0.2429</v>
      </c>
      <c r="E1334">
        <v>0.2429</v>
      </c>
      <c r="F1334">
        <v>0.2429</v>
      </c>
      <c r="G1334">
        <v>0.2429</v>
      </c>
      <c r="H1334">
        <v>0.2429</v>
      </c>
      <c r="I1334">
        <v>0.2429</v>
      </c>
      <c r="J1334">
        <v>0.2429</v>
      </c>
      <c r="K1334">
        <v>0.2429</v>
      </c>
      <c r="L1334">
        <v>0.2429</v>
      </c>
    </row>
    <row r="1335" spans="1:12" x14ac:dyDescent="0.45">
      <c r="A1335" t="s">
        <v>2048</v>
      </c>
      <c r="B1335">
        <v>2008</v>
      </c>
      <c r="C1335" t="s">
        <v>2006</v>
      </c>
      <c r="D1335">
        <v>2.1145999999999998</v>
      </c>
      <c r="E1335">
        <v>2.1145999999999998</v>
      </c>
      <c r="F1335">
        <v>2.1145999999999998</v>
      </c>
      <c r="G1335">
        <v>2.1145999999999998</v>
      </c>
      <c r="H1335">
        <v>2.1145999999999998</v>
      </c>
      <c r="I1335">
        <v>2.1145999999999998</v>
      </c>
      <c r="J1335">
        <v>2.1145999999999998</v>
      </c>
      <c r="K1335">
        <v>2.1145999999999998</v>
      </c>
      <c r="L1335">
        <v>2.1145999999999998</v>
      </c>
    </row>
    <row r="1336" spans="1:12" x14ac:dyDescent="0.45">
      <c r="A1336" t="s">
        <v>2048</v>
      </c>
      <c r="B1336">
        <v>2008</v>
      </c>
      <c r="C1336" t="s">
        <v>2010</v>
      </c>
      <c r="D1336">
        <v>0.44790000000000002</v>
      </c>
      <c r="E1336">
        <v>0.44790000000000002</v>
      </c>
      <c r="F1336">
        <v>0.44790000000000002</v>
      </c>
      <c r="G1336">
        <v>0.44790000000000002</v>
      </c>
      <c r="H1336">
        <v>0.44790000000000002</v>
      </c>
      <c r="I1336">
        <v>0.44790000000000002</v>
      </c>
      <c r="J1336">
        <v>0.44790000000000002</v>
      </c>
      <c r="K1336">
        <v>0.44790000000000002</v>
      </c>
      <c r="L1336">
        <v>0.44790000000000002</v>
      </c>
    </row>
    <row r="1337" spans="1:12" x14ac:dyDescent="0.45">
      <c r="A1337" t="s">
        <v>2048</v>
      </c>
      <c r="B1337">
        <v>2008</v>
      </c>
      <c r="C1337" t="s">
        <v>2005</v>
      </c>
      <c r="D1337">
        <v>3.7911000000000001</v>
      </c>
      <c r="E1337">
        <v>3.7911000000000001</v>
      </c>
      <c r="F1337">
        <v>3.7911000000000001</v>
      </c>
      <c r="G1337">
        <v>3.7911000000000001</v>
      </c>
      <c r="H1337">
        <v>3.7911000000000001</v>
      </c>
      <c r="I1337">
        <v>3.7911000000000001</v>
      </c>
      <c r="J1337">
        <v>3.7911000000000001</v>
      </c>
      <c r="K1337">
        <v>3.7911000000000001</v>
      </c>
      <c r="L1337">
        <v>3.7911000000000001</v>
      </c>
    </row>
    <row r="1338" spans="1:12" x14ac:dyDescent="0.45">
      <c r="A1338" t="s">
        <v>2048</v>
      </c>
      <c r="B1338">
        <v>2008</v>
      </c>
      <c r="C1338" t="s">
        <v>2007</v>
      </c>
      <c r="D1338">
        <v>1.03E-2</v>
      </c>
      <c r="E1338">
        <v>1.03E-2</v>
      </c>
      <c r="F1338">
        <v>1.03E-2</v>
      </c>
      <c r="G1338">
        <v>1.03E-2</v>
      </c>
      <c r="H1338">
        <v>1.03E-2</v>
      </c>
      <c r="I1338">
        <v>1.03E-2</v>
      </c>
      <c r="J1338">
        <v>1.03E-2</v>
      </c>
      <c r="K1338">
        <v>1.03E-2</v>
      </c>
      <c r="L1338">
        <v>1.03E-2</v>
      </c>
    </row>
    <row r="1339" spans="1:12" x14ac:dyDescent="0.45">
      <c r="A1339" t="s">
        <v>2049</v>
      </c>
      <c r="B1339">
        <v>2008</v>
      </c>
      <c r="C1339" t="s">
        <v>2009</v>
      </c>
      <c r="D1339">
        <v>2.0899999999999998E-2</v>
      </c>
      <c r="E1339">
        <v>2.0899999999999998E-2</v>
      </c>
      <c r="F1339">
        <v>2.0899999999999998E-2</v>
      </c>
      <c r="G1339">
        <v>2.0899999999999998E-2</v>
      </c>
      <c r="H1339">
        <v>2.0899999999999998E-2</v>
      </c>
      <c r="I1339">
        <v>2.0899999999999998E-2</v>
      </c>
      <c r="J1339">
        <v>2.0899999999999998E-2</v>
      </c>
      <c r="K1339">
        <v>2.0899999999999998E-2</v>
      </c>
      <c r="L1339">
        <v>2.0899999999999998E-2</v>
      </c>
    </row>
    <row r="1340" spans="1:12" x14ac:dyDescent="0.45">
      <c r="A1340" t="s">
        <v>2049</v>
      </c>
      <c r="B1340">
        <v>2008</v>
      </c>
      <c r="C1340" t="s">
        <v>2008</v>
      </c>
      <c r="D1340">
        <v>7.7299999999999994E-2</v>
      </c>
      <c r="E1340">
        <v>7.7299999999999994E-2</v>
      </c>
      <c r="F1340">
        <v>7.7299999999999994E-2</v>
      </c>
      <c r="G1340">
        <v>7.7299999999999994E-2</v>
      </c>
      <c r="H1340">
        <v>7.7299999999999994E-2</v>
      </c>
      <c r="I1340">
        <v>7.7299999999999994E-2</v>
      </c>
      <c r="J1340">
        <v>7.7299999999999994E-2</v>
      </c>
      <c r="K1340">
        <v>7.7299999999999994E-2</v>
      </c>
      <c r="L1340">
        <v>7.7299999999999994E-2</v>
      </c>
    </row>
    <row r="1341" spans="1:12" x14ac:dyDescent="0.45">
      <c r="A1341" t="s">
        <v>2049</v>
      </c>
      <c r="B1341">
        <v>2008</v>
      </c>
      <c r="C1341" t="s">
        <v>2007</v>
      </c>
      <c r="D1341">
        <v>8.9999999999999998E-4</v>
      </c>
      <c r="E1341">
        <v>8.9999999999999998E-4</v>
      </c>
      <c r="F1341">
        <v>8.9999999999999998E-4</v>
      </c>
      <c r="G1341">
        <v>8.9999999999999998E-4</v>
      </c>
      <c r="H1341">
        <v>8.9999999999999998E-4</v>
      </c>
      <c r="I1341">
        <v>8.9999999999999998E-4</v>
      </c>
      <c r="J1341">
        <v>8.9999999999999998E-4</v>
      </c>
      <c r="K1341">
        <v>8.9999999999999998E-4</v>
      </c>
      <c r="L1341">
        <v>8.9999999999999998E-4</v>
      </c>
    </row>
    <row r="1342" spans="1:12" x14ac:dyDescent="0.45">
      <c r="A1342" t="s">
        <v>2049</v>
      </c>
      <c r="B1342">
        <v>2008</v>
      </c>
      <c r="C1342" t="s">
        <v>2005</v>
      </c>
      <c r="D1342">
        <v>0.3256</v>
      </c>
      <c r="E1342">
        <v>0.3256</v>
      </c>
      <c r="F1342">
        <v>0.3256</v>
      </c>
      <c r="G1342">
        <v>0.3256</v>
      </c>
      <c r="H1342">
        <v>0.3256</v>
      </c>
      <c r="I1342">
        <v>0.3256</v>
      </c>
      <c r="J1342">
        <v>0.3256</v>
      </c>
      <c r="K1342">
        <v>0.3256</v>
      </c>
      <c r="L1342">
        <v>0.3256</v>
      </c>
    </row>
    <row r="1343" spans="1:12" x14ac:dyDescent="0.45">
      <c r="A1343" t="s">
        <v>2049</v>
      </c>
      <c r="B1343">
        <v>2008</v>
      </c>
      <c r="C1343" t="s">
        <v>2011</v>
      </c>
      <c r="D1343">
        <v>8.8000000000000005E-3</v>
      </c>
      <c r="E1343">
        <v>8.8000000000000005E-3</v>
      </c>
      <c r="F1343">
        <v>8.8000000000000005E-3</v>
      </c>
      <c r="G1343">
        <v>8.8000000000000005E-3</v>
      </c>
      <c r="H1343">
        <v>8.8000000000000005E-3</v>
      </c>
      <c r="I1343">
        <v>8.8000000000000005E-3</v>
      </c>
      <c r="J1343">
        <v>8.8000000000000005E-3</v>
      </c>
      <c r="K1343">
        <v>8.8000000000000005E-3</v>
      </c>
      <c r="L1343">
        <v>8.8000000000000005E-3</v>
      </c>
    </row>
    <row r="1344" spans="1:12" x14ac:dyDescent="0.45">
      <c r="A1344" t="s">
        <v>2049</v>
      </c>
      <c r="B1344">
        <v>2008</v>
      </c>
      <c r="C1344" t="s">
        <v>2010</v>
      </c>
      <c r="D1344">
        <v>3.95E-2</v>
      </c>
      <c r="E1344">
        <v>3.95E-2</v>
      </c>
      <c r="F1344">
        <v>3.95E-2</v>
      </c>
      <c r="G1344">
        <v>3.95E-2</v>
      </c>
      <c r="H1344">
        <v>3.95E-2</v>
      </c>
      <c r="I1344">
        <v>3.95E-2</v>
      </c>
      <c r="J1344">
        <v>3.95E-2</v>
      </c>
      <c r="K1344">
        <v>3.95E-2</v>
      </c>
      <c r="L1344">
        <v>3.95E-2</v>
      </c>
    </row>
    <row r="1345" spans="1:12" x14ac:dyDescent="0.45">
      <c r="A1345" t="s">
        <v>2049</v>
      </c>
      <c r="B1345">
        <v>2008</v>
      </c>
      <c r="C1345" t="s">
        <v>2006</v>
      </c>
      <c r="D1345">
        <v>0.1782</v>
      </c>
      <c r="E1345">
        <v>0.1782</v>
      </c>
      <c r="F1345">
        <v>0.1782</v>
      </c>
      <c r="G1345">
        <v>0.1782</v>
      </c>
      <c r="H1345">
        <v>0.1782</v>
      </c>
      <c r="I1345">
        <v>0.1782</v>
      </c>
      <c r="J1345">
        <v>0.1782</v>
      </c>
      <c r="K1345">
        <v>0.1782</v>
      </c>
      <c r="L1345">
        <v>0.1782</v>
      </c>
    </row>
    <row r="1346" spans="1:12" x14ac:dyDescent="0.45">
      <c r="A1346" t="s">
        <v>2050</v>
      </c>
      <c r="B1346">
        <v>2008</v>
      </c>
      <c r="C1346" t="s">
        <v>2011</v>
      </c>
      <c r="D1346">
        <v>3.4799999999999998E-2</v>
      </c>
      <c r="E1346">
        <v>3.4799999999999998E-2</v>
      </c>
      <c r="F1346">
        <v>3.4799999999999998E-2</v>
      </c>
      <c r="G1346">
        <v>3.4799999999999998E-2</v>
      </c>
      <c r="H1346">
        <v>3.4799999999999998E-2</v>
      </c>
      <c r="I1346">
        <v>3.4799999999999998E-2</v>
      </c>
      <c r="J1346">
        <v>3.4799999999999998E-2</v>
      </c>
      <c r="K1346">
        <v>3.4799999999999998E-2</v>
      </c>
      <c r="L1346">
        <v>3.4799999999999998E-2</v>
      </c>
    </row>
    <row r="1347" spans="1:12" x14ac:dyDescent="0.45">
      <c r="A1347" t="s">
        <v>2050</v>
      </c>
      <c r="B1347">
        <v>2008</v>
      </c>
      <c r="C1347" t="s">
        <v>2006</v>
      </c>
      <c r="D1347">
        <v>0.96460000000000001</v>
      </c>
      <c r="E1347">
        <v>0.96460000000000001</v>
      </c>
      <c r="F1347">
        <v>0.96460000000000001</v>
      </c>
      <c r="G1347">
        <v>0.96460000000000001</v>
      </c>
      <c r="H1347">
        <v>0.96460000000000001</v>
      </c>
      <c r="I1347">
        <v>0.96460000000000001</v>
      </c>
      <c r="J1347">
        <v>0.96460000000000001</v>
      </c>
      <c r="K1347">
        <v>0.96460000000000001</v>
      </c>
      <c r="L1347">
        <v>0.96460000000000001</v>
      </c>
    </row>
    <row r="1348" spans="1:12" x14ac:dyDescent="0.45">
      <c r="A1348" t="s">
        <v>2050</v>
      </c>
      <c r="B1348">
        <v>2008</v>
      </c>
      <c r="C1348" t="s">
        <v>2009</v>
      </c>
      <c r="D1348">
        <v>0.10639999999999999</v>
      </c>
      <c r="E1348">
        <v>0.10639999999999999</v>
      </c>
      <c r="F1348">
        <v>0.10639999999999999</v>
      </c>
      <c r="G1348">
        <v>0.10639999999999999</v>
      </c>
      <c r="H1348">
        <v>0.10639999999999999</v>
      </c>
      <c r="I1348">
        <v>0.10639999999999999</v>
      </c>
      <c r="J1348">
        <v>0.10639999999999999</v>
      </c>
      <c r="K1348">
        <v>0.10639999999999999</v>
      </c>
      <c r="L1348">
        <v>0.10639999999999999</v>
      </c>
    </row>
    <row r="1349" spans="1:12" x14ac:dyDescent="0.45">
      <c r="A1349" t="s">
        <v>2050</v>
      </c>
      <c r="B1349">
        <v>2008</v>
      </c>
      <c r="C1349" t="s">
        <v>2007</v>
      </c>
      <c r="D1349">
        <v>3.5999999999999999E-3</v>
      </c>
      <c r="E1349">
        <v>3.5999999999999999E-3</v>
      </c>
      <c r="F1349">
        <v>3.5999999999999999E-3</v>
      </c>
      <c r="G1349">
        <v>3.5999999999999999E-3</v>
      </c>
      <c r="H1349">
        <v>3.5999999999999999E-3</v>
      </c>
      <c r="I1349">
        <v>3.5999999999999999E-3</v>
      </c>
      <c r="J1349">
        <v>3.5999999999999999E-3</v>
      </c>
      <c r="K1349">
        <v>3.5999999999999999E-3</v>
      </c>
      <c r="L1349">
        <v>3.5999999999999999E-3</v>
      </c>
    </row>
    <row r="1350" spans="1:12" x14ac:dyDescent="0.45">
      <c r="A1350" t="s">
        <v>2050</v>
      </c>
      <c r="B1350">
        <v>2008</v>
      </c>
      <c r="C1350" t="s">
        <v>2010</v>
      </c>
      <c r="D1350">
        <v>0.15609999999999999</v>
      </c>
      <c r="E1350">
        <v>0.15609999999999999</v>
      </c>
      <c r="F1350">
        <v>0.15609999999999999</v>
      </c>
      <c r="G1350">
        <v>0.15609999999999999</v>
      </c>
      <c r="H1350">
        <v>0.15609999999999999</v>
      </c>
      <c r="I1350">
        <v>0.15609999999999999</v>
      </c>
      <c r="J1350">
        <v>0.15609999999999999</v>
      </c>
      <c r="K1350">
        <v>0.15609999999999999</v>
      </c>
      <c r="L1350">
        <v>0.15609999999999999</v>
      </c>
    </row>
    <row r="1351" spans="1:12" x14ac:dyDescent="0.45">
      <c r="A1351" t="s">
        <v>2050</v>
      </c>
      <c r="B1351">
        <v>2008</v>
      </c>
      <c r="C1351" t="s">
        <v>2005</v>
      </c>
      <c r="D1351">
        <v>1.5707</v>
      </c>
      <c r="E1351">
        <v>1.5707</v>
      </c>
      <c r="F1351">
        <v>1.5707</v>
      </c>
      <c r="G1351">
        <v>1.5707</v>
      </c>
      <c r="H1351">
        <v>1.5707</v>
      </c>
      <c r="I1351">
        <v>1.5707</v>
      </c>
      <c r="J1351">
        <v>1.5707</v>
      </c>
      <c r="K1351">
        <v>1.5707</v>
      </c>
      <c r="L1351">
        <v>1.5707</v>
      </c>
    </row>
    <row r="1352" spans="1:12" x14ac:dyDescent="0.45">
      <c r="A1352" t="s">
        <v>2050</v>
      </c>
      <c r="B1352">
        <v>2008</v>
      </c>
      <c r="C1352" t="s">
        <v>2008</v>
      </c>
      <c r="D1352">
        <v>0.30520000000000003</v>
      </c>
      <c r="E1352">
        <v>0.30520000000000003</v>
      </c>
      <c r="F1352">
        <v>0.30520000000000003</v>
      </c>
      <c r="G1352">
        <v>0.30520000000000003</v>
      </c>
      <c r="H1352">
        <v>0.30520000000000003</v>
      </c>
      <c r="I1352">
        <v>0.30520000000000003</v>
      </c>
      <c r="J1352">
        <v>0.30520000000000003</v>
      </c>
      <c r="K1352">
        <v>0.30520000000000003</v>
      </c>
      <c r="L1352">
        <v>0.30520000000000003</v>
      </c>
    </row>
    <row r="1353" spans="1:12" x14ac:dyDescent="0.45">
      <c r="A1353" t="s">
        <v>2051</v>
      </c>
      <c r="B1353">
        <v>2008</v>
      </c>
      <c r="C1353" t="s">
        <v>2005</v>
      </c>
      <c r="D1353">
        <v>0.28239999999999998</v>
      </c>
      <c r="E1353">
        <v>0.28239999999999998</v>
      </c>
      <c r="F1353">
        <v>0.28239999999999998</v>
      </c>
      <c r="G1353">
        <v>0.28239999999999998</v>
      </c>
      <c r="H1353">
        <v>0.28239999999999998</v>
      </c>
      <c r="I1353">
        <v>0.28239999999999998</v>
      </c>
      <c r="J1353">
        <v>0.28239999999999998</v>
      </c>
      <c r="K1353">
        <v>0.28239999999999998</v>
      </c>
      <c r="L1353">
        <v>0.28239999999999998</v>
      </c>
    </row>
    <row r="1354" spans="1:12" x14ac:dyDescent="0.45">
      <c r="A1354" t="s">
        <v>2051</v>
      </c>
      <c r="B1354">
        <v>2008</v>
      </c>
      <c r="C1354" t="s">
        <v>2007</v>
      </c>
      <c r="D1354">
        <v>5.9999999999999995E-4</v>
      </c>
      <c r="E1354">
        <v>5.9999999999999995E-4</v>
      </c>
      <c r="F1354">
        <v>5.9999999999999995E-4</v>
      </c>
      <c r="G1354">
        <v>5.9999999999999995E-4</v>
      </c>
      <c r="H1354">
        <v>5.9999999999999995E-4</v>
      </c>
      <c r="I1354">
        <v>5.9999999999999995E-4</v>
      </c>
      <c r="J1354">
        <v>5.9999999999999995E-4</v>
      </c>
      <c r="K1354">
        <v>5.9999999999999995E-4</v>
      </c>
      <c r="L1354">
        <v>5.9999999999999995E-4</v>
      </c>
    </row>
    <row r="1355" spans="1:12" x14ac:dyDescent="0.45">
      <c r="A1355" t="s">
        <v>2051</v>
      </c>
      <c r="B1355">
        <v>2008</v>
      </c>
      <c r="C1355" t="s">
        <v>2011</v>
      </c>
      <c r="D1355">
        <v>6.1999999999999998E-3</v>
      </c>
      <c r="E1355">
        <v>6.1999999999999998E-3</v>
      </c>
      <c r="F1355">
        <v>6.1999999999999998E-3</v>
      </c>
      <c r="G1355">
        <v>6.1999999999999998E-3</v>
      </c>
      <c r="H1355">
        <v>6.1999999999999998E-3</v>
      </c>
      <c r="I1355">
        <v>6.1999999999999998E-3</v>
      </c>
      <c r="J1355">
        <v>6.1999999999999998E-3</v>
      </c>
      <c r="K1355">
        <v>6.1999999999999998E-3</v>
      </c>
      <c r="L1355">
        <v>6.1999999999999998E-3</v>
      </c>
    </row>
    <row r="1356" spans="1:12" x14ac:dyDescent="0.45">
      <c r="A1356" t="s">
        <v>2051</v>
      </c>
      <c r="B1356">
        <v>2008</v>
      </c>
      <c r="C1356" t="s">
        <v>2006</v>
      </c>
      <c r="D1356">
        <v>0.17530000000000001</v>
      </c>
      <c r="E1356">
        <v>0.17530000000000001</v>
      </c>
      <c r="F1356">
        <v>0.17530000000000001</v>
      </c>
      <c r="G1356">
        <v>0.17530000000000001</v>
      </c>
      <c r="H1356">
        <v>0.17530000000000001</v>
      </c>
      <c r="I1356">
        <v>0.17530000000000001</v>
      </c>
      <c r="J1356">
        <v>0.17530000000000001</v>
      </c>
      <c r="K1356">
        <v>0.17530000000000001</v>
      </c>
      <c r="L1356">
        <v>0.17530000000000001</v>
      </c>
    </row>
    <row r="1357" spans="1:12" x14ac:dyDescent="0.45">
      <c r="A1357" t="s">
        <v>2051</v>
      </c>
      <c r="B1357">
        <v>2008</v>
      </c>
      <c r="C1357" t="s">
        <v>2008</v>
      </c>
      <c r="D1357">
        <v>5.4600000000000003E-2</v>
      </c>
      <c r="E1357">
        <v>5.4600000000000003E-2</v>
      </c>
      <c r="F1357">
        <v>5.4600000000000003E-2</v>
      </c>
      <c r="G1357">
        <v>5.4600000000000003E-2</v>
      </c>
      <c r="H1357">
        <v>5.4600000000000003E-2</v>
      </c>
      <c r="I1357">
        <v>5.4600000000000003E-2</v>
      </c>
      <c r="J1357">
        <v>5.4600000000000003E-2</v>
      </c>
      <c r="K1357">
        <v>5.4600000000000003E-2</v>
      </c>
      <c r="L1357">
        <v>5.4600000000000003E-2</v>
      </c>
    </row>
    <row r="1358" spans="1:12" x14ac:dyDescent="0.45">
      <c r="A1358" t="s">
        <v>2051</v>
      </c>
      <c r="B1358">
        <v>2008</v>
      </c>
      <c r="C1358" t="s">
        <v>2010</v>
      </c>
      <c r="D1358">
        <v>2.7900000000000001E-2</v>
      </c>
      <c r="E1358">
        <v>2.7900000000000001E-2</v>
      </c>
      <c r="F1358">
        <v>2.7900000000000001E-2</v>
      </c>
      <c r="G1358">
        <v>2.7900000000000001E-2</v>
      </c>
      <c r="H1358">
        <v>2.7900000000000001E-2</v>
      </c>
      <c r="I1358">
        <v>2.7900000000000001E-2</v>
      </c>
      <c r="J1358">
        <v>2.7900000000000001E-2</v>
      </c>
      <c r="K1358">
        <v>2.7900000000000001E-2</v>
      </c>
      <c r="L1358">
        <v>2.7900000000000001E-2</v>
      </c>
    </row>
    <row r="1359" spans="1:12" x14ac:dyDescent="0.45">
      <c r="A1359" t="s">
        <v>2051</v>
      </c>
      <c r="B1359">
        <v>2008</v>
      </c>
      <c r="C1359" t="s">
        <v>2009</v>
      </c>
      <c r="D1359">
        <v>1.78E-2</v>
      </c>
      <c r="E1359">
        <v>1.78E-2</v>
      </c>
      <c r="F1359">
        <v>1.78E-2</v>
      </c>
      <c r="G1359">
        <v>1.78E-2</v>
      </c>
      <c r="H1359">
        <v>1.78E-2</v>
      </c>
      <c r="I1359">
        <v>1.78E-2</v>
      </c>
      <c r="J1359">
        <v>1.78E-2</v>
      </c>
      <c r="K1359">
        <v>1.78E-2</v>
      </c>
      <c r="L1359">
        <v>1.78E-2</v>
      </c>
    </row>
    <row r="1360" spans="1:12" x14ac:dyDescent="0.45">
      <c r="A1360" t="s">
        <v>2052</v>
      </c>
      <c r="B1360">
        <v>2008</v>
      </c>
      <c r="C1360" t="s">
        <v>2007</v>
      </c>
      <c r="D1360">
        <v>5.0000000000000001E-3</v>
      </c>
      <c r="E1360">
        <v>5.0000000000000001E-3</v>
      </c>
      <c r="F1360">
        <v>5.0000000000000001E-3</v>
      </c>
      <c r="G1360">
        <v>5.0000000000000001E-3</v>
      </c>
      <c r="H1360">
        <v>5.0000000000000001E-3</v>
      </c>
      <c r="I1360">
        <v>5.0000000000000001E-3</v>
      </c>
      <c r="J1360">
        <v>5.0000000000000001E-3</v>
      </c>
      <c r="K1360">
        <v>5.0000000000000001E-3</v>
      </c>
      <c r="L1360">
        <v>5.0000000000000001E-3</v>
      </c>
    </row>
    <row r="1361" spans="1:12" x14ac:dyDescent="0.45">
      <c r="A1361" t="s">
        <v>2052</v>
      </c>
      <c r="B1361">
        <v>2008</v>
      </c>
      <c r="C1361" t="s">
        <v>2008</v>
      </c>
      <c r="D1361">
        <v>0.42820000000000003</v>
      </c>
      <c r="E1361">
        <v>0.42820000000000003</v>
      </c>
      <c r="F1361">
        <v>0.42820000000000003</v>
      </c>
      <c r="G1361">
        <v>0.42820000000000003</v>
      </c>
      <c r="H1361">
        <v>0.42820000000000003</v>
      </c>
      <c r="I1361">
        <v>0.42820000000000003</v>
      </c>
      <c r="J1361">
        <v>0.42820000000000003</v>
      </c>
      <c r="K1361">
        <v>0.42820000000000003</v>
      </c>
      <c r="L1361">
        <v>0.42820000000000003</v>
      </c>
    </row>
    <row r="1362" spans="1:12" x14ac:dyDescent="0.45">
      <c r="A1362" t="s">
        <v>2052</v>
      </c>
      <c r="B1362">
        <v>2008</v>
      </c>
      <c r="C1362" t="s">
        <v>2006</v>
      </c>
      <c r="D1362">
        <v>1.4017999999999999</v>
      </c>
      <c r="E1362">
        <v>1.4017999999999999</v>
      </c>
      <c r="F1362">
        <v>1.4017999999999999</v>
      </c>
      <c r="G1362">
        <v>1.4017999999999999</v>
      </c>
      <c r="H1362">
        <v>1.4017999999999999</v>
      </c>
      <c r="I1362">
        <v>1.4017999999999999</v>
      </c>
      <c r="J1362">
        <v>1.4017999999999999</v>
      </c>
      <c r="K1362">
        <v>1.4017999999999999</v>
      </c>
      <c r="L1362">
        <v>1.4017999999999999</v>
      </c>
    </row>
    <row r="1363" spans="1:12" x14ac:dyDescent="0.45">
      <c r="A1363" t="s">
        <v>2052</v>
      </c>
      <c r="B1363">
        <v>2008</v>
      </c>
      <c r="C1363" t="s">
        <v>2010</v>
      </c>
      <c r="D1363">
        <v>0.219</v>
      </c>
      <c r="E1363">
        <v>0.219</v>
      </c>
      <c r="F1363">
        <v>0.219</v>
      </c>
      <c r="G1363">
        <v>0.219</v>
      </c>
      <c r="H1363">
        <v>0.219</v>
      </c>
      <c r="I1363">
        <v>0.219</v>
      </c>
      <c r="J1363">
        <v>0.219</v>
      </c>
      <c r="K1363">
        <v>0.219</v>
      </c>
      <c r="L1363">
        <v>0.219</v>
      </c>
    </row>
    <row r="1364" spans="1:12" x14ac:dyDescent="0.45">
      <c r="A1364" t="s">
        <v>2052</v>
      </c>
      <c r="B1364">
        <v>2008</v>
      </c>
      <c r="C1364" t="s">
        <v>2009</v>
      </c>
      <c r="D1364">
        <v>0.14449999999999999</v>
      </c>
      <c r="E1364">
        <v>0.14449999999999999</v>
      </c>
      <c r="F1364">
        <v>0.14449999999999999</v>
      </c>
      <c r="G1364">
        <v>0.14449999999999999</v>
      </c>
      <c r="H1364">
        <v>0.14449999999999999</v>
      </c>
      <c r="I1364">
        <v>0.14449999999999999</v>
      </c>
      <c r="J1364">
        <v>0.14449999999999999</v>
      </c>
      <c r="K1364">
        <v>0.14449999999999999</v>
      </c>
      <c r="L1364">
        <v>0.14449999999999999</v>
      </c>
    </row>
    <row r="1365" spans="1:12" x14ac:dyDescent="0.45">
      <c r="A1365" t="s">
        <v>2052</v>
      </c>
      <c r="B1365">
        <v>2008</v>
      </c>
      <c r="C1365" t="s">
        <v>2011</v>
      </c>
      <c r="D1365">
        <v>4.8800000000000003E-2</v>
      </c>
      <c r="E1365">
        <v>4.8800000000000003E-2</v>
      </c>
      <c r="F1365">
        <v>4.8800000000000003E-2</v>
      </c>
      <c r="G1365">
        <v>4.8800000000000003E-2</v>
      </c>
      <c r="H1365">
        <v>4.8800000000000003E-2</v>
      </c>
      <c r="I1365">
        <v>4.8800000000000003E-2</v>
      </c>
      <c r="J1365">
        <v>4.8800000000000003E-2</v>
      </c>
      <c r="K1365">
        <v>4.8800000000000003E-2</v>
      </c>
      <c r="L1365">
        <v>4.8800000000000003E-2</v>
      </c>
    </row>
    <row r="1366" spans="1:12" x14ac:dyDescent="0.45">
      <c r="A1366" t="s">
        <v>2052</v>
      </c>
      <c r="B1366">
        <v>2008</v>
      </c>
      <c r="C1366" t="s">
        <v>2005</v>
      </c>
      <c r="D1366">
        <v>2.2473000000000001</v>
      </c>
      <c r="E1366">
        <v>2.2473000000000001</v>
      </c>
      <c r="F1366">
        <v>2.2473000000000001</v>
      </c>
      <c r="G1366">
        <v>2.2473000000000001</v>
      </c>
      <c r="H1366">
        <v>2.2473000000000001</v>
      </c>
      <c r="I1366">
        <v>2.2473000000000001</v>
      </c>
      <c r="J1366">
        <v>2.2473000000000001</v>
      </c>
      <c r="K1366">
        <v>2.2473000000000001</v>
      </c>
      <c r="L1366">
        <v>2.2473000000000001</v>
      </c>
    </row>
    <row r="1367" spans="1:12" x14ac:dyDescent="0.45">
      <c r="A1367" t="s">
        <v>2053</v>
      </c>
      <c r="B1367">
        <v>2008</v>
      </c>
      <c r="C1367" t="s">
        <v>2005</v>
      </c>
      <c r="D1367">
        <v>8.1729000000000003</v>
      </c>
      <c r="E1367">
        <v>8.1729000000000003</v>
      </c>
      <c r="F1367">
        <v>8.1729000000000003</v>
      </c>
      <c r="G1367">
        <v>8.1729000000000003</v>
      </c>
      <c r="H1367">
        <v>8.1729000000000003</v>
      </c>
      <c r="I1367">
        <v>8.1729000000000003</v>
      </c>
      <c r="J1367">
        <v>8.1729000000000003</v>
      </c>
      <c r="K1367">
        <v>8.1729000000000003</v>
      </c>
      <c r="L1367">
        <v>8.1729000000000003</v>
      </c>
    </row>
    <row r="1368" spans="1:12" x14ac:dyDescent="0.45">
      <c r="A1368" t="s">
        <v>2053</v>
      </c>
      <c r="B1368">
        <v>2008</v>
      </c>
      <c r="C1368" t="s">
        <v>2006</v>
      </c>
      <c r="D1368">
        <v>4.9035000000000002</v>
      </c>
      <c r="E1368">
        <v>4.9035000000000002</v>
      </c>
      <c r="F1368">
        <v>4.9035000000000002</v>
      </c>
      <c r="G1368">
        <v>4.9035000000000002</v>
      </c>
      <c r="H1368">
        <v>4.9035000000000002</v>
      </c>
      <c r="I1368">
        <v>4.9035000000000002</v>
      </c>
      <c r="J1368">
        <v>4.9035000000000002</v>
      </c>
      <c r="K1368">
        <v>4.9035000000000002</v>
      </c>
      <c r="L1368">
        <v>4.9035000000000002</v>
      </c>
    </row>
    <row r="1369" spans="1:12" x14ac:dyDescent="0.45">
      <c r="A1369" t="s">
        <v>2053</v>
      </c>
      <c r="B1369">
        <v>2008</v>
      </c>
      <c r="C1369" t="s">
        <v>2007</v>
      </c>
      <c r="D1369">
        <v>1.9699999999999999E-2</v>
      </c>
      <c r="E1369">
        <v>1.9699999999999999E-2</v>
      </c>
      <c r="F1369">
        <v>1.9699999999999999E-2</v>
      </c>
      <c r="G1369">
        <v>1.9699999999999999E-2</v>
      </c>
      <c r="H1369">
        <v>1.9699999999999999E-2</v>
      </c>
      <c r="I1369">
        <v>1.9699999999999999E-2</v>
      </c>
      <c r="J1369">
        <v>1.9699999999999999E-2</v>
      </c>
      <c r="K1369">
        <v>1.9699999999999999E-2</v>
      </c>
      <c r="L1369">
        <v>1.9699999999999999E-2</v>
      </c>
    </row>
    <row r="1370" spans="1:12" x14ac:dyDescent="0.45">
      <c r="A1370" t="s">
        <v>2053</v>
      </c>
      <c r="B1370">
        <v>2008</v>
      </c>
      <c r="C1370" t="s">
        <v>2010</v>
      </c>
      <c r="D1370">
        <v>0.85460000000000003</v>
      </c>
      <c r="E1370">
        <v>0.85460000000000003</v>
      </c>
      <c r="F1370">
        <v>0.85460000000000003</v>
      </c>
      <c r="G1370">
        <v>0.85460000000000003</v>
      </c>
      <c r="H1370">
        <v>0.85460000000000003</v>
      </c>
      <c r="I1370">
        <v>0.85460000000000003</v>
      </c>
      <c r="J1370">
        <v>0.85460000000000003</v>
      </c>
      <c r="K1370">
        <v>0.85460000000000003</v>
      </c>
      <c r="L1370">
        <v>0.85460000000000003</v>
      </c>
    </row>
    <row r="1371" spans="1:12" x14ac:dyDescent="0.45">
      <c r="A1371" t="s">
        <v>2053</v>
      </c>
      <c r="B1371">
        <v>2008</v>
      </c>
      <c r="C1371" t="s">
        <v>2009</v>
      </c>
      <c r="D1371">
        <v>0.53390000000000004</v>
      </c>
      <c r="E1371">
        <v>0.53390000000000004</v>
      </c>
      <c r="F1371">
        <v>0.53390000000000004</v>
      </c>
      <c r="G1371">
        <v>0.53390000000000004</v>
      </c>
      <c r="H1371">
        <v>0.53390000000000004</v>
      </c>
      <c r="I1371">
        <v>0.53390000000000004</v>
      </c>
      <c r="J1371">
        <v>0.53390000000000004</v>
      </c>
      <c r="K1371">
        <v>0.53390000000000004</v>
      </c>
      <c r="L1371">
        <v>0.53390000000000004</v>
      </c>
    </row>
    <row r="1372" spans="1:12" x14ac:dyDescent="0.45">
      <c r="A1372" t="s">
        <v>2053</v>
      </c>
      <c r="B1372">
        <v>2008</v>
      </c>
      <c r="C1372" t="s">
        <v>2011</v>
      </c>
      <c r="D1372">
        <v>0.19040000000000001</v>
      </c>
      <c r="E1372">
        <v>0.19040000000000001</v>
      </c>
      <c r="F1372">
        <v>0.19040000000000001</v>
      </c>
      <c r="G1372">
        <v>0.19040000000000001</v>
      </c>
      <c r="H1372">
        <v>0.19040000000000001</v>
      </c>
      <c r="I1372">
        <v>0.19040000000000001</v>
      </c>
      <c r="J1372">
        <v>0.19040000000000001</v>
      </c>
      <c r="K1372">
        <v>0.19040000000000001</v>
      </c>
      <c r="L1372">
        <v>0.19040000000000001</v>
      </c>
    </row>
    <row r="1373" spans="1:12" x14ac:dyDescent="0.45">
      <c r="A1373" t="s">
        <v>2053</v>
      </c>
      <c r="B1373">
        <v>2008</v>
      </c>
      <c r="C1373" t="s">
        <v>2008</v>
      </c>
      <c r="D1373">
        <v>1.6709000000000001</v>
      </c>
      <c r="E1373">
        <v>1.6709000000000001</v>
      </c>
      <c r="F1373">
        <v>1.6709000000000001</v>
      </c>
      <c r="G1373">
        <v>1.6709000000000001</v>
      </c>
      <c r="H1373">
        <v>1.6709000000000001</v>
      </c>
      <c r="I1373">
        <v>1.6709000000000001</v>
      </c>
      <c r="J1373">
        <v>1.6709000000000001</v>
      </c>
      <c r="K1373">
        <v>1.6709000000000001</v>
      </c>
      <c r="L1373">
        <v>1.6709000000000001</v>
      </c>
    </row>
    <row r="1374" spans="1:12" x14ac:dyDescent="0.45">
      <c r="A1374" t="s">
        <v>2054</v>
      </c>
      <c r="B1374">
        <v>2008</v>
      </c>
      <c r="C1374" t="s">
        <v>2008</v>
      </c>
      <c r="D1374">
        <v>0.1764</v>
      </c>
      <c r="E1374">
        <v>0.1764</v>
      </c>
      <c r="F1374">
        <v>0.1764</v>
      </c>
      <c r="G1374">
        <v>0.1764</v>
      </c>
      <c r="H1374">
        <v>0.1764</v>
      </c>
      <c r="I1374">
        <v>0.1764</v>
      </c>
      <c r="J1374">
        <v>0.1764</v>
      </c>
      <c r="K1374">
        <v>0.1764</v>
      </c>
      <c r="L1374">
        <v>0.1764</v>
      </c>
    </row>
    <row r="1375" spans="1:12" x14ac:dyDescent="0.45">
      <c r="A1375" t="s">
        <v>2054</v>
      </c>
      <c r="B1375">
        <v>2008</v>
      </c>
      <c r="C1375" t="s">
        <v>2010</v>
      </c>
      <c r="D1375">
        <v>9.0200000000000002E-2</v>
      </c>
      <c r="E1375">
        <v>9.0200000000000002E-2</v>
      </c>
      <c r="F1375">
        <v>9.0200000000000002E-2</v>
      </c>
      <c r="G1375">
        <v>9.0200000000000002E-2</v>
      </c>
      <c r="H1375">
        <v>9.0200000000000002E-2</v>
      </c>
      <c r="I1375">
        <v>9.0200000000000002E-2</v>
      </c>
      <c r="J1375">
        <v>9.0200000000000002E-2</v>
      </c>
      <c r="K1375">
        <v>9.0200000000000002E-2</v>
      </c>
      <c r="L1375">
        <v>9.0200000000000002E-2</v>
      </c>
    </row>
    <row r="1376" spans="1:12" x14ac:dyDescent="0.45">
      <c r="A1376" t="s">
        <v>2054</v>
      </c>
      <c r="B1376">
        <v>2008</v>
      </c>
      <c r="C1376" t="s">
        <v>2009</v>
      </c>
      <c r="D1376">
        <v>4.5400000000000003E-2</v>
      </c>
      <c r="E1376">
        <v>4.5400000000000003E-2</v>
      </c>
      <c r="F1376">
        <v>4.5400000000000003E-2</v>
      </c>
      <c r="G1376">
        <v>4.5400000000000003E-2</v>
      </c>
      <c r="H1376">
        <v>4.5400000000000003E-2</v>
      </c>
      <c r="I1376">
        <v>4.5400000000000003E-2</v>
      </c>
      <c r="J1376">
        <v>4.5400000000000003E-2</v>
      </c>
      <c r="K1376">
        <v>4.5400000000000003E-2</v>
      </c>
      <c r="L1376">
        <v>4.5400000000000003E-2</v>
      </c>
    </row>
    <row r="1377" spans="1:12" x14ac:dyDescent="0.45">
      <c r="A1377" t="s">
        <v>2054</v>
      </c>
      <c r="B1377">
        <v>2008</v>
      </c>
      <c r="C1377" t="s">
        <v>2011</v>
      </c>
      <c r="D1377">
        <v>2.01E-2</v>
      </c>
      <c r="E1377">
        <v>2.01E-2</v>
      </c>
      <c r="F1377">
        <v>2.01E-2</v>
      </c>
      <c r="G1377">
        <v>2.01E-2</v>
      </c>
      <c r="H1377">
        <v>2.01E-2</v>
      </c>
      <c r="I1377">
        <v>2.01E-2</v>
      </c>
      <c r="J1377">
        <v>2.01E-2</v>
      </c>
      <c r="K1377">
        <v>2.01E-2</v>
      </c>
      <c r="L1377">
        <v>2.01E-2</v>
      </c>
    </row>
    <row r="1378" spans="1:12" x14ac:dyDescent="0.45">
      <c r="A1378" t="s">
        <v>2054</v>
      </c>
      <c r="B1378">
        <v>2008</v>
      </c>
      <c r="C1378" t="s">
        <v>2007</v>
      </c>
      <c r="D1378">
        <v>2.0999999999999999E-3</v>
      </c>
      <c r="E1378">
        <v>2.0999999999999999E-3</v>
      </c>
      <c r="F1378">
        <v>2.0999999999999999E-3</v>
      </c>
      <c r="G1378">
        <v>2.0999999999999999E-3</v>
      </c>
      <c r="H1378">
        <v>2.0999999999999999E-3</v>
      </c>
      <c r="I1378">
        <v>2.0999999999999999E-3</v>
      </c>
      <c r="J1378">
        <v>2.0999999999999999E-3</v>
      </c>
      <c r="K1378">
        <v>2.0999999999999999E-3</v>
      </c>
      <c r="L1378">
        <v>2.0999999999999999E-3</v>
      </c>
    </row>
    <row r="1379" spans="1:12" x14ac:dyDescent="0.45">
      <c r="A1379" t="s">
        <v>2054</v>
      </c>
      <c r="B1379">
        <v>2008</v>
      </c>
      <c r="C1379" t="s">
        <v>2005</v>
      </c>
      <c r="D1379">
        <v>0.873</v>
      </c>
      <c r="E1379">
        <v>0.873</v>
      </c>
      <c r="F1379">
        <v>0.873</v>
      </c>
      <c r="G1379">
        <v>0.873</v>
      </c>
      <c r="H1379">
        <v>0.873</v>
      </c>
      <c r="I1379">
        <v>0.873</v>
      </c>
      <c r="J1379">
        <v>0.873</v>
      </c>
      <c r="K1379">
        <v>0.873</v>
      </c>
      <c r="L1379">
        <v>0.873</v>
      </c>
    </row>
    <row r="1380" spans="1:12" x14ac:dyDescent="0.45">
      <c r="A1380" t="s">
        <v>2054</v>
      </c>
      <c r="B1380">
        <v>2008</v>
      </c>
      <c r="C1380" t="s">
        <v>2006</v>
      </c>
      <c r="D1380">
        <v>0.53879999999999995</v>
      </c>
      <c r="E1380">
        <v>0.53879999999999995</v>
      </c>
      <c r="F1380">
        <v>0.53879999999999995</v>
      </c>
      <c r="G1380">
        <v>0.53879999999999995</v>
      </c>
      <c r="H1380">
        <v>0.53879999999999995</v>
      </c>
      <c r="I1380">
        <v>0.53879999999999995</v>
      </c>
      <c r="J1380">
        <v>0.53879999999999995</v>
      </c>
      <c r="K1380">
        <v>0.53879999999999995</v>
      </c>
      <c r="L1380">
        <v>0.53879999999999995</v>
      </c>
    </row>
    <row r="1381" spans="1:12" x14ac:dyDescent="0.45">
      <c r="A1381" t="s">
        <v>2055</v>
      </c>
      <c r="B1381">
        <v>2008</v>
      </c>
      <c r="C1381" t="s">
        <v>2006</v>
      </c>
      <c r="D1381">
        <v>0.14030000000000001</v>
      </c>
      <c r="E1381">
        <v>0.14030000000000001</v>
      </c>
      <c r="F1381">
        <v>0.14030000000000001</v>
      </c>
      <c r="G1381">
        <v>0.14030000000000001</v>
      </c>
      <c r="H1381">
        <v>0.14030000000000001</v>
      </c>
      <c r="I1381">
        <v>0.14030000000000001</v>
      </c>
      <c r="J1381">
        <v>0.14030000000000001</v>
      </c>
      <c r="K1381">
        <v>0.14030000000000001</v>
      </c>
      <c r="L1381">
        <v>0.14030000000000001</v>
      </c>
    </row>
    <row r="1382" spans="1:12" x14ac:dyDescent="0.45">
      <c r="A1382" t="s">
        <v>2055</v>
      </c>
      <c r="B1382">
        <v>2008</v>
      </c>
      <c r="C1382" t="s">
        <v>2005</v>
      </c>
      <c r="D1382">
        <v>0.2271</v>
      </c>
      <c r="E1382">
        <v>0.2271</v>
      </c>
      <c r="F1382">
        <v>0.2271</v>
      </c>
      <c r="G1382">
        <v>0.2271</v>
      </c>
      <c r="H1382">
        <v>0.2271</v>
      </c>
      <c r="I1382">
        <v>0.2271</v>
      </c>
      <c r="J1382">
        <v>0.2271</v>
      </c>
      <c r="K1382">
        <v>0.2271</v>
      </c>
      <c r="L1382">
        <v>0.2271</v>
      </c>
    </row>
    <row r="1383" spans="1:12" x14ac:dyDescent="0.45">
      <c r="A1383" t="s">
        <v>2055</v>
      </c>
      <c r="B1383">
        <v>2008</v>
      </c>
      <c r="C1383" t="s">
        <v>2008</v>
      </c>
      <c r="D1383">
        <v>4.4999999999999998E-2</v>
      </c>
      <c r="E1383">
        <v>4.4999999999999998E-2</v>
      </c>
      <c r="F1383">
        <v>4.4999999999999998E-2</v>
      </c>
      <c r="G1383">
        <v>4.4999999999999998E-2</v>
      </c>
      <c r="H1383">
        <v>4.4999999999999998E-2</v>
      </c>
      <c r="I1383">
        <v>4.4999999999999998E-2</v>
      </c>
      <c r="J1383">
        <v>4.4999999999999998E-2</v>
      </c>
      <c r="K1383">
        <v>4.4999999999999998E-2</v>
      </c>
      <c r="L1383">
        <v>4.4999999999999998E-2</v>
      </c>
    </row>
    <row r="1384" spans="1:12" x14ac:dyDescent="0.45">
      <c r="A1384" t="s">
        <v>2055</v>
      </c>
      <c r="B1384">
        <v>2008</v>
      </c>
      <c r="C1384" t="s">
        <v>2009</v>
      </c>
      <c r="D1384">
        <v>1.3100000000000001E-2</v>
      </c>
      <c r="E1384">
        <v>1.3100000000000001E-2</v>
      </c>
      <c r="F1384">
        <v>1.3100000000000001E-2</v>
      </c>
      <c r="G1384">
        <v>1.3100000000000001E-2</v>
      </c>
      <c r="H1384">
        <v>1.3100000000000001E-2</v>
      </c>
      <c r="I1384">
        <v>1.3100000000000001E-2</v>
      </c>
      <c r="J1384">
        <v>1.3100000000000001E-2</v>
      </c>
      <c r="K1384">
        <v>1.3100000000000001E-2</v>
      </c>
      <c r="L1384">
        <v>1.3100000000000001E-2</v>
      </c>
    </row>
    <row r="1385" spans="1:12" x14ac:dyDescent="0.45">
      <c r="A1385" t="s">
        <v>2055</v>
      </c>
      <c r="B1385">
        <v>2008</v>
      </c>
      <c r="C1385" t="s">
        <v>2010</v>
      </c>
      <c r="D1385">
        <v>2.3E-2</v>
      </c>
      <c r="E1385">
        <v>2.3E-2</v>
      </c>
      <c r="F1385">
        <v>2.3E-2</v>
      </c>
      <c r="G1385">
        <v>2.3E-2</v>
      </c>
      <c r="H1385">
        <v>2.3E-2</v>
      </c>
      <c r="I1385">
        <v>2.3E-2</v>
      </c>
      <c r="J1385">
        <v>2.3E-2</v>
      </c>
      <c r="K1385">
        <v>2.3E-2</v>
      </c>
      <c r="L1385">
        <v>2.3E-2</v>
      </c>
    </row>
    <row r="1386" spans="1:12" x14ac:dyDescent="0.45">
      <c r="A1386" t="s">
        <v>2055</v>
      </c>
      <c r="B1386">
        <v>2008</v>
      </c>
      <c r="C1386" t="s">
        <v>2007</v>
      </c>
      <c r="D1386">
        <v>5.0000000000000001E-4</v>
      </c>
      <c r="E1386">
        <v>5.0000000000000001E-4</v>
      </c>
      <c r="F1386">
        <v>5.0000000000000001E-4</v>
      </c>
      <c r="G1386">
        <v>5.0000000000000001E-4</v>
      </c>
      <c r="H1386">
        <v>5.0000000000000001E-4</v>
      </c>
      <c r="I1386">
        <v>5.0000000000000001E-4</v>
      </c>
      <c r="J1386">
        <v>5.0000000000000001E-4</v>
      </c>
      <c r="K1386">
        <v>5.0000000000000001E-4</v>
      </c>
      <c r="L1386">
        <v>5.0000000000000001E-4</v>
      </c>
    </row>
    <row r="1387" spans="1:12" x14ac:dyDescent="0.45">
      <c r="A1387" t="s">
        <v>2055</v>
      </c>
      <c r="B1387">
        <v>2008</v>
      </c>
      <c r="C1387" t="s">
        <v>2011</v>
      </c>
      <c r="D1387">
        <v>5.1000000000000004E-3</v>
      </c>
      <c r="E1387">
        <v>5.1000000000000004E-3</v>
      </c>
      <c r="F1387">
        <v>5.1000000000000004E-3</v>
      </c>
      <c r="G1387">
        <v>5.1000000000000004E-3</v>
      </c>
      <c r="H1387">
        <v>5.1000000000000004E-3</v>
      </c>
      <c r="I1387">
        <v>5.1000000000000004E-3</v>
      </c>
      <c r="J1387">
        <v>5.1000000000000004E-3</v>
      </c>
      <c r="K1387">
        <v>5.1000000000000004E-3</v>
      </c>
      <c r="L1387">
        <v>5.1000000000000004E-3</v>
      </c>
    </row>
    <row r="1388" spans="1:12" x14ac:dyDescent="0.45">
      <c r="A1388" t="s">
        <v>2056</v>
      </c>
      <c r="B1388">
        <v>2008</v>
      </c>
      <c r="C1388" t="s">
        <v>2009</v>
      </c>
      <c r="D1388">
        <v>0.17810000000000001</v>
      </c>
      <c r="E1388">
        <v>0.17810000000000001</v>
      </c>
      <c r="F1388">
        <v>0.17810000000000001</v>
      </c>
      <c r="G1388">
        <v>0.17810000000000001</v>
      </c>
      <c r="H1388">
        <v>0.17810000000000001</v>
      </c>
      <c r="I1388">
        <v>0.17810000000000001</v>
      </c>
      <c r="J1388">
        <v>0.17810000000000001</v>
      </c>
      <c r="K1388">
        <v>0.17810000000000001</v>
      </c>
      <c r="L1388">
        <v>0.17810000000000001</v>
      </c>
    </row>
    <row r="1389" spans="1:12" x14ac:dyDescent="0.45">
      <c r="A1389" t="s">
        <v>2056</v>
      </c>
      <c r="B1389">
        <v>2008</v>
      </c>
      <c r="C1389" t="s">
        <v>2007</v>
      </c>
      <c r="D1389">
        <v>6.4000000000000003E-3</v>
      </c>
      <c r="E1389">
        <v>6.4000000000000003E-3</v>
      </c>
      <c r="F1389">
        <v>6.4000000000000003E-3</v>
      </c>
      <c r="G1389">
        <v>6.4000000000000003E-3</v>
      </c>
      <c r="H1389">
        <v>6.4000000000000003E-3</v>
      </c>
      <c r="I1389">
        <v>6.4000000000000003E-3</v>
      </c>
      <c r="J1389">
        <v>6.4000000000000003E-3</v>
      </c>
      <c r="K1389">
        <v>6.4000000000000003E-3</v>
      </c>
      <c r="L1389">
        <v>6.4000000000000003E-3</v>
      </c>
    </row>
    <row r="1390" spans="1:12" x14ac:dyDescent="0.45">
      <c r="A1390" t="s">
        <v>2056</v>
      </c>
      <c r="B1390">
        <v>2008</v>
      </c>
      <c r="C1390" t="s">
        <v>2010</v>
      </c>
      <c r="D1390">
        <v>0.27989999999999998</v>
      </c>
      <c r="E1390">
        <v>0.27989999999999998</v>
      </c>
      <c r="F1390">
        <v>0.27989999999999998</v>
      </c>
      <c r="G1390">
        <v>0.27989999999999998</v>
      </c>
      <c r="H1390">
        <v>0.27989999999999998</v>
      </c>
      <c r="I1390">
        <v>0.27989999999999998</v>
      </c>
      <c r="J1390">
        <v>0.27989999999999998</v>
      </c>
      <c r="K1390">
        <v>0.27989999999999998</v>
      </c>
      <c r="L1390">
        <v>0.27989999999999998</v>
      </c>
    </row>
    <row r="1391" spans="1:12" x14ac:dyDescent="0.45">
      <c r="A1391" t="s">
        <v>2056</v>
      </c>
      <c r="B1391">
        <v>2008</v>
      </c>
      <c r="C1391" t="s">
        <v>2005</v>
      </c>
      <c r="D1391">
        <v>2.7465000000000002</v>
      </c>
      <c r="E1391">
        <v>2.7465000000000002</v>
      </c>
      <c r="F1391">
        <v>2.7465000000000002</v>
      </c>
      <c r="G1391">
        <v>2.7465000000000002</v>
      </c>
      <c r="H1391">
        <v>2.7465000000000002</v>
      </c>
      <c r="I1391">
        <v>2.7465000000000002</v>
      </c>
      <c r="J1391">
        <v>2.7465000000000002</v>
      </c>
      <c r="K1391">
        <v>2.7465000000000002</v>
      </c>
      <c r="L1391">
        <v>2.7465000000000002</v>
      </c>
    </row>
    <row r="1392" spans="1:12" x14ac:dyDescent="0.45">
      <c r="A1392" t="s">
        <v>2056</v>
      </c>
      <c r="B1392">
        <v>2008</v>
      </c>
      <c r="C1392" t="s">
        <v>2006</v>
      </c>
      <c r="D1392">
        <v>1.6725000000000001</v>
      </c>
      <c r="E1392">
        <v>1.6725000000000001</v>
      </c>
      <c r="F1392">
        <v>1.6725000000000001</v>
      </c>
      <c r="G1392">
        <v>1.6725000000000001</v>
      </c>
      <c r="H1392">
        <v>1.6725000000000001</v>
      </c>
      <c r="I1392">
        <v>1.6725000000000001</v>
      </c>
      <c r="J1392">
        <v>1.6725000000000001</v>
      </c>
      <c r="K1392">
        <v>1.6725000000000001</v>
      </c>
      <c r="L1392">
        <v>1.6725000000000001</v>
      </c>
    </row>
    <row r="1393" spans="1:12" x14ac:dyDescent="0.45">
      <c r="A1393" t="s">
        <v>2056</v>
      </c>
      <c r="B1393">
        <v>2008</v>
      </c>
      <c r="C1393" t="s">
        <v>2008</v>
      </c>
      <c r="D1393">
        <v>0.54730000000000001</v>
      </c>
      <c r="E1393">
        <v>0.54730000000000001</v>
      </c>
      <c r="F1393">
        <v>0.54730000000000001</v>
      </c>
      <c r="G1393">
        <v>0.54730000000000001</v>
      </c>
      <c r="H1393">
        <v>0.54730000000000001</v>
      </c>
      <c r="I1393">
        <v>0.54730000000000001</v>
      </c>
      <c r="J1393">
        <v>0.54730000000000001</v>
      </c>
      <c r="K1393">
        <v>0.54730000000000001</v>
      </c>
      <c r="L1393">
        <v>0.54730000000000001</v>
      </c>
    </row>
    <row r="1394" spans="1:12" x14ac:dyDescent="0.45">
      <c r="A1394" t="s">
        <v>2056</v>
      </c>
      <c r="B1394">
        <v>2008</v>
      </c>
      <c r="C1394" t="s">
        <v>2011</v>
      </c>
      <c r="D1394">
        <v>6.2300000000000001E-2</v>
      </c>
      <c r="E1394">
        <v>6.2300000000000001E-2</v>
      </c>
      <c r="F1394">
        <v>6.2300000000000001E-2</v>
      </c>
      <c r="G1394">
        <v>6.2300000000000001E-2</v>
      </c>
      <c r="H1394">
        <v>6.2300000000000001E-2</v>
      </c>
      <c r="I1394">
        <v>6.2300000000000001E-2</v>
      </c>
      <c r="J1394">
        <v>6.2300000000000001E-2</v>
      </c>
      <c r="K1394">
        <v>6.2300000000000001E-2</v>
      </c>
      <c r="L1394">
        <v>6.2300000000000001E-2</v>
      </c>
    </row>
    <row r="1395" spans="1:12" x14ac:dyDescent="0.45">
      <c r="A1395" t="s">
        <v>2057</v>
      </c>
      <c r="B1395">
        <v>2008</v>
      </c>
      <c r="C1395" t="s">
        <v>2008</v>
      </c>
      <c r="D1395">
        <v>0.46200000000000002</v>
      </c>
      <c r="E1395">
        <v>0.46200000000000002</v>
      </c>
      <c r="F1395">
        <v>0.46200000000000002</v>
      </c>
      <c r="G1395">
        <v>0.46200000000000002</v>
      </c>
      <c r="H1395">
        <v>0.46200000000000002</v>
      </c>
      <c r="I1395">
        <v>0.46200000000000002</v>
      </c>
      <c r="J1395">
        <v>0.46200000000000002</v>
      </c>
      <c r="K1395">
        <v>0.46200000000000002</v>
      </c>
      <c r="L1395">
        <v>0.46200000000000002</v>
      </c>
    </row>
    <row r="1396" spans="1:12" x14ac:dyDescent="0.45">
      <c r="A1396" t="s">
        <v>2057</v>
      </c>
      <c r="B1396">
        <v>2008</v>
      </c>
      <c r="C1396" t="s">
        <v>2011</v>
      </c>
      <c r="D1396">
        <v>5.2600000000000001E-2</v>
      </c>
      <c r="E1396">
        <v>5.2600000000000001E-2</v>
      </c>
      <c r="F1396">
        <v>5.2600000000000001E-2</v>
      </c>
      <c r="G1396">
        <v>5.2600000000000001E-2</v>
      </c>
      <c r="H1396">
        <v>5.2600000000000001E-2</v>
      </c>
      <c r="I1396">
        <v>5.2600000000000001E-2</v>
      </c>
      <c r="J1396">
        <v>5.2600000000000001E-2</v>
      </c>
      <c r="K1396">
        <v>5.2600000000000001E-2</v>
      </c>
      <c r="L1396">
        <v>5.2600000000000001E-2</v>
      </c>
    </row>
    <row r="1397" spans="1:12" x14ac:dyDescent="0.45">
      <c r="A1397" t="s">
        <v>2057</v>
      </c>
      <c r="B1397">
        <v>2008</v>
      </c>
      <c r="C1397" t="s">
        <v>2010</v>
      </c>
      <c r="D1397">
        <v>0.23630000000000001</v>
      </c>
      <c r="E1397">
        <v>0.23630000000000001</v>
      </c>
      <c r="F1397">
        <v>0.23630000000000001</v>
      </c>
      <c r="G1397">
        <v>0.23630000000000001</v>
      </c>
      <c r="H1397">
        <v>0.23630000000000001</v>
      </c>
      <c r="I1397">
        <v>0.23630000000000001</v>
      </c>
      <c r="J1397">
        <v>0.23630000000000001</v>
      </c>
      <c r="K1397">
        <v>0.23630000000000001</v>
      </c>
      <c r="L1397">
        <v>0.23630000000000001</v>
      </c>
    </row>
    <row r="1398" spans="1:12" x14ac:dyDescent="0.45">
      <c r="A1398" t="s">
        <v>2057</v>
      </c>
      <c r="B1398">
        <v>2008</v>
      </c>
      <c r="C1398" t="s">
        <v>2006</v>
      </c>
      <c r="D1398">
        <v>1.1843999999999999</v>
      </c>
      <c r="E1398">
        <v>1.1843999999999999</v>
      </c>
      <c r="F1398">
        <v>1.1843999999999999</v>
      </c>
      <c r="G1398">
        <v>1.1843999999999999</v>
      </c>
      <c r="H1398">
        <v>1.1843999999999999</v>
      </c>
      <c r="I1398">
        <v>1.1843999999999999</v>
      </c>
      <c r="J1398">
        <v>1.1843999999999999</v>
      </c>
      <c r="K1398">
        <v>1.1843999999999999</v>
      </c>
      <c r="L1398">
        <v>1.1843999999999999</v>
      </c>
    </row>
    <row r="1399" spans="1:12" x14ac:dyDescent="0.45">
      <c r="A1399" t="s">
        <v>2057</v>
      </c>
      <c r="B1399">
        <v>2008</v>
      </c>
      <c r="C1399" t="s">
        <v>2009</v>
      </c>
      <c r="D1399">
        <v>9.6799999999999997E-2</v>
      </c>
      <c r="E1399">
        <v>9.6799999999999997E-2</v>
      </c>
      <c r="F1399">
        <v>9.6799999999999997E-2</v>
      </c>
      <c r="G1399">
        <v>9.6799999999999997E-2</v>
      </c>
      <c r="H1399">
        <v>9.6799999999999997E-2</v>
      </c>
      <c r="I1399">
        <v>9.6799999999999997E-2</v>
      </c>
      <c r="J1399">
        <v>9.6799999999999997E-2</v>
      </c>
      <c r="K1399">
        <v>9.6799999999999997E-2</v>
      </c>
      <c r="L1399">
        <v>9.6799999999999997E-2</v>
      </c>
    </row>
    <row r="1400" spans="1:12" x14ac:dyDescent="0.45">
      <c r="A1400" t="s">
        <v>2057</v>
      </c>
      <c r="B1400">
        <v>2008</v>
      </c>
      <c r="C1400" t="s">
        <v>2007</v>
      </c>
      <c r="D1400">
        <v>5.4000000000000003E-3</v>
      </c>
      <c r="E1400">
        <v>5.4000000000000003E-3</v>
      </c>
      <c r="F1400">
        <v>5.4000000000000003E-3</v>
      </c>
      <c r="G1400">
        <v>5.4000000000000003E-3</v>
      </c>
      <c r="H1400">
        <v>5.4000000000000003E-3</v>
      </c>
      <c r="I1400">
        <v>5.4000000000000003E-3</v>
      </c>
      <c r="J1400">
        <v>5.4000000000000003E-3</v>
      </c>
      <c r="K1400">
        <v>5.4000000000000003E-3</v>
      </c>
      <c r="L1400">
        <v>5.4000000000000003E-3</v>
      </c>
    </row>
    <row r="1401" spans="1:12" x14ac:dyDescent="0.45">
      <c r="A1401" t="s">
        <v>2057</v>
      </c>
      <c r="B1401">
        <v>2008</v>
      </c>
      <c r="C1401" t="s">
        <v>2005</v>
      </c>
      <c r="D1401">
        <v>2.0375999999999999</v>
      </c>
      <c r="E1401">
        <v>2.0375999999999999</v>
      </c>
      <c r="F1401">
        <v>2.0375999999999999</v>
      </c>
      <c r="G1401">
        <v>2.0375999999999999</v>
      </c>
      <c r="H1401">
        <v>2.0375999999999999</v>
      </c>
      <c r="I1401">
        <v>2.0375999999999999</v>
      </c>
      <c r="J1401">
        <v>2.0375999999999999</v>
      </c>
      <c r="K1401">
        <v>2.0375999999999999</v>
      </c>
      <c r="L1401">
        <v>2.0375999999999999</v>
      </c>
    </row>
    <row r="1402" spans="1:12" x14ac:dyDescent="0.45">
      <c r="A1402" t="s">
        <v>2058</v>
      </c>
      <c r="B1402">
        <v>2008</v>
      </c>
      <c r="C1402" t="s">
        <v>2008</v>
      </c>
      <c r="D1402">
        <v>3.7600000000000001E-2</v>
      </c>
      <c r="E1402">
        <v>3.7600000000000001E-2</v>
      </c>
      <c r="F1402">
        <v>3.7600000000000001E-2</v>
      </c>
      <c r="G1402">
        <v>3.7600000000000001E-2</v>
      </c>
      <c r="H1402">
        <v>3.7600000000000001E-2</v>
      </c>
      <c r="I1402">
        <v>3.7600000000000001E-2</v>
      </c>
      <c r="J1402">
        <v>3.7600000000000001E-2</v>
      </c>
      <c r="K1402">
        <v>3.7600000000000001E-2</v>
      </c>
      <c r="L1402">
        <v>3.7600000000000001E-2</v>
      </c>
    </row>
    <row r="1403" spans="1:12" x14ac:dyDescent="0.45">
      <c r="A1403" t="s">
        <v>2058</v>
      </c>
      <c r="B1403">
        <v>2008</v>
      </c>
      <c r="C1403" t="s">
        <v>2007</v>
      </c>
      <c r="D1403">
        <v>4.0000000000000002E-4</v>
      </c>
      <c r="E1403">
        <v>4.0000000000000002E-4</v>
      </c>
      <c r="F1403">
        <v>4.0000000000000002E-4</v>
      </c>
      <c r="G1403">
        <v>4.0000000000000002E-4</v>
      </c>
      <c r="H1403">
        <v>4.0000000000000002E-4</v>
      </c>
      <c r="I1403">
        <v>4.0000000000000002E-4</v>
      </c>
      <c r="J1403">
        <v>4.0000000000000002E-4</v>
      </c>
      <c r="K1403">
        <v>4.0000000000000002E-4</v>
      </c>
      <c r="L1403">
        <v>4.0000000000000002E-4</v>
      </c>
    </row>
    <row r="1404" spans="1:12" x14ac:dyDescent="0.45">
      <c r="A1404" t="s">
        <v>2058</v>
      </c>
      <c r="B1404">
        <v>2008</v>
      </c>
      <c r="C1404" t="s">
        <v>2009</v>
      </c>
      <c r="D1404">
        <v>1.43E-2</v>
      </c>
      <c r="E1404">
        <v>1.43E-2</v>
      </c>
      <c r="F1404">
        <v>1.43E-2</v>
      </c>
      <c r="G1404">
        <v>1.43E-2</v>
      </c>
      <c r="H1404">
        <v>1.43E-2</v>
      </c>
      <c r="I1404">
        <v>1.43E-2</v>
      </c>
      <c r="J1404">
        <v>1.43E-2</v>
      </c>
      <c r="K1404">
        <v>1.43E-2</v>
      </c>
      <c r="L1404">
        <v>1.43E-2</v>
      </c>
    </row>
    <row r="1405" spans="1:12" x14ac:dyDescent="0.45">
      <c r="A1405" t="s">
        <v>2058</v>
      </c>
      <c r="B1405">
        <v>2008</v>
      </c>
      <c r="C1405" t="s">
        <v>2011</v>
      </c>
      <c r="D1405">
        <v>4.3E-3</v>
      </c>
      <c r="E1405">
        <v>4.3E-3</v>
      </c>
      <c r="F1405">
        <v>4.3E-3</v>
      </c>
      <c r="G1405">
        <v>4.3E-3</v>
      </c>
      <c r="H1405">
        <v>4.3E-3</v>
      </c>
      <c r="I1405">
        <v>4.3E-3</v>
      </c>
      <c r="J1405">
        <v>4.3E-3</v>
      </c>
      <c r="K1405">
        <v>4.3E-3</v>
      </c>
      <c r="L1405">
        <v>4.3E-3</v>
      </c>
    </row>
    <row r="1406" spans="1:12" x14ac:dyDescent="0.45">
      <c r="A1406" t="s">
        <v>2058</v>
      </c>
      <c r="B1406">
        <v>2008</v>
      </c>
      <c r="C1406" t="s">
        <v>2010</v>
      </c>
      <c r="D1406">
        <v>1.9300000000000001E-2</v>
      </c>
      <c r="E1406">
        <v>1.9300000000000001E-2</v>
      </c>
      <c r="F1406">
        <v>1.9300000000000001E-2</v>
      </c>
      <c r="G1406">
        <v>1.9300000000000001E-2</v>
      </c>
      <c r="H1406">
        <v>1.9300000000000001E-2</v>
      </c>
      <c r="I1406">
        <v>1.9300000000000001E-2</v>
      </c>
      <c r="J1406">
        <v>1.9300000000000001E-2</v>
      </c>
      <c r="K1406">
        <v>1.9300000000000001E-2</v>
      </c>
      <c r="L1406">
        <v>1.9300000000000001E-2</v>
      </c>
    </row>
    <row r="1407" spans="1:12" x14ac:dyDescent="0.45">
      <c r="A1407" t="s">
        <v>2058</v>
      </c>
      <c r="B1407">
        <v>2008</v>
      </c>
      <c r="C1407" t="s">
        <v>2005</v>
      </c>
      <c r="D1407">
        <v>0.16370000000000001</v>
      </c>
      <c r="E1407">
        <v>0.16370000000000001</v>
      </c>
      <c r="F1407">
        <v>0.16370000000000001</v>
      </c>
      <c r="G1407">
        <v>0.16370000000000001</v>
      </c>
      <c r="H1407">
        <v>0.16370000000000001</v>
      </c>
      <c r="I1407">
        <v>0.16370000000000001</v>
      </c>
      <c r="J1407">
        <v>0.16370000000000001</v>
      </c>
      <c r="K1407">
        <v>0.16370000000000001</v>
      </c>
      <c r="L1407">
        <v>0.16370000000000001</v>
      </c>
    </row>
    <row r="1408" spans="1:12" x14ac:dyDescent="0.45">
      <c r="A1408" t="s">
        <v>2058</v>
      </c>
      <c r="B1408">
        <v>2008</v>
      </c>
      <c r="C1408" t="s">
        <v>2006</v>
      </c>
      <c r="D1408">
        <v>8.7800000000000003E-2</v>
      </c>
      <c r="E1408">
        <v>8.7800000000000003E-2</v>
      </c>
      <c r="F1408">
        <v>8.7800000000000003E-2</v>
      </c>
      <c r="G1408">
        <v>8.7800000000000003E-2</v>
      </c>
      <c r="H1408">
        <v>8.7800000000000003E-2</v>
      </c>
      <c r="I1408">
        <v>8.7800000000000003E-2</v>
      </c>
      <c r="J1408">
        <v>8.7800000000000003E-2</v>
      </c>
      <c r="K1408">
        <v>8.7800000000000003E-2</v>
      </c>
      <c r="L1408">
        <v>8.7800000000000003E-2</v>
      </c>
    </row>
    <row r="1409" spans="1:12" x14ac:dyDescent="0.45">
      <c r="A1409" t="s">
        <v>2059</v>
      </c>
      <c r="B1409">
        <v>2008</v>
      </c>
      <c r="C1409" t="s">
        <v>2009</v>
      </c>
      <c r="D1409">
        <v>4.4600000000000001E-2</v>
      </c>
      <c r="E1409">
        <v>4.4600000000000001E-2</v>
      </c>
      <c r="F1409">
        <v>4.4600000000000001E-2</v>
      </c>
      <c r="G1409">
        <v>4.4600000000000001E-2</v>
      </c>
      <c r="H1409">
        <v>4.4600000000000001E-2</v>
      </c>
      <c r="I1409">
        <v>4.4600000000000001E-2</v>
      </c>
      <c r="J1409">
        <v>4.4600000000000001E-2</v>
      </c>
      <c r="K1409">
        <v>4.4600000000000001E-2</v>
      </c>
      <c r="L1409">
        <v>4.4600000000000001E-2</v>
      </c>
    </row>
    <row r="1410" spans="1:12" x14ac:dyDescent="0.45">
      <c r="A1410" t="s">
        <v>2059</v>
      </c>
      <c r="B1410">
        <v>2008</v>
      </c>
      <c r="C1410" t="s">
        <v>2010</v>
      </c>
      <c r="D1410">
        <v>6.5299999999999997E-2</v>
      </c>
      <c r="E1410">
        <v>6.5299999999999997E-2</v>
      </c>
      <c r="F1410">
        <v>6.5299999999999997E-2</v>
      </c>
      <c r="G1410">
        <v>6.5299999999999997E-2</v>
      </c>
      <c r="H1410">
        <v>6.5299999999999997E-2</v>
      </c>
      <c r="I1410">
        <v>6.5299999999999997E-2</v>
      </c>
      <c r="J1410">
        <v>6.5299999999999997E-2</v>
      </c>
      <c r="K1410">
        <v>6.5299999999999997E-2</v>
      </c>
      <c r="L1410">
        <v>6.5299999999999997E-2</v>
      </c>
    </row>
    <row r="1411" spans="1:12" x14ac:dyDescent="0.45">
      <c r="A1411" t="s">
        <v>2059</v>
      </c>
      <c r="B1411">
        <v>2008</v>
      </c>
      <c r="C1411" t="s">
        <v>2006</v>
      </c>
      <c r="D1411">
        <v>0.35759999999999997</v>
      </c>
      <c r="E1411">
        <v>0.35759999999999997</v>
      </c>
      <c r="F1411">
        <v>0.35759999999999997</v>
      </c>
      <c r="G1411">
        <v>0.35759999999999997</v>
      </c>
      <c r="H1411">
        <v>0.35759999999999997</v>
      </c>
      <c r="I1411">
        <v>0.35759999999999997</v>
      </c>
      <c r="J1411">
        <v>0.35759999999999997</v>
      </c>
      <c r="K1411">
        <v>0.35759999999999997</v>
      </c>
      <c r="L1411">
        <v>0.35759999999999997</v>
      </c>
    </row>
    <row r="1412" spans="1:12" x14ac:dyDescent="0.45">
      <c r="A1412" t="s">
        <v>2059</v>
      </c>
      <c r="B1412">
        <v>2008</v>
      </c>
      <c r="C1412" t="s">
        <v>2007</v>
      </c>
      <c r="D1412">
        <v>1.5E-3</v>
      </c>
      <c r="E1412">
        <v>1.5E-3</v>
      </c>
      <c r="F1412">
        <v>1.5E-3</v>
      </c>
      <c r="G1412">
        <v>1.5E-3</v>
      </c>
      <c r="H1412">
        <v>1.5E-3</v>
      </c>
      <c r="I1412">
        <v>1.5E-3</v>
      </c>
      <c r="J1412">
        <v>1.5E-3</v>
      </c>
      <c r="K1412">
        <v>1.5E-3</v>
      </c>
      <c r="L1412">
        <v>1.5E-3</v>
      </c>
    </row>
    <row r="1413" spans="1:12" x14ac:dyDescent="0.45">
      <c r="A1413" t="s">
        <v>2059</v>
      </c>
      <c r="B1413">
        <v>2008</v>
      </c>
      <c r="C1413" t="s">
        <v>2011</v>
      </c>
      <c r="D1413">
        <v>1.46E-2</v>
      </c>
      <c r="E1413">
        <v>1.46E-2</v>
      </c>
      <c r="F1413">
        <v>1.46E-2</v>
      </c>
      <c r="G1413">
        <v>1.46E-2</v>
      </c>
      <c r="H1413">
        <v>1.46E-2</v>
      </c>
      <c r="I1413">
        <v>1.46E-2</v>
      </c>
      <c r="J1413">
        <v>1.46E-2</v>
      </c>
      <c r="K1413">
        <v>1.46E-2</v>
      </c>
      <c r="L1413">
        <v>1.46E-2</v>
      </c>
    </row>
    <row r="1414" spans="1:12" x14ac:dyDescent="0.45">
      <c r="A1414" t="s">
        <v>2059</v>
      </c>
      <c r="B1414">
        <v>2008</v>
      </c>
      <c r="C1414" t="s">
        <v>2008</v>
      </c>
      <c r="D1414">
        <v>0.1278</v>
      </c>
      <c r="E1414">
        <v>0.1278</v>
      </c>
      <c r="F1414">
        <v>0.1278</v>
      </c>
      <c r="G1414">
        <v>0.1278</v>
      </c>
      <c r="H1414">
        <v>0.1278</v>
      </c>
      <c r="I1414">
        <v>0.1278</v>
      </c>
      <c r="J1414">
        <v>0.1278</v>
      </c>
      <c r="K1414">
        <v>0.1278</v>
      </c>
      <c r="L1414">
        <v>0.1278</v>
      </c>
    </row>
    <row r="1415" spans="1:12" x14ac:dyDescent="0.45">
      <c r="A1415" t="s">
        <v>2059</v>
      </c>
      <c r="B1415">
        <v>2008</v>
      </c>
      <c r="C1415" t="s">
        <v>2005</v>
      </c>
      <c r="D1415">
        <v>0.61129999999999995</v>
      </c>
      <c r="E1415">
        <v>0.61129999999999995</v>
      </c>
      <c r="F1415">
        <v>0.61129999999999995</v>
      </c>
      <c r="G1415">
        <v>0.61129999999999995</v>
      </c>
      <c r="H1415">
        <v>0.61129999999999995</v>
      </c>
      <c r="I1415">
        <v>0.61129999999999995</v>
      </c>
      <c r="J1415">
        <v>0.61129999999999995</v>
      </c>
      <c r="K1415">
        <v>0.61129999999999995</v>
      </c>
      <c r="L1415">
        <v>0.61129999999999995</v>
      </c>
    </row>
    <row r="1416" spans="1:12" x14ac:dyDescent="0.45">
      <c r="A1416" t="s">
        <v>2060</v>
      </c>
      <c r="B1416">
        <v>2008</v>
      </c>
      <c r="C1416" t="s">
        <v>2006</v>
      </c>
      <c r="D1416">
        <v>1.1488</v>
      </c>
      <c r="E1416">
        <v>1.1488</v>
      </c>
      <c r="F1416">
        <v>1.1488</v>
      </c>
      <c r="G1416">
        <v>1.1488</v>
      </c>
      <c r="H1416">
        <v>1.1488</v>
      </c>
      <c r="I1416">
        <v>1.1488</v>
      </c>
      <c r="J1416">
        <v>1.1488</v>
      </c>
      <c r="K1416">
        <v>1.1488</v>
      </c>
      <c r="L1416">
        <v>1.1488</v>
      </c>
    </row>
    <row r="1417" spans="1:12" x14ac:dyDescent="0.45">
      <c r="A1417" t="s">
        <v>2060</v>
      </c>
      <c r="B1417">
        <v>2008</v>
      </c>
      <c r="C1417" t="s">
        <v>2009</v>
      </c>
      <c r="D1417">
        <v>0.12809999999999999</v>
      </c>
      <c r="E1417">
        <v>0.12809999999999999</v>
      </c>
      <c r="F1417">
        <v>0.12809999999999999</v>
      </c>
      <c r="G1417">
        <v>0.12809999999999999</v>
      </c>
      <c r="H1417">
        <v>0.12809999999999999</v>
      </c>
      <c r="I1417">
        <v>0.12809999999999999</v>
      </c>
      <c r="J1417">
        <v>0.12809999999999999</v>
      </c>
      <c r="K1417">
        <v>0.12809999999999999</v>
      </c>
      <c r="L1417">
        <v>0.12809999999999999</v>
      </c>
    </row>
    <row r="1418" spans="1:12" x14ac:dyDescent="0.45">
      <c r="A1418" t="s">
        <v>2060</v>
      </c>
      <c r="B1418">
        <v>2008</v>
      </c>
      <c r="C1418" t="s">
        <v>2007</v>
      </c>
      <c r="D1418">
        <v>4.7000000000000002E-3</v>
      </c>
      <c r="E1418">
        <v>4.7000000000000002E-3</v>
      </c>
      <c r="F1418">
        <v>4.7000000000000002E-3</v>
      </c>
      <c r="G1418">
        <v>4.7000000000000002E-3</v>
      </c>
      <c r="H1418">
        <v>4.7000000000000002E-3</v>
      </c>
      <c r="I1418">
        <v>4.7000000000000002E-3</v>
      </c>
      <c r="J1418">
        <v>4.7000000000000002E-3</v>
      </c>
      <c r="K1418">
        <v>4.7000000000000002E-3</v>
      </c>
      <c r="L1418">
        <v>4.7000000000000002E-3</v>
      </c>
    </row>
    <row r="1419" spans="1:12" x14ac:dyDescent="0.45">
      <c r="A1419" t="s">
        <v>2060</v>
      </c>
      <c r="B1419">
        <v>2008</v>
      </c>
      <c r="C1419" t="s">
        <v>2011</v>
      </c>
      <c r="D1419">
        <v>4.5100000000000001E-2</v>
      </c>
      <c r="E1419">
        <v>4.5100000000000001E-2</v>
      </c>
      <c r="F1419">
        <v>4.5100000000000001E-2</v>
      </c>
      <c r="G1419">
        <v>4.5100000000000001E-2</v>
      </c>
      <c r="H1419">
        <v>4.5100000000000001E-2</v>
      </c>
      <c r="I1419">
        <v>4.5100000000000001E-2</v>
      </c>
      <c r="J1419">
        <v>4.5100000000000001E-2</v>
      </c>
      <c r="K1419">
        <v>4.5100000000000001E-2</v>
      </c>
      <c r="L1419">
        <v>4.5100000000000001E-2</v>
      </c>
    </row>
    <row r="1420" spans="1:12" x14ac:dyDescent="0.45">
      <c r="A1420" t="s">
        <v>2060</v>
      </c>
      <c r="B1420">
        <v>2008</v>
      </c>
      <c r="C1420" t="s">
        <v>2010</v>
      </c>
      <c r="D1420">
        <v>0.2024</v>
      </c>
      <c r="E1420">
        <v>0.2024</v>
      </c>
      <c r="F1420">
        <v>0.2024</v>
      </c>
      <c r="G1420">
        <v>0.2024</v>
      </c>
      <c r="H1420">
        <v>0.2024</v>
      </c>
      <c r="I1420">
        <v>0.2024</v>
      </c>
      <c r="J1420">
        <v>0.2024</v>
      </c>
      <c r="K1420">
        <v>0.2024</v>
      </c>
      <c r="L1420">
        <v>0.2024</v>
      </c>
    </row>
    <row r="1421" spans="1:12" x14ac:dyDescent="0.45">
      <c r="A1421" t="s">
        <v>2060</v>
      </c>
      <c r="B1421">
        <v>2008</v>
      </c>
      <c r="C1421" t="s">
        <v>2005</v>
      </c>
      <c r="D1421">
        <v>1.9248000000000001</v>
      </c>
      <c r="E1421">
        <v>1.9248000000000001</v>
      </c>
      <c r="F1421">
        <v>1.9248000000000001</v>
      </c>
      <c r="G1421">
        <v>1.9248000000000001</v>
      </c>
      <c r="H1421">
        <v>1.9248000000000001</v>
      </c>
      <c r="I1421">
        <v>1.9248000000000001</v>
      </c>
      <c r="J1421">
        <v>1.9248000000000001</v>
      </c>
      <c r="K1421">
        <v>1.9248000000000001</v>
      </c>
      <c r="L1421">
        <v>1.9248000000000001</v>
      </c>
    </row>
    <row r="1422" spans="1:12" x14ac:dyDescent="0.45">
      <c r="A1422" t="s">
        <v>2060</v>
      </c>
      <c r="B1422">
        <v>2008</v>
      </c>
      <c r="C1422" t="s">
        <v>2008</v>
      </c>
      <c r="D1422">
        <v>0.3957</v>
      </c>
      <c r="E1422">
        <v>0.3957</v>
      </c>
      <c r="F1422">
        <v>0.3957</v>
      </c>
      <c r="G1422">
        <v>0.3957</v>
      </c>
      <c r="H1422">
        <v>0.3957</v>
      </c>
      <c r="I1422">
        <v>0.3957</v>
      </c>
      <c r="J1422">
        <v>0.3957</v>
      </c>
      <c r="K1422">
        <v>0.3957</v>
      </c>
      <c r="L1422">
        <v>0.3957</v>
      </c>
    </row>
    <row r="1423" spans="1:12" x14ac:dyDescent="0.45">
      <c r="A1423" t="s">
        <v>2061</v>
      </c>
      <c r="B1423">
        <v>2008</v>
      </c>
      <c r="C1423" t="s">
        <v>2010</v>
      </c>
      <c r="D1423">
        <v>1.84E-2</v>
      </c>
      <c r="E1423">
        <v>1.84E-2</v>
      </c>
      <c r="F1423">
        <v>1.84E-2</v>
      </c>
      <c r="G1423">
        <v>1.84E-2</v>
      </c>
      <c r="H1423">
        <v>1.84E-2</v>
      </c>
      <c r="I1423">
        <v>1.84E-2</v>
      </c>
      <c r="J1423">
        <v>1.84E-2</v>
      </c>
      <c r="K1423">
        <v>1.84E-2</v>
      </c>
      <c r="L1423">
        <v>1.84E-2</v>
      </c>
    </row>
    <row r="1424" spans="1:12" x14ac:dyDescent="0.45">
      <c r="A1424" t="s">
        <v>2061</v>
      </c>
      <c r="B1424">
        <v>2008</v>
      </c>
      <c r="C1424" t="s">
        <v>2009</v>
      </c>
      <c r="D1424">
        <v>1.04E-2</v>
      </c>
      <c r="E1424">
        <v>1.04E-2</v>
      </c>
      <c r="F1424">
        <v>1.04E-2</v>
      </c>
      <c r="G1424">
        <v>1.04E-2</v>
      </c>
      <c r="H1424">
        <v>1.04E-2</v>
      </c>
      <c r="I1424">
        <v>1.04E-2</v>
      </c>
      <c r="J1424">
        <v>1.04E-2</v>
      </c>
      <c r="K1424">
        <v>1.04E-2</v>
      </c>
      <c r="L1424">
        <v>1.04E-2</v>
      </c>
    </row>
    <row r="1425" spans="1:12" x14ac:dyDescent="0.45">
      <c r="A1425" t="s">
        <v>2061</v>
      </c>
      <c r="B1425">
        <v>2008</v>
      </c>
      <c r="C1425" t="s">
        <v>2005</v>
      </c>
      <c r="D1425">
        <v>0.2394</v>
      </c>
      <c r="E1425">
        <v>0.2394</v>
      </c>
      <c r="F1425">
        <v>0.2394</v>
      </c>
      <c r="G1425">
        <v>0.2394</v>
      </c>
      <c r="H1425">
        <v>0.2394</v>
      </c>
      <c r="I1425">
        <v>0.2394</v>
      </c>
      <c r="J1425">
        <v>0.2394</v>
      </c>
      <c r="K1425">
        <v>0.2394</v>
      </c>
      <c r="L1425">
        <v>0.2394</v>
      </c>
    </row>
    <row r="1426" spans="1:12" x14ac:dyDescent="0.45">
      <c r="A1426" t="s">
        <v>2061</v>
      </c>
      <c r="B1426">
        <v>2008</v>
      </c>
      <c r="C1426" t="s">
        <v>2011</v>
      </c>
      <c r="D1426">
        <v>4.1000000000000003E-3</v>
      </c>
      <c r="E1426">
        <v>4.1000000000000003E-3</v>
      </c>
      <c r="F1426">
        <v>4.1000000000000003E-3</v>
      </c>
      <c r="G1426">
        <v>4.1000000000000003E-3</v>
      </c>
      <c r="H1426">
        <v>4.1000000000000003E-3</v>
      </c>
      <c r="I1426">
        <v>4.1000000000000003E-3</v>
      </c>
      <c r="J1426">
        <v>4.1000000000000003E-3</v>
      </c>
      <c r="K1426">
        <v>4.1000000000000003E-3</v>
      </c>
      <c r="L1426">
        <v>4.1000000000000003E-3</v>
      </c>
    </row>
    <row r="1427" spans="1:12" x14ac:dyDescent="0.45">
      <c r="A1427" t="s">
        <v>2061</v>
      </c>
      <c r="B1427">
        <v>2008</v>
      </c>
      <c r="C1427" t="s">
        <v>2006</v>
      </c>
      <c r="D1427">
        <v>0.17</v>
      </c>
      <c r="E1427">
        <v>0.17</v>
      </c>
      <c r="F1427">
        <v>0.17</v>
      </c>
      <c r="G1427">
        <v>0.17</v>
      </c>
      <c r="H1427">
        <v>0.17</v>
      </c>
      <c r="I1427">
        <v>0.17</v>
      </c>
      <c r="J1427">
        <v>0.17</v>
      </c>
      <c r="K1427">
        <v>0.17</v>
      </c>
      <c r="L1427">
        <v>0.17</v>
      </c>
    </row>
    <row r="1428" spans="1:12" x14ac:dyDescent="0.45">
      <c r="A1428" t="s">
        <v>2061</v>
      </c>
      <c r="B1428">
        <v>2008</v>
      </c>
      <c r="C1428" t="s">
        <v>2007</v>
      </c>
      <c r="D1428">
        <v>4.0000000000000002E-4</v>
      </c>
      <c r="E1428">
        <v>4.0000000000000002E-4</v>
      </c>
      <c r="F1428">
        <v>4.0000000000000002E-4</v>
      </c>
      <c r="G1428">
        <v>4.0000000000000002E-4</v>
      </c>
      <c r="H1428">
        <v>4.0000000000000002E-4</v>
      </c>
      <c r="I1428">
        <v>4.0000000000000002E-4</v>
      </c>
      <c r="J1428">
        <v>4.0000000000000002E-4</v>
      </c>
      <c r="K1428">
        <v>4.0000000000000002E-4</v>
      </c>
      <c r="L1428">
        <v>4.0000000000000002E-4</v>
      </c>
    </row>
    <row r="1429" spans="1:12" x14ac:dyDescent="0.45">
      <c r="A1429" t="s">
        <v>2061</v>
      </c>
      <c r="B1429">
        <v>2008</v>
      </c>
      <c r="C1429" t="s">
        <v>2008</v>
      </c>
      <c r="D1429">
        <v>3.5999999999999997E-2</v>
      </c>
      <c r="E1429">
        <v>3.5999999999999997E-2</v>
      </c>
      <c r="F1429">
        <v>3.5999999999999997E-2</v>
      </c>
      <c r="G1429">
        <v>3.5999999999999997E-2</v>
      </c>
      <c r="H1429">
        <v>3.5999999999999997E-2</v>
      </c>
      <c r="I1429">
        <v>3.5999999999999997E-2</v>
      </c>
      <c r="J1429">
        <v>3.5999999999999997E-2</v>
      </c>
      <c r="K1429">
        <v>3.5999999999999997E-2</v>
      </c>
      <c r="L1429">
        <v>3.5999999999999997E-2</v>
      </c>
    </row>
    <row r="1430" spans="1:12" x14ac:dyDescent="0.45">
      <c r="A1430" t="s">
        <v>2004</v>
      </c>
      <c r="B1430">
        <v>2009</v>
      </c>
      <c r="C1430" t="s">
        <v>2005</v>
      </c>
      <c r="D1430">
        <v>1.9755</v>
      </c>
      <c r="E1430">
        <v>1.9755</v>
      </c>
      <c r="F1430">
        <v>1.9755</v>
      </c>
      <c r="G1430">
        <v>1.9755</v>
      </c>
      <c r="H1430">
        <v>1.9755</v>
      </c>
      <c r="I1430">
        <v>1.9755</v>
      </c>
      <c r="J1430">
        <v>1.9755</v>
      </c>
      <c r="K1430">
        <v>1.9755</v>
      </c>
      <c r="L1430">
        <v>1.9755</v>
      </c>
    </row>
    <row r="1431" spans="1:12" x14ac:dyDescent="0.45">
      <c r="A1431" t="s">
        <v>2004</v>
      </c>
      <c r="B1431">
        <v>2009</v>
      </c>
      <c r="C1431" t="s">
        <v>2010</v>
      </c>
      <c r="D1431">
        <v>0.16900000000000001</v>
      </c>
      <c r="E1431">
        <v>0.16900000000000001</v>
      </c>
      <c r="F1431">
        <v>0.16900000000000001</v>
      </c>
      <c r="G1431">
        <v>0.16900000000000001</v>
      </c>
      <c r="H1431">
        <v>0.16900000000000001</v>
      </c>
      <c r="I1431">
        <v>0.16900000000000001</v>
      </c>
      <c r="J1431">
        <v>0.16900000000000001</v>
      </c>
      <c r="K1431">
        <v>0.16900000000000001</v>
      </c>
      <c r="L1431">
        <v>0.16900000000000001</v>
      </c>
    </row>
    <row r="1432" spans="1:12" x14ac:dyDescent="0.45">
      <c r="A1432" t="s">
        <v>2004</v>
      </c>
      <c r="B1432">
        <v>2009</v>
      </c>
      <c r="C1432" t="s">
        <v>2011</v>
      </c>
      <c r="D1432">
        <v>3.6600000000000001E-2</v>
      </c>
      <c r="E1432">
        <v>3.6600000000000001E-2</v>
      </c>
      <c r="F1432">
        <v>3.6600000000000001E-2</v>
      </c>
      <c r="G1432">
        <v>3.6600000000000001E-2</v>
      </c>
      <c r="H1432">
        <v>3.6600000000000001E-2</v>
      </c>
      <c r="I1432">
        <v>3.6600000000000001E-2</v>
      </c>
      <c r="J1432">
        <v>3.6600000000000001E-2</v>
      </c>
      <c r="K1432">
        <v>3.6600000000000001E-2</v>
      </c>
      <c r="L1432">
        <v>3.6600000000000001E-2</v>
      </c>
    </row>
    <row r="1433" spans="1:12" x14ac:dyDescent="0.45">
      <c r="A1433" t="s">
        <v>2004</v>
      </c>
      <c r="B1433">
        <v>2009</v>
      </c>
      <c r="C1433" t="s">
        <v>2009</v>
      </c>
      <c r="D1433">
        <v>0.13100000000000001</v>
      </c>
      <c r="E1433">
        <v>0.13100000000000001</v>
      </c>
      <c r="F1433">
        <v>0.13100000000000001</v>
      </c>
      <c r="G1433">
        <v>0.13100000000000001</v>
      </c>
      <c r="H1433">
        <v>0.13100000000000001</v>
      </c>
      <c r="I1433">
        <v>0.13100000000000001</v>
      </c>
      <c r="J1433">
        <v>0.13100000000000001</v>
      </c>
      <c r="K1433">
        <v>0.13100000000000001</v>
      </c>
      <c r="L1433">
        <v>0.13100000000000001</v>
      </c>
    </row>
    <row r="1434" spans="1:12" x14ac:dyDescent="0.45">
      <c r="A1434" t="s">
        <v>2004</v>
      </c>
      <c r="B1434">
        <v>2009</v>
      </c>
      <c r="C1434" t="s">
        <v>2008</v>
      </c>
      <c r="D1434">
        <v>0.36009999999999998</v>
      </c>
      <c r="E1434">
        <v>0.36009999999999998</v>
      </c>
      <c r="F1434">
        <v>0.36009999999999998</v>
      </c>
      <c r="G1434">
        <v>0.36009999999999998</v>
      </c>
      <c r="H1434">
        <v>0.36009999999999998</v>
      </c>
      <c r="I1434">
        <v>0.36009999999999998</v>
      </c>
      <c r="J1434">
        <v>0.36009999999999998</v>
      </c>
      <c r="K1434">
        <v>0.36009999999999998</v>
      </c>
      <c r="L1434">
        <v>0.36009999999999998</v>
      </c>
    </row>
    <row r="1435" spans="1:12" x14ac:dyDescent="0.45">
      <c r="A1435" t="s">
        <v>2004</v>
      </c>
      <c r="B1435">
        <v>2009</v>
      </c>
      <c r="C1435" t="s">
        <v>2006</v>
      </c>
      <c r="D1435">
        <v>1.2734000000000001</v>
      </c>
      <c r="E1435">
        <v>1.2734000000000001</v>
      </c>
      <c r="F1435">
        <v>1.2734000000000001</v>
      </c>
      <c r="G1435">
        <v>1.2734000000000001</v>
      </c>
      <c r="H1435">
        <v>1.2734000000000001</v>
      </c>
      <c r="I1435">
        <v>1.2734000000000001</v>
      </c>
      <c r="J1435">
        <v>1.2734000000000001</v>
      </c>
      <c r="K1435">
        <v>1.2734000000000001</v>
      </c>
      <c r="L1435">
        <v>1.2734000000000001</v>
      </c>
    </row>
    <row r="1436" spans="1:12" x14ac:dyDescent="0.45">
      <c r="A1436" t="s">
        <v>2004</v>
      </c>
      <c r="B1436">
        <v>2009</v>
      </c>
      <c r="C1436" t="s">
        <v>2007</v>
      </c>
      <c r="D1436">
        <v>5.4999999999999997E-3</v>
      </c>
      <c r="E1436">
        <v>5.4999999999999997E-3</v>
      </c>
      <c r="F1436">
        <v>5.4999999999999997E-3</v>
      </c>
      <c r="G1436">
        <v>5.4999999999999997E-3</v>
      </c>
      <c r="H1436">
        <v>5.4999999999999997E-3</v>
      </c>
      <c r="I1436">
        <v>5.4999999999999997E-3</v>
      </c>
      <c r="J1436">
        <v>5.4999999999999997E-3</v>
      </c>
      <c r="K1436">
        <v>5.4999999999999997E-3</v>
      </c>
      <c r="L1436">
        <v>5.4999999999999997E-3</v>
      </c>
    </row>
    <row r="1437" spans="1:12" x14ac:dyDescent="0.45">
      <c r="A1437" t="s">
        <v>2012</v>
      </c>
      <c r="B1437">
        <v>2009</v>
      </c>
      <c r="C1437" t="s">
        <v>2008</v>
      </c>
      <c r="D1437">
        <v>5.3999999999999999E-2</v>
      </c>
      <c r="E1437">
        <v>5.3999999999999999E-2</v>
      </c>
      <c r="F1437">
        <v>5.3999999999999999E-2</v>
      </c>
      <c r="G1437">
        <v>5.3999999999999999E-2</v>
      </c>
      <c r="H1437">
        <v>5.3999999999999999E-2</v>
      </c>
      <c r="I1437">
        <v>5.3999999999999999E-2</v>
      </c>
      <c r="J1437">
        <v>5.3999999999999999E-2</v>
      </c>
      <c r="K1437">
        <v>5.3999999999999999E-2</v>
      </c>
      <c r="L1437">
        <v>5.3999999999999999E-2</v>
      </c>
    </row>
    <row r="1438" spans="1:12" x14ac:dyDescent="0.45">
      <c r="A1438" t="s">
        <v>2012</v>
      </c>
      <c r="B1438">
        <v>2009</v>
      </c>
      <c r="C1438" t="s">
        <v>2010</v>
      </c>
      <c r="D1438">
        <v>2.53E-2</v>
      </c>
      <c r="E1438">
        <v>2.53E-2</v>
      </c>
      <c r="F1438">
        <v>2.53E-2</v>
      </c>
      <c r="G1438">
        <v>2.53E-2</v>
      </c>
      <c r="H1438">
        <v>2.53E-2</v>
      </c>
      <c r="I1438">
        <v>2.53E-2</v>
      </c>
      <c r="J1438">
        <v>2.53E-2</v>
      </c>
      <c r="K1438">
        <v>2.53E-2</v>
      </c>
      <c r="L1438">
        <v>2.53E-2</v>
      </c>
    </row>
    <row r="1439" spans="1:12" x14ac:dyDescent="0.45">
      <c r="A1439" t="s">
        <v>2012</v>
      </c>
      <c r="B1439">
        <v>2009</v>
      </c>
      <c r="C1439" t="s">
        <v>2011</v>
      </c>
      <c r="D1439">
        <v>5.4999999999999997E-3</v>
      </c>
      <c r="E1439">
        <v>5.4999999999999997E-3</v>
      </c>
      <c r="F1439">
        <v>5.4999999999999997E-3</v>
      </c>
      <c r="G1439">
        <v>5.4999999999999997E-3</v>
      </c>
      <c r="H1439">
        <v>5.4999999999999997E-3</v>
      </c>
      <c r="I1439">
        <v>5.4999999999999997E-3</v>
      </c>
      <c r="J1439">
        <v>5.4999999999999997E-3</v>
      </c>
      <c r="K1439">
        <v>5.4999999999999997E-3</v>
      </c>
      <c r="L1439">
        <v>5.4999999999999997E-3</v>
      </c>
    </row>
    <row r="1440" spans="1:12" x14ac:dyDescent="0.45">
      <c r="A1440" t="s">
        <v>2012</v>
      </c>
      <c r="B1440">
        <v>2009</v>
      </c>
      <c r="C1440" t="s">
        <v>2007</v>
      </c>
      <c r="D1440">
        <v>8.0000000000000004E-4</v>
      </c>
      <c r="E1440">
        <v>8.0000000000000004E-4</v>
      </c>
      <c r="F1440">
        <v>8.0000000000000004E-4</v>
      </c>
      <c r="G1440">
        <v>8.0000000000000004E-4</v>
      </c>
      <c r="H1440">
        <v>8.0000000000000004E-4</v>
      </c>
      <c r="I1440">
        <v>8.0000000000000004E-4</v>
      </c>
      <c r="J1440">
        <v>8.0000000000000004E-4</v>
      </c>
      <c r="K1440">
        <v>8.0000000000000004E-4</v>
      </c>
      <c r="L1440">
        <v>8.0000000000000004E-4</v>
      </c>
    </row>
    <row r="1441" spans="1:12" x14ac:dyDescent="0.45">
      <c r="A1441" t="s">
        <v>2012</v>
      </c>
      <c r="B1441">
        <v>2009</v>
      </c>
      <c r="C1441" t="s">
        <v>2005</v>
      </c>
      <c r="D1441">
        <v>0.2087</v>
      </c>
      <c r="E1441">
        <v>0.2087</v>
      </c>
      <c r="F1441">
        <v>0.2087</v>
      </c>
      <c r="G1441">
        <v>0.2087</v>
      </c>
      <c r="H1441">
        <v>0.2087</v>
      </c>
      <c r="I1441">
        <v>0.2087</v>
      </c>
      <c r="J1441">
        <v>0.2087</v>
      </c>
      <c r="K1441">
        <v>0.2087</v>
      </c>
      <c r="L1441">
        <v>0.2087</v>
      </c>
    </row>
    <row r="1442" spans="1:12" x14ac:dyDescent="0.45">
      <c r="A1442" t="s">
        <v>2012</v>
      </c>
      <c r="B1442">
        <v>2009</v>
      </c>
      <c r="C1442" t="s">
        <v>2009</v>
      </c>
      <c r="D1442">
        <v>1.52E-2</v>
      </c>
      <c r="E1442">
        <v>1.52E-2</v>
      </c>
      <c r="F1442">
        <v>1.52E-2</v>
      </c>
      <c r="G1442">
        <v>1.52E-2</v>
      </c>
      <c r="H1442">
        <v>1.52E-2</v>
      </c>
      <c r="I1442">
        <v>1.52E-2</v>
      </c>
      <c r="J1442">
        <v>1.52E-2</v>
      </c>
      <c r="K1442">
        <v>1.52E-2</v>
      </c>
      <c r="L1442">
        <v>1.52E-2</v>
      </c>
    </row>
    <row r="1443" spans="1:12" x14ac:dyDescent="0.45">
      <c r="A1443" t="s">
        <v>2012</v>
      </c>
      <c r="B1443">
        <v>2009</v>
      </c>
      <c r="C1443" t="s">
        <v>2006</v>
      </c>
      <c r="D1443">
        <v>0.10780000000000001</v>
      </c>
      <c r="E1443">
        <v>0.10780000000000001</v>
      </c>
      <c r="F1443">
        <v>0.10780000000000001</v>
      </c>
      <c r="G1443">
        <v>0.10780000000000001</v>
      </c>
      <c r="H1443">
        <v>0.10780000000000001</v>
      </c>
      <c r="I1443">
        <v>0.10780000000000001</v>
      </c>
      <c r="J1443">
        <v>0.10780000000000001</v>
      </c>
      <c r="K1443">
        <v>0.10780000000000001</v>
      </c>
      <c r="L1443">
        <v>0.10780000000000001</v>
      </c>
    </row>
    <row r="1444" spans="1:12" x14ac:dyDescent="0.45">
      <c r="A1444" t="s">
        <v>2013</v>
      </c>
      <c r="B1444">
        <v>2009</v>
      </c>
      <c r="C1444" t="s">
        <v>2011</v>
      </c>
      <c r="D1444">
        <v>5.1700000000000003E-2</v>
      </c>
      <c r="E1444">
        <v>5.1700000000000003E-2</v>
      </c>
      <c r="F1444">
        <v>5.1700000000000003E-2</v>
      </c>
      <c r="G1444">
        <v>5.1700000000000003E-2</v>
      </c>
      <c r="H1444">
        <v>5.1700000000000003E-2</v>
      </c>
      <c r="I1444">
        <v>5.1700000000000003E-2</v>
      </c>
      <c r="J1444">
        <v>5.1700000000000003E-2</v>
      </c>
      <c r="K1444">
        <v>5.1700000000000003E-2</v>
      </c>
      <c r="L1444">
        <v>5.1700000000000003E-2</v>
      </c>
    </row>
    <row r="1445" spans="1:12" x14ac:dyDescent="0.45">
      <c r="A1445" t="s">
        <v>2013</v>
      </c>
      <c r="B1445">
        <v>2009</v>
      </c>
      <c r="C1445" t="s">
        <v>2009</v>
      </c>
      <c r="D1445">
        <v>0.14169999999999999</v>
      </c>
      <c r="E1445">
        <v>0.14169999999999999</v>
      </c>
      <c r="F1445">
        <v>0.14169999999999999</v>
      </c>
      <c r="G1445">
        <v>0.14169999999999999</v>
      </c>
      <c r="H1445">
        <v>0.14169999999999999</v>
      </c>
      <c r="I1445">
        <v>0.14169999999999999</v>
      </c>
      <c r="J1445">
        <v>0.14169999999999999</v>
      </c>
      <c r="K1445">
        <v>0.14169999999999999</v>
      </c>
      <c r="L1445">
        <v>0.14169999999999999</v>
      </c>
    </row>
    <row r="1446" spans="1:12" x14ac:dyDescent="0.45">
      <c r="A1446" t="s">
        <v>2013</v>
      </c>
      <c r="B1446">
        <v>2009</v>
      </c>
      <c r="C1446" t="s">
        <v>2008</v>
      </c>
      <c r="D1446">
        <v>0.50890000000000002</v>
      </c>
      <c r="E1446">
        <v>0.50890000000000002</v>
      </c>
      <c r="F1446">
        <v>0.50890000000000002</v>
      </c>
      <c r="G1446">
        <v>0.50890000000000002</v>
      </c>
      <c r="H1446">
        <v>0.50890000000000002</v>
      </c>
      <c r="I1446">
        <v>0.50890000000000002</v>
      </c>
      <c r="J1446">
        <v>0.50890000000000002</v>
      </c>
      <c r="K1446">
        <v>0.50890000000000002</v>
      </c>
      <c r="L1446">
        <v>0.50890000000000002</v>
      </c>
    </row>
    <row r="1447" spans="1:12" x14ac:dyDescent="0.45">
      <c r="A1447" t="s">
        <v>2013</v>
      </c>
      <c r="B1447">
        <v>2009</v>
      </c>
      <c r="C1447" t="s">
        <v>2005</v>
      </c>
      <c r="D1447">
        <v>2.2025999999999999</v>
      </c>
      <c r="E1447">
        <v>2.2025999999999999</v>
      </c>
      <c r="F1447">
        <v>2.2025999999999999</v>
      </c>
      <c r="G1447">
        <v>2.2025999999999999</v>
      </c>
      <c r="H1447">
        <v>2.2025999999999999</v>
      </c>
      <c r="I1447">
        <v>2.2025999999999999</v>
      </c>
      <c r="J1447">
        <v>2.2025999999999999</v>
      </c>
      <c r="K1447">
        <v>2.2025999999999999</v>
      </c>
      <c r="L1447">
        <v>2.2025999999999999</v>
      </c>
    </row>
    <row r="1448" spans="1:12" x14ac:dyDescent="0.45">
      <c r="A1448" t="s">
        <v>2013</v>
      </c>
      <c r="B1448">
        <v>2009</v>
      </c>
      <c r="C1448" t="s">
        <v>2007</v>
      </c>
      <c r="D1448">
        <v>7.7000000000000002E-3</v>
      </c>
      <c r="E1448">
        <v>7.7000000000000002E-3</v>
      </c>
      <c r="F1448">
        <v>7.7000000000000002E-3</v>
      </c>
      <c r="G1448">
        <v>7.7000000000000002E-3</v>
      </c>
      <c r="H1448">
        <v>7.7000000000000002E-3</v>
      </c>
      <c r="I1448">
        <v>7.7000000000000002E-3</v>
      </c>
      <c r="J1448">
        <v>7.7000000000000002E-3</v>
      </c>
      <c r="K1448">
        <v>7.7000000000000002E-3</v>
      </c>
      <c r="L1448">
        <v>7.7000000000000002E-3</v>
      </c>
    </row>
    <row r="1449" spans="1:12" x14ac:dyDescent="0.45">
      <c r="A1449" t="s">
        <v>2013</v>
      </c>
      <c r="B1449">
        <v>2009</v>
      </c>
      <c r="C1449" t="s">
        <v>2006</v>
      </c>
      <c r="D1449">
        <v>1.2536</v>
      </c>
      <c r="E1449">
        <v>1.2536</v>
      </c>
      <c r="F1449">
        <v>1.2536</v>
      </c>
      <c r="G1449">
        <v>1.2536</v>
      </c>
      <c r="H1449">
        <v>1.2536</v>
      </c>
      <c r="I1449">
        <v>1.2536</v>
      </c>
      <c r="J1449">
        <v>1.2536</v>
      </c>
      <c r="K1449">
        <v>1.2536</v>
      </c>
      <c r="L1449">
        <v>1.2536</v>
      </c>
    </row>
    <row r="1450" spans="1:12" x14ac:dyDescent="0.45">
      <c r="A1450" t="s">
        <v>2013</v>
      </c>
      <c r="B1450">
        <v>2009</v>
      </c>
      <c r="C1450" t="s">
        <v>2010</v>
      </c>
      <c r="D1450">
        <v>0.2389</v>
      </c>
      <c r="E1450">
        <v>0.2389</v>
      </c>
      <c r="F1450">
        <v>0.2389</v>
      </c>
      <c r="G1450">
        <v>0.2389</v>
      </c>
      <c r="H1450">
        <v>0.2389</v>
      </c>
      <c r="I1450">
        <v>0.2389</v>
      </c>
      <c r="J1450">
        <v>0.2389</v>
      </c>
      <c r="K1450">
        <v>0.2389</v>
      </c>
      <c r="L1450">
        <v>0.2389</v>
      </c>
    </row>
    <row r="1451" spans="1:12" x14ac:dyDescent="0.45">
      <c r="A1451" t="s">
        <v>2014</v>
      </c>
      <c r="B1451">
        <v>2009</v>
      </c>
      <c r="C1451" t="s">
        <v>2009</v>
      </c>
      <c r="D1451">
        <v>8.0199999999999994E-2</v>
      </c>
      <c r="E1451">
        <v>8.0199999999999994E-2</v>
      </c>
      <c r="F1451">
        <v>8.0199999999999994E-2</v>
      </c>
      <c r="G1451">
        <v>8.0199999999999994E-2</v>
      </c>
      <c r="H1451">
        <v>8.0199999999999994E-2</v>
      </c>
      <c r="I1451">
        <v>8.0199999999999994E-2</v>
      </c>
      <c r="J1451">
        <v>8.0199999999999994E-2</v>
      </c>
      <c r="K1451">
        <v>8.0199999999999994E-2</v>
      </c>
      <c r="L1451">
        <v>8.0199999999999994E-2</v>
      </c>
    </row>
    <row r="1452" spans="1:12" x14ac:dyDescent="0.45">
      <c r="A1452" t="s">
        <v>2014</v>
      </c>
      <c r="B1452">
        <v>2009</v>
      </c>
      <c r="C1452" t="s">
        <v>2011</v>
      </c>
      <c r="D1452">
        <v>2.2800000000000001E-2</v>
      </c>
      <c r="E1452">
        <v>2.2800000000000001E-2</v>
      </c>
      <c r="F1452">
        <v>2.2800000000000001E-2</v>
      </c>
      <c r="G1452">
        <v>2.2800000000000001E-2</v>
      </c>
      <c r="H1452">
        <v>2.2800000000000001E-2</v>
      </c>
      <c r="I1452">
        <v>2.2800000000000001E-2</v>
      </c>
      <c r="J1452">
        <v>2.2800000000000001E-2</v>
      </c>
      <c r="K1452">
        <v>2.2800000000000001E-2</v>
      </c>
      <c r="L1452">
        <v>2.2800000000000001E-2</v>
      </c>
    </row>
    <row r="1453" spans="1:12" x14ac:dyDescent="0.45">
      <c r="A1453" t="s">
        <v>2014</v>
      </c>
      <c r="B1453">
        <v>2009</v>
      </c>
      <c r="C1453" t="s">
        <v>2005</v>
      </c>
      <c r="D1453">
        <v>1.0961000000000001</v>
      </c>
      <c r="E1453">
        <v>1.0961000000000001</v>
      </c>
      <c r="F1453">
        <v>1.0961000000000001</v>
      </c>
      <c r="G1453">
        <v>1.0961000000000001</v>
      </c>
      <c r="H1453">
        <v>1.0961000000000001</v>
      </c>
      <c r="I1453">
        <v>1.0961000000000001</v>
      </c>
      <c r="J1453">
        <v>1.0961000000000001</v>
      </c>
      <c r="K1453">
        <v>1.0961000000000001</v>
      </c>
      <c r="L1453">
        <v>1.0961000000000001</v>
      </c>
    </row>
    <row r="1454" spans="1:12" x14ac:dyDescent="0.45">
      <c r="A1454" t="s">
        <v>2014</v>
      </c>
      <c r="B1454">
        <v>2009</v>
      </c>
      <c r="C1454" t="s">
        <v>2006</v>
      </c>
      <c r="D1454">
        <v>0.66</v>
      </c>
      <c r="E1454">
        <v>0.66</v>
      </c>
      <c r="F1454">
        <v>0.66</v>
      </c>
      <c r="G1454">
        <v>0.66</v>
      </c>
      <c r="H1454">
        <v>0.66</v>
      </c>
      <c r="I1454">
        <v>0.66</v>
      </c>
      <c r="J1454">
        <v>0.66</v>
      </c>
      <c r="K1454">
        <v>0.66</v>
      </c>
      <c r="L1454">
        <v>0.66</v>
      </c>
    </row>
    <row r="1455" spans="1:12" x14ac:dyDescent="0.45">
      <c r="A1455" t="s">
        <v>2014</v>
      </c>
      <c r="B1455">
        <v>2009</v>
      </c>
      <c r="C1455" t="s">
        <v>2007</v>
      </c>
      <c r="D1455">
        <v>3.3999999999999998E-3</v>
      </c>
      <c r="E1455">
        <v>3.3999999999999998E-3</v>
      </c>
      <c r="F1455">
        <v>3.3999999999999998E-3</v>
      </c>
      <c r="G1455">
        <v>3.3999999999999998E-3</v>
      </c>
      <c r="H1455">
        <v>3.3999999999999998E-3</v>
      </c>
      <c r="I1455">
        <v>3.3999999999999998E-3</v>
      </c>
      <c r="J1455">
        <v>3.3999999999999998E-3</v>
      </c>
      <c r="K1455">
        <v>3.3999999999999998E-3</v>
      </c>
      <c r="L1455">
        <v>3.3999999999999998E-3</v>
      </c>
    </row>
    <row r="1456" spans="1:12" x14ac:dyDescent="0.45">
      <c r="A1456" t="s">
        <v>2014</v>
      </c>
      <c r="B1456">
        <v>2009</v>
      </c>
      <c r="C1456" t="s">
        <v>2010</v>
      </c>
      <c r="D1456">
        <v>0.1053</v>
      </c>
      <c r="E1456">
        <v>0.1053</v>
      </c>
      <c r="F1456">
        <v>0.1053</v>
      </c>
      <c r="G1456">
        <v>0.1053</v>
      </c>
      <c r="H1456">
        <v>0.1053</v>
      </c>
      <c r="I1456">
        <v>0.1053</v>
      </c>
      <c r="J1456">
        <v>0.1053</v>
      </c>
      <c r="K1456">
        <v>0.1053</v>
      </c>
      <c r="L1456">
        <v>0.1053</v>
      </c>
    </row>
    <row r="1457" spans="1:12" x14ac:dyDescent="0.45">
      <c r="A1457" t="s">
        <v>2014</v>
      </c>
      <c r="B1457">
        <v>2009</v>
      </c>
      <c r="C1457" t="s">
        <v>2008</v>
      </c>
      <c r="D1457">
        <v>0.22439999999999999</v>
      </c>
      <c r="E1457">
        <v>0.22439999999999999</v>
      </c>
      <c r="F1457">
        <v>0.22439999999999999</v>
      </c>
      <c r="G1457">
        <v>0.22439999999999999</v>
      </c>
      <c r="H1457">
        <v>0.22439999999999999</v>
      </c>
      <c r="I1457">
        <v>0.22439999999999999</v>
      </c>
      <c r="J1457">
        <v>0.22439999999999999</v>
      </c>
      <c r="K1457">
        <v>0.22439999999999999</v>
      </c>
      <c r="L1457">
        <v>0.22439999999999999</v>
      </c>
    </row>
    <row r="1458" spans="1:12" x14ac:dyDescent="0.45">
      <c r="A1458" t="s">
        <v>2015</v>
      </c>
      <c r="B1458">
        <v>2009</v>
      </c>
      <c r="C1458" t="s">
        <v>2007</v>
      </c>
      <c r="D1458">
        <v>4.4999999999999998E-2</v>
      </c>
      <c r="E1458">
        <v>4.4999999999999998E-2</v>
      </c>
      <c r="F1458">
        <v>4.4999999999999998E-2</v>
      </c>
      <c r="G1458">
        <v>4.4999999999999998E-2</v>
      </c>
      <c r="H1458">
        <v>4.4999999999999998E-2</v>
      </c>
      <c r="I1458">
        <v>4.4999999999999998E-2</v>
      </c>
      <c r="J1458">
        <v>4.4999999999999998E-2</v>
      </c>
      <c r="K1458">
        <v>4.4999999999999998E-2</v>
      </c>
      <c r="L1458">
        <v>4.4999999999999998E-2</v>
      </c>
    </row>
    <row r="1459" spans="1:12" x14ac:dyDescent="0.45">
      <c r="A1459" t="s">
        <v>2015</v>
      </c>
      <c r="B1459">
        <v>2009</v>
      </c>
      <c r="C1459" t="s">
        <v>2009</v>
      </c>
      <c r="D1459">
        <v>0.76800000000000002</v>
      </c>
      <c r="E1459">
        <v>0.76800000000000002</v>
      </c>
      <c r="F1459">
        <v>0.76800000000000002</v>
      </c>
      <c r="G1459">
        <v>0.76800000000000002</v>
      </c>
      <c r="H1459">
        <v>0.76800000000000002</v>
      </c>
      <c r="I1459">
        <v>0.76800000000000002</v>
      </c>
      <c r="J1459">
        <v>0.76800000000000002</v>
      </c>
      <c r="K1459">
        <v>0.76800000000000002</v>
      </c>
      <c r="L1459">
        <v>0.76800000000000002</v>
      </c>
    </row>
    <row r="1460" spans="1:12" x14ac:dyDescent="0.45">
      <c r="A1460" t="s">
        <v>2015</v>
      </c>
      <c r="B1460">
        <v>2009</v>
      </c>
      <c r="C1460" t="s">
        <v>2010</v>
      </c>
      <c r="D1460">
        <v>1.389</v>
      </c>
      <c r="E1460">
        <v>1.389</v>
      </c>
      <c r="F1460">
        <v>1.389</v>
      </c>
      <c r="G1460">
        <v>1.389</v>
      </c>
      <c r="H1460">
        <v>1.389</v>
      </c>
      <c r="I1460">
        <v>1.389</v>
      </c>
      <c r="J1460">
        <v>1.389</v>
      </c>
      <c r="K1460">
        <v>1.389</v>
      </c>
      <c r="L1460">
        <v>1.389</v>
      </c>
    </row>
    <row r="1461" spans="1:12" x14ac:dyDescent="0.45">
      <c r="A1461" t="s">
        <v>2015</v>
      </c>
      <c r="B1461">
        <v>2009</v>
      </c>
      <c r="C1461" t="s">
        <v>2011</v>
      </c>
      <c r="D1461">
        <v>0.30070000000000002</v>
      </c>
      <c r="E1461">
        <v>0.30070000000000002</v>
      </c>
      <c r="F1461">
        <v>0.30070000000000002</v>
      </c>
      <c r="G1461">
        <v>0.30070000000000002</v>
      </c>
      <c r="H1461">
        <v>0.30070000000000002</v>
      </c>
      <c r="I1461">
        <v>0.30070000000000002</v>
      </c>
      <c r="J1461">
        <v>0.30070000000000002</v>
      </c>
      <c r="K1461">
        <v>0.30070000000000002</v>
      </c>
      <c r="L1461">
        <v>0.30070000000000002</v>
      </c>
    </row>
    <row r="1462" spans="1:12" x14ac:dyDescent="0.45">
      <c r="A1462" t="s">
        <v>2015</v>
      </c>
      <c r="B1462">
        <v>2009</v>
      </c>
      <c r="C1462" t="s">
        <v>2008</v>
      </c>
      <c r="D1462">
        <v>2.9594</v>
      </c>
      <c r="E1462">
        <v>2.9594</v>
      </c>
      <c r="F1462">
        <v>2.9594</v>
      </c>
      <c r="G1462">
        <v>2.9594</v>
      </c>
      <c r="H1462">
        <v>2.9594</v>
      </c>
      <c r="I1462">
        <v>2.9594</v>
      </c>
      <c r="J1462">
        <v>2.9594</v>
      </c>
      <c r="K1462">
        <v>2.9594</v>
      </c>
      <c r="L1462">
        <v>2.9594</v>
      </c>
    </row>
    <row r="1463" spans="1:12" x14ac:dyDescent="0.45">
      <c r="A1463" t="s">
        <v>2015</v>
      </c>
      <c r="B1463">
        <v>2009</v>
      </c>
      <c r="C1463" t="s">
        <v>2005</v>
      </c>
      <c r="D1463">
        <v>11.256399999999999</v>
      </c>
      <c r="E1463">
        <v>11.256399999999999</v>
      </c>
      <c r="F1463">
        <v>11.256399999999999</v>
      </c>
      <c r="G1463">
        <v>11.256399999999999</v>
      </c>
      <c r="H1463">
        <v>11.256399999999999</v>
      </c>
      <c r="I1463">
        <v>11.256399999999999</v>
      </c>
      <c r="J1463">
        <v>11.256399999999999</v>
      </c>
      <c r="K1463">
        <v>11.256399999999999</v>
      </c>
      <c r="L1463">
        <v>11.256399999999999</v>
      </c>
    </row>
    <row r="1464" spans="1:12" x14ac:dyDescent="0.45">
      <c r="A1464" t="s">
        <v>2015</v>
      </c>
      <c r="B1464">
        <v>2009</v>
      </c>
      <c r="C1464" t="s">
        <v>2006</v>
      </c>
      <c r="D1464">
        <v>5.7942999999999998</v>
      </c>
      <c r="E1464">
        <v>5.7942999999999998</v>
      </c>
      <c r="F1464">
        <v>5.7942999999999998</v>
      </c>
      <c r="G1464">
        <v>5.7942999999999998</v>
      </c>
      <c r="H1464">
        <v>5.7942999999999998</v>
      </c>
      <c r="I1464">
        <v>5.7942999999999998</v>
      </c>
      <c r="J1464">
        <v>5.7942999999999998</v>
      </c>
      <c r="K1464">
        <v>5.7942999999999998</v>
      </c>
      <c r="L1464">
        <v>5.7942999999999998</v>
      </c>
    </row>
    <row r="1465" spans="1:12" x14ac:dyDescent="0.45">
      <c r="A1465" t="s">
        <v>2016</v>
      </c>
      <c r="B1465">
        <v>2009</v>
      </c>
      <c r="C1465" t="s">
        <v>2008</v>
      </c>
      <c r="D1465">
        <v>0.37630000000000002</v>
      </c>
      <c r="E1465">
        <v>0.37630000000000002</v>
      </c>
      <c r="F1465">
        <v>0.37630000000000002</v>
      </c>
      <c r="G1465">
        <v>0.37630000000000002</v>
      </c>
      <c r="H1465">
        <v>0.37630000000000002</v>
      </c>
      <c r="I1465">
        <v>0.37630000000000002</v>
      </c>
      <c r="J1465">
        <v>0.37630000000000002</v>
      </c>
      <c r="K1465">
        <v>0.37630000000000002</v>
      </c>
      <c r="L1465">
        <v>0.37630000000000002</v>
      </c>
    </row>
    <row r="1466" spans="1:12" x14ac:dyDescent="0.45">
      <c r="A1466" t="s">
        <v>2016</v>
      </c>
      <c r="B1466">
        <v>2009</v>
      </c>
      <c r="C1466" t="s">
        <v>2007</v>
      </c>
      <c r="D1466">
        <v>5.7000000000000002E-3</v>
      </c>
      <c r="E1466">
        <v>5.7000000000000002E-3</v>
      </c>
      <c r="F1466">
        <v>5.7000000000000002E-3</v>
      </c>
      <c r="G1466">
        <v>5.7000000000000002E-3</v>
      </c>
      <c r="H1466">
        <v>5.7000000000000002E-3</v>
      </c>
      <c r="I1466">
        <v>5.7000000000000002E-3</v>
      </c>
      <c r="J1466">
        <v>5.7000000000000002E-3</v>
      </c>
      <c r="K1466">
        <v>5.7000000000000002E-3</v>
      </c>
      <c r="L1466">
        <v>5.7000000000000002E-3</v>
      </c>
    </row>
    <row r="1467" spans="1:12" x14ac:dyDescent="0.45">
      <c r="A1467" t="s">
        <v>2016</v>
      </c>
      <c r="B1467">
        <v>2009</v>
      </c>
      <c r="C1467" t="s">
        <v>2009</v>
      </c>
      <c r="D1467">
        <v>0.10780000000000001</v>
      </c>
      <c r="E1467">
        <v>0.10780000000000001</v>
      </c>
      <c r="F1467">
        <v>0.10780000000000001</v>
      </c>
      <c r="G1467">
        <v>0.10780000000000001</v>
      </c>
      <c r="H1467">
        <v>0.10780000000000001</v>
      </c>
      <c r="I1467">
        <v>0.10780000000000001</v>
      </c>
      <c r="J1467">
        <v>0.10780000000000001</v>
      </c>
      <c r="K1467">
        <v>0.10780000000000001</v>
      </c>
      <c r="L1467">
        <v>0.10780000000000001</v>
      </c>
    </row>
    <row r="1468" spans="1:12" x14ac:dyDescent="0.45">
      <c r="A1468" t="s">
        <v>2016</v>
      </c>
      <c r="B1468">
        <v>2009</v>
      </c>
      <c r="C1468" t="s">
        <v>2006</v>
      </c>
      <c r="D1468">
        <v>0.96799999999999997</v>
      </c>
      <c r="E1468">
        <v>0.96799999999999997</v>
      </c>
      <c r="F1468">
        <v>0.96799999999999997</v>
      </c>
      <c r="G1468">
        <v>0.96799999999999997</v>
      </c>
      <c r="H1468">
        <v>0.96799999999999997</v>
      </c>
      <c r="I1468">
        <v>0.96799999999999997</v>
      </c>
      <c r="J1468">
        <v>0.96799999999999997</v>
      </c>
      <c r="K1468">
        <v>0.96799999999999997</v>
      </c>
      <c r="L1468">
        <v>0.96799999999999997</v>
      </c>
    </row>
    <row r="1469" spans="1:12" x14ac:dyDescent="0.45">
      <c r="A1469" t="s">
        <v>2016</v>
      </c>
      <c r="B1469">
        <v>2009</v>
      </c>
      <c r="C1469" t="s">
        <v>2011</v>
      </c>
      <c r="D1469">
        <v>3.8199999999999998E-2</v>
      </c>
      <c r="E1469">
        <v>3.8199999999999998E-2</v>
      </c>
      <c r="F1469">
        <v>3.8199999999999998E-2</v>
      </c>
      <c r="G1469">
        <v>3.8199999999999998E-2</v>
      </c>
      <c r="H1469">
        <v>3.8199999999999998E-2</v>
      </c>
      <c r="I1469">
        <v>3.8199999999999998E-2</v>
      </c>
      <c r="J1469">
        <v>3.8199999999999998E-2</v>
      </c>
      <c r="K1469">
        <v>3.8199999999999998E-2</v>
      </c>
      <c r="L1469">
        <v>3.8199999999999998E-2</v>
      </c>
    </row>
    <row r="1470" spans="1:12" x14ac:dyDescent="0.45">
      <c r="A1470" t="s">
        <v>2016</v>
      </c>
      <c r="B1470">
        <v>2009</v>
      </c>
      <c r="C1470" t="s">
        <v>2005</v>
      </c>
      <c r="D1470">
        <v>1.6727000000000001</v>
      </c>
      <c r="E1470">
        <v>1.6727000000000001</v>
      </c>
      <c r="F1470">
        <v>1.6727000000000001</v>
      </c>
      <c r="G1470">
        <v>1.6727000000000001</v>
      </c>
      <c r="H1470">
        <v>1.6727000000000001</v>
      </c>
      <c r="I1470">
        <v>1.6727000000000001</v>
      </c>
      <c r="J1470">
        <v>1.6727000000000001</v>
      </c>
      <c r="K1470">
        <v>1.6727000000000001</v>
      </c>
      <c r="L1470">
        <v>1.6727000000000001</v>
      </c>
    </row>
    <row r="1471" spans="1:12" x14ac:dyDescent="0.45">
      <c r="A1471" t="s">
        <v>2016</v>
      </c>
      <c r="B1471">
        <v>2009</v>
      </c>
      <c r="C1471" t="s">
        <v>2010</v>
      </c>
      <c r="D1471">
        <v>0.17660000000000001</v>
      </c>
      <c r="E1471">
        <v>0.17660000000000001</v>
      </c>
      <c r="F1471">
        <v>0.17660000000000001</v>
      </c>
      <c r="G1471">
        <v>0.17660000000000001</v>
      </c>
      <c r="H1471">
        <v>0.17660000000000001</v>
      </c>
      <c r="I1471">
        <v>0.17660000000000001</v>
      </c>
      <c r="J1471">
        <v>0.17660000000000001</v>
      </c>
      <c r="K1471">
        <v>0.17660000000000001</v>
      </c>
      <c r="L1471">
        <v>0.17660000000000001</v>
      </c>
    </row>
    <row r="1472" spans="1:12" x14ac:dyDescent="0.45">
      <c r="A1472" t="s">
        <v>2017</v>
      </c>
      <c r="B1472">
        <v>2009</v>
      </c>
      <c r="C1472" t="s">
        <v>2007</v>
      </c>
      <c r="D1472">
        <v>4.3E-3</v>
      </c>
      <c r="E1472">
        <v>4.3E-3</v>
      </c>
      <c r="F1472">
        <v>4.3E-3</v>
      </c>
      <c r="G1472">
        <v>4.3E-3</v>
      </c>
      <c r="H1472">
        <v>4.3E-3</v>
      </c>
      <c r="I1472">
        <v>4.3E-3</v>
      </c>
      <c r="J1472">
        <v>4.3E-3</v>
      </c>
      <c r="K1472">
        <v>4.3E-3</v>
      </c>
      <c r="L1472">
        <v>4.3E-3</v>
      </c>
    </row>
    <row r="1473" spans="1:12" x14ac:dyDescent="0.45">
      <c r="A1473" t="s">
        <v>2017</v>
      </c>
      <c r="B1473">
        <v>2009</v>
      </c>
      <c r="C1473" t="s">
        <v>2005</v>
      </c>
      <c r="D1473">
        <v>1.1669</v>
      </c>
      <c r="E1473">
        <v>1.1669</v>
      </c>
      <c r="F1473">
        <v>1.1669</v>
      </c>
      <c r="G1473">
        <v>1.1669</v>
      </c>
      <c r="H1473">
        <v>1.1669</v>
      </c>
      <c r="I1473">
        <v>1.1669</v>
      </c>
      <c r="J1473">
        <v>1.1669</v>
      </c>
      <c r="K1473">
        <v>1.1669</v>
      </c>
      <c r="L1473">
        <v>1.1669</v>
      </c>
    </row>
    <row r="1474" spans="1:12" x14ac:dyDescent="0.45">
      <c r="A1474" t="s">
        <v>2017</v>
      </c>
      <c r="B1474">
        <v>2009</v>
      </c>
      <c r="C1474" t="s">
        <v>2010</v>
      </c>
      <c r="D1474">
        <v>0.13139999999999999</v>
      </c>
      <c r="E1474">
        <v>0.13139999999999999</v>
      </c>
      <c r="F1474">
        <v>0.13139999999999999</v>
      </c>
      <c r="G1474">
        <v>0.13139999999999999</v>
      </c>
      <c r="H1474">
        <v>0.13139999999999999</v>
      </c>
      <c r="I1474">
        <v>0.13139999999999999</v>
      </c>
      <c r="J1474">
        <v>0.13139999999999999</v>
      </c>
      <c r="K1474">
        <v>0.13139999999999999</v>
      </c>
      <c r="L1474">
        <v>0.13139999999999999</v>
      </c>
    </row>
    <row r="1475" spans="1:12" x14ac:dyDescent="0.45">
      <c r="A1475" t="s">
        <v>2017</v>
      </c>
      <c r="B1475">
        <v>2009</v>
      </c>
      <c r="C1475" t="s">
        <v>2009</v>
      </c>
      <c r="D1475">
        <v>7.8899999999999998E-2</v>
      </c>
      <c r="E1475">
        <v>7.8899999999999998E-2</v>
      </c>
      <c r="F1475">
        <v>7.8899999999999998E-2</v>
      </c>
      <c r="G1475">
        <v>7.8899999999999998E-2</v>
      </c>
      <c r="H1475">
        <v>7.8899999999999998E-2</v>
      </c>
      <c r="I1475">
        <v>7.8899999999999998E-2</v>
      </c>
      <c r="J1475">
        <v>7.8899999999999998E-2</v>
      </c>
      <c r="K1475">
        <v>7.8899999999999998E-2</v>
      </c>
      <c r="L1475">
        <v>7.8899999999999998E-2</v>
      </c>
    </row>
    <row r="1476" spans="1:12" x14ac:dyDescent="0.45">
      <c r="A1476" t="s">
        <v>2017</v>
      </c>
      <c r="B1476">
        <v>2009</v>
      </c>
      <c r="C1476" t="s">
        <v>2008</v>
      </c>
      <c r="D1476">
        <v>0.28010000000000002</v>
      </c>
      <c r="E1476">
        <v>0.28010000000000002</v>
      </c>
      <c r="F1476">
        <v>0.28010000000000002</v>
      </c>
      <c r="G1476">
        <v>0.28010000000000002</v>
      </c>
      <c r="H1476">
        <v>0.28010000000000002</v>
      </c>
      <c r="I1476">
        <v>0.28010000000000002</v>
      </c>
      <c r="J1476">
        <v>0.28010000000000002</v>
      </c>
      <c r="K1476">
        <v>0.28010000000000002</v>
      </c>
      <c r="L1476">
        <v>0.28010000000000002</v>
      </c>
    </row>
    <row r="1477" spans="1:12" x14ac:dyDescent="0.45">
      <c r="A1477" t="s">
        <v>2017</v>
      </c>
      <c r="B1477">
        <v>2009</v>
      </c>
      <c r="C1477" t="s">
        <v>2011</v>
      </c>
      <c r="D1477">
        <v>2.8500000000000001E-2</v>
      </c>
      <c r="E1477">
        <v>2.8500000000000001E-2</v>
      </c>
      <c r="F1477">
        <v>2.8500000000000001E-2</v>
      </c>
      <c r="G1477">
        <v>2.8500000000000001E-2</v>
      </c>
      <c r="H1477">
        <v>2.8500000000000001E-2</v>
      </c>
      <c r="I1477">
        <v>2.8500000000000001E-2</v>
      </c>
      <c r="J1477">
        <v>2.8500000000000001E-2</v>
      </c>
      <c r="K1477">
        <v>2.8500000000000001E-2</v>
      </c>
      <c r="L1477">
        <v>2.8500000000000001E-2</v>
      </c>
    </row>
    <row r="1478" spans="1:12" x14ac:dyDescent="0.45">
      <c r="A1478" t="s">
        <v>2017</v>
      </c>
      <c r="B1478">
        <v>2009</v>
      </c>
      <c r="C1478" t="s">
        <v>2006</v>
      </c>
      <c r="D1478">
        <v>0.64380000000000004</v>
      </c>
      <c r="E1478">
        <v>0.64380000000000004</v>
      </c>
      <c r="F1478">
        <v>0.64380000000000004</v>
      </c>
      <c r="G1478">
        <v>0.64380000000000004</v>
      </c>
      <c r="H1478">
        <v>0.64380000000000004</v>
      </c>
      <c r="I1478">
        <v>0.64380000000000004</v>
      </c>
      <c r="J1478">
        <v>0.64380000000000004</v>
      </c>
      <c r="K1478">
        <v>0.64380000000000004</v>
      </c>
      <c r="L1478">
        <v>0.64380000000000004</v>
      </c>
    </row>
    <row r="1479" spans="1:12" x14ac:dyDescent="0.45">
      <c r="A1479" t="s">
        <v>2018</v>
      </c>
      <c r="B1479">
        <v>2009</v>
      </c>
      <c r="C1479" t="s">
        <v>2011</v>
      </c>
      <c r="D1479">
        <v>7.0000000000000001E-3</v>
      </c>
      <c r="E1479">
        <v>7.0000000000000001E-3</v>
      </c>
      <c r="F1479">
        <v>7.0000000000000001E-3</v>
      </c>
      <c r="G1479">
        <v>7.0000000000000001E-3</v>
      </c>
      <c r="H1479">
        <v>7.0000000000000001E-3</v>
      </c>
      <c r="I1479">
        <v>7.0000000000000001E-3</v>
      </c>
      <c r="J1479">
        <v>7.0000000000000001E-3</v>
      </c>
      <c r="K1479">
        <v>7.0000000000000001E-3</v>
      </c>
      <c r="L1479">
        <v>7.0000000000000001E-3</v>
      </c>
    </row>
    <row r="1480" spans="1:12" x14ac:dyDescent="0.45">
      <c r="A1480" t="s">
        <v>2018</v>
      </c>
      <c r="B1480">
        <v>2009</v>
      </c>
      <c r="C1480" t="s">
        <v>2010</v>
      </c>
      <c r="D1480">
        <v>3.2300000000000002E-2</v>
      </c>
      <c r="E1480">
        <v>3.2300000000000002E-2</v>
      </c>
      <c r="F1480">
        <v>3.2300000000000002E-2</v>
      </c>
      <c r="G1480">
        <v>3.2300000000000002E-2</v>
      </c>
      <c r="H1480">
        <v>3.2300000000000002E-2</v>
      </c>
      <c r="I1480">
        <v>3.2300000000000002E-2</v>
      </c>
      <c r="J1480">
        <v>3.2300000000000002E-2</v>
      </c>
      <c r="K1480">
        <v>3.2300000000000002E-2</v>
      </c>
      <c r="L1480">
        <v>3.2300000000000002E-2</v>
      </c>
    </row>
    <row r="1481" spans="1:12" x14ac:dyDescent="0.45">
      <c r="A1481" t="s">
        <v>2018</v>
      </c>
      <c r="B1481">
        <v>2009</v>
      </c>
      <c r="C1481" t="s">
        <v>2005</v>
      </c>
      <c r="D1481">
        <v>0.32090000000000002</v>
      </c>
      <c r="E1481">
        <v>0.32090000000000002</v>
      </c>
      <c r="F1481">
        <v>0.32090000000000002</v>
      </c>
      <c r="G1481">
        <v>0.32090000000000002</v>
      </c>
      <c r="H1481">
        <v>0.32090000000000002</v>
      </c>
      <c r="I1481">
        <v>0.32090000000000002</v>
      </c>
      <c r="J1481">
        <v>0.32090000000000002</v>
      </c>
      <c r="K1481">
        <v>0.32090000000000002</v>
      </c>
      <c r="L1481">
        <v>0.32090000000000002</v>
      </c>
    </row>
    <row r="1482" spans="1:12" x14ac:dyDescent="0.45">
      <c r="A1482" t="s">
        <v>2018</v>
      </c>
      <c r="B1482">
        <v>2009</v>
      </c>
      <c r="C1482" t="s">
        <v>2007</v>
      </c>
      <c r="D1482">
        <v>1E-3</v>
      </c>
      <c r="E1482">
        <v>1E-3</v>
      </c>
      <c r="F1482">
        <v>1E-3</v>
      </c>
      <c r="G1482">
        <v>1E-3</v>
      </c>
      <c r="H1482">
        <v>1E-3</v>
      </c>
      <c r="I1482">
        <v>1E-3</v>
      </c>
      <c r="J1482">
        <v>1E-3</v>
      </c>
      <c r="K1482">
        <v>1E-3</v>
      </c>
      <c r="L1482">
        <v>1E-3</v>
      </c>
    </row>
    <row r="1483" spans="1:12" x14ac:dyDescent="0.45">
      <c r="A1483" t="s">
        <v>2018</v>
      </c>
      <c r="B1483">
        <v>2009</v>
      </c>
      <c r="C1483" t="s">
        <v>2006</v>
      </c>
      <c r="D1483">
        <v>0.18729999999999999</v>
      </c>
      <c r="E1483">
        <v>0.18729999999999999</v>
      </c>
      <c r="F1483">
        <v>0.18729999999999999</v>
      </c>
      <c r="G1483">
        <v>0.18729999999999999</v>
      </c>
      <c r="H1483">
        <v>0.18729999999999999</v>
      </c>
      <c r="I1483">
        <v>0.18729999999999999</v>
      </c>
      <c r="J1483">
        <v>0.18729999999999999</v>
      </c>
      <c r="K1483">
        <v>0.18729999999999999</v>
      </c>
      <c r="L1483">
        <v>0.18729999999999999</v>
      </c>
    </row>
    <row r="1484" spans="1:12" x14ac:dyDescent="0.45">
      <c r="A1484" t="s">
        <v>2018</v>
      </c>
      <c r="B1484">
        <v>2009</v>
      </c>
      <c r="C1484" t="s">
        <v>2009</v>
      </c>
      <c r="D1484">
        <v>2.46E-2</v>
      </c>
      <c r="E1484">
        <v>2.46E-2</v>
      </c>
      <c r="F1484">
        <v>2.46E-2</v>
      </c>
      <c r="G1484">
        <v>2.46E-2</v>
      </c>
      <c r="H1484">
        <v>2.46E-2</v>
      </c>
      <c r="I1484">
        <v>2.46E-2</v>
      </c>
      <c r="J1484">
        <v>2.46E-2</v>
      </c>
      <c r="K1484">
        <v>2.46E-2</v>
      </c>
      <c r="L1484">
        <v>2.46E-2</v>
      </c>
    </row>
    <row r="1485" spans="1:12" x14ac:dyDescent="0.45">
      <c r="A1485" t="s">
        <v>2018</v>
      </c>
      <c r="B1485">
        <v>2009</v>
      </c>
      <c r="C1485" t="s">
        <v>2008</v>
      </c>
      <c r="D1485">
        <v>6.88E-2</v>
      </c>
      <c r="E1485">
        <v>6.88E-2</v>
      </c>
      <c r="F1485">
        <v>6.88E-2</v>
      </c>
      <c r="G1485">
        <v>6.88E-2</v>
      </c>
      <c r="H1485">
        <v>6.88E-2</v>
      </c>
      <c r="I1485">
        <v>6.88E-2</v>
      </c>
      <c r="J1485">
        <v>6.88E-2</v>
      </c>
      <c r="K1485">
        <v>6.88E-2</v>
      </c>
      <c r="L1485">
        <v>6.88E-2</v>
      </c>
    </row>
    <row r="1486" spans="1:12" x14ac:dyDescent="0.45">
      <c r="A1486" t="s">
        <v>2019</v>
      </c>
      <c r="B1486">
        <v>2009</v>
      </c>
      <c r="C1486" t="s">
        <v>2011</v>
      </c>
      <c r="D1486">
        <v>0.15079999999999999</v>
      </c>
      <c r="E1486">
        <v>0.15079999999999999</v>
      </c>
      <c r="F1486">
        <v>0.15079999999999999</v>
      </c>
      <c r="G1486">
        <v>0.15079999999999999</v>
      </c>
      <c r="H1486">
        <v>0.15079999999999999</v>
      </c>
      <c r="I1486">
        <v>0.15079999999999999</v>
      </c>
      <c r="J1486">
        <v>0.15079999999999999</v>
      </c>
      <c r="K1486">
        <v>0.15079999999999999</v>
      </c>
      <c r="L1486">
        <v>0.15079999999999999</v>
      </c>
    </row>
    <row r="1487" spans="1:12" x14ac:dyDescent="0.45">
      <c r="A1487" t="s">
        <v>2019</v>
      </c>
      <c r="B1487">
        <v>2009</v>
      </c>
      <c r="C1487" t="s">
        <v>2007</v>
      </c>
      <c r="D1487">
        <v>2.2599999999999999E-2</v>
      </c>
      <c r="E1487">
        <v>2.2599999999999999E-2</v>
      </c>
      <c r="F1487">
        <v>2.2599999999999999E-2</v>
      </c>
      <c r="G1487">
        <v>2.2599999999999999E-2</v>
      </c>
      <c r="H1487">
        <v>2.2599999999999999E-2</v>
      </c>
      <c r="I1487">
        <v>2.2599999999999999E-2</v>
      </c>
      <c r="J1487">
        <v>2.2599999999999999E-2</v>
      </c>
      <c r="K1487">
        <v>2.2599999999999999E-2</v>
      </c>
      <c r="L1487">
        <v>2.2599999999999999E-2</v>
      </c>
    </row>
    <row r="1488" spans="1:12" x14ac:dyDescent="0.45">
      <c r="A1488" t="s">
        <v>2019</v>
      </c>
      <c r="B1488">
        <v>2009</v>
      </c>
      <c r="C1488" t="s">
        <v>2009</v>
      </c>
      <c r="D1488">
        <v>0.53610000000000002</v>
      </c>
      <c r="E1488">
        <v>0.53610000000000002</v>
      </c>
      <c r="F1488">
        <v>0.53610000000000002</v>
      </c>
      <c r="G1488">
        <v>0.53610000000000002</v>
      </c>
      <c r="H1488">
        <v>0.53610000000000002</v>
      </c>
      <c r="I1488">
        <v>0.53610000000000002</v>
      </c>
      <c r="J1488">
        <v>0.53610000000000002</v>
      </c>
      <c r="K1488">
        <v>0.53610000000000002</v>
      </c>
      <c r="L1488">
        <v>0.53610000000000002</v>
      </c>
    </row>
    <row r="1489" spans="1:12" x14ac:dyDescent="0.45">
      <c r="A1489" t="s">
        <v>2019</v>
      </c>
      <c r="B1489">
        <v>2009</v>
      </c>
      <c r="C1489" t="s">
        <v>2010</v>
      </c>
      <c r="D1489">
        <v>0.6966</v>
      </c>
      <c r="E1489">
        <v>0.6966</v>
      </c>
      <c r="F1489">
        <v>0.6966</v>
      </c>
      <c r="G1489">
        <v>0.6966</v>
      </c>
      <c r="H1489">
        <v>0.6966</v>
      </c>
      <c r="I1489">
        <v>0.6966</v>
      </c>
      <c r="J1489">
        <v>0.6966</v>
      </c>
      <c r="K1489">
        <v>0.6966</v>
      </c>
      <c r="L1489">
        <v>0.6966</v>
      </c>
    </row>
    <row r="1490" spans="1:12" x14ac:dyDescent="0.45">
      <c r="A1490" t="s">
        <v>2019</v>
      </c>
      <c r="B1490">
        <v>2009</v>
      </c>
      <c r="C1490" t="s">
        <v>2008</v>
      </c>
      <c r="D1490">
        <v>1.4841</v>
      </c>
      <c r="E1490">
        <v>1.4841</v>
      </c>
      <c r="F1490">
        <v>1.4841</v>
      </c>
      <c r="G1490">
        <v>1.4841</v>
      </c>
      <c r="H1490">
        <v>1.4841</v>
      </c>
      <c r="I1490">
        <v>1.4841</v>
      </c>
      <c r="J1490">
        <v>1.4841</v>
      </c>
      <c r="K1490">
        <v>1.4841</v>
      </c>
      <c r="L1490">
        <v>1.4841</v>
      </c>
    </row>
    <row r="1491" spans="1:12" x14ac:dyDescent="0.45">
      <c r="A1491" t="s">
        <v>2019</v>
      </c>
      <c r="B1491">
        <v>2009</v>
      </c>
      <c r="C1491" t="s">
        <v>2006</v>
      </c>
      <c r="D1491">
        <v>3.9912000000000001</v>
      </c>
      <c r="E1491">
        <v>3.9912000000000001</v>
      </c>
      <c r="F1491">
        <v>3.9912000000000001</v>
      </c>
      <c r="G1491">
        <v>3.9912000000000001</v>
      </c>
      <c r="H1491">
        <v>3.9912000000000001</v>
      </c>
      <c r="I1491">
        <v>3.9912000000000001</v>
      </c>
      <c r="J1491">
        <v>3.9912000000000001</v>
      </c>
      <c r="K1491">
        <v>3.9912000000000001</v>
      </c>
      <c r="L1491">
        <v>3.9912000000000001</v>
      </c>
    </row>
    <row r="1492" spans="1:12" x14ac:dyDescent="0.45">
      <c r="A1492" t="s">
        <v>2019</v>
      </c>
      <c r="B1492">
        <v>2009</v>
      </c>
      <c r="C1492" t="s">
        <v>2005</v>
      </c>
      <c r="D1492">
        <v>6.8813000000000004</v>
      </c>
      <c r="E1492">
        <v>6.8813000000000004</v>
      </c>
      <c r="F1492">
        <v>6.8813000000000004</v>
      </c>
      <c r="G1492">
        <v>6.8813000000000004</v>
      </c>
      <c r="H1492">
        <v>6.8813000000000004</v>
      </c>
      <c r="I1492">
        <v>6.8813000000000004</v>
      </c>
      <c r="J1492">
        <v>6.8813000000000004</v>
      </c>
      <c r="K1492">
        <v>6.8813000000000004</v>
      </c>
      <c r="L1492">
        <v>6.8813000000000004</v>
      </c>
    </row>
    <row r="1493" spans="1:12" x14ac:dyDescent="0.45">
      <c r="A1493" t="s">
        <v>2020</v>
      </c>
      <c r="B1493">
        <v>2009</v>
      </c>
      <c r="C1493" t="s">
        <v>2010</v>
      </c>
      <c r="D1493">
        <v>0.3488</v>
      </c>
      <c r="E1493">
        <v>0.3488</v>
      </c>
      <c r="F1493">
        <v>0.3488</v>
      </c>
      <c r="G1493">
        <v>0.3488</v>
      </c>
      <c r="H1493">
        <v>0.3488</v>
      </c>
      <c r="I1493">
        <v>0.3488</v>
      </c>
      <c r="J1493">
        <v>0.3488</v>
      </c>
      <c r="K1493">
        <v>0.3488</v>
      </c>
      <c r="L1493">
        <v>0.3488</v>
      </c>
    </row>
    <row r="1494" spans="1:12" x14ac:dyDescent="0.45">
      <c r="A1494" t="s">
        <v>2020</v>
      </c>
      <c r="B1494">
        <v>2009</v>
      </c>
      <c r="C1494" t="s">
        <v>2011</v>
      </c>
      <c r="D1494">
        <v>7.5499999999999998E-2</v>
      </c>
      <c r="E1494">
        <v>7.5499999999999998E-2</v>
      </c>
      <c r="F1494">
        <v>7.5499999999999998E-2</v>
      </c>
      <c r="G1494">
        <v>7.5499999999999998E-2</v>
      </c>
      <c r="H1494">
        <v>7.5499999999999998E-2</v>
      </c>
      <c r="I1494">
        <v>7.5499999999999998E-2</v>
      </c>
      <c r="J1494">
        <v>7.5499999999999998E-2</v>
      </c>
      <c r="K1494">
        <v>7.5499999999999998E-2</v>
      </c>
      <c r="L1494">
        <v>7.5499999999999998E-2</v>
      </c>
    </row>
    <row r="1495" spans="1:12" x14ac:dyDescent="0.45">
      <c r="A1495" t="s">
        <v>2020</v>
      </c>
      <c r="B1495">
        <v>2009</v>
      </c>
      <c r="C1495" t="s">
        <v>2009</v>
      </c>
      <c r="D1495">
        <v>0.25540000000000002</v>
      </c>
      <c r="E1495">
        <v>0.25540000000000002</v>
      </c>
      <c r="F1495">
        <v>0.25540000000000002</v>
      </c>
      <c r="G1495">
        <v>0.25540000000000002</v>
      </c>
      <c r="H1495">
        <v>0.25540000000000002</v>
      </c>
      <c r="I1495">
        <v>0.25540000000000002</v>
      </c>
      <c r="J1495">
        <v>0.25540000000000002</v>
      </c>
      <c r="K1495">
        <v>0.25540000000000002</v>
      </c>
      <c r="L1495">
        <v>0.25540000000000002</v>
      </c>
    </row>
    <row r="1496" spans="1:12" x14ac:dyDescent="0.45">
      <c r="A1496" t="s">
        <v>2020</v>
      </c>
      <c r="B1496">
        <v>2009</v>
      </c>
      <c r="C1496" t="s">
        <v>2008</v>
      </c>
      <c r="D1496">
        <v>0.74309999999999998</v>
      </c>
      <c r="E1496">
        <v>0.74309999999999998</v>
      </c>
      <c r="F1496">
        <v>0.74309999999999998</v>
      </c>
      <c r="G1496">
        <v>0.74309999999999998</v>
      </c>
      <c r="H1496">
        <v>0.74309999999999998</v>
      </c>
      <c r="I1496">
        <v>0.74309999999999998</v>
      </c>
      <c r="J1496">
        <v>0.74309999999999998</v>
      </c>
      <c r="K1496">
        <v>0.74309999999999998</v>
      </c>
      <c r="L1496">
        <v>0.74309999999999998</v>
      </c>
    </row>
    <row r="1497" spans="1:12" x14ac:dyDescent="0.45">
      <c r="A1497" t="s">
        <v>2020</v>
      </c>
      <c r="B1497">
        <v>2009</v>
      </c>
      <c r="C1497" t="s">
        <v>2005</v>
      </c>
      <c r="D1497">
        <v>3.6152000000000002</v>
      </c>
      <c r="E1497">
        <v>3.6152000000000002</v>
      </c>
      <c r="F1497">
        <v>3.6152000000000002</v>
      </c>
      <c r="G1497">
        <v>3.6152000000000002</v>
      </c>
      <c r="H1497">
        <v>3.6152000000000002</v>
      </c>
      <c r="I1497">
        <v>3.6152000000000002</v>
      </c>
      <c r="J1497">
        <v>3.6152000000000002</v>
      </c>
      <c r="K1497">
        <v>3.6152000000000002</v>
      </c>
      <c r="L1497">
        <v>3.6152000000000002</v>
      </c>
    </row>
    <row r="1498" spans="1:12" x14ac:dyDescent="0.45">
      <c r="A1498" t="s">
        <v>2020</v>
      </c>
      <c r="B1498">
        <v>2009</v>
      </c>
      <c r="C1498" t="s">
        <v>2007</v>
      </c>
      <c r="D1498">
        <v>1.1299999999999999E-2</v>
      </c>
      <c r="E1498">
        <v>1.1299999999999999E-2</v>
      </c>
      <c r="F1498">
        <v>1.1299999999999999E-2</v>
      </c>
      <c r="G1498">
        <v>1.1299999999999999E-2</v>
      </c>
      <c r="H1498">
        <v>1.1299999999999999E-2</v>
      </c>
      <c r="I1498">
        <v>1.1299999999999999E-2</v>
      </c>
      <c r="J1498">
        <v>1.1299999999999999E-2</v>
      </c>
      <c r="K1498">
        <v>1.1299999999999999E-2</v>
      </c>
      <c r="L1498">
        <v>1.1299999999999999E-2</v>
      </c>
    </row>
    <row r="1499" spans="1:12" x14ac:dyDescent="0.45">
      <c r="A1499" t="s">
        <v>2020</v>
      </c>
      <c r="B1499">
        <v>2009</v>
      </c>
      <c r="C1499" t="s">
        <v>2006</v>
      </c>
      <c r="D1499">
        <v>2.1810999999999998</v>
      </c>
      <c r="E1499">
        <v>2.1810999999999998</v>
      </c>
      <c r="F1499">
        <v>2.1810999999999998</v>
      </c>
      <c r="G1499">
        <v>2.1810999999999998</v>
      </c>
      <c r="H1499">
        <v>2.1810999999999998</v>
      </c>
      <c r="I1499">
        <v>2.1810999999999998</v>
      </c>
      <c r="J1499">
        <v>2.1810999999999998</v>
      </c>
      <c r="K1499">
        <v>2.1810999999999998</v>
      </c>
      <c r="L1499">
        <v>2.1810999999999998</v>
      </c>
    </row>
    <row r="1500" spans="1:12" x14ac:dyDescent="0.45">
      <c r="A1500" t="s">
        <v>2021</v>
      </c>
      <c r="B1500">
        <v>2009</v>
      </c>
      <c r="C1500" t="s">
        <v>2010</v>
      </c>
      <c r="D1500">
        <v>4.9000000000000002E-2</v>
      </c>
      <c r="E1500">
        <v>4.9000000000000002E-2</v>
      </c>
      <c r="F1500">
        <v>4.9000000000000002E-2</v>
      </c>
      <c r="G1500">
        <v>4.9000000000000002E-2</v>
      </c>
      <c r="H1500">
        <v>4.9000000000000002E-2</v>
      </c>
      <c r="I1500">
        <v>4.9000000000000002E-2</v>
      </c>
      <c r="J1500">
        <v>4.9000000000000002E-2</v>
      </c>
      <c r="K1500">
        <v>4.9000000000000002E-2</v>
      </c>
      <c r="L1500">
        <v>4.9000000000000002E-2</v>
      </c>
    </row>
    <row r="1501" spans="1:12" x14ac:dyDescent="0.45">
      <c r="A1501" t="s">
        <v>2021</v>
      </c>
      <c r="B1501">
        <v>2009</v>
      </c>
      <c r="C1501" t="s">
        <v>2006</v>
      </c>
      <c r="D1501">
        <v>0.2215</v>
      </c>
      <c r="E1501">
        <v>0.2215</v>
      </c>
      <c r="F1501">
        <v>0.2215</v>
      </c>
      <c r="G1501">
        <v>0.2215</v>
      </c>
      <c r="H1501">
        <v>0.2215</v>
      </c>
      <c r="I1501">
        <v>0.2215</v>
      </c>
      <c r="J1501">
        <v>0.2215</v>
      </c>
      <c r="K1501">
        <v>0.2215</v>
      </c>
      <c r="L1501">
        <v>0.2215</v>
      </c>
    </row>
    <row r="1502" spans="1:12" x14ac:dyDescent="0.45">
      <c r="A1502" t="s">
        <v>2021</v>
      </c>
      <c r="B1502">
        <v>2009</v>
      </c>
      <c r="C1502" t="s">
        <v>2009</v>
      </c>
      <c r="D1502">
        <v>2.7900000000000001E-2</v>
      </c>
      <c r="E1502">
        <v>2.7900000000000001E-2</v>
      </c>
      <c r="F1502">
        <v>2.7900000000000001E-2</v>
      </c>
      <c r="G1502">
        <v>2.7900000000000001E-2</v>
      </c>
      <c r="H1502">
        <v>2.7900000000000001E-2</v>
      </c>
      <c r="I1502">
        <v>2.7900000000000001E-2</v>
      </c>
      <c r="J1502">
        <v>2.7900000000000001E-2</v>
      </c>
      <c r="K1502">
        <v>2.7900000000000001E-2</v>
      </c>
      <c r="L1502">
        <v>2.7900000000000001E-2</v>
      </c>
    </row>
    <row r="1503" spans="1:12" x14ac:dyDescent="0.45">
      <c r="A1503" t="s">
        <v>2021</v>
      </c>
      <c r="B1503">
        <v>2009</v>
      </c>
      <c r="C1503" t="s">
        <v>2011</v>
      </c>
      <c r="D1503">
        <v>1.06E-2</v>
      </c>
      <c r="E1503">
        <v>1.06E-2</v>
      </c>
      <c r="F1503">
        <v>1.06E-2</v>
      </c>
      <c r="G1503">
        <v>1.06E-2</v>
      </c>
      <c r="H1503">
        <v>1.06E-2</v>
      </c>
      <c r="I1503">
        <v>1.06E-2</v>
      </c>
      <c r="J1503">
        <v>1.06E-2</v>
      </c>
      <c r="K1503">
        <v>1.06E-2</v>
      </c>
      <c r="L1503">
        <v>1.06E-2</v>
      </c>
    </row>
    <row r="1504" spans="1:12" x14ac:dyDescent="0.45">
      <c r="A1504" t="s">
        <v>2021</v>
      </c>
      <c r="B1504">
        <v>2009</v>
      </c>
      <c r="C1504" t="s">
        <v>2008</v>
      </c>
      <c r="D1504">
        <v>0.1045</v>
      </c>
      <c r="E1504">
        <v>0.1045</v>
      </c>
      <c r="F1504">
        <v>0.1045</v>
      </c>
      <c r="G1504">
        <v>0.1045</v>
      </c>
      <c r="H1504">
        <v>0.1045</v>
      </c>
      <c r="I1504">
        <v>0.1045</v>
      </c>
      <c r="J1504">
        <v>0.1045</v>
      </c>
      <c r="K1504">
        <v>0.1045</v>
      </c>
      <c r="L1504">
        <v>0.1045</v>
      </c>
    </row>
    <row r="1505" spans="1:12" x14ac:dyDescent="0.45">
      <c r="A1505" t="s">
        <v>2021</v>
      </c>
      <c r="B1505">
        <v>2009</v>
      </c>
      <c r="C1505" t="s">
        <v>2005</v>
      </c>
      <c r="D1505">
        <v>0.41510000000000002</v>
      </c>
      <c r="E1505">
        <v>0.41510000000000002</v>
      </c>
      <c r="F1505">
        <v>0.41510000000000002</v>
      </c>
      <c r="G1505">
        <v>0.41510000000000002</v>
      </c>
      <c r="H1505">
        <v>0.41510000000000002</v>
      </c>
      <c r="I1505">
        <v>0.41510000000000002</v>
      </c>
      <c r="J1505">
        <v>0.41510000000000002</v>
      </c>
      <c r="K1505">
        <v>0.41510000000000002</v>
      </c>
      <c r="L1505">
        <v>0.41510000000000002</v>
      </c>
    </row>
    <row r="1506" spans="1:12" x14ac:dyDescent="0.45">
      <c r="A1506" t="s">
        <v>2021</v>
      </c>
      <c r="B1506">
        <v>2009</v>
      </c>
      <c r="C1506" t="s">
        <v>2007</v>
      </c>
      <c r="D1506">
        <v>1.6000000000000001E-3</v>
      </c>
      <c r="E1506">
        <v>1.6000000000000001E-3</v>
      </c>
      <c r="F1506">
        <v>1.6000000000000001E-3</v>
      </c>
      <c r="G1506">
        <v>1.6000000000000001E-3</v>
      </c>
      <c r="H1506">
        <v>1.6000000000000001E-3</v>
      </c>
      <c r="I1506">
        <v>1.6000000000000001E-3</v>
      </c>
      <c r="J1506">
        <v>1.6000000000000001E-3</v>
      </c>
      <c r="K1506">
        <v>1.6000000000000001E-3</v>
      </c>
      <c r="L1506">
        <v>1.6000000000000001E-3</v>
      </c>
    </row>
    <row r="1507" spans="1:12" x14ac:dyDescent="0.45">
      <c r="A1507" t="s">
        <v>2022</v>
      </c>
      <c r="B1507">
        <v>2009</v>
      </c>
      <c r="C1507" t="s">
        <v>2005</v>
      </c>
      <c r="D1507">
        <v>0.53439999999999999</v>
      </c>
      <c r="E1507">
        <v>0.53439999999999999</v>
      </c>
      <c r="F1507">
        <v>0.53439999999999999</v>
      </c>
      <c r="G1507">
        <v>0.53439999999999999</v>
      </c>
      <c r="H1507">
        <v>0.53439999999999999</v>
      </c>
      <c r="I1507">
        <v>0.53439999999999999</v>
      </c>
      <c r="J1507">
        <v>0.53439999999999999</v>
      </c>
      <c r="K1507">
        <v>0.53439999999999999</v>
      </c>
      <c r="L1507">
        <v>0.53439999999999999</v>
      </c>
    </row>
    <row r="1508" spans="1:12" x14ac:dyDescent="0.45">
      <c r="A1508" t="s">
        <v>2022</v>
      </c>
      <c r="B1508">
        <v>2009</v>
      </c>
      <c r="C1508" t="s">
        <v>2006</v>
      </c>
      <c r="D1508">
        <v>0.315</v>
      </c>
      <c r="E1508">
        <v>0.315</v>
      </c>
      <c r="F1508">
        <v>0.315</v>
      </c>
      <c r="G1508">
        <v>0.315</v>
      </c>
      <c r="H1508">
        <v>0.315</v>
      </c>
      <c r="I1508">
        <v>0.315</v>
      </c>
      <c r="J1508">
        <v>0.315</v>
      </c>
      <c r="K1508">
        <v>0.315</v>
      </c>
      <c r="L1508">
        <v>0.315</v>
      </c>
    </row>
    <row r="1509" spans="1:12" x14ac:dyDescent="0.45">
      <c r="A1509" t="s">
        <v>2022</v>
      </c>
      <c r="B1509">
        <v>2009</v>
      </c>
      <c r="C1509" t="s">
        <v>2009</v>
      </c>
      <c r="D1509">
        <v>3.3099999999999997E-2</v>
      </c>
      <c r="E1509">
        <v>3.3099999999999997E-2</v>
      </c>
      <c r="F1509">
        <v>3.3099999999999997E-2</v>
      </c>
      <c r="G1509">
        <v>3.3099999999999997E-2</v>
      </c>
      <c r="H1509">
        <v>3.3099999999999997E-2</v>
      </c>
      <c r="I1509">
        <v>3.3099999999999997E-2</v>
      </c>
      <c r="J1509">
        <v>3.3099999999999997E-2</v>
      </c>
      <c r="K1509">
        <v>3.3099999999999997E-2</v>
      </c>
      <c r="L1509">
        <v>3.3099999999999997E-2</v>
      </c>
    </row>
    <row r="1510" spans="1:12" x14ac:dyDescent="0.45">
      <c r="A1510" t="s">
        <v>2022</v>
      </c>
      <c r="B1510">
        <v>2009</v>
      </c>
      <c r="C1510" t="s">
        <v>2010</v>
      </c>
      <c r="D1510">
        <v>5.5100000000000003E-2</v>
      </c>
      <c r="E1510">
        <v>5.5100000000000003E-2</v>
      </c>
      <c r="F1510">
        <v>5.5100000000000003E-2</v>
      </c>
      <c r="G1510">
        <v>5.5100000000000003E-2</v>
      </c>
      <c r="H1510">
        <v>5.5100000000000003E-2</v>
      </c>
      <c r="I1510">
        <v>5.5100000000000003E-2</v>
      </c>
      <c r="J1510">
        <v>5.5100000000000003E-2</v>
      </c>
      <c r="K1510">
        <v>5.5100000000000003E-2</v>
      </c>
      <c r="L1510">
        <v>5.5100000000000003E-2</v>
      </c>
    </row>
    <row r="1511" spans="1:12" x14ac:dyDescent="0.45">
      <c r="A1511" t="s">
        <v>2022</v>
      </c>
      <c r="B1511">
        <v>2009</v>
      </c>
      <c r="C1511" t="s">
        <v>2011</v>
      </c>
      <c r="D1511">
        <v>1.1900000000000001E-2</v>
      </c>
      <c r="E1511">
        <v>1.1900000000000001E-2</v>
      </c>
      <c r="F1511">
        <v>1.1900000000000001E-2</v>
      </c>
      <c r="G1511">
        <v>1.1900000000000001E-2</v>
      </c>
      <c r="H1511">
        <v>1.1900000000000001E-2</v>
      </c>
      <c r="I1511">
        <v>1.1900000000000001E-2</v>
      </c>
      <c r="J1511">
        <v>1.1900000000000001E-2</v>
      </c>
      <c r="K1511">
        <v>1.1900000000000001E-2</v>
      </c>
      <c r="L1511">
        <v>1.1900000000000001E-2</v>
      </c>
    </row>
    <row r="1512" spans="1:12" x14ac:dyDescent="0.45">
      <c r="A1512" t="s">
        <v>2022</v>
      </c>
      <c r="B1512">
        <v>2009</v>
      </c>
      <c r="C1512" t="s">
        <v>2007</v>
      </c>
      <c r="D1512">
        <v>1.8E-3</v>
      </c>
      <c r="E1512">
        <v>1.8E-3</v>
      </c>
      <c r="F1512">
        <v>1.8E-3</v>
      </c>
      <c r="G1512">
        <v>1.8E-3</v>
      </c>
      <c r="H1512">
        <v>1.8E-3</v>
      </c>
      <c r="I1512">
        <v>1.8E-3</v>
      </c>
      <c r="J1512">
        <v>1.8E-3</v>
      </c>
      <c r="K1512">
        <v>1.8E-3</v>
      </c>
      <c r="L1512">
        <v>1.8E-3</v>
      </c>
    </row>
    <row r="1513" spans="1:12" x14ac:dyDescent="0.45">
      <c r="A1513" t="s">
        <v>2022</v>
      </c>
      <c r="B1513">
        <v>2009</v>
      </c>
      <c r="C1513" t="s">
        <v>2008</v>
      </c>
      <c r="D1513">
        <v>0.1174</v>
      </c>
      <c r="E1513">
        <v>0.1174</v>
      </c>
      <c r="F1513">
        <v>0.1174</v>
      </c>
      <c r="G1513">
        <v>0.1174</v>
      </c>
      <c r="H1513">
        <v>0.1174</v>
      </c>
      <c r="I1513">
        <v>0.1174</v>
      </c>
      <c r="J1513">
        <v>0.1174</v>
      </c>
      <c r="K1513">
        <v>0.1174</v>
      </c>
      <c r="L1513">
        <v>0.1174</v>
      </c>
    </row>
    <row r="1514" spans="1:12" x14ac:dyDescent="0.45">
      <c r="A1514" t="s">
        <v>2023</v>
      </c>
      <c r="B1514">
        <v>2009</v>
      </c>
      <c r="C1514" t="s">
        <v>2007</v>
      </c>
      <c r="D1514">
        <v>1.54E-2</v>
      </c>
      <c r="E1514">
        <v>1.54E-2</v>
      </c>
      <c r="F1514">
        <v>1.54E-2</v>
      </c>
      <c r="G1514">
        <v>1.54E-2</v>
      </c>
      <c r="H1514">
        <v>1.54E-2</v>
      </c>
      <c r="I1514">
        <v>1.54E-2</v>
      </c>
      <c r="J1514">
        <v>1.54E-2</v>
      </c>
      <c r="K1514">
        <v>1.54E-2</v>
      </c>
      <c r="L1514">
        <v>1.54E-2</v>
      </c>
    </row>
    <row r="1515" spans="1:12" x14ac:dyDescent="0.45">
      <c r="A1515" t="s">
        <v>2023</v>
      </c>
      <c r="B1515">
        <v>2009</v>
      </c>
      <c r="C1515" t="s">
        <v>2009</v>
      </c>
      <c r="D1515">
        <v>0.3145</v>
      </c>
      <c r="E1515">
        <v>0.3145</v>
      </c>
      <c r="F1515">
        <v>0.3145</v>
      </c>
      <c r="G1515">
        <v>0.3145</v>
      </c>
      <c r="H1515">
        <v>0.3145</v>
      </c>
      <c r="I1515">
        <v>0.3145</v>
      </c>
      <c r="J1515">
        <v>0.3145</v>
      </c>
      <c r="K1515">
        <v>0.3145</v>
      </c>
      <c r="L1515">
        <v>0.3145</v>
      </c>
    </row>
    <row r="1516" spans="1:12" x14ac:dyDescent="0.45">
      <c r="A1516" t="s">
        <v>2023</v>
      </c>
      <c r="B1516">
        <v>2009</v>
      </c>
      <c r="C1516" t="s">
        <v>2010</v>
      </c>
      <c r="D1516">
        <v>0.47489999999999999</v>
      </c>
      <c r="E1516">
        <v>0.47489999999999999</v>
      </c>
      <c r="F1516">
        <v>0.47489999999999999</v>
      </c>
      <c r="G1516">
        <v>0.47489999999999999</v>
      </c>
      <c r="H1516">
        <v>0.47489999999999999</v>
      </c>
      <c r="I1516">
        <v>0.47489999999999999</v>
      </c>
      <c r="J1516">
        <v>0.47489999999999999</v>
      </c>
      <c r="K1516">
        <v>0.47489999999999999</v>
      </c>
      <c r="L1516">
        <v>0.47489999999999999</v>
      </c>
    </row>
    <row r="1517" spans="1:12" x14ac:dyDescent="0.45">
      <c r="A1517" t="s">
        <v>2023</v>
      </c>
      <c r="B1517">
        <v>2009</v>
      </c>
      <c r="C1517" t="s">
        <v>2005</v>
      </c>
      <c r="D1517">
        <v>4.1733000000000002</v>
      </c>
      <c r="E1517">
        <v>4.1733000000000002</v>
      </c>
      <c r="F1517">
        <v>4.1733000000000002</v>
      </c>
      <c r="G1517">
        <v>4.1733000000000002</v>
      </c>
      <c r="H1517">
        <v>4.1733000000000002</v>
      </c>
      <c r="I1517">
        <v>4.1733000000000002</v>
      </c>
      <c r="J1517">
        <v>4.1733000000000002</v>
      </c>
      <c r="K1517">
        <v>4.1733000000000002</v>
      </c>
      <c r="L1517">
        <v>4.1733000000000002</v>
      </c>
    </row>
    <row r="1518" spans="1:12" x14ac:dyDescent="0.45">
      <c r="A1518" t="s">
        <v>2023</v>
      </c>
      <c r="B1518">
        <v>2009</v>
      </c>
      <c r="C1518" t="s">
        <v>2006</v>
      </c>
      <c r="D1518">
        <v>2.2538999999999998</v>
      </c>
      <c r="E1518">
        <v>2.2538999999999998</v>
      </c>
      <c r="F1518">
        <v>2.2538999999999998</v>
      </c>
      <c r="G1518">
        <v>2.2538999999999998</v>
      </c>
      <c r="H1518">
        <v>2.2538999999999998</v>
      </c>
      <c r="I1518">
        <v>2.2538999999999998</v>
      </c>
      <c r="J1518">
        <v>2.2538999999999998</v>
      </c>
      <c r="K1518">
        <v>2.2538999999999998</v>
      </c>
      <c r="L1518">
        <v>2.2538999999999998</v>
      </c>
    </row>
    <row r="1519" spans="1:12" x14ac:dyDescent="0.45">
      <c r="A1519" t="s">
        <v>2023</v>
      </c>
      <c r="B1519">
        <v>2009</v>
      </c>
      <c r="C1519" t="s">
        <v>2011</v>
      </c>
      <c r="D1519">
        <v>0.1028</v>
      </c>
      <c r="E1519">
        <v>0.1028</v>
      </c>
      <c r="F1519">
        <v>0.1028</v>
      </c>
      <c r="G1519">
        <v>0.1028</v>
      </c>
      <c r="H1519">
        <v>0.1028</v>
      </c>
      <c r="I1519">
        <v>0.1028</v>
      </c>
      <c r="J1519">
        <v>0.1028</v>
      </c>
      <c r="K1519">
        <v>0.1028</v>
      </c>
      <c r="L1519">
        <v>0.1028</v>
      </c>
    </row>
    <row r="1520" spans="1:12" x14ac:dyDescent="0.45">
      <c r="A1520" t="s">
        <v>2023</v>
      </c>
      <c r="B1520">
        <v>2009</v>
      </c>
      <c r="C1520" t="s">
        <v>2008</v>
      </c>
      <c r="D1520">
        <v>1.0118</v>
      </c>
      <c r="E1520">
        <v>1.0118</v>
      </c>
      <c r="F1520">
        <v>1.0118</v>
      </c>
      <c r="G1520">
        <v>1.0118</v>
      </c>
      <c r="H1520">
        <v>1.0118</v>
      </c>
      <c r="I1520">
        <v>1.0118</v>
      </c>
      <c r="J1520">
        <v>1.0118</v>
      </c>
      <c r="K1520">
        <v>1.0118</v>
      </c>
      <c r="L1520">
        <v>1.0118</v>
      </c>
    </row>
    <row r="1521" spans="1:12" x14ac:dyDescent="0.45">
      <c r="A1521" t="s">
        <v>2024</v>
      </c>
      <c r="B1521">
        <v>2009</v>
      </c>
      <c r="C1521" t="s">
        <v>2007</v>
      </c>
      <c r="D1521">
        <v>7.6E-3</v>
      </c>
      <c r="E1521">
        <v>7.6E-3</v>
      </c>
      <c r="F1521">
        <v>7.6E-3</v>
      </c>
      <c r="G1521">
        <v>7.6E-3</v>
      </c>
      <c r="H1521">
        <v>7.6E-3</v>
      </c>
      <c r="I1521">
        <v>7.6E-3</v>
      </c>
      <c r="J1521">
        <v>7.6E-3</v>
      </c>
      <c r="K1521">
        <v>7.6E-3</v>
      </c>
      <c r="L1521">
        <v>7.6E-3</v>
      </c>
    </row>
    <row r="1522" spans="1:12" x14ac:dyDescent="0.45">
      <c r="A1522" t="s">
        <v>2024</v>
      </c>
      <c r="B1522">
        <v>2009</v>
      </c>
      <c r="C1522" t="s">
        <v>2008</v>
      </c>
      <c r="D1522">
        <v>0.50009999999999999</v>
      </c>
      <c r="E1522">
        <v>0.50009999999999999</v>
      </c>
      <c r="F1522">
        <v>0.50009999999999999</v>
      </c>
      <c r="G1522">
        <v>0.50009999999999999</v>
      </c>
      <c r="H1522">
        <v>0.50009999999999999</v>
      </c>
      <c r="I1522">
        <v>0.50009999999999999</v>
      </c>
      <c r="J1522">
        <v>0.50009999999999999</v>
      </c>
      <c r="K1522">
        <v>0.50009999999999999</v>
      </c>
      <c r="L1522">
        <v>0.50009999999999999</v>
      </c>
    </row>
    <row r="1523" spans="1:12" x14ac:dyDescent="0.45">
      <c r="A1523" t="s">
        <v>2024</v>
      </c>
      <c r="B1523">
        <v>2009</v>
      </c>
      <c r="C1523" t="s">
        <v>2010</v>
      </c>
      <c r="D1523">
        <v>0.23469999999999999</v>
      </c>
      <c r="E1523">
        <v>0.23469999999999999</v>
      </c>
      <c r="F1523">
        <v>0.23469999999999999</v>
      </c>
      <c r="G1523">
        <v>0.23469999999999999</v>
      </c>
      <c r="H1523">
        <v>0.23469999999999999</v>
      </c>
      <c r="I1523">
        <v>0.23469999999999999</v>
      </c>
      <c r="J1523">
        <v>0.23469999999999999</v>
      </c>
      <c r="K1523">
        <v>0.23469999999999999</v>
      </c>
      <c r="L1523">
        <v>0.23469999999999999</v>
      </c>
    </row>
    <row r="1524" spans="1:12" x14ac:dyDescent="0.45">
      <c r="A1524" t="s">
        <v>2024</v>
      </c>
      <c r="B1524">
        <v>2009</v>
      </c>
      <c r="C1524" t="s">
        <v>2005</v>
      </c>
      <c r="D1524">
        <v>2.4918</v>
      </c>
      <c r="E1524">
        <v>2.4918</v>
      </c>
      <c r="F1524">
        <v>2.4918</v>
      </c>
      <c r="G1524">
        <v>2.4918</v>
      </c>
      <c r="H1524">
        <v>2.4918</v>
      </c>
      <c r="I1524">
        <v>2.4918</v>
      </c>
      <c r="J1524">
        <v>2.4918</v>
      </c>
      <c r="K1524">
        <v>2.4918</v>
      </c>
      <c r="L1524">
        <v>2.4918</v>
      </c>
    </row>
    <row r="1525" spans="1:12" x14ac:dyDescent="0.45">
      <c r="A1525" t="s">
        <v>2024</v>
      </c>
      <c r="B1525">
        <v>2009</v>
      </c>
      <c r="C1525" t="s">
        <v>2006</v>
      </c>
      <c r="D1525">
        <v>1.538</v>
      </c>
      <c r="E1525">
        <v>1.538</v>
      </c>
      <c r="F1525">
        <v>1.538</v>
      </c>
      <c r="G1525">
        <v>1.538</v>
      </c>
      <c r="H1525">
        <v>1.538</v>
      </c>
      <c r="I1525">
        <v>1.538</v>
      </c>
      <c r="J1525">
        <v>1.538</v>
      </c>
      <c r="K1525">
        <v>1.538</v>
      </c>
      <c r="L1525">
        <v>1.538</v>
      </c>
    </row>
    <row r="1526" spans="1:12" x14ac:dyDescent="0.45">
      <c r="A1526" t="s">
        <v>2024</v>
      </c>
      <c r="B1526">
        <v>2009</v>
      </c>
      <c r="C1526" t="s">
        <v>2009</v>
      </c>
      <c r="D1526">
        <v>0.1605</v>
      </c>
      <c r="E1526">
        <v>0.1605</v>
      </c>
      <c r="F1526">
        <v>0.1605</v>
      </c>
      <c r="G1526">
        <v>0.1605</v>
      </c>
      <c r="H1526">
        <v>0.1605</v>
      </c>
      <c r="I1526">
        <v>0.1605</v>
      </c>
      <c r="J1526">
        <v>0.1605</v>
      </c>
      <c r="K1526">
        <v>0.1605</v>
      </c>
      <c r="L1526">
        <v>0.1605</v>
      </c>
    </row>
    <row r="1527" spans="1:12" x14ac:dyDescent="0.45">
      <c r="A1527" t="s">
        <v>2024</v>
      </c>
      <c r="B1527">
        <v>2009</v>
      </c>
      <c r="C1527" t="s">
        <v>2011</v>
      </c>
      <c r="D1527">
        <v>5.0799999999999998E-2</v>
      </c>
      <c r="E1527">
        <v>5.0799999999999998E-2</v>
      </c>
      <c r="F1527">
        <v>5.0799999999999998E-2</v>
      </c>
      <c r="G1527">
        <v>5.0799999999999998E-2</v>
      </c>
      <c r="H1527">
        <v>5.0799999999999998E-2</v>
      </c>
      <c r="I1527">
        <v>5.0799999999999998E-2</v>
      </c>
      <c r="J1527">
        <v>5.0799999999999998E-2</v>
      </c>
      <c r="K1527">
        <v>5.0799999999999998E-2</v>
      </c>
      <c r="L1527">
        <v>5.0799999999999998E-2</v>
      </c>
    </row>
    <row r="1528" spans="1:12" x14ac:dyDescent="0.45">
      <c r="A1528" t="s">
        <v>2025</v>
      </c>
      <c r="B1528">
        <v>2009</v>
      </c>
      <c r="C1528" t="s">
        <v>2010</v>
      </c>
      <c r="D1528">
        <v>0.1108</v>
      </c>
      <c r="E1528">
        <v>0.1108</v>
      </c>
      <c r="F1528">
        <v>0.1108</v>
      </c>
      <c r="G1528">
        <v>0.1108</v>
      </c>
      <c r="H1528">
        <v>0.1108</v>
      </c>
      <c r="I1528">
        <v>0.1108</v>
      </c>
      <c r="J1528">
        <v>0.1108</v>
      </c>
      <c r="K1528">
        <v>0.1108</v>
      </c>
      <c r="L1528">
        <v>0.1108</v>
      </c>
    </row>
    <row r="1529" spans="1:12" x14ac:dyDescent="0.45">
      <c r="A1529" t="s">
        <v>2025</v>
      </c>
      <c r="B1529">
        <v>2009</v>
      </c>
      <c r="C1529" t="s">
        <v>2007</v>
      </c>
      <c r="D1529">
        <v>3.5999999999999999E-3</v>
      </c>
      <c r="E1529">
        <v>3.5999999999999999E-3</v>
      </c>
      <c r="F1529">
        <v>3.5999999999999999E-3</v>
      </c>
      <c r="G1529">
        <v>3.5999999999999999E-3</v>
      </c>
      <c r="H1529">
        <v>3.5999999999999999E-3</v>
      </c>
      <c r="I1529">
        <v>3.5999999999999999E-3</v>
      </c>
      <c r="J1529">
        <v>3.5999999999999999E-3</v>
      </c>
      <c r="K1529">
        <v>3.5999999999999999E-3</v>
      </c>
      <c r="L1529">
        <v>3.5999999999999999E-3</v>
      </c>
    </row>
    <row r="1530" spans="1:12" x14ac:dyDescent="0.45">
      <c r="A1530" t="s">
        <v>2025</v>
      </c>
      <c r="B1530">
        <v>2009</v>
      </c>
      <c r="C1530" t="s">
        <v>2011</v>
      </c>
      <c r="D1530">
        <v>2.4E-2</v>
      </c>
      <c r="E1530">
        <v>2.4E-2</v>
      </c>
      <c r="F1530">
        <v>2.4E-2</v>
      </c>
      <c r="G1530">
        <v>2.4E-2</v>
      </c>
      <c r="H1530">
        <v>2.4E-2</v>
      </c>
      <c r="I1530">
        <v>2.4E-2</v>
      </c>
      <c r="J1530">
        <v>2.4E-2</v>
      </c>
      <c r="K1530">
        <v>2.4E-2</v>
      </c>
      <c r="L1530">
        <v>2.4E-2</v>
      </c>
    </row>
    <row r="1531" spans="1:12" x14ac:dyDescent="0.45">
      <c r="A1531" t="s">
        <v>2025</v>
      </c>
      <c r="B1531">
        <v>2009</v>
      </c>
      <c r="C1531" t="s">
        <v>2008</v>
      </c>
      <c r="D1531">
        <v>0.23599999999999999</v>
      </c>
      <c r="E1531">
        <v>0.23599999999999999</v>
      </c>
      <c r="F1531">
        <v>0.23599999999999999</v>
      </c>
      <c r="G1531">
        <v>0.23599999999999999</v>
      </c>
      <c r="H1531">
        <v>0.23599999999999999</v>
      </c>
      <c r="I1531">
        <v>0.23599999999999999</v>
      </c>
      <c r="J1531">
        <v>0.23599999999999999</v>
      </c>
      <c r="K1531">
        <v>0.23599999999999999</v>
      </c>
      <c r="L1531">
        <v>0.23599999999999999</v>
      </c>
    </row>
    <row r="1532" spans="1:12" x14ac:dyDescent="0.45">
      <c r="A1532" t="s">
        <v>2025</v>
      </c>
      <c r="B1532">
        <v>2009</v>
      </c>
      <c r="C1532" t="s">
        <v>2009</v>
      </c>
      <c r="D1532">
        <v>7.6399999999999996E-2</v>
      </c>
      <c r="E1532">
        <v>7.6399999999999996E-2</v>
      </c>
      <c r="F1532">
        <v>7.6399999999999996E-2</v>
      </c>
      <c r="G1532">
        <v>7.6399999999999996E-2</v>
      </c>
      <c r="H1532">
        <v>7.6399999999999996E-2</v>
      </c>
      <c r="I1532">
        <v>7.6399999999999996E-2</v>
      </c>
      <c r="J1532">
        <v>7.6399999999999996E-2</v>
      </c>
      <c r="K1532">
        <v>7.6399999999999996E-2</v>
      </c>
      <c r="L1532">
        <v>7.6399999999999996E-2</v>
      </c>
    </row>
    <row r="1533" spans="1:12" x14ac:dyDescent="0.45">
      <c r="A1533" t="s">
        <v>2025</v>
      </c>
      <c r="B1533">
        <v>2009</v>
      </c>
      <c r="C1533" t="s">
        <v>2006</v>
      </c>
      <c r="D1533">
        <v>0.63680000000000003</v>
      </c>
      <c r="E1533">
        <v>0.63680000000000003</v>
      </c>
      <c r="F1533">
        <v>0.63680000000000003</v>
      </c>
      <c r="G1533">
        <v>0.63680000000000003</v>
      </c>
      <c r="H1533">
        <v>0.63680000000000003</v>
      </c>
      <c r="I1533">
        <v>0.63680000000000003</v>
      </c>
      <c r="J1533">
        <v>0.63680000000000003</v>
      </c>
      <c r="K1533">
        <v>0.63680000000000003</v>
      </c>
      <c r="L1533">
        <v>0.63680000000000003</v>
      </c>
    </row>
    <row r="1534" spans="1:12" x14ac:dyDescent="0.45">
      <c r="A1534" t="s">
        <v>2025</v>
      </c>
      <c r="B1534">
        <v>2009</v>
      </c>
      <c r="C1534" t="s">
        <v>2005</v>
      </c>
      <c r="D1534">
        <v>1.0874999999999999</v>
      </c>
      <c r="E1534">
        <v>1.0874999999999999</v>
      </c>
      <c r="F1534">
        <v>1.0874999999999999</v>
      </c>
      <c r="G1534">
        <v>1.0874999999999999</v>
      </c>
      <c r="H1534">
        <v>1.0874999999999999</v>
      </c>
      <c r="I1534">
        <v>1.0874999999999999</v>
      </c>
      <c r="J1534">
        <v>1.0874999999999999</v>
      </c>
      <c r="K1534">
        <v>1.0874999999999999</v>
      </c>
      <c r="L1534">
        <v>1.0874999999999999</v>
      </c>
    </row>
    <row r="1535" spans="1:12" x14ac:dyDescent="0.45">
      <c r="A1535" t="s">
        <v>2026</v>
      </c>
      <c r="B1535">
        <v>2009</v>
      </c>
      <c r="C1535" t="s">
        <v>2006</v>
      </c>
      <c r="D1535">
        <v>0.6109</v>
      </c>
      <c r="E1535">
        <v>0.6109</v>
      </c>
      <c r="F1535">
        <v>0.6109</v>
      </c>
      <c r="G1535">
        <v>0.6109</v>
      </c>
      <c r="H1535">
        <v>0.6109</v>
      </c>
      <c r="I1535">
        <v>0.6109</v>
      </c>
      <c r="J1535">
        <v>0.6109</v>
      </c>
      <c r="K1535">
        <v>0.6109</v>
      </c>
      <c r="L1535">
        <v>0.6109</v>
      </c>
    </row>
    <row r="1536" spans="1:12" x14ac:dyDescent="0.45">
      <c r="A1536" t="s">
        <v>2026</v>
      </c>
      <c r="B1536">
        <v>2009</v>
      </c>
      <c r="C1536" t="s">
        <v>2007</v>
      </c>
      <c r="D1536">
        <v>3.3E-3</v>
      </c>
      <c r="E1536">
        <v>3.3E-3</v>
      </c>
      <c r="F1536">
        <v>3.3E-3</v>
      </c>
      <c r="G1536">
        <v>3.3E-3</v>
      </c>
      <c r="H1536">
        <v>3.3E-3</v>
      </c>
      <c r="I1536">
        <v>3.3E-3</v>
      </c>
      <c r="J1536">
        <v>3.3E-3</v>
      </c>
      <c r="K1536">
        <v>3.3E-3</v>
      </c>
      <c r="L1536">
        <v>3.3E-3</v>
      </c>
    </row>
    <row r="1537" spans="1:12" x14ac:dyDescent="0.45">
      <c r="A1537" t="s">
        <v>2026</v>
      </c>
      <c r="B1537">
        <v>2009</v>
      </c>
      <c r="C1537" t="s">
        <v>2010</v>
      </c>
      <c r="D1537">
        <v>0.1031</v>
      </c>
      <c r="E1537">
        <v>0.1031</v>
      </c>
      <c r="F1537">
        <v>0.1031</v>
      </c>
      <c r="G1537">
        <v>0.1031</v>
      </c>
      <c r="H1537">
        <v>0.1031</v>
      </c>
      <c r="I1537">
        <v>0.1031</v>
      </c>
      <c r="J1537">
        <v>0.1031</v>
      </c>
      <c r="K1537">
        <v>0.1031</v>
      </c>
      <c r="L1537">
        <v>0.1031</v>
      </c>
    </row>
    <row r="1538" spans="1:12" x14ac:dyDescent="0.45">
      <c r="A1538" t="s">
        <v>2026</v>
      </c>
      <c r="B1538">
        <v>2009</v>
      </c>
      <c r="C1538" t="s">
        <v>2005</v>
      </c>
      <c r="D1538">
        <v>1.03</v>
      </c>
      <c r="E1538">
        <v>1.03</v>
      </c>
      <c r="F1538">
        <v>1.03</v>
      </c>
      <c r="G1538">
        <v>1.03</v>
      </c>
      <c r="H1538">
        <v>1.03</v>
      </c>
      <c r="I1538">
        <v>1.03</v>
      </c>
      <c r="J1538">
        <v>1.03</v>
      </c>
      <c r="K1538">
        <v>1.03</v>
      </c>
      <c r="L1538">
        <v>1.03</v>
      </c>
    </row>
    <row r="1539" spans="1:12" x14ac:dyDescent="0.45">
      <c r="A1539" t="s">
        <v>2026</v>
      </c>
      <c r="B1539">
        <v>2009</v>
      </c>
      <c r="C1539" t="s">
        <v>2008</v>
      </c>
      <c r="D1539">
        <v>0.21959999999999999</v>
      </c>
      <c r="E1539">
        <v>0.21959999999999999</v>
      </c>
      <c r="F1539">
        <v>0.21959999999999999</v>
      </c>
      <c r="G1539">
        <v>0.21959999999999999</v>
      </c>
      <c r="H1539">
        <v>0.21959999999999999</v>
      </c>
      <c r="I1539">
        <v>0.21959999999999999</v>
      </c>
      <c r="J1539">
        <v>0.21959999999999999</v>
      </c>
      <c r="K1539">
        <v>0.21959999999999999</v>
      </c>
      <c r="L1539">
        <v>0.21959999999999999</v>
      </c>
    </row>
    <row r="1540" spans="1:12" x14ac:dyDescent="0.45">
      <c r="A1540" t="s">
        <v>2026</v>
      </c>
      <c r="B1540">
        <v>2009</v>
      </c>
      <c r="C1540" t="s">
        <v>2011</v>
      </c>
      <c r="D1540">
        <v>2.23E-2</v>
      </c>
      <c r="E1540">
        <v>2.23E-2</v>
      </c>
      <c r="F1540">
        <v>2.23E-2</v>
      </c>
      <c r="G1540">
        <v>2.23E-2</v>
      </c>
      <c r="H1540">
        <v>2.23E-2</v>
      </c>
      <c r="I1540">
        <v>2.23E-2</v>
      </c>
      <c r="J1540">
        <v>2.23E-2</v>
      </c>
      <c r="K1540">
        <v>2.23E-2</v>
      </c>
      <c r="L1540">
        <v>2.23E-2</v>
      </c>
    </row>
    <row r="1541" spans="1:12" x14ac:dyDescent="0.45">
      <c r="A1541" t="s">
        <v>2026</v>
      </c>
      <c r="B1541">
        <v>2009</v>
      </c>
      <c r="C1541" t="s">
        <v>2009</v>
      </c>
      <c r="D1541">
        <v>7.0699999999999999E-2</v>
      </c>
      <c r="E1541">
        <v>7.0699999999999999E-2</v>
      </c>
      <c r="F1541">
        <v>7.0699999999999999E-2</v>
      </c>
      <c r="G1541">
        <v>7.0699999999999999E-2</v>
      </c>
      <c r="H1541">
        <v>7.0699999999999999E-2</v>
      </c>
      <c r="I1541">
        <v>7.0699999999999999E-2</v>
      </c>
      <c r="J1541">
        <v>7.0699999999999999E-2</v>
      </c>
      <c r="K1541">
        <v>7.0699999999999999E-2</v>
      </c>
      <c r="L1541">
        <v>7.0699999999999999E-2</v>
      </c>
    </row>
    <row r="1542" spans="1:12" x14ac:dyDescent="0.45">
      <c r="A1542" t="s">
        <v>2027</v>
      </c>
      <c r="B1542">
        <v>2009</v>
      </c>
      <c r="C1542" t="s">
        <v>2007</v>
      </c>
      <c r="D1542">
        <v>5.1000000000000004E-3</v>
      </c>
      <c r="E1542">
        <v>5.1000000000000004E-3</v>
      </c>
      <c r="F1542">
        <v>5.1000000000000004E-3</v>
      </c>
      <c r="G1542">
        <v>5.1000000000000004E-3</v>
      </c>
      <c r="H1542">
        <v>5.1000000000000004E-3</v>
      </c>
      <c r="I1542">
        <v>5.1000000000000004E-3</v>
      </c>
      <c r="J1542">
        <v>5.1000000000000004E-3</v>
      </c>
      <c r="K1542">
        <v>5.1000000000000004E-3</v>
      </c>
      <c r="L1542">
        <v>5.1000000000000004E-3</v>
      </c>
    </row>
    <row r="1543" spans="1:12" x14ac:dyDescent="0.45">
      <c r="A1543" t="s">
        <v>2027</v>
      </c>
      <c r="B1543">
        <v>2009</v>
      </c>
      <c r="C1543" t="s">
        <v>2006</v>
      </c>
      <c r="D1543">
        <v>0.98250000000000004</v>
      </c>
      <c r="E1543">
        <v>0.98250000000000004</v>
      </c>
      <c r="F1543">
        <v>0.98250000000000004</v>
      </c>
      <c r="G1543">
        <v>0.98250000000000004</v>
      </c>
      <c r="H1543">
        <v>0.98250000000000004</v>
      </c>
      <c r="I1543">
        <v>0.98250000000000004</v>
      </c>
      <c r="J1543">
        <v>0.98250000000000004</v>
      </c>
      <c r="K1543">
        <v>0.98250000000000004</v>
      </c>
      <c r="L1543">
        <v>0.98250000000000004</v>
      </c>
    </row>
    <row r="1544" spans="1:12" x14ac:dyDescent="0.45">
      <c r="A1544" t="s">
        <v>2027</v>
      </c>
      <c r="B1544">
        <v>2009</v>
      </c>
      <c r="C1544" t="s">
        <v>2009</v>
      </c>
      <c r="D1544">
        <v>0.11840000000000001</v>
      </c>
      <c r="E1544">
        <v>0.11840000000000001</v>
      </c>
      <c r="F1544">
        <v>0.11840000000000001</v>
      </c>
      <c r="G1544">
        <v>0.11840000000000001</v>
      </c>
      <c r="H1544">
        <v>0.11840000000000001</v>
      </c>
      <c r="I1544">
        <v>0.11840000000000001</v>
      </c>
      <c r="J1544">
        <v>0.11840000000000001</v>
      </c>
      <c r="K1544">
        <v>0.11840000000000001</v>
      </c>
      <c r="L1544">
        <v>0.11840000000000001</v>
      </c>
    </row>
    <row r="1545" spans="1:12" x14ac:dyDescent="0.45">
      <c r="A1545" t="s">
        <v>2027</v>
      </c>
      <c r="B1545">
        <v>2009</v>
      </c>
      <c r="C1545" t="s">
        <v>2008</v>
      </c>
      <c r="D1545">
        <v>0.33360000000000001</v>
      </c>
      <c r="E1545">
        <v>0.33360000000000001</v>
      </c>
      <c r="F1545">
        <v>0.33360000000000001</v>
      </c>
      <c r="G1545">
        <v>0.33360000000000001</v>
      </c>
      <c r="H1545">
        <v>0.33360000000000001</v>
      </c>
      <c r="I1545">
        <v>0.33360000000000001</v>
      </c>
      <c r="J1545">
        <v>0.33360000000000001</v>
      </c>
      <c r="K1545">
        <v>0.33360000000000001</v>
      </c>
      <c r="L1545">
        <v>0.33360000000000001</v>
      </c>
    </row>
    <row r="1546" spans="1:12" x14ac:dyDescent="0.45">
      <c r="A1546" t="s">
        <v>2027</v>
      </c>
      <c r="B1546">
        <v>2009</v>
      </c>
      <c r="C1546" t="s">
        <v>2011</v>
      </c>
      <c r="D1546">
        <v>3.39E-2</v>
      </c>
      <c r="E1546">
        <v>3.39E-2</v>
      </c>
      <c r="F1546">
        <v>3.39E-2</v>
      </c>
      <c r="G1546">
        <v>3.39E-2</v>
      </c>
      <c r="H1546">
        <v>3.39E-2</v>
      </c>
      <c r="I1546">
        <v>3.39E-2</v>
      </c>
      <c r="J1546">
        <v>3.39E-2</v>
      </c>
      <c r="K1546">
        <v>3.39E-2</v>
      </c>
      <c r="L1546">
        <v>3.39E-2</v>
      </c>
    </row>
    <row r="1547" spans="1:12" x14ac:dyDescent="0.45">
      <c r="A1547" t="s">
        <v>2027</v>
      </c>
      <c r="B1547">
        <v>2009</v>
      </c>
      <c r="C1547" t="s">
        <v>2010</v>
      </c>
      <c r="D1547">
        <v>0.15659999999999999</v>
      </c>
      <c r="E1547">
        <v>0.15659999999999999</v>
      </c>
      <c r="F1547">
        <v>0.15659999999999999</v>
      </c>
      <c r="G1547">
        <v>0.15659999999999999</v>
      </c>
      <c r="H1547">
        <v>0.15659999999999999</v>
      </c>
      <c r="I1547">
        <v>0.15659999999999999</v>
      </c>
      <c r="J1547">
        <v>0.15659999999999999</v>
      </c>
      <c r="K1547">
        <v>0.15659999999999999</v>
      </c>
      <c r="L1547">
        <v>0.15659999999999999</v>
      </c>
    </row>
    <row r="1548" spans="1:12" x14ac:dyDescent="0.45">
      <c r="A1548" t="s">
        <v>2027</v>
      </c>
      <c r="B1548">
        <v>2009</v>
      </c>
      <c r="C1548" t="s">
        <v>2005</v>
      </c>
      <c r="D1548">
        <v>1.6301000000000001</v>
      </c>
      <c r="E1548">
        <v>1.6301000000000001</v>
      </c>
      <c r="F1548">
        <v>1.6301000000000001</v>
      </c>
      <c r="G1548">
        <v>1.6301000000000001</v>
      </c>
      <c r="H1548">
        <v>1.6301000000000001</v>
      </c>
      <c r="I1548">
        <v>1.6301000000000001</v>
      </c>
      <c r="J1548">
        <v>1.6301000000000001</v>
      </c>
      <c r="K1548">
        <v>1.6301000000000001</v>
      </c>
      <c r="L1548">
        <v>1.6301000000000001</v>
      </c>
    </row>
    <row r="1549" spans="1:12" x14ac:dyDescent="0.45">
      <c r="A1549" t="s">
        <v>2028</v>
      </c>
      <c r="B1549">
        <v>2009</v>
      </c>
      <c r="C1549" t="s">
        <v>2006</v>
      </c>
      <c r="D1549">
        <v>0.95740000000000003</v>
      </c>
      <c r="E1549">
        <v>0.95740000000000003</v>
      </c>
      <c r="F1549">
        <v>0.95740000000000003</v>
      </c>
      <c r="G1549">
        <v>0.95740000000000003</v>
      </c>
      <c r="H1549">
        <v>0.95740000000000003</v>
      </c>
      <c r="I1549">
        <v>0.95740000000000003</v>
      </c>
      <c r="J1549">
        <v>0.95740000000000003</v>
      </c>
      <c r="K1549">
        <v>0.95740000000000003</v>
      </c>
      <c r="L1549">
        <v>0.95740000000000003</v>
      </c>
    </row>
    <row r="1550" spans="1:12" x14ac:dyDescent="0.45">
      <c r="A1550" t="s">
        <v>2028</v>
      </c>
      <c r="B1550">
        <v>2009</v>
      </c>
      <c r="C1550" t="s">
        <v>2009</v>
      </c>
      <c r="D1550">
        <v>0.1242</v>
      </c>
      <c r="E1550">
        <v>0.1242</v>
      </c>
      <c r="F1550">
        <v>0.1242</v>
      </c>
      <c r="G1550">
        <v>0.1242</v>
      </c>
      <c r="H1550">
        <v>0.1242</v>
      </c>
      <c r="I1550">
        <v>0.1242</v>
      </c>
      <c r="J1550">
        <v>0.1242</v>
      </c>
      <c r="K1550">
        <v>0.1242</v>
      </c>
      <c r="L1550">
        <v>0.1242</v>
      </c>
    </row>
    <row r="1551" spans="1:12" x14ac:dyDescent="0.45">
      <c r="A1551" t="s">
        <v>2028</v>
      </c>
      <c r="B1551">
        <v>2009</v>
      </c>
      <c r="C1551" t="s">
        <v>2007</v>
      </c>
      <c r="D1551">
        <v>5.4999999999999997E-3</v>
      </c>
      <c r="E1551">
        <v>5.4999999999999997E-3</v>
      </c>
      <c r="F1551">
        <v>5.4999999999999997E-3</v>
      </c>
      <c r="G1551">
        <v>5.4999999999999997E-3</v>
      </c>
      <c r="H1551">
        <v>5.4999999999999997E-3</v>
      </c>
      <c r="I1551">
        <v>5.4999999999999997E-3</v>
      </c>
      <c r="J1551">
        <v>5.4999999999999997E-3</v>
      </c>
      <c r="K1551">
        <v>5.4999999999999997E-3</v>
      </c>
      <c r="L1551">
        <v>5.4999999999999997E-3</v>
      </c>
    </row>
    <row r="1552" spans="1:12" x14ac:dyDescent="0.45">
      <c r="A1552" t="s">
        <v>2028</v>
      </c>
      <c r="B1552">
        <v>2009</v>
      </c>
      <c r="C1552" t="s">
        <v>2008</v>
      </c>
      <c r="D1552">
        <v>0.36130000000000001</v>
      </c>
      <c r="E1552">
        <v>0.36130000000000001</v>
      </c>
      <c r="F1552">
        <v>0.36130000000000001</v>
      </c>
      <c r="G1552">
        <v>0.36130000000000001</v>
      </c>
      <c r="H1552">
        <v>0.36130000000000001</v>
      </c>
      <c r="I1552">
        <v>0.36130000000000001</v>
      </c>
      <c r="J1552">
        <v>0.36130000000000001</v>
      </c>
      <c r="K1552">
        <v>0.36130000000000001</v>
      </c>
      <c r="L1552">
        <v>0.36130000000000001</v>
      </c>
    </row>
    <row r="1553" spans="1:12" x14ac:dyDescent="0.45">
      <c r="A1553" t="s">
        <v>2028</v>
      </c>
      <c r="B1553">
        <v>2009</v>
      </c>
      <c r="C1553" t="s">
        <v>2010</v>
      </c>
      <c r="D1553">
        <v>0.1696</v>
      </c>
      <c r="E1553">
        <v>0.1696</v>
      </c>
      <c r="F1553">
        <v>0.1696</v>
      </c>
      <c r="G1553">
        <v>0.1696</v>
      </c>
      <c r="H1553">
        <v>0.1696</v>
      </c>
      <c r="I1553">
        <v>0.1696</v>
      </c>
      <c r="J1553">
        <v>0.1696</v>
      </c>
      <c r="K1553">
        <v>0.1696</v>
      </c>
      <c r="L1553">
        <v>0.1696</v>
      </c>
    </row>
    <row r="1554" spans="1:12" x14ac:dyDescent="0.45">
      <c r="A1554" t="s">
        <v>2028</v>
      </c>
      <c r="B1554">
        <v>2009</v>
      </c>
      <c r="C1554" t="s">
        <v>2005</v>
      </c>
      <c r="D1554">
        <v>1.6547000000000001</v>
      </c>
      <c r="E1554">
        <v>1.6547000000000001</v>
      </c>
      <c r="F1554">
        <v>1.6547000000000001</v>
      </c>
      <c r="G1554">
        <v>1.6547000000000001</v>
      </c>
      <c r="H1554">
        <v>1.6547000000000001</v>
      </c>
      <c r="I1554">
        <v>1.6547000000000001</v>
      </c>
      <c r="J1554">
        <v>1.6547000000000001</v>
      </c>
      <c r="K1554">
        <v>1.6547000000000001</v>
      </c>
      <c r="L1554">
        <v>1.6547000000000001</v>
      </c>
    </row>
    <row r="1555" spans="1:12" x14ac:dyDescent="0.45">
      <c r="A1555" t="s">
        <v>2028</v>
      </c>
      <c r="B1555">
        <v>2009</v>
      </c>
      <c r="C1555" t="s">
        <v>2011</v>
      </c>
      <c r="D1555">
        <v>3.6700000000000003E-2</v>
      </c>
      <c r="E1555">
        <v>3.6700000000000003E-2</v>
      </c>
      <c r="F1555">
        <v>3.6700000000000003E-2</v>
      </c>
      <c r="G1555">
        <v>3.6700000000000003E-2</v>
      </c>
      <c r="H1555">
        <v>3.6700000000000003E-2</v>
      </c>
      <c r="I1555">
        <v>3.6700000000000003E-2</v>
      </c>
      <c r="J1555">
        <v>3.6700000000000003E-2</v>
      </c>
      <c r="K1555">
        <v>3.6700000000000003E-2</v>
      </c>
      <c r="L1555">
        <v>3.6700000000000003E-2</v>
      </c>
    </row>
    <row r="1556" spans="1:12" x14ac:dyDescent="0.45">
      <c r="A1556" t="s">
        <v>2029</v>
      </c>
      <c r="B1556">
        <v>2009</v>
      </c>
      <c r="C1556" t="s">
        <v>2007</v>
      </c>
      <c r="D1556">
        <v>1.6000000000000001E-3</v>
      </c>
      <c r="E1556">
        <v>1.6000000000000001E-3</v>
      </c>
      <c r="F1556">
        <v>1.6000000000000001E-3</v>
      </c>
      <c r="G1556">
        <v>1.6000000000000001E-3</v>
      </c>
      <c r="H1556">
        <v>1.6000000000000001E-3</v>
      </c>
      <c r="I1556">
        <v>1.6000000000000001E-3</v>
      </c>
      <c r="J1556">
        <v>1.6000000000000001E-3</v>
      </c>
      <c r="K1556">
        <v>1.6000000000000001E-3</v>
      </c>
      <c r="L1556">
        <v>1.6000000000000001E-3</v>
      </c>
    </row>
    <row r="1557" spans="1:12" x14ac:dyDescent="0.45">
      <c r="A1557" t="s">
        <v>2029</v>
      </c>
      <c r="B1557">
        <v>2009</v>
      </c>
      <c r="C1557" t="s">
        <v>2008</v>
      </c>
      <c r="D1557">
        <v>0.1061</v>
      </c>
      <c r="E1557">
        <v>0.1061</v>
      </c>
      <c r="F1557">
        <v>0.1061</v>
      </c>
      <c r="G1557">
        <v>0.1061</v>
      </c>
      <c r="H1557">
        <v>0.1061</v>
      </c>
      <c r="I1557">
        <v>0.1061</v>
      </c>
      <c r="J1557">
        <v>0.1061</v>
      </c>
      <c r="K1557">
        <v>0.1061</v>
      </c>
      <c r="L1557">
        <v>0.1061</v>
      </c>
    </row>
    <row r="1558" spans="1:12" x14ac:dyDescent="0.45">
      <c r="A1558" t="s">
        <v>2029</v>
      </c>
      <c r="B1558">
        <v>2009</v>
      </c>
      <c r="C1558" t="s">
        <v>2009</v>
      </c>
      <c r="D1558">
        <v>3.3500000000000002E-2</v>
      </c>
      <c r="E1558">
        <v>3.3500000000000002E-2</v>
      </c>
      <c r="F1558">
        <v>3.3500000000000002E-2</v>
      </c>
      <c r="G1558">
        <v>3.3500000000000002E-2</v>
      </c>
      <c r="H1558">
        <v>3.3500000000000002E-2</v>
      </c>
      <c r="I1558">
        <v>3.3500000000000002E-2</v>
      </c>
      <c r="J1558">
        <v>3.3500000000000002E-2</v>
      </c>
      <c r="K1558">
        <v>3.3500000000000002E-2</v>
      </c>
      <c r="L1558">
        <v>3.3500000000000002E-2</v>
      </c>
    </row>
    <row r="1559" spans="1:12" x14ac:dyDescent="0.45">
      <c r="A1559" t="s">
        <v>2029</v>
      </c>
      <c r="B1559">
        <v>2009</v>
      </c>
      <c r="C1559" t="s">
        <v>2010</v>
      </c>
      <c r="D1559">
        <v>4.9799999999999997E-2</v>
      </c>
      <c r="E1559">
        <v>4.9799999999999997E-2</v>
      </c>
      <c r="F1559">
        <v>4.9799999999999997E-2</v>
      </c>
      <c r="G1559">
        <v>4.9799999999999997E-2</v>
      </c>
      <c r="H1559">
        <v>4.9799999999999997E-2</v>
      </c>
      <c r="I1559">
        <v>4.9799999999999997E-2</v>
      </c>
      <c r="J1559">
        <v>4.9799999999999997E-2</v>
      </c>
      <c r="K1559">
        <v>4.9799999999999997E-2</v>
      </c>
      <c r="L1559">
        <v>4.9799999999999997E-2</v>
      </c>
    </row>
    <row r="1560" spans="1:12" x14ac:dyDescent="0.45">
      <c r="A1560" t="s">
        <v>2029</v>
      </c>
      <c r="B1560">
        <v>2009</v>
      </c>
      <c r="C1560" t="s">
        <v>2011</v>
      </c>
      <c r="D1560">
        <v>1.0800000000000001E-2</v>
      </c>
      <c r="E1560">
        <v>1.0800000000000001E-2</v>
      </c>
      <c r="F1560">
        <v>1.0800000000000001E-2</v>
      </c>
      <c r="G1560">
        <v>1.0800000000000001E-2</v>
      </c>
      <c r="H1560">
        <v>1.0800000000000001E-2</v>
      </c>
      <c r="I1560">
        <v>1.0800000000000001E-2</v>
      </c>
      <c r="J1560">
        <v>1.0800000000000001E-2</v>
      </c>
      <c r="K1560">
        <v>1.0800000000000001E-2</v>
      </c>
      <c r="L1560">
        <v>1.0800000000000001E-2</v>
      </c>
    </row>
    <row r="1561" spans="1:12" x14ac:dyDescent="0.45">
      <c r="A1561" t="s">
        <v>2029</v>
      </c>
      <c r="B1561">
        <v>2009</v>
      </c>
      <c r="C1561" t="s">
        <v>2005</v>
      </c>
      <c r="D1561">
        <v>0.49059999999999998</v>
      </c>
      <c r="E1561">
        <v>0.49059999999999998</v>
      </c>
      <c r="F1561">
        <v>0.49059999999999998</v>
      </c>
      <c r="G1561">
        <v>0.49059999999999998</v>
      </c>
      <c r="H1561">
        <v>0.49059999999999998</v>
      </c>
      <c r="I1561">
        <v>0.49059999999999998</v>
      </c>
      <c r="J1561">
        <v>0.49059999999999998</v>
      </c>
      <c r="K1561">
        <v>0.49059999999999998</v>
      </c>
      <c r="L1561">
        <v>0.49059999999999998</v>
      </c>
    </row>
    <row r="1562" spans="1:12" x14ac:dyDescent="0.45">
      <c r="A1562" t="s">
        <v>2029</v>
      </c>
      <c r="B1562">
        <v>2009</v>
      </c>
      <c r="C1562" t="s">
        <v>2006</v>
      </c>
      <c r="D1562">
        <v>0.28889999999999999</v>
      </c>
      <c r="E1562">
        <v>0.28889999999999999</v>
      </c>
      <c r="F1562">
        <v>0.28889999999999999</v>
      </c>
      <c r="G1562">
        <v>0.28889999999999999</v>
      </c>
      <c r="H1562">
        <v>0.28889999999999999</v>
      </c>
      <c r="I1562">
        <v>0.28889999999999999</v>
      </c>
      <c r="J1562">
        <v>0.28889999999999999</v>
      </c>
      <c r="K1562">
        <v>0.28889999999999999</v>
      </c>
      <c r="L1562">
        <v>0.28889999999999999</v>
      </c>
    </row>
    <row r="1563" spans="1:12" x14ac:dyDescent="0.45">
      <c r="A1563" t="s">
        <v>2030</v>
      </c>
      <c r="B1563">
        <v>2009</v>
      </c>
      <c r="C1563" t="s">
        <v>2009</v>
      </c>
      <c r="D1563">
        <v>0.1532</v>
      </c>
      <c r="E1563">
        <v>0.1532</v>
      </c>
      <c r="F1563">
        <v>0.1532</v>
      </c>
      <c r="G1563">
        <v>0.1532</v>
      </c>
      <c r="H1563">
        <v>0.1532</v>
      </c>
      <c r="I1563">
        <v>0.1532</v>
      </c>
      <c r="J1563">
        <v>0.1532</v>
      </c>
      <c r="K1563">
        <v>0.1532</v>
      </c>
      <c r="L1563">
        <v>0.1532</v>
      </c>
    </row>
    <row r="1564" spans="1:12" x14ac:dyDescent="0.45">
      <c r="A1564" t="s">
        <v>2030</v>
      </c>
      <c r="B1564">
        <v>2009</v>
      </c>
      <c r="C1564" t="s">
        <v>2005</v>
      </c>
      <c r="D1564">
        <v>2.0514999999999999</v>
      </c>
      <c r="E1564">
        <v>2.0514999999999999</v>
      </c>
      <c r="F1564">
        <v>2.0514999999999999</v>
      </c>
      <c r="G1564">
        <v>2.0514999999999999</v>
      </c>
      <c r="H1564">
        <v>2.0514999999999999</v>
      </c>
      <c r="I1564">
        <v>2.0514999999999999</v>
      </c>
      <c r="J1564">
        <v>2.0514999999999999</v>
      </c>
      <c r="K1564">
        <v>2.0514999999999999</v>
      </c>
      <c r="L1564">
        <v>2.0514999999999999</v>
      </c>
    </row>
    <row r="1565" spans="1:12" x14ac:dyDescent="0.45">
      <c r="A1565" t="s">
        <v>2030</v>
      </c>
      <c r="B1565">
        <v>2009</v>
      </c>
      <c r="C1565" t="s">
        <v>2006</v>
      </c>
      <c r="D1565">
        <v>1.1700999999999999</v>
      </c>
      <c r="E1565">
        <v>1.1700999999999999</v>
      </c>
      <c r="F1565">
        <v>1.1700999999999999</v>
      </c>
      <c r="G1565">
        <v>1.1700999999999999</v>
      </c>
      <c r="H1565">
        <v>1.1700999999999999</v>
      </c>
      <c r="I1565">
        <v>1.1700999999999999</v>
      </c>
      <c r="J1565">
        <v>1.1700999999999999</v>
      </c>
      <c r="K1565">
        <v>1.1700999999999999</v>
      </c>
      <c r="L1565">
        <v>1.1700999999999999</v>
      </c>
    </row>
    <row r="1566" spans="1:12" x14ac:dyDescent="0.45">
      <c r="A1566" t="s">
        <v>2030</v>
      </c>
      <c r="B1566">
        <v>2009</v>
      </c>
      <c r="C1566" t="s">
        <v>2007</v>
      </c>
      <c r="D1566">
        <v>7.0000000000000001E-3</v>
      </c>
      <c r="E1566">
        <v>7.0000000000000001E-3</v>
      </c>
      <c r="F1566">
        <v>7.0000000000000001E-3</v>
      </c>
      <c r="G1566">
        <v>7.0000000000000001E-3</v>
      </c>
      <c r="H1566">
        <v>7.0000000000000001E-3</v>
      </c>
      <c r="I1566">
        <v>7.0000000000000001E-3</v>
      </c>
      <c r="J1566">
        <v>7.0000000000000001E-3</v>
      </c>
      <c r="K1566">
        <v>7.0000000000000001E-3</v>
      </c>
      <c r="L1566">
        <v>7.0000000000000001E-3</v>
      </c>
    </row>
    <row r="1567" spans="1:12" x14ac:dyDescent="0.45">
      <c r="A1567" t="s">
        <v>2030</v>
      </c>
      <c r="B1567">
        <v>2009</v>
      </c>
      <c r="C1567" t="s">
        <v>2011</v>
      </c>
      <c r="D1567">
        <v>4.6699999999999998E-2</v>
      </c>
      <c r="E1567">
        <v>4.6699999999999998E-2</v>
      </c>
      <c r="F1567">
        <v>4.6699999999999998E-2</v>
      </c>
      <c r="G1567">
        <v>4.6699999999999998E-2</v>
      </c>
      <c r="H1567">
        <v>4.6699999999999998E-2</v>
      </c>
      <c r="I1567">
        <v>4.6699999999999998E-2</v>
      </c>
      <c r="J1567">
        <v>4.6699999999999998E-2</v>
      </c>
      <c r="K1567">
        <v>4.6699999999999998E-2</v>
      </c>
      <c r="L1567">
        <v>4.6699999999999998E-2</v>
      </c>
    </row>
    <row r="1568" spans="1:12" x14ac:dyDescent="0.45">
      <c r="A1568" t="s">
        <v>2030</v>
      </c>
      <c r="B1568">
        <v>2009</v>
      </c>
      <c r="C1568" t="s">
        <v>2010</v>
      </c>
      <c r="D1568">
        <v>0.2155</v>
      </c>
      <c r="E1568">
        <v>0.2155</v>
      </c>
      <c r="F1568">
        <v>0.2155</v>
      </c>
      <c r="G1568">
        <v>0.2155</v>
      </c>
      <c r="H1568">
        <v>0.2155</v>
      </c>
      <c r="I1568">
        <v>0.2155</v>
      </c>
      <c r="J1568">
        <v>0.2155</v>
      </c>
      <c r="K1568">
        <v>0.2155</v>
      </c>
      <c r="L1568">
        <v>0.2155</v>
      </c>
    </row>
    <row r="1569" spans="1:12" x14ac:dyDescent="0.45">
      <c r="A1569" t="s">
        <v>2030</v>
      </c>
      <c r="B1569">
        <v>2009</v>
      </c>
      <c r="C1569" t="s">
        <v>2008</v>
      </c>
      <c r="D1569">
        <v>0.4592</v>
      </c>
      <c r="E1569">
        <v>0.4592</v>
      </c>
      <c r="F1569">
        <v>0.4592</v>
      </c>
      <c r="G1569">
        <v>0.4592</v>
      </c>
      <c r="H1569">
        <v>0.4592</v>
      </c>
      <c r="I1569">
        <v>0.4592</v>
      </c>
      <c r="J1569">
        <v>0.4592</v>
      </c>
      <c r="K1569">
        <v>0.4592</v>
      </c>
      <c r="L1569">
        <v>0.4592</v>
      </c>
    </row>
    <row r="1570" spans="1:12" x14ac:dyDescent="0.45">
      <c r="A1570" t="s">
        <v>2031</v>
      </c>
      <c r="B1570">
        <v>2009</v>
      </c>
      <c r="C1570" t="s">
        <v>2006</v>
      </c>
      <c r="D1570">
        <v>1.1615</v>
      </c>
      <c r="E1570">
        <v>1.1615</v>
      </c>
      <c r="F1570">
        <v>1.1615</v>
      </c>
      <c r="G1570">
        <v>1.1615</v>
      </c>
      <c r="H1570">
        <v>1.1615</v>
      </c>
      <c r="I1570">
        <v>1.1615</v>
      </c>
      <c r="J1570">
        <v>1.1615</v>
      </c>
      <c r="K1570">
        <v>1.1615</v>
      </c>
      <c r="L1570">
        <v>1.1615</v>
      </c>
    </row>
    <row r="1571" spans="1:12" x14ac:dyDescent="0.45">
      <c r="A1571" t="s">
        <v>2031</v>
      </c>
      <c r="B1571">
        <v>2009</v>
      </c>
      <c r="C1571" t="s">
        <v>2009</v>
      </c>
      <c r="D1571">
        <v>0.1477</v>
      </c>
      <c r="E1571">
        <v>0.1477</v>
      </c>
      <c r="F1571">
        <v>0.1477</v>
      </c>
      <c r="G1571">
        <v>0.1477</v>
      </c>
      <c r="H1571">
        <v>0.1477</v>
      </c>
      <c r="I1571">
        <v>0.1477</v>
      </c>
      <c r="J1571">
        <v>0.1477</v>
      </c>
      <c r="K1571">
        <v>0.1477</v>
      </c>
      <c r="L1571">
        <v>0.1477</v>
      </c>
    </row>
    <row r="1572" spans="1:12" x14ac:dyDescent="0.45">
      <c r="A1572" t="s">
        <v>2031</v>
      </c>
      <c r="B1572">
        <v>2009</v>
      </c>
      <c r="C1572" t="s">
        <v>2010</v>
      </c>
      <c r="D1572">
        <v>0.24429999999999999</v>
      </c>
      <c r="E1572">
        <v>0.24429999999999999</v>
      </c>
      <c r="F1572">
        <v>0.24429999999999999</v>
      </c>
      <c r="G1572">
        <v>0.24429999999999999</v>
      </c>
      <c r="H1572">
        <v>0.24429999999999999</v>
      </c>
      <c r="I1572">
        <v>0.24429999999999999</v>
      </c>
      <c r="J1572">
        <v>0.24429999999999999</v>
      </c>
      <c r="K1572">
        <v>0.24429999999999999</v>
      </c>
      <c r="L1572">
        <v>0.24429999999999999</v>
      </c>
    </row>
    <row r="1573" spans="1:12" x14ac:dyDescent="0.45">
      <c r="A1573" t="s">
        <v>2031</v>
      </c>
      <c r="B1573">
        <v>2009</v>
      </c>
      <c r="C1573" t="s">
        <v>2005</v>
      </c>
      <c r="D1573">
        <v>2.1349</v>
      </c>
      <c r="E1573">
        <v>2.1349</v>
      </c>
      <c r="F1573">
        <v>2.1349</v>
      </c>
      <c r="G1573">
        <v>2.1349</v>
      </c>
      <c r="H1573">
        <v>2.1349</v>
      </c>
      <c r="I1573">
        <v>2.1349</v>
      </c>
      <c r="J1573">
        <v>2.1349</v>
      </c>
      <c r="K1573">
        <v>2.1349</v>
      </c>
      <c r="L1573">
        <v>2.1349</v>
      </c>
    </row>
    <row r="1574" spans="1:12" x14ac:dyDescent="0.45">
      <c r="A1574" t="s">
        <v>2031</v>
      </c>
      <c r="B1574">
        <v>2009</v>
      </c>
      <c r="C1574" t="s">
        <v>2008</v>
      </c>
      <c r="D1574">
        <v>0.52059999999999995</v>
      </c>
      <c r="E1574">
        <v>0.52059999999999995</v>
      </c>
      <c r="F1574">
        <v>0.52059999999999995</v>
      </c>
      <c r="G1574">
        <v>0.52059999999999995</v>
      </c>
      <c r="H1574">
        <v>0.52059999999999995</v>
      </c>
      <c r="I1574">
        <v>0.52059999999999995</v>
      </c>
      <c r="J1574">
        <v>0.52059999999999995</v>
      </c>
      <c r="K1574">
        <v>0.52059999999999995</v>
      </c>
      <c r="L1574">
        <v>0.52059999999999995</v>
      </c>
    </row>
    <row r="1575" spans="1:12" x14ac:dyDescent="0.45">
      <c r="A1575" t="s">
        <v>2031</v>
      </c>
      <c r="B1575">
        <v>2009</v>
      </c>
      <c r="C1575" t="s">
        <v>2011</v>
      </c>
      <c r="D1575">
        <v>5.2900000000000003E-2</v>
      </c>
      <c r="E1575">
        <v>5.2900000000000003E-2</v>
      </c>
      <c r="F1575">
        <v>5.2900000000000003E-2</v>
      </c>
      <c r="G1575">
        <v>5.2900000000000003E-2</v>
      </c>
      <c r="H1575">
        <v>5.2900000000000003E-2</v>
      </c>
      <c r="I1575">
        <v>5.2900000000000003E-2</v>
      </c>
      <c r="J1575">
        <v>5.2900000000000003E-2</v>
      </c>
      <c r="K1575">
        <v>5.2900000000000003E-2</v>
      </c>
      <c r="L1575">
        <v>5.2900000000000003E-2</v>
      </c>
    </row>
    <row r="1576" spans="1:12" x14ac:dyDescent="0.45">
      <c r="A1576" t="s">
        <v>2031</v>
      </c>
      <c r="B1576">
        <v>2009</v>
      </c>
      <c r="C1576" t="s">
        <v>2007</v>
      </c>
      <c r="D1576">
        <v>7.9000000000000008E-3</v>
      </c>
      <c r="E1576">
        <v>7.9000000000000008E-3</v>
      </c>
      <c r="F1576">
        <v>7.9000000000000008E-3</v>
      </c>
      <c r="G1576">
        <v>7.9000000000000008E-3</v>
      </c>
      <c r="H1576">
        <v>7.9000000000000008E-3</v>
      </c>
      <c r="I1576">
        <v>7.9000000000000008E-3</v>
      </c>
      <c r="J1576">
        <v>7.9000000000000008E-3</v>
      </c>
      <c r="K1576">
        <v>7.9000000000000008E-3</v>
      </c>
      <c r="L1576">
        <v>7.9000000000000008E-3</v>
      </c>
    </row>
    <row r="1577" spans="1:12" x14ac:dyDescent="0.45">
      <c r="A1577" t="s">
        <v>2032</v>
      </c>
      <c r="B1577">
        <v>2009</v>
      </c>
      <c r="C1577" t="s">
        <v>2008</v>
      </c>
      <c r="D1577">
        <v>0.81620000000000004</v>
      </c>
      <c r="E1577">
        <v>0.81620000000000004</v>
      </c>
      <c r="F1577">
        <v>0.81620000000000004</v>
      </c>
      <c r="G1577">
        <v>0.81620000000000004</v>
      </c>
      <c r="H1577">
        <v>0.81620000000000004</v>
      </c>
      <c r="I1577">
        <v>0.81620000000000004</v>
      </c>
      <c r="J1577">
        <v>0.81620000000000004</v>
      </c>
      <c r="K1577">
        <v>0.81620000000000004</v>
      </c>
      <c r="L1577">
        <v>0.81620000000000004</v>
      </c>
    </row>
    <row r="1578" spans="1:12" x14ac:dyDescent="0.45">
      <c r="A1578" t="s">
        <v>2032</v>
      </c>
      <c r="B1578">
        <v>2009</v>
      </c>
      <c r="C1578" t="s">
        <v>2009</v>
      </c>
      <c r="D1578">
        <v>0.2611</v>
      </c>
      <c r="E1578">
        <v>0.2611</v>
      </c>
      <c r="F1578">
        <v>0.2611</v>
      </c>
      <c r="G1578">
        <v>0.2611</v>
      </c>
      <c r="H1578">
        <v>0.2611</v>
      </c>
      <c r="I1578">
        <v>0.2611</v>
      </c>
      <c r="J1578">
        <v>0.2611</v>
      </c>
      <c r="K1578">
        <v>0.2611</v>
      </c>
      <c r="L1578">
        <v>0.2611</v>
      </c>
    </row>
    <row r="1579" spans="1:12" x14ac:dyDescent="0.45">
      <c r="A1579" t="s">
        <v>2032</v>
      </c>
      <c r="B1579">
        <v>2009</v>
      </c>
      <c r="C1579" t="s">
        <v>2007</v>
      </c>
      <c r="D1579">
        <v>1.24E-2</v>
      </c>
      <c r="E1579">
        <v>1.24E-2</v>
      </c>
      <c r="F1579">
        <v>1.24E-2</v>
      </c>
      <c r="G1579">
        <v>1.24E-2</v>
      </c>
      <c r="H1579">
        <v>1.24E-2</v>
      </c>
      <c r="I1579">
        <v>1.24E-2</v>
      </c>
      <c r="J1579">
        <v>1.24E-2</v>
      </c>
      <c r="K1579">
        <v>1.24E-2</v>
      </c>
      <c r="L1579">
        <v>1.24E-2</v>
      </c>
    </row>
    <row r="1580" spans="1:12" x14ac:dyDescent="0.45">
      <c r="A1580" t="s">
        <v>2032</v>
      </c>
      <c r="B1580">
        <v>2009</v>
      </c>
      <c r="C1580" t="s">
        <v>2006</v>
      </c>
      <c r="D1580">
        <v>2.0461</v>
      </c>
      <c r="E1580">
        <v>2.0461</v>
      </c>
      <c r="F1580">
        <v>2.0461</v>
      </c>
      <c r="G1580">
        <v>2.0461</v>
      </c>
      <c r="H1580">
        <v>2.0461</v>
      </c>
      <c r="I1580">
        <v>2.0461</v>
      </c>
      <c r="J1580">
        <v>2.0461</v>
      </c>
      <c r="K1580">
        <v>2.0461</v>
      </c>
      <c r="L1580">
        <v>2.0461</v>
      </c>
    </row>
    <row r="1581" spans="1:12" x14ac:dyDescent="0.45">
      <c r="A1581" t="s">
        <v>2032</v>
      </c>
      <c r="B1581">
        <v>2009</v>
      </c>
      <c r="C1581" t="s">
        <v>2011</v>
      </c>
      <c r="D1581">
        <v>8.2900000000000001E-2</v>
      </c>
      <c r="E1581">
        <v>8.2900000000000001E-2</v>
      </c>
      <c r="F1581">
        <v>8.2900000000000001E-2</v>
      </c>
      <c r="G1581">
        <v>8.2900000000000001E-2</v>
      </c>
      <c r="H1581">
        <v>8.2900000000000001E-2</v>
      </c>
      <c r="I1581">
        <v>8.2900000000000001E-2</v>
      </c>
      <c r="J1581">
        <v>8.2900000000000001E-2</v>
      </c>
      <c r="K1581">
        <v>8.2900000000000001E-2</v>
      </c>
      <c r="L1581">
        <v>8.2900000000000001E-2</v>
      </c>
    </row>
    <row r="1582" spans="1:12" x14ac:dyDescent="0.45">
      <c r="A1582" t="s">
        <v>2032</v>
      </c>
      <c r="B1582">
        <v>2009</v>
      </c>
      <c r="C1582" t="s">
        <v>2005</v>
      </c>
      <c r="D1582">
        <v>3.6017999999999999</v>
      </c>
      <c r="E1582">
        <v>3.6017999999999999</v>
      </c>
      <c r="F1582">
        <v>3.6017999999999999</v>
      </c>
      <c r="G1582">
        <v>3.6017999999999999</v>
      </c>
      <c r="H1582">
        <v>3.6017999999999999</v>
      </c>
      <c r="I1582">
        <v>3.6017999999999999</v>
      </c>
      <c r="J1582">
        <v>3.6017999999999999</v>
      </c>
      <c r="K1582">
        <v>3.6017999999999999</v>
      </c>
      <c r="L1582">
        <v>3.6017999999999999</v>
      </c>
    </row>
    <row r="1583" spans="1:12" x14ac:dyDescent="0.45">
      <c r="A1583" t="s">
        <v>2032</v>
      </c>
      <c r="B1583">
        <v>2009</v>
      </c>
      <c r="C1583" t="s">
        <v>2010</v>
      </c>
      <c r="D1583">
        <v>0.3831</v>
      </c>
      <c r="E1583">
        <v>0.3831</v>
      </c>
      <c r="F1583">
        <v>0.3831</v>
      </c>
      <c r="G1583">
        <v>0.3831</v>
      </c>
      <c r="H1583">
        <v>0.3831</v>
      </c>
      <c r="I1583">
        <v>0.3831</v>
      </c>
      <c r="J1583">
        <v>0.3831</v>
      </c>
      <c r="K1583">
        <v>0.3831</v>
      </c>
      <c r="L1583">
        <v>0.3831</v>
      </c>
    </row>
    <row r="1584" spans="1:12" x14ac:dyDescent="0.45">
      <c r="A1584" t="s">
        <v>2033</v>
      </c>
      <c r="B1584">
        <v>2009</v>
      </c>
      <c r="C1584" t="s">
        <v>2009</v>
      </c>
      <c r="D1584">
        <v>0.1348</v>
      </c>
      <c r="E1584">
        <v>0.1348</v>
      </c>
      <c r="F1584">
        <v>0.1348</v>
      </c>
      <c r="G1584">
        <v>0.1348</v>
      </c>
      <c r="H1584">
        <v>0.1348</v>
      </c>
      <c r="I1584">
        <v>0.1348</v>
      </c>
      <c r="J1584">
        <v>0.1348</v>
      </c>
      <c r="K1584">
        <v>0.1348</v>
      </c>
      <c r="L1584">
        <v>0.1348</v>
      </c>
    </row>
    <row r="1585" spans="1:12" x14ac:dyDescent="0.45">
      <c r="A1585" t="s">
        <v>2033</v>
      </c>
      <c r="B1585">
        <v>2009</v>
      </c>
      <c r="C1585" t="s">
        <v>2011</v>
      </c>
      <c r="D1585">
        <v>4.2900000000000001E-2</v>
      </c>
      <c r="E1585">
        <v>4.2900000000000001E-2</v>
      </c>
      <c r="F1585">
        <v>4.2900000000000001E-2</v>
      </c>
      <c r="G1585">
        <v>4.2900000000000001E-2</v>
      </c>
      <c r="H1585">
        <v>4.2900000000000001E-2</v>
      </c>
      <c r="I1585">
        <v>4.2900000000000001E-2</v>
      </c>
      <c r="J1585">
        <v>4.2900000000000001E-2</v>
      </c>
      <c r="K1585">
        <v>4.2900000000000001E-2</v>
      </c>
      <c r="L1585">
        <v>4.2900000000000001E-2</v>
      </c>
    </row>
    <row r="1586" spans="1:12" x14ac:dyDescent="0.45">
      <c r="A1586" t="s">
        <v>2033</v>
      </c>
      <c r="B1586">
        <v>2009</v>
      </c>
      <c r="C1586" t="s">
        <v>2007</v>
      </c>
      <c r="D1586">
        <v>6.4000000000000003E-3</v>
      </c>
      <c r="E1586">
        <v>6.4000000000000003E-3</v>
      </c>
      <c r="F1586">
        <v>6.4000000000000003E-3</v>
      </c>
      <c r="G1586">
        <v>6.4000000000000003E-3</v>
      </c>
      <c r="H1586">
        <v>6.4000000000000003E-3</v>
      </c>
      <c r="I1586">
        <v>6.4000000000000003E-3</v>
      </c>
      <c r="J1586">
        <v>6.4000000000000003E-3</v>
      </c>
      <c r="K1586">
        <v>6.4000000000000003E-3</v>
      </c>
      <c r="L1586">
        <v>6.4000000000000003E-3</v>
      </c>
    </row>
    <row r="1587" spans="1:12" x14ac:dyDescent="0.45">
      <c r="A1587" t="s">
        <v>2033</v>
      </c>
      <c r="B1587">
        <v>2009</v>
      </c>
      <c r="C1587" t="s">
        <v>2010</v>
      </c>
      <c r="D1587">
        <v>0.1981</v>
      </c>
      <c r="E1587">
        <v>0.1981</v>
      </c>
      <c r="F1587">
        <v>0.1981</v>
      </c>
      <c r="G1587">
        <v>0.1981</v>
      </c>
      <c r="H1587">
        <v>0.1981</v>
      </c>
      <c r="I1587">
        <v>0.1981</v>
      </c>
      <c r="J1587">
        <v>0.1981</v>
      </c>
      <c r="K1587">
        <v>0.1981</v>
      </c>
      <c r="L1587">
        <v>0.1981</v>
      </c>
    </row>
    <row r="1588" spans="1:12" x14ac:dyDescent="0.45">
      <c r="A1588" t="s">
        <v>2033</v>
      </c>
      <c r="B1588">
        <v>2009</v>
      </c>
      <c r="C1588" t="s">
        <v>2006</v>
      </c>
      <c r="D1588">
        <v>1.1599999999999999</v>
      </c>
      <c r="E1588">
        <v>1.1599999999999999</v>
      </c>
      <c r="F1588">
        <v>1.1599999999999999</v>
      </c>
      <c r="G1588">
        <v>1.1599999999999999</v>
      </c>
      <c r="H1588">
        <v>1.1599999999999999</v>
      </c>
      <c r="I1588">
        <v>1.1599999999999999</v>
      </c>
      <c r="J1588">
        <v>1.1599999999999999</v>
      </c>
      <c r="K1588">
        <v>1.1599999999999999</v>
      </c>
      <c r="L1588">
        <v>1.1599999999999999</v>
      </c>
    </row>
    <row r="1589" spans="1:12" x14ac:dyDescent="0.45">
      <c r="A1589" t="s">
        <v>2033</v>
      </c>
      <c r="B1589">
        <v>2009</v>
      </c>
      <c r="C1589" t="s">
        <v>2005</v>
      </c>
      <c r="D1589">
        <v>1.9641999999999999</v>
      </c>
      <c r="E1589">
        <v>1.9641999999999999</v>
      </c>
      <c r="F1589">
        <v>1.9641999999999999</v>
      </c>
      <c r="G1589">
        <v>1.9641999999999999</v>
      </c>
      <c r="H1589">
        <v>1.9641999999999999</v>
      </c>
      <c r="I1589">
        <v>1.9641999999999999</v>
      </c>
      <c r="J1589">
        <v>1.9641999999999999</v>
      </c>
      <c r="K1589">
        <v>1.9641999999999999</v>
      </c>
      <c r="L1589">
        <v>1.9641999999999999</v>
      </c>
    </row>
    <row r="1590" spans="1:12" x14ac:dyDescent="0.45">
      <c r="A1590" t="s">
        <v>2033</v>
      </c>
      <c r="B1590">
        <v>2009</v>
      </c>
      <c r="C1590" t="s">
        <v>2008</v>
      </c>
      <c r="D1590">
        <v>0.42199999999999999</v>
      </c>
      <c r="E1590">
        <v>0.42199999999999999</v>
      </c>
      <c r="F1590">
        <v>0.42199999999999999</v>
      </c>
      <c r="G1590">
        <v>0.42199999999999999</v>
      </c>
      <c r="H1590">
        <v>0.42199999999999999</v>
      </c>
      <c r="I1590">
        <v>0.42199999999999999</v>
      </c>
      <c r="J1590">
        <v>0.42199999999999999</v>
      </c>
      <c r="K1590">
        <v>0.42199999999999999</v>
      </c>
      <c r="L1590">
        <v>0.42199999999999999</v>
      </c>
    </row>
    <row r="1591" spans="1:12" x14ac:dyDescent="0.45">
      <c r="A1591" t="s">
        <v>2034</v>
      </c>
      <c r="B1591">
        <v>2009</v>
      </c>
      <c r="C1591" t="s">
        <v>2005</v>
      </c>
      <c r="D1591">
        <v>1.2161999999999999</v>
      </c>
      <c r="E1591">
        <v>1.2161999999999999</v>
      </c>
      <c r="F1591">
        <v>1.2161999999999999</v>
      </c>
      <c r="G1591">
        <v>1.2161999999999999</v>
      </c>
      <c r="H1591">
        <v>1.2161999999999999</v>
      </c>
      <c r="I1591">
        <v>1.2161999999999999</v>
      </c>
      <c r="J1591">
        <v>1.2161999999999999</v>
      </c>
      <c r="K1591">
        <v>1.2161999999999999</v>
      </c>
      <c r="L1591">
        <v>1.2161999999999999</v>
      </c>
    </row>
    <row r="1592" spans="1:12" x14ac:dyDescent="0.45">
      <c r="A1592" t="s">
        <v>2034</v>
      </c>
      <c r="B1592">
        <v>2009</v>
      </c>
      <c r="C1592" t="s">
        <v>2008</v>
      </c>
      <c r="D1592">
        <v>0.23269999999999999</v>
      </c>
      <c r="E1592">
        <v>0.23269999999999999</v>
      </c>
      <c r="F1592">
        <v>0.23269999999999999</v>
      </c>
      <c r="G1592">
        <v>0.23269999999999999</v>
      </c>
      <c r="H1592">
        <v>0.23269999999999999</v>
      </c>
      <c r="I1592">
        <v>0.23269999999999999</v>
      </c>
      <c r="J1592">
        <v>0.23269999999999999</v>
      </c>
      <c r="K1592">
        <v>0.23269999999999999</v>
      </c>
      <c r="L1592">
        <v>0.23269999999999999</v>
      </c>
    </row>
    <row r="1593" spans="1:12" x14ac:dyDescent="0.45">
      <c r="A1593" t="s">
        <v>2034</v>
      </c>
      <c r="B1593">
        <v>2009</v>
      </c>
      <c r="C1593" t="s">
        <v>2006</v>
      </c>
      <c r="D1593">
        <v>0.76690000000000003</v>
      </c>
      <c r="E1593">
        <v>0.76690000000000003</v>
      </c>
      <c r="F1593">
        <v>0.76690000000000003</v>
      </c>
      <c r="G1593">
        <v>0.76690000000000003</v>
      </c>
      <c r="H1593">
        <v>0.76690000000000003</v>
      </c>
      <c r="I1593">
        <v>0.76690000000000003</v>
      </c>
      <c r="J1593">
        <v>0.76690000000000003</v>
      </c>
      <c r="K1593">
        <v>0.76690000000000003</v>
      </c>
      <c r="L1593">
        <v>0.76690000000000003</v>
      </c>
    </row>
    <row r="1594" spans="1:12" x14ac:dyDescent="0.45">
      <c r="A1594" t="s">
        <v>2034</v>
      </c>
      <c r="B1594">
        <v>2009</v>
      </c>
      <c r="C1594" t="s">
        <v>2010</v>
      </c>
      <c r="D1594">
        <v>0.10920000000000001</v>
      </c>
      <c r="E1594">
        <v>0.10920000000000001</v>
      </c>
      <c r="F1594">
        <v>0.10920000000000001</v>
      </c>
      <c r="G1594">
        <v>0.10920000000000001</v>
      </c>
      <c r="H1594">
        <v>0.10920000000000001</v>
      </c>
      <c r="I1594">
        <v>0.10920000000000001</v>
      </c>
      <c r="J1594">
        <v>0.10920000000000001</v>
      </c>
      <c r="K1594">
        <v>0.10920000000000001</v>
      </c>
      <c r="L1594">
        <v>0.10920000000000001</v>
      </c>
    </row>
    <row r="1595" spans="1:12" x14ac:dyDescent="0.45">
      <c r="A1595" t="s">
        <v>2034</v>
      </c>
      <c r="B1595">
        <v>2009</v>
      </c>
      <c r="C1595" t="s">
        <v>2007</v>
      </c>
      <c r="D1595">
        <v>3.5000000000000001E-3</v>
      </c>
      <c r="E1595">
        <v>3.5000000000000001E-3</v>
      </c>
      <c r="F1595">
        <v>3.5000000000000001E-3</v>
      </c>
      <c r="G1595">
        <v>3.5000000000000001E-3</v>
      </c>
      <c r="H1595">
        <v>3.5000000000000001E-3</v>
      </c>
      <c r="I1595">
        <v>3.5000000000000001E-3</v>
      </c>
      <c r="J1595">
        <v>3.5000000000000001E-3</v>
      </c>
      <c r="K1595">
        <v>3.5000000000000001E-3</v>
      </c>
      <c r="L1595">
        <v>3.5000000000000001E-3</v>
      </c>
    </row>
    <row r="1596" spans="1:12" x14ac:dyDescent="0.45">
      <c r="A1596" t="s">
        <v>2034</v>
      </c>
      <c r="B1596">
        <v>2009</v>
      </c>
      <c r="C1596" t="s">
        <v>2009</v>
      </c>
      <c r="D1596">
        <v>8.0299999999999996E-2</v>
      </c>
      <c r="E1596">
        <v>8.0299999999999996E-2</v>
      </c>
      <c r="F1596">
        <v>8.0299999999999996E-2</v>
      </c>
      <c r="G1596">
        <v>8.0299999999999996E-2</v>
      </c>
      <c r="H1596">
        <v>8.0299999999999996E-2</v>
      </c>
      <c r="I1596">
        <v>8.0299999999999996E-2</v>
      </c>
      <c r="J1596">
        <v>8.0299999999999996E-2</v>
      </c>
      <c r="K1596">
        <v>8.0299999999999996E-2</v>
      </c>
      <c r="L1596">
        <v>8.0299999999999996E-2</v>
      </c>
    </row>
    <row r="1597" spans="1:12" x14ac:dyDescent="0.45">
      <c r="A1597" t="s">
        <v>2034</v>
      </c>
      <c r="B1597">
        <v>2009</v>
      </c>
      <c r="C1597" t="s">
        <v>2011</v>
      </c>
      <c r="D1597">
        <v>2.3599999999999999E-2</v>
      </c>
      <c r="E1597">
        <v>2.3599999999999999E-2</v>
      </c>
      <c r="F1597">
        <v>2.3599999999999999E-2</v>
      </c>
      <c r="G1597">
        <v>2.3599999999999999E-2</v>
      </c>
      <c r="H1597">
        <v>2.3599999999999999E-2</v>
      </c>
      <c r="I1597">
        <v>2.3599999999999999E-2</v>
      </c>
      <c r="J1597">
        <v>2.3599999999999999E-2</v>
      </c>
      <c r="K1597">
        <v>2.3599999999999999E-2</v>
      </c>
      <c r="L1597">
        <v>2.3599999999999999E-2</v>
      </c>
    </row>
    <row r="1598" spans="1:12" x14ac:dyDescent="0.45">
      <c r="A1598" t="s">
        <v>2035</v>
      </c>
      <c r="B1598">
        <v>2009</v>
      </c>
      <c r="C1598" t="s">
        <v>2005</v>
      </c>
      <c r="D1598">
        <v>2.1459999999999999</v>
      </c>
      <c r="E1598">
        <v>2.1459999999999999</v>
      </c>
      <c r="F1598">
        <v>2.1459999999999999</v>
      </c>
      <c r="G1598">
        <v>2.1459999999999999</v>
      </c>
      <c r="H1598">
        <v>2.1459999999999999</v>
      </c>
      <c r="I1598">
        <v>2.1459999999999999</v>
      </c>
      <c r="J1598">
        <v>2.1459999999999999</v>
      </c>
      <c r="K1598">
        <v>2.1459999999999999</v>
      </c>
      <c r="L1598">
        <v>2.1459999999999999</v>
      </c>
    </row>
    <row r="1599" spans="1:12" x14ac:dyDescent="0.45">
      <c r="A1599" t="s">
        <v>2035</v>
      </c>
      <c r="B1599">
        <v>2009</v>
      </c>
      <c r="C1599" t="s">
        <v>2010</v>
      </c>
      <c r="D1599">
        <v>0.21729999999999999</v>
      </c>
      <c r="E1599">
        <v>0.21729999999999999</v>
      </c>
      <c r="F1599">
        <v>0.21729999999999999</v>
      </c>
      <c r="G1599">
        <v>0.21729999999999999</v>
      </c>
      <c r="H1599">
        <v>0.21729999999999999</v>
      </c>
      <c r="I1599">
        <v>0.21729999999999999</v>
      </c>
      <c r="J1599">
        <v>0.21729999999999999</v>
      </c>
      <c r="K1599">
        <v>0.21729999999999999</v>
      </c>
      <c r="L1599">
        <v>0.21729999999999999</v>
      </c>
    </row>
    <row r="1600" spans="1:12" x14ac:dyDescent="0.45">
      <c r="A1600" t="s">
        <v>2035</v>
      </c>
      <c r="B1600">
        <v>2009</v>
      </c>
      <c r="C1600" t="s">
        <v>2006</v>
      </c>
      <c r="D1600">
        <v>1.2597</v>
      </c>
      <c r="E1600">
        <v>1.2597</v>
      </c>
      <c r="F1600">
        <v>1.2597</v>
      </c>
      <c r="G1600">
        <v>1.2597</v>
      </c>
      <c r="H1600">
        <v>1.2597</v>
      </c>
      <c r="I1600">
        <v>1.2597</v>
      </c>
      <c r="J1600">
        <v>1.2597</v>
      </c>
      <c r="K1600">
        <v>1.2597</v>
      </c>
      <c r="L1600">
        <v>1.2597</v>
      </c>
    </row>
    <row r="1601" spans="1:12" x14ac:dyDescent="0.45">
      <c r="A1601" t="s">
        <v>2035</v>
      </c>
      <c r="B1601">
        <v>2009</v>
      </c>
      <c r="C1601" t="s">
        <v>2008</v>
      </c>
      <c r="D1601">
        <v>0.46289999999999998</v>
      </c>
      <c r="E1601">
        <v>0.46289999999999998</v>
      </c>
      <c r="F1601">
        <v>0.46289999999999998</v>
      </c>
      <c r="G1601">
        <v>0.46289999999999998</v>
      </c>
      <c r="H1601">
        <v>0.46289999999999998</v>
      </c>
      <c r="I1601">
        <v>0.46289999999999998</v>
      </c>
      <c r="J1601">
        <v>0.46289999999999998</v>
      </c>
      <c r="K1601">
        <v>0.46289999999999998</v>
      </c>
      <c r="L1601">
        <v>0.46289999999999998</v>
      </c>
    </row>
    <row r="1602" spans="1:12" x14ac:dyDescent="0.45">
      <c r="A1602" t="s">
        <v>2035</v>
      </c>
      <c r="B1602">
        <v>2009</v>
      </c>
      <c r="C1602" t="s">
        <v>2007</v>
      </c>
      <c r="D1602">
        <v>7.0000000000000001E-3</v>
      </c>
      <c r="E1602">
        <v>7.0000000000000001E-3</v>
      </c>
      <c r="F1602">
        <v>7.0000000000000001E-3</v>
      </c>
      <c r="G1602">
        <v>7.0000000000000001E-3</v>
      </c>
      <c r="H1602">
        <v>7.0000000000000001E-3</v>
      </c>
      <c r="I1602">
        <v>7.0000000000000001E-3</v>
      </c>
      <c r="J1602">
        <v>7.0000000000000001E-3</v>
      </c>
      <c r="K1602">
        <v>7.0000000000000001E-3</v>
      </c>
      <c r="L1602">
        <v>7.0000000000000001E-3</v>
      </c>
    </row>
    <row r="1603" spans="1:12" x14ac:dyDescent="0.45">
      <c r="A1603" t="s">
        <v>2035</v>
      </c>
      <c r="B1603">
        <v>2009</v>
      </c>
      <c r="C1603" t="s">
        <v>2011</v>
      </c>
      <c r="D1603">
        <v>4.7E-2</v>
      </c>
      <c r="E1603">
        <v>4.7E-2</v>
      </c>
      <c r="F1603">
        <v>4.7E-2</v>
      </c>
      <c r="G1603">
        <v>4.7E-2</v>
      </c>
      <c r="H1603">
        <v>4.7E-2</v>
      </c>
      <c r="I1603">
        <v>4.7E-2</v>
      </c>
      <c r="J1603">
        <v>4.7E-2</v>
      </c>
      <c r="K1603">
        <v>4.7E-2</v>
      </c>
      <c r="L1603">
        <v>4.7E-2</v>
      </c>
    </row>
    <row r="1604" spans="1:12" x14ac:dyDescent="0.45">
      <c r="A1604" t="s">
        <v>2035</v>
      </c>
      <c r="B1604">
        <v>2009</v>
      </c>
      <c r="C1604" t="s">
        <v>2009</v>
      </c>
      <c r="D1604">
        <v>0.15210000000000001</v>
      </c>
      <c r="E1604">
        <v>0.15210000000000001</v>
      </c>
      <c r="F1604">
        <v>0.15210000000000001</v>
      </c>
      <c r="G1604">
        <v>0.15210000000000001</v>
      </c>
      <c r="H1604">
        <v>0.15210000000000001</v>
      </c>
      <c r="I1604">
        <v>0.15210000000000001</v>
      </c>
      <c r="J1604">
        <v>0.15210000000000001</v>
      </c>
      <c r="K1604">
        <v>0.15210000000000001</v>
      </c>
      <c r="L1604">
        <v>0.15210000000000001</v>
      </c>
    </row>
    <row r="1605" spans="1:12" x14ac:dyDescent="0.45">
      <c r="A1605" t="s">
        <v>2036</v>
      </c>
      <c r="B1605">
        <v>2009</v>
      </c>
      <c r="C1605" t="s">
        <v>2005</v>
      </c>
      <c r="D1605">
        <v>0.37240000000000001</v>
      </c>
      <c r="E1605">
        <v>0.37240000000000001</v>
      </c>
      <c r="F1605">
        <v>0.37240000000000001</v>
      </c>
      <c r="G1605">
        <v>0.37240000000000001</v>
      </c>
      <c r="H1605">
        <v>0.37240000000000001</v>
      </c>
      <c r="I1605">
        <v>0.37240000000000001</v>
      </c>
      <c r="J1605">
        <v>0.37240000000000001</v>
      </c>
      <c r="K1605">
        <v>0.37240000000000001</v>
      </c>
      <c r="L1605">
        <v>0.37240000000000001</v>
      </c>
    </row>
    <row r="1606" spans="1:12" x14ac:dyDescent="0.45">
      <c r="A1606" t="s">
        <v>2036</v>
      </c>
      <c r="B1606">
        <v>2009</v>
      </c>
      <c r="C1606" t="s">
        <v>2006</v>
      </c>
      <c r="D1606">
        <v>0.23</v>
      </c>
      <c r="E1606">
        <v>0.23</v>
      </c>
      <c r="F1606">
        <v>0.23</v>
      </c>
      <c r="G1606">
        <v>0.23</v>
      </c>
      <c r="H1606">
        <v>0.23</v>
      </c>
      <c r="I1606">
        <v>0.23</v>
      </c>
      <c r="J1606">
        <v>0.23</v>
      </c>
      <c r="K1606">
        <v>0.23</v>
      </c>
      <c r="L1606">
        <v>0.23</v>
      </c>
    </row>
    <row r="1607" spans="1:12" x14ac:dyDescent="0.45">
      <c r="A1607" t="s">
        <v>2036</v>
      </c>
      <c r="B1607">
        <v>2009</v>
      </c>
      <c r="C1607" t="s">
        <v>2007</v>
      </c>
      <c r="D1607">
        <v>1.1000000000000001E-3</v>
      </c>
      <c r="E1607">
        <v>1.1000000000000001E-3</v>
      </c>
      <c r="F1607">
        <v>1.1000000000000001E-3</v>
      </c>
      <c r="G1607">
        <v>1.1000000000000001E-3</v>
      </c>
      <c r="H1607">
        <v>1.1000000000000001E-3</v>
      </c>
      <c r="I1607">
        <v>1.1000000000000001E-3</v>
      </c>
      <c r="J1607">
        <v>1.1000000000000001E-3</v>
      </c>
      <c r="K1607">
        <v>1.1000000000000001E-3</v>
      </c>
      <c r="L1607">
        <v>1.1000000000000001E-3</v>
      </c>
    </row>
    <row r="1608" spans="1:12" x14ac:dyDescent="0.45">
      <c r="A1608" t="s">
        <v>2036</v>
      </c>
      <c r="B1608">
        <v>2009</v>
      </c>
      <c r="C1608" t="s">
        <v>2009</v>
      </c>
      <c r="D1608">
        <v>2.2499999999999999E-2</v>
      </c>
      <c r="E1608">
        <v>2.2499999999999999E-2</v>
      </c>
      <c r="F1608">
        <v>2.2499999999999999E-2</v>
      </c>
      <c r="G1608">
        <v>2.2499999999999999E-2</v>
      </c>
      <c r="H1608">
        <v>2.2499999999999999E-2</v>
      </c>
      <c r="I1608">
        <v>2.2499999999999999E-2</v>
      </c>
      <c r="J1608">
        <v>2.2499999999999999E-2</v>
      </c>
      <c r="K1608">
        <v>2.2499999999999999E-2</v>
      </c>
      <c r="L1608">
        <v>2.2499999999999999E-2</v>
      </c>
    </row>
    <row r="1609" spans="1:12" x14ac:dyDescent="0.45">
      <c r="A1609" t="s">
        <v>2036</v>
      </c>
      <c r="B1609">
        <v>2009</v>
      </c>
      <c r="C1609" t="s">
        <v>2008</v>
      </c>
      <c r="D1609">
        <v>7.5600000000000001E-2</v>
      </c>
      <c r="E1609">
        <v>7.5600000000000001E-2</v>
      </c>
      <c r="F1609">
        <v>7.5600000000000001E-2</v>
      </c>
      <c r="G1609">
        <v>7.5600000000000001E-2</v>
      </c>
      <c r="H1609">
        <v>7.5600000000000001E-2</v>
      </c>
      <c r="I1609">
        <v>7.5600000000000001E-2</v>
      </c>
      <c r="J1609">
        <v>7.5600000000000001E-2</v>
      </c>
      <c r="K1609">
        <v>7.5600000000000001E-2</v>
      </c>
      <c r="L1609">
        <v>7.5600000000000001E-2</v>
      </c>
    </row>
    <row r="1610" spans="1:12" x14ac:dyDescent="0.45">
      <c r="A1610" t="s">
        <v>2036</v>
      </c>
      <c r="B1610">
        <v>2009</v>
      </c>
      <c r="C1610" t="s">
        <v>2010</v>
      </c>
      <c r="D1610">
        <v>3.5499999999999997E-2</v>
      </c>
      <c r="E1610">
        <v>3.5499999999999997E-2</v>
      </c>
      <c r="F1610">
        <v>3.5499999999999997E-2</v>
      </c>
      <c r="G1610">
        <v>3.5499999999999997E-2</v>
      </c>
      <c r="H1610">
        <v>3.5499999999999997E-2</v>
      </c>
      <c r="I1610">
        <v>3.5499999999999997E-2</v>
      </c>
      <c r="J1610">
        <v>3.5499999999999997E-2</v>
      </c>
      <c r="K1610">
        <v>3.5499999999999997E-2</v>
      </c>
      <c r="L1610">
        <v>3.5499999999999997E-2</v>
      </c>
    </row>
    <row r="1611" spans="1:12" x14ac:dyDescent="0.45">
      <c r="A1611" t="s">
        <v>2036</v>
      </c>
      <c r="B1611">
        <v>2009</v>
      </c>
      <c r="C1611" t="s">
        <v>2011</v>
      </c>
      <c r="D1611">
        <v>7.7000000000000002E-3</v>
      </c>
      <c r="E1611">
        <v>7.7000000000000002E-3</v>
      </c>
      <c r="F1611">
        <v>7.7000000000000002E-3</v>
      </c>
      <c r="G1611">
        <v>7.7000000000000002E-3</v>
      </c>
      <c r="H1611">
        <v>7.7000000000000002E-3</v>
      </c>
      <c r="I1611">
        <v>7.7000000000000002E-3</v>
      </c>
      <c r="J1611">
        <v>7.7000000000000002E-3</v>
      </c>
      <c r="K1611">
        <v>7.7000000000000002E-3</v>
      </c>
      <c r="L1611">
        <v>7.7000000000000002E-3</v>
      </c>
    </row>
    <row r="1612" spans="1:12" x14ac:dyDescent="0.45">
      <c r="A1612" t="s">
        <v>2037</v>
      </c>
      <c r="B1612">
        <v>2009</v>
      </c>
      <c r="C1612" t="s">
        <v>2007</v>
      </c>
      <c r="D1612">
        <v>2.0999999999999999E-3</v>
      </c>
      <c r="E1612">
        <v>2.0999999999999999E-3</v>
      </c>
      <c r="F1612">
        <v>2.0999999999999999E-3</v>
      </c>
      <c r="G1612">
        <v>2.0999999999999999E-3</v>
      </c>
      <c r="H1612">
        <v>2.0999999999999999E-3</v>
      </c>
      <c r="I1612">
        <v>2.0999999999999999E-3</v>
      </c>
      <c r="J1612">
        <v>2.0999999999999999E-3</v>
      </c>
      <c r="K1612">
        <v>2.0999999999999999E-3</v>
      </c>
      <c r="L1612">
        <v>2.0999999999999999E-3</v>
      </c>
    </row>
    <row r="1613" spans="1:12" x14ac:dyDescent="0.45">
      <c r="A1613" t="s">
        <v>2037</v>
      </c>
      <c r="B1613">
        <v>2009</v>
      </c>
      <c r="C1613" t="s">
        <v>2008</v>
      </c>
      <c r="D1613">
        <v>0.1386</v>
      </c>
      <c r="E1613">
        <v>0.1386</v>
      </c>
      <c r="F1613">
        <v>0.1386</v>
      </c>
      <c r="G1613">
        <v>0.1386</v>
      </c>
      <c r="H1613">
        <v>0.1386</v>
      </c>
      <c r="I1613">
        <v>0.1386</v>
      </c>
      <c r="J1613">
        <v>0.1386</v>
      </c>
      <c r="K1613">
        <v>0.1386</v>
      </c>
      <c r="L1613">
        <v>0.1386</v>
      </c>
    </row>
    <row r="1614" spans="1:12" x14ac:dyDescent="0.45">
      <c r="A1614" t="s">
        <v>2037</v>
      </c>
      <c r="B1614">
        <v>2009</v>
      </c>
      <c r="C1614" t="s">
        <v>2006</v>
      </c>
      <c r="D1614">
        <v>0.38519999999999999</v>
      </c>
      <c r="E1614">
        <v>0.38519999999999999</v>
      </c>
      <c r="F1614">
        <v>0.38519999999999999</v>
      </c>
      <c r="G1614">
        <v>0.38519999999999999</v>
      </c>
      <c r="H1614">
        <v>0.38519999999999999</v>
      </c>
      <c r="I1614">
        <v>0.38519999999999999</v>
      </c>
      <c r="J1614">
        <v>0.38519999999999999</v>
      </c>
      <c r="K1614">
        <v>0.38519999999999999</v>
      </c>
      <c r="L1614">
        <v>0.38519999999999999</v>
      </c>
    </row>
    <row r="1615" spans="1:12" x14ac:dyDescent="0.45">
      <c r="A1615" t="s">
        <v>2037</v>
      </c>
      <c r="B1615">
        <v>2009</v>
      </c>
      <c r="C1615" t="s">
        <v>2005</v>
      </c>
      <c r="D1615">
        <v>0.65029999999999999</v>
      </c>
      <c r="E1615">
        <v>0.65029999999999999</v>
      </c>
      <c r="F1615">
        <v>0.65029999999999999</v>
      </c>
      <c r="G1615">
        <v>0.65029999999999999</v>
      </c>
      <c r="H1615">
        <v>0.65029999999999999</v>
      </c>
      <c r="I1615">
        <v>0.65029999999999999</v>
      </c>
      <c r="J1615">
        <v>0.65029999999999999</v>
      </c>
      <c r="K1615">
        <v>0.65029999999999999</v>
      </c>
      <c r="L1615">
        <v>0.65029999999999999</v>
      </c>
    </row>
    <row r="1616" spans="1:12" x14ac:dyDescent="0.45">
      <c r="A1616" t="s">
        <v>2037</v>
      </c>
      <c r="B1616">
        <v>2009</v>
      </c>
      <c r="C1616" t="s">
        <v>2009</v>
      </c>
      <c r="D1616">
        <v>4.5199999999999997E-2</v>
      </c>
      <c r="E1616">
        <v>4.5199999999999997E-2</v>
      </c>
      <c r="F1616">
        <v>4.5199999999999997E-2</v>
      </c>
      <c r="G1616">
        <v>4.5199999999999997E-2</v>
      </c>
      <c r="H1616">
        <v>4.5199999999999997E-2</v>
      </c>
      <c r="I1616">
        <v>4.5199999999999997E-2</v>
      </c>
      <c r="J1616">
        <v>4.5199999999999997E-2</v>
      </c>
      <c r="K1616">
        <v>4.5199999999999997E-2</v>
      </c>
      <c r="L1616">
        <v>4.5199999999999997E-2</v>
      </c>
    </row>
    <row r="1617" spans="1:12" x14ac:dyDescent="0.45">
      <c r="A1617" t="s">
        <v>2037</v>
      </c>
      <c r="B1617">
        <v>2009</v>
      </c>
      <c r="C1617" t="s">
        <v>2010</v>
      </c>
      <c r="D1617">
        <v>6.5100000000000005E-2</v>
      </c>
      <c r="E1617">
        <v>6.5100000000000005E-2</v>
      </c>
      <c r="F1617">
        <v>6.5100000000000005E-2</v>
      </c>
      <c r="G1617">
        <v>6.5100000000000005E-2</v>
      </c>
      <c r="H1617">
        <v>6.5100000000000005E-2</v>
      </c>
      <c r="I1617">
        <v>6.5100000000000005E-2</v>
      </c>
      <c r="J1617">
        <v>6.5100000000000005E-2</v>
      </c>
      <c r="K1617">
        <v>6.5100000000000005E-2</v>
      </c>
      <c r="L1617">
        <v>6.5100000000000005E-2</v>
      </c>
    </row>
    <row r="1618" spans="1:12" x14ac:dyDescent="0.45">
      <c r="A1618" t="s">
        <v>2037</v>
      </c>
      <c r="B1618">
        <v>2009</v>
      </c>
      <c r="C1618" t="s">
        <v>2011</v>
      </c>
      <c r="D1618">
        <v>1.41E-2</v>
      </c>
      <c r="E1618">
        <v>1.41E-2</v>
      </c>
      <c r="F1618">
        <v>1.41E-2</v>
      </c>
      <c r="G1618">
        <v>1.41E-2</v>
      </c>
      <c r="H1618">
        <v>1.41E-2</v>
      </c>
      <c r="I1618">
        <v>1.41E-2</v>
      </c>
      <c r="J1618">
        <v>1.41E-2</v>
      </c>
      <c r="K1618">
        <v>1.41E-2</v>
      </c>
      <c r="L1618">
        <v>1.41E-2</v>
      </c>
    </row>
    <row r="1619" spans="1:12" x14ac:dyDescent="0.45">
      <c r="A1619" t="s">
        <v>2038</v>
      </c>
      <c r="B1619">
        <v>2009</v>
      </c>
      <c r="C1619" t="s">
        <v>2011</v>
      </c>
      <c r="D1619">
        <v>2.0899999999999998E-2</v>
      </c>
      <c r="E1619">
        <v>2.0899999999999998E-2</v>
      </c>
      <c r="F1619">
        <v>2.0899999999999998E-2</v>
      </c>
      <c r="G1619">
        <v>2.0899999999999998E-2</v>
      </c>
      <c r="H1619">
        <v>2.0899999999999998E-2</v>
      </c>
      <c r="I1619">
        <v>2.0899999999999998E-2</v>
      </c>
      <c r="J1619">
        <v>2.0899999999999998E-2</v>
      </c>
      <c r="K1619">
        <v>2.0899999999999998E-2</v>
      </c>
      <c r="L1619">
        <v>2.0899999999999998E-2</v>
      </c>
    </row>
    <row r="1620" spans="1:12" x14ac:dyDescent="0.45">
      <c r="A1620" t="s">
        <v>2038</v>
      </c>
      <c r="B1620">
        <v>2009</v>
      </c>
      <c r="C1620" t="s">
        <v>2008</v>
      </c>
      <c r="D1620">
        <v>0.2059</v>
      </c>
      <c r="E1620">
        <v>0.2059</v>
      </c>
      <c r="F1620">
        <v>0.2059</v>
      </c>
      <c r="G1620">
        <v>0.2059</v>
      </c>
      <c r="H1620">
        <v>0.2059</v>
      </c>
      <c r="I1620">
        <v>0.2059</v>
      </c>
      <c r="J1620">
        <v>0.2059</v>
      </c>
      <c r="K1620">
        <v>0.2059</v>
      </c>
      <c r="L1620">
        <v>0.2059</v>
      </c>
    </row>
    <row r="1621" spans="1:12" x14ac:dyDescent="0.45">
      <c r="A1621" t="s">
        <v>2038</v>
      </c>
      <c r="B1621">
        <v>2009</v>
      </c>
      <c r="C1621" t="s">
        <v>2006</v>
      </c>
      <c r="D1621">
        <v>0.52029999999999998</v>
      </c>
      <c r="E1621">
        <v>0.52029999999999998</v>
      </c>
      <c r="F1621">
        <v>0.52029999999999998</v>
      </c>
      <c r="G1621">
        <v>0.52029999999999998</v>
      </c>
      <c r="H1621">
        <v>0.52029999999999998</v>
      </c>
      <c r="I1621">
        <v>0.52029999999999998</v>
      </c>
      <c r="J1621">
        <v>0.52029999999999998</v>
      </c>
      <c r="K1621">
        <v>0.52029999999999998</v>
      </c>
      <c r="L1621">
        <v>0.52029999999999998</v>
      </c>
    </row>
    <row r="1622" spans="1:12" x14ac:dyDescent="0.45">
      <c r="A1622" t="s">
        <v>2038</v>
      </c>
      <c r="B1622">
        <v>2009</v>
      </c>
      <c r="C1622" t="s">
        <v>2005</v>
      </c>
      <c r="D1622">
        <v>0.90469999999999995</v>
      </c>
      <c r="E1622">
        <v>0.90469999999999995</v>
      </c>
      <c r="F1622">
        <v>0.90469999999999995</v>
      </c>
      <c r="G1622">
        <v>0.90469999999999995</v>
      </c>
      <c r="H1622">
        <v>0.90469999999999995</v>
      </c>
      <c r="I1622">
        <v>0.90469999999999995</v>
      </c>
      <c r="J1622">
        <v>0.90469999999999995</v>
      </c>
      <c r="K1622">
        <v>0.90469999999999995</v>
      </c>
      <c r="L1622">
        <v>0.90469999999999995</v>
      </c>
    </row>
    <row r="1623" spans="1:12" x14ac:dyDescent="0.45">
      <c r="A1623" t="s">
        <v>2038</v>
      </c>
      <c r="B1623">
        <v>2009</v>
      </c>
      <c r="C1623" t="s">
        <v>2007</v>
      </c>
      <c r="D1623">
        <v>3.0999999999999999E-3</v>
      </c>
      <c r="E1623">
        <v>3.0999999999999999E-3</v>
      </c>
      <c r="F1623">
        <v>3.0999999999999999E-3</v>
      </c>
      <c r="G1623">
        <v>3.0999999999999999E-3</v>
      </c>
      <c r="H1623">
        <v>3.0999999999999999E-3</v>
      </c>
      <c r="I1623">
        <v>3.0999999999999999E-3</v>
      </c>
      <c r="J1623">
        <v>3.0999999999999999E-3</v>
      </c>
      <c r="K1623">
        <v>3.0999999999999999E-3</v>
      </c>
      <c r="L1623">
        <v>3.0999999999999999E-3</v>
      </c>
    </row>
    <row r="1624" spans="1:12" x14ac:dyDescent="0.45">
      <c r="A1624" t="s">
        <v>2038</v>
      </c>
      <c r="B1624">
        <v>2009</v>
      </c>
      <c r="C1624" t="s">
        <v>2010</v>
      </c>
      <c r="D1624">
        <v>9.6600000000000005E-2</v>
      </c>
      <c r="E1624">
        <v>9.6600000000000005E-2</v>
      </c>
      <c r="F1624">
        <v>9.6600000000000005E-2</v>
      </c>
      <c r="G1624">
        <v>9.6600000000000005E-2</v>
      </c>
      <c r="H1624">
        <v>9.6600000000000005E-2</v>
      </c>
      <c r="I1624">
        <v>9.6600000000000005E-2</v>
      </c>
      <c r="J1624">
        <v>9.6600000000000005E-2</v>
      </c>
      <c r="K1624">
        <v>9.6600000000000005E-2</v>
      </c>
      <c r="L1624">
        <v>9.6600000000000005E-2</v>
      </c>
    </row>
    <row r="1625" spans="1:12" x14ac:dyDescent="0.45">
      <c r="A1625" t="s">
        <v>2038</v>
      </c>
      <c r="B1625">
        <v>2009</v>
      </c>
      <c r="C1625" t="s">
        <v>2009</v>
      </c>
      <c r="D1625">
        <v>5.7799999999999997E-2</v>
      </c>
      <c r="E1625">
        <v>5.7799999999999997E-2</v>
      </c>
      <c r="F1625">
        <v>5.7799999999999997E-2</v>
      </c>
      <c r="G1625">
        <v>5.7799999999999997E-2</v>
      </c>
      <c r="H1625">
        <v>5.7799999999999997E-2</v>
      </c>
      <c r="I1625">
        <v>5.7799999999999997E-2</v>
      </c>
      <c r="J1625">
        <v>5.7799999999999997E-2</v>
      </c>
      <c r="K1625">
        <v>5.7799999999999997E-2</v>
      </c>
      <c r="L1625">
        <v>5.7799999999999997E-2</v>
      </c>
    </row>
    <row r="1626" spans="1:12" x14ac:dyDescent="0.45">
      <c r="A1626" t="s">
        <v>2039</v>
      </c>
      <c r="B1626">
        <v>2009</v>
      </c>
      <c r="C1626" t="s">
        <v>2006</v>
      </c>
      <c r="D1626">
        <v>0.27050000000000002</v>
      </c>
      <c r="E1626">
        <v>0.27050000000000002</v>
      </c>
      <c r="F1626">
        <v>0.27050000000000002</v>
      </c>
      <c r="G1626">
        <v>0.27050000000000002</v>
      </c>
      <c r="H1626">
        <v>0.27050000000000002</v>
      </c>
      <c r="I1626">
        <v>0.27050000000000002</v>
      </c>
      <c r="J1626">
        <v>0.27050000000000002</v>
      </c>
      <c r="K1626">
        <v>0.27050000000000002</v>
      </c>
      <c r="L1626">
        <v>0.27050000000000002</v>
      </c>
    </row>
    <row r="1627" spans="1:12" x14ac:dyDescent="0.45">
      <c r="A1627" t="s">
        <v>2039</v>
      </c>
      <c r="B1627">
        <v>2009</v>
      </c>
      <c r="C1627" t="s">
        <v>2007</v>
      </c>
      <c r="D1627">
        <v>1.6000000000000001E-3</v>
      </c>
      <c r="E1627">
        <v>1.6000000000000001E-3</v>
      </c>
      <c r="F1627">
        <v>1.6000000000000001E-3</v>
      </c>
      <c r="G1627">
        <v>1.6000000000000001E-3</v>
      </c>
      <c r="H1627">
        <v>1.6000000000000001E-3</v>
      </c>
      <c r="I1627">
        <v>1.6000000000000001E-3</v>
      </c>
      <c r="J1627">
        <v>1.6000000000000001E-3</v>
      </c>
      <c r="K1627">
        <v>1.6000000000000001E-3</v>
      </c>
      <c r="L1627">
        <v>1.6000000000000001E-3</v>
      </c>
    </row>
    <row r="1628" spans="1:12" x14ac:dyDescent="0.45">
      <c r="A1628" t="s">
        <v>2039</v>
      </c>
      <c r="B1628">
        <v>2009</v>
      </c>
      <c r="C1628" t="s">
        <v>2009</v>
      </c>
      <c r="D1628">
        <v>3.1199999999999999E-2</v>
      </c>
      <c r="E1628">
        <v>3.1199999999999999E-2</v>
      </c>
      <c r="F1628">
        <v>3.1199999999999999E-2</v>
      </c>
      <c r="G1628">
        <v>3.1199999999999999E-2</v>
      </c>
      <c r="H1628">
        <v>3.1199999999999999E-2</v>
      </c>
      <c r="I1628">
        <v>3.1199999999999999E-2</v>
      </c>
      <c r="J1628">
        <v>3.1199999999999999E-2</v>
      </c>
      <c r="K1628">
        <v>3.1199999999999999E-2</v>
      </c>
      <c r="L1628">
        <v>3.1199999999999999E-2</v>
      </c>
    </row>
    <row r="1629" spans="1:12" x14ac:dyDescent="0.45">
      <c r="A1629" t="s">
        <v>2039</v>
      </c>
      <c r="B1629">
        <v>2009</v>
      </c>
      <c r="C1629" t="s">
        <v>2010</v>
      </c>
      <c r="D1629">
        <v>5.0599999999999999E-2</v>
      </c>
      <c r="E1629">
        <v>5.0599999999999999E-2</v>
      </c>
      <c r="F1629">
        <v>5.0599999999999999E-2</v>
      </c>
      <c r="G1629">
        <v>5.0599999999999999E-2</v>
      </c>
      <c r="H1629">
        <v>5.0599999999999999E-2</v>
      </c>
      <c r="I1629">
        <v>5.0599999999999999E-2</v>
      </c>
      <c r="J1629">
        <v>5.0599999999999999E-2</v>
      </c>
      <c r="K1629">
        <v>5.0599999999999999E-2</v>
      </c>
      <c r="L1629">
        <v>5.0599999999999999E-2</v>
      </c>
    </row>
    <row r="1630" spans="1:12" x14ac:dyDescent="0.45">
      <c r="A1630" t="s">
        <v>2039</v>
      </c>
      <c r="B1630">
        <v>2009</v>
      </c>
      <c r="C1630" t="s">
        <v>2008</v>
      </c>
      <c r="D1630">
        <v>0.1077</v>
      </c>
      <c r="E1630">
        <v>0.1077</v>
      </c>
      <c r="F1630">
        <v>0.1077</v>
      </c>
      <c r="G1630">
        <v>0.1077</v>
      </c>
      <c r="H1630">
        <v>0.1077</v>
      </c>
      <c r="I1630">
        <v>0.1077</v>
      </c>
      <c r="J1630">
        <v>0.1077</v>
      </c>
      <c r="K1630">
        <v>0.1077</v>
      </c>
      <c r="L1630">
        <v>0.1077</v>
      </c>
    </row>
    <row r="1631" spans="1:12" x14ac:dyDescent="0.45">
      <c r="A1631" t="s">
        <v>2039</v>
      </c>
      <c r="B1631">
        <v>2009</v>
      </c>
      <c r="C1631" t="s">
        <v>2011</v>
      </c>
      <c r="D1631">
        <v>1.09E-2</v>
      </c>
      <c r="E1631">
        <v>1.09E-2</v>
      </c>
      <c r="F1631">
        <v>1.09E-2</v>
      </c>
      <c r="G1631">
        <v>1.09E-2</v>
      </c>
      <c r="H1631">
        <v>1.09E-2</v>
      </c>
      <c r="I1631">
        <v>1.09E-2</v>
      </c>
      <c r="J1631">
        <v>1.09E-2</v>
      </c>
      <c r="K1631">
        <v>1.09E-2</v>
      </c>
      <c r="L1631">
        <v>1.09E-2</v>
      </c>
    </row>
    <row r="1632" spans="1:12" x14ac:dyDescent="0.45">
      <c r="A1632" t="s">
        <v>2039</v>
      </c>
      <c r="B1632">
        <v>2009</v>
      </c>
      <c r="C1632" t="s">
        <v>2005</v>
      </c>
      <c r="D1632">
        <v>0.47260000000000002</v>
      </c>
      <c r="E1632">
        <v>0.47260000000000002</v>
      </c>
      <c r="F1632">
        <v>0.47260000000000002</v>
      </c>
      <c r="G1632">
        <v>0.47260000000000002</v>
      </c>
      <c r="H1632">
        <v>0.47260000000000002</v>
      </c>
      <c r="I1632">
        <v>0.47260000000000002</v>
      </c>
      <c r="J1632">
        <v>0.47260000000000002</v>
      </c>
      <c r="K1632">
        <v>0.47260000000000002</v>
      </c>
      <c r="L1632">
        <v>0.47260000000000002</v>
      </c>
    </row>
    <row r="1633" spans="1:12" x14ac:dyDescent="0.45">
      <c r="A1633" t="s">
        <v>2040</v>
      </c>
      <c r="B1633">
        <v>2009</v>
      </c>
      <c r="C1633" t="s">
        <v>2010</v>
      </c>
      <c r="D1633">
        <v>0.33069999999999999</v>
      </c>
      <c r="E1633">
        <v>0.33069999999999999</v>
      </c>
      <c r="F1633">
        <v>0.33069999999999999</v>
      </c>
      <c r="G1633">
        <v>0.33069999999999999</v>
      </c>
      <c r="H1633">
        <v>0.33069999999999999</v>
      </c>
      <c r="I1633">
        <v>0.33069999999999999</v>
      </c>
      <c r="J1633">
        <v>0.33069999999999999</v>
      </c>
      <c r="K1633">
        <v>0.33069999999999999</v>
      </c>
      <c r="L1633">
        <v>0.33069999999999999</v>
      </c>
    </row>
    <row r="1634" spans="1:12" x14ac:dyDescent="0.45">
      <c r="A1634" t="s">
        <v>2040</v>
      </c>
      <c r="B1634">
        <v>2009</v>
      </c>
      <c r="C1634" t="s">
        <v>2009</v>
      </c>
      <c r="D1634">
        <v>0.19400000000000001</v>
      </c>
      <c r="E1634">
        <v>0.19400000000000001</v>
      </c>
      <c r="F1634">
        <v>0.19400000000000001</v>
      </c>
      <c r="G1634">
        <v>0.19400000000000001</v>
      </c>
      <c r="H1634">
        <v>0.19400000000000001</v>
      </c>
      <c r="I1634">
        <v>0.19400000000000001</v>
      </c>
      <c r="J1634">
        <v>0.19400000000000001</v>
      </c>
      <c r="K1634">
        <v>0.19400000000000001</v>
      </c>
      <c r="L1634">
        <v>0.19400000000000001</v>
      </c>
    </row>
    <row r="1635" spans="1:12" x14ac:dyDescent="0.45">
      <c r="A1635" t="s">
        <v>2040</v>
      </c>
      <c r="B1635">
        <v>2009</v>
      </c>
      <c r="C1635" t="s">
        <v>2006</v>
      </c>
      <c r="D1635">
        <v>1.5436000000000001</v>
      </c>
      <c r="E1635">
        <v>1.5436000000000001</v>
      </c>
      <c r="F1635">
        <v>1.5436000000000001</v>
      </c>
      <c r="G1635">
        <v>1.5436000000000001</v>
      </c>
      <c r="H1635">
        <v>1.5436000000000001</v>
      </c>
      <c r="I1635">
        <v>1.5436000000000001</v>
      </c>
      <c r="J1635">
        <v>1.5436000000000001</v>
      </c>
      <c r="K1635">
        <v>1.5436000000000001</v>
      </c>
      <c r="L1635">
        <v>1.5436000000000001</v>
      </c>
    </row>
    <row r="1636" spans="1:12" x14ac:dyDescent="0.45">
      <c r="A1636" t="s">
        <v>2040</v>
      </c>
      <c r="B1636">
        <v>2009</v>
      </c>
      <c r="C1636" t="s">
        <v>2008</v>
      </c>
      <c r="D1636">
        <v>0.7046</v>
      </c>
      <c r="E1636">
        <v>0.7046</v>
      </c>
      <c r="F1636">
        <v>0.7046</v>
      </c>
      <c r="G1636">
        <v>0.7046</v>
      </c>
      <c r="H1636">
        <v>0.7046</v>
      </c>
      <c r="I1636">
        <v>0.7046</v>
      </c>
      <c r="J1636">
        <v>0.7046</v>
      </c>
      <c r="K1636">
        <v>0.7046</v>
      </c>
      <c r="L1636">
        <v>0.7046</v>
      </c>
    </row>
    <row r="1637" spans="1:12" x14ac:dyDescent="0.45">
      <c r="A1637" t="s">
        <v>2040</v>
      </c>
      <c r="B1637">
        <v>2009</v>
      </c>
      <c r="C1637" t="s">
        <v>2005</v>
      </c>
      <c r="D1637">
        <v>2.8552</v>
      </c>
      <c r="E1637">
        <v>2.8552</v>
      </c>
      <c r="F1637">
        <v>2.8552</v>
      </c>
      <c r="G1637">
        <v>2.8552</v>
      </c>
      <c r="H1637">
        <v>2.8552</v>
      </c>
      <c r="I1637">
        <v>2.8552</v>
      </c>
      <c r="J1637">
        <v>2.8552</v>
      </c>
      <c r="K1637">
        <v>2.8552</v>
      </c>
      <c r="L1637">
        <v>2.8552</v>
      </c>
    </row>
    <row r="1638" spans="1:12" x14ac:dyDescent="0.45">
      <c r="A1638" t="s">
        <v>2040</v>
      </c>
      <c r="B1638">
        <v>2009</v>
      </c>
      <c r="C1638" t="s">
        <v>2011</v>
      </c>
      <c r="D1638">
        <v>7.1599999999999997E-2</v>
      </c>
      <c r="E1638">
        <v>7.1599999999999997E-2</v>
      </c>
      <c r="F1638">
        <v>7.1599999999999997E-2</v>
      </c>
      <c r="G1638">
        <v>7.1599999999999997E-2</v>
      </c>
      <c r="H1638">
        <v>7.1599999999999997E-2</v>
      </c>
      <c r="I1638">
        <v>7.1599999999999997E-2</v>
      </c>
      <c r="J1638">
        <v>7.1599999999999997E-2</v>
      </c>
      <c r="K1638">
        <v>7.1599999999999997E-2</v>
      </c>
      <c r="L1638">
        <v>7.1599999999999997E-2</v>
      </c>
    </row>
    <row r="1639" spans="1:12" x14ac:dyDescent="0.45">
      <c r="A1639" t="s">
        <v>2040</v>
      </c>
      <c r="B1639">
        <v>2009</v>
      </c>
      <c r="C1639" t="s">
        <v>2007</v>
      </c>
      <c r="D1639">
        <v>1.0699999999999999E-2</v>
      </c>
      <c r="E1639">
        <v>1.0699999999999999E-2</v>
      </c>
      <c r="F1639">
        <v>1.0699999999999999E-2</v>
      </c>
      <c r="G1639">
        <v>1.0699999999999999E-2</v>
      </c>
      <c r="H1639">
        <v>1.0699999999999999E-2</v>
      </c>
      <c r="I1639">
        <v>1.0699999999999999E-2</v>
      </c>
      <c r="J1639">
        <v>1.0699999999999999E-2</v>
      </c>
      <c r="K1639">
        <v>1.0699999999999999E-2</v>
      </c>
      <c r="L1639">
        <v>1.0699999999999999E-2</v>
      </c>
    </row>
    <row r="1640" spans="1:12" x14ac:dyDescent="0.45">
      <c r="A1640" t="s">
        <v>2041</v>
      </c>
      <c r="B1640">
        <v>2009</v>
      </c>
      <c r="C1640" t="s">
        <v>2005</v>
      </c>
      <c r="D1640">
        <v>0.79190000000000005</v>
      </c>
      <c r="E1640">
        <v>0.79190000000000005</v>
      </c>
      <c r="F1640">
        <v>0.79190000000000005</v>
      </c>
      <c r="G1640">
        <v>0.79190000000000005</v>
      </c>
      <c r="H1640">
        <v>0.79190000000000005</v>
      </c>
      <c r="I1640">
        <v>0.79190000000000005</v>
      </c>
      <c r="J1640">
        <v>0.79190000000000005</v>
      </c>
      <c r="K1640">
        <v>0.79190000000000005</v>
      </c>
      <c r="L1640">
        <v>0.79190000000000005</v>
      </c>
    </row>
    <row r="1641" spans="1:12" x14ac:dyDescent="0.45">
      <c r="A1641" t="s">
        <v>2041</v>
      </c>
      <c r="B1641">
        <v>2009</v>
      </c>
      <c r="C1641" t="s">
        <v>2007</v>
      </c>
      <c r="D1641">
        <v>2.3E-3</v>
      </c>
      <c r="E1641">
        <v>2.3E-3</v>
      </c>
      <c r="F1641">
        <v>2.3E-3</v>
      </c>
      <c r="G1641">
        <v>2.3E-3</v>
      </c>
      <c r="H1641">
        <v>2.3E-3</v>
      </c>
      <c r="I1641">
        <v>2.3E-3</v>
      </c>
      <c r="J1641">
        <v>2.3E-3</v>
      </c>
      <c r="K1641">
        <v>2.3E-3</v>
      </c>
      <c r="L1641">
        <v>2.3E-3</v>
      </c>
    </row>
    <row r="1642" spans="1:12" x14ac:dyDescent="0.45">
      <c r="A1642" t="s">
        <v>2041</v>
      </c>
      <c r="B1642">
        <v>2009</v>
      </c>
      <c r="C1642" t="s">
        <v>2008</v>
      </c>
      <c r="D1642">
        <v>0.1545</v>
      </c>
      <c r="E1642">
        <v>0.1545</v>
      </c>
      <c r="F1642">
        <v>0.1545</v>
      </c>
      <c r="G1642">
        <v>0.1545</v>
      </c>
      <c r="H1642">
        <v>0.1545</v>
      </c>
      <c r="I1642">
        <v>0.1545</v>
      </c>
      <c r="J1642">
        <v>0.1545</v>
      </c>
      <c r="K1642">
        <v>0.1545</v>
      </c>
      <c r="L1642">
        <v>0.1545</v>
      </c>
    </row>
    <row r="1643" spans="1:12" x14ac:dyDescent="0.45">
      <c r="A1643" t="s">
        <v>2041</v>
      </c>
      <c r="B1643">
        <v>2009</v>
      </c>
      <c r="C1643" t="s">
        <v>2009</v>
      </c>
      <c r="D1643">
        <v>4.4200000000000003E-2</v>
      </c>
      <c r="E1643">
        <v>4.4200000000000003E-2</v>
      </c>
      <c r="F1643">
        <v>4.4200000000000003E-2</v>
      </c>
      <c r="G1643">
        <v>4.4200000000000003E-2</v>
      </c>
      <c r="H1643">
        <v>4.4200000000000003E-2</v>
      </c>
      <c r="I1643">
        <v>4.4200000000000003E-2</v>
      </c>
      <c r="J1643">
        <v>4.4200000000000003E-2</v>
      </c>
      <c r="K1643">
        <v>4.4200000000000003E-2</v>
      </c>
      <c r="L1643">
        <v>4.4200000000000003E-2</v>
      </c>
    </row>
    <row r="1644" spans="1:12" x14ac:dyDescent="0.45">
      <c r="A1644" t="s">
        <v>2041</v>
      </c>
      <c r="B1644">
        <v>2009</v>
      </c>
      <c r="C1644" t="s">
        <v>2010</v>
      </c>
      <c r="D1644">
        <v>7.2499999999999995E-2</v>
      </c>
      <c r="E1644">
        <v>7.2499999999999995E-2</v>
      </c>
      <c r="F1644">
        <v>7.2499999999999995E-2</v>
      </c>
      <c r="G1644">
        <v>7.2499999999999995E-2</v>
      </c>
      <c r="H1644">
        <v>7.2499999999999995E-2</v>
      </c>
      <c r="I1644">
        <v>7.2499999999999995E-2</v>
      </c>
      <c r="J1644">
        <v>7.2499999999999995E-2</v>
      </c>
      <c r="K1644">
        <v>7.2499999999999995E-2</v>
      </c>
      <c r="L1644">
        <v>7.2499999999999995E-2</v>
      </c>
    </row>
    <row r="1645" spans="1:12" x14ac:dyDescent="0.45">
      <c r="A1645" t="s">
        <v>2041</v>
      </c>
      <c r="B1645">
        <v>2009</v>
      </c>
      <c r="C1645" t="s">
        <v>2006</v>
      </c>
      <c r="D1645">
        <v>0.50270000000000004</v>
      </c>
      <c r="E1645">
        <v>0.50270000000000004</v>
      </c>
      <c r="F1645">
        <v>0.50270000000000004</v>
      </c>
      <c r="G1645">
        <v>0.50270000000000004</v>
      </c>
      <c r="H1645">
        <v>0.50270000000000004</v>
      </c>
      <c r="I1645">
        <v>0.50270000000000004</v>
      </c>
      <c r="J1645">
        <v>0.50270000000000004</v>
      </c>
      <c r="K1645">
        <v>0.50270000000000004</v>
      </c>
      <c r="L1645">
        <v>0.50270000000000004</v>
      </c>
    </row>
    <row r="1646" spans="1:12" x14ac:dyDescent="0.45">
      <c r="A1646" t="s">
        <v>2041</v>
      </c>
      <c r="B1646">
        <v>2009</v>
      </c>
      <c r="C1646" t="s">
        <v>2011</v>
      </c>
      <c r="D1646">
        <v>1.5699999999999999E-2</v>
      </c>
      <c r="E1646">
        <v>1.5699999999999999E-2</v>
      </c>
      <c r="F1646">
        <v>1.5699999999999999E-2</v>
      </c>
      <c r="G1646">
        <v>1.5699999999999999E-2</v>
      </c>
      <c r="H1646">
        <v>1.5699999999999999E-2</v>
      </c>
      <c r="I1646">
        <v>1.5699999999999999E-2</v>
      </c>
      <c r="J1646">
        <v>1.5699999999999999E-2</v>
      </c>
      <c r="K1646">
        <v>1.5699999999999999E-2</v>
      </c>
      <c r="L1646">
        <v>1.5699999999999999E-2</v>
      </c>
    </row>
    <row r="1647" spans="1:12" x14ac:dyDescent="0.45">
      <c r="A1647" t="s">
        <v>2042</v>
      </c>
      <c r="B1647">
        <v>2009</v>
      </c>
      <c r="C1647" t="s">
        <v>2010</v>
      </c>
      <c r="D1647">
        <v>0.71599999999999997</v>
      </c>
      <c r="E1647">
        <v>0.71599999999999997</v>
      </c>
      <c r="F1647">
        <v>0.71599999999999997</v>
      </c>
      <c r="G1647">
        <v>0.71599999999999997</v>
      </c>
      <c r="H1647">
        <v>0.71599999999999997</v>
      </c>
      <c r="I1647">
        <v>0.71599999999999997</v>
      </c>
      <c r="J1647">
        <v>0.71599999999999997</v>
      </c>
      <c r="K1647">
        <v>0.71599999999999997</v>
      </c>
      <c r="L1647">
        <v>0.71599999999999997</v>
      </c>
    </row>
    <row r="1648" spans="1:12" x14ac:dyDescent="0.45">
      <c r="A1648" t="s">
        <v>2042</v>
      </c>
      <c r="B1648">
        <v>2009</v>
      </c>
      <c r="C1648" t="s">
        <v>2009</v>
      </c>
      <c r="D1648">
        <v>0.4304</v>
      </c>
      <c r="E1648">
        <v>0.4304</v>
      </c>
      <c r="F1648">
        <v>0.4304</v>
      </c>
      <c r="G1648">
        <v>0.4304</v>
      </c>
      <c r="H1648">
        <v>0.4304</v>
      </c>
      <c r="I1648">
        <v>0.4304</v>
      </c>
      <c r="J1648">
        <v>0.4304</v>
      </c>
      <c r="K1648">
        <v>0.4304</v>
      </c>
      <c r="L1648">
        <v>0.4304</v>
      </c>
    </row>
    <row r="1649" spans="1:12" x14ac:dyDescent="0.45">
      <c r="A1649" t="s">
        <v>2042</v>
      </c>
      <c r="B1649">
        <v>2009</v>
      </c>
      <c r="C1649" t="s">
        <v>2008</v>
      </c>
      <c r="D1649">
        <v>1.5255000000000001</v>
      </c>
      <c r="E1649">
        <v>1.5255000000000001</v>
      </c>
      <c r="F1649">
        <v>1.5255000000000001</v>
      </c>
      <c r="G1649">
        <v>1.5255000000000001</v>
      </c>
      <c r="H1649">
        <v>1.5255000000000001</v>
      </c>
      <c r="I1649">
        <v>1.5255000000000001</v>
      </c>
      <c r="J1649">
        <v>1.5255000000000001</v>
      </c>
      <c r="K1649">
        <v>1.5255000000000001</v>
      </c>
      <c r="L1649">
        <v>1.5255000000000001</v>
      </c>
    </row>
    <row r="1650" spans="1:12" x14ac:dyDescent="0.45">
      <c r="A1650" t="s">
        <v>2042</v>
      </c>
      <c r="B1650">
        <v>2009</v>
      </c>
      <c r="C1650" t="s">
        <v>2007</v>
      </c>
      <c r="D1650">
        <v>2.3199999999999998E-2</v>
      </c>
      <c r="E1650">
        <v>2.3199999999999998E-2</v>
      </c>
      <c r="F1650">
        <v>2.3199999999999998E-2</v>
      </c>
      <c r="G1650">
        <v>2.3199999999999998E-2</v>
      </c>
      <c r="H1650">
        <v>2.3199999999999998E-2</v>
      </c>
      <c r="I1650">
        <v>2.3199999999999998E-2</v>
      </c>
      <c r="J1650">
        <v>2.3199999999999998E-2</v>
      </c>
      <c r="K1650">
        <v>2.3199999999999998E-2</v>
      </c>
      <c r="L1650">
        <v>2.3199999999999998E-2</v>
      </c>
    </row>
    <row r="1651" spans="1:12" x14ac:dyDescent="0.45">
      <c r="A1651" t="s">
        <v>2042</v>
      </c>
      <c r="B1651">
        <v>2009</v>
      </c>
      <c r="C1651" t="s">
        <v>2011</v>
      </c>
      <c r="D1651">
        <v>0.155</v>
      </c>
      <c r="E1651">
        <v>0.155</v>
      </c>
      <c r="F1651">
        <v>0.155</v>
      </c>
      <c r="G1651">
        <v>0.155</v>
      </c>
      <c r="H1651">
        <v>0.155</v>
      </c>
      <c r="I1651">
        <v>0.155</v>
      </c>
      <c r="J1651">
        <v>0.155</v>
      </c>
      <c r="K1651">
        <v>0.155</v>
      </c>
      <c r="L1651">
        <v>0.155</v>
      </c>
    </row>
    <row r="1652" spans="1:12" x14ac:dyDescent="0.45">
      <c r="A1652" t="s">
        <v>2042</v>
      </c>
      <c r="B1652">
        <v>2009</v>
      </c>
      <c r="C1652" t="s">
        <v>2006</v>
      </c>
      <c r="D1652">
        <v>2.9281999999999999</v>
      </c>
      <c r="E1652">
        <v>2.9281999999999999</v>
      </c>
      <c r="F1652">
        <v>2.9281999999999999</v>
      </c>
      <c r="G1652">
        <v>2.9281999999999999</v>
      </c>
      <c r="H1652">
        <v>2.9281999999999999</v>
      </c>
      <c r="I1652">
        <v>2.9281999999999999</v>
      </c>
      <c r="J1652">
        <v>2.9281999999999999</v>
      </c>
      <c r="K1652">
        <v>2.9281999999999999</v>
      </c>
      <c r="L1652">
        <v>2.9281999999999999</v>
      </c>
    </row>
    <row r="1653" spans="1:12" x14ac:dyDescent="0.45">
      <c r="A1653" t="s">
        <v>2042</v>
      </c>
      <c r="B1653">
        <v>2009</v>
      </c>
      <c r="C1653" t="s">
        <v>2005</v>
      </c>
      <c r="D1653">
        <v>5.7782</v>
      </c>
      <c r="E1653">
        <v>5.7782</v>
      </c>
      <c r="F1653">
        <v>5.7782</v>
      </c>
      <c r="G1653">
        <v>5.7782</v>
      </c>
      <c r="H1653">
        <v>5.7782</v>
      </c>
      <c r="I1653">
        <v>5.7782</v>
      </c>
      <c r="J1653">
        <v>5.7782</v>
      </c>
      <c r="K1653">
        <v>5.7782</v>
      </c>
      <c r="L1653">
        <v>5.7782</v>
      </c>
    </row>
    <row r="1654" spans="1:12" x14ac:dyDescent="0.45">
      <c r="A1654" t="s">
        <v>2043</v>
      </c>
      <c r="B1654">
        <v>2009</v>
      </c>
      <c r="C1654" t="s">
        <v>2007</v>
      </c>
      <c r="D1654">
        <v>1.0999999999999999E-2</v>
      </c>
      <c r="E1654">
        <v>1.0999999999999999E-2</v>
      </c>
      <c r="F1654">
        <v>1.0999999999999999E-2</v>
      </c>
      <c r="G1654">
        <v>1.0999999999999999E-2</v>
      </c>
      <c r="H1654">
        <v>1.0999999999999999E-2</v>
      </c>
      <c r="I1654">
        <v>1.0999999999999999E-2</v>
      </c>
      <c r="J1654">
        <v>1.0999999999999999E-2</v>
      </c>
      <c r="K1654">
        <v>1.0999999999999999E-2</v>
      </c>
      <c r="L1654">
        <v>1.0999999999999999E-2</v>
      </c>
    </row>
    <row r="1655" spans="1:12" x14ac:dyDescent="0.45">
      <c r="A1655" t="s">
        <v>2043</v>
      </c>
      <c r="B1655">
        <v>2009</v>
      </c>
      <c r="C1655" t="s">
        <v>2009</v>
      </c>
      <c r="D1655">
        <v>0.26050000000000001</v>
      </c>
      <c r="E1655">
        <v>0.26050000000000001</v>
      </c>
      <c r="F1655">
        <v>0.26050000000000001</v>
      </c>
      <c r="G1655">
        <v>0.26050000000000001</v>
      </c>
      <c r="H1655">
        <v>0.26050000000000001</v>
      </c>
      <c r="I1655">
        <v>0.26050000000000001</v>
      </c>
      <c r="J1655">
        <v>0.26050000000000001</v>
      </c>
      <c r="K1655">
        <v>0.26050000000000001</v>
      </c>
      <c r="L1655">
        <v>0.26050000000000001</v>
      </c>
    </row>
    <row r="1656" spans="1:12" x14ac:dyDescent="0.45">
      <c r="A1656" t="s">
        <v>2043</v>
      </c>
      <c r="B1656">
        <v>2009</v>
      </c>
      <c r="C1656" t="s">
        <v>2011</v>
      </c>
      <c r="D1656">
        <v>7.3599999999999999E-2</v>
      </c>
      <c r="E1656">
        <v>7.3599999999999999E-2</v>
      </c>
      <c r="F1656">
        <v>7.3599999999999999E-2</v>
      </c>
      <c r="G1656">
        <v>7.3599999999999999E-2</v>
      </c>
      <c r="H1656">
        <v>7.3599999999999999E-2</v>
      </c>
      <c r="I1656">
        <v>7.3599999999999999E-2</v>
      </c>
      <c r="J1656">
        <v>7.3599999999999999E-2</v>
      </c>
      <c r="K1656">
        <v>7.3599999999999999E-2</v>
      </c>
      <c r="L1656">
        <v>7.3599999999999999E-2</v>
      </c>
    </row>
    <row r="1657" spans="1:12" x14ac:dyDescent="0.45">
      <c r="A1657" t="s">
        <v>2043</v>
      </c>
      <c r="B1657">
        <v>2009</v>
      </c>
      <c r="C1657" t="s">
        <v>2010</v>
      </c>
      <c r="D1657">
        <v>0.33989999999999998</v>
      </c>
      <c r="E1657">
        <v>0.33989999999999998</v>
      </c>
      <c r="F1657">
        <v>0.33989999999999998</v>
      </c>
      <c r="G1657">
        <v>0.33989999999999998</v>
      </c>
      <c r="H1657">
        <v>0.33989999999999998</v>
      </c>
      <c r="I1657">
        <v>0.33989999999999998</v>
      </c>
      <c r="J1657">
        <v>0.33989999999999998</v>
      </c>
      <c r="K1657">
        <v>0.33989999999999998</v>
      </c>
      <c r="L1657">
        <v>0.33989999999999998</v>
      </c>
    </row>
    <row r="1658" spans="1:12" x14ac:dyDescent="0.45">
      <c r="A1658" t="s">
        <v>2043</v>
      </c>
      <c r="B1658">
        <v>2009</v>
      </c>
      <c r="C1658" t="s">
        <v>2005</v>
      </c>
      <c r="D1658">
        <v>3.5678000000000001</v>
      </c>
      <c r="E1658">
        <v>3.5678000000000001</v>
      </c>
      <c r="F1658">
        <v>3.5678000000000001</v>
      </c>
      <c r="G1658">
        <v>3.5678000000000001</v>
      </c>
      <c r="H1658">
        <v>3.5678000000000001</v>
      </c>
      <c r="I1658">
        <v>3.5678000000000001</v>
      </c>
      <c r="J1658">
        <v>3.5678000000000001</v>
      </c>
      <c r="K1658">
        <v>3.5678000000000001</v>
      </c>
      <c r="L1658">
        <v>3.5678000000000001</v>
      </c>
    </row>
    <row r="1659" spans="1:12" x14ac:dyDescent="0.45">
      <c r="A1659" t="s">
        <v>2043</v>
      </c>
      <c r="B1659">
        <v>2009</v>
      </c>
      <c r="C1659" t="s">
        <v>2008</v>
      </c>
      <c r="D1659">
        <v>0.72409999999999997</v>
      </c>
      <c r="E1659">
        <v>0.72409999999999997</v>
      </c>
      <c r="F1659">
        <v>0.72409999999999997</v>
      </c>
      <c r="G1659">
        <v>0.72409999999999997</v>
      </c>
      <c r="H1659">
        <v>0.72409999999999997</v>
      </c>
      <c r="I1659">
        <v>0.72409999999999997</v>
      </c>
      <c r="J1659">
        <v>0.72409999999999997</v>
      </c>
      <c r="K1659">
        <v>0.72409999999999997</v>
      </c>
      <c r="L1659">
        <v>0.72409999999999997</v>
      </c>
    </row>
    <row r="1660" spans="1:12" x14ac:dyDescent="0.45">
      <c r="A1660" t="s">
        <v>2043</v>
      </c>
      <c r="B1660">
        <v>2009</v>
      </c>
      <c r="C1660" t="s">
        <v>2006</v>
      </c>
      <c r="D1660">
        <v>2.1587999999999998</v>
      </c>
      <c r="E1660">
        <v>2.1587999999999998</v>
      </c>
      <c r="F1660">
        <v>2.1587999999999998</v>
      </c>
      <c r="G1660">
        <v>2.1587999999999998</v>
      </c>
      <c r="H1660">
        <v>2.1587999999999998</v>
      </c>
      <c r="I1660">
        <v>2.1587999999999998</v>
      </c>
      <c r="J1660">
        <v>2.1587999999999998</v>
      </c>
      <c r="K1660">
        <v>2.1587999999999998</v>
      </c>
      <c r="L1660">
        <v>2.1587999999999998</v>
      </c>
    </row>
    <row r="1661" spans="1:12" x14ac:dyDescent="0.45">
      <c r="A1661" t="s">
        <v>2044</v>
      </c>
      <c r="B1661">
        <v>2009</v>
      </c>
      <c r="C1661" t="s">
        <v>2007</v>
      </c>
      <c r="D1661">
        <v>8.0000000000000004E-4</v>
      </c>
      <c r="E1661">
        <v>8.0000000000000004E-4</v>
      </c>
      <c r="F1661">
        <v>8.0000000000000004E-4</v>
      </c>
      <c r="G1661">
        <v>8.0000000000000004E-4</v>
      </c>
      <c r="H1661">
        <v>8.0000000000000004E-4</v>
      </c>
      <c r="I1661">
        <v>8.0000000000000004E-4</v>
      </c>
      <c r="J1661">
        <v>8.0000000000000004E-4</v>
      </c>
      <c r="K1661">
        <v>8.0000000000000004E-4</v>
      </c>
      <c r="L1661">
        <v>8.0000000000000004E-4</v>
      </c>
    </row>
    <row r="1662" spans="1:12" x14ac:dyDescent="0.45">
      <c r="A1662" t="s">
        <v>2044</v>
      </c>
      <c r="B1662">
        <v>2009</v>
      </c>
      <c r="C1662" t="s">
        <v>2009</v>
      </c>
      <c r="D1662">
        <v>1.72E-2</v>
      </c>
      <c r="E1662">
        <v>1.72E-2</v>
      </c>
      <c r="F1662">
        <v>1.72E-2</v>
      </c>
      <c r="G1662">
        <v>1.72E-2</v>
      </c>
      <c r="H1662">
        <v>1.72E-2</v>
      </c>
      <c r="I1662">
        <v>1.72E-2</v>
      </c>
      <c r="J1662">
        <v>1.72E-2</v>
      </c>
      <c r="K1662">
        <v>1.72E-2</v>
      </c>
      <c r="L1662">
        <v>1.72E-2</v>
      </c>
    </row>
    <row r="1663" spans="1:12" x14ac:dyDescent="0.45">
      <c r="A1663" t="s">
        <v>2044</v>
      </c>
      <c r="B1663">
        <v>2009</v>
      </c>
      <c r="C1663" t="s">
        <v>2008</v>
      </c>
      <c r="D1663">
        <v>0.05</v>
      </c>
      <c r="E1663">
        <v>0.05</v>
      </c>
      <c r="F1663">
        <v>0.05</v>
      </c>
      <c r="G1663">
        <v>0.05</v>
      </c>
      <c r="H1663">
        <v>0.05</v>
      </c>
      <c r="I1663">
        <v>0.05</v>
      </c>
      <c r="J1663">
        <v>0.05</v>
      </c>
      <c r="K1663">
        <v>0.05</v>
      </c>
      <c r="L1663">
        <v>0.05</v>
      </c>
    </row>
    <row r="1664" spans="1:12" x14ac:dyDescent="0.45">
      <c r="A1664" t="s">
        <v>2044</v>
      </c>
      <c r="B1664">
        <v>2009</v>
      </c>
      <c r="C1664" t="s">
        <v>2011</v>
      </c>
      <c r="D1664">
        <v>5.1000000000000004E-3</v>
      </c>
      <c r="E1664">
        <v>5.1000000000000004E-3</v>
      </c>
      <c r="F1664">
        <v>5.1000000000000004E-3</v>
      </c>
      <c r="G1664">
        <v>5.1000000000000004E-3</v>
      </c>
      <c r="H1664">
        <v>5.1000000000000004E-3</v>
      </c>
      <c r="I1664">
        <v>5.1000000000000004E-3</v>
      </c>
      <c r="J1664">
        <v>5.1000000000000004E-3</v>
      </c>
      <c r="K1664">
        <v>5.1000000000000004E-3</v>
      </c>
      <c r="L1664">
        <v>5.1000000000000004E-3</v>
      </c>
    </row>
    <row r="1665" spans="1:12" x14ac:dyDescent="0.45">
      <c r="A1665" t="s">
        <v>2044</v>
      </c>
      <c r="B1665">
        <v>2009</v>
      </c>
      <c r="C1665" t="s">
        <v>2006</v>
      </c>
      <c r="D1665">
        <v>0.17649999999999999</v>
      </c>
      <c r="E1665">
        <v>0.17649999999999999</v>
      </c>
      <c r="F1665">
        <v>0.17649999999999999</v>
      </c>
      <c r="G1665">
        <v>0.17649999999999999</v>
      </c>
      <c r="H1665">
        <v>0.17649999999999999</v>
      </c>
      <c r="I1665">
        <v>0.17649999999999999</v>
      </c>
      <c r="J1665">
        <v>0.17649999999999999</v>
      </c>
      <c r="K1665">
        <v>0.17649999999999999</v>
      </c>
      <c r="L1665">
        <v>0.17649999999999999</v>
      </c>
    </row>
    <row r="1666" spans="1:12" x14ac:dyDescent="0.45">
      <c r="A1666" t="s">
        <v>2044</v>
      </c>
      <c r="B1666">
        <v>2009</v>
      </c>
      <c r="C1666" t="s">
        <v>2010</v>
      </c>
      <c r="D1666">
        <v>2.35E-2</v>
      </c>
      <c r="E1666">
        <v>2.35E-2</v>
      </c>
      <c r="F1666">
        <v>2.35E-2</v>
      </c>
      <c r="G1666">
        <v>2.35E-2</v>
      </c>
      <c r="H1666">
        <v>2.35E-2</v>
      </c>
      <c r="I1666">
        <v>2.35E-2</v>
      </c>
      <c r="J1666">
        <v>2.35E-2</v>
      </c>
      <c r="K1666">
        <v>2.35E-2</v>
      </c>
      <c r="L1666">
        <v>2.35E-2</v>
      </c>
    </row>
    <row r="1667" spans="1:12" x14ac:dyDescent="0.45">
      <c r="A1667" t="s">
        <v>2044</v>
      </c>
      <c r="B1667">
        <v>2009</v>
      </c>
      <c r="C1667" t="s">
        <v>2005</v>
      </c>
      <c r="D1667">
        <v>0.27300000000000002</v>
      </c>
      <c r="E1667">
        <v>0.27300000000000002</v>
      </c>
      <c r="F1667">
        <v>0.27300000000000002</v>
      </c>
      <c r="G1667">
        <v>0.27300000000000002</v>
      </c>
      <c r="H1667">
        <v>0.27300000000000002</v>
      </c>
      <c r="I1667">
        <v>0.27300000000000002</v>
      </c>
      <c r="J1667">
        <v>0.27300000000000002</v>
      </c>
      <c r="K1667">
        <v>0.27300000000000002</v>
      </c>
      <c r="L1667">
        <v>0.27300000000000002</v>
      </c>
    </row>
    <row r="1668" spans="1:12" x14ac:dyDescent="0.45">
      <c r="A1668" t="s">
        <v>2045</v>
      </c>
      <c r="B1668">
        <v>2009</v>
      </c>
      <c r="C1668" t="s">
        <v>2009</v>
      </c>
      <c r="D1668">
        <v>0.29339999999999999</v>
      </c>
      <c r="E1668">
        <v>0.29339999999999999</v>
      </c>
      <c r="F1668">
        <v>0.29339999999999999</v>
      </c>
      <c r="G1668">
        <v>0.29339999999999999</v>
      </c>
      <c r="H1668">
        <v>0.29339999999999999</v>
      </c>
      <c r="I1668">
        <v>0.29339999999999999</v>
      </c>
      <c r="J1668">
        <v>0.29339999999999999</v>
      </c>
      <c r="K1668">
        <v>0.29339999999999999</v>
      </c>
      <c r="L1668">
        <v>0.29339999999999999</v>
      </c>
    </row>
    <row r="1669" spans="1:12" x14ac:dyDescent="0.45">
      <c r="A1669" t="s">
        <v>2045</v>
      </c>
      <c r="B1669">
        <v>2009</v>
      </c>
      <c r="C1669" t="s">
        <v>2007</v>
      </c>
      <c r="D1669">
        <v>1.38E-2</v>
      </c>
      <c r="E1669">
        <v>1.38E-2</v>
      </c>
      <c r="F1669">
        <v>1.38E-2</v>
      </c>
      <c r="G1669">
        <v>1.38E-2</v>
      </c>
      <c r="H1669">
        <v>1.38E-2</v>
      </c>
      <c r="I1669">
        <v>1.38E-2</v>
      </c>
      <c r="J1669">
        <v>1.38E-2</v>
      </c>
      <c r="K1669">
        <v>1.38E-2</v>
      </c>
      <c r="L1669">
        <v>1.38E-2</v>
      </c>
    </row>
    <row r="1670" spans="1:12" x14ac:dyDescent="0.45">
      <c r="A1670" t="s">
        <v>2045</v>
      </c>
      <c r="B1670">
        <v>2009</v>
      </c>
      <c r="C1670" t="s">
        <v>2006</v>
      </c>
      <c r="D1670">
        <v>2.5619999999999998</v>
      </c>
      <c r="E1670">
        <v>2.5619999999999998</v>
      </c>
      <c r="F1670">
        <v>2.5619999999999998</v>
      </c>
      <c r="G1670">
        <v>2.5619999999999998</v>
      </c>
      <c r="H1670">
        <v>2.5619999999999998</v>
      </c>
      <c r="I1670">
        <v>2.5619999999999998</v>
      </c>
      <c r="J1670">
        <v>2.5619999999999998</v>
      </c>
      <c r="K1670">
        <v>2.5619999999999998</v>
      </c>
      <c r="L1670">
        <v>2.5619999999999998</v>
      </c>
    </row>
    <row r="1671" spans="1:12" x14ac:dyDescent="0.45">
      <c r="A1671" t="s">
        <v>2045</v>
      </c>
      <c r="B1671">
        <v>2009</v>
      </c>
      <c r="C1671" t="s">
        <v>2008</v>
      </c>
      <c r="D1671">
        <v>0.90820000000000001</v>
      </c>
      <c r="E1671">
        <v>0.90820000000000001</v>
      </c>
      <c r="F1671">
        <v>0.90820000000000001</v>
      </c>
      <c r="G1671">
        <v>0.90820000000000001</v>
      </c>
      <c r="H1671">
        <v>0.90820000000000001</v>
      </c>
      <c r="I1671">
        <v>0.90820000000000001</v>
      </c>
      <c r="J1671">
        <v>0.90820000000000001</v>
      </c>
      <c r="K1671">
        <v>0.90820000000000001</v>
      </c>
      <c r="L1671">
        <v>0.90820000000000001</v>
      </c>
    </row>
    <row r="1672" spans="1:12" x14ac:dyDescent="0.45">
      <c r="A1672" t="s">
        <v>2045</v>
      </c>
      <c r="B1672">
        <v>2009</v>
      </c>
      <c r="C1672" t="s">
        <v>2011</v>
      </c>
      <c r="D1672">
        <v>9.2299999999999993E-2</v>
      </c>
      <c r="E1672">
        <v>9.2299999999999993E-2</v>
      </c>
      <c r="F1672">
        <v>9.2299999999999993E-2</v>
      </c>
      <c r="G1672">
        <v>9.2299999999999993E-2</v>
      </c>
      <c r="H1672">
        <v>9.2299999999999993E-2</v>
      </c>
      <c r="I1672">
        <v>9.2299999999999993E-2</v>
      </c>
      <c r="J1672">
        <v>9.2299999999999993E-2</v>
      </c>
      <c r="K1672">
        <v>9.2299999999999993E-2</v>
      </c>
      <c r="L1672">
        <v>9.2299999999999993E-2</v>
      </c>
    </row>
    <row r="1673" spans="1:12" x14ac:dyDescent="0.45">
      <c r="A1673" t="s">
        <v>2045</v>
      </c>
      <c r="B1673">
        <v>2009</v>
      </c>
      <c r="C1673" t="s">
        <v>2010</v>
      </c>
      <c r="D1673">
        <v>0.42630000000000001</v>
      </c>
      <c r="E1673">
        <v>0.42630000000000001</v>
      </c>
      <c r="F1673">
        <v>0.42630000000000001</v>
      </c>
      <c r="G1673">
        <v>0.42630000000000001</v>
      </c>
      <c r="H1673">
        <v>0.42630000000000001</v>
      </c>
      <c r="I1673">
        <v>0.42630000000000001</v>
      </c>
      <c r="J1673">
        <v>0.42630000000000001</v>
      </c>
      <c r="K1673">
        <v>0.42630000000000001</v>
      </c>
      <c r="L1673">
        <v>0.42630000000000001</v>
      </c>
    </row>
    <row r="1674" spans="1:12" x14ac:dyDescent="0.45">
      <c r="A1674" t="s">
        <v>2045</v>
      </c>
      <c r="B1674">
        <v>2009</v>
      </c>
      <c r="C1674" t="s">
        <v>2005</v>
      </c>
      <c r="D1674">
        <v>4.2960000000000003</v>
      </c>
      <c r="E1674">
        <v>4.2960000000000003</v>
      </c>
      <c r="F1674">
        <v>4.2960000000000003</v>
      </c>
      <c r="G1674">
        <v>4.2960000000000003</v>
      </c>
      <c r="H1674">
        <v>4.2960000000000003</v>
      </c>
      <c r="I1674">
        <v>4.2960000000000003</v>
      </c>
      <c r="J1674">
        <v>4.2960000000000003</v>
      </c>
      <c r="K1674">
        <v>4.2960000000000003</v>
      </c>
      <c r="L1674">
        <v>4.2960000000000003</v>
      </c>
    </row>
    <row r="1675" spans="1:12" x14ac:dyDescent="0.45">
      <c r="A1675" t="s">
        <v>2046</v>
      </c>
      <c r="B1675">
        <v>2009</v>
      </c>
      <c r="C1675" t="s">
        <v>2009</v>
      </c>
      <c r="D1675">
        <v>0.1012</v>
      </c>
      <c r="E1675">
        <v>0.1012</v>
      </c>
      <c r="F1675">
        <v>0.1012</v>
      </c>
      <c r="G1675">
        <v>0.1012</v>
      </c>
      <c r="H1675">
        <v>0.1012</v>
      </c>
      <c r="I1675">
        <v>0.1012</v>
      </c>
      <c r="J1675">
        <v>0.1012</v>
      </c>
      <c r="K1675">
        <v>0.1012</v>
      </c>
      <c r="L1675">
        <v>0.1012</v>
      </c>
    </row>
    <row r="1676" spans="1:12" x14ac:dyDescent="0.45">
      <c r="A1676" t="s">
        <v>2046</v>
      </c>
      <c r="B1676">
        <v>2009</v>
      </c>
      <c r="C1676" t="s">
        <v>2005</v>
      </c>
      <c r="D1676">
        <v>1.4845999999999999</v>
      </c>
      <c r="E1676">
        <v>1.4845999999999999</v>
      </c>
      <c r="F1676">
        <v>1.4845999999999999</v>
      </c>
      <c r="G1676">
        <v>1.4845999999999999</v>
      </c>
      <c r="H1676">
        <v>1.4845999999999999</v>
      </c>
      <c r="I1676">
        <v>1.4845999999999999</v>
      </c>
      <c r="J1676">
        <v>1.4845999999999999</v>
      </c>
      <c r="K1676">
        <v>1.4845999999999999</v>
      </c>
      <c r="L1676">
        <v>1.4845999999999999</v>
      </c>
    </row>
    <row r="1677" spans="1:12" x14ac:dyDescent="0.45">
      <c r="A1677" t="s">
        <v>2046</v>
      </c>
      <c r="B1677">
        <v>2009</v>
      </c>
      <c r="C1677" t="s">
        <v>2007</v>
      </c>
      <c r="D1677">
        <v>4.3E-3</v>
      </c>
      <c r="E1677">
        <v>4.3E-3</v>
      </c>
      <c r="F1677">
        <v>4.3E-3</v>
      </c>
      <c r="G1677">
        <v>4.3E-3</v>
      </c>
      <c r="H1677">
        <v>4.3E-3</v>
      </c>
      <c r="I1677">
        <v>4.3E-3</v>
      </c>
      <c r="J1677">
        <v>4.3E-3</v>
      </c>
      <c r="K1677">
        <v>4.3E-3</v>
      </c>
      <c r="L1677">
        <v>4.3E-3</v>
      </c>
    </row>
    <row r="1678" spans="1:12" x14ac:dyDescent="0.45">
      <c r="A1678" t="s">
        <v>2046</v>
      </c>
      <c r="B1678">
        <v>2009</v>
      </c>
      <c r="C1678" t="s">
        <v>2008</v>
      </c>
      <c r="D1678">
        <v>0.28110000000000002</v>
      </c>
      <c r="E1678">
        <v>0.28110000000000002</v>
      </c>
      <c r="F1678">
        <v>0.28110000000000002</v>
      </c>
      <c r="G1678">
        <v>0.28110000000000002</v>
      </c>
      <c r="H1678">
        <v>0.28110000000000002</v>
      </c>
      <c r="I1678">
        <v>0.28110000000000002</v>
      </c>
      <c r="J1678">
        <v>0.28110000000000002</v>
      </c>
      <c r="K1678">
        <v>0.28110000000000002</v>
      </c>
      <c r="L1678">
        <v>0.28110000000000002</v>
      </c>
    </row>
    <row r="1679" spans="1:12" x14ac:dyDescent="0.45">
      <c r="A1679" t="s">
        <v>2046</v>
      </c>
      <c r="B1679">
        <v>2009</v>
      </c>
      <c r="C1679" t="s">
        <v>2011</v>
      </c>
      <c r="D1679">
        <v>2.86E-2</v>
      </c>
      <c r="E1679">
        <v>2.86E-2</v>
      </c>
      <c r="F1679">
        <v>2.86E-2</v>
      </c>
      <c r="G1679">
        <v>2.86E-2</v>
      </c>
      <c r="H1679">
        <v>2.86E-2</v>
      </c>
      <c r="I1679">
        <v>2.86E-2</v>
      </c>
      <c r="J1679">
        <v>2.86E-2</v>
      </c>
      <c r="K1679">
        <v>2.86E-2</v>
      </c>
      <c r="L1679">
        <v>2.86E-2</v>
      </c>
    </row>
    <row r="1680" spans="1:12" x14ac:dyDescent="0.45">
      <c r="A1680" t="s">
        <v>2046</v>
      </c>
      <c r="B1680">
        <v>2009</v>
      </c>
      <c r="C1680" t="s">
        <v>2010</v>
      </c>
      <c r="D1680">
        <v>0.13189999999999999</v>
      </c>
      <c r="E1680">
        <v>0.13189999999999999</v>
      </c>
      <c r="F1680">
        <v>0.13189999999999999</v>
      </c>
      <c r="G1680">
        <v>0.13189999999999999</v>
      </c>
      <c r="H1680">
        <v>0.13189999999999999</v>
      </c>
      <c r="I1680">
        <v>0.13189999999999999</v>
      </c>
      <c r="J1680">
        <v>0.13189999999999999</v>
      </c>
      <c r="K1680">
        <v>0.13189999999999999</v>
      </c>
      <c r="L1680">
        <v>0.13189999999999999</v>
      </c>
    </row>
    <row r="1681" spans="1:12" x14ac:dyDescent="0.45">
      <c r="A1681" t="s">
        <v>2046</v>
      </c>
      <c r="B1681">
        <v>2009</v>
      </c>
      <c r="C1681" t="s">
        <v>2006</v>
      </c>
      <c r="D1681">
        <v>0.93759999999999999</v>
      </c>
      <c r="E1681">
        <v>0.93759999999999999</v>
      </c>
      <c r="F1681">
        <v>0.93759999999999999</v>
      </c>
      <c r="G1681">
        <v>0.93759999999999999</v>
      </c>
      <c r="H1681">
        <v>0.93759999999999999</v>
      </c>
      <c r="I1681">
        <v>0.93759999999999999</v>
      </c>
      <c r="J1681">
        <v>0.93759999999999999</v>
      </c>
      <c r="K1681">
        <v>0.93759999999999999</v>
      </c>
      <c r="L1681">
        <v>0.93759999999999999</v>
      </c>
    </row>
    <row r="1682" spans="1:12" x14ac:dyDescent="0.45">
      <c r="A1682" t="s">
        <v>2047</v>
      </c>
      <c r="B1682">
        <v>2009</v>
      </c>
      <c r="C1682" t="s">
        <v>2011</v>
      </c>
      <c r="D1682">
        <v>2.9899999999999999E-2</v>
      </c>
      <c r="E1682">
        <v>2.9899999999999999E-2</v>
      </c>
      <c r="F1682">
        <v>2.9899999999999999E-2</v>
      </c>
      <c r="G1682">
        <v>2.9899999999999999E-2</v>
      </c>
      <c r="H1682">
        <v>2.9899999999999999E-2</v>
      </c>
      <c r="I1682">
        <v>2.9899999999999999E-2</v>
      </c>
      <c r="J1682">
        <v>2.9899999999999999E-2</v>
      </c>
      <c r="K1682">
        <v>2.9899999999999999E-2</v>
      </c>
      <c r="L1682">
        <v>2.9899999999999999E-2</v>
      </c>
    </row>
    <row r="1683" spans="1:12" x14ac:dyDescent="0.45">
      <c r="A1683" t="s">
        <v>2047</v>
      </c>
      <c r="B1683">
        <v>2009</v>
      </c>
      <c r="C1683" t="s">
        <v>2009</v>
      </c>
      <c r="D1683">
        <v>8.3099999999999993E-2</v>
      </c>
      <c r="E1683">
        <v>8.3099999999999993E-2</v>
      </c>
      <c r="F1683">
        <v>8.3099999999999993E-2</v>
      </c>
      <c r="G1683">
        <v>8.3099999999999993E-2</v>
      </c>
      <c r="H1683">
        <v>8.3099999999999993E-2</v>
      </c>
      <c r="I1683">
        <v>8.3099999999999993E-2</v>
      </c>
      <c r="J1683">
        <v>8.3099999999999993E-2</v>
      </c>
      <c r="K1683">
        <v>8.3099999999999993E-2</v>
      </c>
      <c r="L1683">
        <v>8.3099999999999993E-2</v>
      </c>
    </row>
    <row r="1684" spans="1:12" x14ac:dyDescent="0.45">
      <c r="A1684" t="s">
        <v>2047</v>
      </c>
      <c r="B1684">
        <v>2009</v>
      </c>
      <c r="C1684" t="s">
        <v>2006</v>
      </c>
      <c r="D1684">
        <v>0.69359999999999999</v>
      </c>
      <c r="E1684">
        <v>0.69359999999999999</v>
      </c>
      <c r="F1684">
        <v>0.69359999999999999</v>
      </c>
      <c r="G1684">
        <v>0.69359999999999999</v>
      </c>
      <c r="H1684">
        <v>0.69359999999999999</v>
      </c>
      <c r="I1684">
        <v>0.69359999999999999</v>
      </c>
      <c r="J1684">
        <v>0.69359999999999999</v>
      </c>
      <c r="K1684">
        <v>0.69359999999999999</v>
      </c>
      <c r="L1684">
        <v>0.69359999999999999</v>
      </c>
    </row>
    <row r="1685" spans="1:12" x14ac:dyDescent="0.45">
      <c r="A1685" t="s">
        <v>2047</v>
      </c>
      <c r="B1685">
        <v>2009</v>
      </c>
      <c r="C1685" t="s">
        <v>2010</v>
      </c>
      <c r="D1685">
        <v>0.13830000000000001</v>
      </c>
      <c r="E1685">
        <v>0.13830000000000001</v>
      </c>
      <c r="F1685">
        <v>0.13830000000000001</v>
      </c>
      <c r="G1685">
        <v>0.13830000000000001</v>
      </c>
      <c r="H1685">
        <v>0.13830000000000001</v>
      </c>
      <c r="I1685">
        <v>0.13830000000000001</v>
      </c>
      <c r="J1685">
        <v>0.13830000000000001</v>
      </c>
      <c r="K1685">
        <v>0.13830000000000001</v>
      </c>
      <c r="L1685">
        <v>0.13830000000000001</v>
      </c>
    </row>
    <row r="1686" spans="1:12" x14ac:dyDescent="0.45">
      <c r="A1686" t="s">
        <v>2047</v>
      </c>
      <c r="B1686">
        <v>2009</v>
      </c>
      <c r="C1686" t="s">
        <v>2005</v>
      </c>
      <c r="D1686">
        <v>1.244</v>
      </c>
      <c r="E1686">
        <v>1.244</v>
      </c>
      <c r="F1686">
        <v>1.244</v>
      </c>
      <c r="G1686">
        <v>1.244</v>
      </c>
      <c r="H1686">
        <v>1.244</v>
      </c>
      <c r="I1686">
        <v>1.244</v>
      </c>
      <c r="J1686">
        <v>1.244</v>
      </c>
      <c r="K1686">
        <v>1.244</v>
      </c>
      <c r="L1686">
        <v>1.244</v>
      </c>
    </row>
    <row r="1687" spans="1:12" x14ac:dyDescent="0.45">
      <c r="A1687" t="s">
        <v>2047</v>
      </c>
      <c r="B1687">
        <v>2009</v>
      </c>
      <c r="C1687" t="s">
        <v>2008</v>
      </c>
      <c r="D1687">
        <v>0.29459999999999997</v>
      </c>
      <c r="E1687">
        <v>0.29459999999999997</v>
      </c>
      <c r="F1687">
        <v>0.29459999999999997</v>
      </c>
      <c r="G1687">
        <v>0.29459999999999997</v>
      </c>
      <c r="H1687">
        <v>0.29459999999999997</v>
      </c>
      <c r="I1687">
        <v>0.29459999999999997</v>
      </c>
      <c r="J1687">
        <v>0.29459999999999997</v>
      </c>
      <c r="K1687">
        <v>0.29459999999999997</v>
      </c>
      <c r="L1687">
        <v>0.29459999999999997</v>
      </c>
    </row>
    <row r="1688" spans="1:12" x14ac:dyDescent="0.45">
      <c r="A1688" t="s">
        <v>2047</v>
      </c>
      <c r="B1688">
        <v>2009</v>
      </c>
      <c r="C1688" t="s">
        <v>2007</v>
      </c>
      <c r="D1688">
        <v>4.4999999999999997E-3</v>
      </c>
      <c r="E1688">
        <v>4.4999999999999997E-3</v>
      </c>
      <c r="F1688">
        <v>4.4999999999999997E-3</v>
      </c>
      <c r="G1688">
        <v>4.4999999999999997E-3</v>
      </c>
      <c r="H1688">
        <v>4.4999999999999997E-3</v>
      </c>
      <c r="I1688">
        <v>4.4999999999999997E-3</v>
      </c>
      <c r="J1688">
        <v>4.4999999999999997E-3</v>
      </c>
      <c r="K1688">
        <v>4.4999999999999997E-3</v>
      </c>
      <c r="L1688">
        <v>4.4999999999999997E-3</v>
      </c>
    </row>
    <row r="1689" spans="1:12" x14ac:dyDescent="0.45">
      <c r="A1689" t="s">
        <v>2048</v>
      </c>
      <c r="B1689">
        <v>2009</v>
      </c>
      <c r="C1689" t="s">
        <v>2007</v>
      </c>
      <c r="D1689">
        <v>1.4999999999999999E-2</v>
      </c>
      <c r="E1689">
        <v>1.4999999999999999E-2</v>
      </c>
      <c r="F1689">
        <v>1.4999999999999999E-2</v>
      </c>
      <c r="G1689">
        <v>1.4999999999999999E-2</v>
      </c>
      <c r="H1689">
        <v>1.4999999999999999E-2</v>
      </c>
      <c r="I1689">
        <v>1.4999999999999999E-2</v>
      </c>
      <c r="J1689">
        <v>1.4999999999999999E-2</v>
      </c>
      <c r="K1689">
        <v>1.4999999999999999E-2</v>
      </c>
      <c r="L1689">
        <v>1.4999999999999999E-2</v>
      </c>
    </row>
    <row r="1690" spans="1:12" x14ac:dyDescent="0.45">
      <c r="A1690" t="s">
        <v>2048</v>
      </c>
      <c r="B1690">
        <v>2009</v>
      </c>
      <c r="C1690" t="s">
        <v>2010</v>
      </c>
      <c r="D1690">
        <v>0.46300000000000002</v>
      </c>
      <c r="E1690">
        <v>0.46300000000000002</v>
      </c>
      <c r="F1690">
        <v>0.46300000000000002</v>
      </c>
      <c r="G1690">
        <v>0.46300000000000002</v>
      </c>
      <c r="H1690">
        <v>0.46300000000000002</v>
      </c>
      <c r="I1690">
        <v>0.46300000000000002</v>
      </c>
      <c r="J1690">
        <v>0.46300000000000002</v>
      </c>
      <c r="K1690">
        <v>0.46300000000000002</v>
      </c>
      <c r="L1690">
        <v>0.46300000000000002</v>
      </c>
    </row>
    <row r="1691" spans="1:12" x14ac:dyDescent="0.45">
      <c r="A1691" t="s">
        <v>2048</v>
      </c>
      <c r="B1691">
        <v>2009</v>
      </c>
      <c r="C1691" t="s">
        <v>2011</v>
      </c>
      <c r="D1691">
        <v>0.1002</v>
      </c>
      <c r="E1691">
        <v>0.1002</v>
      </c>
      <c r="F1691">
        <v>0.1002</v>
      </c>
      <c r="G1691">
        <v>0.1002</v>
      </c>
      <c r="H1691">
        <v>0.1002</v>
      </c>
      <c r="I1691">
        <v>0.1002</v>
      </c>
      <c r="J1691">
        <v>0.1002</v>
      </c>
      <c r="K1691">
        <v>0.1002</v>
      </c>
      <c r="L1691">
        <v>0.1002</v>
      </c>
    </row>
    <row r="1692" spans="1:12" x14ac:dyDescent="0.45">
      <c r="A1692" t="s">
        <v>2048</v>
      </c>
      <c r="B1692">
        <v>2009</v>
      </c>
      <c r="C1692" t="s">
        <v>2009</v>
      </c>
      <c r="D1692">
        <v>0.28560000000000002</v>
      </c>
      <c r="E1692">
        <v>0.28560000000000002</v>
      </c>
      <c r="F1692">
        <v>0.28560000000000002</v>
      </c>
      <c r="G1692">
        <v>0.28560000000000002</v>
      </c>
      <c r="H1692">
        <v>0.28560000000000002</v>
      </c>
      <c r="I1692">
        <v>0.28560000000000002</v>
      </c>
      <c r="J1692">
        <v>0.28560000000000002</v>
      </c>
      <c r="K1692">
        <v>0.28560000000000002</v>
      </c>
      <c r="L1692">
        <v>0.28560000000000002</v>
      </c>
    </row>
    <row r="1693" spans="1:12" x14ac:dyDescent="0.45">
      <c r="A1693" t="s">
        <v>2048</v>
      </c>
      <c r="B1693">
        <v>2009</v>
      </c>
      <c r="C1693" t="s">
        <v>2006</v>
      </c>
      <c r="D1693">
        <v>2.1604000000000001</v>
      </c>
      <c r="E1693">
        <v>2.1604000000000001</v>
      </c>
      <c r="F1693">
        <v>2.1604000000000001</v>
      </c>
      <c r="G1693">
        <v>2.1604000000000001</v>
      </c>
      <c r="H1693">
        <v>2.1604000000000001</v>
      </c>
      <c r="I1693">
        <v>2.1604000000000001</v>
      </c>
      <c r="J1693">
        <v>2.1604000000000001</v>
      </c>
      <c r="K1693">
        <v>2.1604000000000001</v>
      </c>
      <c r="L1693">
        <v>2.1604000000000001</v>
      </c>
    </row>
    <row r="1694" spans="1:12" x14ac:dyDescent="0.45">
      <c r="A1694" t="s">
        <v>2048</v>
      </c>
      <c r="B1694">
        <v>2009</v>
      </c>
      <c r="C1694" t="s">
        <v>2008</v>
      </c>
      <c r="D1694">
        <v>0.98650000000000004</v>
      </c>
      <c r="E1694">
        <v>0.98650000000000004</v>
      </c>
      <c r="F1694">
        <v>0.98650000000000004</v>
      </c>
      <c r="G1694">
        <v>0.98650000000000004</v>
      </c>
      <c r="H1694">
        <v>0.98650000000000004</v>
      </c>
      <c r="I1694">
        <v>0.98650000000000004</v>
      </c>
      <c r="J1694">
        <v>0.98650000000000004</v>
      </c>
      <c r="K1694">
        <v>0.98650000000000004</v>
      </c>
      <c r="L1694">
        <v>0.98650000000000004</v>
      </c>
    </row>
    <row r="1695" spans="1:12" x14ac:dyDescent="0.45">
      <c r="A1695" t="s">
        <v>2048</v>
      </c>
      <c r="B1695">
        <v>2009</v>
      </c>
      <c r="C1695" t="s">
        <v>2005</v>
      </c>
      <c r="D1695">
        <v>4.0107999999999997</v>
      </c>
      <c r="E1695">
        <v>4.0107999999999997</v>
      </c>
      <c r="F1695">
        <v>4.0107999999999997</v>
      </c>
      <c r="G1695">
        <v>4.0107999999999997</v>
      </c>
      <c r="H1695">
        <v>4.0107999999999997</v>
      </c>
      <c r="I1695">
        <v>4.0107999999999997</v>
      </c>
      <c r="J1695">
        <v>4.0107999999999997</v>
      </c>
      <c r="K1695">
        <v>4.0107999999999997</v>
      </c>
      <c r="L1695">
        <v>4.0107999999999997</v>
      </c>
    </row>
    <row r="1696" spans="1:12" x14ac:dyDescent="0.45">
      <c r="A1696" t="s">
        <v>2049</v>
      </c>
      <c r="B1696">
        <v>2009</v>
      </c>
      <c r="C1696" t="s">
        <v>2011</v>
      </c>
      <c r="D1696">
        <v>8.8999999999999999E-3</v>
      </c>
      <c r="E1696">
        <v>8.8999999999999999E-3</v>
      </c>
      <c r="F1696">
        <v>8.8999999999999999E-3</v>
      </c>
      <c r="G1696">
        <v>8.8999999999999999E-3</v>
      </c>
      <c r="H1696">
        <v>8.8999999999999999E-3</v>
      </c>
      <c r="I1696">
        <v>8.8999999999999999E-3</v>
      </c>
      <c r="J1696">
        <v>8.8999999999999999E-3</v>
      </c>
      <c r="K1696">
        <v>8.8999999999999999E-3</v>
      </c>
      <c r="L1696">
        <v>8.8999999999999999E-3</v>
      </c>
    </row>
    <row r="1697" spans="1:12" x14ac:dyDescent="0.45">
      <c r="A1697" t="s">
        <v>2049</v>
      </c>
      <c r="B1697">
        <v>2009</v>
      </c>
      <c r="C1697" t="s">
        <v>2009</v>
      </c>
      <c r="D1697">
        <v>2.46E-2</v>
      </c>
      <c r="E1697">
        <v>2.46E-2</v>
      </c>
      <c r="F1697">
        <v>2.46E-2</v>
      </c>
      <c r="G1697">
        <v>2.46E-2</v>
      </c>
      <c r="H1697">
        <v>2.46E-2</v>
      </c>
      <c r="I1697">
        <v>2.46E-2</v>
      </c>
      <c r="J1697">
        <v>2.46E-2</v>
      </c>
      <c r="K1697">
        <v>2.46E-2</v>
      </c>
      <c r="L1697">
        <v>2.46E-2</v>
      </c>
    </row>
    <row r="1698" spans="1:12" x14ac:dyDescent="0.45">
      <c r="A1698" t="s">
        <v>2049</v>
      </c>
      <c r="B1698">
        <v>2009</v>
      </c>
      <c r="C1698" t="s">
        <v>2006</v>
      </c>
      <c r="D1698">
        <v>0.1822</v>
      </c>
      <c r="E1698">
        <v>0.1822</v>
      </c>
      <c r="F1698">
        <v>0.1822</v>
      </c>
      <c r="G1698">
        <v>0.1822</v>
      </c>
      <c r="H1698">
        <v>0.1822</v>
      </c>
      <c r="I1698">
        <v>0.1822</v>
      </c>
      <c r="J1698">
        <v>0.1822</v>
      </c>
      <c r="K1698">
        <v>0.1822</v>
      </c>
      <c r="L1698">
        <v>0.1822</v>
      </c>
    </row>
    <row r="1699" spans="1:12" x14ac:dyDescent="0.45">
      <c r="A1699" t="s">
        <v>2049</v>
      </c>
      <c r="B1699">
        <v>2009</v>
      </c>
      <c r="C1699" t="s">
        <v>2010</v>
      </c>
      <c r="D1699">
        <v>4.1000000000000002E-2</v>
      </c>
      <c r="E1699">
        <v>4.1000000000000002E-2</v>
      </c>
      <c r="F1699">
        <v>4.1000000000000002E-2</v>
      </c>
      <c r="G1699">
        <v>4.1000000000000002E-2</v>
      </c>
      <c r="H1699">
        <v>4.1000000000000002E-2</v>
      </c>
      <c r="I1699">
        <v>4.1000000000000002E-2</v>
      </c>
      <c r="J1699">
        <v>4.1000000000000002E-2</v>
      </c>
      <c r="K1699">
        <v>4.1000000000000002E-2</v>
      </c>
      <c r="L1699">
        <v>4.1000000000000002E-2</v>
      </c>
    </row>
    <row r="1700" spans="1:12" x14ac:dyDescent="0.45">
      <c r="A1700" t="s">
        <v>2049</v>
      </c>
      <c r="B1700">
        <v>2009</v>
      </c>
      <c r="C1700" t="s">
        <v>2008</v>
      </c>
      <c r="D1700">
        <v>8.7300000000000003E-2</v>
      </c>
      <c r="E1700">
        <v>8.7300000000000003E-2</v>
      </c>
      <c r="F1700">
        <v>8.7300000000000003E-2</v>
      </c>
      <c r="G1700">
        <v>8.7300000000000003E-2</v>
      </c>
      <c r="H1700">
        <v>8.7300000000000003E-2</v>
      </c>
      <c r="I1700">
        <v>8.7300000000000003E-2</v>
      </c>
      <c r="J1700">
        <v>8.7300000000000003E-2</v>
      </c>
      <c r="K1700">
        <v>8.7300000000000003E-2</v>
      </c>
      <c r="L1700">
        <v>8.7300000000000003E-2</v>
      </c>
    </row>
    <row r="1701" spans="1:12" x14ac:dyDescent="0.45">
      <c r="A1701" t="s">
        <v>2049</v>
      </c>
      <c r="B1701">
        <v>2009</v>
      </c>
      <c r="C1701" t="s">
        <v>2007</v>
      </c>
      <c r="D1701">
        <v>1.2999999999999999E-3</v>
      </c>
      <c r="E1701">
        <v>1.2999999999999999E-3</v>
      </c>
      <c r="F1701">
        <v>1.2999999999999999E-3</v>
      </c>
      <c r="G1701">
        <v>1.2999999999999999E-3</v>
      </c>
      <c r="H1701">
        <v>1.2999999999999999E-3</v>
      </c>
      <c r="I1701">
        <v>1.2999999999999999E-3</v>
      </c>
      <c r="J1701">
        <v>1.2999999999999999E-3</v>
      </c>
      <c r="K1701">
        <v>1.2999999999999999E-3</v>
      </c>
      <c r="L1701">
        <v>1.2999999999999999E-3</v>
      </c>
    </row>
    <row r="1702" spans="1:12" x14ac:dyDescent="0.45">
      <c r="A1702" t="s">
        <v>2049</v>
      </c>
      <c r="B1702">
        <v>2009</v>
      </c>
      <c r="C1702" t="s">
        <v>2005</v>
      </c>
      <c r="D1702">
        <v>0.3453</v>
      </c>
      <c r="E1702">
        <v>0.3453</v>
      </c>
      <c r="F1702">
        <v>0.3453</v>
      </c>
      <c r="G1702">
        <v>0.3453</v>
      </c>
      <c r="H1702">
        <v>0.3453</v>
      </c>
      <c r="I1702">
        <v>0.3453</v>
      </c>
      <c r="J1702">
        <v>0.3453</v>
      </c>
      <c r="K1702">
        <v>0.3453</v>
      </c>
      <c r="L1702">
        <v>0.3453</v>
      </c>
    </row>
    <row r="1703" spans="1:12" x14ac:dyDescent="0.45">
      <c r="A1703" t="s">
        <v>2050</v>
      </c>
      <c r="B1703">
        <v>2009</v>
      </c>
      <c r="C1703" t="s">
        <v>2006</v>
      </c>
      <c r="D1703">
        <v>0.98519999999999996</v>
      </c>
      <c r="E1703">
        <v>0.98519999999999996</v>
      </c>
      <c r="F1703">
        <v>0.98519999999999996</v>
      </c>
      <c r="G1703">
        <v>0.98519999999999996</v>
      </c>
      <c r="H1703">
        <v>0.98519999999999996</v>
      </c>
      <c r="I1703">
        <v>0.98519999999999996</v>
      </c>
      <c r="J1703">
        <v>0.98519999999999996</v>
      </c>
      <c r="K1703">
        <v>0.98519999999999996</v>
      </c>
      <c r="L1703">
        <v>0.98519999999999996</v>
      </c>
    </row>
    <row r="1704" spans="1:12" x14ac:dyDescent="0.45">
      <c r="A1704" t="s">
        <v>2050</v>
      </c>
      <c r="B1704">
        <v>2009</v>
      </c>
      <c r="C1704" t="s">
        <v>2007</v>
      </c>
      <c r="D1704">
        <v>5.3E-3</v>
      </c>
      <c r="E1704">
        <v>5.3E-3</v>
      </c>
      <c r="F1704">
        <v>5.3E-3</v>
      </c>
      <c r="G1704">
        <v>5.3E-3</v>
      </c>
      <c r="H1704">
        <v>5.3E-3</v>
      </c>
      <c r="I1704">
        <v>5.3E-3</v>
      </c>
      <c r="J1704">
        <v>5.3E-3</v>
      </c>
      <c r="K1704">
        <v>5.3E-3</v>
      </c>
      <c r="L1704">
        <v>5.3E-3</v>
      </c>
    </row>
    <row r="1705" spans="1:12" x14ac:dyDescent="0.45">
      <c r="A1705" t="s">
        <v>2050</v>
      </c>
      <c r="B1705">
        <v>2009</v>
      </c>
      <c r="C1705" t="s">
        <v>2009</v>
      </c>
      <c r="D1705">
        <v>0.12720000000000001</v>
      </c>
      <c r="E1705">
        <v>0.12720000000000001</v>
      </c>
      <c r="F1705">
        <v>0.12720000000000001</v>
      </c>
      <c r="G1705">
        <v>0.12720000000000001</v>
      </c>
      <c r="H1705">
        <v>0.12720000000000001</v>
      </c>
      <c r="I1705">
        <v>0.12720000000000001</v>
      </c>
      <c r="J1705">
        <v>0.12720000000000001</v>
      </c>
      <c r="K1705">
        <v>0.12720000000000001</v>
      </c>
      <c r="L1705">
        <v>0.12720000000000001</v>
      </c>
    </row>
    <row r="1706" spans="1:12" x14ac:dyDescent="0.45">
      <c r="A1706" t="s">
        <v>2050</v>
      </c>
      <c r="B1706">
        <v>2009</v>
      </c>
      <c r="C1706" t="s">
        <v>2005</v>
      </c>
      <c r="D1706">
        <v>1.6615</v>
      </c>
      <c r="E1706">
        <v>1.6615</v>
      </c>
      <c r="F1706">
        <v>1.6615</v>
      </c>
      <c r="G1706">
        <v>1.6615</v>
      </c>
      <c r="H1706">
        <v>1.6615</v>
      </c>
      <c r="I1706">
        <v>1.6615</v>
      </c>
      <c r="J1706">
        <v>1.6615</v>
      </c>
      <c r="K1706">
        <v>1.6615</v>
      </c>
      <c r="L1706">
        <v>1.6615</v>
      </c>
    </row>
    <row r="1707" spans="1:12" x14ac:dyDescent="0.45">
      <c r="A1707" t="s">
        <v>2050</v>
      </c>
      <c r="B1707">
        <v>2009</v>
      </c>
      <c r="C1707" t="s">
        <v>2008</v>
      </c>
      <c r="D1707">
        <v>0.34620000000000001</v>
      </c>
      <c r="E1707">
        <v>0.34620000000000001</v>
      </c>
      <c r="F1707">
        <v>0.34620000000000001</v>
      </c>
      <c r="G1707">
        <v>0.34620000000000001</v>
      </c>
      <c r="H1707">
        <v>0.34620000000000001</v>
      </c>
      <c r="I1707">
        <v>0.34620000000000001</v>
      </c>
      <c r="J1707">
        <v>0.34620000000000001</v>
      </c>
      <c r="K1707">
        <v>0.34620000000000001</v>
      </c>
      <c r="L1707">
        <v>0.34620000000000001</v>
      </c>
    </row>
    <row r="1708" spans="1:12" x14ac:dyDescent="0.45">
      <c r="A1708" t="s">
        <v>2050</v>
      </c>
      <c r="B1708">
        <v>2009</v>
      </c>
      <c r="C1708" t="s">
        <v>2011</v>
      </c>
      <c r="D1708">
        <v>3.5200000000000002E-2</v>
      </c>
      <c r="E1708">
        <v>3.5200000000000002E-2</v>
      </c>
      <c r="F1708">
        <v>3.5200000000000002E-2</v>
      </c>
      <c r="G1708">
        <v>3.5200000000000002E-2</v>
      </c>
      <c r="H1708">
        <v>3.5200000000000002E-2</v>
      </c>
      <c r="I1708">
        <v>3.5200000000000002E-2</v>
      </c>
      <c r="J1708">
        <v>3.5200000000000002E-2</v>
      </c>
      <c r="K1708">
        <v>3.5200000000000002E-2</v>
      </c>
      <c r="L1708">
        <v>3.5200000000000002E-2</v>
      </c>
    </row>
    <row r="1709" spans="1:12" x14ac:dyDescent="0.45">
      <c r="A1709" t="s">
        <v>2050</v>
      </c>
      <c r="B1709">
        <v>2009</v>
      </c>
      <c r="C1709" t="s">
        <v>2010</v>
      </c>
      <c r="D1709">
        <v>0.16250000000000001</v>
      </c>
      <c r="E1709">
        <v>0.16250000000000001</v>
      </c>
      <c r="F1709">
        <v>0.16250000000000001</v>
      </c>
      <c r="G1709">
        <v>0.16250000000000001</v>
      </c>
      <c r="H1709">
        <v>0.16250000000000001</v>
      </c>
      <c r="I1709">
        <v>0.16250000000000001</v>
      </c>
      <c r="J1709">
        <v>0.16250000000000001</v>
      </c>
      <c r="K1709">
        <v>0.16250000000000001</v>
      </c>
      <c r="L1709">
        <v>0.16250000000000001</v>
      </c>
    </row>
    <row r="1710" spans="1:12" x14ac:dyDescent="0.45">
      <c r="A1710" t="s">
        <v>2051</v>
      </c>
      <c r="B1710">
        <v>2009</v>
      </c>
      <c r="C1710" t="s">
        <v>2005</v>
      </c>
      <c r="D1710">
        <v>0.2969</v>
      </c>
      <c r="E1710">
        <v>0.2969</v>
      </c>
      <c r="F1710">
        <v>0.2969</v>
      </c>
      <c r="G1710">
        <v>0.2969</v>
      </c>
      <c r="H1710">
        <v>0.2969</v>
      </c>
      <c r="I1710">
        <v>0.2969</v>
      </c>
      <c r="J1710">
        <v>0.2969</v>
      </c>
      <c r="K1710">
        <v>0.2969</v>
      </c>
      <c r="L1710">
        <v>0.2969</v>
      </c>
    </row>
    <row r="1711" spans="1:12" x14ac:dyDescent="0.45">
      <c r="A1711" t="s">
        <v>2051</v>
      </c>
      <c r="B1711">
        <v>2009</v>
      </c>
      <c r="C1711" t="s">
        <v>2006</v>
      </c>
      <c r="D1711">
        <v>0.1789</v>
      </c>
      <c r="E1711">
        <v>0.1789</v>
      </c>
      <c r="F1711">
        <v>0.1789</v>
      </c>
      <c r="G1711">
        <v>0.1789</v>
      </c>
      <c r="H1711">
        <v>0.1789</v>
      </c>
      <c r="I1711">
        <v>0.1789</v>
      </c>
      <c r="J1711">
        <v>0.1789</v>
      </c>
      <c r="K1711">
        <v>0.1789</v>
      </c>
      <c r="L1711">
        <v>0.1789</v>
      </c>
    </row>
    <row r="1712" spans="1:12" x14ac:dyDescent="0.45">
      <c r="A1712" t="s">
        <v>2051</v>
      </c>
      <c r="B1712">
        <v>2009</v>
      </c>
      <c r="C1712" t="s">
        <v>2009</v>
      </c>
      <c r="D1712">
        <v>2.0299999999999999E-2</v>
      </c>
      <c r="E1712">
        <v>2.0299999999999999E-2</v>
      </c>
      <c r="F1712">
        <v>2.0299999999999999E-2</v>
      </c>
      <c r="G1712">
        <v>2.0299999999999999E-2</v>
      </c>
      <c r="H1712">
        <v>2.0299999999999999E-2</v>
      </c>
      <c r="I1712">
        <v>2.0299999999999999E-2</v>
      </c>
      <c r="J1712">
        <v>2.0299999999999999E-2</v>
      </c>
      <c r="K1712">
        <v>2.0299999999999999E-2</v>
      </c>
      <c r="L1712">
        <v>2.0299999999999999E-2</v>
      </c>
    </row>
    <row r="1713" spans="1:12" x14ac:dyDescent="0.45">
      <c r="A1713" t="s">
        <v>2051</v>
      </c>
      <c r="B1713">
        <v>2009</v>
      </c>
      <c r="C1713" t="s">
        <v>2010</v>
      </c>
      <c r="D1713">
        <v>2.8899999999999999E-2</v>
      </c>
      <c r="E1713">
        <v>2.8899999999999999E-2</v>
      </c>
      <c r="F1713">
        <v>2.8899999999999999E-2</v>
      </c>
      <c r="G1713">
        <v>2.8899999999999999E-2</v>
      </c>
      <c r="H1713">
        <v>2.8899999999999999E-2</v>
      </c>
      <c r="I1713">
        <v>2.8899999999999999E-2</v>
      </c>
      <c r="J1713">
        <v>2.8899999999999999E-2</v>
      </c>
      <c r="K1713">
        <v>2.8899999999999999E-2</v>
      </c>
      <c r="L1713">
        <v>2.8899999999999999E-2</v>
      </c>
    </row>
    <row r="1714" spans="1:12" x14ac:dyDescent="0.45">
      <c r="A1714" t="s">
        <v>2051</v>
      </c>
      <c r="B1714">
        <v>2009</v>
      </c>
      <c r="C1714" t="s">
        <v>2011</v>
      </c>
      <c r="D1714">
        <v>6.3E-3</v>
      </c>
      <c r="E1714">
        <v>6.3E-3</v>
      </c>
      <c r="F1714">
        <v>6.3E-3</v>
      </c>
      <c r="G1714">
        <v>6.3E-3</v>
      </c>
      <c r="H1714">
        <v>6.3E-3</v>
      </c>
      <c r="I1714">
        <v>6.3E-3</v>
      </c>
      <c r="J1714">
        <v>6.3E-3</v>
      </c>
      <c r="K1714">
        <v>6.3E-3</v>
      </c>
      <c r="L1714">
        <v>6.3E-3</v>
      </c>
    </row>
    <row r="1715" spans="1:12" x14ac:dyDescent="0.45">
      <c r="A1715" t="s">
        <v>2051</v>
      </c>
      <c r="B1715">
        <v>2009</v>
      </c>
      <c r="C1715" t="s">
        <v>2008</v>
      </c>
      <c r="D1715">
        <v>6.1600000000000002E-2</v>
      </c>
      <c r="E1715">
        <v>6.1600000000000002E-2</v>
      </c>
      <c r="F1715">
        <v>6.1600000000000002E-2</v>
      </c>
      <c r="G1715">
        <v>6.1600000000000002E-2</v>
      </c>
      <c r="H1715">
        <v>6.1600000000000002E-2</v>
      </c>
      <c r="I1715">
        <v>6.1600000000000002E-2</v>
      </c>
      <c r="J1715">
        <v>6.1600000000000002E-2</v>
      </c>
      <c r="K1715">
        <v>6.1600000000000002E-2</v>
      </c>
      <c r="L1715">
        <v>6.1600000000000002E-2</v>
      </c>
    </row>
    <row r="1716" spans="1:12" x14ac:dyDescent="0.45">
      <c r="A1716" t="s">
        <v>2051</v>
      </c>
      <c r="B1716">
        <v>2009</v>
      </c>
      <c r="C1716" t="s">
        <v>2007</v>
      </c>
      <c r="D1716">
        <v>8.9999999999999998E-4</v>
      </c>
      <c r="E1716">
        <v>8.9999999999999998E-4</v>
      </c>
      <c r="F1716">
        <v>8.9999999999999998E-4</v>
      </c>
      <c r="G1716">
        <v>8.9999999999999998E-4</v>
      </c>
      <c r="H1716">
        <v>8.9999999999999998E-4</v>
      </c>
      <c r="I1716">
        <v>8.9999999999999998E-4</v>
      </c>
      <c r="J1716">
        <v>8.9999999999999998E-4</v>
      </c>
      <c r="K1716">
        <v>8.9999999999999998E-4</v>
      </c>
      <c r="L1716">
        <v>8.9999999999999998E-4</v>
      </c>
    </row>
    <row r="1717" spans="1:12" x14ac:dyDescent="0.45">
      <c r="A1717" t="s">
        <v>2052</v>
      </c>
      <c r="B1717">
        <v>2009</v>
      </c>
      <c r="C1717" t="s">
        <v>2005</v>
      </c>
      <c r="D1717">
        <v>2.3732000000000002</v>
      </c>
      <c r="E1717">
        <v>2.3732000000000002</v>
      </c>
      <c r="F1717">
        <v>2.3732000000000002</v>
      </c>
      <c r="G1717">
        <v>2.3732000000000002</v>
      </c>
      <c r="H1717">
        <v>2.3732000000000002</v>
      </c>
      <c r="I1717">
        <v>2.3732000000000002</v>
      </c>
      <c r="J1717">
        <v>2.3732000000000002</v>
      </c>
      <c r="K1717">
        <v>2.3732000000000002</v>
      </c>
      <c r="L1717">
        <v>2.3732000000000002</v>
      </c>
    </row>
    <row r="1718" spans="1:12" x14ac:dyDescent="0.45">
      <c r="A1718" t="s">
        <v>2052</v>
      </c>
      <c r="B1718">
        <v>2009</v>
      </c>
      <c r="C1718" t="s">
        <v>2007</v>
      </c>
      <c r="D1718">
        <v>7.4000000000000003E-3</v>
      </c>
      <c r="E1718">
        <v>7.4000000000000003E-3</v>
      </c>
      <c r="F1718">
        <v>7.4000000000000003E-3</v>
      </c>
      <c r="G1718">
        <v>7.4000000000000003E-3</v>
      </c>
      <c r="H1718">
        <v>7.4000000000000003E-3</v>
      </c>
      <c r="I1718">
        <v>7.4000000000000003E-3</v>
      </c>
      <c r="J1718">
        <v>7.4000000000000003E-3</v>
      </c>
      <c r="K1718">
        <v>7.4000000000000003E-3</v>
      </c>
      <c r="L1718">
        <v>7.4000000000000003E-3</v>
      </c>
    </row>
    <row r="1719" spans="1:12" x14ac:dyDescent="0.45">
      <c r="A1719" t="s">
        <v>2052</v>
      </c>
      <c r="B1719">
        <v>2009</v>
      </c>
      <c r="C1719" t="s">
        <v>2008</v>
      </c>
      <c r="D1719">
        <v>0.4854</v>
      </c>
      <c r="E1719">
        <v>0.4854</v>
      </c>
      <c r="F1719">
        <v>0.4854</v>
      </c>
      <c r="G1719">
        <v>0.4854</v>
      </c>
      <c r="H1719">
        <v>0.4854</v>
      </c>
      <c r="I1719">
        <v>0.4854</v>
      </c>
      <c r="J1719">
        <v>0.4854</v>
      </c>
      <c r="K1719">
        <v>0.4854</v>
      </c>
      <c r="L1719">
        <v>0.4854</v>
      </c>
    </row>
    <row r="1720" spans="1:12" x14ac:dyDescent="0.45">
      <c r="A1720" t="s">
        <v>2052</v>
      </c>
      <c r="B1720">
        <v>2009</v>
      </c>
      <c r="C1720" t="s">
        <v>2006</v>
      </c>
      <c r="D1720">
        <v>1.4312</v>
      </c>
      <c r="E1720">
        <v>1.4312</v>
      </c>
      <c r="F1720">
        <v>1.4312</v>
      </c>
      <c r="G1720">
        <v>1.4312</v>
      </c>
      <c r="H1720">
        <v>1.4312</v>
      </c>
      <c r="I1720">
        <v>1.4312</v>
      </c>
      <c r="J1720">
        <v>1.4312</v>
      </c>
      <c r="K1720">
        <v>1.4312</v>
      </c>
      <c r="L1720">
        <v>1.4312</v>
      </c>
    </row>
    <row r="1721" spans="1:12" x14ac:dyDescent="0.45">
      <c r="A1721" t="s">
        <v>2052</v>
      </c>
      <c r="B1721">
        <v>2009</v>
      </c>
      <c r="C1721" t="s">
        <v>2010</v>
      </c>
      <c r="D1721">
        <v>0.2278</v>
      </c>
      <c r="E1721">
        <v>0.2278</v>
      </c>
      <c r="F1721">
        <v>0.2278</v>
      </c>
      <c r="G1721">
        <v>0.2278</v>
      </c>
      <c r="H1721">
        <v>0.2278</v>
      </c>
      <c r="I1721">
        <v>0.2278</v>
      </c>
      <c r="J1721">
        <v>0.2278</v>
      </c>
      <c r="K1721">
        <v>0.2278</v>
      </c>
      <c r="L1721">
        <v>0.2278</v>
      </c>
    </row>
    <row r="1722" spans="1:12" x14ac:dyDescent="0.45">
      <c r="A1722" t="s">
        <v>2052</v>
      </c>
      <c r="B1722">
        <v>2009</v>
      </c>
      <c r="C1722" t="s">
        <v>2009</v>
      </c>
      <c r="D1722">
        <v>0.1721</v>
      </c>
      <c r="E1722">
        <v>0.1721</v>
      </c>
      <c r="F1722">
        <v>0.1721</v>
      </c>
      <c r="G1722">
        <v>0.1721</v>
      </c>
      <c r="H1722">
        <v>0.1721</v>
      </c>
      <c r="I1722">
        <v>0.1721</v>
      </c>
      <c r="J1722">
        <v>0.1721</v>
      </c>
      <c r="K1722">
        <v>0.1721</v>
      </c>
      <c r="L1722">
        <v>0.1721</v>
      </c>
    </row>
    <row r="1723" spans="1:12" x14ac:dyDescent="0.45">
      <c r="A1723" t="s">
        <v>2052</v>
      </c>
      <c r="B1723">
        <v>2009</v>
      </c>
      <c r="C1723" t="s">
        <v>2011</v>
      </c>
      <c r="D1723">
        <v>4.9299999999999997E-2</v>
      </c>
      <c r="E1723">
        <v>4.9299999999999997E-2</v>
      </c>
      <c r="F1723">
        <v>4.9299999999999997E-2</v>
      </c>
      <c r="G1723">
        <v>4.9299999999999997E-2</v>
      </c>
      <c r="H1723">
        <v>4.9299999999999997E-2</v>
      </c>
      <c r="I1723">
        <v>4.9299999999999997E-2</v>
      </c>
      <c r="J1723">
        <v>4.9299999999999997E-2</v>
      </c>
      <c r="K1723">
        <v>4.9299999999999997E-2</v>
      </c>
      <c r="L1723">
        <v>4.9299999999999997E-2</v>
      </c>
    </row>
    <row r="1724" spans="1:12" x14ac:dyDescent="0.45">
      <c r="A1724" t="s">
        <v>2053</v>
      </c>
      <c r="B1724">
        <v>2009</v>
      </c>
      <c r="C1724" t="s">
        <v>2006</v>
      </c>
      <c r="D1724">
        <v>5.0155000000000003</v>
      </c>
      <c r="E1724">
        <v>5.0155000000000003</v>
      </c>
      <c r="F1724">
        <v>5.0155000000000003</v>
      </c>
      <c r="G1724">
        <v>5.0155000000000003</v>
      </c>
      <c r="H1724">
        <v>5.0155000000000003</v>
      </c>
      <c r="I1724">
        <v>5.0155000000000003</v>
      </c>
      <c r="J1724">
        <v>5.0155000000000003</v>
      </c>
      <c r="K1724">
        <v>5.0155000000000003</v>
      </c>
      <c r="L1724">
        <v>5.0155000000000003</v>
      </c>
    </row>
    <row r="1725" spans="1:12" x14ac:dyDescent="0.45">
      <c r="A1725" t="s">
        <v>2053</v>
      </c>
      <c r="B1725">
        <v>2009</v>
      </c>
      <c r="C1725" t="s">
        <v>2011</v>
      </c>
      <c r="D1725">
        <v>0.1938</v>
      </c>
      <c r="E1725">
        <v>0.1938</v>
      </c>
      <c r="F1725">
        <v>0.1938</v>
      </c>
      <c r="G1725">
        <v>0.1938</v>
      </c>
      <c r="H1725">
        <v>0.1938</v>
      </c>
      <c r="I1725">
        <v>0.1938</v>
      </c>
      <c r="J1725">
        <v>0.1938</v>
      </c>
      <c r="K1725">
        <v>0.1938</v>
      </c>
      <c r="L1725">
        <v>0.1938</v>
      </c>
    </row>
    <row r="1726" spans="1:12" x14ac:dyDescent="0.45">
      <c r="A1726" t="s">
        <v>2053</v>
      </c>
      <c r="B1726">
        <v>2009</v>
      </c>
      <c r="C1726" t="s">
        <v>2009</v>
      </c>
      <c r="D1726">
        <v>0.6381</v>
      </c>
      <c r="E1726">
        <v>0.6381</v>
      </c>
      <c r="F1726">
        <v>0.6381</v>
      </c>
      <c r="G1726">
        <v>0.6381</v>
      </c>
      <c r="H1726">
        <v>0.6381</v>
      </c>
      <c r="I1726">
        <v>0.6381</v>
      </c>
      <c r="J1726">
        <v>0.6381</v>
      </c>
      <c r="K1726">
        <v>0.6381</v>
      </c>
      <c r="L1726">
        <v>0.6381</v>
      </c>
    </row>
    <row r="1727" spans="1:12" x14ac:dyDescent="0.45">
      <c r="A1727" t="s">
        <v>2053</v>
      </c>
      <c r="B1727">
        <v>2009</v>
      </c>
      <c r="C1727" t="s">
        <v>2005</v>
      </c>
      <c r="D1727">
        <v>8.6786999999999992</v>
      </c>
      <c r="E1727">
        <v>8.6786999999999992</v>
      </c>
      <c r="F1727">
        <v>8.6786999999999992</v>
      </c>
      <c r="G1727">
        <v>8.6786999999999992</v>
      </c>
      <c r="H1727">
        <v>8.6786999999999992</v>
      </c>
      <c r="I1727">
        <v>8.6786999999999992</v>
      </c>
      <c r="J1727">
        <v>8.6786999999999992</v>
      </c>
      <c r="K1727">
        <v>8.6786999999999992</v>
      </c>
      <c r="L1727">
        <v>8.6786999999999992</v>
      </c>
    </row>
    <row r="1728" spans="1:12" x14ac:dyDescent="0.45">
      <c r="A1728" t="s">
        <v>2053</v>
      </c>
      <c r="B1728">
        <v>2009</v>
      </c>
      <c r="C1728" t="s">
        <v>2008</v>
      </c>
      <c r="D1728">
        <v>1.9072</v>
      </c>
      <c r="E1728">
        <v>1.9072</v>
      </c>
      <c r="F1728">
        <v>1.9072</v>
      </c>
      <c r="G1728">
        <v>1.9072</v>
      </c>
      <c r="H1728">
        <v>1.9072</v>
      </c>
      <c r="I1728">
        <v>1.9072</v>
      </c>
      <c r="J1728">
        <v>1.9072</v>
      </c>
      <c r="K1728">
        <v>1.9072</v>
      </c>
      <c r="L1728">
        <v>1.9072</v>
      </c>
    </row>
    <row r="1729" spans="1:12" x14ac:dyDescent="0.45">
      <c r="A1729" t="s">
        <v>2053</v>
      </c>
      <c r="B1729">
        <v>2009</v>
      </c>
      <c r="C1729" t="s">
        <v>2007</v>
      </c>
      <c r="D1729">
        <v>2.9000000000000001E-2</v>
      </c>
      <c r="E1729">
        <v>2.9000000000000001E-2</v>
      </c>
      <c r="F1729">
        <v>2.9000000000000001E-2</v>
      </c>
      <c r="G1729">
        <v>2.9000000000000001E-2</v>
      </c>
      <c r="H1729">
        <v>2.9000000000000001E-2</v>
      </c>
      <c r="I1729">
        <v>2.9000000000000001E-2</v>
      </c>
      <c r="J1729">
        <v>2.9000000000000001E-2</v>
      </c>
      <c r="K1729">
        <v>2.9000000000000001E-2</v>
      </c>
      <c r="L1729">
        <v>2.9000000000000001E-2</v>
      </c>
    </row>
    <row r="1730" spans="1:12" x14ac:dyDescent="0.45">
      <c r="A1730" t="s">
        <v>2053</v>
      </c>
      <c r="B1730">
        <v>2009</v>
      </c>
      <c r="C1730" t="s">
        <v>2010</v>
      </c>
      <c r="D1730">
        <v>0.8952</v>
      </c>
      <c r="E1730">
        <v>0.8952</v>
      </c>
      <c r="F1730">
        <v>0.8952</v>
      </c>
      <c r="G1730">
        <v>0.8952</v>
      </c>
      <c r="H1730">
        <v>0.8952</v>
      </c>
      <c r="I1730">
        <v>0.8952</v>
      </c>
      <c r="J1730">
        <v>0.8952</v>
      </c>
      <c r="K1730">
        <v>0.8952</v>
      </c>
      <c r="L1730">
        <v>0.8952</v>
      </c>
    </row>
    <row r="1731" spans="1:12" x14ac:dyDescent="0.45">
      <c r="A1731" t="s">
        <v>2054</v>
      </c>
      <c r="B1731">
        <v>2009</v>
      </c>
      <c r="C1731" t="s">
        <v>2009</v>
      </c>
      <c r="D1731">
        <v>5.3199999999999997E-2</v>
      </c>
      <c r="E1731">
        <v>5.3199999999999997E-2</v>
      </c>
      <c r="F1731">
        <v>5.3199999999999997E-2</v>
      </c>
      <c r="G1731">
        <v>5.3199999999999997E-2</v>
      </c>
      <c r="H1731">
        <v>5.3199999999999997E-2</v>
      </c>
      <c r="I1731">
        <v>5.3199999999999997E-2</v>
      </c>
      <c r="J1731">
        <v>5.3199999999999997E-2</v>
      </c>
      <c r="K1731">
        <v>5.3199999999999997E-2</v>
      </c>
      <c r="L1731">
        <v>5.3199999999999997E-2</v>
      </c>
    </row>
    <row r="1732" spans="1:12" x14ac:dyDescent="0.45">
      <c r="A1732" t="s">
        <v>2054</v>
      </c>
      <c r="B1732">
        <v>2009</v>
      </c>
      <c r="C1732" t="s">
        <v>2010</v>
      </c>
      <c r="D1732">
        <v>9.4399999999999998E-2</v>
      </c>
      <c r="E1732">
        <v>9.4399999999999998E-2</v>
      </c>
      <c r="F1732">
        <v>9.4399999999999998E-2</v>
      </c>
      <c r="G1732">
        <v>9.4399999999999998E-2</v>
      </c>
      <c r="H1732">
        <v>9.4399999999999998E-2</v>
      </c>
      <c r="I1732">
        <v>9.4399999999999998E-2</v>
      </c>
      <c r="J1732">
        <v>9.4399999999999998E-2</v>
      </c>
      <c r="K1732">
        <v>9.4399999999999998E-2</v>
      </c>
      <c r="L1732">
        <v>9.4399999999999998E-2</v>
      </c>
    </row>
    <row r="1733" spans="1:12" x14ac:dyDescent="0.45">
      <c r="A1733" t="s">
        <v>2054</v>
      </c>
      <c r="B1733">
        <v>2009</v>
      </c>
      <c r="C1733" t="s">
        <v>2006</v>
      </c>
      <c r="D1733">
        <v>0.55079999999999996</v>
      </c>
      <c r="E1733">
        <v>0.55079999999999996</v>
      </c>
      <c r="F1733">
        <v>0.55079999999999996</v>
      </c>
      <c r="G1733">
        <v>0.55079999999999996</v>
      </c>
      <c r="H1733">
        <v>0.55079999999999996</v>
      </c>
      <c r="I1733">
        <v>0.55079999999999996</v>
      </c>
      <c r="J1733">
        <v>0.55079999999999996</v>
      </c>
      <c r="K1733">
        <v>0.55079999999999996</v>
      </c>
      <c r="L1733">
        <v>0.55079999999999996</v>
      </c>
    </row>
    <row r="1734" spans="1:12" x14ac:dyDescent="0.45">
      <c r="A1734" t="s">
        <v>2054</v>
      </c>
      <c r="B1734">
        <v>2009</v>
      </c>
      <c r="C1734" t="s">
        <v>2005</v>
      </c>
      <c r="D1734">
        <v>0.92290000000000005</v>
      </c>
      <c r="E1734">
        <v>0.92290000000000005</v>
      </c>
      <c r="F1734">
        <v>0.92290000000000005</v>
      </c>
      <c r="G1734">
        <v>0.92290000000000005</v>
      </c>
      <c r="H1734">
        <v>0.92290000000000005</v>
      </c>
      <c r="I1734">
        <v>0.92290000000000005</v>
      </c>
      <c r="J1734">
        <v>0.92290000000000005</v>
      </c>
      <c r="K1734">
        <v>0.92290000000000005</v>
      </c>
      <c r="L1734">
        <v>0.92290000000000005</v>
      </c>
    </row>
    <row r="1735" spans="1:12" x14ac:dyDescent="0.45">
      <c r="A1735" t="s">
        <v>2054</v>
      </c>
      <c r="B1735">
        <v>2009</v>
      </c>
      <c r="C1735" t="s">
        <v>2007</v>
      </c>
      <c r="D1735">
        <v>3.0999999999999999E-3</v>
      </c>
      <c r="E1735">
        <v>3.0999999999999999E-3</v>
      </c>
      <c r="F1735">
        <v>3.0999999999999999E-3</v>
      </c>
      <c r="G1735">
        <v>3.0999999999999999E-3</v>
      </c>
      <c r="H1735">
        <v>3.0999999999999999E-3</v>
      </c>
      <c r="I1735">
        <v>3.0999999999999999E-3</v>
      </c>
      <c r="J1735">
        <v>3.0999999999999999E-3</v>
      </c>
      <c r="K1735">
        <v>3.0999999999999999E-3</v>
      </c>
      <c r="L1735">
        <v>3.0999999999999999E-3</v>
      </c>
    </row>
    <row r="1736" spans="1:12" x14ac:dyDescent="0.45">
      <c r="A1736" t="s">
        <v>2054</v>
      </c>
      <c r="B1736">
        <v>2009</v>
      </c>
      <c r="C1736" t="s">
        <v>2008</v>
      </c>
      <c r="D1736">
        <v>0.2011</v>
      </c>
      <c r="E1736">
        <v>0.2011</v>
      </c>
      <c r="F1736">
        <v>0.2011</v>
      </c>
      <c r="G1736">
        <v>0.2011</v>
      </c>
      <c r="H1736">
        <v>0.2011</v>
      </c>
      <c r="I1736">
        <v>0.2011</v>
      </c>
      <c r="J1736">
        <v>0.2011</v>
      </c>
      <c r="K1736">
        <v>0.2011</v>
      </c>
      <c r="L1736">
        <v>0.2011</v>
      </c>
    </row>
    <row r="1737" spans="1:12" x14ac:dyDescent="0.45">
      <c r="A1737" t="s">
        <v>2054</v>
      </c>
      <c r="B1737">
        <v>2009</v>
      </c>
      <c r="C1737" t="s">
        <v>2011</v>
      </c>
      <c r="D1737">
        <v>2.0400000000000001E-2</v>
      </c>
      <c r="E1737">
        <v>2.0400000000000001E-2</v>
      </c>
      <c r="F1737">
        <v>2.0400000000000001E-2</v>
      </c>
      <c r="G1737">
        <v>2.0400000000000001E-2</v>
      </c>
      <c r="H1737">
        <v>2.0400000000000001E-2</v>
      </c>
      <c r="I1737">
        <v>2.0400000000000001E-2</v>
      </c>
      <c r="J1737">
        <v>2.0400000000000001E-2</v>
      </c>
      <c r="K1737">
        <v>2.0400000000000001E-2</v>
      </c>
      <c r="L1737">
        <v>2.0400000000000001E-2</v>
      </c>
    </row>
    <row r="1738" spans="1:12" x14ac:dyDescent="0.45">
      <c r="A1738" t="s">
        <v>2055</v>
      </c>
      <c r="B1738">
        <v>2009</v>
      </c>
      <c r="C1738" t="s">
        <v>2008</v>
      </c>
      <c r="D1738">
        <v>5.0900000000000001E-2</v>
      </c>
      <c r="E1738">
        <v>5.0900000000000001E-2</v>
      </c>
      <c r="F1738">
        <v>5.0900000000000001E-2</v>
      </c>
      <c r="G1738">
        <v>5.0900000000000001E-2</v>
      </c>
      <c r="H1738">
        <v>5.0900000000000001E-2</v>
      </c>
      <c r="I1738">
        <v>5.0900000000000001E-2</v>
      </c>
      <c r="J1738">
        <v>5.0900000000000001E-2</v>
      </c>
      <c r="K1738">
        <v>5.0900000000000001E-2</v>
      </c>
      <c r="L1738">
        <v>5.0900000000000001E-2</v>
      </c>
    </row>
    <row r="1739" spans="1:12" x14ac:dyDescent="0.45">
      <c r="A1739" t="s">
        <v>2055</v>
      </c>
      <c r="B1739">
        <v>2009</v>
      </c>
      <c r="C1739" t="s">
        <v>2009</v>
      </c>
      <c r="D1739">
        <v>1.55E-2</v>
      </c>
      <c r="E1739">
        <v>1.55E-2</v>
      </c>
      <c r="F1739">
        <v>1.55E-2</v>
      </c>
      <c r="G1739">
        <v>1.55E-2</v>
      </c>
      <c r="H1739">
        <v>1.55E-2</v>
      </c>
      <c r="I1739">
        <v>1.55E-2</v>
      </c>
      <c r="J1739">
        <v>1.55E-2</v>
      </c>
      <c r="K1739">
        <v>1.55E-2</v>
      </c>
      <c r="L1739">
        <v>1.55E-2</v>
      </c>
    </row>
    <row r="1740" spans="1:12" x14ac:dyDescent="0.45">
      <c r="A1740" t="s">
        <v>2055</v>
      </c>
      <c r="B1740">
        <v>2009</v>
      </c>
      <c r="C1740" t="s">
        <v>2006</v>
      </c>
      <c r="D1740">
        <v>0.14330000000000001</v>
      </c>
      <c r="E1740">
        <v>0.14330000000000001</v>
      </c>
      <c r="F1740">
        <v>0.14330000000000001</v>
      </c>
      <c r="G1740">
        <v>0.14330000000000001</v>
      </c>
      <c r="H1740">
        <v>0.14330000000000001</v>
      </c>
      <c r="I1740">
        <v>0.14330000000000001</v>
      </c>
      <c r="J1740">
        <v>0.14330000000000001</v>
      </c>
      <c r="K1740">
        <v>0.14330000000000001</v>
      </c>
      <c r="L1740">
        <v>0.14330000000000001</v>
      </c>
    </row>
    <row r="1741" spans="1:12" x14ac:dyDescent="0.45">
      <c r="A1741" t="s">
        <v>2055</v>
      </c>
      <c r="B1741">
        <v>2009</v>
      </c>
      <c r="C1741" t="s">
        <v>2005</v>
      </c>
      <c r="D1741">
        <v>0.23960000000000001</v>
      </c>
      <c r="E1741">
        <v>0.23960000000000001</v>
      </c>
      <c r="F1741">
        <v>0.23960000000000001</v>
      </c>
      <c r="G1741">
        <v>0.23960000000000001</v>
      </c>
      <c r="H1741">
        <v>0.23960000000000001</v>
      </c>
      <c r="I1741">
        <v>0.23960000000000001</v>
      </c>
      <c r="J1741">
        <v>0.23960000000000001</v>
      </c>
      <c r="K1741">
        <v>0.23960000000000001</v>
      </c>
      <c r="L1741">
        <v>0.23960000000000001</v>
      </c>
    </row>
    <row r="1742" spans="1:12" x14ac:dyDescent="0.45">
      <c r="A1742" t="s">
        <v>2055</v>
      </c>
      <c r="B1742">
        <v>2009</v>
      </c>
      <c r="C1742" t="s">
        <v>2011</v>
      </c>
      <c r="D1742">
        <v>5.1999999999999998E-3</v>
      </c>
      <c r="E1742">
        <v>5.1999999999999998E-3</v>
      </c>
      <c r="F1742">
        <v>5.1999999999999998E-3</v>
      </c>
      <c r="G1742">
        <v>5.1999999999999998E-3</v>
      </c>
      <c r="H1742">
        <v>5.1999999999999998E-3</v>
      </c>
      <c r="I1742">
        <v>5.1999999999999998E-3</v>
      </c>
      <c r="J1742">
        <v>5.1999999999999998E-3</v>
      </c>
      <c r="K1742">
        <v>5.1999999999999998E-3</v>
      </c>
      <c r="L1742">
        <v>5.1999999999999998E-3</v>
      </c>
    </row>
    <row r="1743" spans="1:12" x14ac:dyDescent="0.45">
      <c r="A1743" t="s">
        <v>2055</v>
      </c>
      <c r="B1743">
        <v>2009</v>
      </c>
      <c r="C1743" t="s">
        <v>2007</v>
      </c>
      <c r="D1743">
        <v>8.0000000000000004E-4</v>
      </c>
      <c r="E1743">
        <v>8.0000000000000004E-4</v>
      </c>
      <c r="F1743">
        <v>8.0000000000000004E-4</v>
      </c>
      <c r="G1743">
        <v>8.0000000000000004E-4</v>
      </c>
      <c r="H1743">
        <v>8.0000000000000004E-4</v>
      </c>
      <c r="I1743">
        <v>8.0000000000000004E-4</v>
      </c>
      <c r="J1743">
        <v>8.0000000000000004E-4</v>
      </c>
      <c r="K1743">
        <v>8.0000000000000004E-4</v>
      </c>
      <c r="L1743">
        <v>8.0000000000000004E-4</v>
      </c>
    </row>
    <row r="1744" spans="1:12" x14ac:dyDescent="0.45">
      <c r="A1744" t="s">
        <v>2055</v>
      </c>
      <c r="B1744">
        <v>2009</v>
      </c>
      <c r="C1744" t="s">
        <v>2010</v>
      </c>
      <c r="D1744">
        <v>2.3900000000000001E-2</v>
      </c>
      <c r="E1744">
        <v>2.3900000000000001E-2</v>
      </c>
      <c r="F1744">
        <v>2.3900000000000001E-2</v>
      </c>
      <c r="G1744">
        <v>2.3900000000000001E-2</v>
      </c>
      <c r="H1744">
        <v>2.3900000000000001E-2</v>
      </c>
      <c r="I1744">
        <v>2.3900000000000001E-2</v>
      </c>
      <c r="J1744">
        <v>2.3900000000000001E-2</v>
      </c>
      <c r="K1744">
        <v>2.3900000000000001E-2</v>
      </c>
      <c r="L1744">
        <v>2.3900000000000001E-2</v>
      </c>
    </row>
    <row r="1745" spans="1:12" x14ac:dyDescent="0.45">
      <c r="A1745" t="s">
        <v>2056</v>
      </c>
      <c r="B1745">
        <v>2009</v>
      </c>
      <c r="C1745" t="s">
        <v>2006</v>
      </c>
      <c r="D1745">
        <v>1.7091000000000001</v>
      </c>
      <c r="E1745">
        <v>1.7091000000000001</v>
      </c>
      <c r="F1745">
        <v>1.7091000000000001</v>
      </c>
      <c r="G1745">
        <v>1.7091000000000001</v>
      </c>
      <c r="H1745">
        <v>1.7091000000000001</v>
      </c>
      <c r="I1745">
        <v>1.7091000000000001</v>
      </c>
      <c r="J1745">
        <v>1.7091000000000001</v>
      </c>
      <c r="K1745">
        <v>1.7091000000000001</v>
      </c>
      <c r="L1745">
        <v>1.7091000000000001</v>
      </c>
    </row>
    <row r="1746" spans="1:12" x14ac:dyDescent="0.45">
      <c r="A1746" t="s">
        <v>2056</v>
      </c>
      <c r="B1746">
        <v>2009</v>
      </c>
      <c r="C1746" t="s">
        <v>2005</v>
      </c>
      <c r="D1746">
        <v>2.9081999999999999</v>
      </c>
      <c r="E1746">
        <v>2.9081999999999999</v>
      </c>
      <c r="F1746">
        <v>2.9081999999999999</v>
      </c>
      <c r="G1746">
        <v>2.9081999999999999</v>
      </c>
      <c r="H1746">
        <v>2.9081999999999999</v>
      </c>
      <c r="I1746">
        <v>2.9081999999999999</v>
      </c>
      <c r="J1746">
        <v>2.9081999999999999</v>
      </c>
      <c r="K1746">
        <v>2.9081999999999999</v>
      </c>
      <c r="L1746">
        <v>2.9081999999999999</v>
      </c>
    </row>
    <row r="1747" spans="1:12" x14ac:dyDescent="0.45">
      <c r="A1747" t="s">
        <v>2056</v>
      </c>
      <c r="B1747">
        <v>2009</v>
      </c>
      <c r="C1747" t="s">
        <v>2007</v>
      </c>
      <c r="D1747">
        <v>9.4999999999999998E-3</v>
      </c>
      <c r="E1747">
        <v>9.4999999999999998E-3</v>
      </c>
      <c r="F1747">
        <v>9.4999999999999998E-3</v>
      </c>
      <c r="G1747">
        <v>9.4999999999999998E-3</v>
      </c>
      <c r="H1747">
        <v>9.4999999999999998E-3</v>
      </c>
      <c r="I1747">
        <v>9.4999999999999998E-3</v>
      </c>
      <c r="J1747">
        <v>9.4999999999999998E-3</v>
      </c>
      <c r="K1747">
        <v>9.4999999999999998E-3</v>
      </c>
      <c r="L1747">
        <v>9.4999999999999998E-3</v>
      </c>
    </row>
    <row r="1748" spans="1:12" x14ac:dyDescent="0.45">
      <c r="A1748" t="s">
        <v>2056</v>
      </c>
      <c r="B1748">
        <v>2009</v>
      </c>
      <c r="C1748" t="s">
        <v>2011</v>
      </c>
      <c r="D1748">
        <v>6.3200000000000006E-2</v>
      </c>
      <c r="E1748">
        <v>6.3200000000000006E-2</v>
      </c>
      <c r="F1748">
        <v>6.3200000000000006E-2</v>
      </c>
      <c r="G1748">
        <v>6.3200000000000006E-2</v>
      </c>
      <c r="H1748">
        <v>6.3200000000000006E-2</v>
      </c>
      <c r="I1748">
        <v>6.3200000000000006E-2</v>
      </c>
      <c r="J1748">
        <v>6.3200000000000006E-2</v>
      </c>
      <c r="K1748">
        <v>6.3200000000000006E-2</v>
      </c>
      <c r="L1748">
        <v>6.3200000000000006E-2</v>
      </c>
    </row>
    <row r="1749" spans="1:12" x14ac:dyDescent="0.45">
      <c r="A1749" t="s">
        <v>2056</v>
      </c>
      <c r="B1749">
        <v>2009</v>
      </c>
      <c r="C1749" t="s">
        <v>2009</v>
      </c>
      <c r="D1749">
        <v>0.2122</v>
      </c>
      <c r="E1749">
        <v>0.2122</v>
      </c>
      <c r="F1749">
        <v>0.2122</v>
      </c>
      <c r="G1749">
        <v>0.2122</v>
      </c>
      <c r="H1749">
        <v>0.2122</v>
      </c>
      <c r="I1749">
        <v>0.2122</v>
      </c>
      <c r="J1749">
        <v>0.2122</v>
      </c>
      <c r="K1749">
        <v>0.2122</v>
      </c>
      <c r="L1749">
        <v>0.2122</v>
      </c>
    </row>
    <row r="1750" spans="1:12" x14ac:dyDescent="0.45">
      <c r="A1750" t="s">
        <v>2056</v>
      </c>
      <c r="B1750">
        <v>2009</v>
      </c>
      <c r="C1750" t="s">
        <v>2010</v>
      </c>
      <c r="D1750">
        <v>0.29199999999999998</v>
      </c>
      <c r="E1750">
        <v>0.29199999999999998</v>
      </c>
      <c r="F1750">
        <v>0.29199999999999998</v>
      </c>
      <c r="G1750">
        <v>0.29199999999999998</v>
      </c>
      <c r="H1750">
        <v>0.29199999999999998</v>
      </c>
      <c r="I1750">
        <v>0.29199999999999998</v>
      </c>
      <c r="J1750">
        <v>0.29199999999999998</v>
      </c>
      <c r="K1750">
        <v>0.29199999999999998</v>
      </c>
      <c r="L1750">
        <v>0.29199999999999998</v>
      </c>
    </row>
    <row r="1751" spans="1:12" x14ac:dyDescent="0.45">
      <c r="A1751" t="s">
        <v>2056</v>
      </c>
      <c r="B1751">
        <v>2009</v>
      </c>
      <c r="C1751" t="s">
        <v>2008</v>
      </c>
      <c r="D1751">
        <v>0.62219999999999998</v>
      </c>
      <c r="E1751">
        <v>0.62219999999999998</v>
      </c>
      <c r="F1751">
        <v>0.62219999999999998</v>
      </c>
      <c r="G1751">
        <v>0.62219999999999998</v>
      </c>
      <c r="H1751">
        <v>0.62219999999999998</v>
      </c>
      <c r="I1751">
        <v>0.62219999999999998</v>
      </c>
      <c r="J1751">
        <v>0.62219999999999998</v>
      </c>
      <c r="K1751">
        <v>0.62219999999999998</v>
      </c>
      <c r="L1751">
        <v>0.62219999999999998</v>
      </c>
    </row>
    <row r="1752" spans="1:12" x14ac:dyDescent="0.45">
      <c r="A1752" t="s">
        <v>2057</v>
      </c>
      <c r="B1752">
        <v>2009</v>
      </c>
      <c r="C1752" t="s">
        <v>2005</v>
      </c>
      <c r="D1752">
        <v>2.1551999999999998</v>
      </c>
      <c r="E1752">
        <v>2.1551999999999998</v>
      </c>
      <c r="F1752">
        <v>2.1551999999999998</v>
      </c>
      <c r="G1752">
        <v>2.1551999999999998</v>
      </c>
      <c r="H1752">
        <v>2.1551999999999998</v>
      </c>
      <c r="I1752">
        <v>2.1551999999999998</v>
      </c>
      <c r="J1752">
        <v>2.1551999999999998</v>
      </c>
      <c r="K1752">
        <v>2.1551999999999998</v>
      </c>
      <c r="L1752">
        <v>2.1551999999999998</v>
      </c>
    </row>
    <row r="1753" spans="1:12" x14ac:dyDescent="0.45">
      <c r="A1753" t="s">
        <v>2057</v>
      </c>
      <c r="B1753">
        <v>2009</v>
      </c>
      <c r="C1753" t="s">
        <v>2010</v>
      </c>
      <c r="D1753">
        <v>0.24610000000000001</v>
      </c>
      <c r="E1753">
        <v>0.24610000000000001</v>
      </c>
      <c r="F1753">
        <v>0.24610000000000001</v>
      </c>
      <c r="G1753">
        <v>0.24610000000000001</v>
      </c>
      <c r="H1753">
        <v>0.24610000000000001</v>
      </c>
      <c r="I1753">
        <v>0.24610000000000001</v>
      </c>
      <c r="J1753">
        <v>0.24610000000000001</v>
      </c>
      <c r="K1753">
        <v>0.24610000000000001</v>
      </c>
      <c r="L1753">
        <v>0.24610000000000001</v>
      </c>
    </row>
    <row r="1754" spans="1:12" x14ac:dyDescent="0.45">
      <c r="A1754" t="s">
        <v>2057</v>
      </c>
      <c r="B1754">
        <v>2009</v>
      </c>
      <c r="C1754" t="s">
        <v>2007</v>
      </c>
      <c r="D1754">
        <v>8.0000000000000002E-3</v>
      </c>
      <c r="E1754">
        <v>8.0000000000000002E-3</v>
      </c>
      <c r="F1754">
        <v>8.0000000000000002E-3</v>
      </c>
      <c r="G1754">
        <v>8.0000000000000002E-3</v>
      </c>
      <c r="H1754">
        <v>8.0000000000000002E-3</v>
      </c>
      <c r="I1754">
        <v>8.0000000000000002E-3</v>
      </c>
      <c r="J1754">
        <v>8.0000000000000002E-3</v>
      </c>
      <c r="K1754">
        <v>8.0000000000000002E-3</v>
      </c>
      <c r="L1754">
        <v>8.0000000000000002E-3</v>
      </c>
    </row>
    <row r="1755" spans="1:12" x14ac:dyDescent="0.45">
      <c r="A1755" t="s">
        <v>2057</v>
      </c>
      <c r="B1755">
        <v>2009</v>
      </c>
      <c r="C1755" t="s">
        <v>2008</v>
      </c>
      <c r="D1755">
        <v>0.5242</v>
      </c>
      <c r="E1755">
        <v>0.5242</v>
      </c>
      <c r="F1755">
        <v>0.5242</v>
      </c>
      <c r="G1755">
        <v>0.5242</v>
      </c>
      <c r="H1755">
        <v>0.5242</v>
      </c>
      <c r="I1755">
        <v>0.5242</v>
      </c>
      <c r="J1755">
        <v>0.5242</v>
      </c>
      <c r="K1755">
        <v>0.5242</v>
      </c>
      <c r="L1755">
        <v>0.5242</v>
      </c>
    </row>
    <row r="1756" spans="1:12" x14ac:dyDescent="0.45">
      <c r="A1756" t="s">
        <v>2057</v>
      </c>
      <c r="B1756">
        <v>2009</v>
      </c>
      <c r="C1756" t="s">
        <v>2006</v>
      </c>
      <c r="D1756">
        <v>1.2111000000000001</v>
      </c>
      <c r="E1756">
        <v>1.2111000000000001</v>
      </c>
      <c r="F1756">
        <v>1.2111000000000001</v>
      </c>
      <c r="G1756">
        <v>1.2111000000000001</v>
      </c>
      <c r="H1756">
        <v>1.2111000000000001</v>
      </c>
      <c r="I1756">
        <v>1.2111000000000001</v>
      </c>
      <c r="J1756">
        <v>1.2111000000000001</v>
      </c>
      <c r="K1756">
        <v>1.2111000000000001</v>
      </c>
      <c r="L1756">
        <v>1.2111000000000001</v>
      </c>
    </row>
    <row r="1757" spans="1:12" x14ac:dyDescent="0.45">
      <c r="A1757" t="s">
        <v>2057</v>
      </c>
      <c r="B1757">
        <v>2009</v>
      </c>
      <c r="C1757" t="s">
        <v>2011</v>
      </c>
      <c r="D1757">
        <v>5.33E-2</v>
      </c>
      <c r="E1757">
        <v>5.33E-2</v>
      </c>
      <c r="F1757">
        <v>5.33E-2</v>
      </c>
      <c r="G1757">
        <v>5.33E-2</v>
      </c>
      <c r="H1757">
        <v>5.33E-2</v>
      </c>
      <c r="I1757">
        <v>5.33E-2</v>
      </c>
      <c r="J1757">
        <v>5.33E-2</v>
      </c>
      <c r="K1757">
        <v>5.33E-2</v>
      </c>
      <c r="L1757">
        <v>5.33E-2</v>
      </c>
    </row>
    <row r="1758" spans="1:12" x14ac:dyDescent="0.45">
      <c r="A1758" t="s">
        <v>2057</v>
      </c>
      <c r="B1758">
        <v>2009</v>
      </c>
      <c r="C1758" t="s">
        <v>2009</v>
      </c>
      <c r="D1758">
        <v>0.1125</v>
      </c>
      <c r="E1758">
        <v>0.1125</v>
      </c>
      <c r="F1758">
        <v>0.1125</v>
      </c>
      <c r="G1758">
        <v>0.1125</v>
      </c>
      <c r="H1758">
        <v>0.1125</v>
      </c>
      <c r="I1758">
        <v>0.1125</v>
      </c>
      <c r="J1758">
        <v>0.1125</v>
      </c>
      <c r="K1758">
        <v>0.1125</v>
      </c>
      <c r="L1758">
        <v>0.1125</v>
      </c>
    </row>
    <row r="1759" spans="1:12" x14ac:dyDescent="0.45">
      <c r="A1759" t="s">
        <v>2058</v>
      </c>
      <c r="B1759">
        <v>2009</v>
      </c>
      <c r="C1759" t="s">
        <v>2007</v>
      </c>
      <c r="D1759">
        <v>5.9999999999999995E-4</v>
      </c>
      <c r="E1759">
        <v>5.9999999999999995E-4</v>
      </c>
      <c r="F1759">
        <v>5.9999999999999995E-4</v>
      </c>
      <c r="G1759">
        <v>5.9999999999999995E-4</v>
      </c>
      <c r="H1759">
        <v>5.9999999999999995E-4</v>
      </c>
      <c r="I1759">
        <v>5.9999999999999995E-4</v>
      </c>
      <c r="J1759">
        <v>5.9999999999999995E-4</v>
      </c>
      <c r="K1759">
        <v>5.9999999999999995E-4</v>
      </c>
      <c r="L1759">
        <v>5.9999999999999995E-4</v>
      </c>
    </row>
    <row r="1760" spans="1:12" x14ac:dyDescent="0.45">
      <c r="A1760" t="s">
        <v>2058</v>
      </c>
      <c r="B1760">
        <v>2009</v>
      </c>
      <c r="C1760" t="s">
        <v>2005</v>
      </c>
      <c r="D1760">
        <v>0.1729</v>
      </c>
      <c r="E1760">
        <v>0.1729</v>
      </c>
      <c r="F1760">
        <v>0.1729</v>
      </c>
      <c r="G1760">
        <v>0.1729</v>
      </c>
      <c r="H1760">
        <v>0.1729</v>
      </c>
      <c r="I1760">
        <v>0.1729</v>
      </c>
      <c r="J1760">
        <v>0.1729</v>
      </c>
      <c r="K1760">
        <v>0.1729</v>
      </c>
      <c r="L1760">
        <v>0.1729</v>
      </c>
    </row>
    <row r="1761" spans="1:12" x14ac:dyDescent="0.45">
      <c r="A1761" t="s">
        <v>2058</v>
      </c>
      <c r="B1761">
        <v>2009</v>
      </c>
      <c r="C1761" t="s">
        <v>2009</v>
      </c>
      <c r="D1761">
        <v>1.6799999999999999E-2</v>
      </c>
      <c r="E1761">
        <v>1.6799999999999999E-2</v>
      </c>
      <c r="F1761">
        <v>1.6799999999999999E-2</v>
      </c>
      <c r="G1761">
        <v>1.6799999999999999E-2</v>
      </c>
      <c r="H1761">
        <v>1.6799999999999999E-2</v>
      </c>
      <c r="I1761">
        <v>1.6799999999999999E-2</v>
      </c>
      <c r="J1761">
        <v>1.6799999999999999E-2</v>
      </c>
      <c r="K1761">
        <v>1.6799999999999999E-2</v>
      </c>
      <c r="L1761">
        <v>1.6799999999999999E-2</v>
      </c>
    </row>
    <row r="1762" spans="1:12" x14ac:dyDescent="0.45">
      <c r="A1762" t="s">
        <v>2058</v>
      </c>
      <c r="B1762">
        <v>2009</v>
      </c>
      <c r="C1762" t="s">
        <v>2006</v>
      </c>
      <c r="D1762">
        <v>8.9499999999999996E-2</v>
      </c>
      <c r="E1762">
        <v>8.9499999999999996E-2</v>
      </c>
      <c r="F1762">
        <v>8.9499999999999996E-2</v>
      </c>
      <c r="G1762">
        <v>8.9499999999999996E-2</v>
      </c>
      <c r="H1762">
        <v>8.9499999999999996E-2</v>
      </c>
      <c r="I1762">
        <v>8.9499999999999996E-2</v>
      </c>
      <c r="J1762">
        <v>8.9499999999999996E-2</v>
      </c>
      <c r="K1762">
        <v>8.9499999999999996E-2</v>
      </c>
      <c r="L1762">
        <v>8.9499999999999996E-2</v>
      </c>
    </row>
    <row r="1763" spans="1:12" x14ac:dyDescent="0.45">
      <c r="A1763" t="s">
        <v>2058</v>
      </c>
      <c r="B1763">
        <v>2009</v>
      </c>
      <c r="C1763" t="s">
        <v>2011</v>
      </c>
      <c r="D1763">
        <v>4.3E-3</v>
      </c>
      <c r="E1763">
        <v>4.3E-3</v>
      </c>
      <c r="F1763">
        <v>4.3E-3</v>
      </c>
      <c r="G1763">
        <v>4.3E-3</v>
      </c>
      <c r="H1763">
        <v>4.3E-3</v>
      </c>
      <c r="I1763">
        <v>4.3E-3</v>
      </c>
      <c r="J1763">
        <v>4.3E-3</v>
      </c>
      <c r="K1763">
        <v>4.3E-3</v>
      </c>
      <c r="L1763">
        <v>4.3E-3</v>
      </c>
    </row>
    <row r="1764" spans="1:12" x14ac:dyDescent="0.45">
      <c r="A1764" t="s">
        <v>2058</v>
      </c>
      <c r="B1764">
        <v>2009</v>
      </c>
      <c r="C1764" t="s">
        <v>2010</v>
      </c>
      <c r="D1764">
        <v>1.9699999999999999E-2</v>
      </c>
      <c r="E1764">
        <v>1.9699999999999999E-2</v>
      </c>
      <c r="F1764">
        <v>1.9699999999999999E-2</v>
      </c>
      <c r="G1764">
        <v>1.9699999999999999E-2</v>
      </c>
      <c r="H1764">
        <v>1.9699999999999999E-2</v>
      </c>
      <c r="I1764">
        <v>1.9699999999999999E-2</v>
      </c>
      <c r="J1764">
        <v>1.9699999999999999E-2</v>
      </c>
      <c r="K1764">
        <v>1.9699999999999999E-2</v>
      </c>
      <c r="L1764">
        <v>1.9699999999999999E-2</v>
      </c>
    </row>
    <row r="1765" spans="1:12" x14ac:dyDescent="0.45">
      <c r="A1765" t="s">
        <v>2058</v>
      </c>
      <c r="B1765">
        <v>2009</v>
      </c>
      <c r="C1765" t="s">
        <v>2008</v>
      </c>
      <c r="D1765">
        <v>4.2000000000000003E-2</v>
      </c>
      <c r="E1765">
        <v>4.2000000000000003E-2</v>
      </c>
      <c r="F1765">
        <v>4.2000000000000003E-2</v>
      </c>
      <c r="G1765">
        <v>4.2000000000000003E-2</v>
      </c>
      <c r="H1765">
        <v>4.2000000000000003E-2</v>
      </c>
      <c r="I1765">
        <v>4.2000000000000003E-2</v>
      </c>
      <c r="J1765">
        <v>4.2000000000000003E-2</v>
      </c>
      <c r="K1765">
        <v>4.2000000000000003E-2</v>
      </c>
      <c r="L1765">
        <v>4.2000000000000003E-2</v>
      </c>
    </row>
    <row r="1766" spans="1:12" x14ac:dyDescent="0.45">
      <c r="A1766" t="s">
        <v>2059</v>
      </c>
      <c r="B1766">
        <v>2009</v>
      </c>
      <c r="C1766" t="s">
        <v>2007</v>
      </c>
      <c r="D1766">
        <v>2.2000000000000001E-3</v>
      </c>
      <c r="E1766">
        <v>2.2000000000000001E-3</v>
      </c>
      <c r="F1766">
        <v>2.2000000000000001E-3</v>
      </c>
      <c r="G1766">
        <v>2.2000000000000001E-3</v>
      </c>
      <c r="H1766">
        <v>2.2000000000000001E-3</v>
      </c>
      <c r="I1766">
        <v>2.2000000000000001E-3</v>
      </c>
      <c r="J1766">
        <v>2.2000000000000001E-3</v>
      </c>
      <c r="K1766">
        <v>2.2000000000000001E-3</v>
      </c>
      <c r="L1766">
        <v>2.2000000000000001E-3</v>
      </c>
    </row>
    <row r="1767" spans="1:12" x14ac:dyDescent="0.45">
      <c r="A1767" t="s">
        <v>2059</v>
      </c>
      <c r="B1767">
        <v>2009</v>
      </c>
      <c r="C1767" t="s">
        <v>2008</v>
      </c>
      <c r="D1767">
        <v>0.14369999999999999</v>
      </c>
      <c r="E1767">
        <v>0.14369999999999999</v>
      </c>
      <c r="F1767">
        <v>0.14369999999999999</v>
      </c>
      <c r="G1767">
        <v>0.14369999999999999</v>
      </c>
      <c r="H1767">
        <v>0.14369999999999999</v>
      </c>
      <c r="I1767">
        <v>0.14369999999999999</v>
      </c>
      <c r="J1767">
        <v>0.14369999999999999</v>
      </c>
      <c r="K1767">
        <v>0.14369999999999999</v>
      </c>
      <c r="L1767">
        <v>0.14369999999999999</v>
      </c>
    </row>
    <row r="1768" spans="1:12" x14ac:dyDescent="0.45">
      <c r="A1768" t="s">
        <v>2059</v>
      </c>
      <c r="B1768">
        <v>2009</v>
      </c>
      <c r="C1768" t="s">
        <v>2006</v>
      </c>
      <c r="D1768">
        <v>0.36499999999999999</v>
      </c>
      <c r="E1768">
        <v>0.36499999999999999</v>
      </c>
      <c r="F1768">
        <v>0.36499999999999999</v>
      </c>
      <c r="G1768">
        <v>0.36499999999999999</v>
      </c>
      <c r="H1768">
        <v>0.36499999999999999</v>
      </c>
      <c r="I1768">
        <v>0.36499999999999999</v>
      </c>
      <c r="J1768">
        <v>0.36499999999999999</v>
      </c>
      <c r="K1768">
        <v>0.36499999999999999</v>
      </c>
      <c r="L1768">
        <v>0.36499999999999999</v>
      </c>
    </row>
    <row r="1769" spans="1:12" x14ac:dyDescent="0.45">
      <c r="A1769" t="s">
        <v>2059</v>
      </c>
      <c r="B1769">
        <v>2009</v>
      </c>
      <c r="C1769" t="s">
        <v>2005</v>
      </c>
      <c r="D1769">
        <v>0.64570000000000005</v>
      </c>
      <c r="E1769">
        <v>0.64570000000000005</v>
      </c>
      <c r="F1769">
        <v>0.64570000000000005</v>
      </c>
      <c r="G1769">
        <v>0.64570000000000005</v>
      </c>
      <c r="H1769">
        <v>0.64570000000000005</v>
      </c>
      <c r="I1769">
        <v>0.64570000000000005</v>
      </c>
      <c r="J1769">
        <v>0.64570000000000005</v>
      </c>
      <c r="K1769">
        <v>0.64570000000000005</v>
      </c>
      <c r="L1769">
        <v>0.64570000000000005</v>
      </c>
    </row>
    <row r="1770" spans="1:12" x14ac:dyDescent="0.45">
      <c r="A1770" t="s">
        <v>2059</v>
      </c>
      <c r="B1770">
        <v>2009</v>
      </c>
      <c r="C1770" t="s">
        <v>2011</v>
      </c>
      <c r="D1770">
        <v>1.46E-2</v>
      </c>
      <c r="E1770">
        <v>1.46E-2</v>
      </c>
      <c r="F1770">
        <v>1.46E-2</v>
      </c>
      <c r="G1770">
        <v>1.46E-2</v>
      </c>
      <c r="H1770">
        <v>1.46E-2</v>
      </c>
      <c r="I1770">
        <v>1.46E-2</v>
      </c>
      <c r="J1770">
        <v>1.46E-2</v>
      </c>
      <c r="K1770">
        <v>1.46E-2</v>
      </c>
      <c r="L1770">
        <v>1.46E-2</v>
      </c>
    </row>
    <row r="1771" spans="1:12" x14ac:dyDescent="0.45">
      <c r="A1771" t="s">
        <v>2059</v>
      </c>
      <c r="B1771">
        <v>2009</v>
      </c>
      <c r="C1771" t="s">
        <v>2009</v>
      </c>
      <c r="D1771">
        <v>5.28E-2</v>
      </c>
      <c r="E1771">
        <v>5.28E-2</v>
      </c>
      <c r="F1771">
        <v>5.28E-2</v>
      </c>
      <c r="G1771">
        <v>5.28E-2</v>
      </c>
      <c r="H1771">
        <v>5.28E-2</v>
      </c>
      <c r="I1771">
        <v>5.28E-2</v>
      </c>
      <c r="J1771">
        <v>5.28E-2</v>
      </c>
      <c r="K1771">
        <v>5.28E-2</v>
      </c>
      <c r="L1771">
        <v>5.28E-2</v>
      </c>
    </row>
    <row r="1772" spans="1:12" x14ac:dyDescent="0.45">
      <c r="A1772" t="s">
        <v>2059</v>
      </c>
      <c r="B1772">
        <v>2009</v>
      </c>
      <c r="C1772" t="s">
        <v>2010</v>
      </c>
      <c r="D1772">
        <v>6.7400000000000002E-2</v>
      </c>
      <c r="E1772">
        <v>6.7400000000000002E-2</v>
      </c>
      <c r="F1772">
        <v>6.7400000000000002E-2</v>
      </c>
      <c r="G1772">
        <v>6.7400000000000002E-2</v>
      </c>
      <c r="H1772">
        <v>6.7400000000000002E-2</v>
      </c>
      <c r="I1772">
        <v>6.7400000000000002E-2</v>
      </c>
      <c r="J1772">
        <v>6.7400000000000002E-2</v>
      </c>
      <c r="K1772">
        <v>6.7400000000000002E-2</v>
      </c>
      <c r="L1772">
        <v>6.7400000000000002E-2</v>
      </c>
    </row>
    <row r="1773" spans="1:12" x14ac:dyDescent="0.45">
      <c r="A1773" t="s">
        <v>2060</v>
      </c>
      <c r="B1773">
        <v>2009</v>
      </c>
      <c r="C1773" t="s">
        <v>2005</v>
      </c>
      <c r="D1773">
        <v>2.0299999999999998</v>
      </c>
      <c r="E1773">
        <v>2.0299999999999998</v>
      </c>
      <c r="F1773">
        <v>2.0299999999999998</v>
      </c>
      <c r="G1773">
        <v>2.0299999999999998</v>
      </c>
      <c r="H1773">
        <v>2.0299999999999998</v>
      </c>
      <c r="I1773">
        <v>2.0299999999999998</v>
      </c>
      <c r="J1773">
        <v>2.0299999999999998</v>
      </c>
      <c r="K1773">
        <v>2.0299999999999998</v>
      </c>
      <c r="L1773">
        <v>2.0299999999999998</v>
      </c>
    </row>
    <row r="1774" spans="1:12" x14ac:dyDescent="0.45">
      <c r="A1774" t="s">
        <v>2060</v>
      </c>
      <c r="B1774">
        <v>2009</v>
      </c>
      <c r="C1774" t="s">
        <v>2011</v>
      </c>
      <c r="D1774">
        <v>4.5499999999999999E-2</v>
      </c>
      <c r="E1774">
        <v>4.5499999999999999E-2</v>
      </c>
      <c r="F1774">
        <v>4.5499999999999999E-2</v>
      </c>
      <c r="G1774">
        <v>4.5499999999999999E-2</v>
      </c>
      <c r="H1774">
        <v>4.5499999999999999E-2</v>
      </c>
      <c r="I1774">
        <v>4.5499999999999999E-2</v>
      </c>
      <c r="J1774">
        <v>4.5499999999999999E-2</v>
      </c>
      <c r="K1774">
        <v>4.5499999999999999E-2</v>
      </c>
      <c r="L1774">
        <v>4.5499999999999999E-2</v>
      </c>
    </row>
    <row r="1775" spans="1:12" x14ac:dyDescent="0.45">
      <c r="A1775" t="s">
        <v>2060</v>
      </c>
      <c r="B1775">
        <v>2009</v>
      </c>
      <c r="C1775" t="s">
        <v>2010</v>
      </c>
      <c r="D1775">
        <v>0.21</v>
      </c>
      <c r="E1775">
        <v>0.21</v>
      </c>
      <c r="F1775">
        <v>0.21</v>
      </c>
      <c r="G1775">
        <v>0.21</v>
      </c>
      <c r="H1775">
        <v>0.21</v>
      </c>
      <c r="I1775">
        <v>0.21</v>
      </c>
      <c r="J1775">
        <v>0.21</v>
      </c>
      <c r="K1775">
        <v>0.21</v>
      </c>
      <c r="L1775">
        <v>0.21</v>
      </c>
    </row>
    <row r="1776" spans="1:12" x14ac:dyDescent="0.45">
      <c r="A1776" t="s">
        <v>2060</v>
      </c>
      <c r="B1776">
        <v>2009</v>
      </c>
      <c r="C1776" t="s">
        <v>2008</v>
      </c>
      <c r="D1776">
        <v>0.44740000000000002</v>
      </c>
      <c r="E1776">
        <v>0.44740000000000002</v>
      </c>
      <c r="F1776">
        <v>0.44740000000000002</v>
      </c>
      <c r="G1776">
        <v>0.44740000000000002</v>
      </c>
      <c r="H1776">
        <v>0.44740000000000002</v>
      </c>
      <c r="I1776">
        <v>0.44740000000000002</v>
      </c>
      <c r="J1776">
        <v>0.44740000000000002</v>
      </c>
      <c r="K1776">
        <v>0.44740000000000002</v>
      </c>
      <c r="L1776">
        <v>0.44740000000000002</v>
      </c>
    </row>
    <row r="1777" spans="1:12" x14ac:dyDescent="0.45">
      <c r="A1777" t="s">
        <v>2060</v>
      </c>
      <c r="B1777">
        <v>2009</v>
      </c>
      <c r="C1777" t="s">
        <v>2007</v>
      </c>
      <c r="D1777">
        <v>6.7999999999999996E-3</v>
      </c>
      <c r="E1777">
        <v>6.7999999999999996E-3</v>
      </c>
      <c r="F1777">
        <v>6.7999999999999996E-3</v>
      </c>
      <c r="G1777">
        <v>6.7999999999999996E-3</v>
      </c>
      <c r="H1777">
        <v>6.7999999999999996E-3</v>
      </c>
      <c r="I1777">
        <v>6.7999999999999996E-3</v>
      </c>
      <c r="J1777">
        <v>6.7999999999999996E-3</v>
      </c>
      <c r="K1777">
        <v>6.7999999999999996E-3</v>
      </c>
      <c r="L1777">
        <v>6.7999999999999996E-3</v>
      </c>
    </row>
    <row r="1778" spans="1:12" x14ac:dyDescent="0.45">
      <c r="A1778" t="s">
        <v>2060</v>
      </c>
      <c r="B1778">
        <v>2009</v>
      </c>
      <c r="C1778" t="s">
        <v>2009</v>
      </c>
      <c r="D1778">
        <v>0.14699999999999999</v>
      </c>
      <c r="E1778">
        <v>0.14699999999999999</v>
      </c>
      <c r="F1778">
        <v>0.14699999999999999</v>
      </c>
      <c r="G1778">
        <v>0.14699999999999999</v>
      </c>
      <c r="H1778">
        <v>0.14699999999999999</v>
      </c>
      <c r="I1778">
        <v>0.14699999999999999</v>
      </c>
      <c r="J1778">
        <v>0.14699999999999999</v>
      </c>
      <c r="K1778">
        <v>0.14699999999999999</v>
      </c>
      <c r="L1778">
        <v>0.14699999999999999</v>
      </c>
    </row>
    <row r="1779" spans="1:12" x14ac:dyDescent="0.45">
      <c r="A1779" t="s">
        <v>2060</v>
      </c>
      <c r="B1779">
        <v>2009</v>
      </c>
      <c r="C1779" t="s">
        <v>2006</v>
      </c>
      <c r="D1779">
        <v>1.1733</v>
      </c>
      <c r="E1779">
        <v>1.1733</v>
      </c>
      <c r="F1779">
        <v>1.1733</v>
      </c>
      <c r="G1779">
        <v>1.1733</v>
      </c>
      <c r="H1779">
        <v>1.1733</v>
      </c>
      <c r="I1779">
        <v>1.1733</v>
      </c>
      <c r="J1779">
        <v>1.1733</v>
      </c>
      <c r="K1779">
        <v>1.1733</v>
      </c>
      <c r="L1779">
        <v>1.1733</v>
      </c>
    </row>
    <row r="1780" spans="1:12" x14ac:dyDescent="0.45">
      <c r="A1780" t="s">
        <v>2061</v>
      </c>
      <c r="B1780">
        <v>2009</v>
      </c>
      <c r="C1780" t="s">
        <v>2009</v>
      </c>
      <c r="D1780">
        <v>1.2200000000000001E-2</v>
      </c>
      <c r="E1780">
        <v>1.2200000000000001E-2</v>
      </c>
      <c r="F1780">
        <v>1.2200000000000001E-2</v>
      </c>
      <c r="G1780">
        <v>1.2200000000000001E-2</v>
      </c>
      <c r="H1780">
        <v>1.2200000000000001E-2</v>
      </c>
      <c r="I1780">
        <v>1.2200000000000001E-2</v>
      </c>
      <c r="J1780">
        <v>1.2200000000000001E-2</v>
      </c>
      <c r="K1780">
        <v>1.2200000000000001E-2</v>
      </c>
      <c r="L1780">
        <v>1.2200000000000001E-2</v>
      </c>
    </row>
    <row r="1781" spans="1:12" x14ac:dyDescent="0.45">
      <c r="A1781" t="s">
        <v>2061</v>
      </c>
      <c r="B1781">
        <v>2009</v>
      </c>
      <c r="C1781" t="s">
        <v>2011</v>
      </c>
      <c r="D1781">
        <v>4.1000000000000003E-3</v>
      </c>
      <c r="E1781">
        <v>4.1000000000000003E-3</v>
      </c>
      <c r="F1781">
        <v>4.1000000000000003E-3</v>
      </c>
      <c r="G1781">
        <v>4.1000000000000003E-3</v>
      </c>
      <c r="H1781">
        <v>4.1000000000000003E-3</v>
      </c>
      <c r="I1781">
        <v>4.1000000000000003E-3</v>
      </c>
      <c r="J1781">
        <v>4.1000000000000003E-3</v>
      </c>
      <c r="K1781">
        <v>4.1000000000000003E-3</v>
      </c>
      <c r="L1781">
        <v>4.1000000000000003E-3</v>
      </c>
    </row>
    <row r="1782" spans="1:12" x14ac:dyDescent="0.45">
      <c r="A1782" t="s">
        <v>2061</v>
      </c>
      <c r="B1782">
        <v>2009</v>
      </c>
      <c r="C1782" t="s">
        <v>2007</v>
      </c>
      <c r="D1782">
        <v>5.9999999999999995E-4</v>
      </c>
      <c r="E1782">
        <v>5.9999999999999995E-4</v>
      </c>
      <c r="F1782">
        <v>5.9999999999999995E-4</v>
      </c>
      <c r="G1782">
        <v>5.9999999999999995E-4</v>
      </c>
      <c r="H1782">
        <v>5.9999999999999995E-4</v>
      </c>
      <c r="I1782">
        <v>5.9999999999999995E-4</v>
      </c>
      <c r="J1782">
        <v>5.9999999999999995E-4</v>
      </c>
      <c r="K1782">
        <v>5.9999999999999995E-4</v>
      </c>
      <c r="L1782">
        <v>5.9999999999999995E-4</v>
      </c>
    </row>
    <row r="1783" spans="1:12" x14ac:dyDescent="0.45">
      <c r="A1783" t="s">
        <v>2061</v>
      </c>
      <c r="B1783">
        <v>2009</v>
      </c>
      <c r="C1783" t="s">
        <v>2006</v>
      </c>
      <c r="D1783">
        <v>0.17319999999999999</v>
      </c>
      <c r="E1783">
        <v>0.17319999999999999</v>
      </c>
      <c r="F1783">
        <v>0.17319999999999999</v>
      </c>
      <c r="G1783">
        <v>0.17319999999999999</v>
      </c>
      <c r="H1783">
        <v>0.17319999999999999</v>
      </c>
      <c r="I1783">
        <v>0.17319999999999999</v>
      </c>
      <c r="J1783">
        <v>0.17319999999999999</v>
      </c>
      <c r="K1783">
        <v>0.17319999999999999</v>
      </c>
      <c r="L1783">
        <v>0.17319999999999999</v>
      </c>
    </row>
    <row r="1784" spans="1:12" x14ac:dyDescent="0.45">
      <c r="A1784" t="s">
        <v>2061</v>
      </c>
      <c r="B1784">
        <v>2009</v>
      </c>
      <c r="C1784" t="s">
        <v>2010</v>
      </c>
      <c r="D1784">
        <v>1.9099999999999999E-2</v>
      </c>
      <c r="E1784">
        <v>1.9099999999999999E-2</v>
      </c>
      <c r="F1784">
        <v>1.9099999999999999E-2</v>
      </c>
      <c r="G1784">
        <v>1.9099999999999999E-2</v>
      </c>
      <c r="H1784">
        <v>1.9099999999999999E-2</v>
      </c>
      <c r="I1784">
        <v>1.9099999999999999E-2</v>
      </c>
      <c r="J1784">
        <v>1.9099999999999999E-2</v>
      </c>
      <c r="K1784">
        <v>1.9099999999999999E-2</v>
      </c>
      <c r="L1784">
        <v>1.9099999999999999E-2</v>
      </c>
    </row>
    <row r="1785" spans="1:12" x14ac:dyDescent="0.45">
      <c r="A1785" t="s">
        <v>2061</v>
      </c>
      <c r="B1785">
        <v>2009</v>
      </c>
      <c r="C1785" t="s">
        <v>2008</v>
      </c>
      <c r="D1785">
        <v>4.07E-2</v>
      </c>
      <c r="E1785">
        <v>4.07E-2</v>
      </c>
      <c r="F1785">
        <v>4.07E-2</v>
      </c>
      <c r="G1785">
        <v>4.07E-2</v>
      </c>
      <c r="H1785">
        <v>4.07E-2</v>
      </c>
      <c r="I1785">
        <v>4.07E-2</v>
      </c>
      <c r="J1785">
        <v>4.07E-2</v>
      </c>
      <c r="K1785">
        <v>4.07E-2</v>
      </c>
      <c r="L1785">
        <v>4.07E-2</v>
      </c>
    </row>
    <row r="1786" spans="1:12" x14ac:dyDescent="0.45">
      <c r="A1786" t="s">
        <v>2061</v>
      </c>
      <c r="B1786">
        <v>2009</v>
      </c>
      <c r="C1786" t="s">
        <v>2005</v>
      </c>
      <c r="D1786">
        <v>0.24990000000000001</v>
      </c>
      <c r="E1786">
        <v>0.24990000000000001</v>
      </c>
      <c r="F1786">
        <v>0.24990000000000001</v>
      </c>
      <c r="G1786">
        <v>0.24990000000000001</v>
      </c>
      <c r="H1786">
        <v>0.24990000000000001</v>
      </c>
      <c r="I1786">
        <v>0.24990000000000001</v>
      </c>
      <c r="J1786">
        <v>0.24990000000000001</v>
      </c>
      <c r="K1786">
        <v>0.24990000000000001</v>
      </c>
      <c r="L1786">
        <v>0.24990000000000001</v>
      </c>
    </row>
    <row r="1787" spans="1:12" x14ac:dyDescent="0.45">
      <c r="A1787" t="s">
        <v>2004</v>
      </c>
      <c r="B1787">
        <v>2010</v>
      </c>
      <c r="C1787" t="s">
        <v>2005</v>
      </c>
      <c r="D1787">
        <v>2.113</v>
      </c>
      <c r="E1787">
        <v>2.113</v>
      </c>
      <c r="F1787">
        <v>2.113</v>
      </c>
      <c r="G1787">
        <v>2.113</v>
      </c>
      <c r="H1787">
        <v>2.113</v>
      </c>
      <c r="I1787">
        <v>2.113</v>
      </c>
      <c r="J1787">
        <v>2.113</v>
      </c>
      <c r="K1787">
        <v>2.113</v>
      </c>
      <c r="L1787">
        <v>2.113</v>
      </c>
    </row>
    <row r="1788" spans="1:12" x14ac:dyDescent="0.45">
      <c r="A1788" t="s">
        <v>2004</v>
      </c>
      <c r="B1788">
        <v>2010</v>
      </c>
      <c r="C1788" t="s">
        <v>2009</v>
      </c>
      <c r="D1788">
        <v>0.2041</v>
      </c>
      <c r="E1788">
        <v>0.2041</v>
      </c>
      <c r="F1788">
        <v>0.2041</v>
      </c>
      <c r="G1788">
        <v>0.2041</v>
      </c>
      <c r="H1788">
        <v>0.2041</v>
      </c>
      <c r="I1788">
        <v>0.2041</v>
      </c>
      <c r="J1788">
        <v>0.2041</v>
      </c>
      <c r="K1788">
        <v>0.2041</v>
      </c>
      <c r="L1788">
        <v>0.2041</v>
      </c>
    </row>
    <row r="1789" spans="1:12" x14ac:dyDescent="0.45">
      <c r="A1789" t="s">
        <v>2004</v>
      </c>
      <c r="B1789">
        <v>2010</v>
      </c>
      <c r="C1789" t="s">
        <v>2006</v>
      </c>
      <c r="D1789">
        <v>1.2603</v>
      </c>
      <c r="E1789">
        <v>1.2603</v>
      </c>
      <c r="F1789">
        <v>1.2603</v>
      </c>
      <c r="G1789">
        <v>1.2603</v>
      </c>
      <c r="H1789">
        <v>1.2603</v>
      </c>
      <c r="I1789">
        <v>1.2603</v>
      </c>
      <c r="J1789">
        <v>1.2603</v>
      </c>
      <c r="K1789">
        <v>1.2603</v>
      </c>
      <c r="L1789">
        <v>1.2603</v>
      </c>
    </row>
    <row r="1790" spans="1:12" x14ac:dyDescent="0.45">
      <c r="A1790" t="s">
        <v>2004</v>
      </c>
      <c r="B1790">
        <v>2010</v>
      </c>
      <c r="C1790" t="s">
        <v>2007</v>
      </c>
      <c r="D1790">
        <v>9.2999999999999992E-3</v>
      </c>
      <c r="E1790">
        <v>9.2999999999999992E-3</v>
      </c>
      <c r="F1790">
        <v>9.2999999999999992E-3</v>
      </c>
      <c r="G1790">
        <v>9.2999999999999992E-3</v>
      </c>
      <c r="H1790">
        <v>9.2999999999999992E-3</v>
      </c>
      <c r="I1790">
        <v>9.2999999999999992E-3</v>
      </c>
      <c r="J1790">
        <v>9.2999999999999992E-3</v>
      </c>
      <c r="K1790">
        <v>9.2999999999999992E-3</v>
      </c>
      <c r="L1790">
        <v>9.2999999999999992E-3</v>
      </c>
    </row>
    <row r="1791" spans="1:12" x14ac:dyDescent="0.45">
      <c r="A1791" t="s">
        <v>2004</v>
      </c>
      <c r="B1791">
        <v>2010</v>
      </c>
      <c r="C1791" t="s">
        <v>2008</v>
      </c>
      <c r="D1791">
        <v>0.42799999999999999</v>
      </c>
      <c r="E1791">
        <v>0.42799999999999999</v>
      </c>
      <c r="F1791">
        <v>0.42799999999999999</v>
      </c>
      <c r="G1791">
        <v>0.42799999999999999</v>
      </c>
      <c r="H1791">
        <v>0.42799999999999999</v>
      </c>
      <c r="I1791">
        <v>0.42799999999999999</v>
      </c>
      <c r="J1791">
        <v>0.42799999999999999</v>
      </c>
      <c r="K1791">
        <v>0.42799999999999999</v>
      </c>
      <c r="L1791">
        <v>0.42799999999999999</v>
      </c>
    </row>
    <row r="1792" spans="1:12" x14ac:dyDescent="0.45">
      <c r="A1792" t="s">
        <v>2004</v>
      </c>
      <c r="B1792">
        <v>2010</v>
      </c>
      <c r="C1792" t="s">
        <v>2010</v>
      </c>
      <c r="D1792">
        <v>0.17449999999999999</v>
      </c>
      <c r="E1792">
        <v>0.17449999999999999</v>
      </c>
      <c r="F1792">
        <v>0.17449999999999999</v>
      </c>
      <c r="G1792">
        <v>0.17449999999999999</v>
      </c>
      <c r="H1792">
        <v>0.17449999999999999</v>
      </c>
      <c r="I1792">
        <v>0.17449999999999999</v>
      </c>
      <c r="J1792">
        <v>0.17449999999999999</v>
      </c>
      <c r="K1792">
        <v>0.17449999999999999</v>
      </c>
      <c r="L1792">
        <v>0.17449999999999999</v>
      </c>
    </row>
    <row r="1793" spans="1:12" x14ac:dyDescent="0.45">
      <c r="A1793" t="s">
        <v>2004</v>
      </c>
      <c r="B1793">
        <v>2010</v>
      </c>
      <c r="C1793" t="s">
        <v>2011</v>
      </c>
      <c r="D1793">
        <v>3.6700000000000003E-2</v>
      </c>
      <c r="E1793">
        <v>3.6700000000000003E-2</v>
      </c>
      <c r="F1793">
        <v>3.6700000000000003E-2</v>
      </c>
      <c r="G1793">
        <v>3.6700000000000003E-2</v>
      </c>
      <c r="H1793">
        <v>3.6700000000000003E-2</v>
      </c>
      <c r="I1793">
        <v>3.6700000000000003E-2</v>
      </c>
      <c r="J1793">
        <v>3.6700000000000003E-2</v>
      </c>
      <c r="K1793">
        <v>3.6700000000000003E-2</v>
      </c>
      <c r="L1793">
        <v>3.6700000000000003E-2</v>
      </c>
    </row>
    <row r="1794" spans="1:12" x14ac:dyDescent="0.45">
      <c r="A1794" t="s">
        <v>2012</v>
      </c>
      <c r="B1794">
        <v>2010</v>
      </c>
      <c r="C1794" t="s">
        <v>2011</v>
      </c>
      <c r="D1794">
        <v>5.4999999999999997E-3</v>
      </c>
      <c r="E1794">
        <v>5.4999999999999997E-3</v>
      </c>
      <c r="F1794">
        <v>5.4999999999999997E-3</v>
      </c>
      <c r="G1794">
        <v>5.4999999999999997E-3</v>
      </c>
      <c r="H1794">
        <v>5.4999999999999997E-3</v>
      </c>
      <c r="I1794">
        <v>5.4999999999999997E-3</v>
      </c>
      <c r="J1794">
        <v>5.4999999999999997E-3</v>
      </c>
      <c r="K1794">
        <v>5.4999999999999997E-3</v>
      </c>
      <c r="L1794">
        <v>5.4999999999999997E-3</v>
      </c>
    </row>
    <row r="1795" spans="1:12" x14ac:dyDescent="0.45">
      <c r="A1795" t="s">
        <v>2012</v>
      </c>
      <c r="B1795">
        <v>2010</v>
      </c>
      <c r="C1795" t="s">
        <v>2008</v>
      </c>
      <c r="D1795">
        <v>6.4600000000000005E-2</v>
      </c>
      <c r="E1795">
        <v>6.4600000000000005E-2</v>
      </c>
      <c r="F1795">
        <v>6.4600000000000005E-2</v>
      </c>
      <c r="G1795">
        <v>6.4600000000000005E-2</v>
      </c>
      <c r="H1795">
        <v>6.4600000000000005E-2</v>
      </c>
      <c r="I1795">
        <v>6.4600000000000005E-2</v>
      </c>
      <c r="J1795">
        <v>6.4600000000000005E-2</v>
      </c>
      <c r="K1795">
        <v>6.4600000000000005E-2</v>
      </c>
      <c r="L1795">
        <v>6.4600000000000005E-2</v>
      </c>
    </row>
    <row r="1796" spans="1:12" x14ac:dyDescent="0.45">
      <c r="A1796" t="s">
        <v>2012</v>
      </c>
      <c r="B1796">
        <v>2010</v>
      </c>
      <c r="C1796" t="s">
        <v>2007</v>
      </c>
      <c r="D1796">
        <v>1.4E-3</v>
      </c>
      <c r="E1796">
        <v>1.4E-3</v>
      </c>
      <c r="F1796">
        <v>1.4E-3</v>
      </c>
      <c r="G1796">
        <v>1.4E-3</v>
      </c>
      <c r="H1796">
        <v>1.4E-3</v>
      </c>
      <c r="I1796">
        <v>1.4E-3</v>
      </c>
      <c r="J1796">
        <v>1.4E-3</v>
      </c>
      <c r="K1796">
        <v>1.4E-3</v>
      </c>
      <c r="L1796">
        <v>1.4E-3</v>
      </c>
    </row>
    <row r="1797" spans="1:12" x14ac:dyDescent="0.45">
      <c r="A1797" t="s">
        <v>2012</v>
      </c>
      <c r="B1797">
        <v>2010</v>
      </c>
      <c r="C1797" t="s">
        <v>2006</v>
      </c>
      <c r="D1797">
        <v>0.1076</v>
      </c>
      <c r="E1797">
        <v>0.1076</v>
      </c>
      <c r="F1797">
        <v>0.1076</v>
      </c>
      <c r="G1797">
        <v>0.1076</v>
      </c>
      <c r="H1797">
        <v>0.1076</v>
      </c>
      <c r="I1797">
        <v>0.1076</v>
      </c>
      <c r="J1797">
        <v>0.1076</v>
      </c>
      <c r="K1797">
        <v>0.1076</v>
      </c>
      <c r="L1797">
        <v>0.1076</v>
      </c>
    </row>
    <row r="1798" spans="1:12" x14ac:dyDescent="0.45">
      <c r="A1798" t="s">
        <v>2012</v>
      </c>
      <c r="B1798">
        <v>2010</v>
      </c>
      <c r="C1798" t="s">
        <v>2005</v>
      </c>
      <c r="D1798">
        <v>0.2298</v>
      </c>
      <c r="E1798">
        <v>0.2298</v>
      </c>
      <c r="F1798">
        <v>0.2298</v>
      </c>
      <c r="G1798">
        <v>0.2298</v>
      </c>
      <c r="H1798">
        <v>0.2298</v>
      </c>
      <c r="I1798">
        <v>0.2298</v>
      </c>
      <c r="J1798">
        <v>0.2298</v>
      </c>
      <c r="K1798">
        <v>0.2298</v>
      </c>
      <c r="L1798">
        <v>0.2298</v>
      </c>
    </row>
    <row r="1799" spans="1:12" x14ac:dyDescent="0.45">
      <c r="A1799" t="s">
        <v>2012</v>
      </c>
      <c r="B1799">
        <v>2010</v>
      </c>
      <c r="C1799" t="s">
        <v>2010</v>
      </c>
      <c r="D1799">
        <v>2.64E-2</v>
      </c>
      <c r="E1799">
        <v>2.64E-2</v>
      </c>
      <c r="F1799">
        <v>2.64E-2</v>
      </c>
      <c r="G1799">
        <v>2.64E-2</v>
      </c>
      <c r="H1799">
        <v>2.64E-2</v>
      </c>
      <c r="I1799">
        <v>2.64E-2</v>
      </c>
      <c r="J1799">
        <v>2.64E-2</v>
      </c>
      <c r="K1799">
        <v>2.64E-2</v>
      </c>
      <c r="L1799">
        <v>2.64E-2</v>
      </c>
    </row>
    <row r="1800" spans="1:12" x14ac:dyDescent="0.45">
      <c r="A1800" t="s">
        <v>2012</v>
      </c>
      <c r="B1800">
        <v>2010</v>
      </c>
      <c r="C1800" t="s">
        <v>2009</v>
      </c>
      <c r="D1800">
        <v>2.4299999999999999E-2</v>
      </c>
      <c r="E1800">
        <v>2.4299999999999999E-2</v>
      </c>
      <c r="F1800">
        <v>2.4299999999999999E-2</v>
      </c>
      <c r="G1800">
        <v>2.4299999999999999E-2</v>
      </c>
      <c r="H1800">
        <v>2.4299999999999999E-2</v>
      </c>
      <c r="I1800">
        <v>2.4299999999999999E-2</v>
      </c>
      <c r="J1800">
        <v>2.4299999999999999E-2</v>
      </c>
      <c r="K1800">
        <v>2.4299999999999999E-2</v>
      </c>
      <c r="L1800">
        <v>2.4299999999999999E-2</v>
      </c>
    </row>
    <row r="1801" spans="1:12" x14ac:dyDescent="0.45">
      <c r="A1801" t="s">
        <v>2013</v>
      </c>
      <c r="B1801">
        <v>2010</v>
      </c>
      <c r="C1801" t="s">
        <v>2011</v>
      </c>
      <c r="D1801">
        <v>5.3100000000000001E-2</v>
      </c>
      <c r="E1801">
        <v>5.3100000000000001E-2</v>
      </c>
      <c r="F1801">
        <v>5.3100000000000001E-2</v>
      </c>
      <c r="G1801">
        <v>5.3100000000000001E-2</v>
      </c>
      <c r="H1801">
        <v>5.3100000000000001E-2</v>
      </c>
      <c r="I1801">
        <v>5.3100000000000001E-2</v>
      </c>
      <c r="J1801">
        <v>5.3100000000000001E-2</v>
      </c>
      <c r="K1801">
        <v>5.3100000000000001E-2</v>
      </c>
      <c r="L1801">
        <v>5.3100000000000001E-2</v>
      </c>
    </row>
    <row r="1802" spans="1:12" x14ac:dyDescent="0.45">
      <c r="A1802" t="s">
        <v>2013</v>
      </c>
      <c r="B1802">
        <v>2010</v>
      </c>
      <c r="C1802" t="s">
        <v>2010</v>
      </c>
      <c r="D1802">
        <v>0.252</v>
      </c>
      <c r="E1802">
        <v>0.252</v>
      </c>
      <c r="F1802">
        <v>0.252</v>
      </c>
      <c r="G1802">
        <v>0.252</v>
      </c>
      <c r="H1802">
        <v>0.252</v>
      </c>
      <c r="I1802">
        <v>0.252</v>
      </c>
      <c r="J1802">
        <v>0.252</v>
      </c>
      <c r="K1802">
        <v>0.252</v>
      </c>
      <c r="L1802">
        <v>0.252</v>
      </c>
    </row>
    <row r="1803" spans="1:12" x14ac:dyDescent="0.45">
      <c r="A1803" t="s">
        <v>2013</v>
      </c>
      <c r="B1803">
        <v>2010</v>
      </c>
      <c r="C1803" t="s">
        <v>2005</v>
      </c>
      <c r="D1803">
        <v>2.4157000000000002</v>
      </c>
      <c r="E1803">
        <v>2.4157000000000002</v>
      </c>
      <c r="F1803">
        <v>2.4157000000000002</v>
      </c>
      <c r="G1803">
        <v>2.4157000000000002</v>
      </c>
      <c r="H1803">
        <v>2.4157000000000002</v>
      </c>
      <c r="I1803">
        <v>2.4157000000000002</v>
      </c>
      <c r="J1803">
        <v>2.4157000000000002</v>
      </c>
      <c r="K1803">
        <v>2.4157000000000002</v>
      </c>
      <c r="L1803">
        <v>2.4157000000000002</v>
      </c>
    </row>
    <row r="1804" spans="1:12" x14ac:dyDescent="0.45">
      <c r="A1804" t="s">
        <v>2013</v>
      </c>
      <c r="B1804">
        <v>2010</v>
      </c>
      <c r="C1804" t="s">
        <v>2006</v>
      </c>
      <c r="D1804">
        <v>1.2502</v>
      </c>
      <c r="E1804">
        <v>1.2502</v>
      </c>
      <c r="F1804">
        <v>1.2502</v>
      </c>
      <c r="G1804">
        <v>1.2502</v>
      </c>
      <c r="H1804">
        <v>1.2502</v>
      </c>
      <c r="I1804">
        <v>1.2502</v>
      </c>
      <c r="J1804">
        <v>1.2502</v>
      </c>
      <c r="K1804">
        <v>1.2502</v>
      </c>
      <c r="L1804">
        <v>1.2502</v>
      </c>
    </row>
    <row r="1805" spans="1:12" x14ac:dyDescent="0.45">
      <c r="A1805" t="s">
        <v>2013</v>
      </c>
      <c r="B1805">
        <v>2010</v>
      </c>
      <c r="C1805" t="s">
        <v>2007</v>
      </c>
      <c r="D1805">
        <v>1.34E-2</v>
      </c>
      <c r="E1805">
        <v>1.34E-2</v>
      </c>
      <c r="F1805">
        <v>1.34E-2</v>
      </c>
      <c r="G1805">
        <v>1.34E-2</v>
      </c>
      <c r="H1805">
        <v>1.34E-2</v>
      </c>
      <c r="I1805">
        <v>1.34E-2</v>
      </c>
      <c r="J1805">
        <v>1.34E-2</v>
      </c>
      <c r="K1805">
        <v>1.34E-2</v>
      </c>
      <c r="L1805">
        <v>1.34E-2</v>
      </c>
    </row>
    <row r="1806" spans="1:12" x14ac:dyDescent="0.45">
      <c r="A1806" t="s">
        <v>2013</v>
      </c>
      <c r="B1806">
        <v>2010</v>
      </c>
      <c r="C1806" t="s">
        <v>2008</v>
      </c>
      <c r="D1806">
        <v>0.61809999999999998</v>
      </c>
      <c r="E1806">
        <v>0.61809999999999998</v>
      </c>
      <c r="F1806">
        <v>0.61809999999999998</v>
      </c>
      <c r="G1806">
        <v>0.61809999999999998</v>
      </c>
      <c r="H1806">
        <v>0.61809999999999998</v>
      </c>
      <c r="I1806">
        <v>0.61809999999999998</v>
      </c>
      <c r="J1806">
        <v>0.61809999999999998</v>
      </c>
      <c r="K1806">
        <v>0.61809999999999998</v>
      </c>
      <c r="L1806">
        <v>0.61809999999999998</v>
      </c>
    </row>
    <row r="1807" spans="1:12" x14ac:dyDescent="0.45">
      <c r="A1807" t="s">
        <v>2013</v>
      </c>
      <c r="B1807">
        <v>2010</v>
      </c>
      <c r="C1807" t="s">
        <v>2009</v>
      </c>
      <c r="D1807">
        <v>0.22889999999999999</v>
      </c>
      <c r="E1807">
        <v>0.22889999999999999</v>
      </c>
      <c r="F1807">
        <v>0.22889999999999999</v>
      </c>
      <c r="G1807">
        <v>0.22889999999999999</v>
      </c>
      <c r="H1807">
        <v>0.22889999999999999</v>
      </c>
      <c r="I1807">
        <v>0.22889999999999999</v>
      </c>
      <c r="J1807">
        <v>0.22889999999999999</v>
      </c>
      <c r="K1807">
        <v>0.22889999999999999</v>
      </c>
      <c r="L1807">
        <v>0.22889999999999999</v>
      </c>
    </row>
    <row r="1808" spans="1:12" x14ac:dyDescent="0.45">
      <c r="A1808" t="s">
        <v>2014</v>
      </c>
      <c r="B1808">
        <v>2010</v>
      </c>
      <c r="C1808" t="s">
        <v>2009</v>
      </c>
      <c r="D1808">
        <v>0.12540000000000001</v>
      </c>
      <c r="E1808">
        <v>0.12540000000000001</v>
      </c>
      <c r="F1808">
        <v>0.12540000000000001</v>
      </c>
      <c r="G1808">
        <v>0.12540000000000001</v>
      </c>
      <c r="H1808">
        <v>0.12540000000000001</v>
      </c>
      <c r="I1808">
        <v>0.12540000000000001</v>
      </c>
      <c r="J1808">
        <v>0.12540000000000001</v>
      </c>
      <c r="K1808">
        <v>0.12540000000000001</v>
      </c>
      <c r="L1808">
        <v>0.12540000000000001</v>
      </c>
    </row>
    <row r="1809" spans="1:12" x14ac:dyDescent="0.45">
      <c r="A1809" t="s">
        <v>2014</v>
      </c>
      <c r="B1809">
        <v>2010</v>
      </c>
      <c r="C1809" t="s">
        <v>2006</v>
      </c>
      <c r="D1809">
        <v>0.65480000000000005</v>
      </c>
      <c r="E1809">
        <v>0.65480000000000005</v>
      </c>
      <c r="F1809">
        <v>0.65480000000000005</v>
      </c>
      <c r="G1809">
        <v>0.65480000000000005</v>
      </c>
      <c r="H1809">
        <v>0.65480000000000005</v>
      </c>
      <c r="I1809">
        <v>0.65480000000000005</v>
      </c>
      <c r="J1809">
        <v>0.65480000000000005</v>
      </c>
      <c r="K1809">
        <v>0.65480000000000005</v>
      </c>
      <c r="L1809">
        <v>0.65480000000000005</v>
      </c>
    </row>
    <row r="1810" spans="1:12" x14ac:dyDescent="0.45">
      <c r="A1810" t="s">
        <v>2014</v>
      </c>
      <c r="B1810">
        <v>2010</v>
      </c>
      <c r="C1810" t="s">
        <v>2008</v>
      </c>
      <c r="D1810">
        <v>0.26769999999999999</v>
      </c>
      <c r="E1810">
        <v>0.26769999999999999</v>
      </c>
      <c r="F1810">
        <v>0.26769999999999999</v>
      </c>
      <c r="G1810">
        <v>0.26769999999999999</v>
      </c>
      <c r="H1810">
        <v>0.26769999999999999</v>
      </c>
      <c r="I1810">
        <v>0.26769999999999999</v>
      </c>
      <c r="J1810">
        <v>0.26769999999999999</v>
      </c>
      <c r="K1810">
        <v>0.26769999999999999</v>
      </c>
      <c r="L1810">
        <v>0.26769999999999999</v>
      </c>
    </row>
    <row r="1811" spans="1:12" x14ac:dyDescent="0.45">
      <c r="A1811" t="s">
        <v>2014</v>
      </c>
      <c r="B1811">
        <v>2010</v>
      </c>
      <c r="C1811" t="s">
        <v>2007</v>
      </c>
      <c r="D1811">
        <v>5.7999999999999996E-3</v>
      </c>
      <c r="E1811">
        <v>5.7999999999999996E-3</v>
      </c>
      <c r="F1811">
        <v>5.7999999999999996E-3</v>
      </c>
      <c r="G1811">
        <v>5.7999999999999996E-3</v>
      </c>
      <c r="H1811">
        <v>5.7999999999999996E-3</v>
      </c>
      <c r="I1811">
        <v>5.7999999999999996E-3</v>
      </c>
      <c r="J1811">
        <v>5.7999999999999996E-3</v>
      </c>
      <c r="K1811">
        <v>5.7999999999999996E-3</v>
      </c>
      <c r="L1811">
        <v>5.7999999999999996E-3</v>
      </c>
    </row>
    <row r="1812" spans="1:12" x14ac:dyDescent="0.45">
      <c r="A1812" t="s">
        <v>2014</v>
      </c>
      <c r="B1812">
        <v>2010</v>
      </c>
      <c r="C1812" t="s">
        <v>2011</v>
      </c>
      <c r="D1812">
        <v>2.3E-2</v>
      </c>
      <c r="E1812">
        <v>2.3E-2</v>
      </c>
      <c r="F1812">
        <v>2.3E-2</v>
      </c>
      <c r="G1812">
        <v>2.3E-2</v>
      </c>
      <c r="H1812">
        <v>2.3E-2</v>
      </c>
      <c r="I1812">
        <v>2.3E-2</v>
      </c>
      <c r="J1812">
        <v>2.3E-2</v>
      </c>
      <c r="K1812">
        <v>2.3E-2</v>
      </c>
      <c r="L1812">
        <v>2.3E-2</v>
      </c>
    </row>
    <row r="1813" spans="1:12" x14ac:dyDescent="0.45">
      <c r="A1813" t="s">
        <v>2014</v>
      </c>
      <c r="B1813">
        <v>2010</v>
      </c>
      <c r="C1813" t="s">
        <v>2005</v>
      </c>
      <c r="D1813">
        <v>1.1859</v>
      </c>
      <c r="E1813">
        <v>1.1859</v>
      </c>
      <c r="F1813">
        <v>1.1859</v>
      </c>
      <c r="G1813">
        <v>1.1859</v>
      </c>
      <c r="H1813">
        <v>1.1859</v>
      </c>
      <c r="I1813">
        <v>1.1859</v>
      </c>
      <c r="J1813">
        <v>1.1859</v>
      </c>
      <c r="K1813">
        <v>1.1859</v>
      </c>
      <c r="L1813">
        <v>1.1859</v>
      </c>
    </row>
    <row r="1814" spans="1:12" x14ac:dyDescent="0.45">
      <c r="A1814" t="s">
        <v>2014</v>
      </c>
      <c r="B1814">
        <v>2010</v>
      </c>
      <c r="C1814" t="s">
        <v>2010</v>
      </c>
      <c r="D1814">
        <v>0.10920000000000001</v>
      </c>
      <c r="E1814">
        <v>0.10920000000000001</v>
      </c>
      <c r="F1814">
        <v>0.10920000000000001</v>
      </c>
      <c r="G1814">
        <v>0.10920000000000001</v>
      </c>
      <c r="H1814">
        <v>0.10920000000000001</v>
      </c>
      <c r="I1814">
        <v>0.10920000000000001</v>
      </c>
      <c r="J1814">
        <v>0.10920000000000001</v>
      </c>
      <c r="K1814">
        <v>0.10920000000000001</v>
      </c>
      <c r="L1814">
        <v>0.10920000000000001</v>
      </c>
    </row>
    <row r="1815" spans="1:12" x14ac:dyDescent="0.45">
      <c r="A1815" t="s">
        <v>2015</v>
      </c>
      <c r="B1815">
        <v>2010</v>
      </c>
      <c r="C1815" t="s">
        <v>2008</v>
      </c>
      <c r="D1815">
        <v>3.5449000000000002</v>
      </c>
      <c r="E1815">
        <v>3.5449000000000002</v>
      </c>
      <c r="F1815">
        <v>3.5449000000000002</v>
      </c>
      <c r="G1815">
        <v>3.5449000000000002</v>
      </c>
      <c r="H1815">
        <v>3.5449000000000002</v>
      </c>
      <c r="I1815">
        <v>3.5449000000000002</v>
      </c>
      <c r="J1815">
        <v>3.5449000000000002</v>
      </c>
      <c r="K1815">
        <v>3.5449000000000002</v>
      </c>
      <c r="L1815">
        <v>3.5449000000000002</v>
      </c>
    </row>
    <row r="1816" spans="1:12" x14ac:dyDescent="0.45">
      <c r="A1816" t="s">
        <v>2015</v>
      </c>
      <c r="B1816">
        <v>2010</v>
      </c>
      <c r="C1816" t="s">
        <v>2010</v>
      </c>
      <c r="D1816">
        <v>1.4452</v>
      </c>
      <c r="E1816">
        <v>1.4452</v>
      </c>
      <c r="F1816">
        <v>1.4452</v>
      </c>
      <c r="G1816">
        <v>1.4452</v>
      </c>
      <c r="H1816">
        <v>1.4452</v>
      </c>
      <c r="I1816">
        <v>1.4452</v>
      </c>
      <c r="J1816">
        <v>1.4452</v>
      </c>
      <c r="K1816">
        <v>1.4452</v>
      </c>
      <c r="L1816">
        <v>1.4452</v>
      </c>
    </row>
    <row r="1817" spans="1:12" x14ac:dyDescent="0.45">
      <c r="A1817" t="s">
        <v>2015</v>
      </c>
      <c r="B1817">
        <v>2010</v>
      </c>
      <c r="C1817" t="s">
        <v>2005</v>
      </c>
      <c r="D1817">
        <v>12.444800000000001</v>
      </c>
      <c r="E1817">
        <v>12.444800000000001</v>
      </c>
      <c r="F1817">
        <v>12.444800000000001</v>
      </c>
      <c r="G1817">
        <v>12.444800000000001</v>
      </c>
      <c r="H1817">
        <v>12.444800000000001</v>
      </c>
      <c r="I1817">
        <v>12.444800000000001</v>
      </c>
      <c r="J1817">
        <v>12.444800000000001</v>
      </c>
      <c r="K1817">
        <v>12.444800000000001</v>
      </c>
      <c r="L1817">
        <v>12.444800000000001</v>
      </c>
    </row>
    <row r="1818" spans="1:12" x14ac:dyDescent="0.45">
      <c r="A1818" t="s">
        <v>2015</v>
      </c>
      <c r="B1818">
        <v>2010</v>
      </c>
      <c r="C1818" t="s">
        <v>2006</v>
      </c>
      <c r="D1818">
        <v>5.8518999999999997</v>
      </c>
      <c r="E1818">
        <v>5.8518999999999997</v>
      </c>
      <c r="F1818">
        <v>5.8518999999999997</v>
      </c>
      <c r="G1818">
        <v>5.8518999999999997</v>
      </c>
      <c r="H1818">
        <v>5.8518999999999997</v>
      </c>
      <c r="I1818">
        <v>5.8518999999999997</v>
      </c>
      <c r="J1818">
        <v>5.8518999999999997</v>
      </c>
      <c r="K1818">
        <v>5.8518999999999997</v>
      </c>
      <c r="L1818">
        <v>5.8518999999999997</v>
      </c>
    </row>
    <row r="1819" spans="1:12" x14ac:dyDescent="0.45">
      <c r="A1819" t="s">
        <v>2015</v>
      </c>
      <c r="B1819">
        <v>2010</v>
      </c>
      <c r="C1819" t="s">
        <v>2007</v>
      </c>
      <c r="D1819">
        <v>7.7100000000000002E-2</v>
      </c>
      <c r="E1819">
        <v>7.7100000000000002E-2</v>
      </c>
      <c r="F1819">
        <v>7.7100000000000002E-2</v>
      </c>
      <c r="G1819">
        <v>7.7100000000000002E-2</v>
      </c>
      <c r="H1819">
        <v>7.7100000000000002E-2</v>
      </c>
      <c r="I1819">
        <v>7.7100000000000002E-2</v>
      </c>
      <c r="J1819">
        <v>7.7100000000000002E-2</v>
      </c>
      <c r="K1819">
        <v>7.7100000000000002E-2</v>
      </c>
      <c r="L1819">
        <v>7.7100000000000002E-2</v>
      </c>
    </row>
    <row r="1820" spans="1:12" x14ac:dyDescent="0.45">
      <c r="A1820" t="s">
        <v>2015</v>
      </c>
      <c r="B1820">
        <v>2010</v>
      </c>
      <c r="C1820" t="s">
        <v>2009</v>
      </c>
      <c r="D1820">
        <v>1.2213000000000001</v>
      </c>
      <c r="E1820">
        <v>1.2213000000000001</v>
      </c>
      <c r="F1820">
        <v>1.2213000000000001</v>
      </c>
      <c r="G1820">
        <v>1.2213000000000001</v>
      </c>
      <c r="H1820">
        <v>1.2213000000000001</v>
      </c>
      <c r="I1820">
        <v>1.2213000000000001</v>
      </c>
      <c r="J1820">
        <v>1.2213000000000001</v>
      </c>
      <c r="K1820">
        <v>1.2213000000000001</v>
      </c>
      <c r="L1820">
        <v>1.2213000000000001</v>
      </c>
    </row>
    <row r="1821" spans="1:12" x14ac:dyDescent="0.45">
      <c r="A1821" t="s">
        <v>2015</v>
      </c>
      <c r="B1821">
        <v>2010</v>
      </c>
      <c r="C1821" t="s">
        <v>2011</v>
      </c>
      <c r="D1821">
        <v>0.30430000000000001</v>
      </c>
      <c r="E1821">
        <v>0.30430000000000001</v>
      </c>
      <c r="F1821">
        <v>0.30430000000000001</v>
      </c>
      <c r="G1821">
        <v>0.30430000000000001</v>
      </c>
      <c r="H1821">
        <v>0.30430000000000001</v>
      </c>
      <c r="I1821">
        <v>0.30430000000000001</v>
      </c>
      <c r="J1821">
        <v>0.30430000000000001</v>
      </c>
      <c r="K1821">
        <v>0.30430000000000001</v>
      </c>
      <c r="L1821">
        <v>0.30430000000000001</v>
      </c>
    </row>
    <row r="1822" spans="1:12" x14ac:dyDescent="0.45">
      <c r="A1822" t="s">
        <v>2016</v>
      </c>
      <c r="B1822">
        <v>2010</v>
      </c>
      <c r="C1822" t="s">
        <v>2006</v>
      </c>
      <c r="D1822">
        <v>0.96199999999999997</v>
      </c>
      <c r="E1822">
        <v>0.96199999999999997</v>
      </c>
      <c r="F1822">
        <v>0.96199999999999997</v>
      </c>
      <c r="G1822">
        <v>0.96199999999999997</v>
      </c>
      <c r="H1822">
        <v>0.96199999999999997</v>
      </c>
      <c r="I1822">
        <v>0.96199999999999997</v>
      </c>
      <c r="J1822">
        <v>0.96199999999999997</v>
      </c>
      <c r="K1822">
        <v>0.96199999999999997</v>
      </c>
      <c r="L1822">
        <v>0.96199999999999997</v>
      </c>
    </row>
    <row r="1823" spans="1:12" x14ac:dyDescent="0.45">
      <c r="A1823" t="s">
        <v>2016</v>
      </c>
      <c r="B1823">
        <v>2010</v>
      </c>
      <c r="C1823" t="s">
        <v>2007</v>
      </c>
      <c r="D1823">
        <v>9.7999999999999997E-3</v>
      </c>
      <c r="E1823">
        <v>9.7999999999999997E-3</v>
      </c>
      <c r="F1823">
        <v>9.7999999999999997E-3</v>
      </c>
      <c r="G1823">
        <v>9.7999999999999997E-3</v>
      </c>
      <c r="H1823">
        <v>9.7999999999999997E-3</v>
      </c>
      <c r="I1823">
        <v>9.7999999999999997E-3</v>
      </c>
      <c r="J1823">
        <v>9.7999999999999997E-3</v>
      </c>
      <c r="K1823">
        <v>9.7999999999999997E-3</v>
      </c>
      <c r="L1823">
        <v>9.7999999999999997E-3</v>
      </c>
    </row>
    <row r="1824" spans="1:12" x14ac:dyDescent="0.45">
      <c r="A1824" t="s">
        <v>2016</v>
      </c>
      <c r="B1824">
        <v>2010</v>
      </c>
      <c r="C1824" t="s">
        <v>2008</v>
      </c>
      <c r="D1824">
        <v>0.44990000000000002</v>
      </c>
      <c r="E1824">
        <v>0.44990000000000002</v>
      </c>
      <c r="F1824">
        <v>0.44990000000000002</v>
      </c>
      <c r="G1824">
        <v>0.44990000000000002</v>
      </c>
      <c r="H1824">
        <v>0.44990000000000002</v>
      </c>
      <c r="I1824">
        <v>0.44990000000000002</v>
      </c>
      <c r="J1824">
        <v>0.44990000000000002</v>
      </c>
      <c r="K1824">
        <v>0.44990000000000002</v>
      </c>
      <c r="L1824">
        <v>0.44990000000000002</v>
      </c>
    </row>
    <row r="1825" spans="1:12" x14ac:dyDescent="0.45">
      <c r="A1825" t="s">
        <v>2016</v>
      </c>
      <c r="B1825">
        <v>2010</v>
      </c>
      <c r="C1825" t="s">
        <v>2005</v>
      </c>
      <c r="D1825">
        <v>1.8151999999999999</v>
      </c>
      <c r="E1825">
        <v>1.8151999999999999</v>
      </c>
      <c r="F1825">
        <v>1.8151999999999999</v>
      </c>
      <c r="G1825">
        <v>1.8151999999999999</v>
      </c>
      <c r="H1825">
        <v>1.8151999999999999</v>
      </c>
      <c r="I1825">
        <v>1.8151999999999999</v>
      </c>
      <c r="J1825">
        <v>1.8151999999999999</v>
      </c>
      <c r="K1825">
        <v>1.8151999999999999</v>
      </c>
      <c r="L1825">
        <v>1.8151999999999999</v>
      </c>
    </row>
    <row r="1826" spans="1:12" x14ac:dyDescent="0.45">
      <c r="A1826" t="s">
        <v>2016</v>
      </c>
      <c r="B1826">
        <v>2010</v>
      </c>
      <c r="C1826" t="s">
        <v>2009</v>
      </c>
      <c r="D1826">
        <v>0.17150000000000001</v>
      </c>
      <c r="E1826">
        <v>0.17150000000000001</v>
      </c>
      <c r="F1826">
        <v>0.17150000000000001</v>
      </c>
      <c r="G1826">
        <v>0.17150000000000001</v>
      </c>
      <c r="H1826">
        <v>0.17150000000000001</v>
      </c>
      <c r="I1826">
        <v>0.17150000000000001</v>
      </c>
      <c r="J1826">
        <v>0.17150000000000001</v>
      </c>
      <c r="K1826">
        <v>0.17150000000000001</v>
      </c>
      <c r="L1826">
        <v>0.17150000000000001</v>
      </c>
    </row>
    <row r="1827" spans="1:12" x14ac:dyDescent="0.45">
      <c r="A1827" t="s">
        <v>2016</v>
      </c>
      <c r="B1827">
        <v>2010</v>
      </c>
      <c r="C1827" t="s">
        <v>2010</v>
      </c>
      <c r="D1827">
        <v>0.18340000000000001</v>
      </c>
      <c r="E1827">
        <v>0.18340000000000001</v>
      </c>
      <c r="F1827">
        <v>0.18340000000000001</v>
      </c>
      <c r="G1827">
        <v>0.18340000000000001</v>
      </c>
      <c r="H1827">
        <v>0.18340000000000001</v>
      </c>
      <c r="I1827">
        <v>0.18340000000000001</v>
      </c>
      <c r="J1827">
        <v>0.18340000000000001</v>
      </c>
      <c r="K1827">
        <v>0.18340000000000001</v>
      </c>
      <c r="L1827">
        <v>0.18340000000000001</v>
      </c>
    </row>
    <row r="1828" spans="1:12" x14ac:dyDescent="0.45">
      <c r="A1828" t="s">
        <v>2016</v>
      </c>
      <c r="B1828">
        <v>2010</v>
      </c>
      <c r="C1828" t="s">
        <v>2011</v>
      </c>
      <c r="D1828">
        <v>3.8600000000000002E-2</v>
      </c>
      <c r="E1828">
        <v>3.8600000000000002E-2</v>
      </c>
      <c r="F1828">
        <v>3.8600000000000002E-2</v>
      </c>
      <c r="G1828">
        <v>3.8600000000000002E-2</v>
      </c>
      <c r="H1828">
        <v>3.8600000000000002E-2</v>
      </c>
      <c r="I1828">
        <v>3.8600000000000002E-2</v>
      </c>
      <c r="J1828">
        <v>3.8600000000000002E-2</v>
      </c>
      <c r="K1828">
        <v>3.8600000000000002E-2</v>
      </c>
      <c r="L1828">
        <v>3.8600000000000002E-2</v>
      </c>
    </row>
    <row r="1829" spans="1:12" x14ac:dyDescent="0.45">
      <c r="A1829" t="s">
        <v>2017</v>
      </c>
      <c r="B1829">
        <v>2010</v>
      </c>
      <c r="C1829" t="s">
        <v>2011</v>
      </c>
      <c r="D1829">
        <v>2.86E-2</v>
      </c>
      <c r="E1829">
        <v>2.86E-2</v>
      </c>
      <c r="F1829">
        <v>2.86E-2</v>
      </c>
      <c r="G1829">
        <v>2.86E-2</v>
      </c>
      <c r="H1829">
        <v>2.86E-2</v>
      </c>
      <c r="I1829">
        <v>2.86E-2</v>
      </c>
      <c r="J1829">
        <v>2.86E-2</v>
      </c>
      <c r="K1829">
        <v>2.86E-2</v>
      </c>
      <c r="L1829">
        <v>2.86E-2</v>
      </c>
    </row>
    <row r="1830" spans="1:12" x14ac:dyDescent="0.45">
      <c r="A1830" t="s">
        <v>2017</v>
      </c>
      <c r="B1830">
        <v>2010</v>
      </c>
      <c r="C1830" t="s">
        <v>2006</v>
      </c>
      <c r="D1830">
        <v>0.63990000000000002</v>
      </c>
      <c r="E1830">
        <v>0.63990000000000002</v>
      </c>
      <c r="F1830">
        <v>0.63990000000000002</v>
      </c>
      <c r="G1830">
        <v>0.63990000000000002</v>
      </c>
      <c r="H1830">
        <v>0.63990000000000002</v>
      </c>
      <c r="I1830">
        <v>0.63990000000000002</v>
      </c>
      <c r="J1830">
        <v>0.63990000000000002</v>
      </c>
      <c r="K1830">
        <v>0.63990000000000002</v>
      </c>
      <c r="L1830">
        <v>0.63990000000000002</v>
      </c>
    </row>
    <row r="1831" spans="1:12" x14ac:dyDescent="0.45">
      <c r="A1831" t="s">
        <v>2017</v>
      </c>
      <c r="B1831">
        <v>2010</v>
      </c>
      <c r="C1831" t="s">
        <v>2005</v>
      </c>
      <c r="D1831">
        <v>1.2662</v>
      </c>
      <c r="E1831">
        <v>1.2662</v>
      </c>
      <c r="F1831">
        <v>1.2662</v>
      </c>
      <c r="G1831">
        <v>1.2662</v>
      </c>
      <c r="H1831">
        <v>1.2662</v>
      </c>
      <c r="I1831">
        <v>1.2662</v>
      </c>
      <c r="J1831">
        <v>1.2662</v>
      </c>
      <c r="K1831">
        <v>1.2662</v>
      </c>
      <c r="L1831">
        <v>1.2662</v>
      </c>
    </row>
    <row r="1832" spans="1:12" x14ac:dyDescent="0.45">
      <c r="A1832" t="s">
        <v>2017</v>
      </c>
      <c r="B1832">
        <v>2010</v>
      </c>
      <c r="C1832" t="s">
        <v>2007</v>
      </c>
      <c r="D1832">
        <v>7.1999999999999998E-3</v>
      </c>
      <c r="E1832">
        <v>7.1999999999999998E-3</v>
      </c>
      <c r="F1832">
        <v>7.1999999999999998E-3</v>
      </c>
      <c r="G1832">
        <v>7.1999999999999998E-3</v>
      </c>
      <c r="H1832">
        <v>7.1999999999999998E-3</v>
      </c>
      <c r="I1832">
        <v>7.1999999999999998E-3</v>
      </c>
      <c r="J1832">
        <v>7.1999999999999998E-3</v>
      </c>
      <c r="K1832">
        <v>7.1999999999999998E-3</v>
      </c>
      <c r="L1832">
        <v>7.1999999999999998E-3</v>
      </c>
    </row>
    <row r="1833" spans="1:12" x14ac:dyDescent="0.45">
      <c r="A1833" t="s">
        <v>2017</v>
      </c>
      <c r="B1833">
        <v>2010</v>
      </c>
      <c r="C1833" t="s">
        <v>2010</v>
      </c>
      <c r="D1833">
        <v>0.1358</v>
      </c>
      <c r="E1833">
        <v>0.1358</v>
      </c>
      <c r="F1833">
        <v>0.1358</v>
      </c>
      <c r="G1833">
        <v>0.1358</v>
      </c>
      <c r="H1833">
        <v>0.1358</v>
      </c>
      <c r="I1833">
        <v>0.1358</v>
      </c>
      <c r="J1833">
        <v>0.1358</v>
      </c>
      <c r="K1833">
        <v>0.1358</v>
      </c>
      <c r="L1833">
        <v>0.1358</v>
      </c>
    </row>
    <row r="1834" spans="1:12" x14ac:dyDescent="0.45">
      <c r="A1834" t="s">
        <v>2017</v>
      </c>
      <c r="B1834">
        <v>2010</v>
      </c>
      <c r="C1834" t="s">
        <v>2008</v>
      </c>
      <c r="D1834">
        <v>0.33310000000000001</v>
      </c>
      <c r="E1834">
        <v>0.33310000000000001</v>
      </c>
      <c r="F1834">
        <v>0.33310000000000001</v>
      </c>
      <c r="G1834">
        <v>0.33310000000000001</v>
      </c>
      <c r="H1834">
        <v>0.33310000000000001</v>
      </c>
      <c r="I1834">
        <v>0.33310000000000001</v>
      </c>
      <c r="J1834">
        <v>0.33310000000000001</v>
      </c>
      <c r="K1834">
        <v>0.33310000000000001</v>
      </c>
      <c r="L1834">
        <v>0.33310000000000001</v>
      </c>
    </row>
    <row r="1835" spans="1:12" x14ac:dyDescent="0.45">
      <c r="A1835" t="s">
        <v>2017</v>
      </c>
      <c r="B1835">
        <v>2010</v>
      </c>
      <c r="C1835" t="s">
        <v>2009</v>
      </c>
      <c r="D1835">
        <v>0.1215</v>
      </c>
      <c r="E1835">
        <v>0.1215</v>
      </c>
      <c r="F1835">
        <v>0.1215</v>
      </c>
      <c r="G1835">
        <v>0.1215</v>
      </c>
      <c r="H1835">
        <v>0.1215</v>
      </c>
      <c r="I1835">
        <v>0.1215</v>
      </c>
      <c r="J1835">
        <v>0.1215</v>
      </c>
      <c r="K1835">
        <v>0.1215</v>
      </c>
      <c r="L1835">
        <v>0.1215</v>
      </c>
    </row>
    <row r="1836" spans="1:12" x14ac:dyDescent="0.45">
      <c r="A1836" t="s">
        <v>2018</v>
      </c>
      <c r="B1836">
        <v>2010</v>
      </c>
      <c r="C1836" t="s">
        <v>2009</v>
      </c>
      <c r="D1836">
        <v>3.8600000000000002E-2</v>
      </c>
      <c r="E1836">
        <v>3.8600000000000002E-2</v>
      </c>
      <c r="F1836">
        <v>3.8600000000000002E-2</v>
      </c>
      <c r="G1836">
        <v>3.8600000000000002E-2</v>
      </c>
      <c r="H1836">
        <v>3.8600000000000002E-2</v>
      </c>
      <c r="I1836">
        <v>3.8600000000000002E-2</v>
      </c>
      <c r="J1836">
        <v>3.8600000000000002E-2</v>
      </c>
      <c r="K1836">
        <v>3.8600000000000002E-2</v>
      </c>
      <c r="L1836">
        <v>3.8600000000000002E-2</v>
      </c>
    </row>
    <row r="1837" spans="1:12" x14ac:dyDescent="0.45">
      <c r="A1837" t="s">
        <v>2018</v>
      </c>
      <c r="B1837">
        <v>2010</v>
      </c>
      <c r="C1837" t="s">
        <v>2010</v>
      </c>
      <c r="D1837">
        <v>3.3599999999999998E-2</v>
      </c>
      <c r="E1837">
        <v>3.3599999999999998E-2</v>
      </c>
      <c r="F1837">
        <v>3.3599999999999998E-2</v>
      </c>
      <c r="G1837">
        <v>3.3599999999999998E-2</v>
      </c>
      <c r="H1837">
        <v>3.3599999999999998E-2</v>
      </c>
      <c r="I1837">
        <v>3.3599999999999998E-2</v>
      </c>
      <c r="J1837">
        <v>3.3599999999999998E-2</v>
      </c>
      <c r="K1837">
        <v>3.3599999999999998E-2</v>
      </c>
      <c r="L1837">
        <v>3.3599999999999998E-2</v>
      </c>
    </row>
    <row r="1838" spans="1:12" x14ac:dyDescent="0.45">
      <c r="A1838" t="s">
        <v>2018</v>
      </c>
      <c r="B1838">
        <v>2010</v>
      </c>
      <c r="C1838" t="s">
        <v>2006</v>
      </c>
      <c r="D1838">
        <v>0.18609999999999999</v>
      </c>
      <c r="E1838">
        <v>0.18609999999999999</v>
      </c>
      <c r="F1838">
        <v>0.18609999999999999</v>
      </c>
      <c r="G1838">
        <v>0.18609999999999999</v>
      </c>
      <c r="H1838">
        <v>0.18609999999999999</v>
      </c>
      <c r="I1838">
        <v>0.18609999999999999</v>
      </c>
      <c r="J1838">
        <v>0.18609999999999999</v>
      </c>
      <c r="K1838">
        <v>0.18609999999999999</v>
      </c>
      <c r="L1838">
        <v>0.18609999999999999</v>
      </c>
    </row>
    <row r="1839" spans="1:12" x14ac:dyDescent="0.45">
      <c r="A1839" t="s">
        <v>2018</v>
      </c>
      <c r="B1839">
        <v>2010</v>
      </c>
      <c r="C1839" t="s">
        <v>2008</v>
      </c>
      <c r="D1839">
        <v>8.2400000000000001E-2</v>
      </c>
      <c r="E1839">
        <v>8.2400000000000001E-2</v>
      </c>
      <c r="F1839">
        <v>8.2400000000000001E-2</v>
      </c>
      <c r="G1839">
        <v>8.2400000000000001E-2</v>
      </c>
      <c r="H1839">
        <v>8.2400000000000001E-2</v>
      </c>
      <c r="I1839">
        <v>8.2400000000000001E-2</v>
      </c>
      <c r="J1839">
        <v>8.2400000000000001E-2</v>
      </c>
      <c r="K1839">
        <v>8.2400000000000001E-2</v>
      </c>
      <c r="L1839">
        <v>8.2400000000000001E-2</v>
      </c>
    </row>
    <row r="1840" spans="1:12" x14ac:dyDescent="0.45">
      <c r="A1840" t="s">
        <v>2018</v>
      </c>
      <c r="B1840">
        <v>2010</v>
      </c>
      <c r="C1840" t="s">
        <v>2005</v>
      </c>
      <c r="D1840">
        <v>0.34949999999999998</v>
      </c>
      <c r="E1840">
        <v>0.34949999999999998</v>
      </c>
      <c r="F1840">
        <v>0.34949999999999998</v>
      </c>
      <c r="G1840">
        <v>0.34949999999999998</v>
      </c>
      <c r="H1840">
        <v>0.34949999999999998</v>
      </c>
      <c r="I1840">
        <v>0.34949999999999998</v>
      </c>
      <c r="J1840">
        <v>0.34949999999999998</v>
      </c>
      <c r="K1840">
        <v>0.34949999999999998</v>
      </c>
      <c r="L1840">
        <v>0.34949999999999998</v>
      </c>
    </row>
    <row r="1841" spans="1:12" x14ac:dyDescent="0.45">
      <c r="A1841" t="s">
        <v>2018</v>
      </c>
      <c r="B1841">
        <v>2010</v>
      </c>
      <c r="C1841" t="s">
        <v>2011</v>
      </c>
      <c r="D1841">
        <v>7.1000000000000004E-3</v>
      </c>
      <c r="E1841">
        <v>7.1000000000000004E-3</v>
      </c>
      <c r="F1841">
        <v>7.1000000000000004E-3</v>
      </c>
      <c r="G1841">
        <v>7.1000000000000004E-3</v>
      </c>
      <c r="H1841">
        <v>7.1000000000000004E-3</v>
      </c>
      <c r="I1841">
        <v>7.1000000000000004E-3</v>
      </c>
      <c r="J1841">
        <v>7.1000000000000004E-3</v>
      </c>
      <c r="K1841">
        <v>7.1000000000000004E-3</v>
      </c>
      <c r="L1841">
        <v>7.1000000000000004E-3</v>
      </c>
    </row>
    <row r="1842" spans="1:12" x14ac:dyDescent="0.45">
      <c r="A1842" t="s">
        <v>2018</v>
      </c>
      <c r="B1842">
        <v>2010</v>
      </c>
      <c r="C1842" t="s">
        <v>2007</v>
      </c>
      <c r="D1842">
        <v>1.8E-3</v>
      </c>
      <c r="E1842">
        <v>1.8E-3</v>
      </c>
      <c r="F1842">
        <v>1.8E-3</v>
      </c>
      <c r="G1842">
        <v>1.8E-3</v>
      </c>
      <c r="H1842">
        <v>1.8E-3</v>
      </c>
      <c r="I1842">
        <v>1.8E-3</v>
      </c>
      <c r="J1842">
        <v>1.8E-3</v>
      </c>
      <c r="K1842">
        <v>1.8E-3</v>
      </c>
      <c r="L1842">
        <v>1.8E-3</v>
      </c>
    </row>
    <row r="1843" spans="1:12" x14ac:dyDescent="0.45">
      <c r="A1843" t="s">
        <v>2019</v>
      </c>
      <c r="B1843">
        <v>2010</v>
      </c>
      <c r="C1843" t="s">
        <v>2007</v>
      </c>
      <c r="D1843">
        <v>3.9E-2</v>
      </c>
      <c r="E1843">
        <v>3.9E-2</v>
      </c>
      <c r="F1843">
        <v>3.9E-2</v>
      </c>
      <c r="G1843">
        <v>3.9E-2</v>
      </c>
      <c r="H1843">
        <v>3.9E-2</v>
      </c>
      <c r="I1843">
        <v>3.9E-2</v>
      </c>
      <c r="J1843">
        <v>3.9E-2</v>
      </c>
      <c r="K1843">
        <v>3.9E-2</v>
      </c>
      <c r="L1843">
        <v>3.9E-2</v>
      </c>
    </row>
    <row r="1844" spans="1:12" x14ac:dyDescent="0.45">
      <c r="A1844" t="s">
        <v>2019</v>
      </c>
      <c r="B1844">
        <v>2010</v>
      </c>
      <c r="C1844" t="s">
        <v>2006</v>
      </c>
      <c r="D1844">
        <v>3.9706000000000001</v>
      </c>
      <c r="E1844">
        <v>3.9706000000000001</v>
      </c>
      <c r="F1844">
        <v>3.9706000000000001</v>
      </c>
      <c r="G1844">
        <v>3.9706000000000001</v>
      </c>
      <c r="H1844">
        <v>3.9706000000000001</v>
      </c>
      <c r="I1844">
        <v>3.9706000000000001</v>
      </c>
      <c r="J1844">
        <v>3.9706000000000001</v>
      </c>
      <c r="K1844">
        <v>3.9706000000000001</v>
      </c>
      <c r="L1844">
        <v>3.9706000000000001</v>
      </c>
    </row>
    <row r="1845" spans="1:12" x14ac:dyDescent="0.45">
      <c r="A1845" t="s">
        <v>2019</v>
      </c>
      <c r="B1845">
        <v>2010</v>
      </c>
      <c r="C1845" t="s">
        <v>2011</v>
      </c>
      <c r="D1845">
        <v>0.15390000000000001</v>
      </c>
      <c r="E1845">
        <v>0.15390000000000001</v>
      </c>
      <c r="F1845">
        <v>0.15390000000000001</v>
      </c>
      <c r="G1845">
        <v>0.15390000000000001</v>
      </c>
      <c r="H1845">
        <v>0.15390000000000001</v>
      </c>
      <c r="I1845">
        <v>0.15390000000000001</v>
      </c>
      <c r="J1845">
        <v>0.15390000000000001</v>
      </c>
      <c r="K1845">
        <v>0.15390000000000001</v>
      </c>
      <c r="L1845">
        <v>0.15390000000000001</v>
      </c>
    </row>
    <row r="1846" spans="1:12" x14ac:dyDescent="0.45">
      <c r="A1846" t="s">
        <v>2019</v>
      </c>
      <c r="B1846">
        <v>2010</v>
      </c>
      <c r="C1846" t="s">
        <v>2005</v>
      </c>
      <c r="D1846">
        <v>7.5358999999999998</v>
      </c>
      <c r="E1846">
        <v>7.5358999999999998</v>
      </c>
      <c r="F1846">
        <v>7.5358999999999998</v>
      </c>
      <c r="G1846">
        <v>7.5358999999999998</v>
      </c>
      <c r="H1846">
        <v>7.5358999999999998</v>
      </c>
      <c r="I1846">
        <v>7.5358999999999998</v>
      </c>
      <c r="J1846">
        <v>7.5358999999999998</v>
      </c>
      <c r="K1846">
        <v>7.5358999999999998</v>
      </c>
      <c r="L1846">
        <v>7.5358999999999998</v>
      </c>
    </row>
    <row r="1847" spans="1:12" x14ac:dyDescent="0.45">
      <c r="A1847" t="s">
        <v>2019</v>
      </c>
      <c r="B1847">
        <v>2010</v>
      </c>
      <c r="C1847" t="s">
        <v>2009</v>
      </c>
      <c r="D1847">
        <v>0.8488</v>
      </c>
      <c r="E1847">
        <v>0.8488</v>
      </c>
      <c r="F1847">
        <v>0.8488</v>
      </c>
      <c r="G1847">
        <v>0.8488</v>
      </c>
      <c r="H1847">
        <v>0.8488</v>
      </c>
      <c r="I1847">
        <v>0.8488</v>
      </c>
      <c r="J1847">
        <v>0.8488</v>
      </c>
      <c r="K1847">
        <v>0.8488</v>
      </c>
      <c r="L1847">
        <v>0.8488</v>
      </c>
    </row>
    <row r="1848" spans="1:12" x14ac:dyDescent="0.45">
      <c r="A1848" t="s">
        <v>2019</v>
      </c>
      <c r="B1848">
        <v>2010</v>
      </c>
      <c r="C1848" t="s">
        <v>2010</v>
      </c>
      <c r="D1848">
        <v>0.73089999999999999</v>
      </c>
      <c r="E1848">
        <v>0.73089999999999999</v>
      </c>
      <c r="F1848">
        <v>0.73089999999999999</v>
      </c>
      <c r="G1848">
        <v>0.73089999999999999</v>
      </c>
      <c r="H1848">
        <v>0.73089999999999999</v>
      </c>
      <c r="I1848">
        <v>0.73089999999999999</v>
      </c>
      <c r="J1848">
        <v>0.73089999999999999</v>
      </c>
      <c r="K1848">
        <v>0.73089999999999999</v>
      </c>
      <c r="L1848">
        <v>0.73089999999999999</v>
      </c>
    </row>
    <row r="1849" spans="1:12" x14ac:dyDescent="0.45">
      <c r="A1849" t="s">
        <v>2019</v>
      </c>
      <c r="B1849">
        <v>2010</v>
      </c>
      <c r="C1849" t="s">
        <v>2008</v>
      </c>
      <c r="D1849">
        <v>1.7927</v>
      </c>
      <c r="E1849">
        <v>1.7927</v>
      </c>
      <c r="F1849">
        <v>1.7927</v>
      </c>
      <c r="G1849">
        <v>1.7927</v>
      </c>
      <c r="H1849">
        <v>1.7927</v>
      </c>
      <c r="I1849">
        <v>1.7927</v>
      </c>
      <c r="J1849">
        <v>1.7927</v>
      </c>
      <c r="K1849">
        <v>1.7927</v>
      </c>
      <c r="L1849">
        <v>1.7927</v>
      </c>
    </row>
    <row r="1850" spans="1:12" x14ac:dyDescent="0.45">
      <c r="A1850" t="s">
        <v>2020</v>
      </c>
      <c r="B1850">
        <v>2010</v>
      </c>
      <c r="C1850" t="s">
        <v>2009</v>
      </c>
      <c r="D1850">
        <v>0.40250000000000002</v>
      </c>
      <c r="E1850">
        <v>0.40250000000000002</v>
      </c>
      <c r="F1850">
        <v>0.40250000000000002</v>
      </c>
      <c r="G1850">
        <v>0.40250000000000002</v>
      </c>
      <c r="H1850">
        <v>0.40250000000000002</v>
      </c>
      <c r="I1850">
        <v>0.40250000000000002</v>
      </c>
      <c r="J1850">
        <v>0.40250000000000002</v>
      </c>
      <c r="K1850">
        <v>0.40250000000000002</v>
      </c>
      <c r="L1850">
        <v>0.40250000000000002</v>
      </c>
    </row>
    <row r="1851" spans="1:12" x14ac:dyDescent="0.45">
      <c r="A1851" t="s">
        <v>2020</v>
      </c>
      <c r="B1851">
        <v>2010</v>
      </c>
      <c r="C1851" t="s">
        <v>2008</v>
      </c>
      <c r="D1851">
        <v>0.89290000000000003</v>
      </c>
      <c r="E1851">
        <v>0.89290000000000003</v>
      </c>
      <c r="F1851">
        <v>0.89290000000000003</v>
      </c>
      <c r="G1851">
        <v>0.89290000000000003</v>
      </c>
      <c r="H1851">
        <v>0.89290000000000003</v>
      </c>
      <c r="I1851">
        <v>0.89290000000000003</v>
      </c>
      <c r="J1851">
        <v>0.89290000000000003</v>
      </c>
      <c r="K1851">
        <v>0.89290000000000003</v>
      </c>
      <c r="L1851">
        <v>0.89290000000000003</v>
      </c>
    </row>
    <row r="1852" spans="1:12" x14ac:dyDescent="0.45">
      <c r="A1852" t="s">
        <v>2020</v>
      </c>
      <c r="B1852">
        <v>2010</v>
      </c>
      <c r="C1852" t="s">
        <v>2011</v>
      </c>
      <c r="D1852">
        <v>7.6700000000000004E-2</v>
      </c>
      <c r="E1852">
        <v>7.6700000000000004E-2</v>
      </c>
      <c r="F1852">
        <v>7.6700000000000004E-2</v>
      </c>
      <c r="G1852">
        <v>7.6700000000000004E-2</v>
      </c>
      <c r="H1852">
        <v>7.6700000000000004E-2</v>
      </c>
      <c r="I1852">
        <v>7.6700000000000004E-2</v>
      </c>
      <c r="J1852">
        <v>7.6700000000000004E-2</v>
      </c>
      <c r="K1852">
        <v>7.6700000000000004E-2</v>
      </c>
      <c r="L1852">
        <v>7.6700000000000004E-2</v>
      </c>
    </row>
    <row r="1853" spans="1:12" x14ac:dyDescent="0.45">
      <c r="A1853" t="s">
        <v>2020</v>
      </c>
      <c r="B1853">
        <v>2010</v>
      </c>
      <c r="C1853" t="s">
        <v>2007</v>
      </c>
      <c r="D1853">
        <v>1.9400000000000001E-2</v>
      </c>
      <c r="E1853">
        <v>1.9400000000000001E-2</v>
      </c>
      <c r="F1853">
        <v>1.9400000000000001E-2</v>
      </c>
      <c r="G1853">
        <v>1.9400000000000001E-2</v>
      </c>
      <c r="H1853">
        <v>1.9400000000000001E-2</v>
      </c>
      <c r="I1853">
        <v>1.9400000000000001E-2</v>
      </c>
      <c r="J1853">
        <v>1.9400000000000001E-2</v>
      </c>
      <c r="K1853">
        <v>1.9400000000000001E-2</v>
      </c>
      <c r="L1853">
        <v>1.9400000000000001E-2</v>
      </c>
    </row>
    <row r="1854" spans="1:12" x14ac:dyDescent="0.45">
      <c r="A1854" t="s">
        <v>2020</v>
      </c>
      <c r="B1854">
        <v>2010</v>
      </c>
      <c r="C1854" t="s">
        <v>2006</v>
      </c>
      <c r="D1854">
        <v>2.1663000000000001</v>
      </c>
      <c r="E1854">
        <v>2.1663000000000001</v>
      </c>
      <c r="F1854">
        <v>2.1663000000000001</v>
      </c>
      <c r="G1854">
        <v>2.1663000000000001</v>
      </c>
      <c r="H1854">
        <v>2.1663000000000001</v>
      </c>
      <c r="I1854">
        <v>2.1663000000000001</v>
      </c>
      <c r="J1854">
        <v>2.1663000000000001</v>
      </c>
      <c r="K1854">
        <v>2.1663000000000001</v>
      </c>
      <c r="L1854">
        <v>2.1663000000000001</v>
      </c>
    </row>
    <row r="1855" spans="1:12" x14ac:dyDescent="0.45">
      <c r="A1855" t="s">
        <v>2020</v>
      </c>
      <c r="B1855">
        <v>2010</v>
      </c>
      <c r="C1855" t="s">
        <v>2005</v>
      </c>
      <c r="D1855">
        <v>3.9218999999999999</v>
      </c>
      <c r="E1855">
        <v>3.9218999999999999</v>
      </c>
      <c r="F1855">
        <v>3.9218999999999999</v>
      </c>
      <c r="G1855">
        <v>3.9218999999999999</v>
      </c>
      <c r="H1855">
        <v>3.9218999999999999</v>
      </c>
      <c r="I1855">
        <v>3.9218999999999999</v>
      </c>
      <c r="J1855">
        <v>3.9218999999999999</v>
      </c>
      <c r="K1855">
        <v>3.9218999999999999</v>
      </c>
      <c r="L1855">
        <v>3.9218999999999999</v>
      </c>
    </row>
    <row r="1856" spans="1:12" x14ac:dyDescent="0.45">
      <c r="A1856" t="s">
        <v>2020</v>
      </c>
      <c r="B1856">
        <v>2010</v>
      </c>
      <c r="C1856" t="s">
        <v>2010</v>
      </c>
      <c r="D1856">
        <v>0.36399999999999999</v>
      </c>
      <c r="E1856">
        <v>0.36399999999999999</v>
      </c>
      <c r="F1856">
        <v>0.36399999999999999</v>
      </c>
      <c r="G1856">
        <v>0.36399999999999999</v>
      </c>
      <c r="H1856">
        <v>0.36399999999999999</v>
      </c>
      <c r="I1856">
        <v>0.36399999999999999</v>
      </c>
      <c r="J1856">
        <v>0.36399999999999999</v>
      </c>
      <c r="K1856">
        <v>0.36399999999999999</v>
      </c>
      <c r="L1856">
        <v>0.36399999999999999</v>
      </c>
    </row>
    <row r="1857" spans="1:12" x14ac:dyDescent="0.45">
      <c r="A1857" t="s">
        <v>2021</v>
      </c>
      <c r="B1857">
        <v>2010</v>
      </c>
      <c r="C1857" t="s">
        <v>2006</v>
      </c>
      <c r="D1857">
        <v>0.22070000000000001</v>
      </c>
      <c r="E1857">
        <v>0.22070000000000001</v>
      </c>
      <c r="F1857">
        <v>0.22070000000000001</v>
      </c>
      <c r="G1857">
        <v>0.22070000000000001</v>
      </c>
      <c r="H1857">
        <v>0.22070000000000001</v>
      </c>
      <c r="I1857">
        <v>0.22070000000000001</v>
      </c>
      <c r="J1857">
        <v>0.22070000000000001</v>
      </c>
      <c r="K1857">
        <v>0.22070000000000001</v>
      </c>
      <c r="L1857">
        <v>0.22070000000000001</v>
      </c>
    </row>
    <row r="1858" spans="1:12" x14ac:dyDescent="0.45">
      <c r="A1858" t="s">
        <v>2021</v>
      </c>
      <c r="B1858">
        <v>2010</v>
      </c>
      <c r="C1858" t="s">
        <v>2009</v>
      </c>
      <c r="D1858">
        <v>4.4299999999999999E-2</v>
      </c>
      <c r="E1858">
        <v>4.4299999999999999E-2</v>
      </c>
      <c r="F1858">
        <v>4.4299999999999999E-2</v>
      </c>
      <c r="G1858">
        <v>4.4299999999999999E-2</v>
      </c>
      <c r="H1858">
        <v>4.4299999999999999E-2</v>
      </c>
      <c r="I1858">
        <v>4.4299999999999999E-2</v>
      </c>
      <c r="J1858">
        <v>4.4299999999999999E-2</v>
      </c>
      <c r="K1858">
        <v>4.4299999999999999E-2</v>
      </c>
      <c r="L1858">
        <v>4.4299999999999999E-2</v>
      </c>
    </row>
    <row r="1859" spans="1:12" x14ac:dyDescent="0.45">
      <c r="A1859" t="s">
        <v>2021</v>
      </c>
      <c r="B1859">
        <v>2010</v>
      </c>
      <c r="C1859" t="s">
        <v>2010</v>
      </c>
      <c r="D1859">
        <v>5.0900000000000001E-2</v>
      </c>
      <c r="E1859">
        <v>5.0900000000000001E-2</v>
      </c>
      <c r="F1859">
        <v>5.0900000000000001E-2</v>
      </c>
      <c r="G1859">
        <v>5.0900000000000001E-2</v>
      </c>
      <c r="H1859">
        <v>5.0900000000000001E-2</v>
      </c>
      <c r="I1859">
        <v>5.0900000000000001E-2</v>
      </c>
      <c r="J1859">
        <v>5.0900000000000001E-2</v>
      </c>
      <c r="K1859">
        <v>5.0900000000000001E-2</v>
      </c>
      <c r="L1859">
        <v>5.0900000000000001E-2</v>
      </c>
    </row>
    <row r="1860" spans="1:12" x14ac:dyDescent="0.45">
      <c r="A1860" t="s">
        <v>2021</v>
      </c>
      <c r="B1860">
        <v>2010</v>
      </c>
      <c r="C1860" t="s">
        <v>2008</v>
      </c>
      <c r="D1860">
        <v>0.12479999999999999</v>
      </c>
      <c r="E1860">
        <v>0.12479999999999999</v>
      </c>
      <c r="F1860">
        <v>0.12479999999999999</v>
      </c>
      <c r="G1860">
        <v>0.12479999999999999</v>
      </c>
      <c r="H1860">
        <v>0.12479999999999999</v>
      </c>
      <c r="I1860">
        <v>0.12479999999999999</v>
      </c>
      <c r="J1860">
        <v>0.12479999999999999</v>
      </c>
      <c r="K1860">
        <v>0.12479999999999999</v>
      </c>
      <c r="L1860">
        <v>0.12479999999999999</v>
      </c>
    </row>
    <row r="1861" spans="1:12" x14ac:dyDescent="0.45">
      <c r="A1861" t="s">
        <v>2021</v>
      </c>
      <c r="B1861">
        <v>2010</v>
      </c>
      <c r="C1861" t="s">
        <v>2005</v>
      </c>
      <c r="D1861">
        <v>0.45419999999999999</v>
      </c>
      <c r="E1861">
        <v>0.45419999999999999</v>
      </c>
      <c r="F1861">
        <v>0.45419999999999999</v>
      </c>
      <c r="G1861">
        <v>0.45419999999999999</v>
      </c>
      <c r="H1861">
        <v>0.45419999999999999</v>
      </c>
      <c r="I1861">
        <v>0.45419999999999999</v>
      </c>
      <c r="J1861">
        <v>0.45419999999999999</v>
      </c>
      <c r="K1861">
        <v>0.45419999999999999</v>
      </c>
      <c r="L1861">
        <v>0.45419999999999999</v>
      </c>
    </row>
    <row r="1862" spans="1:12" x14ac:dyDescent="0.45">
      <c r="A1862" t="s">
        <v>2021</v>
      </c>
      <c r="B1862">
        <v>2010</v>
      </c>
      <c r="C1862" t="s">
        <v>2011</v>
      </c>
      <c r="D1862">
        <v>1.0699999999999999E-2</v>
      </c>
      <c r="E1862">
        <v>1.0699999999999999E-2</v>
      </c>
      <c r="F1862">
        <v>1.0699999999999999E-2</v>
      </c>
      <c r="G1862">
        <v>1.0699999999999999E-2</v>
      </c>
      <c r="H1862">
        <v>1.0699999999999999E-2</v>
      </c>
      <c r="I1862">
        <v>1.0699999999999999E-2</v>
      </c>
      <c r="J1862">
        <v>1.0699999999999999E-2</v>
      </c>
      <c r="K1862">
        <v>1.0699999999999999E-2</v>
      </c>
      <c r="L1862">
        <v>1.0699999999999999E-2</v>
      </c>
    </row>
    <row r="1863" spans="1:12" x14ac:dyDescent="0.45">
      <c r="A1863" t="s">
        <v>2021</v>
      </c>
      <c r="B1863">
        <v>2010</v>
      </c>
      <c r="C1863" t="s">
        <v>2007</v>
      </c>
      <c r="D1863">
        <v>2.7000000000000001E-3</v>
      </c>
      <c r="E1863">
        <v>2.7000000000000001E-3</v>
      </c>
      <c r="F1863">
        <v>2.7000000000000001E-3</v>
      </c>
      <c r="G1863">
        <v>2.7000000000000001E-3</v>
      </c>
      <c r="H1863">
        <v>2.7000000000000001E-3</v>
      </c>
      <c r="I1863">
        <v>2.7000000000000001E-3</v>
      </c>
      <c r="J1863">
        <v>2.7000000000000001E-3</v>
      </c>
      <c r="K1863">
        <v>2.7000000000000001E-3</v>
      </c>
      <c r="L1863">
        <v>2.7000000000000001E-3</v>
      </c>
    </row>
    <row r="1864" spans="1:12" x14ac:dyDescent="0.45">
      <c r="A1864" t="s">
        <v>2022</v>
      </c>
      <c r="B1864">
        <v>2010</v>
      </c>
      <c r="C1864" t="s">
        <v>2010</v>
      </c>
      <c r="D1864">
        <v>5.7599999999999998E-2</v>
      </c>
      <c r="E1864">
        <v>5.7599999999999998E-2</v>
      </c>
      <c r="F1864">
        <v>5.7599999999999998E-2</v>
      </c>
      <c r="G1864">
        <v>5.7599999999999998E-2</v>
      </c>
      <c r="H1864">
        <v>5.7599999999999998E-2</v>
      </c>
      <c r="I1864">
        <v>5.7599999999999998E-2</v>
      </c>
      <c r="J1864">
        <v>5.7599999999999998E-2</v>
      </c>
      <c r="K1864">
        <v>5.7599999999999998E-2</v>
      </c>
      <c r="L1864">
        <v>5.7599999999999998E-2</v>
      </c>
    </row>
    <row r="1865" spans="1:12" x14ac:dyDescent="0.45">
      <c r="A1865" t="s">
        <v>2022</v>
      </c>
      <c r="B1865">
        <v>2010</v>
      </c>
      <c r="C1865" t="s">
        <v>2005</v>
      </c>
      <c r="D1865">
        <v>0.58030000000000004</v>
      </c>
      <c r="E1865">
        <v>0.58030000000000004</v>
      </c>
      <c r="F1865">
        <v>0.58030000000000004</v>
      </c>
      <c r="G1865">
        <v>0.58030000000000004</v>
      </c>
      <c r="H1865">
        <v>0.58030000000000004</v>
      </c>
      <c r="I1865">
        <v>0.58030000000000004</v>
      </c>
      <c r="J1865">
        <v>0.58030000000000004</v>
      </c>
      <c r="K1865">
        <v>0.58030000000000004</v>
      </c>
      <c r="L1865">
        <v>0.58030000000000004</v>
      </c>
    </row>
    <row r="1866" spans="1:12" x14ac:dyDescent="0.45">
      <c r="A1866" t="s">
        <v>2022</v>
      </c>
      <c r="B1866">
        <v>2010</v>
      </c>
      <c r="C1866" t="s">
        <v>2006</v>
      </c>
      <c r="D1866">
        <v>0.31330000000000002</v>
      </c>
      <c r="E1866">
        <v>0.31330000000000002</v>
      </c>
      <c r="F1866">
        <v>0.31330000000000002</v>
      </c>
      <c r="G1866">
        <v>0.31330000000000002</v>
      </c>
      <c r="H1866">
        <v>0.31330000000000002</v>
      </c>
      <c r="I1866">
        <v>0.31330000000000002</v>
      </c>
      <c r="J1866">
        <v>0.31330000000000002</v>
      </c>
      <c r="K1866">
        <v>0.31330000000000002</v>
      </c>
      <c r="L1866">
        <v>0.31330000000000002</v>
      </c>
    </row>
    <row r="1867" spans="1:12" x14ac:dyDescent="0.45">
      <c r="A1867" t="s">
        <v>2022</v>
      </c>
      <c r="B1867">
        <v>2010</v>
      </c>
      <c r="C1867" t="s">
        <v>2008</v>
      </c>
      <c r="D1867">
        <v>0.14130000000000001</v>
      </c>
      <c r="E1867">
        <v>0.14130000000000001</v>
      </c>
      <c r="F1867">
        <v>0.14130000000000001</v>
      </c>
      <c r="G1867">
        <v>0.14130000000000001</v>
      </c>
      <c r="H1867">
        <v>0.14130000000000001</v>
      </c>
      <c r="I1867">
        <v>0.14130000000000001</v>
      </c>
      <c r="J1867">
        <v>0.14130000000000001</v>
      </c>
      <c r="K1867">
        <v>0.14130000000000001</v>
      </c>
      <c r="L1867">
        <v>0.14130000000000001</v>
      </c>
    </row>
    <row r="1868" spans="1:12" x14ac:dyDescent="0.45">
      <c r="A1868" t="s">
        <v>2022</v>
      </c>
      <c r="B1868">
        <v>2010</v>
      </c>
      <c r="C1868" t="s">
        <v>2009</v>
      </c>
      <c r="D1868">
        <v>5.2900000000000003E-2</v>
      </c>
      <c r="E1868">
        <v>5.2900000000000003E-2</v>
      </c>
      <c r="F1868">
        <v>5.2900000000000003E-2</v>
      </c>
      <c r="G1868">
        <v>5.2900000000000003E-2</v>
      </c>
      <c r="H1868">
        <v>5.2900000000000003E-2</v>
      </c>
      <c r="I1868">
        <v>5.2900000000000003E-2</v>
      </c>
      <c r="J1868">
        <v>5.2900000000000003E-2</v>
      </c>
      <c r="K1868">
        <v>5.2900000000000003E-2</v>
      </c>
      <c r="L1868">
        <v>5.2900000000000003E-2</v>
      </c>
    </row>
    <row r="1869" spans="1:12" x14ac:dyDescent="0.45">
      <c r="A1869" t="s">
        <v>2022</v>
      </c>
      <c r="B1869">
        <v>2010</v>
      </c>
      <c r="C1869" t="s">
        <v>2007</v>
      </c>
      <c r="D1869">
        <v>3.0999999999999999E-3</v>
      </c>
      <c r="E1869">
        <v>3.0999999999999999E-3</v>
      </c>
      <c r="F1869">
        <v>3.0999999999999999E-3</v>
      </c>
      <c r="G1869">
        <v>3.0999999999999999E-3</v>
      </c>
      <c r="H1869">
        <v>3.0999999999999999E-3</v>
      </c>
      <c r="I1869">
        <v>3.0999999999999999E-3</v>
      </c>
      <c r="J1869">
        <v>3.0999999999999999E-3</v>
      </c>
      <c r="K1869">
        <v>3.0999999999999999E-3</v>
      </c>
      <c r="L1869">
        <v>3.0999999999999999E-3</v>
      </c>
    </row>
    <row r="1870" spans="1:12" x14ac:dyDescent="0.45">
      <c r="A1870" t="s">
        <v>2022</v>
      </c>
      <c r="B1870">
        <v>2010</v>
      </c>
      <c r="C1870" t="s">
        <v>2011</v>
      </c>
      <c r="D1870">
        <v>1.21E-2</v>
      </c>
      <c r="E1870">
        <v>1.21E-2</v>
      </c>
      <c r="F1870">
        <v>1.21E-2</v>
      </c>
      <c r="G1870">
        <v>1.21E-2</v>
      </c>
      <c r="H1870">
        <v>1.21E-2</v>
      </c>
      <c r="I1870">
        <v>1.21E-2</v>
      </c>
      <c r="J1870">
        <v>1.21E-2</v>
      </c>
      <c r="K1870">
        <v>1.21E-2</v>
      </c>
      <c r="L1870">
        <v>1.21E-2</v>
      </c>
    </row>
    <row r="1871" spans="1:12" x14ac:dyDescent="0.45">
      <c r="A1871" t="s">
        <v>2023</v>
      </c>
      <c r="B1871">
        <v>2010</v>
      </c>
      <c r="C1871" t="s">
        <v>2008</v>
      </c>
      <c r="D1871">
        <v>1.2028000000000001</v>
      </c>
      <c r="E1871">
        <v>1.2028000000000001</v>
      </c>
      <c r="F1871">
        <v>1.2028000000000001</v>
      </c>
      <c r="G1871">
        <v>1.2028000000000001</v>
      </c>
      <c r="H1871">
        <v>1.2028000000000001</v>
      </c>
      <c r="I1871">
        <v>1.2028000000000001</v>
      </c>
      <c r="J1871">
        <v>1.2028000000000001</v>
      </c>
      <c r="K1871">
        <v>1.2028000000000001</v>
      </c>
      <c r="L1871">
        <v>1.2028000000000001</v>
      </c>
    </row>
    <row r="1872" spans="1:12" x14ac:dyDescent="0.45">
      <c r="A1872" t="s">
        <v>2023</v>
      </c>
      <c r="B1872">
        <v>2010</v>
      </c>
      <c r="C1872" t="s">
        <v>2005</v>
      </c>
      <c r="D1872">
        <v>4.5650000000000004</v>
      </c>
      <c r="E1872">
        <v>4.5650000000000004</v>
      </c>
      <c r="F1872">
        <v>4.5650000000000004</v>
      </c>
      <c r="G1872">
        <v>4.5650000000000004</v>
      </c>
      <c r="H1872">
        <v>4.5650000000000004</v>
      </c>
      <c r="I1872">
        <v>4.5650000000000004</v>
      </c>
      <c r="J1872">
        <v>4.5650000000000004</v>
      </c>
      <c r="K1872">
        <v>4.5650000000000004</v>
      </c>
      <c r="L1872">
        <v>4.5650000000000004</v>
      </c>
    </row>
    <row r="1873" spans="1:12" x14ac:dyDescent="0.45">
      <c r="A1873" t="s">
        <v>2023</v>
      </c>
      <c r="B1873">
        <v>2010</v>
      </c>
      <c r="C1873" t="s">
        <v>2007</v>
      </c>
      <c r="D1873">
        <v>2.6200000000000001E-2</v>
      </c>
      <c r="E1873">
        <v>2.6200000000000001E-2</v>
      </c>
      <c r="F1873">
        <v>2.6200000000000001E-2</v>
      </c>
      <c r="G1873">
        <v>2.6200000000000001E-2</v>
      </c>
      <c r="H1873">
        <v>2.6200000000000001E-2</v>
      </c>
      <c r="I1873">
        <v>2.6200000000000001E-2</v>
      </c>
      <c r="J1873">
        <v>2.6200000000000001E-2</v>
      </c>
      <c r="K1873">
        <v>2.6200000000000001E-2</v>
      </c>
      <c r="L1873">
        <v>2.6200000000000001E-2</v>
      </c>
    </row>
    <row r="1874" spans="1:12" x14ac:dyDescent="0.45">
      <c r="A1874" t="s">
        <v>2023</v>
      </c>
      <c r="B1874">
        <v>2010</v>
      </c>
      <c r="C1874" t="s">
        <v>2006</v>
      </c>
      <c r="D1874">
        <v>2.2408000000000001</v>
      </c>
      <c r="E1874">
        <v>2.2408000000000001</v>
      </c>
      <c r="F1874">
        <v>2.2408000000000001</v>
      </c>
      <c r="G1874">
        <v>2.2408000000000001</v>
      </c>
      <c r="H1874">
        <v>2.2408000000000001</v>
      </c>
      <c r="I1874">
        <v>2.2408000000000001</v>
      </c>
      <c r="J1874">
        <v>2.2408000000000001</v>
      </c>
      <c r="K1874">
        <v>2.2408000000000001</v>
      </c>
      <c r="L1874">
        <v>2.2408000000000001</v>
      </c>
    </row>
    <row r="1875" spans="1:12" x14ac:dyDescent="0.45">
      <c r="A1875" t="s">
        <v>2023</v>
      </c>
      <c r="B1875">
        <v>2010</v>
      </c>
      <c r="C1875" t="s">
        <v>2011</v>
      </c>
      <c r="D1875">
        <v>0.1033</v>
      </c>
      <c r="E1875">
        <v>0.1033</v>
      </c>
      <c r="F1875">
        <v>0.1033</v>
      </c>
      <c r="G1875">
        <v>0.1033</v>
      </c>
      <c r="H1875">
        <v>0.1033</v>
      </c>
      <c r="I1875">
        <v>0.1033</v>
      </c>
      <c r="J1875">
        <v>0.1033</v>
      </c>
      <c r="K1875">
        <v>0.1033</v>
      </c>
      <c r="L1875">
        <v>0.1033</v>
      </c>
    </row>
    <row r="1876" spans="1:12" x14ac:dyDescent="0.45">
      <c r="A1876" t="s">
        <v>2023</v>
      </c>
      <c r="B1876">
        <v>2010</v>
      </c>
      <c r="C1876" t="s">
        <v>2010</v>
      </c>
      <c r="D1876">
        <v>0.4904</v>
      </c>
      <c r="E1876">
        <v>0.4904</v>
      </c>
      <c r="F1876">
        <v>0.4904</v>
      </c>
      <c r="G1876">
        <v>0.4904</v>
      </c>
      <c r="H1876">
        <v>0.4904</v>
      </c>
      <c r="I1876">
        <v>0.4904</v>
      </c>
      <c r="J1876">
        <v>0.4904</v>
      </c>
      <c r="K1876">
        <v>0.4904</v>
      </c>
      <c r="L1876">
        <v>0.4904</v>
      </c>
    </row>
    <row r="1877" spans="1:12" x14ac:dyDescent="0.45">
      <c r="A1877" t="s">
        <v>2023</v>
      </c>
      <c r="B1877">
        <v>2010</v>
      </c>
      <c r="C1877" t="s">
        <v>2009</v>
      </c>
      <c r="D1877">
        <v>0.50139999999999996</v>
      </c>
      <c r="E1877">
        <v>0.50139999999999996</v>
      </c>
      <c r="F1877">
        <v>0.50139999999999996</v>
      </c>
      <c r="G1877">
        <v>0.50139999999999996</v>
      </c>
      <c r="H1877">
        <v>0.50139999999999996</v>
      </c>
      <c r="I1877">
        <v>0.50139999999999996</v>
      </c>
      <c r="J1877">
        <v>0.50139999999999996</v>
      </c>
      <c r="K1877">
        <v>0.50139999999999996</v>
      </c>
      <c r="L1877">
        <v>0.50139999999999996</v>
      </c>
    </row>
    <row r="1878" spans="1:12" x14ac:dyDescent="0.45">
      <c r="A1878" t="s">
        <v>2024</v>
      </c>
      <c r="B1878">
        <v>2010</v>
      </c>
      <c r="C1878" t="s">
        <v>2007</v>
      </c>
      <c r="D1878">
        <v>1.29E-2</v>
      </c>
      <c r="E1878">
        <v>1.29E-2</v>
      </c>
      <c r="F1878">
        <v>1.29E-2</v>
      </c>
      <c r="G1878">
        <v>1.29E-2</v>
      </c>
      <c r="H1878">
        <v>1.29E-2</v>
      </c>
      <c r="I1878">
        <v>1.29E-2</v>
      </c>
      <c r="J1878">
        <v>1.29E-2</v>
      </c>
      <c r="K1878">
        <v>1.29E-2</v>
      </c>
      <c r="L1878">
        <v>1.29E-2</v>
      </c>
    </row>
    <row r="1879" spans="1:12" x14ac:dyDescent="0.45">
      <c r="A1879" t="s">
        <v>2024</v>
      </c>
      <c r="B1879">
        <v>2010</v>
      </c>
      <c r="C1879" t="s">
        <v>2005</v>
      </c>
      <c r="D1879">
        <v>2.6825999999999999</v>
      </c>
      <c r="E1879">
        <v>2.6825999999999999</v>
      </c>
      <c r="F1879">
        <v>2.6825999999999999</v>
      </c>
      <c r="G1879">
        <v>2.6825999999999999</v>
      </c>
      <c r="H1879">
        <v>2.6825999999999999</v>
      </c>
      <c r="I1879">
        <v>2.6825999999999999</v>
      </c>
      <c r="J1879">
        <v>2.6825999999999999</v>
      </c>
      <c r="K1879">
        <v>2.6825999999999999</v>
      </c>
      <c r="L1879">
        <v>2.6825999999999999</v>
      </c>
    </row>
    <row r="1880" spans="1:12" x14ac:dyDescent="0.45">
      <c r="A1880" t="s">
        <v>2024</v>
      </c>
      <c r="B1880">
        <v>2010</v>
      </c>
      <c r="C1880" t="s">
        <v>2009</v>
      </c>
      <c r="D1880">
        <v>0.25640000000000002</v>
      </c>
      <c r="E1880">
        <v>0.25640000000000002</v>
      </c>
      <c r="F1880">
        <v>0.25640000000000002</v>
      </c>
      <c r="G1880">
        <v>0.25640000000000002</v>
      </c>
      <c r="H1880">
        <v>0.25640000000000002</v>
      </c>
      <c r="I1880">
        <v>0.25640000000000002</v>
      </c>
      <c r="J1880">
        <v>0.25640000000000002</v>
      </c>
      <c r="K1880">
        <v>0.25640000000000002</v>
      </c>
      <c r="L1880">
        <v>0.25640000000000002</v>
      </c>
    </row>
    <row r="1881" spans="1:12" x14ac:dyDescent="0.45">
      <c r="A1881" t="s">
        <v>2024</v>
      </c>
      <c r="B1881">
        <v>2010</v>
      </c>
      <c r="C1881" t="s">
        <v>2008</v>
      </c>
      <c r="D1881">
        <v>0.59519999999999995</v>
      </c>
      <c r="E1881">
        <v>0.59519999999999995</v>
      </c>
      <c r="F1881">
        <v>0.59519999999999995</v>
      </c>
      <c r="G1881">
        <v>0.59519999999999995</v>
      </c>
      <c r="H1881">
        <v>0.59519999999999995</v>
      </c>
      <c r="I1881">
        <v>0.59519999999999995</v>
      </c>
      <c r="J1881">
        <v>0.59519999999999995</v>
      </c>
      <c r="K1881">
        <v>0.59519999999999995</v>
      </c>
      <c r="L1881">
        <v>0.59519999999999995</v>
      </c>
    </row>
    <row r="1882" spans="1:12" x14ac:dyDescent="0.45">
      <c r="A1882" t="s">
        <v>2024</v>
      </c>
      <c r="B1882">
        <v>2010</v>
      </c>
      <c r="C1882" t="s">
        <v>2011</v>
      </c>
      <c r="D1882">
        <v>5.11E-2</v>
      </c>
      <c r="E1882">
        <v>5.11E-2</v>
      </c>
      <c r="F1882">
        <v>5.11E-2</v>
      </c>
      <c r="G1882">
        <v>5.11E-2</v>
      </c>
      <c r="H1882">
        <v>5.11E-2</v>
      </c>
      <c r="I1882">
        <v>5.11E-2</v>
      </c>
      <c r="J1882">
        <v>5.11E-2</v>
      </c>
      <c r="K1882">
        <v>5.11E-2</v>
      </c>
      <c r="L1882">
        <v>5.11E-2</v>
      </c>
    </row>
    <row r="1883" spans="1:12" x14ac:dyDescent="0.45">
      <c r="A1883" t="s">
        <v>2024</v>
      </c>
      <c r="B1883">
        <v>2010</v>
      </c>
      <c r="C1883" t="s">
        <v>2006</v>
      </c>
      <c r="D1883">
        <v>1.5242</v>
      </c>
      <c r="E1883">
        <v>1.5242</v>
      </c>
      <c r="F1883">
        <v>1.5242</v>
      </c>
      <c r="G1883">
        <v>1.5242</v>
      </c>
      <c r="H1883">
        <v>1.5242</v>
      </c>
      <c r="I1883">
        <v>1.5242</v>
      </c>
      <c r="J1883">
        <v>1.5242</v>
      </c>
      <c r="K1883">
        <v>1.5242</v>
      </c>
      <c r="L1883">
        <v>1.5242</v>
      </c>
    </row>
    <row r="1884" spans="1:12" x14ac:dyDescent="0.45">
      <c r="A1884" t="s">
        <v>2024</v>
      </c>
      <c r="B1884">
        <v>2010</v>
      </c>
      <c r="C1884" t="s">
        <v>2010</v>
      </c>
      <c r="D1884">
        <v>0.2427</v>
      </c>
      <c r="E1884">
        <v>0.2427</v>
      </c>
      <c r="F1884">
        <v>0.2427</v>
      </c>
      <c r="G1884">
        <v>0.2427</v>
      </c>
      <c r="H1884">
        <v>0.2427</v>
      </c>
      <c r="I1884">
        <v>0.2427</v>
      </c>
      <c r="J1884">
        <v>0.2427</v>
      </c>
      <c r="K1884">
        <v>0.2427</v>
      </c>
      <c r="L1884">
        <v>0.2427</v>
      </c>
    </row>
    <row r="1885" spans="1:12" x14ac:dyDescent="0.45">
      <c r="A1885" t="s">
        <v>2025</v>
      </c>
      <c r="B1885">
        <v>2010</v>
      </c>
      <c r="C1885" t="s">
        <v>2011</v>
      </c>
      <c r="D1885">
        <v>2.41E-2</v>
      </c>
      <c r="E1885">
        <v>2.41E-2</v>
      </c>
      <c r="F1885">
        <v>2.41E-2</v>
      </c>
      <c r="G1885">
        <v>2.41E-2</v>
      </c>
      <c r="H1885">
        <v>2.41E-2</v>
      </c>
      <c r="I1885">
        <v>2.41E-2</v>
      </c>
      <c r="J1885">
        <v>2.41E-2</v>
      </c>
      <c r="K1885">
        <v>2.41E-2</v>
      </c>
      <c r="L1885">
        <v>2.41E-2</v>
      </c>
    </row>
    <row r="1886" spans="1:12" x14ac:dyDescent="0.45">
      <c r="A1886" t="s">
        <v>2025</v>
      </c>
      <c r="B1886">
        <v>2010</v>
      </c>
      <c r="C1886" t="s">
        <v>2005</v>
      </c>
      <c r="D1886">
        <v>1.1782999999999999</v>
      </c>
      <c r="E1886">
        <v>1.1782999999999999</v>
      </c>
      <c r="F1886">
        <v>1.1782999999999999</v>
      </c>
      <c r="G1886">
        <v>1.1782999999999999</v>
      </c>
      <c r="H1886">
        <v>1.1782999999999999</v>
      </c>
      <c r="I1886">
        <v>1.1782999999999999</v>
      </c>
      <c r="J1886">
        <v>1.1782999999999999</v>
      </c>
      <c r="K1886">
        <v>1.1782999999999999</v>
      </c>
      <c r="L1886">
        <v>1.1782999999999999</v>
      </c>
    </row>
    <row r="1887" spans="1:12" x14ac:dyDescent="0.45">
      <c r="A1887" t="s">
        <v>2025</v>
      </c>
      <c r="B1887">
        <v>2010</v>
      </c>
      <c r="C1887" t="s">
        <v>2010</v>
      </c>
      <c r="D1887">
        <v>0.1143</v>
      </c>
      <c r="E1887">
        <v>0.1143</v>
      </c>
      <c r="F1887">
        <v>0.1143</v>
      </c>
      <c r="G1887">
        <v>0.1143</v>
      </c>
      <c r="H1887">
        <v>0.1143</v>
      </c>
      <c r="I1887">
        <v>0.1143</v>
      </c>
      <c r="J1887">
        <v>0.1143</v>
      </c>
      <c r="K1887">
        <v>0.1143</v>
      </c>
      <c r="L1887">
        <v>0.1143</v>
      </c>
    </row>
    <row r="1888" spans="1:12" x14ac:dyDescent="0.45">
      <c r="A1888" t="s">
        <v>2025</v>
      </c>
      <c r="B1888">
        <v>2010</v>
      </c>
      <c r="C1888" t="s">
        <v>2006</v>
      </c>
      <c r="D1888">
        <v>0.63200000000000001</v>
      </c>
      <c r="E1888">
        <v>0.63200000000000001</v>
      </c>
      <c r="F1888">
        <v>0.63200000000000001</v>
      </c>
      <c r="G1888">
        <v>0.63200000000000001</v>
      </c>
      <c r="H1888">
        <v>0.63200000000000001</v>
      </c>
      <c r="I1888">
        <v>0.63200000000000001</v>
      </c>
      <c r="J1888">
        <v>0.63200000000000001</v>
      </c>
      <c r="K1888">
        <v>0.63200000000000001</v>
      </c>
      <c r="L1888">
        <v>0.63200000000000001</v>
      </c>
    </row>
    <row r="1889" spans="1:12" x14ac:dyDescent="0.45">
      <c r="A1889" t="s">
        <v>2025</v>
      </c>
      <c r="B1889">
        <v>2010</v>
      </c>
      <c r="C1889" t="s">
        <v>2008</v>
      </c>
      <c r="D1889">
        <v>0.28029999999999999</v>
      </c>
      <c r="E1889">
        <v>0.28029999999999999</v>
      </c>
      <c r="F1889">
        <v>0.28029999999999999</v>
      </c>
      <c r="G1889">
        <v>0.28029999999999999</v>
      </c>
      <c r="H1889">
        <v>0.28029999999999999</v>
      </c>
      <c r="I1889">
        <v>0.28029999999999999</v>
      </c>
      <c r="J1889">
        <v>0.28029999999999999</v>
      </c>
      <c r="K1889">
        <v>0.28029999999999999</v>
      </c>
      <c r="L1889">
        <v>0.28029999999999999</v>
      </c>
    </row>
    <row r="1890" spans="1:12" x14ac:dyDescent="0.45">
      <c r="A1890" t="s">
        <v>2025</v>
      </c>
      <c r="B1890">
        <v>2010</v>
      </c>
      <c r="C1890" t="s">
        <v>2007</v>
      </c>
      <c r="D1890">
        <v>6.1000000000000004E-3</v>
      </c>
      <c r="E1890">
        <v>6.1000000000000004E-3</v>
      </c>
      <c r="F1890">
        <v>6.1000000000000004E-3</v>
      </c>
      <c r="G1890">
        <v>6.1000000000000004E-3</v>
      </c>
      <c r="H1890">
        <v>6.1000000000000004E-3</v>
      </c>
      <c r="I1890">
        <v>6.1000000000000004E-3</v>
      </c>
      <c r="J1890">
        <v>6.1000000000000004E-3</v>
      </c>
      <c r="K1890">
        <v>6.1000000000000004E-3</v>
      </c>
      <c r="L1890">
        <v>6.1000000000000004E-3</v>
      </c>
    </row>
    <row r="1891" spans="1:12" x14ac:dyDescent="0.45">
      <c r="A1891" t="s">
        <v>2025</v>
      </c>
      <c r="B1891">
        <v>2010</v>
      </c>
      <c r="C1891" t="s">
        <v>2009</v>
      </c>
      <c r="D1891">
        <v>0.1217</v>
      </c>
      <c r="E1891">
        <v>0.1217</v>
      </c>
      <c r="F1891">
        <v>0.1217</v>
      </c>
      <c r="G1891">
        <v>0.1217</v>
      </c>
      <c r="H1891">
        <v>0.1217</v>
      </c>
      <c r="I1891">
        <v>0.1217</v>
      </c>
      <c r="J1891">
        <v>0.1217</v>
      </c>
      <c r="K1891">
        <v>0.1217</v>
      </c>
      <c r="L1891">
        <v>0.1217</v>
      </c>
    </row>
    <row r="1892" spans="1:12" x14ac:dyDescent="0.45">
      <c r="A1892" t="s">
        <v>2026</v>
      </c>
      <c r="B1892">
        <v>2010</v>
      </c>
      <c r="C1892" t="s">
        <v>2010</v>
      </c>
      <c r="D1892">
        <v>0.1065</v>
      </c>
      <c r="E1892">
        <v>0.1065</v>
      </c>
      <c r="F1892">
        <v>0.1065</v>
      </c>
      <c r="G1892">
        <v>0.1065</v>
      </c>
      <c r="H1892">
        <v>0.1065</v>
      </c>
      <c r="I1892">
        <v>0.1065</v>
      </c>
      <c r="J1892">
        <v>0.1065</v>
      </c>
      <c r="K1892">
        <v>0.1065</v>
      </c>
      <c r="L1892">
        <v>0.1065</v>
      </c>
    </row>
    <row r="1893" spans="1:12" x14ac:dyDescent="0.45">
      <c r="A1893" t="s">
        <v>2026</v>
      </c>
      <c r="B1893">
        <v>2010</v>
      </c>
      <c r="C1893" t="s">
        <v>2006</v>
      </c>
      <c r="D1893">
        <v>0.60609999999999997</v>
      </c>
      <c r="E1893">
        <v>0.60609999999999997</v>
      </c>
      <c r="F1893">
        <v>0.60609999999999997</v>
      </c>
      <c r="G1893">
        <v>0.60609999999999997</v>
      </c>
      <c r="H1893">
        <v>0.60609999999999997</v>
      </c>
      <c r="I1893">
        <v>0.60609999999999997</v>
      </c>
      <c r="J1893">
        <v>0.60609999999999997</v>
      </c>
      <c r="K1893">
        <v>0.60609999999999997</v>
      </c>
      <c r="L1893">
        <v>0.60609999999999997</v>
      </c>
    </row>
    <row r="1894" spans="1:12" x14ac:dyDescent="0.45">
      <c r="A1894" t="s">
        <v>2026</v>
      </c>
      <c r="B1894">
        <v>2010</v>
      </c>
      <c r="C1894" t="s">
        <v>2007</v>
      </c>
      <c r="D1894">
        <v>5.7000000000000002E-3</v>
      </c>
      <c r="E1894">
        <v>5.7000000000000002E-3</v>
      </c>
      <c r="F1894">
        <v>5.7000000000000002E-3</v>
      </c>
      <c r="G1894">
        <v>5.7000000000000002E-3</v>
      </c>
      <c r="H1894">
        <v>5.7000000000000002E-3</v>
      </c>
      <c r="I1894">
        <v>5.7000000000000002E-3</v>
      </c>
      <c r="J1894">
        <v>5.7000000000000002E-3</v>
      </c>
      <c r="K1894">
        <v>5.7000000000000002E-3</v>
      </c>
      <c r="L1894">
        <v>5.7000000000000002E-3</v>
      </c>
    </row>
    <row r="1895" spans="1:12" x14ac:dyDescent="0.45">
      <c r="A1895" t="s">
        <v>2026</v>
      </c>
      <c r="B1895">
        <v>2010</v>
      </c>
      <c r="C1895" t="s">
        <v>2009</v>
      </c>
      <c r="D1895">
        <v>0.1128</v>
      </c>
      <c r="E1895">
        <v>0.1128</v>
      </c>
      <c r="F1895">
        <v>0.1128</v>
      </c>
      <c r="G1895">
        <v>0.1128</v>
      </c>
      <c r="H1895">
        <v>0.1128</v>
      </c>
      <c r="I1895">
        <v>0.1128</v>
      </c>
      <c r="J1895">
        <v>0.1128</v>
      </c>
      <c r="K1895">
        <v>0.1128</v>
      </c>
      <c r="L1895">
        <v>0.1128</v>
      </c>
    </row>
    <row r="1896" spans="1:12" x14ac:dyDescent="0.45">
      <c r="A1896" t="s">
        <v>2026</v>
      </c>
      <c r="B1896">
        <v>2010</v>
      </c>
      <c r="C1896" t="s">
        <v>2008</v>
      </c>
      <c r="D1896">
        <v>0.26119999999999999</v>
      </c>
      <c r="E1896">
        <v>0.26119999999999999</v>
      </c>
      <c r="F1896">
        <v>0.26119999999999999</v>
      </c>
      <c r="G1896">
        <v>0.26119999999999999</v>
      </c>
      <c r="H1896">
        <v>0.26119999999999999</v>
      </c>
      <c r="I1896">
        <v>0.26119999999999999</v>
      </c>
      <c r="J1896">
        <v>0.26119999999999999</v>
      </c>
      <c r="K1896">
        <v>0.26119999999999999</v>
      </c>
      <c r="L1896">
        <v>0.26119999999999999</v>
      </c>
    </row>
    <row r="1897" spans="1:12" x14ac:dyDescent="0.45">
      <c r="A1897" t="s">
        <v>2026</v>
      </c>
      <c r="B1897">
        <v>2010</v>
      </c>
      <c r="C1897" t="s">
        <v>2005</v>
      </c>
      <c r="D1897">
        <v>1.1148</v>
      </c>
      <c r="E1897">
        <v>1.1148</v>
      </c>
      <c r="F1897">
        <v>1.1148</v>
      </c>
      <c r="G1897">
        <v>1.1148</v>
      </c>
      <c r="H1897">
        <v>1.1148</v>
      </c>
      <c r="I1897">
        <v>1.1148</v>
      </c>
      <c r="J1897">
        <v>1.1148</v>
      </c>
      <c r="K1897">
        <v>1.1148</v>
      </c>
      <c r="L1897">
        <v>1.1148</v>
      </c>
    </row>
    <row r="1898" spans="1:12" x14ac:dyDescent="0.45">
      <c r="A1898" t="s">
        <v>2026</v>
      </c>
      <c r="B1898">
        <v>2010</v>
      </c>
      <c r="C1898" t="s">
        <v>2011</v>
      </c>
      <c r="D1898">
        <v>2.24E-2</v>
      </c>
      <c r="E1898">
        <v>2.24E-2</v>
      </c>
      <c r="F1898">
        <v>2.24E-2</v>
      </c>
      <c r="G1898">
        <v>2.24E-2</v>
      </c>
      <c r="H1898">
        <v>2.24E-2</v>
      </c>
      <c r="I1898">
        <v>2.24E-2</v>
      </c>
      <c r="J1898">
        <v>2.24E-2</v>
      </c>
      <c r="K1898">
        <v>2.24E-2</v>
      </c>
      <c r="L1898">
        <v>2.24E-2</v>
      </c>
    </row>
    <row r="1899" spans="1:12" x14ac:dyDescent="0.45">
      <c r="A1899" t="s">
        <v>2027</v>
      </c>
      <c r="B1899">
        <v>2010</v>
      </c>
      <c r="C1899" t="s">
        <v>2009</v>
      </c>
      <c r="D1899">
        <v>0.1847</v>
      </c>
      <c r="E1899">
        <v>0.1847</v>
      </c>
      <c r="F1899">
        <v>0.1847</v>
      </c>
      <c r="G1899">
        <v>0.1847</v>
      </c>
      <c r="H1899">
        <v>0.1847</v>
      </c>
      <c r="I1899">
        <v>0.1847</v>
      </c>
      <c r="J1899">
        <v>0.1847</v>
      </c>
      <c r="K1899">
        <v>0.1847</v>
      </c>
      <c r="L1899">
        <v>0.1847</v>
      </c>
    </row>
    <row r="1900" spans="1:12" x14ac:dyDescent="0.45">
      <c r="A1900" t="s">
        <v>2027</v>
      </c>
      <c r="B1900">
        <v>2010</v>
      </c>
      <c r="C1900" t="s">
        <v>2010</v>
      </c>
      <c r="D1900">
        <v>0.16189999999999999</v>
      </c>
      <c r="E1900">
        <v>0.16189999999999999</v>
      </c>
      <c r="F1900">
        <v>0.16189999999999999</v>
      </c>
      <c r="G1900">
        <v>0.16189999999999999</v>
      </c>
      <c r="H1900">
        <v>0.16189999999999999</v>
      </c>
      <c r="I1900">
        <v>0.16189999999999999</v>
      </c>
      <c r="J1900">
        <v>0.16189999999999999</v>
      </c>
      <c r="K1900">
        <v>0.16189999999999999</v>
      </c>
      <c r="L1900">
        <v>0.16189999999999999</v>
      </c>
    </row>
    <row r="1901" spans="1:12" x14ac:dyDescent="0.45">
      <c r="A1901" t="s">
        <v>2027</v>
      </c>
      <c r="B1901">
        <v>2010</v>
      </c>
      <c r="C1901" t="s">
        <v>2006</v>
      </c>
      <c r="D1901">
        <v>0.97450000000000003</v>
      </c>
      <c r="E1901">
        <v>0.97450000000000003</v>
      </c>
      <c r="F1901">
        <v>0.97450000000000003</v>
      </c>
      <c r="G1901">
        <v>0.97450000000000003</v>
      </c>
      <c r="H1901">
        <v>0.97450000000000003</v>
      </c>
      <c r="I1901">
        <v>0.97450000000000003</v>
      </c>
      <c r="J1901">
        <v>0.97450000000000003</v>
      </c>
      <c r="K1901">
        <v>0.97450000000000003</v>
      </c>
      <c r="L1901">
        <v>0.97450000000000003</v>
      </c>
    </row>
    <row r="1902" spans="1:12" x14ac:dyDescent="0.45">
      <c r="A1902" t="s">
        <v>2027</v>
      </c>
      <c r="B1902">
        <v>2010</v>
      </c>
      <c r="C1902" t="s">
        <v>2008</v>
      </c>
      <c r="D1902">
        <v>0.3972</v>
      </c>
      <c r="E1902">
        <v>0.3972</v>
      </c>
      <c r="F1902">
        <v>0.3972</v>
      </c>
      <c r="G1902">
        <v>0.3972</v>
      </c>
      <c r="H1902">
        <v>0.3972</v>
      </c>
      <c r="I1902">
        <v>0.3972</v>
      </c>
      <c r="J1902">
        <v>0.3972</v>
      </c>
      <c r="K1902">
        <v>0.3972</v>
      </c>
      <c r="L1902">
        <v>0.3972</v>
      </c>
    </row>
    <row r="1903" spans="1:12" x14ac:dyDescent="0.45">
      <c r="A1903" t="s">
        <v>2027</v>
      </c>
      <c r="B1903">
        <v>2010</v>
      </c>
      <c r="C1903" t="s">
        <v>2007</v>
      </c>
      <c r="D1903">
        <v>8.6E-3</v>
      </c>
      <c r="E1903">
        <v>8.6E-3</v>
      </c>
      <c r="F1903">
        <v>8.6E-3</v>
      </c>
      <c r="G1903">
        <v>8.6E-3</v>
      </c>
      <c r="H1903">
        <v>8.6E-3</v>
      </c>
      <c r="I1903">
        <v>8.6E-3</v>
      </c>
      <c r="J1903">
        <v>8.6E-3</v>
      </c>
      <c r="K1903">
        <v>8.6E-3</v>
      </c>
      <c r="L1903">
        <v>8.6E-3</v>
      </c>
    </row>
    <row r="1904" spans="1:12" x14ac:dyDescent="0.45">
      <c r="A1904" t="s">
        <v>2027</v>
      </c>
      <c r="B1904">
        <v>2010</v>
      </c>
      <c r="C1904" t="s">
        <v>2005</v>
      </c>
      <c r="D1904">
        <v>1.7609999999999999</v>
      </c>
      <c r="E1904">
        <v>1.7609999999999999</v>
      </c>
      <c r="F1904">
        <v>1.7609999999999999</v>
      </c>
      <c r="G1904">
        <v>1.7609999999999999</v>
      </c>
      <c r="H1904">
        <v>1.7609999999999999</v>
      </c>
      <c r="I1904">
        <v>1.7609999999999999</v>
      </c>
      <c r="J1904">
        <v>1.7609999999999999</v>
      </c>
      <c r="K1904">
        <v>1.7609999999999999</v>
      </c>
      <c r="L1904">
        <v>1.7609999999999999</v>
      </c>
    </row>
    <row r="1905" spans="1:12" x14ac:dyDescent="0.45">
      <c r="A1905" t="s">
        <v>2027</v>
      </c>
      <c r="B1905">
        <v>2010</v>
      </c>
      <c r="C1905" t="s">
        <v>2011</v>
      </c>
      <c r="D1905">
        <v>3.4099999999999998E-2</v>
      </c>
      <c r="E1905">
        <v>3.4099999999999998E-2</v>
      </c>
      <c r="F1905">
        <v>3.4099999999999998E-2</v>
      </c>
      <c r="G1905">
        <v>3.4099999999999998E-2</v>
      </c>
      <c r="H1905">
        <v>3.4099999999999998E-2</v>
      </c>
      <c r="I1905">
        <v>3.4099999999999998E-2</v>
      </c>
      <c r="J1905">
        <v>3.4099999999999998E-2</v>
      </c>
      <c r="K1905">
        <v>3.4099999999999998E-2</v>
      </c>
      <c r="L1905">
        <v>3.4099999999999998E-2</v>
      </c>
    </row>
    <row r="1906" spans="1:12" x14ac:dyDescent="0.45">
      <c r="A1906" t="s">
        <v>2028</v>
      </c>
      <c r="B1906">
        <v>2010</v>
      </c>
      <c r="C1906" t="s">
        <v>2006</v>
      </c>
      <c r="D1906">
        <v>0.95020000000000004</v>
      </c>
      <c r="E1906">
        <v>0.95020000000000004</v>
      </c>
      <c r="F1906">
        <v>0.95020000000000004</v>
      </c>
      <c r="G1906">
        <v>0.95020000000000004</v>
      </c>
      <c r="H1906">
        <v>0.95020000000000004</v>
      </c>
      <c r="I1906">
        <v>0.95020000000000004</v>
      </c>
      <c r="J1906">
        <v>0.95020000000000004</v>
      </c>
      <c r="K1906">
        <v>0.95020000000000004</v>
      </c>
      <c r="L1906">
        <v>0.95020000000000004</v>
      </c>
    </row>
    <row r="1907" spans="1:12" x14ac:dyDescent="0.45">
      <c r="A1907" t="s">
        <v>2028</v>
      </c>
      <c r="B1907">
        <v>2010</v>
      </c>
      <c r="C1907" t="s">
        <v>2009</v>
      </c>
      <c r="D1907">
        <v>0.19359999999999999</v>
      </c>
      <c r="E1907">
        <v>0.19359999999999999</v>
      </c>
      <c r="F1907">
        <v>0.19359999999999999</v>
      </c>
      <c r="G1907">
        <v>0.19359999999999999</v>
      </c>
      <c r="H1907">
        <v>0.19359999999999999</v>
      </c>
      <c r="I1907">
        <v>0.19359999999999999</v>
      </c>
      <c r="J1907">
        <v>0.19359999999999999</v>
      </c>
      <c r="K1907">
        <v>0.19359999999999999</v>
      </c>
      <c r="L1907">
        <v>0.19359999999999999</v>
      </c>
    </row>
    <row r="1908" spans="1:12" x14ac:dyDescent="0.45">
      <c r="A1908" t="s">
        <v>2028</v>
      </c>
      <c r="B1908">
        <v>2010</v>
      </c>
      <c r="C1908" t="s">
        <v>2011</v>
      </c>
      <c r="D1908">
        <v>3.6900000000000002E-2</v>
      </c>
      <c r="E1908">
        <v>3.6900000000000002E-2</v>
      </c>
      <c r="F1908">
        <v>3.6900000000000002E-2</v>
      </c>
      <c r="G1908">
        <v>3.6900000000000002E-2</v>
      </c>
      <c r="H1908">
        <v>3.6900000000000002E-2</v>
      </c>
      <c r="I1908">
        <v>3.6900000000000002E-2</v>
      </c>
      <c r="J1908">
        <v>3.6900000000000002E-2</v>
      </c>
      <c r="K1908">
        <v>3.6900000000000002E-2</v>
      </c>
      <c r="L1908">
        <v>3.6900000000000002E-2</v>
      </c>
    </row>
    <row r="1909" spans="1:12" x14ac:dyDescent="0.45">
      <c r="A1909" t="s">
        <v>2028</v>
      </c>
      <c r="B1909">
        <v>2010</v>
      </c>
      <c r="C1909" t="s">
        <v>2010</v>
      </c>
      <c r="D1909">
        <v>0.17510000000000001</v>
      </c>
      <c r="E1909">
        <v>0.17510000000000001</v>
      </c>
      <c r="F1909">
        <v>0.17510000000000001</v>
      </c>
      <c r="G1909">
        <v>0.17510000000000001</v>
      </c>
      <c r="H1909">
        <v>0.17510000000000001</v>
      </c>
      <c r="I1909">
        <v>0.17510000000000001</v>
      </c>
      <c r="J1909">
        <v>0.17510000000000001</v>
      </c>
      <c r="K1909">
        <v>0.17510000000000001</v>
      </c>
      <c r="L1909">
        <v>0.17510000000000001</v>
      </c>
    </row>
    <row r="1910" spans="1:12" x14ac:dyDescent="0.45">
      <c r="A1910" t="s">
        <v>2028</v>
      </c>
      <c r="B1910">
        <v>2010</v>
      </c>
      <c r="C1910" t="s">
        <v>2005</v>
      </c>
      <c r="D1910">
        <v>1.7947</v>
      </c>
      <c r="E1910">
        <v>1.7947</v>
      </c>
      <c r="F1910">
        <v>1.7947</v>
      </c>
      <c r="G1910">
        <v>1.7947</v>
      </c>
      <c r="H1910">
        <v>1.7947</v>
      </c>
      <c r="I1910">
        <v>1.7947</v>
      </c>
      <c r="J1910">
        <v>1.7947</v>
      </c>
      <c r="K1910">
        <v>1.7947</v>
      </c>
      <c r="L1910">
        <v>1.7947</v>
      </c>
    </row>
    <row r="1911" spans="1:12" x14ac:dyDescent="0.45">
      <c r="A1911" t="s">
        <v>2028</v>
      </c>
      <c r="B1911">
        <v>2010</v>
      </c>
      <c r="C1911" t="s">
        <v>2007</v>
      </c>
      <c r="D1911">
        <v>9.2999999999999992E-3</v>
      </c>
      <c r="E1911">
        <v>9.2999999999999992E-3</v>
      </c>
      <c r="F1911">
        <v>9.2999999999999992E-3</v>
      </c>
      <c r="G1911">
        <v>9.2999999999999992E-3</v>
      </c>
      <c r="H1911">
        <v>9.2999999999999992E-3</v>
      </c>
      <c r="I1911">
        <v>9.2999999999999992E-3</v>
      </c>
      <c r="J1911">
        <v>9.2999999999999992E-3</v>
      </c>
      <c r="K1911">
        <v>9.2999999999999992E-3</v>
      </c>
      <c r="L1911">
        <v>9.2999999999999992E-3</v>
      </c>
    </row>
    <row r="1912" spans="1:12" x14ac:dyDescent="0.45">
      <c r="A1912" t="s">
        <v>2028</v>
      </c>
      <c r="B1912">
        <v>2010</v>
      </c>
      <c r="C1912" t="s">
        <v>2008</v>
      </c>
      <c r="D1912">
        <v>0.42949999999999999</v>
      </c>
      <c r="E1912">
        <v>0.42949999999999999</v>
      </c>
      <c r="F1912">
        <v>0.42949999999999999</v>
      </c>
      <c r="G1912">
        <v>0.42949999999999999</v>
      </c>
      <c r="H1912">
        <v>0.42949999999999999</v>
      </c>
      <c r="I1912">
        <v>0.42949999999999999</v>
      </c>
      <c r="J1912">
        <v>0.42949999999999999</v>
      </c>
      <c r="K1912">
        <v>0.42949999999999999</v>
      </c>
      <c r="L1912">
        <v>0.42949999999999999</v>
      </c>
    </row>
    <row r="1913" spans="1:12" x14ac:dyDescent="0.45">
      <c r="A1913" t="s">
        <v>2029</v>
      </c>
      <c r="B1913">
        <v>2010</v>
      </c>
      <c r="C1913" t="s">
        <v>2011</v>
      </c>
      <c r="D1913">
        <v>1.0800000000000001E-2</v>
      </c>
      <c r="E1913">
        <v>1.0800000000000001E-2</v>
      </c>
      <c r="F1913">
        <v>1.0800000000000001E-2</v>
      </c>
      <c r="G1913">
        <v>1.0800000000000001E-2</v>
      </c>
      <c r="H1913">
        <v>1.0800000000000001E-2</v>
      </c>
      <c r="I1913">
        <v>1.0800000000000001E-2</v>
      </c>
      <c r="J1913">
        <v>1.0800000000000001E-2</v>
      </c>
      <c r="K1913">
        <v>1.0800000000000001E-2</v>
      </c>
      <c r="L1913">
        <v>1.0800000000000001E-2</v>
      </c>
    </row>
    <row r="1914" spans="1:12" x14ac:dyDescent="0.45">
      <c r="A1914" t="s">
        <v>2029</v>
      </c>
      <c r="B1914">
        <v>2010</v>
      </c>
      <c r="C1914" t="s">
        <v>2008</v>
      </c>
      <c r="D1914">
        <v>0.12640000000000001</v>
      </c>
      <c r="E1914">
        <v>0.12640000000000001</v>
      </c>
      <c r="F1914">
        <v>0.12640000000000001</v>
      </c>
      <c r="G1914">
        <v>0.12640000000000001</v>
      </c>
      <c r="H1914">
        <v>0.12640000000000001</v>
      </c>
      <c r="I1914">
        <v>0.12640000000000001</v>
      </c>
      <c r="J1914">
        <v>0.12640000000000001</v>
      </c>
      <c r="K1914">
        <v>0.12640000000000001</v>
      </c>
      <c r="L1914">
        <v>0.12640000000000001</v>
      </c>
    </row>
    <row r="1915" spans="1:12" x14ac:dyDescent="0.45">
      <c r="A1915" t="s">
        <v>2029</v>
      </c>
      <c r="B1915">
        <v>2010</v>
      </c>
      <c r="C1915" t="s">
        <v>2006</v>
      </c>
      <c r="D1915">
        <v>0.28689999999999999</v>
      </c>
      <c r="E1915">
        <v>0.28689999999999999</v>
      </c>
      <c r="F1915">
        <v>0.28689999999999999</v>
      </c>
      <c r="G1915">
        <v>0.28689999999999999</v>
      </c>
      <c r="H1915">
        <v>0.28689999999999999</v>
      </c>
      <c r="I1915">
        <v>0.28689999999999999</v>
      </c>
      <c r="J1915">
        <v>0.28689999999999999</v>
      </c>
      <c r="K1915">
        <v>0.28689999999999999</v>
      </c>
      <c r="L1915">
        <v>0.28689999999999999</v>
      </c>
    </row>
    <row r="1916" spans="1:12" x14ac:dyDescent="0.45">
      <c r="A1916" t="s">
        <v>2029</v>
      </c>
      <c r="B1916">
        <v>2010</v>
      </c>
      <c r="C1916" t="s">
        <v>2005</v>
      </c>
      <c r="D1916">
        <v>0.52990000000000004</v>
      </c>
      <c r="E1916">
        <v>0.52990000000000004</v>
      </c>
      <c r="F1916">
        <v>0.52990000000000004</v>
      </c>
      <c r="G1916">
        <v>0.52990000000000004</v>
      </c>
      <c r="H1916">
        <v>0.52990000000000004</v>
      </c>
      <c r="I1916">
        <v>0.52990000000000004</v>
      </c>
      <c r="J1916">
        <v>0.52990000000000004</v>
      </c>
      <c r="K1916">
        <v>0.52990000000000004</v>
      </c>
      <c r="L1916">
        <v>0.52990000000000004</v>
      </c>
    </row>
    <row r="1917" spans="1:12" x14ac:dyDescent="0.45">
      <c r="A1917" t="s">
        <v>2029</v>
      </c>
      <c r="B1917">
        <v>2010</v>
      </c>
      <c r="C1917" t="s">
        <v>2010</v>
      </c>
      <c r="D1917">
        <v>5.1499999999999997E-2</v>
      </c>
      <c r="E1917">
        <v>5.1499999999999997E-2</v>
      </c>
      <c r="F1917">
        <v>5.1499999999999997E-2</v>
      </c>
      <c r="G1917">
        <v>5.1499999999999997E-2</v>
      </c>
      <c r="H1917">
        <v>5.1499999999999997E-2</v>
      </c>
      <c r="I1917">
        <v>5.1499999999999997E-2</v>
      </c>
      <c r="J1917">
        <v>5.1499999999999997E-2</v>
      </c>
      <c r="K1917">
        <v>5.1499999999999997E-2</v>
      </c>
      <c r="L1917">
        <v>5.1499999999999997E-2</v>
      </c>
    </row>
    <row r="1918" spans="1:12" x14ac:dyDescent="0.45">
      <c r="A1918" t="s">
        <v>2029</v>
      </c>
      <c r="B1918">
        <v>2010</v>
      </c>
      <c r="C1918" t="s">
        <v>2007</v>
      </c>
      <c r="D1918">
        <v>2.7000000000000001E-3</v>
      </c>
      <c r="E1918">
        <v>2.7000000000000001E-3</v>
      </c>
      <c r="F1918">
        <v>2.7000000000000001E-3</v>
      </c>
      <c r="G1918">
        <v>2.7000000000000001E-3</v>
      </c>
      <c r="H1918">
        <v>2.7000000000000001E-3</v>
      </c>
      <c r="I1918">
        <v>2.7000000000000001E-3</v>
      </c>
      <c r="J1918">
        <v>2.7000000000000001E-3</v>
      </c>
      <c r="K1918">
        <v>2.7000000000000001E-3</v>
      </c>
      <c r="L1918">
        <v>2.7000000000000001E-3</v>
      </c>
    </row>
    <row r="1919" spans="1:12" x14ac:dyDescent="0.45">
      <c r="A1919" t="s">
        <v>2029</v>
      </c>
      <c r="B1919">
        <v>2010</v>
      </c>
      <c r="C1919" t="s">
        <v>2009</v>
      </c>
      <c r="D1919">
        <v>5.1499999999999997E-2</v>
      </c>
      <c r="E1919">
        <v>5.1499999999999997E-2</v>
      </c>
      <c r="F1919">
        <v>5.1499999999999997E-2</v>
      </c>
      <c r="G1919">
        <v>5.1499999999999997E-2</v>
      </c>
      <c r="H1919">
        <v>5.1499999999999997E-2</v>
      </c>
      <c r="I1919">
        <v>5.1499999999999997E-2</v>
      </c>
      <c r="J1919">
        <v>5.1499999999999997E-2</v>
      </c>
      <c r="K1919">
        <v>5.1499999999999997E-2</v>
      </c>
      <c r="L1919">
        <v>5.1499999999999997E-2</v>
      </c>
    </row>
    <row r="1920" spans="1:12" x14ac:dyDescent="0.45">
      <c r="A1920" t="s">
        <v>2030</v>
      </c>
      <c r="B1920">
        <v>2010</v>
      </c>
      <c r="C1920" t="s">
        <v>2009</v>
      </c>
      <c r="D1920">
        <v>0.24060000000000001</v>
      </c>
      <c r="E1920">
        <v>0.24060000000000001</v>
      </c>
      <c r="F1920">
        <v>0.24060000000000001</v>
      </c>
      <c r="G1920">
        <v>0.24060000000000001</v>
      </c>
      <c r="H1920">
        <v>0.24060000000000001</v>
      </c>
      <c r="I1920">
        <v>0.24060000000000001</v>
      </c>
      <c r="J1920">
        <v>0.24060000000000001</v>
      </c>
      <c r="K1920">
        <v>0.24060000000000001</v>
      </c>
      <c r="L1920">
        <v>0.24060000000000001</v>
      </c>
    </row>
    <row r="1921" spans="1:12" x14ac:dyDescent="0.45">
      <c r="A1921" t="s">
        <v>2030</v>
      </c>
      <c r="B1921">
        <v>2010</v>
      </c>
      <c r="C1921" t="s">
        <v>2010</v>
      </c>
      <c r="D1921">
        <v>0.22420000000000001</v>
      </c>
      <c r="E1921">
        <v>0.22420000000000001</v>
      </c>
      <c r="F1921">
        <v>0.22420000000000001</v>
      </c>
      <c r="G1921">
        <v>0.22420000000000001</v>
      </c>
      <c r="H1921">
        <v>0.22420000000000001</v>
      </c>
      <c r="I1921">
        <v>0.22420000000000001</v>
      </c>
      <c r="J1921">
        <v>0.22420000000000001</v>
      </c>
      <c r="K1921">
        <v>0.22420000000000001</v>
      </c>
      <c r="L1921">
        <v>0.22420000000000001</v>
      </c>
    </row>
    <row r="1922" spans="1:12" x14ac:dyDescent="0.45">
      <c r="A1922" t="s">
        <v>2030</v>
      </c>
      <c r="B1922">
        <v>2010</v>
      </c>
      <c r="C1922" t="s">
        <v>2006</v>
      </c>
      <c r="D1922">
        <v>1.1631</v>
      </c>
      <c r="E1922">
        <v>1.1631</v>
      </c>
      <c r="F1922">
        <v>1.1631</v>
      </c>
      <c r="G1922">
        <v>1.1631</v>
      </c>
      <c r="H1922">
        <v>1.1631</v>
      </c>
      <c r="I1922">
        <v>1.1631</v>
      </c>
      <c r="J1922">
        <v>1.1631</v>
      </c>
      <c r="K1922">
        <v>1.1631</v>
      </c>
      <c r="L1922">
        <v>1.1631</v>
      </c>
    </row>
    <row r="1923" spans="1:12" x14ac:dyDescent="0.45">
      <c r="A1923" t="s">
        <v>2030</v>
      </c>
      <c r="B1923">
        <v>2010</v>
      </c>
      <c r="C1923" t="s">
        <v>2008</v>
      </c>
      <c r="D1923">
        <v>0.54990000000000006</v>
      </c>
      <c r="E1923">
        <v>0.54990000000000006</v>
      </c>
      <c r="F1923">
        <v>0.54990000000000006</v>
      </c>
      <c r="G1923">
        <v>0.54990000000000006</v>
      </c>
      <c r="H1923">
        <v>0.54990000000000006</v>
      </c>
      <c r="I1923">
        <v>0.54990000000000006</v>
      </c>
      <c r="J1923">
        <v>0.54990000000000006</v>
      </c>
      <c r="K1923">
        <v>0.54990000000000006</v>
      </c>
      <c r="L1923">
        <v>0.54990000000000006</v>
      </c>
    </row>
    <row r="1924" spans="1:12" x14ac:dyDescent="0.45">
      <c r="A1924" t="s">
        <v>2030</v>
      </c>
      <c r="B1924">
        <v>2010</v>
      </c>
      <c r="C1924" t="s">
        <v>2005</v>
      </c>
      <c r="D1924">
        <v>2.2368999999999999</v>
      </c>
      <c r="E1924">
        <v>2.2368999999999999</v>
      </c>
      <c r="F1924">
        <v>2.2368999999999999</v>
      </c>
      <c r="G1924">
        <v>2.2368999999999999</v>
      </c>
      <c r="H1924">
        <v>2.2368999999999999</v>
      </c>
      <c r="I1924">
        <v>2.2368999999999999</v>
      </c>
      <c r="J1924">
        <v>2.2368999999999999</v>
      </c>
      <c r="K1924">
        <v>2.2368999999999999</v>
      </c>
      <c r="L1924">
        <v>2.2368999999999999</v>
      </c>
    </row>
    <row r="1925" spans="1:12" x14ac:dyDescent="0.45">
      <c r="A1925" t="s">
        <v>2030</v>
      </c>
      <c r="B1925">
        <v>2010</v>
      </c>
      <c r="C1925" t="s">
        <v>2011</v>
      </c>
      <c r="D1925">
        <v>4.7199999999999999E-2</v>
      </c>
      <c r="E1925">
        <v>4.7199999999999999E-2</v>
      </c>
      <c r="F1925">
        <v>4.7199999999999999E-2</v>
      </c>
      <c r="G1925">
        <v>4.7199999999999999E-2</v>
      </c>
      <c r="H1925">
        <v>4.7199999999999999E-2</v>
      </c>
      <c r="I1925">
        <v>4.7199999999999999E-2</v>
      </c>
      <c r="J1925">
        <v>4.7199999999999999E-2</v>
      </c>
      <c r="K1925">
        <v>4.7199999999999999E-2</v>
      </c>
      <c r="L1925">
        <v>4.7199999999999999E-2</v>
      </c>
    </row>
    <row r="1926" spans="1:12" x14ac:dyDescent="0.45">
      <c r="A1926" t="s">
        <v>2030</v>
      </c>
      <c r="B1926">
        <v>2010</v>
      </c>
      <c r="C1926" t="s">
        <v>2007</v>
      </c>
      <c r="D1926">
        <v>1.2E-2</v>
      </c>
      <c r="E1926">
        <v>1.2E-2</v>
      </c>
      <c r="F1926">
        <v>1.2E-2</v>
      </c>
      <c r="G1926">
        <v>1.2E-2</v>
      </c>
      <c r="H1926">
        <v>1.2E-2</v>
      </c>
      <c r="I1926">
        <v>1.2E-2</v>
      </c>
      <c r="J1926">
        <v>1.2E-2</v>
      </c>
      <c r="K1926">
        <v>1.2E-2</v>
      </c>
      <c r="L1926">
        <v>1.2E-2</v>
      </c>
    </row>
    <row r="1927" spans="1:12" x14ac:dyDescent="0.45">
      <c r="A1927" t="s">
        <v>2031</v>
      </c>
      <c r="B1927">
        <v>2010</v>
      </c>
      <c r="C1927" t="s">
        <v>2008</v>
      </c>
      <c r="D1927">
        <v>0.61919999999999997</v>
      </c>
      <c r="E1927">
        <v>0.61919999999999997</v>
      </c>
      <c r="F1927">
        <v>0.61919999999999997</v>
      </c>
      <c r="G1927">
        <v>0.61919999999999997</v>
      </c>
      <c r="H1927">
        <v>0.61919999999999997</v>
      </c>
      <c r="I1927">
        <v>0.61919999999999997</v>
      </c>
      <c r="J1927">
        <v>0.61919999999999997</v>
      </c>
      <c r="K1927">
        <v>0.61919999999999997</v>
      </c>
      <c r="L1927">
        <v>0.61919999999999997</v>
      </c>
    </row>
    <row r="1928" spans="1:12" x14ac:dyDescent="0.45">
      <c r="A1928" t="s">
        <v>2031</v>
      </c>
      <c r="B1928">
        <v>2010</v>
      </c>
      <c r="C1928" t="s">
        <v>2010</v>
      </c>
      <c r="D1928">
        <v>0.25240000000000001</v>
      </c>
      <c r="E1928">
        <v>0.25240000000000001</v>
      </c>
      <c r="F1928">
        <v>0.25240000000000001</v>
      </c>
      <c r="G1928">
        <v>0.25240000000000001</v>
      </c>
      <c r="H1928">
        <v>0.25240000000000001</v>
      </c>
      <c r="I1928">
        <v>0.25240000000000001</v>
      </c>
      <c r="J1928">
        <v>0.25240000000000001</v>
      </c>
      <c r="K1928">
        <v>0.25240000000000001</v>
      </c>
      <c r="L1928">
        <v>0.25240000000000001</v>
      </c>
    </row>
    <row r="1929" spans="1:12" x14ac:dyDescent="0.45">
      <c r="A1929" t="s">
        <v>2031</v>
      </c>
      <c r="B1929">
        <v>2010</v>
      </c>
      <c r="C1929" t="s">
        <v>2006</v>
      </c>
      <c r="D1929">
        <v>1.1552</v>
      </c>
      <c r="E1929">
        <v>1.1552</v>
      </c>
      <c r="F1929">
        <v>1.1552</v>
      </c>
      <c r="G1929">
        <v>1.1552</v>
      </c>
      <c r="H1929">
        <v>1.1552</v>
      </c>
      <c r="I1929">
        <v>1.1552</v>
      </c>
      <c r="J1929">
        <v>1.1552</v>
      </c>
      <c r="K1929">
        <v>1.1552</v>
      </c>
      <c r="L1929">
        <v>1.1552</v>
      </c>
    </row>
    <row r="1930" spans="1:12" x14ac:dyDescent="0.45">
      <c r="A1930" t="s">
        <v>2031</v>
      </c>
      <c r="B1930">
        <v>2010</v>
      </c>
      <c r="C1930" t="s">
        <v>2011</v>
      </c>
      <c r="D1930">
        <v>5.3199999999999997E-2</v>
      </c>
      <c r="E1930">
        <v>5.3199999999999997E-2</v>
      </c>
      <c r="F1930">
        <v>5.3199999999999997E-2</v>
      </c>
      <c r="G1930">
        <v>5.3199999999999997E-2</v>
      </c>
      <c r="H1930">
        <v>5.3199999999999997E-2</v>
      </c>
      <c r="I1930">
        <v>5.3199999999999997E-2</v>
      </c>
      <c r="J1930">
        <v>5.3199999999999997E-2</v>
      </c>
      <c r="K1930">
        <v>5.3199999999999997E-2</v>
      </c>
      <c r="L1930">
        <v>5.3199999999999997E-2</v>
      </c>
    </row>
    <row r="1931" spans="1:12" x14ac:dyDescent="0.45">
      <c r="A1931" t="s">
        <v>2031</v>
      </c>
      <c r="B1931">
        <v>2010</v>
      </c>
      <c r="C1931" t="s">
        <v>2005</v>
      </c>
      <c r="D1931">
        <v>2.3207</v>
      </c>
      <c r="E1931">
        <v>2.3207</v>
      </c>
      <c r="F1931">
        <v>2.3207</v>
      </c>
      <c r="G1931">
        <v>2.3207</v>
      </c>
      <c r="H1931">
        <v>2.3207</v>
      </c>
      <c r="I1931">
        <v>2.3207</v>
      </c>
      <c r="J1931">
        <v>2.3207</v>
      </c>
      <c r="K1931">
        <v>2.3207</v>
      </c>
      <c r="L1931">
        <v>2.3207</v>
      </c>
    </row>
    <row r="1932" spans="1:12" x14ac:dyDescent="0.45">
      <c r="A1932" t="s">
        <v>2031</v>
      </c>
      <c r="B1932">
        <v>2010</v>
      </c>
      <c r="C1932" t="s">
        <v>2007</v>
      </c>
      <c r="D1932">
        <v>1.35E-2</v>
      </c>
      <c r="E1932">
        <v>1.35E-2</v>
      </c>
      <c r="F1932">
        <v>1.35E-2</v>
      </c>
      <c r="G1932">
        <v>1.35E-2</v>
      </c>
      <c r="H1932">
        <v>1.35E-2</v>
      </c>
      <c r="I1932">
        <v>1.35E-2</v>
      </c>
      <c r="J1932">
        <v>1.35E-2</v>
      </c>
      <c r="K1932">
        <v>1.35E-2</v>
      </c>
      <c r="L1932">
        <v>1.35E-2</v>
      </c>
    </row>
    <row r="1933" spans="1:12" x14ac:dyDescent="0.45">
      <c r="A1933" t="s">
        <v>2031</v>
      </c>
      <c r="B1933">
        <v>2010</v>
      </c>
      <c r="C1933" t="s">
        <v>2009</v>
      </c>
      <c r="D1933">
        <v>0.22720000000000001</v>
      </c>
      <c r="E1933">
        <v>0.22720000000000001</v>
      </c>
      <c r="F1933">
        <v>0.22720000000000001</v>
      </c>
      <c r="G1933">
        <v>0.22720000000000001</v>
      </c>
      <c r="H1933">
        <v>0.22720000000000001</v>
      </c>
      <c r="I1933">
        <v>0.22720000000000001</v>
      </c>
      <c r="J1933">
        <v>0.22720000000000001</v>
      </c>
      <c r="K1933">
        <v>0.22720000000000001</v>
      </c>
      <c r="L1933">
        <v>0.22720000000000001</v>
      </c>
    </row>
    <row r="1934" spans="1:12" x14ac:dyDescent="0.45">
      <c r="A1934" t="s">
        <v>2032</v>
      </c>
      <c r="B1934">
        <v>2010</v>
      </c>
      <c r="C1934" t="s">
        <v>2005</v>
      </c>
      <c r="D1934">
        <v>3.9205999999999999</v>
      </c>
      <c r="E1934">
        <v>3.9205999999999999</v>
      </c>
      <c r="F1934">
        <v>3.9205999999999999</v>
      </c>
      <c r="G1934">
        <v>3.9205999999999999</v>
      </c>
      <c r="H1934">
        <v>3.9205999999999999</v>
      </c>
      <c r="I1934">
        <v>3.9205999999999999</v>
      </c>
      <c r="J1934">
        <v>3.9205999999999999</v>
      </c>
      <c r="K1934">
        <v>3.9205999999999999</v>
      </c>
      <c r="L1934">
        <v>3.9205999999999999</v>
      </c>
    </row>
    <row r="1935" spans="1:12" x14ac:dyDescent="0.45">
      <c r="A1935" t="s">
        <v>2032</v>
      </c>
      <c r="B1935">
        <v>2010</v>
      </c>
      <c r="C1935" t="s">
        <v>2011</v>
      </c>
      <c r="D1935">
        <v>8.3400000000000002E-2</v>
      </c>
      <c r="E1935">
        <v>8.3400000000000002E-2</v>
      </c>
      <c r="F1935">
        <v>8.3400000000000002E-2</v>
      </c>
      <c r="G1935">
        <v>8.3400000000000002E-2</v>
      </c>
      <c r="H1935">
        <v>8.3400000000000002E-2</v>
      </c>
      <c r="I1935">
        <v>8.3400000000000002E-2</v>
      </c>
      <c r="J1935">
        <v>8.3400000000000002E-2</v>
      </c>
      <c r="K1935">
        <v>8.3400000000000002E-2</v>
      </c>
      <c r="L1935">
        <v>8.3400000000000002E-2</v>
      </c>
    </row>
    <row r="1936" spans="1:12" x14ac:dyDescent="0.45">
      <c r="A1936" t="s">
        <v>2032</v>
      </c>
      <c r="B1936">
        <v>2010</v>
      </c>
      <c r="C1936" t="s">
        <v>2007</v>
      </c>
      <c r="D1936">
        <v>2.1100000000000001E-2</v>
      </c>
      <c r="E1936">
        <v>2.1100000000000001E-2</v>
      </c>
      <c r="F1936">
        <v>2.1100000000000001E-2</v>
      </c>
      <c r="G1936">
        <v>2.1100000000000001E-2</v>
      </c>
      <c r="H1936">
        <v>2.1100000000000001E-2</v>
      </c>
      <c r="I1936">
        <v>2.1100000000000001E-2</v>
      </c>
      <c r="J1936">
        <v>2.1100000000000001E-2</v>
      </c>
      <c r="K1936">
        <v>2.1100000000000001E-2</v>
      </c>
      <c r="L1936">
        <v>2.1100000000000001E-2</v>
      </c>
    </row>
    <row r="1937" spans="1:12" x14ac:dyDescent="0.45">
      <c r="A1937" t="s">
        <v>2032</v>
      </c>
      <c r="B1937">
        <v>2010</v>
      </c>
      <c r="C1937" t="s">
        <v>2009</v>
      </c>
      <c r="D1937">
        <v>0.41670000000000001</v>
      </c>
      <c r="E1937">
        <v>0.41670000000000001</v>
      </c>
      <c r="F1937">
        <v>0.41670000000000001</v>
      </c>
      <c r="G1937">
        <v>0.41670000000000001</v>
      </c>
      <c r="H1937">
        <v>0.41670000000000001</v>
      </c>
      <c r="I1937">
        <v>0.41670000000000001</v>
      </c>
      <c r="J1937">
        <v>0.41670000000000001</v>
      </c>
      <c r="K1937">
        <v>0.41670000000000001</v>
      </c>
      <c r="L1937">
        <v>0.41670000000000001</v>
      </c>
    </row>
    <row r="1938" spans="1:12" x14ac:dyDescent="0.45">
      <c r="A1938" t="s">
        <v>2032</v>
      </c>
      <c r="B1938">
        <v>2010</v>
      </c>
      <c r="C1938" t="s">
        <v>2010</v>
      </c>
      <c r="D1938">
        <v>0.39589999999999997</v>
      </c>
      <c r="E1938">
        <v>0.39589999999999997</v>
      </c>
      <c r="F1938">
        <v>0.39589999999999997</v>
      </c>
      <c r="G1938">
        <v>0.39589999999999997</v>
      </c>
      <c r="H1938">
        <v>0.39589999999999997</v>
      </c>
      <c r="I1938">
        <v>0.39589999999999997</v>
      </c>
      <c r="J1938">
        <v>0.39589999999999997</v>
      </c>
      <c r="K1938">
        <v>0.39589999999999997</v>
      </c>
      <c r="L1938">
        <v>0.39589999999999997</v>
      </c>
    </row>
    <row r="1939" spans="1:12" x14ac:dyDescent="0.45">
      <c r="A1939" t="s">
        <v>2032</v>
      </c>
      <c r="B1939">
        <v>2010</v>
      </c>
      <c r="C1939" t="s">
        <v>2008</v>
      </c>
      <c r="D1939">
        <v>0.97109999999999996</v>
      </c>
      <c r="E1939">
        <v>0.97109999999999996</v>
      </c>
      <c r="F1939">
        <v>0.97109999999999996</v>
      </c>
      <c r="G1939">
        <v>0.97109999999999996</v>
      </c>
      <c r="H1939">
        <v>0.97109999999999996</v>
      </c>
      <c r="I1939">
        <v>0.97109999999999996</v>
      </c>
      <c r="J1939">
        <v>0.97109999999999996</v>
      </c>
      <c r="K1939">
        <v>0.97109999999999996</v>
      </c>
      <c r="L1939">
        <v>0.97109999999999996</v>
      </c>
    </row>
    <row r="1940" spans="1:12" x14ac:dyDescent="0.45">
      <c r="A1940" t="s">
        <v>2032</v>
      </c>
      <c r="B1940">
        <v>2010</v>
      </c>
      <c r="C1940" t="s">
        <v>2006</v>
      </c>
      <c r="D1940">
        <v>2.0323000000000002</v>
      </c>
      <c r="E1940">
        <v>2.0323000000000002</v>
      </c>
      <c r="F1940">
        <v>2.0323000000000002</v>
      </c>
      <c r="G1940">
        <v>2.0323000000000002</v>
      </c>
      <c r="H1940">
        <v>2.0323000000000002</v>
      </c>
      <c r="I1940">
        <v>2.0323000000000002</v>
      </c>
      <c r="J1940">
        <v>2.0323000000000002</v>
      </c>
      <c r="K1940">
        <v>2.0323000000000002</v>
      </c>
      <c r="L1940">
        <v>2.0323000000000002</v>
      </c>
    </row>
    <row r="1941" spans="1:12" x14ac:dyDescent="0.45">
      <c r="A1941" t="s">
        <v>2033</v>
      </c>
      <c r="B1941">
        <v>2010</v>
      </c>
      <c r="C1941" t="s">
        <v>2011</v>
      </c>
      <c r="D1941">
        <v>4.3299999999999998E-2</v>
      </c>
      <c r="E1941">
        <v>4.3299999999999998E-2</v>
      </c>
      <c r="F1941">
        <v>4.3299999999999998E-2</v>
      </c>
      <c r="G1941">
        <v>4.3299999999999998E-2</v>
      </c>
      <c r="H1941">
        <v>4.3299999999999998E-2</v>
      </c>
      <c r="I1941">
        <v>4.3299999999999998E-2</v>
      </c>
      <c r="J1941">
        <v>4.3299999999999998E-2</v>
      </c>
      <c r="K1941">
        <v>4.3299999999999998E-2</v>
      </c>
      <c r="L1941">
        <v>4.3299999999999998E-2</v>
      </c>
    </row>
    <row r="1942" spans="1:12" x14ac:dyDescent="0.45">
      <c r="A1942" t="s">
        <v>2033</v>
      </c>
      <c r="B1942">
        <v>2010</v>
      </c>
      <c r="C1942" t="s">
        <v>2010</v>
      </c>
      <c r="D1942">
        <v>0.20580000000000001</v>
      </c>
      <c r="E1942">
        <v>0.20580000000000001</v>
      </c>
      <c r="F1942">
        <v>0.20580000000000001</v>
      </c>
      <c r="G1942">
        <v>0.20580000000000001</v>
      </c>
      <c r="H1942">
        <v>0.20580000000000001</v>
      </c>
      <c r="I1942">
        <v>0.20580000000000001</v>
      </c>
      <c r="J1942">
        <v>0.20580000000000001</v>
      </c>
      <c r="K1942">
        <v>0.20580000000000001</v>
      </c>
      <c r="L1942">
        <v>0.20580000000000001</v>
      </c>
    </row>
    <row r="1943" spans="1:12" x14ac:dyDescent="0.45">
      <c r="A1943" t="s">
        <v>2033</v>
      </c>
      <c r="B1943">
        <v>2010</v>
      </c>
      <c r="C1943" t="s">
        <v>2009</v>
      </c>
      <c r="D1943">
        <v>0.21629999999999999</v>
      </c>
      <c r="E1943">
        <v>0.21629999999999999</v>
      </c>
      <c r="F1943">
        <v>0.21629999999999999</v>
      </c>
      <c r="G1943">
        <v>0.21629999999999999</v>
      </c>
      <c r="H1943">
        <v>0.21629999999999999</v>
      </c>
      <c r="I1943">
        <v>0.21629999999999999</v>
      </c>
      <c r="J1943">
        <v>0.21629999999999999</v>
      </c>
      <c r="K1943">
        <v>0.21629999999999999</v>
      </c>
      <c r="L1943">
        <v>0.21629999999999999</v>
      </c>
    </row>
    <row r="1944" spans="1:12" x14ac:dyDescent="0.45">
      <c r="A1944" t="s">
        <v>2033</v>
      </c>
      <c r="B1944">
        <v>2010</v>
      </c>
      <c r="C1944" t="s">
        <v>2008</v>
      </c>
      <c r="D1944">
        <v>0.50480000000000003</v>
      </c>
      <c r="E1944">
        <v>0.50480000000000003</v>
      </c>
      <c r="F1944">
        <v>0.50480000000000003</v>
      </c>
      <c r="G1944">
        <v>0.50480000000000003</v>
      </c>
      <c r="H1944">
        <v>0.50480000000000003</v>
      </c>
      <c r="I1944">
        <v>0.50480000000000003</v>
      </c>
      <c r="J1944">
        <v>0.50480000000000003</v>
      </c>
      <c r="K1944">
        <v>0.50480000000000003</v>
      </c>
      <c r="L1944">
        <v>0.50480000000000003</v>
      </c>
    </row>
    <row r="1945" spans="1:12" x14ac:dyDescent="0.45">
      <c r="A1945" t="s">
        <v>2033</v>
      </c>
      <c r="B1945">
        <v>2010</v>
      </c>
      <c r="C1945" t="s">
        <v>2005</v>
      </c>
      <c r="D1945">
        <v>2.1333000000000002</v>
      </c>
      <c r="E1945">
        <v>2.1333000000000002</v>
      </c>
      <c r="F1945">
        <v>2.1333000000000002</v>
      </c>
      <c r="G1945">
        <v>2.1333000000000002</v>
      </c>
      <c r="H1945">
        <v>2.1333000000000002</v>
      </c>
      <c r="I1945">
        <v>2.1333000000000002</v>
      </c>
      <c r="J1945">
        <v>2.1333000000000002</v>
      </c>
      <c r="K1945">
        <v>2.1333000000000002</v>
      </c>
      <c r="L1945">
        <v>2.1333000000000002</v>
      </c>
    </row>
    <row r="1946" spans="1:12" x14ac:dyDescent="0.45">
      <c r="A1946" t="s">
        <v>2033</v>
      </c>
      <c r="B1946">
        <v>2010</v>
      </c>
      <c r="C1946" t="s">
        <v>2007</v>
      </c>
      <c r="D1946">
        <v>1.0999999999999999E-2</v>
      </c>
      <c r="E1946">
        <v>1.0999999999999999E-2</v>
      </c>
      <c r="F1946">
        <v>1.0999999999999999E-2</v>
      </c>
      <c r="G1946">
        <v>1.0999999999999999E-2</v>
      </c>
      <c r="H1946">
        <v>1.0999999999999999E-2</v>
      </c>
      <c r="I1946">
        <v>1.0999999999999999E-2</v>
      </c>
      <c r="J1946">
        <v>1.0999999999999999E-2</v>
      </c>
      <c r="K1946">
        <v>1.0999999999999999E-2</v>
      </c>
      <c r="L1946">
        <v>1.0999999999999999E-2</v>
      </c>
    </row>
    <row r="1947" spans="1:12" x14ac:dyDescent="0.45">
      <c r="A1947" t="s">
        <v>2033</v>
      </c>
      <c r="B1947">
        <v>2010</v>
      </c>
      <c r="C1947" t="s">
        <v>2006</v>
      </c>
      <c r="D1947">
        <v>1.1521999999999999</v>
      </c>
      <c r="E1947">
        <v>1.1521999999999999</v>
      </c>
      <c r="F1947">
        <v>1.1521999999999999</v>
      </c>
      <c r="G1947">
        <v>1.1521999999999999</v>
      </c>
      <c r="H1947">
        <v>1.1521999999999999</v>
      </c>
      <c r="I1947">
        <v>1.1521999999999999</v>
      </c>
      <c r="J1947">
        <v>1.1521999999999999</v>
      </c>
      <c r="K1947">
        <v>1.1521999999999999</v>
      </c>
      <c r="L1947">
        <v>1.1521999999999999</v>
      </c>
    </row>
    <row r="1948" spans="1:12" x14ac:dyDescent="0.45">
      <c r="A1948" t="s">
        <v>2034</v>
      </c>
      <c r="B1948">
        <v>2010</v>
      </c>
      <c r="C1948" t="s">
        <v>2009</v>
      </c>
      <c r="D1948">
        <v>0.12520000000000001</v>
      </c>
      <c r="E1948">
        <v>0.12520000000000001</v>
      </c>
      <c r="F1948">
        <v>0.12520000000000001</v>
      </c>
      <c r="G1948">
        <v>0.12520000000000001</v>
      </c>
      <c r="H1948">
        <v>0.12520000000000001</v>
      </c>
      <c r="I1948">
        <v>0.12520000000000001</v>
      </c>
      <c r="J1948">
        <v>0.12520000000000001</v>
      </c>
      <c r="K1948">
        <v>0.12520000000000001</v>
      </c>
      <c r="L1948">
        <v>0.12520000000000001</v>
      </c>
    </row>
    <row r="1949" spans="1:12" x14ac:dyDescent="0.45">
      <c r="A1949" t="s">
        <v>2034</v>
      </c>
      <c r="B1949">
        <v>2010</v>
      </c>
      <c r="C1949" t="s">
        <v>2006</v>
      </c>
      <c r="D1949">
        <v>0.75970000000000004</v>
      </c>
      <c r="E1949">
        <v>0.75970000000000004</v>
      </c>
      <c r="F1949">
        <v>0.75970000000000004</v>
      </c>
      <c r="G1949">
        <v>0.75970000000000004</v>
      </c>
      <c r="H1949">
        <v>0.75970000000000004</v>
      </c>
      <c r="I1949">
        <v>0.75970000000000004</v>
      </c>
      <c r="J1949">
        <v>0.75970000000000004</v>
      </c>
      <c r="K1949">
        <v>0.75970000000000004</v>
      </c>
      <c r="L1949">
        <v>0.75970000000000004</v>
      </c>
    </row>
    <row r="1950" spans="1:12" x14ac:dyDescent="0.45">
      <c r="A1950" t="s">
        <v>2034</v>
      </c>
      <c r="B1950">
        <v>2010</v>
      </c>
      <c r="C1950" t="s">
        <v>2005</v>
      </c>
      <c r="D1950">
        <v>1.3042</v>
      </c>
      <c r="E1950">
        <v>1.3042</v>
      </c>
      <c r="F1950">
        <v>1.3042</v>
      </c>
      <c r="G1950">
        <v>1.3042</v>
      </c>
      <c r="H1950">
        <v>1.3042</v>
      </c>
      <c r="I1950">
        <v>1.3042</v>
      </c>
      <c r="J1950">
        <v>1.3042</v>
      </c>
      <c r="K1950">
        <v>1.3042</v>
      </c>
      <c r="L1950">
        <v>1.3042</v>
      </c>
    </row>
    <row r="1951" spans="1:12" x14ac:dyDescent="0.45">
      <c r="A1951" t="s">
        <v>2034</v>
      </c>
      <c r="B1951">
        <v>2010</v>
      </c>
      <c r="C1951" t="s">
        <v>2007</v>
      </c>
      <c r="D1951">
        <v>6.0000000000000001E-3</v>
      </c>
      <c r="E1951">
        <v>6.0000000000000001E-3</v>
      </c>
      <c r="F1951">
        <v>6.0000000000000001E-3</v>
      </c>
      <c r="G1951">
        <v>6.0000000000000001E-3</v>
      </c>
      <c r="H1951">
        <v>6.0000000000000001E-3</v>
      </c>
      <c r="I1951">
        <v>6.0000000000000001E-3</v>
      </c>
      <c r="J1951">
        <v>6.0000000000000001E-3</v>
      </c>
      <c r="K1951">
        <v>6.0000000000000001E-3</v>
      </c>
      <c r="L1951">
        <v>6.0000000000000001E-3</v>
      </c>
    </row>
    <row r="1952" spans="1:12" x14ac:dyDescent="0.45">
      <c r="A1952" t="s">
        <v>2034</v>
      </c>
      <c r="B1952">
        <v>2010</v>
      </c>
      <c r="C1952" t="s">
        <v>2010</v>
      </c>
      <c r="D1952">
        <v>0.1128</v>
      </c>
      <c r="E1952">
        <v>0.1128</v>
      </c>
      <c r="F1952">
        <v>0.1128</v>
      </c>
      <c r="G1952">
        <v>0.1128</v>
      </c>
      <c r="H1952">
        <v>0.1128</v>
      </c>
      <c r="I1952">
        <v>0.1128</v>
      </c>
      <c r="J1952">
        <v>0.1128</v>
      </c>
      <c r="K1952">
        <v>0.1128</v>
      </c>
      <c r="L1952">
        <v>0.1128</v>
      </c>
    </row>
    <row r="1953" spans="1:12" x14ac:dyDescent="0.45">
      <c r="A1953" t="s">
        <v>2034</v>
      </c>
      <c r="B1953">
        <v>2010</v>
      </c>
      <c r="C1953" t="s">
        <v>2011</v>
      </c>
      <c r="D1953">
        <v>2.3800000000000002E-2</v>
      </c>
      <c r="E1953">
        <v>2.3800000000000002E-2</v>
      </c>
      <c r="F1953">
        <v>2.3800000000000002E-2</v>
      </c>
      <c r="G1953">
        <v>2.3800000000000002E-2</v>
      </c>
      <c r="H1953">
        <v>2.3800000000000002E-2</v>
      </c>
      <c r="I1953">
        <v>2.3800000000000002E-2</v>
      </c>
      <c r="J1953">
        <v>2.3800000000000002E-2</v>
      </c>
      <c r="K1953">
        <v>2.3800000000000002E-2</v>
      </c>
      <c r="L1953">
        <v>2.3800000000000002E-2</v>
      </c>
    </row>
    <row r="1954" spans="1:12" x14ac:dyDescent="0.45">
      <c r="A1954" t="s">
        <v>2034</v>
      </c>
      <c r="B1954">
        <v>2010</v>
      </c>
      <c r="C1954" t="s">
        <v>2008</v>
      </c>
      <c r="D1954">
        <v>0.2767</v>
      </c>
      <c r="E1954">
        <v>0.2767</v>
      </c>
      <c r="F1954">
        <v>0.2767</v>
      </c>
      <c r="G1954">
        <v>0.2767</v>
      </c>
      <c r="H1954">
        <v>0.2767</v>
      </c>
      <c r="I1954">
        <v>0.2767</v>
      </c>
      <c r="J1954">
        <v>0.2767</v>
      </c>
      <c r="K1954">
        <v>0.2767</v>
      </c>
      <c r="L1954">
        <v>0.2767</v>
      </c>
    </row>
    <row r="1955" spans="1:12" x14ac:dyDescent="0.45">
      <c r="A1955" t="s">
        <v>2035</v>
      </c>
      <c r="B1955">
        <v>2010</v>
      </c>
      <c r="C1955" t="s">
        <v>2007</v>
      </c>
      <c r="D1955">
        <v>1.2E-2</v>
      </c>
      <c r="E1955">
        <v>1.2E-2</v>
      </c>
      <c r="F1955">
        <v>1.2E-2</v>
      </c>
      <c r="G1955">
        <v>1.2E-2</v>
      </c>
      <c r="H1955">
        <v>1.2E-2</v>
      </c>
      <c r="I1955">
        <v>1.2E-2</v>
      </c>
      <c r="J1955">
        <v>1.2E-2</v>
      </c>
      <c r="K1955">
        <v>1.2E-2</v>
      </c>
      <c r="L1955">
        <v>1.2E-2</v>
      </c>
    </row>
    <row r="1956" spans="1:12" x14ac:dyDescent="0.45">
      <c r="A1956" t="s">
        <v>2035</v>
      </c>
      <c r="B1956">
        <v>2010</v>
      </c>
      <c r="C1956" t="s">
        <v>2009</v>
      </c>
      <c r="D1956">
        <v>0.2432</v>
      </c>
      <c r="E1956">
        <v>0.2432</v>
      </c>
      <c r="F1956">
        <v>0.2432</v>
      </c>
      <c r="G1956">
        <v>0.2432</v>
      </c>
      <c r="H1956">
        <v>0.2432</v>
      </c>
      <c r="I1956">
        <v>0.2432</v>
      </c>
      <c r="J1956">
        <v>0.2432</v>
      </c>
      <c r="K1956">
        <v>0.2432</v>
      </c>
      <c r="L1956">
        <v>0.2432</v>
      </c>
    </row>
    <row r="1957" spans="1:12" x14ac:dyDescent="0.45">
      <c r="A1957" t="s">
        <v>2035</v>
      </c>
      <c r="B1957">
        <v>2010</v>
      </c>
      <c r="C1957" t="s">
        <v>2005</v>
      </c>
      <c r="D1957">
        <v>2.3292999999999999</v>
      </c>
      <c r="E1957">
        <v>2.3292999999999999</v>
      </c>
      <c r="F1957">
        <v>2.3292999999999999</v>
      </c>
      <c r="G1957">
        <v>2.3292999999999999</v>
      </c>
      <c r="H1957">
        <v>2.3292999999999999</v>
      </c>
      <c r="I1957">
        <v>2.3292999999999999</v>
      </c>
      <c r="J1957">
        <v>2.3292999999999999</v>
      </c>
      <c r="K1957">
        <v>2.3292999999999999</v>
      </c>
      <c r="L1957">
        <v>2.3292999999999999</v>
      </c>
    </row>
    <row r="1958" spans="1:12" x14ac:dyDescent="0.45">
      <c r="A1958" t="s">
        <v>2035</v>
      </c>
      <c r="B1958">
        <v>2010</v>
      </c>
      <c r="C1958" t="s">
        <v>2006</v>
      </c>
      <c r="D1958">
        <v>1.2504</v>
      </c>
      <c r="E1958">
        <v>1.2504</v>
      </c>
      <c r="F1958">
        <v>1.2504</v>
      </c>
      <c r="G1958">
        <v>1.2504</v>
      </c>
      <c r="H1958">
        <v>1.2504</v>
      </c>
      <c r="I1958">
        <v>1.2504</v>
      </c>
      <c r="J1958">
        <v>1.2504</v>
      </c>
      <c r="K1958">
        <v>1.2504</v>
      </c>
      <c r="L1958">
        <v>1.2504</v>
      </c>
    </row>
    <row r="1959" spans="1:12" x14ac:dyDescent="0.45">
      <c r="A1959" t="s">
        <v>2035</v>
      </c>
      <c r="B1959">
        <v>2010</v>
      </c>
      <c r="C1959" t="s">
        <v>2010</v>
      </c>
      <c r="D1959">
        <v>0.2248</v>
      </c>
      <c r="E1959">
        <v>0.2248</v>
      </c>
      <c r="F1959">
        <v>0.2248</v>
      </c>
      <c r="G1959">
        <v>0.2248</v>
      </c>
      <c r="H1959">
        <v>0.2248</v>
      </c>
      <c r="I1959">
        <v>0.2248</v>
      </c>
      <c r="J1959">
        <v>0.2248</v>
      </c>
      <c r="K1959">
        <v>0.2248</v>
      </c>
      <c r="L1959">
        <v>0.2248</v>
      </c>
    </row>
    <row r="1960" spans="1:12" x14ac:dyDescent="0.45">
      <c r="A1960" t="s">
        <v>2035</v>
      </c>
      <c r="B1960">
        <v>2010</v>
      </c>
      <c r="C1960" t="s">
        <v>2011</v>
      </c>
      <c r="D1960">
        <v>4.7300000000000002E-2</v>
      </c>
      <c r="E1960">
        <v>4.7300000000000002E-2</v>
      </c>
      <c r="F1960">
        <v>4.7300000000000002E-2</v>
      </c>
      <c r="G1960">
        <v>4.7300000000000002E-2</v>
      </c>
      <c r="H1960">
        <v>4.7300000000000002E-2</v>
      </c>
      <c r="I1960">
        <v>4.7300000000000002E-2</v>
      </c>
      <c r="J1960">
        <v>4.7300000000000002E-2</v>
      </c>
      <c r="K1960">
        <v>4.7300000000000002E-2</v>
      </c>
      <c r="L1960">
        <v>4.7300000000000002E-2</v>
      </c>
    </row>
    <row r="1961" spans="1:12" x14ac:dyDescent="0.45">
      <c r="A1961" t="s">
        <v>2035</v>
      </c>
      <c r="B1961">
        <v>2010</v>
      </c>
      <c r="C1961" t="s">
        <v>2008</v>
      </c>
      <c r="D1961">
        <v>0.55149999999999999</v>
      </c>
      <c r="E1961">
        <v>0.55149999999999999</v>
      </c>
      <c r="F1961">
        <v>0.55149999999999999</v>
      </c>
      <c r="G1961">
        <v>0.55149999999999999</v>
      </c>
      <c r="H1961">
        <v>0.55149999999999999</v>
      </c>
      <c r="I1961">
        <v>0.55149999999999999</v>
      </c>
      <c r="J1961">
        <v>0.55149999999999999</v>
      </c>
      <c r="K1961">
        <v>0.55149999999999999</v>
      </c>
      <c r="L1961">
        <v>0.55149999999999999</v>
      </c>
    </row>
    <row r="1962" spans="1:12" x14ac:dyDescent="0.45">
      <c r="A1962" t="s">
        <v>2036</v>
      </c>
      <c r="B1962">
        <v>2010</v>
      </c>
      <c r="C1962" t="s">
        <v>2006</v>
      </c>
      <c r="D1962">
        <v>0.22819999999999999</v>
      </c>
      <c r="E1962">
        <v>0.22819999999999999</v>
      </c>
      <c r="F1962">
        <v>0.22819999999999999</v>
      </c>
      <c r="G1962">
        <v>0.22819999999999999</v>
      </c>
      <c r="H1962">
        <v>0.22819999999999999</v>
      </c>
      <c r="I1962">
        <v>0.22819999999999999</v>
      </c>
      <c r="J1962">
        <v>0.22819999999999999</v>
      </c>
      <c r="K1962">
        <v>0.22819999999999999</v>
      </c>
      <c r="L1962">
        <v>0.22819999999999999</v>
      </c>
    </row>
    <row r="1963" spans="1:12" x14ac:dyDescent="0.45">
      <c r="A1963" t="s">
        <v>2036</v>
      </c>
      <c r="B1963">
        <v>2010</v>
      </c>
      <c r="C1963" t="s">
        <v>2011</v>
      </c>
      <c r="D1963">
        <v>7.7000000000000002E-3</v>
      </c>
      <c r="E1963">
        <v>7.7000000000000002E-3</v>
      </c>
      <c r="F1963">
        <v>7.7000000000000002E-3</v>
      </c>
      <c r="G1963">
        <v>7.7000000000000002E-3</v>
      </c>
      <c r="H1963">
        <v>7.7000000000000002E-3</v>
      </c>
      <c r="I1963">
        <v>7.7000000000000002E-3</v>
      </c>
      <c r="J1963">
        <v>7.7000000000000002E-3</v>
      </c>
      <c r="K1963">
        <v>7.7000000000000002E-3</v>
      </c>
      <c r="L1963">
        <v>7.7000000000000002E-3</v>
      </c>
    </row>
    <row r="1964" spans="1:12" x14ac:dyDescent="0.45">
      <c r="A1964" t="s">
        <v>2036</v>
      </c>
      <c r="B1964">
        <v>2010</v>
      </c>
      <c r="C1964" t="s">
        <v>2008</v>
      </c>
      <c r="D1964">
        <v>9.0200000000000002E-2</v>
      </c>
      <c r="E1964">
        <v>9.0200000000000002E-2</v>
      </c>
      <c r="F1964">
        <v>9.0200000000000002E-2</v>
      </c>
      <c r="G1964">
        <v>9.0200000000000002E-2</v>
      </c>
      <c r="H1964">
        <v>9.0200000000000002E-2</v>
      </c>
      <c r="I1964">
        <v>9.0200000000000002E-2</v>
      </c>
      <c r="J1964">
        <v>9.0200000000000002E-2</v>
      </c>
      <c r="K1964">
        <v>9.0200000000000002E-2</v>
      </c>
      <c r="L1964">
        <v>9.0200000000000002E-2</v>
      </c>
    </row>
    <row r="1965" spans="1:12" x14ac:dyDescent="0.45">
      <c r="A1965" t="s">
        <v>2036</v>
      </c>
      <c r="B1965">
        <v>2010</v>
      </c>
      <c r="C1965" t="s">
        <v>2009</v>
      </c>
      <c r="D1965">
        <v>3.5700000000000003E-2</v>
      </c>
      <c r="E1965">
        <v>3.5700000000000003E-2</v>
      </c>
      <c r="F1965">
        <v>3.5700000000000003E-2</v>
      </c>
      <c r="G1965">
        <v>3.5700000000000003E-2</v>
      </c>
      <c r="H1965">
        <v>3.5700000000000003E-2</v>
      </c>
      <c r="I1965">
        <v>3.5700000000000003E-2</v>
      </c>
      <c r="J1965">
        <v>3.5700000000000003E-2</v>
      </c>
      <c r="K1965">
        <v>3.5700000000000003E-2</v>
      </c>
      <c r="L1965">
        <v>3.5700000000000003E-2</v>
      </c>
    </row>
    <row r="1966" spans="1:12" x14ac:dyDescent="0.45">
      <c r="A1966" t="s">
        <v>2036</v>
      </c>
      <c r="B1966">
        <v>2010</v>
      </c>
      <c r="C1966" t="s">
        <v>2010</v>
      </c>
      <c r="D1966">
        <v>3.6799999999999999E-2</v>
      </c>
      <c r="E1966">
        <v>3.6799999999999999E-2</v>
      </c>
      <c r="F1966">
        <v>3.6799999999999999E-2</v>
      </c>
      <c r="G1966">
        <v>3.6799999999999999E-2</v>
      </c>
      <c r="H1966">
        <v>3.6799999999999999E-2</v>
      </c>
      <c r="I1966">
        <v>3.6799999999999999E-2</v>
      </c>
      <c r="J1966">
        <v>3.6799999999999999E-2</v>
      </c>
      <c r="K1966">
        <v>3.6799999999999999E-2</v>
      </c>
      <c r="L1966">
        <v>3.6799999999999999E-2</v>
      </c>
    </row>
    <row r="1967" spans="1:12" x14ac:dyDescent="0.45">
      <c r="A1967" t="s">
        <v>2036</v>
      </c>
      <c r="B1967">
        <v>2010</v>
      </c>
      <c r="C1967" t="s">
        <v>2005</v>
      </c>
      <c r="D1967">
        <v>0.40060000000000001</v>
      </c>
      <c r="E1967">
        <v>0.40060000000000001</v>
      </c>
      <c r="F1967">
        <v>0.40060000000000001</v>
      </c>
      <c r="G1967">
        <v>0.40060000000000001</v>
      </c>
      <c r="H1967">
        <v>0.40060000000000001</v>
      </c>
      <c r="I1967">
        <v>0.40060000000000001</v>
      </c>
      <c r="J1967">
        <v>0.40060000000000001</v>
      </c>
      <c r="K1967">
        <v>0.40060000000000001</v>
      </c>
      <c r="L1967">
        <v>0.40060000000000001</v>
      </c>
    </row>
    <row r="1968" spans="1:12" x14ac:dyDescent="0.45">
      <c r="A1968" t="s">
        <v>2036</v>
      </c>
      <c r="B1968">
        <v>2010</v>
      </c>
      <c r="C1968" t="s">
        <v>2007</v>
      </c>
      <c r="D1968">
        <v>2E-3</v>
      </c>
      <c r="E1968">
        <v>2E-3</v>
      </c>
      <c r="F1968">
        <v>2E-3</v>
      </c>
      <c r="G1968">
        <v>2E-3</v>
      </c>
      <c r="H1968">
        <v>2E-3</v>
      </c>
      <c r="I1968">
        <v>2E-3</v>
      </c>
      <c r="J1968">
        <v>2E-3</v>
      </c>
      <c r="K1968">
        <v>2E-3</v>
      </c>
      <c r="L1968">
        <v>2E-3</v>
      </c>
    </row>
    <row r="1969" spans="1:12" x14ac:dyDescent="0.45">
      <c r="A1969" t="s">
        <v>2037</v>
      </c>
      <c r="B1969">
        <v>2010</v>
      </c>
      <c r="C1969" t="s">
        <v>2011</v>
      </c>
      <c r="D1969">
        <v>1.41E-2</v>
      </c>
      <c r="E1969">
        <v>1.41E-2</v>
      </c>
      <c r="F1969">
        <v>1.41E-2</v>
      </c>
      <c r="G1969">
        <v>1.41E-2</v>
      </c>
      <c r="H1969">
        <v>1.41E-2</v>
      </c>
      <c r="I1969">
        <v>1.41E-2</v>
      </c>
      <c r="J1969">
        <v>1.41E-2</v>
      </c>
      <c r="K1969">
        <v>1.41E-2</v>
      </c>
      <c r="L1969">
        <v>1.41E-2</v>
      </c>
    </row>
    <row r="1970" spans="1:12" x14ac:dyDescent="0.45">
      <c r="A1970" t="s">
        <v>2037</v>
      </c>
      <c r="B1970">
        <v>2010</v>
      </c>
      <c r="C1970" t="s">
        <v>2008</v>
      </c>
      <c r="D1970">
        <v>0.16470000000000001</v>
      </c>
      <c r="E1970">
        <v>0.16470000000000001</v>
      </c>
      <c r="F1970">
        <v>0.16470000000000001</v>
      </c>
      <c r="G1970">
        <v>0.16470000000000001</v>
      </c>
      <c r="H1970">
        <v>0.16470000000000001</v>
      </c>
      <c r="I1970">
        <v>0.16470000000000001</v>
      </c>
      <c r="J1970">
        <v>0.16470000000000001</v>
      </c>
      <c r="K1970">
        <v>0.16470000000000001</v>
      </c>
      <c r="L1970">
        <v>0.16470000000000001</v>
      </c>
    </row>
    <row r="1971" spans="1:12" x14ac:dyDescent="0.45">
      <c r="A1971" t="s">
        <v>2037</v>
      </c>
      <c r="B1971">
        <v>2010</v>
      </c>
      <c r="C1971" t="s">
        <v>2007</v>
      </c>
      <c r="D1971">
        <v>3.5999999999999999E-3</v>
      </c>
      <c r="E1971">
        <v>3.5999999999999999E-3</v>
      </c>
      <c r="F1971">
        <v>3.5999999999999999E-3</v>
      </c>
      <c r="G1971">
        <v>3.5999999999999999E-3</v>
      </c>
      <c r="H1971">
        <v>3.5999999999999999E-3</v>
      </c>
      <c r="I1971">
        <v>3.5999999999999999E-3</v>
      </c>
      <c r="J1971">
        <v>3.5999999999999999E-3</v>
      </c>
      <c r="K1971">
        <v>3.5999999999999999E-3</v>
      </c>
      <c r="L1971">
        <v>3.5999999999999999E-3</v>
      </c>
    </row>
    <row r="1972" spans="1:12" x14ac:dyDescent="0.45">
      <c r="A1972" t="s">
        <v>2037</v>
      </c>
      <c r="B1972">
        <v>2010</v>
      </c>
      <c r="C1972" t="s">
        <v>2009</v>
      </c>
      <c r="D1972">
        <v>7.1999999999999995E-2</v>
      </c>
      <c r="E1972">
        <v>7.1999999999999995E-2</v>
      </c>
      <c r="F1972">
        <v>7.1999999999999995E-2</v>
      </c>
      <c r="G1972">
        <v>7.1999999999999995E-2</v>
      </c>
      <c r="H1972">
        <v>7.1999999999999995E-2</v>
      </c>
      <c r="I1972">
        <v>7.1999999999999995E-2</v>
      </c>
      <c r="J1972">
        <v>7.1999999999999995E-2</v>
      </c>
      <c r="K1972">
        <v>7.1999999999999995E-2</v>
      </c>
      <c r="L1972">
        <v>7.1999999999999995E-2</v>
      </c>
    </row>
    <row r="1973" spans="1:12" x14ac:dyDescent="0.45">
      <c r="A1973" t="s">
        <v>2037</v>
      </c>
      <c r="B1973">
        <v>2010</v>
      </c>
      <c r="C1973" t="s">
        <v>2010</v>
      </c>
      <c r="D1973">
        <v>6.7199999999999996E-2</v>
      </c>
      <c r="E1973">
        <v>6.7199999999999996E-2</v>
      </c>
      <c r="F1973">
        <v>6.7199999999999996E-2</v>
      </c>
      <c r="G1973">
        <v>6.7199999999999996E-2</v>
      </c>
      <c r="H1973">
        <v>6.7199999999999996E-2</v>
      </c>
      <c r="I1973">
        <v>6.7199999999999996E-2</v>
      </c>
      <c r="J1973">
        <v>6.7199999999999996E-2</v>
      </c>
      <c r="K1973">
        <v>6.7199999999999996E-2</v>
      </c>
      <c r="L1973">
        <v>6.7199999999999996E-2</v>
      </c>
    </row>
    <row r="1974" spans="1:12" x14ac:dyDescent="0.45">
      <c r="A1974" t="s">
        <v>2037</v>
      </c>
      <c r="B1974">
        <v>2010</v>
      </c>
      <c r="C1974" t="s">
        <v>2005</v>
      </c>
      <c r="D1974">
        <v>0.70379999999999998</v>
      </c>
      <c r="E1974">
        <v>0.70379999999999998</v>
      </c>
      <c r="F1974">
        <v>0.70379999999999998</v>
      </c>
      <c r="G1974">
        <v>0.70379999999999998</v>
      </c>
      <c r="H1974">
        <v>0.70379999999999998</v>
      </c>
      <c r="I1974">
        <v>0.70379999999999998</v>
      </c>
      <c r="J1974">
        <v>0.70379999999999998</v>
      </c>
      <c r="K1974">
        <v>0.70379999999999998</v>
      </c>
      <c r="L1974">
        <v>0.70379999999999998</v>
      </c>
    </row>
    <row r="1975" spans="1:12" x14ac:dyDescent="0.45">
      <c r="A1975" t="s">
        <v>2037</v>
      </c>
      <c r="B1975">
        <v>2010</v>
      </c>
      <c r="C1975" t="s">
        <v>2006</v>
      </c>
      <c r="D1975">
        <v>0.38219999999999998</v>
      </c>
      <c r="E1975">
        <v>0.38219999999999998</v>
      </c>
      <c r="F1975">
        <v>0.38219999999999998</v>
      </c>
      <c r="G1975">
        <v>0.38219999999999998</v>
      </c>
      <c r="H1975">
        <v>0.38219999999999998</v>
      </c>
      <c r="I1975">
        <v>0.38219999999999998</v>
      </c>
      <c r="J1975">
        <v>0.38219999999999998</v>
      </c>
      <c r="K1975">
        <v>0.38219999999999998</v>
      </c>
      <c r="L1975">
        <v>0.38219999999999998</v>
      </c>
    </row>
    <row r="1976" spans="1:12" x14ac:dyDescent="0.45">
      <c r="A1976" t="s">
        <v>2038</v>
      </c>
      <c r="B1976">
        <v>2010</v>
      </c>
      <c r="C1976" t="s">
        <v>2011</v>
      </c>
      <c r="D1976">
        <v>2.1499999999999998E-2</v>
      </c>
      <c r="E1976">
        <v>2.1499999999999998E-2</v>
      </c>
      <c r="F1976">
        <v>2.1499999999999998E-2</v>
      </c>
      <c r="G1976">
        <v>2.1499999999999998E-2</v>
      </c>
      <c r="H1976">
        <v>2.1499999999999998E-2</v>
      </c>
      <c r="I1976">
        <v>2.1499999999999998E-2</v>
      </c>
      <c r="J1976">
        <v>2.1499999999999998E-2</v>
      </c>
      <c r="K1976">
        <v>2.1499999999999998E-2</v>
      </c>
      <c r="L1976">
        <v>2.1499999999999998E-2</v>
      </c>
    </row>
    <row r="1977" spans="1:12" x14ac:dyDescent="0.45">
      <c r="A1977" t="s">
        <v>2038</v>
      </c>
      <c r="B1977">
        <v>2010</v>
      </c>
      <c r="C1977" t="s">
        <v>2007</v>
      </c>
      <c r="D1977">
        <v>5.4000000000000003E-3</v>
      </c>
      <c r="E1977">
        <v>5.4000000000000003E-3</v>
      </c>
      <c r="F1977">
        <v>5.4000000000000003E-3</v>
      </c>
      <c r="G1977">
        <v>5.4000000000000003E-3</v>
      </c>
      <c r="H1977">
        <v>5.4000000000000003E-3</v>
      </c>
      <c r="I1977">
        <v>5.4000000000000003E-3</v>
      </c>
      <c r="J1977">
        <v>5.4000000000000003E-3</v>
      </c>
      <c r="K1977">
        <v>5.4000000000000003E-3</v>
      </c>
      <c r="L1977">
        <v>5.4000000000000003E-3</v>
      </c>
    </row>
    <row r="1978" spans="1:12" x14ac:dyDescent="0.45">
      <c r="A1978" t="s">
        <v>2038</v>
      </c>
      <c r="B1978">
        <v>2010</v>
      </c>
      <c r="C1978" t="s">
        <v>2008</v>
      </c>
      <c r="D1978">
        <v>0.2505</v>
      </c>
      <c r="E1978">
        <v>0.2505</v>
      </c>
      <c r="F1978">
        <v>0.2505</v>
      </c>
      <c r="G1978">
        <v>0.2505</v>
      </c>
      <c r="H1978">
        <v>0.2505</v>
      </c>
      <c r="I1978">
        <v>0.2505</v>
      </c>
      <c r="J1978">
        <v>0.2505</v>
      </c>
      <c r="K1978">
        <v>0.2505</v>
      </c>
      <c r="L1978">
        <v>0.2505</v>
      </c>
    </row>
    <row r="1979" spans="1:12" x14ac:dyDescent="0.45">
      <c r="A1979" t="s">
        <v>2038</v>
      </c>
      <c r="B1979">
        <v>2010</v>
      </c>
      <c r="C1979" t="s">
        <v>2009</v>
      </c>
      <c r="D1979">
        <v>9.35E-2</v>
      </c>
      <c r="E1979">
        <v>9.35E-2</v>
      </c>
      <c r="F1979">
        <v>9.35E-2</v>
      </c>
      <c r="G1979">
        <v>9.35E-2</v>
      </c>
      <c r="H1979">
        <v>9.35E-2</v>
      </c>
      <c r="I1979">
        <v>9.35E-2</v>
      </c>
      <c r="J1979">
        <v>9.35E-2</v>
      </c>
      <c r="K1979">
        <v>9.35E-2</v>
      </c>
      <c r="L1979">
        <v>9.35E-2</v>
      </c>
    </row>
    <row r="1980" spans="1:12" x14ac:dyDescent="0.45">
      <c r="A1980" t="s">
        <v>2038</v>
      </c>
      <c r="B1980">
        <v>2010</v>
      </c>
      <c r="C1980" t="s">
        <v>2010</v>
      </c>
      <c r="D1980">
        <v>0.1021</v>
      </c>
      <c r="E1980">
        <v>0.1021</v>
      </c>
      <c r="F1980">
        <v>0.1021</v>
      </c>
      <c r="G1980">
        <v>0.1021</v>
      </c>
      <c r="H1980">
        <v>0.1021</v>
      </c>
      <c r="I1980">
        <v>0.1021</v>
      </c>
      <c r="J1980">
        <v>0.1021</v>
      </c>
      <c r="K1980">
        <v>0.1021</v>
      </c>
      <c r="L1980">
        <v>0.1021</v>
      </c>
    </row>
    <row r="1981" spans="1:12" x14ac:dyDescent="0.45">
      <c r="A1981" t="s">
        <v>2038</v>
      </c>
      <c r="B1981">
        <v>2010</v>
      </c>
      <c r="C1981" t="s">
        <v>2005</v>
      </c>
      <c r="D1981">
        <v>0.99199999999999999</v>
      </c>
      <c r="E1981">
        <v>0.99199999999999999</v>
      </c>
      <c r="F1981">
        <v>0.99199999999999999</v>
      </c>
      <c r="G1981">
        <v>0.99199999999999999</v>
      </c>
      <c r="H1981">
        <v>0.99199999999999999</v>
      </c>
      <c r="I1981">
        <v>0.99199999999999999</v>
      </c>
      <c r="J1981">
        <v>0.99199999999999999</v>
      </c>
      <c r="K1981">
        <v>0.99199999999999999</v>
      </c>
      <c r="L1981">
        <v>0.99199999999999999</v>
      </c>
    </row>
    <row r="1982" spans="1:12" x14ac:dyDescent="0.45">
      <c r="A1982" t="s">
        <v>2038</v>
      </c>
      <c r="B1982">
        <v>2010</v>
      </c>
      <c r="C1982" t="s">
        <v>2006</v>
      </c>
      <c r="D1982">
        <v>0.51880000000000004</v>
      </c>
      <c r="E1982">
        <v>0.51880000000000004</v>
      </c>
      <c r="F1982">
        <v>0.51880000000000004</v>
      </c>
      <c r="G1982">
        <v>0.51880000000000004</v>
      </c>
      <c r="H1982">
        <v>0.51880000000000004</v>
      </c>
      <c r="I1982">
        <v>0.51880000000000004</v>
      </c>
      <c r="J1982">
        <v>0.51880000000000004</v>
      </c>
      <c r="K1982">
        <v>0.51880000000000004</v>
      </c>
      <c r="L1982">
        <v>0.51880000000000004</v>
      </c>
    </row>
    <row r="1983" spans="1:12" x14ac:dyDescent="0.45">
      <c r="A1983" t="s">
        <v>2039</v>
      </c>
      <c r="B1983">
        <v>2010</v>
      </c>
      <c r="C1983" t="s">
        <v>2008</v>
      </c>
      <c r="D1983">
        <v>0.129</v>
      </c>
      <c r="E1983">
        <v>0.129</v>
      </c>
      <c r="F1983">
        <v>0.129</v>
      </c>
      <c r="G1983">
        <v>0.129</v>
      </c>
      <c r="H1983">
        <v>0.129</v>
      </c>
      <c r="I1983">
        <v>0.129</v>
      </c>
      <c r="J1983">
        <v>0.129</v>
      </c>
      <c r="K1983">
        <v>0.129</v>
      </c>
      <c r="L1983">
        <v>0.129</v>
      </c>
    </row>
    <row r="1984" spans="1:12" x14ac:dyDescent="0.45">
      <c r="A1984" t="s">
        <v>2039</v>
      </c>
      <c r="B1984">
        <v>2010</v>
      </c>
      <c r="C1984" t="s">
        <v>2006</v>
      </c>
      <c r="D1984">
        <v>0.26900000000000002</v>
      </c>
      <c r="E1984">
        <v>0.26900000000000002</v>
      </c>
      <c r="F1984">
        <v>0.26900000000000002</v>
      </c>
      <c r="G1984">
        <v>0.26900000000000002</v>
      </c>
      <c r="H1984">
        <v>0.26900000000000002</v>
      </c>
      <c r="I1984">
        <v>0.26900000000000002</v>
      </c>
      <c r="J1984">
        <v>0.26900000000000002</v>
      </c>
      <c r="K1984">
        <v>0.26900000000000002</v>
      </c>
      <c r="L1984">
        <v>0.26900000000000002</v>
      </c>
    </row>
    <row r="1985" spans="1:12" x14ac:dyDescent="0.45">
      <c r="A1985" t="s">
        <v>2039</v>
      </c>
      <c r="B1985">
        <v>2010</v>
      </c>
      <c r="C1985" t="s">
        <v>2009</v>
      </c>
      <c r="D1985">
        <v>4.8399999999999999E-2</v>
      </c>
      <c r="E1985">
        <v>4.8399999999999999E-2</v>
      </c>
      <c r="F1985">
        <v>4.8399999999999999E-2</v>
      </c>
      <c r="G1985">
        <v>4.8399999999999999E-2</v>
      </c>
      <c r="H1985">
        <v>4.8399999999999999E-2</v>
      </c>
      <c r="I1985">
        <v>4.8399999999999999E-2</v>
      </c>
      <c r="J1985">
        <v>4.8399999999999999E-2</v>
      </c>
      <c r="K1985">
        <v>4.8399999999999999E-2</v>
      </c>
      <c r="L1985">
        <v>4.8399999999999999E-2</v>
      </c>
    </row>
    <row r="1986" spans="1:12" x14ac:dyDescent="0.45">
      <c r="A1986" t="s">
        <v>2039</v>
      </c>
      <c r="B1986">
        <v>2010</v>
      </c>
      <c r="C1986" t="s">
        <v>2011</v>
      </c>
      <c r="D1986">
        <v>1.11E-2</v>
      </c>
      <c r="E1986">
        <v>1.11E-2</v>
      </c>
      <c r="F1986">
        <v>1.11E-2</v>
      </c>
      <c r="G1986">
        <v>1.11E-2</v>
      </c>
      <c r="H1986">
        <v>1.11E-2</v>
      </c>
      <c r="I1986">
        <v>1.11E-2</v>
      </c>
      <c r="J1986">
        <v>1.11E-2</v>
      </c>
      <c r="K1986">
        <v>1.11E-2</v>
      </c>
      <c r="L1986">
        <v>1.11E-2</v>
      </c>
    </row>
    <row r="1987" spans="1:12" x14ac:dyDescent="0.45">
      <c r="A1987" t="s">
        <v>2039</v>
      </c>
      <c r="B1987">
        <v>2010</v>
      </c>
      <c r="C1987" t="s">
        <v>2007</v>
      </c>
      <c r="D1987">
        <v>2.8E-3</v>
      </c>
      <c r="E1987">
        <v>2.8E-3</v>
      </c>
      <c r="F1987">
        <v>2.8E-3</v>
      </c>
      <c r="G1987">
        <v>2.8E-3</v>
      </c>
      <c r="H1987">
        <v>2.8E-3</v>
      </c>
      <c r="I1987">
        <v>2.8E-3</v>
      </c>
      <c r="J1987">
        <v>2.8E-3</v>
      </c>
      <c r="K1987">
        <v>2.8E-3</v>
      </c>
      <c r="L1987">
        <v>2.8E-3</v>
      </c>
    </row>
    <row r="1988" spans="1:12" x14ac:dyDescent="0.45">
      <c r="A1988" t="s">
        <v>2039</v>
      </c>
      <c r="B1988">
        <v>2010</v>
      </c>
      <c r="C1988" t="s">
        <v>2010</v>
      </c>
      <c r="D1988">
        <v>5.2600000000000001E-2</v>
      </c>
      <c r="E1988">
        <v>5.2600000000000001E-2</v>
      </c>
      <c r="F1988">
        <v>5.2600000000000001E-2</v>
      </c>
      <c r="G1988">
        <v>5.2600000000000001E-2</v>
      </c>
      <c r="H1988">
        <v>5.2600000000000001E-2</v>
      </c>
      <c r="I1988">
        <v>5.2600000000000001E-2</v>
      </c>
      <c r="J1988">
        <v>5.2600000000000001E-2</v>
      </c>
      <c r="K1988">
        <v>5.2600000000000001E-2</v>
      </c>
      <c r="L1988">
        <v>5.2600000000000001E-2</v>
      </c>
    </row>
    <row r="1989" spans="1:12" x14ac:dyDescent="0.45">
      <c r="A1989" t="s">
        <v>2039</v>
      </c>
      <c r="B1989">
        <v>2010</v>
      </c>
      <c r="C1989" t="s">
        <v>2005</v>
      </c>
      <c r="D1989">
        <v>0.51290000000000002</v>
      </c>
      <c r="E1989">
        <v>0.51290000000000002</v>
      </c>
      <c r="F1989">
        <v>0.51290000000000002</v>
      </c>
      <c r="G1989">
        <v>0.51290000000000002</v>
      </c>
      <c r="H1989">
        <v>0.51290000000000002</v>
      </c>
      <c r="I1989">
        <v>0.51290000000000002</v>
      </c>
      <c r="J1989">
        <v>0.51290000000000002</v>
      </c>
      <c r="K1989">
        <v>0.51290000000000002</v>
      </c>
      <c r="L1989">
        <v>0.51290000000000002</v>
      </c>
    </row>
    <row r="1990" spans="1:12" x14ac:dyDescent="0.45">
      <c r="A1990" t="s">
        <v>2040</v>
      </c>
      <c r="B1990">
        <v>2010</v>
      </c>
      <c r="C1990" t="s">
        <v>2011</v>
      </c>
      <c r="D1990">
        <v>7.2099999999999997E-2</v>
      </c>
      <c r="E1990">
        <v>7.2099999999999997E-2</v>
      </c>
      <c r="F1990">
        <v>7.2099999999999997E-2</v>
      </c>
      <c r="G1990">
        <v>7.2099999999999997E-2</v>
      </c>
      <c r="H1990">
        <v>7.2099999999999997E-2</v>
      </c>
      <c r="I1990">
        <v>7.2099999999999997E-2</v>
      </c>
      <c r="J1990">
        <v>7.2099999999999997E-2</v>
      </c>
      <c r="K1990">
        <v>7.2099999999999997E-2</v>
      </c>
      <c r="L1990">
        <v>7.2099999999999997E-2</v>
      </c>
    </row>
    <row r="1991" spans="1:12" x14ac:dyDescent="0.45">
      <c r="A1991" t="s">
        <v>2040</v>
      </c>
      <c r="B1991">
        <v>2010</v>
      </c>
      <c r="C1991" t="s">
        <v>2010</v>
      </c>
      <c r="D1991">
        <v>0.34239999999999998</v>
      </c>
      <c r="E1991">
        <v>0.34239999999999998</v>
      </c>
      <c r="F1991">
        <v>0.34239999999999998</v>
      </c>
      <c r="G1991">
        <v>0.34239999999999998</v>
      </c>
      <c r="H1991">
        <v>0.34239999999999998</v>
      </c>
      <c r="I1991">
        <v>0.34239999999999998</v>
      </c>
      <c r="J1991">
        <v>0.34239999999999998</v>
      </c>
      <c r="K1991">
        <v>0.34239999999999998</v>
      </c>
      <c r="L1991">
        <v>0.34239999999999998</v>
      </c>
    </row>
    <row r="1992" spans="1:12" x14ac:dyDescent="0.45">
      <c r="A1992" t="s">
        <v>2040</v>
      </c>
      <c r="B1992">
        <v>2010</v>
      </c>
      <c r="C1992" t="s">
        <v>2009</v>
      </c>
      <c r="D1992">
        <v>0.29949999999999999</v>
      </c>
      <c r="E1992">
        <v>0.29949999999999999</v>
      </c>
      <c r="F1992">
        <v>0.29949999999999999</v>
      </c>
      <c r="G1992">
        <v>0.29949999999999999</v>
      </c>
      <c r="H1992">
        <v>0.29949999999999999</v>
      </c>
      <c r="I1992">
        <v>0.29949999999999999</v>
      </c>
      <c r="J1992">
        <v>0.29949999999999999</v>
      </c>
      <c r="K1992">
        <v>0.29949999999999999</v>
      </c>
      <c r="L1992">
        <v>0.29949999999999999</v>
      </c>
    </row>
    <row r="1993" spans="1:12" x14ac:dyDescent="0.45">
      <c r="A1993" t="s">
        <v>2040</v>
      </c>
      <c r="B1993">
        <v>2010</v>
      </c>
      <c r="C1993" t="s">
        <v>2008</v>
      </c>
      <c r="D1993">
        <v>0.83979999999999999</v>
      </c>
      <c r="E1993">
        <v>0.83979999999999999</v>
      </c>
      <c r="F1993">
        <v>0.83979999999999999</v>
      </c>
      <c r="G1993">
        <v>0.83979999999999999</v>
      </c>
      <c r="H1993">
        <v>0.83979999999999999</v>
      </c>
      <c r="I1993">
        <v>0.83979999999999999</v>
      </c>
      <c r="J1993">
        <v>0.83979999999999999</v>
      </c>
      <c r="K1993">
        <v>0.83979999999999999</v>
      </c>
      <c r="L1993">
        <v>0.83979999999999999</v>
      </c>
    </row>
    <row r="1994" spans="1:12" x14ac:dyDescent="0.45">
      <c r="A1994" t="s">
        <v>2040</v>
      </c>
      <c r="B1994">
        <v>2010</v>
      </c>
      <c r="C1994" t="s">
        <v>2005</v>
      </c>
      <c r="D1994">
        <v>3.1089000000000002</v>
      </c>
      <c r="E1994">
        <v>3.1089000000000002</v>
      </c>
      <c r="F1994">
        <v>3.1089000000000002</v>
      </c>
      <c r="G1994">
        <v>3.1089000000000002</v>
      </c>
      <c r="H1994">
        <v>3.1089000000000002</v>
      </c>
      <c r="I1994">
        <v>3.1089000000000002</v>
      </c>
      <c r="J1994">
        <v>3.1089000000000002</v>
      </c>
      <c r="K1994">
        <v>3.1089000000000002</v>
      </c>
      <c r="L1994">
        <v>3.1089000000000002</v>
      </c>
    </row>
    <row r="1995" spans="1:12" x14ac:dyDescent="0.45">
      <c r="A1995" t="s">
        <v>2040</v>
      </c>
      <c r="B1995">
        <v>2010</v>
      </c>
      <c r="C1995" t="s">
        <v>2006</v>
      </c>
      <c r="D1995">
        <v>1.5368999999999999</v>
      </c>
      <c r="E1995">
        <v>1.5368999999999999</v>
      </c>
      <c r="F1995">
        <v>1.5368999999999999</v>
      </c>
      <c r="G1995">
        <v>1.5368999999999999</v>
      </c>
      <c r="H1995">
        <v>1.5368999999999999</v>
      </c>
      <c r="I1995">
        <v>1.5368999999999999</v>
      </c>
      <c r="J1995">
        <v>1.5368999999999999</v>
      </c>
      <c r="K1995">
        <v>1.5368999999999999</v>
      </c>
      <c r="L1995">
        <v>1.5368999999999999</v>
      </c>
    </row>
    <row r="1996" spans="1:12" x14ac:dyDescent="0.45">
      <c r="A1996" t="s">
        <v>2040</v>
      </c>
      <c r="B1996">
        <v>2010</v>
      </c>
      <c r="C1996" t="s">
        <v>2007</v>
      </c>
      <c r="D1996">
        <v>1.83E-2</v>
      </c>
      <c r="E1996">
        <v>1.83E-2</v>
      </c>
      <c r="F1996">
        <v>1.83E-2</v>
      </c>
      <c r="G1996">
        <v>1.83E-2</v>
      </c>
      <c r="H1996">
        <v>1.83E-2</v>
      </c>
      <c r="I1996">
        <v>1.83E-2</v>
      </c>
      <c r="J1996">
        <v>1.83E-2</v>
      </c>
      <c r="K1996">
        <v>1.83E-2</v>
      </c>
      <c r="L1996">
        <v>1.83E-2</v>
      </c>
    </row>
    <row r="1997" spans="1:12" x14ac:dyDescent="0.45">
      <c r="A1997" t="s">
        <v>2041</v>
      </c>
      <c r="B1997">
        <v>2010</v>
      </c>
      <c r="C1997" t="s">
        <v>2006</v>
      </c>
      <c r="D1997">
        <v>0.49830000000000002</v>
      </c>
      <c r="E1997">
        <v>0.49830000000000002</v>
      </c>
      <c r="F1997">
        <v>0.49830000000000002</v>
      </c>
      <c r="G1997">
        <v>0.49830000000000002</v>
      </c>
      <c r="H1997">
        <v>0.49830000000000002</v>
      </c>
      <c r="I1997">
        <v>0.49830000000000002</v>
      </c>
      <c r="J1997">
        <v>0.49830000000000002</v>
      </c>
      <c r="K1997">
        <v>0.49830000000000002</v>
      </c>
      <c r="L1997">
        <v>0.49830000000000002</v>
      </c>
    </row>
    <row r="1998" spans="1:12" x14ac:dyDescent="0.45">
      <c r="A1998" t="s">
        <v>2041</v>
      </c>
      <c r="B1998">
        <v>2010</v>
      </c>
      <c r="C1998" t="s">
        <v>2009</v>
      </c>
      <c r="D1998">
        <v>7.0099999999999996E-2</v>
      </c>
      <c r="E1998">
        <v>7.0099999999999996E-2</v>
      </c>
      <c r="F1998">
        <v>7.0099999999999996E-2</v>
      </c>
      <c r="G1998">
        <v>7.0099999999999996E-2</v>
      </c>
      <c r="H1998">
        <v>7.0099999999999996E-2</v>
      </c>
      <c r="I1998">
        <v>7.0099999999999996E-2</v>
      </c>
      <c r="J1998">
        <v>7.0099999999999996E-2</v>
      </c>
      <c r="K1998">
        <v>7.0099999999999996E-2</v>
      </c>
      <c r="L1998">
        <v>7.0099999999999996E-2</v>
      </c>
    </row>
    <row r="1999" spans="1:12" x14ac:dyDescent="0.45">
      <c r="A1999" t="s">
        <v>2041</v>
      </c>
      <c r="B1999">
        <v>2010</v>
      </c>
      <c r="C1999" t="s">
        <v>2011</v>
      </c>
      <c r="D1999">
        <v>1.5800000000000002E-2</v>
      </c>
      <c r="E1999">
        <v>1.5800000000000002E-2</v>
      </c>
      <c r="F1999">
        <v>1.5800000000000002E-2</v>
      </c>
      <c r="G1999">
        <v>1.5800000000000002E-2</v>
      </c>
      <c r="H1999">
        <v>1.5800000000000002E-2</v>
      </c>
      <c r="I1999">
        <v>1.5800000000000002E-2</v>
      </c>
      <c r="J1999">
        <v>1.5800000000000002E-2</v>
      </c>
      <c r="K1999">
        <v>1.5800000000000002E-2</v>
      </c>
      <c r="L1999">
        <v>1.5800000000000002E-2</v>
      </c>
    </row>
    <row r="2000" spans="1:12" x14ac:dyDescent="0.45">
      <c r="A2000" t="s">
        <v>2041</v>
      </c>
      <c r="B2000">
        <v>2010</v>
      </c>
      <c r="C2000" t="s">
        <v>2007</v>
      </c>
      <c r="D2000">
        <v>4.0000000000000001E-3</v>
      </c>
      <c r="E2000">
        <v>4.0000000000000001E-3</v>
      </c>
      <c r="F2000">
        <v>4.0000000000000001E-3</v>
      </c>
      <c r="G2000">
        <v>4.0000000000000001E-3</v>
      </c>
      <c r="H2000">
        <v>4.0000000000000001E-3</v>
      </c>
      <c r="I2000">
        <v>4.0000000000000001E-3</v>
      </c>
      <c r="J2000">
        <v>4.0000000000000001E-3</v>
      </c>
      <c r="K2000">
        <v>4.0000000000000001E-3</v>
      </c>
      <c r="L2000">
        <v>4.0000000000000001E-3</v>
      </c>
    </row>
    <row r="2001" spans="1:12" x14ac:dyDescent="0.45">
      <c r="A2001" t="s">
        <v>2041</v>
      </c>
      <c r="B2001">
        <v>2010</v>
      </c>
      <c r="C2001" t="s">
        <v>2010</v>
      </c>
      <c r="D2001">
        <v>7.5200000000000003E-2</v>
      </c>
      <c r="E2001">
        <v>7.5200000000000003E-2</v>
      </c>
      <c r="F2001">
        <v>7.5200000000000003E-2</v>
      </c>
      <c r="G2001">
        <v>7.5200000000000003E-2</v>
      </c>
      <c r="H2001">
        <v>7.5200000000000003E-2</v>
      </c>
      <c r="I2001">
        <v>7.5200000000000003E-2</v>
      </c>
      <c r="J2001">
        <v>7.5200000000000003E-2</v>
      </c>
      <c r="K2001">
        <v>7.5200000000000003E-2</v>
      </c>
      <c r="L2001">
        <v>7.5200000000000003E-2</v>
      </c>
    </row>
    <row r="2002" spans="1:12" x14ac:dyDescent="0.45">
      <c r="A2002" t="s">
        <v>2041</v>
      </c>
      <c r="B2002">
        <v>2010</v>
      </c>
      <c r="C2002" t="s">
        <v>2005</v>
      </c>
      <c r="D2002">
        <v>0.8478</v>
      </c>
      <c r="E2002">
        <v>0.8478</v>
      </c>
      <c r="F2002">
        <v>0.8478</v>
      </c>
      <c r="G2002">
        <v>0.8478</v>
      </c>
      <c r="H2002">
        <v>0.8478</v>
      </c>
      <c r="I2002">
        <v>0.8478</v>
      </c>
      <c r="J2002">
        <v>0.8478</v>
      </c>
      <c r="K2002">
        <v>0.8478</v>
      </c>
      <c r="L2002">
        <v>0.8478</v>
      </c>
    </row>
    <row r="2003" spans="1:12" x14ac:dyDescent="0.45">
      <c r="A2003" t="s">
        <v>2041</v>
      </c>
      <c r="B2003">
        <v>2010</v>
      </c>
      <c r="C2003" t="s">
        <v>2008</v>
      </c>
      <c r="D2003">
        <v>0.18440000000000001</v>
      </c>
      <c r="E2003">
        <v>0.18440000000000001</v>
      </c>
      <c r="F2003">
        <v>0.18440000000000001</v>
      </c>
      <c r="G2003">
        <v>0.18440000000000001</v>
      </c>
      <c r="H2003">
        <v>0.18440000000000001</v>
      </c>
      <c r="I2003">
        <v>0.18440000000000001</v>
      </c>
      <c r="J2003">
        <v>0.18440000000000001</v>
      </c>
      <c r="K2003">
        <v>0.18440000000000001</v>
      </c>
      <c r="L2003">
        <v>0.18440000000000001</v>
      </c>
    </row>
    <row r="2004" spans="1:12" x14ac:dyDescent="0.45">
      <c r="A2004" t="s">
        <v>2042</v>
      </c>
      <c r="B2004">
        <v>2010</v>
      </c>
      <c r="C2004" t="s">
        <v>2006</v>
      </c>
      <c r="D2004">
        <v>2.9174000000000002</v>
      </c>
      <c r="E2004">
        <v>2.9174000000000002</v>
      </c>
      <c r="F2004">
        <v>2.9174000000000002</v>
      </c>
      <c r="G2004">
        <v>2.9174000000000002</v>
      </c>
      <c r="H2004">
        <v>2.9174000000000002</v>
      </c>
      <c r="I2004">
        <v>2.9174000000000002</v>
      </c>
      <c r="J2004">
        <v>2.9174000000000002</v>
      </c>
      <c r="K2004">
        <v>2.9174000000000002</v>
      </c>
      <c r="L2004">
        <v>2.9174000000000002</v>
      </c>
    </row>
    <row r="2005" spans="1:12" x14ac:dyDescent="0.45">
      <c r="A2005" t="s">
        <v>2042</v>
      </c>
      <c r="B2005">
        <v>2010</v>
      </c>
      <c r="C2005" t="s">
        <v>2008</v>
      </c>
      <c r="D2005">
        <v>1.8106</v>
      </c>
      <c r="E2005">
        <v>1.8106</v>
      </c>
      <c r="F2005">
        <v>1.8106</v>
      </c>
      <c r="G2005">
        <v>1.8106</v>
      </c>
      <c r="H2005">
        <v>1.8106</v>
      </c>
      <c r="I2005">
        <v>1.8106</v>
      </c>
      <c r="J2005">
        <v>1.8106</v>
      </c>
      <c r="K2005">
        <v>1.8106</v>
      </c>
      <c r="L2005">
        <v>1.8106</v>
      </c>
    </row>
    <row r="2006" spans="1:12" x14ac:dyDescent="0.45">
      <c r="A2006" t="s">
        <v>2042</v>
      </c>
      <c r="B2006">
        <v>2010</v>
      </c>
      <c r="C2006" t="s">
        <v>2010</v>
      </c>
      <c r="D2006">
        <v>0.73819999999999997</v>
      </c>
      <c r="E2006">
        <v>0.73819999999999997</v>
      </c>
      <c r="F2006">
        <v>0.73819999999999997</v>
      </c>
      <c r="G2006">
        <v>0.73819999999999997</v>
      </c>
      <c r="H2006">
        <v>0.73819999999999997</v>
      </c>
      <c r="I2006">
        <v>0.73819999999999997</v>
      </c>
      <c r="J2006">
        <v>0.73819999999999997</v>
      </c>
      <c r="K2006">
        <v>0.73819999999999997</v>
      </c>
      <c r="L2006">
        <v>0.73819999999999997</v>
      </c>
    </row>
    <row r="2007" spans="1:12" x14ac:dyDescent="0.45">
      <c r="A2007" t="s">
        <v>2042</v>
      </c>
      <c r="B2007">
        <v>2010</v>
      </c>
      <c r="C2007" t="s">
        <v>2009</v>
      </c>
      <c r="D2007">
        <v>0.66100000000000003</v>
      </c>
      <c r="E2007">
        <v>0.66100000000000003</v>
      </c>
      <c r="F2007">
        <v>0.66100000000000003</v>
      </c>
      <c r="G2007">
        <v>0.66100000000000003</v>
      </c>
      <c r="H2007">
        <v>0.66100000000000003</v>
      </c>
      <c r="I2007">
        <v>0.66100000000000003</v>
      </c>
      <c r="J2007">
        <v>0.66100000000000003</v>
      </c>
      <c r="K2007">
        <v>0.66100000000000003</v>
      </c>
      <c r="L2007">
        <v>0.66100000000000003</v>
      </c>
    </row>
    <row r="2008" spans="1:12" x14ac:dyDescent="0.45">
      <c r="A2008" t="s">
        <v>2042</v>
      </c>
      <c r="B2008">
        <v>2010</v>
      </c>
      <c r="C2008" t="s">
        <v>2007</v>
      </c>
      <c r="D2008">
        <v>3.9399999999999998E-2</v>
      </c>
      <c r="E2008">
        <v>3.9399999999999998E-2</v>
      </c>
      <c r="F2008">
        <v>3.9399999999999998E-2</v>
      </c>
      <c r="G2008">
        <v>3.9399999999999998E-2</v>
      </c>
      <c r="H2008">
        <v>3.9399999999999998E-2</v>
      </c>
      <c r="I2008">
        <v>3.9399999999999998E-2</v>
      </c>
      <c r="J2008">
        <v>3.9399999999999998E-2</v>
      </c>
      <c r="K2008">
        <v>3.9399999999999998E-2</v>
      </c>
      <c r="L2008">
        <v>3.9399999999999998E-2</v>
      </c>
    </row>
    <row r="2009" spans="1:12" x14ac:dyDescent="0.45">
      <c r="A2009" t="s">
        <v>2042</v>
      </c>
      <c r="B2009">
        <v>2010</v>
      </c>
      <c r="C2009" t="s">
        <v>2005</v>
      </c>
      <c r="D2009">
        <v>6.3220000000000001</v>
      </c>
      <c r="E2009">
        <v>6.3220000000000001</v>
      </c>
      <c r="F2009">
        <v>6.3220000000000001</v>
      </c>
      <c r="G2009">
        <v>6.3220000000000001</v>
      </c>
      <c r="H2009">
        <v>6.3220000000000001</v>
      </c>
      <c r="I2009">
        <v>6.3220000000000001</v>
      </c>
      <c r="J2009">
        <v>6.3220000000000001</v>
      </c>
      <c r="K2009">
        <v>6.3220000000000001</v>
      </c>
      <c r="L2009">
        <v>6.3220000000000001</v>
      </c>
    </row>
    <row r="2010" spans="1:12" x14ac:dyDescent="0.45">
      <c r="A2010" t="s">
        <v>2042</v>
      </c>
      <c r="B2010">
        <v>2010</v>
      </c>
      <c r="C2010" t="s">
        <v>2011</v>
      </c>
      <c r="D2010">
        <v>0.15540000000000001</v>
      </c>
      <c r="E2010">
        <v>0.15540000000000001</v>
      </c>
      <c r="F2010">
        <v>0.15540000000000001</v>
      </c>
      <c r="G2010">
        <v>0.15540000000000001</v>
      </c>
      <c r="H2010">
        <v>0.15540000000000001</v>
      </c>
      <c r="I2010">
        <v>0.15540000000000001</v>
      </c>
      <c r="J2010">
        <v>0.15540000000000001</v>
      </c>
      <c r="K2010">
        <v>0.15540000000000001</v>
      </c>
      <c r="L2010">
        <v>0.15540000000000001</v>
      </c>
    </row>
    <row r="2011" spans="1:12" x14ac:dyDescent="0.45">
      <c r="A2011" t="s">
        <v>2043</v>
      </c>
      <c r="B2011">
        <v>2010</v>
      </c>
      <c r="C2011" t="s">
        <v>2006</v>
      </c>
      <c r="D2011">
        <v>2.1436999999999999</v>
      </c>
      <c r="E2011">
        <v>2.1436999999999999</v>
      </c>
      <c r="F2011">
        <v>2.1436999999999999</v>
      </c>
      <c r="G2011">
        <v>2.1436999999999999</v>
      </c>
      <c r="H2011">
        <v>2.1436999999999999</v>
      </c>
      <c r="I2011">
        <v>2.1436999999999999</v>
      </c>
      <c r="J2011">
        <v>2.1436999999999999</v>
      </c>
      <c r="K2011">
        <v>2.1436999999999999</v>
      </c>
      <c r="L2011">
        <v>2.1436999999999999</v>
      </c>
    </row>
    <row r="2012" spans="1:12" x14ac:dyDescent="0.45">
      <c r="A2012" t="s">
        <v>2043</v>
      </c>
      <c r="B2012">
        <v>2010</v>
      </c>
      <c r="C2012" t="s">
        <v>2007</v>
      </c>
      <c r="D2012">
        <v>1.89E-2</v>
      </c>
      <c r="E2012">
        <v>1.89E-2</v>
      </c>
      <c r="F2012">
        <v>1.89E-2</v>
      </c>
      <c r="G2012">
        <v>1.89E-2</v>
      </c>
      <c r="H2012">
        <v>1.89E-2</v>
      </c>
      <c r="I2012">
        <v>1.89E-2</v>
      </c>
      <c r="J2012">
        <v>1.89E-2</v>
      </c>
      <c r="K2012">
        <v>1.89E-2</v>
      </c>
      <c r="L2012">
        <v>1.89E-2</v>
      </c>
    </row>
    <row r="2013" spans="1:12" x14ac:dyDescent="0.45">
      <c r="A2013" t="s">
        <v>2043</v>
      </c>
      <c r="B2013">
        <v>2010</v>
      </c>
      <c r="C2013" t="s">
        <v>2005</v>
      </c>
      <c r="D2013">
        <v>3.8727999999999998</v>
      </c>
      <c r="E2013">
        <v>3.8727999999999998</v>
      </c>
      <c r="F2013">
        <v>3.8727999999999998</v>
      </c>
      <c r="G2013">
        <v>3.8727999999999998</v>
      </c>
      <c r="H2013">
        <v>3.8727999999999998</v>
      </c>
      <c r="I2013">
        <v>3.8727999999999998</v>
      </c>
      <c r="J2013">
        <v>3.8727999999999998</v>
      </c>
      <c r="K2013">
        <v>3.8727999999999998</v>
      </c>
      <c r="L2013">
        <v>3.8727999999999998</v>
      </c>
    </row>
    <row r="2014" spans="1:12" x14ac:dyDescent="0.45">
      <c r="A2014" t="s">
        <v>2043</v>
      </c>
      <c r="B2014">
        <v>2010</v>
      </c>
      <c r="C2014" t="s">
        <v>2008</v>
      </c>
      <c r="D2014">
        <v>0.87029999999999996</v>
      </c>
      <c r="E2014">
        <v>0.87029999999999996</v>
      </c>
      <c r="F2014">
        <v>0.87029999999999996</v>
      </c>
      <c r="G2014">
        <v>0.87029999999999996</v>
      </c>
      <c r="H2014">
        <v>0.87029999999999996</v>
      </c>
      <c r="I2014">
        <v>0.87029999999999996</v>
      </c>
      <c r="J2014">
        <v>0.87029999999999996</v>
      </c>
      <c r="K2014">
        <v>0.87029999999999996</v>
      </c>
      <c r="L2014">
        <v>0.87029999999999996</v>
      </c>
    </row>
    <row r="2015" spans="1:12" x14ac:dyDescent="0.45">
      <c r="A2015" t="s">
        <v>2043</v>
      </c>
      <c r="B2015">
        <v>2010</v>
      </c>
      <c r="C2015" t="s">
        <v>2010</v>
      </c>
      <c r="D2015">
        <v>0.3548</v>
      </c>
      <c r="E2015">
        <v>0.3548</v>
      </c>
      <c r="F2015">
        <v>0.3548</v>
      </c>
      <c r="G2015">
        <v>0.3548</v>
      </c>
      <c r="H2015">
        <v>0.3548</v>
      </c>
      <c r="I2015">
        <v>0.3548</v>
      </c>
      <c r="J2015">
        <v>0.3548</v>
      </c>
      <c r="K2015">
        <v>0.3548</v>
      </c>
      <c r="L2015">
        <v>0.3548</v>
      </c>
    </row>
    <row r="2016" spans="1:12" x14ac:dyDescent="0.45">
      <c r="A2016" t="s">
        <v>2043</v>
      </c>
      <c r="B2016">
        <v>2010</v>
      </c>
      <c r="C2016" t="s">
        <v>2011</v>
      </c>
      <c r="D2016">
        <v>7.4700000000000003E-2</v>
      </c>
      <c r="E2016">
        <v>7.4700000000000003E-2</v>
      </c>
      <c r="F2016">
        <v>7.4700000000000003E-2</v>
      </c>
      <c r="G2016">
        <v>7.4700000000000003E-2</v>
      </c>
      <c r="H2016">
        <v>7.4700000000000003E-2</v>
      </c>
      <c r="I2016">
        <v>7.4700000000000003E-2</v>
      </c>
      <c r="J2016">
        <v>7.4700000000000003E-2</v>
      </c>
      <c r="K2016">
        <v>7.4700000000000003E-2</v>
      </c>
      <c r="L2016">
        <v>7.4700000000000003E-2</v>
      </c>
    </row>
    <row r="2017" spans="1:12" x14ac:dyDescent="0.45">
      <c r="A2017" t="s">
        <v>2043</v>
      </c>
      <c r="B2017">
        <v>2010</v>
      </c>
      <c r="C2017" t="s">
        <v>2009</v>
      </c>
      <c r="D2017">
        <v>0.4103</v>
      </c>
      <c r="E2017">
        <v>0.4103</v>
      </c>
      <c r="F2017">
        <v>0.4103</v>
      </c>
      <c r="G2017">
        <v>0.4103</v>
      </c>
      <c r="H2017">
        <v>0.4103</v>
      </c>
      <c r="I2017">
        <v>0.4103</v>
      </c>
      <c r="J2017">
        <v>0.4103</v>
      </c>
      <c r="K2017">
        <v>0.4103</v>
      </c>
      <c r="L2017">
        <v>0.4103</v>
      </c>
    </row>
    <row r="2018" spans="1:12" x14ac:dyDescent="0.45">
      <c r="A2018" t="s">
        <v>2044</v>
      </c>
      <c r="B2018">
        <v>2010</v>
      </c>
      <c r="C2018" t="s">
        <v>2011</v>
      </c>
      <c r="D2018">
        <v>5.1000000000000004E-3</v>
      </c>
      <c r="E2018">
        <v>5.1000000000000004E-3</v>
      </c>
      <c r="F2018">
        <v>5.1000000000000004E-3</v>
      </c>
      <c r="G2018">
        <v>5.1000000000000004E-3</v>
      </c>
      <c r="H2018">
        <v>5.1000000000000004E-3</v>
      </c>
      <c r="I2018">
        <v>5.1000000000000004E-3</v>
      </c>
      <c r="J2018">
        <v>5.1000000000000004E-3</v>
      </c>
      <c r="K2018">
        <v>5.1000000000000004E-3</v>
      </c>
      <c r="L2018">
        <v>5.1000000000000004E-3</v>
      </c>
    </row>
    <row r="2019" spans="1:12" x14ac:dyDescent="0.45">
      <c r="A2019" t="s">
        <v>2044</v>
      </c>
      <c r="B2019">
        <v>2010</v>
      </c>
      <c r="C2019" t="s">
        <v>2009</v>
      </c>
      <c r="D2019">
        <v>2.7400000000000001E-2</v>
      </c>
      <c r="E2019">
        <v>2.7400000000000001E-2</v>
      </c>
      <c r="F2019">
        <v>2.7400000000000001E-2</v>
      </c>
      <c r="G2019">
        <v>2.7400000000000001E-2</v>
      </c>
      <c r="H2019">
        <v>2.7400000000000001E-2</v>
      </c>
      <c r="I2019">
        <v>2.7400000000000001E-2</v>
      </c>
      <c r="J2019">
        <v>2.7400000000000001E-2</v>
      </c>
      <c r="K2019">
        <v>2.7400000000000001E-2</v>
      </c>
      <c r="L2019">
        <v>2.7400000000000001E-2</v>
      </c>
    </row>
    <row r="2020" spans="1:12" x14ac:dyDescent="0.45">
      <c r="A2020" t="s">
        <v>2044</v>
      </c>
      <c r="B2020">
        <v>2010</v>
      </c>
      <c r="C2020" t="s">
        <v>2007</v>
      </c>
      <c r="D2020">
        <v>1.2999999999999999E-3</v>
      </c>
      <c r="E2020">
        <v>1.2999999999999999E-3</v>
      </c>
      <c r="F2020">
        <v>1.2999999999999999E-3</v>
      </c>
      <c r="G2020">
        <v>1.2999999999999999E-3</v>
      </c>
      <c r="H2020">
        <v>1.2999999999999999E-3</v>
      </c>
      <c r="I2020">
        <v>1.2999999999999999E-3</v>
      </c>
      <c r="J2020">
        <v>1.2999999999999999E-3</v>
      </c>
      <c r="K2020">
        <v>1.2999999999999999E-3</v>
      </c>
      <c r="L2020">
        <v>1.2999999999999999E-3</v>
      </c>
    </row>
    <row r="2021" spans="1:12" x14ac:dyDescent="0.45">
      <c r="A2021" t="s">
        <v>2044</v>
      </c>
      <c r="B2021">
        <v>2010</v>
      </c>
      <c r="C2021" t="s">
        <v>2008</v>
      </c>
      <c r="D2021">
        <v>5.9299999999999999E-2</v>
      </c>
      <c r="E2021">
        <v>5.9299999999999999E-2</v>
      </c>
      <c r="F2021">
        <v>5.9299999999999999E-2</v>
      </c>
      <c r="G2021">
        <v>5.9299999999999999E-2</v>
      </c>
      <c r="H2021">
        <v>5.9299999999999999E-2</v>
      </c>
      <c r="I2021">
        <v>5.9299999999999999E-2</v>
      </c>
      <c r="J2021">
        <v>5.9299999999999999E-2</v>
      </c>
      <c r="K2021">
        <v>5.9299999999999999E-2</v>
      </c>
      <c r="L2021">
        <v>5.9299999999999999E-2</v>
      </c>
    </row>
    <row r="2022" spans="1:12" x14ac:dyDescent="0.45">
      <c r="A2022" t="s">
        <v>2044</v>
      </c>
      <c r="B2022">
        <v>2010</v>
      </c>
      <c r="C2022" t="s">
        <v>2006</v>
      </c>
      <c r="D2022">
        <v>0.17469999999999999</v>
      </c>
      <c r="E2022">
        <v>0.17469999999999999</v>
      </c>
      <c r="F2022">
        <v>0.17469999999999999</v>
      </c>
      <c r="G2022">
        <v>0.17469999999999999</v>
      </c>
      <c r="H2022">
        <v>0.17469999999999999</v>
      </c>
      <c r="I2022">
        <v>0.17469999999999999</v>
      </c>
      <c r="J2022">
        <v>0.17469999999999999</v>
      </c>
      <c r="K2022">
        <v>0.17469999999999999</v>
      </c>
      <c r="L2022">
        <v>0.17469999999999999</v>
      </c>
    </row>
    <row r="2023" spans="1:12" x14ac:dyDescent="0.45">
      <c r="A2023" t="s">
        <v>2044</v>
      </c>
      <c r="B2023">
        <v>2010</v>
      </c>
      <c r="C2023" t="s">
        <v>2005</v>
      </c>
      <c r="D2023">
        <v>0.29189999999999999</v>
      </c>
      <c r="E2023">
        <v>0.29189999999999999</v>
      </c>
      <c r="F2023">
        <v>0.29189999999999999</v>
      </c>
      <c r="G2023">
        <v>0.29189999999999999</v>
      </c>
      <c r="H2023">
        <v>0.29189999999999999</v>
      </c>
      <c r="I2023">
        <v>0.29189999999999999</v>
      </c>
      <c r="J2023">
        <v>0.29189999999999999</v>
      </c>
      <c r="K2023">
        <v>0.29189999999999999</v>
      </c>
      <c r="L2023">
        <v>0.29189999999999999</v>
      </c>
    </row>
    <row r="2024" spans="1:12" x14ac:dyDescent="0.45">
      <c r="A2024" t="s">
        <v>2044</v>
      </c>
      <c r="B2024">
        <v>2010</v>
      </c>
      <c r="C2024" t="s">
        <v>2010</v>
      </c>
      <c r="D2024">
        <v>2.4199999999999999E-2</v>
      </c>
      <c r="E2024">
        <v>2.4199999999999999E-2</v>
      </c>
      <c r="F2024">
        <v>2.4199999999999999E-2</v>
      </c>
      <c r="G2024">
        <v>2.4199999999999999E-2</v>
      </c>
      <c r="H2024">
        <v>2.4199999999999999E-2</v>
      </c>
      <c r="I2024">
        <v>2.4199999999999999E-2</v>
      </c>
      <c r="J2024">
        <v>2.4199999999999999E-2</v>
      </c>
      <c r="K2024">
        <v>2.4199999999999999E-2</v>
      </c>
      <c r="L2024">
        <v>2.4199999999999999E-2</v>
      </c>
    </row>
    <row r="2025" spans="1:12" x14ac:dyDescent="0.45">
      <c r="A2025" t="s">
        <v>2045</v>
      </c>
      <c r="B2025">
        <v>2010</v>
      </c>
      <c r="C2025" t="s">
        <v>2007</v>
      </c>
      <c r="D2025">
        <v>2.3400000000000001E-2</v>
      </c>
      <c r="E2025">
        <v>2.3400000000000001E-2</v>
      </c>
      <c r="F2025">
        <v>2.3400000000000001E-2</v>
      </c>
      <c r="G2025">
        <v>2.3400000000000001E-2</v>
      </c>
      <c r="H2025">
        <v>2.3400000000000001E-2</v>
      </c>
      <c r="I2025">
        <v>2.3400000000000001E-2</v>
      </c>
      <c r="J2025">
        <v>2.3400000000000001E-2</v>
      </c>
      <c r="K2025">
        <v>2.3400000000000001E-2</v>
      </c>
      <c r="L2025">
        <v>2.3400000000000001E-2</v>
      </c>
    </row>
    <row r="2026" spans="1:12" x14ac:dyDescent="0.45">
      <c r="A2026" t="s">
        <v>2045</v>
      </c>
      <c r="B2026">
        <v>2010</v>
      </c>
      <c r="C2026" t="s">
        <v>2006</v>
      </c>
      <c r="D2026">
        <v>2.54</v>
      </c>
      <c r="E2026">
        <v>2.54</v>
      </c>
      <c r="F2026">
        <v>2.54</v>
      </c>
      <c r="G2026">
        <v>2.54</v>
      </c>
      <c r="H2026">
        <v>2.54</v>
      </c>
      <c r="I2026">
        <v>2.54</v>
      </c>
      <c r="J2026">
        <v>2.54</v>
      </c>
      <c r="K2026">
        <v>2.54</v>
      </c>
      <c r="L2026">
        <v>2.54</v>
      </c>
    </row>
    <row r="2027" spans="1:12" x14ac:dyDescent="0.45">
      <c r="A2027" t="s">
        <v>2045</v>
      </c>
      <c r="B2027">
        <v>2010</v>
      </c>
      <c r="C2027" t="s">
        <v>2011</v>
      </c>
      <c r="D2027">
        <v>9.2499999999999999E-2</v>
      </c>
      <c r="E2027">
        <v>9.2499999999999999E-2</v>
      </c>
      <c r="F2027">
        <v>9.2499999999999999E-2</v>
      </c>
      <c r="G2027">
        <v>9.2499999999999999E-2</v>
      </c>
      <c r="H2027">
        <v>9.2499999999999999E-2</v>
      </c>
      <c r="I2027">
        <v>9.2499999999999999E-2</v>
      </c>
      <c r="J2027">
        <v>9.2499999999999999E-2</v>
      </c>
      <c r="K2027">
        <v>9.2499999999999999E-2</v>
      </c>
      <c r="L2027">
        <v>9.2499999999999999E-2</v>
      </c>
    </row>
    <row r="2028" spans="1:12" x14ac:dyDescent="0.45">
      <c r="A2028" t="s">
        <v>2045</v>
      </c>
      <c r="B2028">
        <v>2010</v>
      </c>
      <c r="C2028" t="s">
        <v>2009</v>
      </c>
      <c r="D2028">
        <v>0.4672</v>
      </c>
      <c r="E2028">
        <v>0.4672</v>
      </c>
      <c r="F2028">
        <v>0.4672</v>
      </c>
      <c r="G2028">
        <v>0.4672</v>
      </c>
      <c r="H2028">
        <v>0.4672</v>
      </c>
      <c r="I2028">
        <v>0.4672</v>
      </c>
      <c r="J2028">
        <v>0.4672</v>
      </c>
      <c r="K2028">
        <v>0.4672</v>
      </c>
      <c r="L2028">
        <v>0.4672</v>
      </c>
    </row>
    <row r="2029" spans="1:12" x14ac:dyDescent="0.45">
      <c r="A2029" t="s">
        <v>2045</v>
      </c>
      <c r="B2029">
        <v>2010</v>
      </c>
      <c r="C2029" t="s">
        <v>2008</v>
      </c>
      <c r="D2029">
        <v>1.0780000000000001</v>
      </c>
      <c r="E2029">
        <v>1.0780000000000001</v>
      </c>
      <c r="F2029">
        <v>1.0780000000000001</v>
      </c>
      <c r="G2029">
        <v>1.0780000000000001</v>
      </c>
      <c r="H2029">
        <v>1.0780000000000001</v>
      </c>
      <c r="I2029">
        <v>1.0780000000000001</v>
      </c>
      <c r="J2029">
        <v>1.0780000000000001</v>
      </c>
      <c r="K2029">
        <v>1.0780000000000001</v>
      </c>
      <c r="L2029">
        <v>1.0780000000000001</v>
      </c>
    </row>
    <row r="2030" spans="1:12" x14ac:dyDescent="0.45">
      <c r="A2030" t="s">
        <v>2045</v>
      </c>
      <c r="B2030">
        <v>2010</v>
      </c>
      <c r="C2030" t="s">
        <v>2005</v>
      </c>
      <c r="D2030">
        <v>4.6406000000000001</v>
      </c>
      <c r="E2030">
        <v>4.6406000000000001</v>
      </c>
      <c r="F2030">
        <v>4.6406000000000001</v>
      </c>
      <c r="G2030">
        <v>4.6406000000000001</v>
      </c>
      <c r="H2030">
        <v>4.6406000000000001</v>
      </c>
      <c r="I2030">
        <v>4.6406000000000001</v>
      </c>
      <c r="J2030">
        <v>4.6406000000000001</v>
      </c>
      <c r="K2030">
        <v>4.6406000000000001</v>
      </c>
      <c r="L2030">
        <v>4.6406000000000001</v>
      </c>
    </row>
    <row r="2031" spans="1:12" x14ac:dyDescent="0.45">
      <c r="A2031" t="s">
        <v>2045</v>
      </c>
      <c r="B2031">
        <v>2010</v>
      </c>
      <c r="C2031" t="s">
        <v>2010</v>
      </c>
      <c r="D2031">
        <v>0.4395</v>
      </c>
      <c r="E2031">
        <v>0.4395</v>
      </c>
      <c r="F2031">
        <v>0.4395</v>
      </c>
      <c r="G2031">
        <v>0.4395</v>
      </c>
      <c r="H2031">
        <v>0.4395</v>
      </c>
      <c r="I2031">
        <v>0.4395</v>
      </c>
      <c r="J2031">
        <v>0.4395</v>
      </c>
      <c r="K2031">
        <v>0.4395</v>
      </c>
      <c r="L2031">
        <v>0.4395</v>
      </c>
    </row>
    <row r="2032" spans="1:12" x14ac:dyDescent="0.45">
      <c r="A2032" t="s">
        <v>2046</v>
      </c>
      <c r="B2032">
        <v>2010</v>
      </c>
      <c r="C2032" t="s">
        <v>2010</v>
      </c>
      <c r="D2032">
        <v>0.13639999999999999</v>
      </c>
      <c r="E2032">
        <v>0.13639999999999999</v>
      </c>
      <c r="F2032">
        <v>0.13639999999999999</v>
      </c>
      <c r="G2032">
        <v>0.13639999999999999</v>
      </c>
      <c r="H2032">
        <v>0.13639999999999999</v>
      </c>
      <c r="I2032">
        <v>0.13639999999999999</v>
      </c>
      <c r="J2032">
        <v>0.13639999999999999</v>
      </c>
      <c r="K2032">
        <v>0.13639999999999999</v>
      </c>
      <c r="L2032">
        <v>0.13639999999999999</v>
      </c>
    </row>
    <row r="2033" spans="1:12" x14ac:dyDescent="0.45">
      <c r="A2033" t="s">
        <v>2046</v>
      </c>
      <c r="B2033">
        <v>2010</v>
      </c>
      <c r="C2033" t="s">
        <v>2005</v>
      </c>
      <c r="D2033">
        <v>1.593</v>
      </c>
      <c r="E2033">
        <v>1.593</v>
      </c>
      <c r="F2033">
        <v>1.593</v>
      </c>
      <c r="G2033">
        <v>1.593</v>
      </c>
      <c r="H2033">
        <v>1.593</v>
      </c>
      <c r="I2033">
        <v>1.593</v>
      </c>
      <c r="J2033">
        <v>1.593</v>
      </c>
      <c r="K2033">
        <v>1.593</v>
      </c>
      <c r="L2033">
        <v>1.593</v>
      </c>
    </row>
    <row r="2034" spans="1:12" x14ac:dyDescent="0.45">
      <c r="A2034" t="s">
        <v>2046</v>
      </c>
      <c r="B2034">
        <v>2010</v>
      </c>
      <c r="C2034" t="s">
        <v>2008</v>
      </c>
      <c r="D2034">
        <v>0.33439999999999998</v>
      </c>
      <c r="E2034">
        <v>0.33439999999999998</v>
      </c>
      <c r="F2034">
        <v>0.33439999999999998</v>
      </c>
      <c r="G2034">
        <v>0.33439999999999998</v>
      </c>
      <c r="H2034">
        <v>0.33439999999999998</v>
      </c>
      <c r="I2034">
        <v>0.33439999999999998</v>
      </c>
      <c r="J2034">
        <v>0.33439999999999998</v>
      </c>
      <c r="K2034">
        <v>0.33439999999999998</v>
      </c>
      <c r="L2034">
        <v>0.33439999999999998</v>
      </c>
    </row>
    <row r="2035" spans="1:12" x14ac:dyDescent="0.45">
      <c r="A2035" t="s">
        <v>2046</v>
      </c>
      <c r="B2035">
        <v>2010</v>
      </c>
      <c r="C2035" t="s">
        <v>2009</v>
      </c>
      <c r="D2035">
        <v>0.15770000000000001</v>
      </c>
      <c r="E2035">
        <v>0.15770000000000001</v>
      </c>
      <c r="F2035">
        <v>0.15770000000000001</v>
      </c>
      <c r="G2035">
        <v>0.15770000000000001</v>
      </c>
      <c r="H2035">
        <v>0.15770000000000001</v>
      </c>
      <c r="I2035">
        <v>0.15770000000000001</v>
      </c>
      <c r="J2035">
        <v>0.15770000000000001</v>
      </c>
      <c r="K2035">
        <v>0.15770000000000001</v>
      </c>
      <c r="L2035">
        <v>0.15770000000000001</v>
      </c>
    </row>
    <row r="2036" spans="1:12" x14ac:dyDescent="0.45">
      <c r="A2036" t="s">
        <v>2046</v>
      </c>
      <c r="B2036">
        <v>2010</v>
      </c>
      <c r="C2036" t="s">
        <v>2011</v>
      </c>
      <c r="D2036">
        <v>2.87E-2</v>
      </c>
      <c r="E2036">
        <v>2.87E-2</v>
      </c>
      <c r="F2036">
        <v>2.87E-2</v>
      </c>
      <c r="G2036">
        <v>2.87E-2</v>
      </c>
      <c r="H2036">
        <v>2.87E-2</v>
      </c>
      <c r="I2036">
        <v>2.87E-2</v>
      </c>
      <c r="J2036">
        <v>2.87E-2</v>
      </c>
      <c r="K2036">
        <v>2.87E-2</v>
      </c>
      <c r="L2036">
        <v>2.87E-2</v>
      </c>
    </row>
    <row r="2037" spans="1:12" x14ac:dyDescent="0.45">
      <c r="A2037" t="s">
        <v>2046</v>
      </c>
      <c r="B2037">
        <v>2010</v>
      </c>
      <c r="C2037" t="s">
        <v>2007</v>
      </c>
      <c r="D2037">
        <v>7.3000000000000001E-3</v>
      </c>
      <c r="E2037">
        <v>7.3000000000000001E-3</v>
      </c>
      <c r="F2037">
        <v>7.3000000000000001E-3</v>
      </c>
      <c r="G2037">
        <v>7.3000000000000001E-3</v>
      </c>
      <c r="H2037">
        <v>7.3000000000000001E-3</v>
      </c>
      <c r="I2037">
        <v>7.3000000000000001E-3</v>
      </c>
      <c r="J2037">
        <v>7.3000000000000001E-3</v>
      </c>
      <c r="K2037">
        <v>7.3000000000000001E-3</v>
      </c>
      <c r="L2037">
        <v>7.3000000000000001E-3</v>
      </c>
    </row>
    <row r="2038" spans="1:12" x14ac:dyDescent="0.45">
      <c r="A2038" t="s">
        <v>2046</v>
      </c>
      <c r="B2038">
        <v>2010</v>
      </c>
      <c r="C2038" t="s">
        <v>2006</v>
      </c>
      <c r="D2038">
        <v>0.92849999999999999</v>
      </c>
      <c r="E2038">
        <v>0.92849999999999999</v>
      </c>
      <c r="F2038">
        <v>0.92849999999999999</v>
      </c>
      <c r="G2038">
        <v>0.92849999999999999</v>
      </c>
      <c r="H2038">
        <v>0.92849999999999999</v>
      </c>
      <c r="I2038">
        <v>0.92849999999999999</v>
      </c>
      <c r="J2038">
        <v>0.92849999999999999</v>
      </c>
      <c r="K2038">
        <v>0.92849999999999999</v>
      </c>
      <c r="L2038">
        <v>0.92849999999999999</v>
      </c>
    </row>
    <row r="2039" spans="1:12" x14ac:dyDescent="0.45">
      <c r="A2039" t="s">
        <v>2047</v>
      </c>
      <c r="B2039">
        <v>2010</v>
      </c>
      <c r="C2039" t="s">
        <v>2005</v>
      </c>
      <c r="D2039">
        <v>1.3580000000000001</v>
      </c>
      <c r="E2039">
        <v>1.3580000000000001</v>
      </c>
      <c r="F2039">
        <v>1.3580000000000001</v>
      </c>
      <c r="G2039">
        <v>1.3580000000000001</v>
      </c>
      <c r="H2039">
        <v>1.3580000000000001</v>
      </c>
      <c r="I2039">
        <v>1.3580000000000001</v>
      </c>
      <c r="J2039">
        <v>1.3580000000000001</v>
      </c>
      <c r="K2039">
        <v>1.3580000000000001</v>
      </c>
      <c r="L2039">
        <v>1.3580000000000001</v>
      </c>
    </row>
    <row r="2040" spans="1:12" x14ac:dyDescent="0.45">
      <c r="A2040" t="s">
        <v>2047</v>
      </c>
      <c r="B2040">
        <v>2010</v>
      </c>
      <c r="C2040" t="s">
        <v>2007</v>
      </c>
      <c r="D2040">
        <v>7.7000000000000002E-3</v>
      </c>
      <c r="E2040">
        <v>7.7000000000000002E-3</v>
      </c>
      <c r="F2040">
        <v>7.7000000000000002E-3</v>
      </c>
      <c r="G2040">
        <v>7.7000000000000002E-3</v>
      </c>
      <c r="H2040">
        <v>7.7000000000000002E-3</v>
      </c>
      <c r="I2040">
        <v>7.7000000000000002E-3</v>
      </c>
      <c r="J2040">
        <v>7.7000000000000002E-3</v>
      </c>
      <c r="K2040">
        <v>7.7000000000000002E-3</v>
      </c>
      <c r="L2040">
        <v>7.7000000000000002E-3</v>
      </c>
    </row>
    <row r="2041" spans="1:12" x14ac:dyDescent="0.45">
      <c r="A2041" t="s">
        <v>2047</v>
      </c>
      <c r="B2041">
        <v>2010</v>
      </c>
      <c r="C2041" t="s">
        <v>2010</v>
      </c>
      <c r="D2041">
        <v>0.1439</v>
      </c>
      <c r="E2041">
        <v>0.1439</v>
      </c>
      <c r="F2041">
        <v>0.1439</v>
      </c>
      <c r="G2041">
        <v>0.1439</v>
      </c>
      <c r="H2041">
        <v>0.1439</v>
      </c>
      <c r="I2041">
        <v>0.1439</v>
      </c>
      <c r="J2041">
        <v>0.1439</v>
      </c>
      <c r="K2041">
        <v>0.1439</v>
      </c>
      <c r="L2041">
        <v>0.1439</v>
      </c>
    </row>
    <row r="2042" spans="1:12" x14ac:dyDescent="0.45">
      <c r="A2042" t="s">
        <v>2047</v>
      </c>
      <c r="B2042">
        <v>2010</v>
      </c>
      <c r="C2042" t="s">
        <v>2008</v>
      </c>
      <c r="D2042">
        <v>0.35299999999999998</v>
      </c>
      <c r="E2042">
        <v>0.35299999999999998</v>
      </c>
      <c r="F2042">
        <v>0.35299999999999998</v>
      </c>
      <c r="G2042">
        <v>0.35299999999999998</v>
      </c>
      <c r="H2042">
        <v>0.35299999999999998</v>
      </c>
      <c r="I2042">
        <v>0.35299999999999998</v>
      </c>
      <c r="J2042">
        <v>0.35299999999999998</v>
      </c>
      <c r="K2042">
        <v>0.35299999999999998</v>
      </c>
      <c r="L2042">
        <v>0.35299999999999998</v>
      </c>
    </row>
    <row r="2043" spans="1:12" x14ac:dyDescent="0.45">
      <c r="A2043" t="s">
        <v>2047</v>
      </c>
      <c r="B2043">
        <v>2010</v>
      </c>
      <c r="C2043" t="s">
        <v>2006</v>
      </c>
      <c r="D2043">
        <v>0.69059999999999999</v>
      </c>
      <c r="E2043">
        <v>0.69059999999999999</v>
      </c>
      <c r="F2043">
        <v>0.69059999999999999</v>
      </c>
      <c r="G2043">
        <v>0.69059999999999999</v>
      </c>
      <c r="H2043">
        <v>0.69059999999999999</v>
      </c>
      <c r="I2043">
        <v>0.69059999999999999</v>
      </c>
      <c r="J2043">
        <v>0.69059999999999999</v>
      </c>
      <c r="K2043">
        <v>0.69059999999999999</v>
      </c>
      <c r="L2043">
        <v>0.69059999999999999</v>
      </c>
    </row>
    <row r="2044" spans="1:12" x14ac:dyDescent="0.45">
      <c r="A2044" t="s">
        <v>2047</v>
      </c>
      <c r="B2044">
        <v>2010</v>
      </c>
      <c r="C2044" t="s">
        <v>2011</v>
      </c>
      <c r="D2044">
        <v>3.0300000000000001E-2</v>
      </c>
      <c r="E2044">
        <v>3.0300000000000001E-2</v>
      </c>
      <c r="F2044">
        <v>3.0300000000000001E-2</v>
      </c>
      <c r="G2044">
        <v>3.0300000000000001E-2</v>
      </c>
      <c r="H2044">
        <v>3.0300000000000001E-2</v>
      </c>
      <c r="I2044">
        <v>3.0300000000000001E-2</v>
      </c>
      <c r="J2044">
        <v>3.0300000000000001E-2</v>
      </c>
      <c r="K2044">
        <v>3.0300000000000001E-2</v>
      </c>
      <c r="L2044">
        <v>3.0300000000000001E-2</v>
      </c>
    </row>
    <row r="2045" spans="1:12" x14ac:dyDescent="0.45">
      <c r="A2045" t="s">
        <v>2047</v>
      </c>
      <c r="B2045">
        <v>2010</v>
      </c>
      <c r="C2045" t="s">
        <v>2009</v>
      </c>
      <c r="D2045">
        <v>0.13239999999999999</v>
      </c>
      <c r="E2045">
        <v>0.13239999999999999</v>
      </c>
      <c r="F2045">
        <v>0.13239999999999999</v>
      </c>
      <c r="G2045">
        <v>0.13239999999999999</v>
      </c>
      <c r="H2045">
        <v>0.13239999999999999</v>
      </c>
      <c r="I2045">
        <v>0.13239999999999999</v>
      </c>
      <c r="J2045">
        <v>0.13239999999999999</v>
      </c>
      <c r="K2045">
        <v>0.13239999999999999</v>
      </c>
      <c r="L2045">
        <v>0.13239999999999999</v>
      </c>
    </row>
    <row r="2046" spans="1:12" x14ac:dyDescent="0.45">
      <c r="A2046" t="s">
        <v>2048</v>
      </c>
      <c r="B2046">
        <v>2010</v>
      </c>
      <c r="C2046" t="s">
        <v>2008</v>
      </c>
      <c r="D2046">
        <v>1.1718999999999999</v>
      </c>
      <c r="E2046">
        <v>1.1718999999999999</v>
      </c>
      <c r="F2046">
        <v>1.1718999999999999</v>
      </c>
      <c r="G2046">
        <v>1.1718999999999999</v>
      </c>
      <c r="H2046">
        <v>1.1718999999999999</v>
      </c>
      <c r="I2046">
        <v>1.1718999999999999</v>
      </c>
      <c r="J2046">
        <v>1.1718999999999999</v>
      </c>
      <c r="K2046">
        <v>1.1718999999999999</v>
      </c>
      <c r="L2046">
        <v>1.1718999999999999</v>
      </c>
    </row>
    <row r="2047" spans="1:12" x14ac:dyDescent="0.45">
      <c r="A2047" t="s">
        <v>2048</v>
      </c>
      <c r="B2047">
        <v>2010</v>
      </c>
      <c r="C2047" t="s">
        <v>2009</v>
      </c>
      <c r="D2047">
        <v>0.43869999999999998</v>
      </c>
      <c r="E2047">
        <v>0.43869999999999998</v>
      </c>
      <c r="F2047">
        <v>0.43869999999999998</v>
      </c>
      <c r="G2047">
        <v>0.43869999999999998</v>
      </c>
      <c r="H2047">
        <v>0.43869999999999998</v>
      </c>
      <c r="I2047">
        <v>0.43869999999999998</v>
      </c>
      <c r="J2047">
        <v>0.43869999999999998</v>
      </c>
      <c r="K2047">
        <v>0.43869999999999998</v>
      </c>
      <c r="L2047">
        <v>0.43869999999999998</v>
      </c>
    </row>
    <row r="2048" spans="1:12" x14ac:dyDescent="0.45">
      <c r="A2048" t="s">
        <v>2048</v>
      </c>
      <c r="B2048">
        <v>2010</v>
      </c>
      <c r="C2048" t="s">
        <v>2011</v>
      </c>
      <c r="D2048">
        <v>0.10059999999999999</v>
      </c>
      <c r="E2048">
        <v>0.10059999999999999</v>
      </c>
      <c r="F2048">
        <v>0.10059999999999999</v>
      </c>
      <c r="G2048">
        <v>0.10059999999999999</v>
      </c>
      <c r="H2048">
        <v>0.10059999999999999</v>
      </c>
      <c r="I2048">
        <v>0.10059999999999999</v>
      </c>
      <c r="J2048">
        <v>0.10059999999999999</v>
      </c>
      <c r="K2048">
        <v>0.10059999999999999</v>
      </c>
      <c r="L2048">
        <v>0.10059999999999999</v>
      </c>
    </row>
    <row r="2049" spans="1:12" x14ac:dyDescent="0.45">
      <c r="A2049" t="s">
        <v>2048</v>
      </c>
      <c r="B2049">
        <v>2010</v>
      </c>
      <c r="C2049" t="s">
        <v>2006</v>
      </c>
      <c r="D2049">
        <v>2.1488999999999998</v>
      </c>
      <c r="E2049">
        <v>2.1488999999999998</v>
      </c>
      <c r="F2049">
        <v>2.1488999999999998</v>
      </c>
      <c r="G2049">
        <v>2.1488999999999998</v>
      </c>
      <c r="H2049">
        <v>2.1488999999999998</v>
      </c>
      <c r="I2049">
        <v>2.1488999999999998</v>
      </c>
      <c r="J2049">
        <v>2.1488999999999998</v>
      </c>
      <c r="K2049">
        <v>2.1488999999999998</v>
      </c>
      <c r="L2049">
        <v>2.1488999999999998</v>
      </c>
    </row>
    <row r="2050" spans="1:12" x14ac:dyDescent="0.45">
      <c r="A2050" t="s">
        <v>2048</v>
      </c>
      <c r="B2050">
        <v>2010</v>
      </c>
      <c r="C2050" t="s">
        <v>2010</v>
      </c>
      <c r="D2050">
        <v>0.4778</v>
      </c>
      <c r="E2050">
        <v>0.4778</v>
      </c>
      <c r="F2050">
        <v>0.4778</v>
      </c>
      <c r="G2050">
        <v>0.4778</v>
      </c>
      <c r="H2050">
        <v>0.4778</v>
      </c>
      <c r="I2050">
        <v>0.4778</v>
      </c>
      <c r="J2050">
        <v>0.4778</v>
      </c>
      <c r="K2050">
        <v>0.4778</v>
      </c>
      <c r="L2050">
        <v>0.4778</v>
      </c>
    </row>
    <row r="2051" spans="1:12" x14ac:dyDescent="0.45">
      <c r="A2051" t="s">
        <v>2048</v>
      </c>
      <c r="B2051">
        <v>2010</v>
      </c>
      <c r="C2051" t="s">
        <v>2007</v>
      </c>
      <c r="D2051">
        <v>2.5499999999999998E-2</v>
      </c>
      <c r="E2051">
        <v>2.5499999999999998E-2</v>
      </c>
      <c r="F2051">
        <v>2.5499999999999998E-2</v>
      </c>
      <c r="G2051">
        <v>2.5499999999999998E-2</v>
      </c>
      <c r="H2051">
        <v>2.5499999999999998E-2</v>
      </c>
      <c r="I2051">
        <v>2.5499999999999998E-2</v>
      </c>
      <c r="J2051">
        <v>2.5499999999999998E-2</v>
      </c>
      <c r="K2051">
        <v>2.5499999999999998E-2</v>
      </c>
      <c r="L2051">
        <v>2.5499999999999998E-2</v>
      </c>
    </row>
    <row r="2052" spans="1:12" x14ac:dyDescent="0.45">
      <c r="A2052" t="s">
        <v>2048</v>
      </c>
      <c r="B2052">
        <v>2010</v>
      </c>
      <c r="C2052" t="s">
        <v>2005</v>
      </c>
      <c r="D2052">
        <v>4.3634000000000004</v>
      </c>
      <c r="E2052">
        <v>4.3634000000000004</v>
      </c>
      <c r="F2052">
        <v>4.3634000000000004</v>
      </c>
      <c r="G2052">
        <v>4.3634000000000004</v>
      </c>
      <c r="H2052">
        <v>4.3634000000000004</v>
      </c>
      <c r="I2052">
        <v>4.3634000000000004</v>
      </c>
      <c r="J2052">
        <v>4.3634000000000004</v>
      </c>
      <c r="K2052">
        <v>4.3634000000000004</v>
      </c>
      <c r="L2052">
        <v>4.3634000000000004</v>
      </c>
    </row>
    <row r="2053" spans="1:12" x14ac:dyDescent="0.45">
      <c r="A2053" t="s">
        <v>2049</v>
      </c>
      <c r="B2053">
        <v>2010</v>
      </c>
      <c r="C2053" t="s">
        <v>2008</v>
      </c>
      <c r="D2053">
        <v>0.104</v>
      </c>
      <c r="E2053">
        <v>0.104</v>
      </c>
      <c r="F2053">
        <v>0.104</v>
      </c>
      <c r="G2053">
        <v>0.104</v>
      </c>
      <c r="H2053">
        <v>0.104</v>
      </c>
      <c r="I2053">
        <v>0.104</v>
      </c>
      <c r="J2053">
        <v>0.104</v>
      </c>
      <c r="K2053">
        <v>0.104</v>
      </c>
      <c r="L2053">
        <v>0.104</v>
      </c>
    </row>
    <row r="2054" spans="1:12" x14ac:dyDescent="0.45">
      <c r="A2054" t="s">
        <v>2049</v>
      </c>
      <c r="B2054">
        <v>2010</v>
      </c>
      <c r="C2054" t="s">
        <v>2011</v>
      </c>
      <c r="D2054">
        <v>8.8999999999999999E-3</v>
      </c>
      <c r="E2054">
        <v>8.8999999999999999E-3</v>
      </c>
      <c r="F2054">
        <v>8.8999999999999999E-3</v>
      </c>
      <c r="G2054">
        <v>8.8999999999999999E-3</v>
      </c>
      <c r="H2054">
        <v>8.8999999999999999E-3</v>
      </c>
      <c r="I2054">
        <v>8.8999999999999999E-3</v>
      </c>
      <c r="J2054">
        <v>8.8999999999999999E-3</v>
      </c>
      <c r="K2054">
        <v>8.8999999999999999E-3</v>
      </c>
      <c r="L2054">
        <v>8.8999999999999999E-3</v>
      </c>
    </row>
    <row r="2055" spans="1:12" x14ac:dyDescent="0.45">
      <c r="A2055" t="s">
        <v>2049</v>
      </c>
      <c r="B2055">
        <v>2010</v>
      </c>
      <c r="C2055" t="s">
        <v>2009</v>
      </c>
      <c r="D2055">
        <v>3.7900000000000003E-2</v>
      </c>
      <c r="E2055">
        <v>3.7900000000000003E-2</v>
      </c>
      <c r="F2055">
        <v>3.7900000000000003E-2</v>
      </c>
      <c r="G2055">
        <v>3.7900000000000003E-2</v>
      </c>
      <c r="H2055">
        <v>3.7900000000000003E-2</v>
      </c>
      <c r="I2055">
        <v>3.7900000000000003E-2</v>
      </c>
      <c r="J2055">
        <v>3.7900000000000003E-2</v>
      </c>
      <c r="K2055">
        <v>3.7900000000000003E-2</v>
      </c>
      <c r="L2055">
        <v>3.7900000000000003E-2</v>
      </c>
    </row>
    <row r="2056" spans="1:12" x14ac:dyDescent="0.45">
      <c r="A2056" t="s">
        <v>2049</v>
      </c>
      <c r="B2056">
        <v>2010</v>
      </c>
      <c r="C2056" t="s">
        <v>2005</v>
      </c>
      <c r="D2056">
        <v>0.37690000000000001</v>
      </c>
      <c r="E2056">
        <v>0.37690000000000001</v>
      </c>
      <c r="F2056">
        <v>0.37690000000000001</v>
      </c>
      <c r="G2056">
        <v>0.37690000000000001</v>
      </c>
      <c r="H2056">
        <v>0.37690000000000001</v>
      </c>
      <c r="I2056">
        <v>0.37690000000000001</v>
      </c>
      <c r="J2056">
        <v>0.37690000000000001</v>
      </c>
      <c r="K2056">
        <v>0.37690000000000001</v>
      </c>
      <c r="L2056">
        <v>0.37690000000000001</v>
      </c>
    </row>
    <row r="2057" spans="1:12" x14ac:dyDescent="0.45">
      <c r="A2057" t="s">
        <v>2049</v>
      </c>
      <c r="B2057">
        <v>2010</v>
      </c>
      <c r="C2057" t="s">
        <v>2007</v>
      </c>
      <c r="D2057">
        <v>2.3E-3</v>
      </c>
      <c r="E2057">
        <v>2.3E-3</v>
      </c>
      <c r="F2057">
        <v>2.3E-3</v>
      </c>
      <c r="G2057">
        <v>2.3E-3</v>
      </c>
      <c r="H2057">
        <v>2.3E-3</v>
      </c>
      <c r="I2057">
        <v>2.3E-3</v>
      </c>
      <c r="J2057">
        <v>2.3E-3</v>
      </c>
      <c r="K2057">
        <v>2.3E-3</v>
      </c>
      <c r="L2057">
        <v>2.3E-3</v>
      </c>
    </row>
    <row r="2058" spans="1:12" x14ac:dyDescent="0.45">
      <c r="A2058" t="s">
        <v>2049</v>
      </c>
      <c r="B2058">
        <v>2010</v>
      </c>
      <c r="C2058" t="s">
        <v>2006</v>
      </c>
      <c r="D2058">
        <v>0.18140000000000001</v>
      </c>
      <c r="E2058">
        <v>0.18140000000000001</v>
      </c>
      <c r="F2058">
        <v>0.18140000000000001</v>
      </c>
      <c r="G2058">
        <v>0.18140000000000001</v>
      </c>
      <c r="H2058">
        <v>0.18140000000000001</v>
      </c>
      <c r="I2058">
        <v>0.18140000000000001</v>
      </c>
      <c r="J2058">
        <v>0.18140000000000001</v>
      </c>
      <c r="K2058">
        <v>0.18140000000000001</v>
      </c>
      <c r="L2058">
        <v>0.18140000000000001</v>
      </c>
    </row>
    <row r="2059" spans="1:12" x14ac:dyDescent="0.45">
      <c r="A2059" t="s">
        <v>2049</v>
      </c>
      <c r="B2059">
        <v>2010</v>
      </c>
      <c r="C2059" t="s">
        <v>2010</v>
      </c>
      <c r="D2059">
        <v>4.24E-2</v>
      </c>
      <c r="E2059">
        <v>4.24E-2</v>
      </c>
      <c r="F2059">
        <v>4.24E-2</v>
      </c>
      <c r="G2059">
        <v>4.24E-2</v>
      </c>
      <c r="H2059">
        <v>4.24E-2</v>
      </c>
      <c r="I2059">
        <v>4.24E-2</v>
      </c>
      <c r="J2059">
        <v>4.24E-2</v>
      </c>
      <c r="K2059">
        <v>4.24E-2</v>
      </c>
      <c r="L2059">
        <v>4.24E-2</v>
      </c>
    </row>
    <row r="2060" spans="1:12" x14ac:dyDescent="0.45">
      <c r="A2060" t="s">
        <v>2050</v>
      </c>
      <c r="B2060">
        <v>2010</v>
      </c>
      <c r="C2060" t="s">
        <v>2007</v>
      </c>
      <c r="D2060">
        <v>8.9999999999999993E-3</v>
      </c>
      <c r="E2060">
        <v>8.9999999999999993E-3</v>
      </c>
      <c r="F2060">
        <v>8.9999999999999993E-3</v>
      </c>
      <c r="G2060">
        <v>8.9999999999999993E-3</v>
      </c>
      <c r="H2060">
        <v>8.9999999999999993E-3</v>
      </c>
      <c r="I2060">
        <v>8.9999999999999993E-3</v>
      </c>
      <c r="J2060">
        <v>8.9999999999999993E-3</v>
      </c>
      <c r="K2060">
        <v>8.9999999999999993E-3</v>
      </c>
      <c r="L2060">
        <v>8.9999999999999993E-3</v>
      </c>
    </row>
    <row r="2061" spans="1:12" x14ac:dyDescent="0.45">
      <c r="A2061" t="s">
        <v>2050</v>
      </c>
      <c r="B2061">
        <v>2010</v>
      </c>
      <c r="C2061" t="s">
        <v>2011</v>
      </c>
      <c r="D2061">
        <v>3.5499999999999997E-2</v>
      </c>
      <c r="E2061">
        <v>3.5499999999999997E-2</v>
      </c>
      <c r="F2061">
        <v>3.5499999999999997E-2</v>
      </c>
      <c r="G2061">
        <v>3.5499999999999997E-2</v>
      </c>
      <c r="H2061">
        <v>3.5499999999999997E-2</v>
      </c>
      <c r="I2061">
        <v>3.5499999999999997E-2</v>
      </c>
      <c r="J2061">
        <v>3.5499999999999997E-2</v>
      </c>
      <c r="K2061">
        <v>3.5499999999999997E-2</v>
      </c>
      <c r="L2061">
        <v>3.5499999999999997E-2</v>
      </c>
    </row>
    <row r="2062" spans="1:12" x14ac:dyDescent="0.45">
      <c r="A2062" t="s">
        <v>2050</v>
      </c>
      <c r="B2062">
        <v>2010</v>
      </c>
      <c r="C2062" t="s">
        <v>2009</v>
      </c>
      <c r="D2062">
        <v>0.1993</v>
      </c>
      <c r="E2062">
        <v>0.1993</v>
      </c>
      <c r="F2062">
        <v>0.1993</v>
      </c>
      <c r="G2062">
        <v>0.1993</v>
      </c>
      <c r="H2062">
        <v>0.1993</v>
      </c>
      <c r="I2062">
        <v>0.1993</v>
      </c>
      <c r="J2062">
        <v>0.1993</v>
      </c>
      <c r="K2062">
        <v>0.1993</v>
      </c>
      <c r="L2062">
        <v>0.1993</v>
      </c>
    </row>
    <row r="2063" spans="1:12" x14ac:dyDescent="0.45">
      <c r="A2063" t="s">
        <v>2050</v>
      </c>
      <c r="B2063">
        <v>2010</v>
      </c>
      <c r="C2063" t="s">
        <v>2008</v>
      </c>
      <c r="D2063">
        <v>0.41410000000000002</v>
      </c>
      <c r="E2063">
        <v>0.41410000000000002</v>
      </c>
      <c r="F2063">
        <v>0.41410000000000002</v>
      </c>
      <c r="G2063">
        <v>0.41410000000000002</v>
      </c>
      <c r="H2063">
        <v>0.41410000000000002</v>
      </c>
      <c r="I2063">
        <v>0.41410000000000002</v>
      </c>
      <c r="J2063">
        <v>0.41410000000000002</v>
      </c>
      <c r="K2063">
        <v>0.41410000000000002</v>
      </c>
      <c r="L2063">
        <v>0.41410000000000002</v>
      </c>
    </row>
    <row r="2064" spans="1:12" x14ac:dyDescent="0.45">
      <c r="A2064" t="s">
        <v>2050</v>
      </c>
      <c r="B2064">
        <v>2010</v>
      </c>
      <c r="C2064" t="s">
        <v>2010</v>
      </c>
      <c r="D2064">
        <v>0.16880000000000001</v>
      </c>
      <c r="E2064">
        <v>0.16880000000000001</v>
      </c>
      <c r="F2064">
        <v>0.16880000000000001</v>
      </c>
      <c r="G2064">
        <v>0.16880000000000001</v>
      </c>
      <c r="H2064">
        <v>0.16880000000000001</v>
      </c>
      <c r="I2064">
        <v>0.16880000000000001</v>
      </c>
      <c r="J2064">
        <v>0.16880000000000001</v>
      </c>
      <c r="K2064">
        <v>0.16880000000000001</v>
      </c>
      <c r="L2064">
        <v>0.16880000000000001</v>
      </c>
    </row>
    <row r="2065" spans="1:12" x14ac:dyDescent="0.45">
      <c r="A2065" t="s">
        <v>2050</v>
      </c>
      <c r="B2065">
        <v>2010</v>
      </c>
      <c r="C2065" t="s">
        <v>2006</v>
      </c>
      <c r="D2065">
        <v>0.97809999999999997</v>
      </c>
      <c r="E2065">
        <v>0.97809999999999997</v>
      </c>
      <c r="F2065">
        <v>0.97809999999999997</v>
      </c>
      <c r="G2065">
        <v>0.97809999999999997</v>
      </c>
      <c r="H2065">
        <v>0.97809999999999997</v>
      </c>
      <c r="I2065">
        <v>0.97809999999999997</v>
      </c>
      <c r="J2065">
        <v>0.97809999999999997</v>
      </c>
      <c r="K2065">
        <v>0.97809999999999997</v>
      </c>
      <c r="L2065">
        <v>0.97809999999999997</v>
      </c>
    </row>
    <row r="2066" spans="1:12" x14ac:dyDescent="0.45">
      <c r="A2066" t="s">
        <v>2050</v>
      </c>
      <c r="B2066">
        <v>2010</v>
      </c>
      <c r="C2066" t="s">
        <v>2005</v>
      </c>
      <c r="D2066">
        <v>1.8048999999999999</v>
      </c>
      <c r="E2066">
        <v>1.8048999999999999</v>
      </c>
      <c r="F2066">
        <v>1.8048999999999999</v>
      </c>
      <c r="G2066">
        <v>1.8048999999999999</v>
      </c>
      <c r="H2066">
        <v>1.8048999999999999</v>
      </c>
      <c r="I2066">
        <v>1.8048999999999999</v>
      </c>
      <c r="J2066">
        <v>1.8048999999999999</v>
      </c>
      <c r="K2066">
        <v>1.8048999999999999</v>
      </c>
      <c r="L2066">
        <v>1.8048999999999999</v>
      </c>
    </row>
    <row r="2067" spans="1:12" x14ac:dyDescent="0.45">
      <c r="A2067" t="s">
        <v>2051</v>
      </c>
      <c r="B2067">
        <v>2010</v>
      </c>
      <c r="C2067" t="s">
        <v>2011</v>
      </c>
      <c r="D2067">
        <v>6.3E-3</v>
      </c>
      <c r="E2067">
        <v>6.3E-3</v>
      </c>
      <c r="F2067">
        <v>6.3E-3</v>
      </c>
      <c r="G2067">
        <v>6.3E-3</v>
      </c>
      <c r="H2067">
        <v>6.3E-3</v>
      </c>
      <c r="I2067">
        <v>6.3E-3</v>
      </c>
      <c r="J2067">
        <v>6.3E-3</v>
      </c>
      <c r="K2067">
        <v>6.3E-3</v>
      </c>
      <c r="L2067">
        <v>6.3E-3</v>
      </c>
    </row>
    <row r="2068" spans="1:12" x14ac:dyDescent="0.45">
      <c r="A2068" t="s">
        <v>2051</v>
      </c>
      <c r="B2068">
        <v>2010</v>
      </c>
      <c r="C2068" t="s">
        <v>2008</v>
      </c>
      <c r="D2068">
        <v>7.3200000000000001E-2</v>
      </c>
      <c r="E2068">
        <v>7.3200000000000001E-2</v>
      </c>
      <c r="F2068">
        <v>7.3200000000000001E-2</v>
      </c>
      <c r="G2068">
        <v>7.3200000000000001E-2</v>
      </c>
      <c r="H2068">
        <v>7.3200000000000001E-2</v>
      </c>
      <c r="I2068">
        <v>7.3200000000000001E-2</v>
      </c>
      <c r="J2068">
        <v>7.3200000000000001E-2</v>
      </c>
      <c r="K2068">
        <v>7.3200000000000001E-2</v>
      </c>
      <c r="L2068">
        <v>7.3200000000000001E-2</v>
      </c>
    </row>
    <row r="2069" spans="1:12" x14ac:dyDescent="0.45">
      <c r="A2069" t="s">
        <v>2051</v>
      </c>
      <c r="B2069">
        <v>2010</v>
      </c>
      <c r="C2069" t="s">
        <v>2007</v>
      </c>
      <c r="D2069">
        <v>1.6000000000000001E-3</v>
      </c>
      <c r="E2069">
        <v>1.6000000000000001E-3</v>
      </c>
      <c r="F2069">
        <v>1.6000000000000001E-3</v>
      </c>
      <c r="G2069">
        <v>1.6000000000000001E-3</v>
      </c>
      <c r="H2069">
        <v>1.6000000000000001E-3</v>
      </c>
      <c r="I2069">
        <v>1.6000000000000001E-3</v>
      </c>
      <c r="J2069">
        <v>1.6000000000000001E-3</v>
      </c>
      <c r="K2069">
        <v>1.6000000000000001E-3</v>
      </c>
      <c r="L2069">
        <v>1.6000000000000001E-3</v>
      </c>
    </row>
    <row r="2070" spans="1:12" x14ac:dyDescent="0.45">
      <c r="A2070" t="s">
        <v>2051</v>
      </c>
      <c r="B2070">
        <v>2010</v>
      </c>
      <c r="C2070" t="s">
        <v>2010</v>
      </c>
      <c r="D2070">
        <v>2.9899999999999999E-2</v>
      </c>
      <c r="E2070">
        <v>2.9899999999999999E-2</v>
      </c>
      <c r="F2070">
        <v>2.9899999999999999E-2</v>
      </c>
      <c r="G2070">
        <v>2.9899999999999999E-2</v>
      </c>
      <c r="H2070">
        <v>2.9899999999999999E-2</v>
      </c>
      <c r="I2070">
        <v>2.9899999999999999E-2</v>
      </c>
      <c r="J2070">
        <v>2.9899999999999999E-2</v>
      </c>
      <c r="K2070">
        <v>2.9899999999999999E-2</v>
      </c>
      <c r="L2070">
        <v>2.9899999999999999E-2</v>
      </c>
    </row>
    <row r="2071" spans="1:12" x14ac:dyDescent="0.45">
      <c r="A2071" t="s">
        <v>2051</v>
      </c>
      <c r="B2071">
        <v>2010</v>
      </c>
      <c r="C2071" t="s">
        <v>2009</v>
      </c>
      <c r="D2071">
        <v>3.2500000000000001E-2</v>
      </c>
      <c r="E2071">
        <v>3.2500000000000001E-2</v>
      </c>
      <c r="F2071">
        <v>3.2500000000000001E-2</v>
      </c>
      <c r="G2071">
        <v>3.2500000000000001E-2</v>
      </c>
      <c r="H2071">
        <v>3.2500000000000001E-2</v>
      </c>
      <c r="I2071">
        <v>3.2500000000000001E-2</v>
      </c>
      <c r="J2071">
        <v>3.2500000000000001E-2</v>
      </c>
      <c r="K2071">
        <v>3.2500000000000001E-2</v>
      </c>
      <c r="L2071">
        <v>3.2500000000000001E-2</v>
      </c>
    </row>
    <row r="2072" spans="1:12" x14ac:dyDescent="0.45">
      <c r="A2072" t="s">
        <v>2051</v>
      </c>
      <c r="B2072">
        <v>2010</v>
      </c>
      <c r="C2072" t="s">
        <v>2005</v>
      </c>
      <c r="D2072">
        <v>0.32090000000000002</v>
      </c>
      <c r="E2072">
        <v>0.32090000000000002</v>
      </c>
      <c r="F2072">
        <v>0.32090000000000002</v>
      </c>
      <c r="G2072">
        <v>0.32090000000000002</v>
      </c>
      <c r="H2072">
        <v>0.32090000000000002</v>
      </c>
      <c r="I2072">
        <v>0.32090000000000002</v>
      </c>
      <c r="J2072">
        <v>0.32090000000000002</v>
      </c>
      <c r="K2072">
        <v>0.32090000000000002</v>
      </c>
      <c r="L2072">
        <v>0.32090000000000002</v>
      </c>
    </row>
    <row r="2073" spans="1:12" x14ac:dyDescent="0.45">
      <c r="A2073" t="s">
        <v>2051</v>
      </c>
      <c r="B2073">
        <v>2010</v>
      </c>
      <c r="C2073" t="s">
        <v>2006</v>
      </c>
      <c r="D2073">
        <v>0.1774</v>
      </c>
      <c r="E2073">
        <v>0.1774</v>
      </c>
      <c r="F2073">
        <v>0.1774</v>
      </c>
      <c r="G2073">
        <v>0.1774</v>
      </c>
      <c r="H2073">
        <v>0.1774</v>
      </c>
      <c r="I2073">
        <v>0.1774</v>
      </c>
      <c r="J2073">
        <v>0.1774</v>
      </c>
      <c r="K2073">
        <v>0.1774</v>
      </c>
      <c r="L2073">
        <v>0.1774</v>
      </c>
    </row>
    <row r="2074" spans="1:12" x14ac:dyDescent="0.45">
      <c r="A2074" t="s">
        <v>2052</v>
      </c>
      <c r="B2074">
        <v>2010</v>
      </c>
      <c r="C2074" t="s">
        <v>2007</v>
      </c>
      <c r="D2074">
        <v>1.26E-2</v>
      </c>
      <c r="E2074">
        <v>1.26E-2</v>
      </c>
      <c r="F2074">
        <v>1.26E-2</v>
      </c>
      <c r="G2074">
        <v>1.26E-2</v>
      </c>
      <c r="H2074">
        <v>1.26E-2</v>
      </c>
      <c r="I2074">
        <v>1.26E-2</v>
      </c>
      <c r="J2074">
        <v>1.26E-2</v>
      </c>
      <c r="K2074">
        <v>1.26E-2</v>
      </c>
      <c r="L2074">
        <v>1.26E-2</v>
      </c>
    </row>
    <row r="2075" spans="1:12" x14ac:dyDescent="0.45">
      <c r="A2075" t="s">
        <v>2052</v>
      </c>
      <c r="B2075">
        <v>2010</v>
      </c>
      <c r="C2075" t="s">
        <v>2010</v>
      </c>
      <c r="D2075">
        <v>0.2366</v>
      </c>
      <c r="E2075">
        <v>0.2366</v>
      </c>
      <c r="F2075">
        <v>0.2366</v>
      </c>
      <c r="G2075">
        <v>0.2366</v>
      </c>
      <c r="H2075">
        <v>0.2366</v>
      </c>
      <c r="I2075">
        <v>0.2366</v>
      </c>
      <c r="J2075">
        <v>0.2366</v>
      </c>
      <c r="K2075">
        <v>0.2366</v>
      </c>
      <c r="L2075">
        <v>0.2366</v>
      </c>
    </row>
    <row r="2076" spans="1:12" x14ac:dyDescent="0.45">
      <c r="A2076" t="s">
        <v>2052</v>
      </c>
      <c r="B2076">
        <v>2010</v>
      </c>
      <c r="C2076" t="s">
        <v>2008</v>
      </c>
      <c r="D2076">
        <v>0.58020000000000005</v>
      </c>
      <c r="E2076">
        <v>0.58020000000000005</v>
      </c>
      <c r="F2076">
        <v>0.58020000000000005</v>
      </c>
      <c r="G2076">
        <v>0.58020000000000005</v>
      </c>
      <c r="H2076">
        <v>0.58020000000000005</v>
      </c>
      <c r="I2076">
        <v>0.58020000000000005</v>
      </c>
      <c r="J2076">
        <v>0.58020000000000005</v>
      </c>
      <c r="K2076">
        <v>0.58020000000000005</v>
      </c>
      <c r="L2076">
        <v>0.58020000000000005</v>
      </c>
    </row>
    <row r="2077" spans="1:12" x14ac:dyDescent="0.45">
      <c r="A2077" t="s">
        <v>2052</v>
      </c>
      <c r="B2077">
        <v>2010</v>
      </c>
      <c r="C2077" t="s">
        <v>2006</v>
      </c>
      <c r="D2077">
        <v>1.4200999999999999</v>
      </c>
      <c r="E2077">
        <v>1.4200999999999999</v>
      </c>
      <c r="F2077">
        <v>1.4200999999999999</v>
      </c>
      <c r="G2077">
        <v>1.4200999999999999</v>
      </c>
      <c r="H2077">
        <v>1.4200999999999999</v>
      </c>
      <c r="I2077">
        <v>1.4200999999999999</v>
      </c>
      <c r="J2077">
        <v>1.4200999999999999</v>
      </c>
      <c r="K2077">
        <v>1.4200999999999999</v>
      </c>
      <c r="L2077">
        <v>1.4200999999999999</v>
      </c>
    </row>
    <row r="2078" spans="1:12" x14ac:dyDescent="0.45">
      <c r="A2078" t="s">
        <v>2052</v>
      </c>
      <c r="B2078">
        <v>2010</v>
      </c>
      <c r="C2078" t="s">
        <v>2005</v>
      </c>
      <c r="D2078">
        <v>2.569</v>
      </c>
      <c r="E2078">
        <v>2.569</v>
      </c>
      <c r="F2078">
        <v>2.569</v>
      </c>
      <c r="G2078">
        <v>2.569</v>
      </c>
      <c r="H2078">
        <v>2.569</v>
      </c>
      <c r="I2078">
        <v>2.569</v>
      </c>
      <c r="J2078">
        <v>2.569</v>
      </c>
      <c r="K2078">
        <v>2.569</v>
      </c>
      <c r="L2078">
        <v>2.569</v>
      </c>
    </row>
    <row r="2079" spans="1:12" x14ac:dyDescent="0.45">
      <c r="A2079" t="s">
        <v>2052</v>
      </c>
      <c r="B2079">
        <v>2010</v>
      </c>
      <c r="C2079" t="s">
        <v>2011</v>
      </c>
      <c r="D2079">
        <v>4.9799999999999997E-2</v>
      </c>
      <c r="E2079">
        <v>4.9799999999999997E-2</v>
      </c>
      <c r="F2079">
        <v>4.9799999999999997E-2</v>
      </c>
      <c r="G2079">
        <v>4.9799999999999997E-2</v>
      </c>
      <c r="H2079">
        <v>4.9799999999999997E-2</v>
      </c>
      <c r="I2079">
        <v>4.9799999999999997E-2</v>
      </c>
      <c r="J2079">
        <v>4.9799999999999997E-2</v>
      </c>
      <c r="K2079">
        <v>4.9799999999999997E-2</v>
      </c>
      <c r="L2079">
        <v>4.9799999999999997E-2</v>
      </c>
    </row>
    <row r="2080" spans="1:12" x14ac:dyDescent="0.45">
      <c r="A2080" t="s">
        <v>2052</v>
      </c>
      <c r="B2080">
        <v>2010</v>
      </c>
      <c r="C2080" t="s">
        <v>2009</v>
      </c>
      <c r="D2080">
        <v>0.2697</v>
      </c>
      <c r="E2080">
        <v>0.2697</v>
      </c>
      <c r="F2080">
        <v>0.2697</v>
      </c>
      <c r="G2080">
        <v>0.2697</v>
      </c>
      <c r="H2080">
        <v>0.2697</v>
      </c>
      <c r="I2080">
        <v>0.2697</v>
      </c>
      <c r="J2080">
        <v>0.2697</v>
      </c>
      <c r="K2080">
        <v>0.2697</v>
      </c>
      <c r="L2080">
        <v>0.2697</v>
      </c>
    </row>
    <row r="2081" spans="1:12" x14ac:dyDescent="0.45">
      <c r="A2081" t="s">
        <v>2053</v>
      </c>
      <c r="B2081">
        <v>2010</v>
      </c>
      <c r="C2081" t="s">
        <v>2011</v>
      </c>
      <c r="D2081">
        <v>0.1971</v>
      </c>
      <c r="E2081">
        <v>0.1971</v>
      </c>
      <c r="F2081">
        <v>0.1971</v>
      </c>
      <c r="G2081">
        <v>0.1971</v>
      </c>
      <c r="H2081">
        <v>0.1971</v>
      </c>
      <c r="I2081">
        <v>0.1971</v>
      </c>
      <c r="J2081">
        <v>0.1971</v>
      </c>
      <c r="K2081">
        <v>0.1971</v>
      </c>
      <c r="L2081">
        <v>0.1971</v>
      </c>
    </row>
    <row r="2082" spans="1:12" x14ac:dyDescent="0.45">
      <c r="A2082" t="s">
        <v>2053</v>
      </c>
      <c r="B2082">
        <v>2010</v>
      </c>
      <c r="C2082" t="s">
        <v>2008</v>
      </c>
      <c r="D2082">
        <v>2.2953000000000001</v>
      </c>
      <c r="E2082">
        <v>2.2953000000000001</v>
      </c>
      <c r="F2082">
        <v>2.2953000000000001</v>
      </c>
      <c r="G2082">
        <v>2.2953000000000001</v>
      </c>
      <c r="H2082">
        <v>2.2953000000000001</v>
      </c>
      <c r="I2082">
        <v>2.2953000000000001</v>
      </c>
      <c r="J2082">
        <v>2.2953000000000001</v>
      </c>
      <c r="K2082">
        <v>2.2953000000000001</v>
      </c>
      <c r="L2082">
        <v>2.2953000000000001</v>
      </c>
    </row>
    <row r="2083" spans="1:12" x14ac:dyDescent="0.45">
      <c r="A2083" t="s">
        <v>2053</v>
      </c>
      <c r="B2083">
        <v>2010</v>
      </c>
      <c r="C2083" t="s">
        <v>2006</v>
      </c>
      <c r="D2083">
        <v>4.9889999999999999</v>
      </c>
      <c r="E2083">
        <v>4.9889999999999999</v>
      </c>
      <c r="F2083">
        <v>4.9889999999999999</v>
      </c>
      <c r="G2083">
        <v>4.9889999999999999</v>
      </c>
      <c r="H2083">
        <v>4.9889999999999999</v>
      </c>
      <c r="I2083">
        <v>4.9889999999999999</v>
      </c>
      <c r="J2083">
        <v>4.9889999999999999</v>
      </c>
      <c r="K2083">
        <v>4.9889999999999999</v>
      </c>
      <c r="L2083">
        <v>4.9889999999999999</v>
      </c>
    </row>
    <row r="2084" spans="1:12" x14ac:dyDescent="0.45">
      <c r="A2084" t="s">
        <v>2053</v>
      </c>
      <c r="B2084">
        <v>2010</v>
      </c>
      <c r="C2084" t="s">
        <v>2009</v>
      </c>
      <c r="D2084">
        <v>1.0074000000000001</v>
      </c>
      <c r="E2084">
        <v>1.0074000000000001</v>
      </c>
      <c r="F2084">
        <v>1.0074000000000001</v>
      </c>
      <c r="G2084">
        <v>1.0074000000000001</v>
      </c>
      <c r="H2084">
        <v>1.0074000000000001</v>
      </c>
      <c r="I2084">
        <v>1.0074000000000001</v>
      </c>
      <c r="J2084">
        <v>1.0074000000000001</v>
      </c>
      <c r="K2084">
        <v>1.0074000000000001</v>
      </c>
      <c r="L2084">
        <v>1.0074000000000001</v>
      </c>
    </row>
    <row r="2085" spans="1:12" x14ac:dyDescent="0.45">
      <c r="A2085" t="s">
        <v>2053</v>
      </c>
      <c r="B2085">
        <v>2010</v>
      </c>
      <c r="C2085" t="s">
        <v>2010</v>
      </c>
      <c r="D2085">
        <v>0.93579999999999997</v>
      </c>
      <c r="E2085">
        <v>0.93579999999999997</v>
      </c>
      <c r="F2085">
        <v>0.93579999999999997</v>
      </c>
      <c r="G2085">
        <v>0.93579999999999997</v>
      </c>
      <c r="H2085">
        <v>0.93579999999999997</v>
      </c>
      <c r="I2085">
        <v>0.93579999999999997</v>
      </c>
      <c r="J2085">
        <v>0.93579999999999997</v>
      </c>
      <c r="K2085">
        <v>0.93579999999999997</v>
      </c>
      <c r="L2085">
        <v>0.93579999999999997</v>
      </c>
    </row>
    <row r="2086" spans="1:12" x14ac:dyDescent="0.45">
      <c r="A2086" t="s">
        <v>2053</v>
      </c>
      <c r="B2086">
        <v>2010</v>
      </c>
      <c r="C2086" t="s">
        <v>2007</v>
      </c>
      <c r="D2086">
        <v>4.99E-2</v>
      </c>
      <c r="E2086">
        <v>4.99E-2</v>
      </c>
      <c r="F2086">
        <v>4.99E-2</v>
      </c>
      <c r="G2086">
        <v>4.99E-2</v>
      </c>
      <c r="H2086">
        <v>4.99E-2</v>
      </c>
      <c r="I2086">
        <v>4.99E-2</v>
      </c>
      <c r="J2086">
        <v>4.99E-2</v>
      </c>
      <c r="K2086">
        <v>4.99E-2</v>
      </c>
      <c r="L2086">
        <v>4.99E-2</v>
      </c>
    </row>
    <row r="2087" spans="1:12" x14ac:dyDescent="0.45">
      <c r="A2087" t="s">
        <v>2053</v>
      </c>
      <c r="B2087">
        <v>2010</v>
      </c>
      <c r="C2087" t="s">
        <v>2005</v>
      </c>
      <c r="D2087">
        <v>9.4745000000000008</v>
      </c>
      <c r="E2087">
        <v>9.4745000000000008</v>
      </c>
      <c r="F2087">
        <v>9.4745000000000008</v>
      </c>
      <c r="G2087">
        <v>9.4745000000000008</v>
      </c>
      <c r="H2087">
        <v>9.4745000000000008</v>
      </c>
      <c r="I2087">
        <v>9.4745000000000008</v>
      </c>
      <c r="J2087">
        <v>9.4745000000000008</v>
      </c>
      <c r="K2087">
        <v>9.4745000000000008</v>
      </c>
      <c r="L2087">
        <v>9.4745000000000008</v>
      </c>
    </row>
    <row r="2088" spans="1:12" x14ac:dyDescent="0.45">
      <c r="A2088" t="s">
        <v>2054</v>
      </c>
      <c r="B2088">
        <v>2010</v>
      </c>
      <c r="C2088" t="s">
        <v>2006</v>
      </c>
      <c r="D2088">
        <v>0.54730000000000001</v>
      </c>
      <c r="E2088">
        <v>0.54730000000000001</v>
      </c>
      <c r="F2088">
        <v>0.54730000000000001</v>
      </c>
      <c r="G2088">
        <v>0.54730000000000001</v>
      </c>
      <c r="H2088">
        <v>0.54730000000000001</v>
      </c>
      <c r="I2088">
        <v>0.54730000000000001</v>
      </c>
      <c r="J2088">
        <v>0.54730000000000001</v>
      </c>
      <c r="K2088">
        <v>0.54730000000000001</v>
      </c>
      <c r="L2088">
        <v>0.54730000000000001</v>
      </c>
    </row>
    <row r="2089" spans="1:12" x14ac:dyDescent="0.45">
      <c r="A2089" t="s">
        <v>2054</v>
      </c>
      <c r="B2089">
        <v>2010</v>
      </c>
      <c r="C2089" t="s">
        <v>2005</v>
      </c>
      <c r="D2089">
        <v>0.99839999999999995</v>
      </c>
      <c r="E2089">
        <v>0.99839999999999995</v>
      </c>
      <c r="F2089">
        <v>0.99839999999999995</v>
      </c>
      <c r="G2089">
        <v>0.99839999999999995</v>
      </c>
      <c r="H2089">
        <v>0.99839999999999995</v>
      </c>
      <c r="I2089">
        <v>0.99839999999999995</v>
      </c>
      <c r="J2089">
        <v>0.99839999999999995</v>
      </c>
      <c r="K2089">
        <v>0.99839999999999995</v>
      </c>
      <c r="L2089">
        <v>0.99839999999999995</v>
      </c>
    </row>
    <row r="2090" spans="1:12" x14ac:dyDescent="0.45">
      <c r="A2090" t="s">
        <v>2054</v>
      </c>
      <c r="B2090">
        <v>2010</v>
      </c>
      <c r="C2090" t="s">
        <v>2009</v>
      </c>
      <c r="D2090">
        <v>8.4900000000000003E-2</v>
      </c>
      <c r="E2090">
        <v>8.4900000000000003E-2</v>
      </c>
      <c r="F2090">
        <v>8.4900000000000003E-2</v>
      </c>
      <c r="G2090">
        <v>8.4900000000000003E-2</v>
      </c>
      <c r="H2090">
        <v>8.4900000000000003E-2</v>
      </c>
      <c r="I2090">
        <v>8.4900000000000003E-2</v>
      </c>
      <c r="J2090">
        <v>8.4900000000000003E-2</v>
      </c>
      <c r="K2090">
        <v>8.4900000000000003E-2</v>
      </c>
      <c r="L2090">
        <v>8.4900000000000003E-2</v>
      </c>
    </row>
    <row r="2091" spans="1:12" x14ac:dyDescent="0.45">
      <c r="A2091" t="s">
        <v>2054</v>
      </c>
      <c r="B2091">
        <v>2010</v>
      </c>
      <c r="C2091" t="s">
        <v>2008</v>
      </c>
      <c r="D2091">
        <v>0.2417</v>
      </c>
      <c r="E2091">
        <v>0.2417</v>
      </c>
      <c r="F2091">
        <v>0.2417</v>
      </c>
      <c r="G2091">
        <v>0.2417</v>
      </c>
      <c r="H2091">
        <v>0.2417</v>
      </c>
      <c r="I2091">
        <v>0.2417</v>
      </c>
      <c r="J2091">
        <v>0.2417</v>
      </c>
      <c r="K2091">
        <v>0.2417</v>
      </c>
      <c r="L2091">
        <v>0.2417</v>
      </c>
    </row>
    <row r="2092" spans="1:12" x14ac:dyDescent="0.45">
      <c r="A2092" t="s">
        <v>2054</v>
      </c>
      <c r="B2092">
        <v>2010</v>
      </c>
      <c r="C2092" t="s">
        <v>2010</v>
      </c>
      <c r="D2092">
        <v>9.8500000000000004E-2</v>
      </c>
      <c r="E2092">
        <v>9.8500000000000004E-2</v>
      </c>
      <c r="F2092">
        <v>9.8500000000000004E-2</v>
      </c>
      <c r="G2092">
        <v>9.8500000000000004E-2</v>
      </c>
      <c r="H2092">
        <v>9.8500000000000004E-2</v>
      </c>
      <c r="I2092">
        <v>9.8500000000000004E-2</v>
      </c>
      <c r="J2092">
        <v>9.8500000000000004E-2</v>
      </c>
      <c r="K2092">
        <v>9.8500000000000004E-2</v>
      </c>
      <c r="L2092">
        <v>9.8500000000000004E-2</v>
      </c>
    </row>
    <row r="2093" spans="1:12" x14ac:dyDescent="0.45">
      <c r="A2093" t="s">
        <v>2054</v>
      </c>
      <c r="B2093">
        <v>2010</v>
      </c>
      <c r="C2093" t="s">
        <v>2011</v>
      </c>
      <c r="D2093">
        <v>2.07E-2</v>
      </c>
      <c r="E2093">
        <v>2.07E-2</v>
      </c>
      <c r="F2093">
        <v>2.07E-2</v>
      </c>
      <c r="G2093">
        <v>2.07E-2</v>
      </c>
      <c r="H2093">
        <v>2.07E-2</v>
      </c>
      <c r="I2093">
        <v>2.07E-2</v>
      </c>
      <c r="J2093">
        <v>2.07E-2</v>
      </c>
      <c r="K2093">
        <v>2.07E-2</v>
      </c>
      <c r="L2093">
        <v>2.07E-2</v>
      </c>
    </row>
    <row r="2094" spans="1:12" x14ac:dyDescent="0.45">
      <c r="A2094" t="s">
        <v>2054</v>
      </c>
      <c r="B2094">
        <v>2010</v>
      </c>
      <c r="C2094" t="s">
        <v>2007</v>
      </c>
      <c r="D2094">
        <v>5.3E-3</v>
      </c>
      <c r="E2094">
        <v>5.3E-3</v>
      </c>
      <c r="F2094">
        <v>5.3E-3</v>
      </c>
      <c r="G2094">
        <v>5.3E-3</v>
      </c>
      <c r="H2094">
        <v>5.3E-3</v>
      </c>
      <c r="I2094">
        <v>5.3E-3</v>
      </c>
      <c r="J2094">
        <v>5.3E-3</v>
      </c>
      <c r="K2094">
        <v>5.3E-3</v>
      </c>
      <c r="L2094">
        <v>5.3E-3</v>
      </c>
    </row>
    <row r="2095" spans="1:12" x14ac:dyDescent="0.45">
      <c r="A2095" t="s">
        <v>2055</v>
      </c>
      <c r="B2095">
        <v>2010</v>
      </c>
      <c r="C2095" t="s">
        <v>2010</v>
      </c>
      <c r="D2095">
        <v>2.4799999999999999E-2</v>
      </c>
      <c r="E2095">
        <v>2.4799999999999999E-2</v>
      </c>
      <c r="F2095">
        <v>2.4799999999999999E-2</v>
      </c>
      <c r="G2095">
        <v>2.4799999999999999E-2</v>
      </c>
      <c r="H2095">
        <v>2.4799999999999999E-2</v>
      </c>
      <c r="I2095">
        <v>2.4799999999999999E-2</v>
      </c>
      <c r="J2095">
        <v>2.4799999999999999E-2</v>
      </c>
      <c r="K2095">
        <v>2.4799999999999999E-2</v>
      </c>
      <c r="L2095">
        <v>2.4799999999999999E-2</v>
      </c>
    </row>
    <row r="2096" spans="1:12" x14ac:dyDescent="0.45">
      <c r="A2096" t="s">
        <v>2055</v>
      </c>
      <c r="B2096">
        <v>2010</v>
      </c>
      <c r="C2096" t="s">
        <v>2008</v>
      </c>
      <c r="D2096">
        <v>6.08E-2</v>
      </c>
      <c r="E2096">
        <v>6.08E-2</v>
      </c>
      <c r="F2096">
        <v>6.08E-2</v>
      </c>
      <c r="G2096">
        <v>6.08E-2</v>
      </c>
      <c r="H2096">
        <v>6.08E-2</v>
      </c>
      <c r="I2096">
        <v>6.08E-2</v>
      </c>
      <c r="J2096">
        <v>6.08E-2</v>
      </c>
      <c r="K2096">
        <v>6.08E-2</v>
      </c>
      <c r="L2096">
        <v>6.08E-2</v>
      </c>
    </row>
    <row r="2097" spans="1:12" x14ac:dyDescent="0.45">
      <c r="A2097" t="s">
        <v>2055</v>
      </c>
      <c r="B2097">
        <v>2010</v>
      </c>
      <c r="C2097" t="s">
        <v>2011</v>
      </c>
      <c r="D2097">
        <v>5.1999999999999998E-3</v>
      </c>
      <c r="E2097">
        <v>5.1999999999999998E-3</v>
      </c>
      <c r="F2097">
        <v>5.1999999999999998E-3</v>
      </c>
      <c r="G2097">
        <v>5.1999999999999998E-3</v>
      </c>
      <c r="H2097">
        <v>5.1999999999999998E-3</v>
      </c>
      <c r="I2097">
        <v>5.1999999999999998E-3</v>
      </c>
      <c r="J2097">
        <v>5.1999999999999998E-3</v>
      </c>
      <c r="K2097">
        <v>5.1999999999999998E-3</v>
      </c>
      <c r="L2097">
        <v>5.1999999999999998E-3</v>
      </c>
    </row>
    <row r="2098" spans="1:12" x14ac:dyDescent="0.45">
      <c r="A2098" t="s">
        <v>2055</v>
      </c>
      <c r="B2098">
        <v>2010</v>
      </c>
      <c r="C2098" t="s">
        <v>2007</v>
      </c>
      <c r="D2098">
        <v>1.2999999999999999E-3</v>
      </c>
      <c r="E2098">
        <v>1.2999999999999999E-3</v>
      </c>
      <c r="F2098">
        <v>1.2999999999999999E-3</v>
      </c>
      <c r="G2098">
        <v>1.2999999999999999E-3</v>
      </c>
      <c r="H2098">
        <v>1.2999999999999999E-3</v>
      </c>
      <c r="I2098">
        <v>1.2999999999999999E-3</v>
      </c>
      <c r="J2098">
        <v>1.2999999999999999E-3</v>
      </c>
      <c r="K2098">
        <v>1.2999999999999999E-3</v>
      </c>
      <c r="L2098">
        <v>1.2999999999999999E-3</v>
      </c>
    </row>
    <row r="2099" spans="1:12" x14ac:dyDescent="0.45">
      <c r="A2099" t="s">
        <v>2055</v>
      </c>
      <c r="B2099">
        <v>2010</v>
      </c>
      <c r="C2099" t="s">
        <v>2006</v>
      </c>
      <c r="D2099">
        <v>0.14230000000000001</v>
      </c>
      <c r="E2099">
        <v>0.14230000000000001</v>
      </c>
      <c r="F2099">
        <v>0.14230000000000001</v>
      </c>
      <c r="G2099">
        <v>0.14230000000000001</v>
      </c>
      <c r="H2099">
        <v>0.14230000000000001</v>
      </c>
      <c r="I2099">
        <v>0.14230000000000001</v>
      </c>
      <c r="J2099">
        <v>0.14230000000000001</v>
      </c>
      <c r="K2099">
        <v>0.14230000000000001</v>
      </c>
      <c r="L2099">
        <v>0.14230000000000001</v>
      </c>
    </row>
    <row r="2100" spans="1:12" x14ac:dyDescent="0.45">
      <c r="A2100" t="s">
        <v>2055</v>
      </c>
      <c r="B2100">
        <v>2010</v>
      </c>
      <c r="C2100" t="s">
        <v>2009</v>
      </c>
      <c r="D2100">
        <v>2.3900000000000001E-2</v>
      </c>
      <c r="E2100">
        <v>2.3900000000000001E-2</v>
      </c>
      <c r="F2100">
        <v>2.3900000000000001E-2</v>
      </c>
      <c r="G2100">
        <v>2.3900000000000001E-2</v>
      </c>
      <c r="H2100">
        <v>2.3900000000000001E-2</v>
      </c>
      <c r="I2100">
        <v>2.3900000000000001E-2</v>
      </c>
      <c r="J2100">
        <v>2.3900000000000001E-2</v>
      </c>
      <c r="K2100">
        <v>2.3900000000000001E-2</v>
      </c>
      <c r="L2100">
        <v>2.3900000000000001E-2</v>
      </c>
    </row>
    <row r="2101" spans="1:12" x14ac:dyDescent="0.45">
      <c r="A2101" t="s">
        <v>2055</v>
      </c>
      <c r="B2101">
        <v>2010</v>
      </c>
      <c r="C2101" t="s">
        <v>2005</v>
      </c>
      <c r="D2101">
        <v>0.25829999999999997</v>
      </c>
      <c r="E2101">
        <v>0.25829999999999997</v>
      </c>
      <c r="F2101">
        <v>0.25829999999999997</v>
      </c>
      <c r="G2101">
        <v>0.25829999999999997</v>
      </c>
      <c r="H2101">
        <v>0.25829999999999997</v>
      </c>
      <c r="I2101">
        <v>0.25829999999999997</v>
      </c>
      <c r="J2101">
        <v>0.25829999999999997</v>
      </c>
      <c r="K2101">
        <v>0.25829999999999997</v>
      </c>
      <c r="L2101">
        <v>0.25829999999999997</v>
      </c>
    </row>
    <row r="2102" spans="1:12" x14ac:dyDescent="0.45">
      <c r="A2102" t="s">
        <v>2056</v>
      </c>
      <c r="B2102">
        <v>2010</v>
      </c>
      <c r="C2102" t="s">
        <v>2010</v>
      </c>
      <c r="D2102">
        <v>0.30409999999999998</v>
      </c>
      <c r="E2102">
        <v>0.30409999999999998</v>
      </c>
      <c r="F2102">
        <v>0.30409999999999998</v>
      </c>
      <c r="G2102">
        <v>0.30409999999999998</v>
      </c>
      <c r="H2102">
        <v>0.30409999999999998</v>
      </c>
      <c r="I2102">
        <v>0.30409999999999998</v>
      </c>
      <c r="J2102">
        <v>0.30409999999999998</v>
      </c>
      <c r="K2102">
        <v>0.30409999999999998</v>
      </c>
      <c r="L2102">
        <v>0.30409999999999998</v>
      </c>
    </row>
    <row r="2103" spans="1:12" x14ac:dyDescent="0.45">
      <c r="A2103" t="s">
        <v>2056</v>
      </c>
      <c r="B2103">
        <v>2010</v>
      </c>
      <c r="C2103" t="s">
        <v>2009</v>
      </c>
      <c r="D2103">
        <v>0.33360000000000001</v>
      </c>
      <c r="E2103">
        <v>0.33360000000000001</v>
      </c>
      <c r="F2103">
        <v>0.33360000000000001</v>
      </c>
      <c r="G2103">
        <v>0.33360000000000001</v>
      </c>
      <c r="H2103">
        <v>0.33360000000000001</v>
      </c>
      <c r="I2103">
        <v>0.33360000000000001</v>
      </c>
      <c r="J2103">
        <v>0.33360000000000001</v>
      </c>
      <c r="K2103">
        <v>0.33360000000000001</v>
      </c>
      <c r="L2103">
        <v>0.33360000000000001</v>
      </c>
    </row>
    <row r="2104" spans="1:12" x14ac:dyDescent="0.45">
      <c r="A2104" t="s">
        <v>2056</v>
      </c>
      <c r="B2104">
        <v>2010</v>
      </c>
      <c r="C2104" t="s">
        <v>2011</v>
      </c>
      <c r="D2104">
        <v>6.4000000000000001E-2</v>
      </c>
      <c r="E2104">
        <v>6.4000000000000001E-2</v>
      </c>
      <c r="F2104">
        <v>6.4000000000000001E-2</v>
      </c>
      <c r="G2104">
        <v>6.4000000000000001E-2</v>
      </c>
      <c r="H2104">
        <v>6.4000000000000001E-2</v>
      </c>
      <c r="I2104">
        <v>6.4000000000000001E-2</v>
      </c>
      <c r="J2104">
        <v>6.4000000000000001E-2</v>
      </c>
      <c r="K2104">
        <v>6.4000000000000001E-2</v>
      </c>
      <c r="L2104">
        <v>6.4000000000000001E-2</v>
      </c>
    </row>
    <row r="2105" spans="1:12" x14ac:dyDescent="0.45">
      <c r="A2105" t="s">
        <v>2056</v>
      </c>
      <c r="B2105">
        <v>2010</v>
      </c>
      <c r="C2105" t="s">
        <v>2005</v>
      </c>
      <c r="D2105">
        <v>3.1619000000000002</v>
      </c>
      <c r="E2105">
        <v>3.1619000000000002</v>
      </c>
      <c r="F2105">
        <v>3.1619000000000002</v>
      </c>
      <c r="G2105">
        <v>3.1619000000000002</v>
      </c>
      <c r="H2105">
        <v>3.1619000000000002</v>
      </c>
      <c r="I2105">
        <v>3.1619000000000002</v>
      </c>
      <c r="J2105">
        <v>3.1619000000000002</v>
      </c>
      <c r="K2105">
        <v>3.1619000000000002</v>
      </c>
      <c r="L2105">
        <v>3.1619000000000002</v>
      </c>
    </row>
    <row r="2106" spans="1:12" x14ac:dyDescent="0.45">
      <c r="A2106" t="s">
        <v>2056</v>
      </c>
      <c r="B2106">
        <v>2010</v>
      </c>
      <c r="C2106" t="s">
        <v>2007</v>
      </c>
      <c r="D2106">
        <v>1.6199999999999999E-2</v>
      </c>
      <c r="E2106">
        <v>1.6199999999999999E-2</v>
      </c>
      <c r="F2106">
        <v>1.6199999999999999E-2</v>
      </c>
      <c r="G2106">
        <v>1.6199999999999999E-2</v>
      </c>
      <c r="H2106">
        <v>1.6199999999999999E-2</v>
      </c>
      <c r="I2106">
        <v>1.6199999999999999E-2</v>
      </c>
      <c r="J2106">
        <v>1.6199999999999999E-2</v>
      </c>
      <c r="K2106">
        <v>1.6199999999999999E-2</v>
      </c>
      <c r="L2106">
        <v>1.6199999999999999E-2</v>
      </c>
    </row>
    <row r="2107" spans="1:12" x14ac:dyDescent="0.45">
      <c r="A2107" t="s">
        <v>2056</v>
      </c>
      <c r="B2107">
        <v>2010</v>
      </c>
      <c r="C2107" t="s">
        <v>2008</v>
      </c>
      <c r="D2107">
        <v>0.74590000000000001</v>
      </c>
      <c r="E2107">
        <v>0.74590000000000001</v>
      </c>
      <c r="F2107">
        <v>0.74590000000000001</v>
      </c>
      <c r="G2107">
        <v>0.74590000000000001</v>
      </c>
      <c r="H2107">
        <v>0.74590000000000001</v>
      </c>
      <c r="I2107">
        <v>0.74590000000000001</v>
      </c>
      <c r="J2107">
        <v>0.74590000000000001</v>
      </c>
      <c r="K2107">
        <v>0.74590000000000001</v>
      </c>
      <c r="L2107">
        <v>0.74590000000000001</v>
      </c>
    </row>
    <row r="2108" spans="1:12" x14ac:dyDescent="0.45">
      <c r="A2108" t="s">
        <v>2056</v>
      </c>
      <c r="B2108">
        <v>2010</v>
      </c>
      <c r="C2108" t="s">
        <v>2006</v>
      </c>
      <c r="D2108">
        <v>1.6979</v>
      </c>
      <c r="E2108">
        <v>1.6979</v>
      </c>
      <c r="F2108">
        <v>1.6979</v>
      </c>
      <c r="G2108">
        <v>1.6979</v>
      </c>
      <c r="H2108">
        <v>1.6979</v>
      </c>
      <c r="I2108">
        <v>1.6979</v>
      </c>
      <c r="J2108">
        <v>1.6979</v>
      </c>
      <c r="K2108">
        <v>1.6979</v>
      </c>
      <c r="L2108">
        <v>1.6979</v>
      </c>
    </row>
    <row r="2109" spans="1:12" x14ac:dyDescent="0.45">
      <c r="A2109" t="s">
        <v>2057</v>
      </c>
      <c r="B2109">
        <v>2010</v>
      </c>
      <c r="C2109" t="s">
        <v>2008</v>
      </c>
      <c r="D2109">
        <v>0.62619999999999998</v>
      </c>
      <c r="E2109">
        <v>0.62619999999999998</v>
      </c>
      <c r="F2109">
        <v>0.62619999999999998</v>
      </c>
      <c r="G2109">
        <v>0.62619999999999998</v>
      </c>
      <c r="H2109">
        <v>0.62619999999999998</v>
      </c>
      <c r="I2109">
        <v>0.62619999999999998</v>
      </c>
      <c r="J2109">
        <v>0.62619999999999998</v>
      </c>
      <c r="K2109">
        <v>0.62619999999999998</v>
      </c>
      <c r="L2109">
        <v>0.62619999999999998</v>
      </c>
    </row>
    <row r="2110" spans="1:12" x14ac:dyDescent="0.45">
      <c r="A2110" t="s">
        <v>2057</v>
      </c>
      <c r="B2110">
        <v>2010</v>
      </c>
      <c r="C2110" t="s">
        <v>2009</v>
      </c>
      <c r="D2110">
        <v>0.17649999999999999</v>
      </c>
      <c r="E2110">
        <v>0.17649999999999999</v>
      </c>
      <c r="F2110">
        <v>0.17649999999999999</v>
      </c>
      <c r="G2110">
        <v>0.17649999999999999</v>
      </c>
      <c r="H2110">
        <v>0.17649999999999999</v>
      </c>
      <c r="I2110">
        <v>0.17649999999999999</v>
      </c>
      <c r="J2110">
        <v>0.17649999999999999</v>
      </c>
      <c r="K2110">
        <v>0.17649999999999999</v>
      </c>
      <c r="L2110">
        <v>0.17649999999999999</v>
      </c>
    </row>
    <row r="2111" spans="1:12" x14ac:dyDescent="0.45">
      <c r="A2111" t="s">
        <v>2057</v>
      </c>
      <c r="B2111">
        <v>2010</v>
      </c>
      <c r="C2111" t="s">
        <v>2011</v>
      </c>
      <c r="D2111">
        <v>5.3800000000000001E-2</v>
      </c>
      <c r="E2111">
        <v>5.3800000000000001E-2</v>
      </c>
      <c r="F2111">
        <v>5.3800000000000001E-2</v>
      </c>
      <c r="G2111">
        <v>5.3800000000000001E-2</v>
      </c>
      <c r="H2111">
        <v>5.3800000000000001E-2</v>
      </c>
      <c r="I2111">
        <v>5.3800000000000001E-2</v>
      </c>
      <c r="J2111">
        <v>5.3800000000000001E-2</v>
      </c>
      <c r="K2111">
        <v>5.3800000000000001E-2</v>
      </c>
      <c r="L2111">
        <v>5.3800000000000001E-2</v>
      </c>
    </row>
    <row r="2112" spans="1:12" x14ac:dyDescent="0.45">
      <c r="A2112" t="s">
        <v>2057</v>
      </c>
      <c r="B2112">
        <v>2010</v>
      </c>
      <c r="C2112" t="s">
        <v>2007</v>
      </c>
      <c r="D2112">
        <v>1.3599999999999999E-2</v>
      </c>
      <c r="E2112">
        <v>1.3599999999999999E-2</v>
      </c>
      <c r="F2112">
        <v>1.3599999999999999E-2</v>
      </c>
      <c r="G2112">
        <v>1.3599999999999999E-2</v>
      </c>
      <c r="H2112">
        <v>1.3599999999999999E-2</v>
      </c>
      <c r="I2112">
        <v>1.3599999999999999E-2</v>
      </c>
      <c r="J2112">
        <v>1.3599999999999999E-2</v>
      </c>
      <c r="K2112">
        <v>1.3599999999999999E-2</v>
      </c>
      <c r="L2112">
        <v>1.3599999999999999E-2</v>
      </c>
    </row>
    <row r="2113" spans="1:12" x14ac:dyDescent="0.45">
      <c r="A2113" t="s">
        <v>2057</v>
      </c>
      <c r="B2113">
        <v>2010</v>
      </c>
      <c r="C2113" t="s">
        <v>2006</v>
      </c>
      <c r="D2113">
        <v>1.2047000000000001</v>
      </c>
      <c r="E2113">
        <v>1.2047000000000001</v>
      </c>
      <c r="F2113">
        <v>1.2047000000000001</v>
      </c>
      <c r="G2113">
        <v>1.2047000000000001</v>
      </c>
      <c r="H2113">
        <v>1.2047000000000001</v>
      </c>
      <c r="I2113">
        <v>1.2047000000000001</v>
      </c>
      <c r="J2113">
        <v>1.2047000000000001</v>
      </c>
      <c r="K2113">
        <v>1.2047000000000001</v>
      </c>
      <c r="L2113">
        <v>1.2047000000000001</v>
      </c>
    </row>
    <row r="2114" spans="1:12" x14ac:dyDescent="0.45">
      <c r="A2114" t="s">
        <v>2057</v>
      </c>
      <c r="B2114">
        <v>2010</v>
      </c>
      <c r="C2114" t="s">
        <v>2010</v>
      </c>
      <c r="D2114">
        <v>0.25530000000000003</v>
      </c>
      <c r="E2114">
        <v>0.25530000000000003</v>
      </c>
      <c r="F2114">
        <v>0.25530000000000003</v>
      </c>
      <c r="G2114">
        <v>0.25530000000000003</v>
      </c>
      <c r="H2114">
        <v>0.25530000000000003</v>
      </c>
      <c r="I2114">
        <v>0.25530000000000003</v>
      </c>
      <c r="J2114">
        <v>0.25530000000000003</v>
      </c>
      <c r="K2114">
        <v>0.25530000000000003</v>
      </c>
      <c r="L2114">
        <v>0.25530000000000003</v>
      </c>
    </row>
    <row r="2115" spans="1:12" x14ac:dyDescent="0.45">
      <c r="A2115" t="s">
        <v>2057</v>
      </c>
      <c r="B2115">
        <v>2010</v>
      </c>
      <c r="C2115" t="s">
        <v>2005</v>
      </c>
      <c r="D2115">
        <v>2.33</v>
      </c>
      <c r="E2115">
        <v>2.33</v>
      </c>
      <c r="F2115">
        <v>2.33</v>
      </c>
      <c r="G2115">
        <v>2.33</v>
      </c>
      <c r="H2115">
        <v>2.33</v>
      </c>
      <c r="I2115">
        <v>2.33</v>
      </c>
      <c r="J2115">
        <v>2.33</v>
      </c>
      <c r="K2115">
        <v>2.33</v>
      </c>
      <c r="L2115">
        <v>2.33</v>
      </c>
    </row>
    <row r="2116" spans="1:12" x14ac:dyDescent="0.45">
      <c r="A2116" t="s">
        <v>2058</v>
      </c>
      <c r="B2116">
        <v>2010</v>
      </c>
      <c r="C2116" t="s">
        <v>2005</v>
      </c>
      <c r="D2116">
        <v>0.1895</v>
      </c>
      <c r="E2116">
        <v>0.1895</v>
      </c>
      <c r="F2116">
        <v>0.1895</v>
      </c>
      <c r="G2116">
        <v>0.1895</v>
      </c>
      <c r="H2116">
        <v>0.1895</v>
      </c>
      <c r="I2116">
        <v>0.1895</v>
      </c>
      <c r="J2116">
        <v>0.1895</v>
      </c>
      <c r="K2116">
        <v>0.1895</v>
      </c>
      <c r="L2116">
        <v>0.1895</v>
      </c>
    </row>
    <row r="2117" spans="1:12" x14ac:dyDescent="0.45">
      <c r="A2117" t="s">
        <v>2058</v>
      </c>
      <c r="B2117">
        <v>2010</v>
      </c>
      <c r="C2117" t="s">
        <v>2006</v>
      </c>
      <c r="D2117">
        <v>8.8800000000000004E-2</v>
      </c>
      <c r="E2117">
        <v>8.8800000000000004E-2</v>
      </c>
      <c r="F2117">
        <v>8.8800000000000004E-2</v>
      </c>
      <c r="G2117">
        <v>8.8800000000000004E-2</v>
      </c>
      <c r="H2117">
        <v>8.8800000000000004E-2</v>
      </c>
      <c r="I2117">
        <v>8.8800000000000004E-2</v>
      </c>
      <c r="J2117">
        <v>8.8800000000000004E-2</v>
      </c>
      <c r="K2117">
        <v>8.8800000000000004E-2</v>
      </c>
      <c r="L2117">
        <v>8.8800000000000004E-2</v>
      </c>
    </row>
    <row r="2118" spans="1:12" x14ac:dyDescent="0.45">
      <c r="A2118" t="s">
        <v>2058</v>
      </c>
      <c r="B2118">
        <v>2010</v>
      </c>
      <c r="C2118" t="s">
        <v>2008</v>
      </c>
      <c r="D2118">
        <v>4.9299999999999997E-2</v>
      </c>
      <c r="E2118">
        <v>4.9299999999999997E-2</v>
      </c>
      <c r="F2118">
        <v>4.9299999999999997E-2</v>
      </c>
      <c r="G2118">
        <v>4.9299999999999997E-2</v>
      </c>
      <c r="H2118">
        <v>4.9299999999999997E-2</v>
      </c>
      <c r="I2118">
        <v>4.9299999999999997E-2</v>
      </c>
      <c r="J2118">
        <v>4.9299999999999997E-2</v>
      </c>
      <c r="K2118">
        <v>4.9299999999999997E-2</v>
      </c>
      <c r="L2118">
        <v>4.9299999999999997E-2</v>
      </c>
    </row>
    <row r="2119" spans="1:12" x14ac:dyDescent="0.45">
      <c r="A2119" t="s">
        <v>2058</v>
      </c>
      <c r="B2119">
        <v>2010</v>
      </c>
      <c r="C2119" t="s">
        <v>2009</v>
      </c>
      <c r="D2119">
        <v>2.5899999999999999E-2</v>
      </c>
      <c r="E2119">
        <v>2.5899999999999999E-2</v>
      </c>
      <c r="F2119">
        <v>2.5899999999999999E-2</v>
      </c>
      <c r="G2119">
        <v>2.5899999999999999E-2</v>
      </c>
      <c r="H2119">
        <v>2.5899999999999999E-2</v>
      </c>
      <c r="I2119">
        <v>2.5899999999999999E-2</v>
      </c>
      <c r="J2119">
        <v>2.5899999999999999E-2</v>
      </c>
      <c r="K2119">
        <v>2.5899999999999999E-2</v>
      </c>
      <c r="L2119">
        <v>2.5899999999999999E-2</v>
      </c>
    </row>
    <row r="2120" spans="1:12" x14ac:dyDescent="0.45">
      <c r="A2120" t="s">
        <v>2058</v>
      </c>
      <c r="B2120">
        <v>2010</v>
      </c>
      <c r="C2120" t="s">
        <v>2007</v>
      </c>
      <c r="D2120">
        <v>1.1000000000000001E-3</v>
      </c>
      <c r="E2120">
        <v>1.1000000000000001E-3</v>
      </c>
      <c r="F2120">
        <v>1.1000000000000001E-3</v>
      </c>
      <c r="G2120">
        <v>1.1000000000000001E-3</v>
      </c>
      <c r="H2120">
        <v>1.1000000000000001E-3</v>
      </c>
      <c r="I2120">
        <v>1.1000000000000001E-3</v>
      </c>
      <c r="J2120">
        <v>1.1000000000000001E-3</v>
      </c>
      <c r="K2120">
        <v>1.1000000000000001E-3</v>
      </c>
      <c r="L2120">
        <v>1.1000000000000001E-3</v>
      </c>
    </row>
    <row r="2121" spans="1:12" x14ac:dyDescent="0.45">
      <c r="A2121" t="s">
        <v>2058</v>
      </c>
      <c r="B2121">
        <v>2010</v>
      </c>
      <c r="C2121" t="s">
        <v>2010</v>
      </c>
      <c r="D2121">
        <v>2.01E-2</v>
      </c>
      <c r="E2121">
        <v>2.01E-2</v>
      </c>
      <c r="F2121">
        <v>2.01E-2</v>
      </c>
      <c r="G2121">
        <v>2.01E-2</v>
      </c>
      <c r="H2121">
        <v>2.01E-2</v>
      </c>
      <c r="I2121">
        <v>2.01E-2</v>
      </c>
      <c r="J2121">
        <v>2.01E-2</v>
      </c>
      <c r="K2121">
        <v>2.01E-2</v>
      </c>
      <c r="L2121">
        <v>2.01E-2</v>
      </c>
    </row>
    <row r="2122" spans="1:12" x14ac:dyDescent="0.45">
      <c r="A2122" t="s">
        <v>2058</v>
      </c>
      <c r="B2122">
        <v>2010</v>
      </c>
      <c r="C2122" t="s">
        <v>2011</v>
      </c>
      <c r="D2122">
        <v>4.1999999999999997E-3</v>
      </c>
      <c r="E2122">
        <v>4.1999999999999997E-3</v>
      </c>
      <c r="F2122">
        <v>4.1999999999999997E-3</v>
      </c>
      <c r="G2122">
        <v>4.1999999999999997E-3</v>
      </c>
      <c r="H2122">
        <v>4.1999999999999997E-3</v>
      </c>
      <c r="I2122">
        <v>4.1999999999999997E-3</v>
      </c>
      <c r="J2122">
        <v>4.1999999999999997E-3</v>
      </c>
      <c r="K2122">
        <v>4.1999999999999997E-3</v>
      </c>
      <c r="L2122">
        <v>4.1999999999999997E-3</v>
      </c>
    </row>
    <row r="2123" spans="1:12" x14ac:dyDescent="0.45">
      <c r="A2123" t="s">
        <v>2059</v>
      </c>
      <c r="B2123">
        <v>2010</v>
      </c>
      <c r="C2123" t="s">
        <v>2011</v>
      </c>
      <c r="D2123">
        <v>1.46E-2</v>
      </c>
      <c r="E2123">
        <v>1.46E-2</v>
      </c>
      <c r="F2123">
        <v>1.46E-2</v>
      </c>
      <c r="G2123">
        <v>1.46E-2</v>
      </c>
      <c r="H2123">
        <v>1.46E-2</v>
      </c>
      <c r="I2123">
        <v>1.46E-2</v>
      </c>
      <c r="J2123">
        <v>1.46E-2</v>
      </c>
      <c r="K2123">
        <v>1.46E-2</v>
      </c>
      <c r="L2123">
        <v>1.46E-2</v>
      </c>
    </row>
    <row r="2124" spans="1:12" x14ac:dyDescent="0.45">
      <c r="A2124" t="s">
        <v>2059</v>
      </c>
      <c r="B2124">
        <v>2010</v>
      </c>
      <c r="C2124" t="s">
        <v>2006</v>
      </c>
      <c r="D2124">
        <v>0.36230000000000001</v>
      </c>
      <c r="E2124">
        <v>0.36230000000000001</v>
      </c>
      <c r="F2124">
        <v>0.36230000000000001</v>
      </c>
      <c r="G2124">
        <v>0.36230000000000001</v>
      </c>
      <c r="H2124">
        <v>0.36230000000000001</v>
      </c>
      <c r="I2124">
        <v>0.36230000000000001</v>
      </c>
      <c r="J2124">
        <v>0.36230000000000001</v>
      </c>
      <c r="K2124">
        <v>0.36230000000000001</v>
      </c>
      <c r="L2124">
        <v>0.36230000000000001</v>
      </c>
    </row>
    <row r="2125" spans="1:12" x14ac:dyDescent="0.45">
      <c r="A2125" t="s">
        <v>2059</v>
      </c>
      <c r="B2125">
        <v>2010</v>
      </c>
      <c r="C2125" t="s">
        <v>2008</v>
      </c>
      <c r="D2125">
        <v>0.17030000000000001</v>
      </c>
      <c r="E2125">
        <v>0.17030000000000001</v>
      </c>
      <c r="F2125">
        <v>0.17030000000000001</v>
      </c>
      <c r="G2125">
        <v>0.17030000000000001</v>
      </c>
      <c r="H2125">
        <v>0.17030000000000001</v>
      </c>
      <c r="I2125">
        <v>0.17030000000000001</v>
      </c>
      <c r="J2125">
        <v>0.17030000000000001</v>
      </c>
      <c r="K2125">
        <v>0.17030000000000001</v>
      </c>
      <c r="L2125">
        <v>0.17030000000000001</v>
      </c>
    </row>
    <row r="2126" spans="1:12" x14ac:dyDescent="0.45">
      <c r="A2126" t="s">
        <v>2059</v>
      </c>
      <c r="B2126">
        <v>2010</v>
      </c>
      <c r="C2126" t="s">
        <v>2007</v>
      </c>
      <c r="D2126">
        <v>3.7000000000000002E-3</v>
      </c>
      <c r="E2126">
        <v>3.7000000000000002E-3</v>
      </c>
      <c r="F2126">
        <v>3.7000000000000002E-3</v>
      </c>
      <c r="G2126">
        <v>3.7000000000000002E-3</v>
      </c>
      <c r="H2126">
        <v>3.7000000000000002E-3</v>
      </c>
      <c r="I2126">
        <v>3.7000000000000002E-3</v>
      </c>
      <c r="J2126">
        <v>3.7000000000000002E-3</v>
      </c>
      <c r="K2126">
        <v>3.7000000000000002E-3</v>
      </c>
      <c r="L2126">
        <v>3.7000000000000002E-3</v>
      </c>
    </row>
    <row r="2127" spans="1:12" x14ac:dyDescent="0.45">
      <c r="A2127" t="s">
        <v>2059</v>
      </c>
      <c r="B2127">
        <v>2010</v>
      </c>
      <c r="C2127" t="s">
        <v>2005</v>
      </c>
      <c r="D2127">
        <v>0.70250000000000001</v>
      </c>
      <c r="E2127">
        <v>0.70250000000000001</v>
      </c>
      <c r="F2127">
        <v>0.70250000000000001</v>
      </c>
      <c r="G2127">
        <v>0.70250000000000001</v>
      </c>
      <c r="H2127">
        <v>0.70250000000000001</v>
      </c>
      <c r="I2127">
        <v>0.70250000000000001</v>
      </c>
      <c r="J2127">
        <v>0.70250000000000001</v>
      </c>
      <c r="K2127">
        <v>0.70250000000000001</v>
      </c>
      <c r="L2127">
        <v>0.70250000000000001</v>
      </c>
    </row>
    <row r="2128" spans="1:12" x14ac:dyDescent="0.45">
      <c r="A2128" t="s">
        <v>2059</v>
      </c>
      <c r="B2128">
        <v>2010</v>
      </c>
      <c r="C2128" t="s">
        <v>2009</v>
      </c>
      <c r="D2128">
        <v>8.2100000000000006E-2</v>
      </c>
      <c r="E2128">
        <v>8.2100000000000006E-2</v>
      </c>
      <c r="F2128">
        <v>8.2100000000000006E-2</v>
      </c>
      <c r="G2128">
        <v>8.2100000000000006E-2</v>
      </c>
      <c r="H2128">
        <v>8.2100000000000006E-2</v>
      </c>
      <c r="I2128">
        <v>8.2100000000000006E-2</v>
      </c>
      <c r="J2128">
        <v>8.2100000000000006E-2</v>
      </c>
      <c r="K2128">
        <v>8.2100000000000006E-2</v>
      </c>
      <c r="L2128">
        <v>8.2100000000000006E-2</v>
      </c>
    </row>
    <row r="2129" spans="1:12" x14ac:dyDescent="0.45">
      <c r="A2129" t="s">
        <v>2059</v>
      </c>
      <c r="B2129">
        <v>2010</v>
      </c>
      <c r="C2129" t="s">
        <v>2010</v>
      </c>
      <c r="D2129">
        <v>6.9400000000000003E-2</v>
      </c>
      <c r="E2129">
        <v>6.9400000000000003E-2</v>
      </c>
      <c r="F2129">
        <v>6.9400000000000003E-2</v>
      </c>
      <c r="G2129">
        <v>6.9400000000000003E-2</v>
      </c>
      <c r="H2129">
        <v>6.9400000000000003E-2</v>
      </c>
      <c r="I2129">
        <v>6.9400000000000003E-2</v>
      </c>
      <c r="J2129">
        <v>6.9400000000000003E-2</v>
      </c>
      <c r="K2129">
        <v>6.9400000000000003E-2</v>
      </c>
      <c r="L2129">
        <v>6.9400000000000003E-2</v>
      </c>
    </row>
    <row r="2130" spans="1:12" x14ac:dyDescent="0.45">
      <c r="A2130" t="s">
        <v>2060</v>
      </c>
      <c r="B2130">
        <v>2010</v>
      </c>
      <c r="C2130" t="s">
        <v>2008</v>
      </c>
      <c r="D2130">
        <v>0.5333</v>
      </c>
      <c r="E2130">
        <v>0.5333</v>
      </c>
      <c r="F2130">
        <v>0.5333</v>
      </c>
      <c r="G2130">
        <v>0.5333</v>
      </c>
      <c r="H2130">
        <v>0.5333</v>
      </c>
      <c r="I2130">
        <v>0.5333</v>
      </c>
      <c r="J2130">
        <v>0.5333</v>
      </c>
      <c r="K2130">
        <v>0.5333</v>
      </c>
      <c r="L2130">
        <v>0.5333</v>
      </c>
    </row>
    <row r="2131" spans="1:12" x14ac:dyDescent="0.45">
      <c r="A2131" t="s">
        <v>2060</v>
      </c>
      <c r="B2131">
        <v>2010</v>
      </c>
      <c r="C2131" t="s">
        <v>2009</v>
      </c>
      <c r="D2131">
        <v>0.23530000000000001</v>
      </c>
      <c r="E2131">
        <v>0.23530000000000001</v>
      </c>
      <c r="F2131">
        <v>0.23530000000000001</v>
      </c>
      <c r="G2131">
        <v>0.23530000000000001</v>
      </c>
      <c r="H2131">
        <v>0.23530000000000001</v>
      </c>
      <c r="I2131">
        <v>0.23530000000000001</v>
      </c>
      <c r="J2131">
        <v>0.23530000000000001</v>
      </c>
      <c r="K2131">
        <v>0.23530000000000001</v>
      </c>
      <c r="L2131">
        <v>0.23530000000000001</v>
      </c>
    </row>
    <row r="2132" spans="1:12" x14ac:dyDescent="0.45">
      <c r="A2132" t="s">
        <v>2060</v>
      </c>
      <c r="B2132">
        <v>2010</v>
      </c>
      <c r="C2132" t="s">
        <v>2010</v>
      </c>
      <c r="D2132">
        <v>0.21740000000000001</v>
      </c>
      <c r="E2132">
        <v>0.21740000000000001</v>
      </c>
      <c r="F2132">
        <v>0.21740000000000001</v>
      </c>
      <c r="G2132">
        <v>0.21740000000000001</v>
      </c>
      <c r="H2132">
        <v>0.21740000000000001</v>
      </c>
      <c r="I2132">
        <v>0.21740000000000001</v>
      </c>
      <c r="J2132">
        <v>0.21740000000000001</v>
      </c>
      <c r="K2132">
        <v>0.21740000000000001</v>
      </c>
      <c r="L2132">
        <v>0.21740000000000001</v>
      </c>
    </row>
    <row r="2133" spans="1:12" x14ac:dyDescent="0.45">
      <c r="A2133" t="s">
        <v>2060</v>
      </c>
      <c r="B2133">
        <v>2010</v>
      </c>
      <c r="C2133" t="s">
        <v>2007</v>
      </c>
      <c r="D2133">
        <v>1.1599999999999999E-2</v>
      </c>
      <c r="E2133">
        <v>1.1599999999999999E-2</v>
      </c>
      <c r="F2133">
        <v>1.1599999999999999E-2</v>
      </c>
      <c r="G2133">
        <v>1.1599999999999999E-2</v>
      </c>
      <c r="H2133">
        <v>1.1599999999999999E-2</v>
      </c>
      <c r="I2133">
        <v>1.1599999999999999E-2</v>
      </c>
      <c r="J2133">
        <v>1.1599999999999999E-2</v>
      </c>
      <c r="K2133">
        <v>1.1599999999999999E-2</v>
      </c>
      <c r="L2133">
        <v>1.1599999999999999E-2</v>
      </c>
    </row>
    <row r="2134" spans="1:12" x14ac:dyDescent="0.45">
      <c r="A2134" t="s">
        <v>2060</v>
      </c>
      <c r="B2134">
        <v>2010</v>
      </c>
      <c r="C2134" t="s">
        <v>2011</v>
      </c>
      <c r="D2134">
        <v>4.58E-2</v>
      </c>
      <c r="E2134">
        <v>4.58E-2</v>
      </c>
      <c r="F2134">
        <v>4.58E-2</v>
      </c>
      <c r="G2134">
        <v>4.58E-2</v>
      </c>
      <c r="H2134">
        <v>4.58E-2</v>
      </c>
      <c r="I2134">
        <v>4.58E-2</v>
      </c>
      <c r="J2134">
        <v>4.58E-2</v>
      </c>
      <c r="K2134">
        <v>4.58E-2</v>
      </c>
      <c r="L2134">
        <v>4.58E-2</v>
      </c>
    </row>
    <row r="2135" spans="1:12" x14ac:dyDescent="0.45">
      <c r="A2135" t="s">
        <v>2060</v>
      </c>
      <c r="B2135">
        <v>2010</v>
      </c>
      <c r="C2135" t="s">
        <v>2005</v>
      </c>
      <c r="D2135">
        <v>2.2088999999999999</v>
      </c>
      <c r="E2135">
        <v>2.2088999999999999</v>
      </c>
      <c r="F2135">
        <v>2.2088999999999999</v>
      </c>
      <c r="G2135">
        <v>2.2088999999999999</v>
      </c>
      <c r="H2135">
        <v>2.2088999999999999</v>
      </c>
      <c r="I2135">
        <v>2.2088999999999999</v>
      </c>
      <c r="J2135">
        <v>2.2088999999999999</v>
      </c>
      <c r="K2135">
        <v>2.2088999999999999</v>
      </c>
      <c r="L2135">
        <v>2.2088999999999999</v>
      </c>
    </row>
    <row r="2136" spans="1:12" x14ac:dyDescent="0.45">
      <c r="A2136" t="s">
        <v>2060</v>
      </c>
      <c r="B2136">
        <v>2010</v>
      </c>
      <c r="C2136" t="s">
        <v>2006</v>
      </c>
      <c r="D2136">
        <v>1.1655</v>
      </c>
      <c r="E2136">
        <v>1.1655</v>
      </c>
      <c r="F2136">
        <v>1.1655</v>
      </c>
      <c r="G2136">
        <v>1.1655</v>
      </c>
      <c r="H2136">
        <v>1.1655</v>
      </c>
      <c r="I2136">
        <v>1.1655</v>
      </c>
      <c r="J2136">
        <v>1.1655</v>
      </c>
      <c r="K2136">
        <v>1.1655</v>
      </c>
      <c r="L2136">
        <v>1.1655</v>
      </c>
    </row>
    <row r="2137" spans="1:12" x14ac:dyDescent="0.45">
      <c r="A2137" t="s">
        <v>2061</v>
      </c>
      <c r="B2137">
        <v>2010</v>
      </c>
      <c r="C2137" t="s">
        <v>2007</v>
      </c>
      <c r="D2137">
        <v>1.1000000000000001E-3</v>
      </c>
      <c r="E2137">
        <v>1.1000000000000001E-3</v>
      </c>
      <c r="F2137">
        <v>1.1000000000000001E-3</v>
      </c>
      <c r="G2137">
        <v>1.1000000000000001E-3</v>
      </c>
      <c r="H2137">
        <v>1.1000000000000001E-3</v>
      </c>
      <c r="I2137">
        <v>1.1000000000000001E-3</v>
      </c>
      <c r="J2137">
        <v>1.1000000000000001E-3</v>
      </c>
      <c r="K2137">
        <v>1.1000000000000001E-3</v>
      </c>
      <c r="L2137">
        <v>1.1000000000000001E-3</v>
      </c>
    </row>
    <row r="2138" spans="1:12" x14ac:dyDescent="0.45">
      <c r="A2138" t="s">
        <v>2061</v>
      </c>
      <c r="B2138">
        <v>2010</v>
      </c>
      <c r="C2138" t="s">
        <v>2009</v>
      </c>
      <c r="D2138">
        <v>1.9300000000000001E-2</v>
      </c>
      <c r="E2138">
        <v>1.9300000000000001E-2</v>
      </c>
      <c r="F2138">
        <v>1.9300000000000001E-2</v>
      </c>
      <c r="G2138">
        <v>1.9300000000000001E-2</v>
      </c>
      <c r="H2138">
        <v>1.9300000000000001E-2</v>
      </c>
      <c r="I2138">
        <v>1.9300000000000001E-2</v>
      </c>
      <c r="J2138">
        <v>1.9300000000000001E-2</v>
      </c>
      <c r="K2138">
        <v>1.9300000000000001E-2</v>
      </c>
      <c r="L2138">
        <v>1.9300000000000001E-2</v>
      </c>
    </row>
    <row r="2139" spans="1:12" x14ac:dyDescent="0.45">
      <c r="A2139" t="s">
        <v>2061</v>
      </c>
      <c r="B2139">
        <v>2010</v>
      </c>
      <c r="C2139" t="s">
        <v>2005</v>
      </c>
      <c r="D2139">
        <v>0.26390000000000002</v>
      </c>
      <c r="E2139">
        <v>0.26390000000000002</v>
      </c>
      <c r="F2139">
        <v>0.26390000000000002</v>
      </c>
      <c r="G2139">
        <v>0.26390000000000002</v>
      </c>
      <c r="H2139">
        <v>0.26390000000000002</v>
      </c>
      <c r="I2139">
        <v>0.26390000000000002</v>
      </c>
      <c r="J2139">
        <v>0.26390000000000002</v>
      </c>
      <c r="K2139">
        <v>0.26390000000000002</v>
      </c>
      <c r="L2139">
        <v>0.26390000000000002</v>
      </c>
    </row>
    <row r="2140" spans="1:12" x14ac:dyDescent="0.45">
      <c r="A2140" t="s">
        <v>2061</v>
      </c>
      <c r="B2140">
        <v>2010</v>
      </c>
      <c r="C2140" t="s">
        <v>2011</v>
      </c>
      <c r="D2140">
        <v>4.1999999999999997E-3</v>
      </c>
      <c r="E2140">
        <v>4.1999999999999997E-3</v>
      </c>
      <c r="F2140">
        <v>4.1999999999999997E-3</v>
      </c>
      <c r="G2140">
        <v>4.1999999999999997E-3</v>
      </c>
      <c r="H2140">
        <v>4.1999999999999997E-3</v>
      </c>
      <c r="I2140">
        <v>4.1999999999999997E-3</v>
      </c>
      <c r="J2140">
        <v>4.1999999999999997E-3</v>
      </c>
      <c r="K2140">
        <v>4.1999999999999997E-3</v>
      </c>
      <c r="L2140">
        <v>4.1999999999999997E-3</v>
      </c>
    </row>
    <row r="2141" spans="1:12" x14ac:dyDescent="0.45">
      <c r="A2141" t="s">
        <v>2061</v>
      </c>
      <c r="B2141">
        <v>2010</v>
      </c>
      <c r="C2141" t="s">
        <v>2006</v>
      </c>
      <c r="D2141">
        <v>0.17119999999999999</v>
      </c>
      <c r="E2141">
        <v>0.17119999999999999</v>
      </c>
      <c r="F2141">
        <v>0.17119999999999999</v>
      </c>
      <c r="G2141">
        <v>0.17119999999999999</v>
      </c>
      <c r="H2141">
        <v>0.17119999999999999</v>
      </c>
      <c r="I2141">
        <v>0.17119999999999999</v>
      </c>
      <c r="J2141">
        <v>0.17119999999999999</v>
      </c>
      <c r="K2141">
        <v>0.17119999999999999</v>
      </c>
      <c r="L2141">
        <v>0.17119999999999999</v>
      </c>
    </row>
    <row r="2142" spans="1:12" x14ac:dyDescent="0.45">
      <c r="A2142" t="s">
        <v>2061</v>
      </c>
      <c r="B2142">
        <v>2010</v>
      </c>
      <c r="C2142" t="s">
        <v>2008</v>
      </c>
      <c r="D2142">
        <v>4.8399999999999999E-2</v>
      </c>
      <c r="E2142">
        <v>4.8399999999999999E-2</v>
      </c>
      <c r="F2142">
        <v>4.8399999999999999E-2</v>
      </c>
      <c r="G2142">
        <v>4.8399999999999999E-2</v>
      </c>
      <c r="H2142">
        <v>4.8399999999999999E-2</v>
      </c>
      <c r="I2142">
        <v>4.8399999999999999E-2</v>
      </c>
      <c r="J2142">
        <v>4.8399999999999999E-2</v>
      </c>
      <c r="K2142">
        <v>4.8399999999999999E-2</v>
      </c>
      <c r="L2142">
        <v>4.8399999999999999E-2</v>
      </c>
    </row>
    <row r="2143" spans="1:12" x14ac:dyDescent="0.45">
      <c r="A2143" t="s">
        <v>2061</v>
      </c>
      <c r="B2143">
        <v>2010</v>
      </c>
      <c r="C2143" t="s">
        <v>2010</v>
      </c>
      <c r="D2143">
        <v>1.9699999999999999E-2</v>
      </c>
      <c r="E2143">
        <v>1.9699999999999999E-2</v>
      </c>
      <c r="F2143">
        <v>1.9699999999999999E-2</v>
      </c>
      <c r="G2143">
        <v>1.9699999999999999E-2</v>
      </c>
      <c r="H2143">
        <v>1.9699999999999999E-2</v>
      </c>
      <c r="I2143">
        <v>1.9699999999999999E-2</v>
      </c>
      <c r="J2143">
        <v>1.9699999999999999E-2</v>
      </c>
      <c r="K2143">
        <v>1.9699999999999999E-2</v>
      </c>
      <c r="L2143">
        <v>1.9699999999999999E-2</v>
      </c>
    </row>
    <row r="2144" spans="1:12" x14ac:dyDescent="0.45">
      <c r="A2144" t="s">
        <v>2004</v>
      </c>
      <c r="B2144">
        <v>2011</v>
      </c>
      <c r="C2144" t="s">
        <v>2006</v>
      </c>
      <c r="D2144">
        <v>1.2649999999999999</v>
      </c>
      <c r="E2144">
        <v>1.2649999999999999</v>
      </c>
      <c r="F2144">
        <v>1.2649999999999999</v>
      </c>
      <c r="G2144">
        <v>1.2649999999999999</v>
      </c>
      <c r="H2144">
        <v>1.2649999999999999</v>
      </c>
      <c r="I2144">
        <v>1.2649999999999999</v>
      </c>
      <c r="J2144">
        <v>1.2649999999999999</v>
      </c>
      <c r="K2144">
        <v>1.2649999999999999</v>
      </c>
      <c r="L2144">
        <v>1.2649999999999999</v>
      </c>
    </row>
    <row r="2145" spans="1:12" x14ac:dyDescent="0.45">
      <c r="A2145" t="s">
        <v>2004</v>
      </c>
      <c r="B2145">
        <v>2011</v>
      </c>
      <c r="C2145" t="s">
        <v>2008</v>
      </c>
      <c r="D2145">
        <v>0.49340000000000001</v>
      </c>
      <c r="E2145">
        <v>0.49340000000000001</v>
      </c>
      <c r="F2145">
        <v>0.49340000000000001</v>
      </c>
      <c r="G2145">
        <v>0.49340000000000001</v>
      </c>
      <c r="H2145">
        <v>0.49340000000000001</v>
      </c>
      <c r="I2145">
        <v>0.49340000000000001</v>
      </c>
      <c r="J2145">
        <v>0.49340000000000001</v>
      </c>
      <c r="K2145">
        <v>0.49340000000000001</v>
      </c>
      <c r="L2145">
        <v>0.49340000000000001</v>
      </c>
    </row>
    <row r="2146" spans="1:12" x14ac:dyDescent="0.45">
      <c r="A2146" t="s">
        <v>2004</v>
      </c>
      <c r="B2146">
        <v>2011</v>
      </c>
      <c r="C2146" t="s">
        <v>2007</v>
      </c>
      <c r="D2146">
        <v>1.4E-2</v>
      </c>
      <c r="E2146">
        <v>1.4E-2</v>
      </c>
      <c r="F2146">
        <v>1.4E-2</v>
      </c>
      <c r="G2146">
        <v>1.4E-2</v>
      </c>
      <c r="H2146">
        <v>1.4E-2</v>
      </c>
      <c r="I2146">
        <v>1.4E-2</v>
      </c>
      <c r="J2146">
        <v>1.4E-2</v>
      </c>
      <c r="K2146">
        <v>1.4E-2</v>
      </c>
      <c r="L2146">
        <v>1.4E-2</v>
      </c>
    </row>
    <row r="2147" spans="1:12" x14ac:dyDescent="0.45">
      <c r="A2147" t="s">
        <v>2004</v>
      </c>
      <c r="B2147">
        <v>2011</v>
      </c>
      <c r="C2147" t="s">
        <v>2005</v>
      </c>
      <c r="D2147">
        <v>2.2723</v>
      </c>
      <c r="E2147">
        <v>2.2723</v>
      </c>
      <c r="F2147">
        <v>2.2723</v>
      </c>
      <c r="G2147">
        <v>2.2723</v>
      </c>
      <c r="H2147">
        <v>2.2723</v>
      </c>
      <c r="I2147">
        <v>2.2723</v>
      </c>
      <c r="J2147">
        <v>2.2723</v>
      </c>
      <c r="K2147">
        <v>2.2723</v>
      </c>
      <c r="L2147">
        <v>2.2723</v>
      </c>
    </row>
    <row r="2148" spans="1:12" x14ac:dyDescent="0.45">
      <c r="A2148" t="s">
        <v>2004</v>
      </c>
      <c r="B2148">
        <v>2011</v>
      </c>
      <c r="C2148" t="s">
        <v>2009</v>
      </c>
      <c r="D2148">
        <v>0.28649999999999998</v>
      </c>
      <c r="E2148">
        <v>0.28649999999999998</v>
      </c>
      <c r="F2148">
        <v>0.28649999999999998</v>
      </c>
      <c r="G2148">
        <v>0.28649999999999998</v>
      </c>
      <c r="H2148">
        <v>0.28649999999999998</v>
      </c>
      <c r="I2148">
        <v>0.28649999999999998</v>
      </c>
      <c r="J2148">
        <v>0.28649999999999998</v>
      </c>
      <c r="K2148">
        <v>0.28649999999999998</v>
      </c>
      <c r="L2148">
        <v>0.28649999999999998</v>
      </c>
    </row>
    <row r="2149" spans="1:12" x14ac:dyDescent="0.45">
      <c r="A2149" t="s">
        <v>2004</v>
      </c>
      <c r="B2149">
        <v>2011</v>
      </c>
      <c r="C2149" t="s">
        <v>2010</v>
      </c>
      <c r="D2149">
        <v>0.17680000000000001</v>
      </c>
      <c r="E2149">
        <v>0.17680000000000001</v>
      </c>
      <c r="F2149">
        <v>0.17680000000000001</v>
      </c>
      <c r="G2149">
        <v>0.17680000000000001</v>
      </c>
      <c r="H2149">
        <v>0.17680000000000001</v>
      </c>
      <c r="I2149">
        <v>0.17680000000000001</v>
      </c>
      <c r="J2149">
        <v>0.17680000000000001</v>
      </c>
      <c r="K2149">
        <v>0.17680000000000001</v>
      </c>
      <c r="L2149">
        <v>0.17680000000000001</v>
      </c>
    </row>
    <row r="2150" spans="1:12" x14ac:dyDescent="0.45">
      <c r="A2150" t="s">
        <v>2004</v>
      </c>
      <c r="B2150">
        <v>2011</v>
      </c>
      <c r="C2150" t="s">
        <v>2011</v>
      </c>
      <c r="D2150">
        <v>3.6600000000000001E-2</v>
      </c>
      <c r="E2150">
        <v>3.6600000000000001E-2</v>
      </c>
      <c r="F2150">
        <v>3.6600000000000001E-2</v>
      </c>
      <c r="G2150">
        <v>3.6600000000000001E-2</v>
      </c>
      <c r="H2150">
        <v>3.6600000000000001E-2</v>
      </c>
      <c r="I2150">
        <v>3.6600000000000001E-2</v>
      </c>
      <c r="J2150">
        <v>3.6600000000000001E-2</v>
      </c>
      <c r="K2150">
        <v>3.6600000000000001E-2</v>
      </c>
      <c r="L2150">
        <v>3.6600000000000001E-2</v>
      </c>
    </row>
    <row r="2151" spans="1:12" x14ac:dyDescent="0.45">
      <c r="A2151" t="s">
        <v>2012</v>
      </c>
      <c r="B2151">
        <v>2011</v>
      </c>
      <c r="C2151" t="s">
        <v>2010</v>
      </c>
      <c r="D2151">
        <v>2.69E-2</v>
      </c>
      <c r="E2151">
        <v>2.69E-2</v>
      </c>
      <c r="F2151">
        <v>2.69E-2</v>
      </c>
      <c r="G2151">
        <v>2.69E-2</v>
      </c>
      <c r="H2151">
        <v>2.69E-2</v>
      </c>
      <c r="I2151">
        <v>2.69E-2</v>
      </c>
      <c r="J2151">
        <v>2.69E-2</v>
      </c>
      <c r="K2151">
        <v>2.69E-2</v>
      </c>
      <c r="L2151">
        <v>2.69E-2</v>
      </c>
    </row>
    <row r="2152" spans="1:12" x14ac:dyDescent="0.45">
      <c r="A2152" t="s">
        <v>2012</v>
      </c>
      <c r="B2152">
        <v>2011</v>
      </c>
      <c r="C2152" t="s">
        <v>2008</v>
      </c>
      <c r="D2152">
        <v>7.51E-2</v>
      </c>
      <c r="E2152">
        <v>7.51E-2</v>
      </c>
      <c r="F2152">
        <v>7.51E-2</v>
      </c>
      <c r="G2152">
        <v>7.51E-2</v>
      </c>
      <c r="H2152">
        <v>7.51E-2</v>
      </c>
      <c r="I2152">
        <v>7.51E-2</v>
      </c>
      <c r="J2152">
        <v>7.51E-2</v>
      </c>
      <c r="K2152">
        <v>7.51E-2</v>
      </c>
      <c r="L2152">
        <v>7.51E-2</v>
      </c>
    </row>
    <row r="2153" spans="1:12" x14ac:dyDescent="0.45">
      <c r="A2153" t="s">
        <v>2012</v>
      </c>
      <c r="B2153">
        <v>2011</v>
      </c>
      <c r="C2153" t="s">
        <v>2009</v>
      </c>
      <c r="D2153">
        <v>3.4200000000000001E-2</v>
      </c>
      <c r="E2153">
        <v>3.4200000000000001E-2</v>
      </c>
      <c r="F2153">
        <v>3.4200000000000001E-2</v>
      </c>
      <c r="G2153">
        <v>3.4200000000000001E-2</v>
      </c>
      <c r="H2153">
        <v>3.4200000000000001E-2</v>
      </c>
      <c r="I2153">
        <v>3.4200000000000001E-2</v>
      </c>
      <c r="J2153">
        <v>3.4200000000000001E-2</v>
      </c>
      <c r="K2153">
        <v>3.4200000000000001E-2</v>
      </c>
      <c r="L2153">
        <v>3.4200000000000001E-2</v>
      </c>
    </row>
    <row r="2154" spans="1:12" x14ac:dyDescent="0.45">
      <c r="A2154" t="s">
        <v>2012</v>
      </c>
      <c r="B2154">
        <v>2011</v>
      </c>
      <c r="C2154" t="s">
        <v>2007</v>
      </c>
      <c r="D2154">
        <v>2.0999999999999999E-3</v>
      </c>
      <c r="E2154">
        <v>2.0999999999999999E-3</v>
      </c>
      <c r="F2154">
        <v>2.0999999999999999E-3</v>
      </c>
      <c r="G2154">
        <v>2.0999999999999999E-3</v>
      </c>
      <c r="H2154">
        <v>2.0999999999999999E-3</v>
      </c>
      <c r="I2154">
        <v>2.0999999999999999E-3</v>
      </c>
      <c r="J2154">
        <v>2.0999999999999999E-3</v>
      </c>
      <c r="K2154">
        <v>2.0999999999999999E-3</v>
      </c>
      <c r="L2154">
        <v>2.0999999999999999E-3</v>
      </c>
    </row>
    <row r="2155" spans="1:12" x14ac:dyDescent="0.45">
      <c r="A2155" t="s">
        <v>2012</v>
      </c>
      <c r="B2155">
        <v>2011</v>
      </c>
      <c r="C2155" t="s">
        <v>2005</v>
      </c>
      <c r="D2155">
        <v>0.252</v>
      </c>
      <c r="E2155">
        <v>0.252</v>
      </c>
      <c r="F2155">
        <v>0.252</v>
      </c>
      <c r="G2155">
        <v>0.252</v>
      </c>
      <c r="H2155">
        <v>0.252</v>
      </c>
      <c r="I2155">
        <v>0.252</v>
      </c>
      <c r="J2155">
        <v>0.252</v>
      </c>
      <c r="K2155">
        <v>0.252</v>
      </c>
      <c r="L2155">
        <v>0.252</v>
      </c>
    </row>
    <row r="2156" spans="1:12" x14ac:dyDescent="0.45">
      <c r="A2156" t="s">
        <v>2012</v>
      </c>
      <c r="B2156">
        <v>2011</v>
      </c>
      <c r="C2156" t="s">
        <v>2011</v>
      </c>
      <c r="D2156">
        <v>5.5999999999999999E-3</v>
      </c>
      <c r="E2156">
        <v>5.5999999999999999E-3</v>
      </c>
      <c r="F2156">
        <v>5.5999999999999999E-3</v>
      </c>
      <c r="G2156">
        <v>5.5999999999999999E-3</v>
      </c>
      <c r="H2156">
        <v>5.5999999999999999E-3</v>
      </c>
      <c r="I2156">
        <v>5.5999999999999999E-3</v>
      </c>
      <c r="J2156">
        <v>5.5999999999999999E-3</v>
      </c>
      <c r="K2156">
        <v>5.5999999999999999E-3</v>
      </c>
      <c r="L2156">
        <v>5.5999999999999999E-3</v>
      </c>
    </row>
    <row r="2157" spans="1:12" x14ac:dyDescent="0.45">
      <c r="A2157" t="s">
        <v>2012</v>
      </c>
      <c r="B2157">
        <v>2011</v>
      </c>
      <c r="C2157" t="s">
        <v>2006</v>
      </c>
      <c r="D2157">
        <v>0.1081</v>
      </c>
      <c r="E2157">
        <v>0.1081</v>
      </c>
      <c r="F2157">
        <v>0.1081</v>
      </c>
      <c r="G2157">
        <v>0.1081</v>
      </c>
      <c r="H2157">
        <v>0.1081</v>
      </c>
      <c r="I2157">
        <v>0.1081</v>
      </c>
      <c r="J2157">
        <v>0.1081</v>
      </c>
      <c r="K2157">
        <v>0.1081</v>
      </c>
      <c r="L2157">
        <v>0.1081</v>
      </c>
    </row>
    <row r="2158" spans="1:12" x14ac:dyDescent="0.45">
      <c r="A2158" t="s">
        <v>2013</v>
      </c>
      <c r="B2158">
        <v>2011</v>
      </c>
      <c r="C2158" t="s">
        <v>2010</v>
      </c>
      <c r="D2158">
        <v>0.26079999999999998</v>
      </c>
      <c r="E2158">
        <v>0.26079999999999998</v>
      </c>
      <c r="F2158">
        <v>0.26079999999999998</v>
      </c>
      <c r="G2158">
        <v>0.26079999999999998</v>
      </c>
      <c r="H2158">
        <v>0.26079999999999998</v>
      </c>
      <c r="I2158">
        <v>0.26079999999999998</v>
      </c>
      <c r="J2158">
        <v>0.26079999999999998</v>
      </c>
      <c r="K2158">
        <v>0.26079999999999998</v>
      </c>
      <c r="L2158">
        <v>0.26079999999999998</v>
      </c>
    </row>
    <row r="2159" spans="1:12" x14ac:dyDescent="0.45">
      <c r="A2159" t="s">
        <v>2013</v>
      </c>
      <c r="B2159">
        <v>2011</v>
      </c>
      <c r="C2159" t="s">
        <v>2011</v>
      </c>
      <c r="D2159">
        <v>5.3999999999999999E-2</v>
      </c>
      <c r="E2159">
        <v>5.3999999999999999E-2</v>
      </c>
      <c r="F2159">
        <v>5.3999999999999999E-2</v>
      </c>
      <c r="G2159">
        <v>5.3999999999999999E-2</v>
      </c>
      <c r="H2159">
        <v>5.3999999999999999E-2</v>
      </c>
      <c r="I2159">
        <v>5.3999999999999999E-2</v>
      </c>
      <c r="J2159">
        <v>5.3999999999999999E-2</v>
      </c>
      <c r="K2159">
        <v>5.3999999999999999E-2</v>
      </c>
      <c r="L2159">
        <v>5.3999999999999999E-2</v>
      </c>
    </row>
    <row r="2160" spans="1:12" x14ac:dyDescent="0.45">
      <c r="A2160" t="s">
        <v>2013</v>
      </c>
      <c r="B2160">
        <v>2011</v>
      </c>
      <c r="C2160" t="s">
        <v>2005</v>
      </c>
      <c r="D2160">
        <v>2.6465000000000001</v>
      </c>
      <c r="E2160">
        <v>2.6465000000000001</v>
      </c>
      <c r="F2160">
        <v>2.6465000000000001</v>
      </c>
      <c r="G2160">
        <v>2.6465000000000001</v>
      </c>
      <c r="H2160">
        <v>2.6465000000000001</v>
      </c>
      <c r="I2160">
        <v>2.6465000000000001</v>
      </c>
      <c r="J2160">
        <v>2.6465000000000001</v>
      </c>
      <c r="K2160">
        <v>2.6465000000000001</v>
      </c>
      <c r="L2160">
        <v>2.6465000000000001</v>
      </c>
    </row>
    <row r="2161" spans="1:12" x14ac:dyDescent="0.45">
      <c r="A2161" t="s">
        <v>2013</v>
      </c>
      <c r="B2161">
        <v>2011</v>
      </c>
      <c r="C2161" t="s">
        <v>2009</v>
      </c>
      <c r="D2161">
        <v>0.32479999999999998</v>
      </c>
      <c r="E2161">
        <v>0.32479999999999998</v>
      </c>
      <c r="F2161">
        <v>0.32479999999999998</v>
      </c>
      <c r="G2161">
        <v>0.32479999999999998</v>
      </c>
      <c r="H2161">
        <v>0.32479999999999998</v>
      </c>
      <c r="I2161">
        <v>0.32479999999999998</v>
      </c>
      <c r="J2161">
        <v>0.32479999999999998</v>
      </c>
      <c r="K2161">
        <v>0.32479999999999998</v>
      </c>
      <c r="L2161">
        <v>0.32479999999999998</v>
      </c>
    </row>
    <row r="2162" spans="1:12" x14ac:dyDescent="0.45">
      <c r="A2162" t="s">
        <v>2013</v>
      </c>
      <c r="B2162">
        <v>2011</v>
      </c>
      <c r="C2162" t="s">
        <v>2007</v>
      </c>
      <c r="D2162">
        <v>2.07E-2</v>
      </c>
      <c r="E2162">
        <v>2.07E-2</v>
      </c>
      <c r="F2162">
        <v>2.07E-2</v>
      </c>
      <c r="G2162">
        <v>2.07E-2</v>
      </c>
      <c r="H2162">
        <v>2.07E-2</v>
      </c>
      <c r="I2162">
        <v>2.07E-2</v>
      </c>
      <c r="J2162">
        <v>2.07E-2</v>
      </c>
      <c r="K2162">
        <v>2.07E-2</v>
      </c>
      <c r="L2162">
        <v>2.07E-2</v>
      </c>
    </row>
    <row r="2163" spans="1:12" x14ac:dyDescent="0.45">
      <c r="A2163" t="s">
        <v>2013</v>
      </c>
      <c r="B2163">
        <v>2011</v>
      </c>
      <c r="C2163" t="s">
        <v>2008</v>
      </c>
      <c r="D2163">
        <v>0.72789999999999999</v>
      </c>
      <c r="E2163">
        <v>0.72789999999999999</v>
      </c>
      <c r="F2163">
        <v>0.72789999999999999</v>
      </c>
      <c r="G2163">
        <v>0.72789999999999999</v>
      </c>
      <c r="H2163">
        <v>0.72789999999999999</v>
      </c>
      <c r="I2163">
        <v>0.72789999999999999</v>
      </c>
      <c r="J2163">
        <v>0.72789999999999999</v>
      </c>
      <c r="K2163">
        <v>0.72789999999999999</v>
      </c>
      <c r="L2163">
        <v>0.72789999999999999</v>
      </c>
    </row>
    <row r="2164" spans="1:12" x14ac:dyDescent="0.45">
      <c r="A2164" t="s">
        <v>2013</v>
      </c>
      <c r="B2164">
        <v>2011</v>
      </c>
      <c r="C2164" t="s">
        <v>2006</v>
      </c>
      <c r="D2164">
        <v>1.2582</v>
      </c>
      <c r="E2164">
        <v>1.2582</v>
      </c>
      <c r="F2164">
        <v>1.2582</v>
      </c>
      <c r="G2164">
        <v>1.2582</v>
      </c>
      <c r="H2164">
        <v>1.2582</v>
      </c>
      <c r="I2164">
        <v>1.2582</v>
      </c>
      <c r="J2164">
        <v>1.2582</v>
      </c>
      <c r="K2164">
        <v>1.2582</v>
      </c>
      <c r="L2164">
        <v>1.2582</v>
      </c>
    </row>
    <row r="2165" spans="1:12" x14ac:dyDescent="0.45">
      <c r="A2165" t="s">
        <v>2014</v>
      </c>
      <c r="B2165">
        <v>2011</v>
      </c>
      <c r="C2165" t="s">
        <v>2010</v>
      </c>
      <c r="D2165">
        <v>0.111</v>
      </c>
      <c r="E2165">
        <v>0.111</v>
      </c>
      <c r="F2165">
        <v>0.111</v>
      </c>
      <c r="G2165">
        <v>0.111</v>
      </c>
      <c r="H2165">
        <v>0.111</v>
      </c>
      <c r="I2165">
        <v>0.111</v>
      </c>
      <c r="J2165">
        <v>0.111</v>
      </c>
      <c r="K2165">
        <v>0.111</v>
      </c>
      <c r="L2165">
        <v>0.111</v>
      </c>
    </row>
    <row r="2166" spans="1:12" x14ac:dyDescent="0.45">
      <c r="A2166" t="s">
        <v>2014</v>
      </c>
      <c r="B2166">
        <v>2011</v>
      </c>
      <c r="C2166" t="s">
        <v>2006</v>
      </c>
      <c r="D2166">
        <v>0.65769999999999995</v>
      </c>
      <c r="E2166">
        <v>0.65769999999999995</v>
      </c>
      <c r="F2166">
        <v>0.65769999999999995</v>
      </c>
      <c r="G2166">
        <v>0.65769999999999995</v>
      </c>
      <c r="H2166">
        <v>0.65769999999999995</v>
      </c>
      <c r="I2166">
        <v>0.65769999999999995</v>
      </c>
      <c r="J2166">
        <v>0.65769999999999995</v>
      </c>
      <c r="K2166">
        <v>0.65769999999999995</v>
      </c>
      <c r="L2166">
        <v>0.65769999999999995</v>
      </c>
    </row>
    <row r="2167" spans="1:12" x14ac:dyDescent="0.45">
      <c r="A2167" t="s">
        <v>2014</v>
      </c>
      <c r="B2167">
        <v>2011</v>
      </c>
      <c r="C2167" t="s">
        <v>2011</v>
      </c>
      <c r="D2167">
        <v>2.3E-2</v>
      </c>
      <c r="E2167">
        <v>2.3E-2</v>
      </c>
      <c r="F2167">
        <v>2.3E-2</v>
      </c>
      <c r="G2167">
        <v>2.3E-2</v>
      </c>
      <c r="H2167">
        <v>2.3E-2</v>
      </c>
      <c r="I2167">
        <v>2.3E-2</v>
      </c>
      <c r="J2167">
        <v>2.3E-2</v>
      </c>
      <c r="K2167">
        <v>2.3E-2</v>
      </c>
      <c r="L2167">
        <v>2.3E-2</v>
      </c>
    </row>
    <row r="2168" spans="1:12" x14ac:dyDescent="0.45">
      <c r="A2168" t="s">
        <v>2014</v>
      </c>
      <c r="B2168">
        <v>2011</v>
      </c>
      <c r="C2168" t="s">
        <v>2009</v>
      </c>
      <c r="D2168">
        <v>0.1764</v>
      </c>
      <c r="E2168">
        <v>0.1764</v>
      </c>
      <c r="F2168">
        <v>0.1764</v>
      </c>
      <c r="G2168">
        <v>0.1764</v>
      </c>
      <c r="H2168">
        <v>0.1764</v>
      </c>
      <c r="I2168">
        <v>0.1764</v>
      </c>
      <c r="J2168">
        <v>0.1764</v>
      </c>
      <c r="K2168">
        <v>0.1764</v>
      </c>
      <c r="L2168">
        <v>0.1764</v>
      </c>
    </row>
    <row r="2169" spans="1:12" x14ac:dyDescent="0.45">
      <c r="A2169" t="s">
        <v>2014</v>
      </c>
      <c r="B2169">
        <v>2011</v>
      </c>
      <c r="C2169" t="s">
        <v>2007</v>
      </c>
      <c r="D2169">
        <v>8.8000000000000005E-3</v>
      </c>
      <c r="E2169">
        <v>8.8000000000000005E-3</v>
      </c>
      <c r="F2169">
        <v>8.8000000000000005E-3</v>
      </c>
      <c r="G2169">
        <v>8.8000000000000005E-3</v>
      </c>
      <c r="H2169">
        <v>8.8000000000000005E-3</v>
      </c>
      <c r="I2169">
        <v>8.8000000000000005E-3</v>
      </c>
      <c r="J2169">
        <v>8.8000000000000005E-3</v>
      </c>
      <c r="K2169">
        <v>8.8000000000000005E-3</v>
      </c>
      <c r="L2169">
        <v>8.8000000000000005E-3</v>
      </c>
    </row>
    <row r="2170" spans="1:12" x14ac:dyDescent="0.45">
      <c r="A2170" t="s">
        <v>2014</v>
      </c>
      <c r="B2170">
        <v>2011</v>
      </c>
      <c r="C2170" t="s">
        <v>2008</v>
      </c>
      <c r="D2170">
        <v>0.30980000000000002</v>
      </c>
      <c r="E2170">
        <v>0.30980000000000002</v>
      </c>
      <c r="F2170">
        <v>0.30980000000000002</v>
      </c>
      <c r="G2170">
        <v>0.30980000000000002</v>
      </c>
      <c r="H2170">
        <v>0.30980000000000002</v>
      </c>
      <c r="I2170">
        <v>0.30980000000000002</v>
      </c>
      <c r="J2170">
        <v>0.30980000000000002</v>
      </c>
      <c r="K2170">
        <v>0.30980000000000002</v>
      </c>
      <c r="L2170">
        <v>0.30980000000000002</v>
      </c>
    </row>
    <row r="2171" spans="1:12" x14ac:dyDescent="0.45">
      <c r="A2171" t="s">
        <v>2014</v>
      </c>
      <c r="B2171">
        <v>2011</v>
      </c>
      <c r="C2171" t="s">
        <v>2005</v>
      </c>
      <c r="D2171">
        <v>1.2866</v>
      </c>
      <c r="E2171">
        <v>1.2866</v>
      </c>
      <c r="F2171">
        <v>1.2866</v>
      </c>
      <c r="G2171">
        <v>1.2866</v>
      </c>
      <c r="H2171">
        <v>1.2866</v>
      </c>
      <c r="I2171">
        <v>1.2866</v>
      </c>
      <c r="J2171">
        <v>1.2866</v>
      </c>
      <c r="K2171">
        <v>1.2866</v>
      </c>
      <c r="L2171">
        <v>1.2866</v>
      </c>
    </row>
    <row r="2172" spans="1:12" x14ac:dyDescent="0.45">
      <c r="A2172" t="s">
        <v>2015</v>
      </c>
      <c r="B2172">
        <v>2011</v>
      </c>
      <c r="C2172" t="s">
        <v>2007</v>
      </c>
      <c r="D2172">
        <v>0.1168</v>
      </c>
      <c r="E2172">
        <v>0.1168</v>
      </c>
      <c r="F2172">
        <v>0.1168</v>
      </c>
      <c r="G2172">
        <v>0.1168</v>
      </c>
      <c r="H2172">
        <v>0.1168</v>
      </c>
      <c r="I2172">
        <v>0.1168</v>
      </c>
      <c r="J2172">
        <v>0.1168</v>
      </c>
      <c r="K2172">
        <v>0.1168</v>
      </c>
      <c r="L2172">
        <v>0.1168</v>
      </c>
    </row>
    <row r="2173" spans="1:12" x14ac:dyDescent="0.45">
      <c r="A2173" t="s">
        <v>2015</v>
      </c>
      <c r="B2173">
        <v>2011</v>
      </c>
      <c r="C2173" t="s">
        <v>2006</v>
      </c>
      <c r="D2173">
        <v>5.8071000000000002</v>
      </c>
      <c r="E2173">
        <v>5.8071000000000002</v>
      </c>
      <c r="F2173">
        <v>5.8071000000000002</v>
      </c>
      <c r="G2173">
        <v>5.8071000000000002</v>
      </c>
      <c r="H2173">
        <v>5.8071000000000002</v>
      </c>
      <c r="I2173">
        <v>5.8071000000000002</v>
      </c>
      <c r="J2173">
        <v>5.8071000000000002</v>
      </c>
      <c r="K2173">
        <v>5.8071000000000002</v>
      </c>
      <c r="L2173">
        <v>5.8071000000000002</v>
      </c>
    </row>
    <row r="2174" spans="1:12" x14ac:dyDescent="0.45">
      <c r="A2174" t="s">
        <v>2015</v>
      </c>
      <c r="B2174">
        <v>2011</v>
      </c>
      <c r="C2174" t="s">
        <v>2010</v>
      </c>
      <c r="D2174">
        <v>1.4755</v>
      </c>
      <c r="E2174">
        <v>1.4755</v>
      </c>
      <c r="F2174">
        <v>1.4755</v>
      </c>
      <c r="G2174">
        <v>1.4755</v>
      </c>
      <c r="H2174">
        <v>1.4755</v>
      </c>
      <c r="I2174">
        <v>1.4755</v>
      </c>
      <c r="J2174">
        <v>1.4755</v>
      </c>
      <c r="K2174">
        <v>1.4755</v>
      </c>
      <c r="L2174">
        <v>1.4755</v>
      </c>
    </row>
    <row r="2175" spans="1:12" x14ac:dyDescent="0.45">
      <c r="A2175" t="s">
        <v>2015</v>
      </c>
      <c r="B2175">
        <v>2011</v>
      </c>
      <c r="C2175" t="s">
        <v>2009</v>
      </c>
      <c r="D2175">
        <v>1.7156</v>
      </c>
      <c r="E2175">
        <v>1.7156</v>
      </c>
      <c r="F2175">
        <v>1.7156</v>
      </c>
      <c r="G2175">
        <v>1.7156</v>
      </c>
      <c r="H2175">
        <v>1.7156</v>
      </c>
      <c r="I2175">
        <v>1.7156</v>
      </c>
      <c r="J2175">
        <v>1.7156</v>
      </c>
      <c r="K2175">
        <v>1.7156</v>
      </c>
      <c r="L2175">
        <v>1.7156</v>
      </c>
    </row>
    <row r="2176" spans="1:12" x14ac:dyDescent="0.45">
      <c r="A2176" t="s">
        <v>2015</v>
      </c>
      <c r="B2176">
        <v>2011</v>
      </c>
      <c r="C2176" t="s">
        <v>2011</v>
      </c>
      <c r="D2176">
        <v>0.30549999999999999</v>
      </c>
      <c r="E2176">
        <v>0.30549999999999999</v>
      </c>
      <c r="F2176">
        <v>0.30549999999999999</v>
      </c>
      <c r="G2176">
        <v>0.30549999999999999</v>
      </c>
      <c r="H2176">
        <v>0.30549999999999999</v>
      </c>
      <c r="I2176">
        <v>0.30549999999999999</v>
      </c>
      <c r="J2176">
        <v>0.30549999999999999</v>
      </c>
      <c r="K2176">
        <v>0.30549999999999999</v>
      </c>
      <c r="L2176">
        <v>0.30549999999999999</v>
      </c>
    </row>
    <row r="2177" spans="1:12" x14ac:dyDescent="0.45">
      <c r="A2177" t="s">
        <v>2015</v>
      </c>
      <c r="B2177">
        <v>2011</v>
      </c>
      <c r="C2177" t="s">
        <v>2008</v>
      </c>
      <c r="D2177">
        <v>4.1177000000000001</v>
      </c>
      <c r="E2177">
        <v>4.1177000000000001</v>
      </c>
      <c r="F2177">
        <v>4.1177000000000001</v>
      </c>
      <c r="G2177">
        <v>4.1177000000000001</v>
      </c>
      <c r="H2177">
        <v>4.1177000000000001</v>
      </c>
      <c r="I2177">
        <v>4.1177000000000001</v>
      </c>
      <c r="J2177">
        <v>4.1177000000000001</v>
      </c>
      <c r="K2177">
        <v>4.1177000000000001</v>
      </c>
      <c r="L2177">
        <v>4.1177000000000001</v>
      </c>
    </row>
    <row r="2178" spans="1:12" x14ac:dyDescent="0.45">
      <c r="A2178" t="s">
        <v>2015</v>
      </c>
      <c r="B2178">
        <v>2011</v>
      </c>
      <c r="C2178" t="s">
        <v>2005</v>
      </c>
      <c r="D2178">
        <v>13.5382</v>
      </c>
      <c r="E2178">
        <v>13.5382</v>
      </c>
      <c r="F2178">
        <v>13.5382</v>
      </c>
      <c r="G2178">
        <v>13.5382</v>
      </c>
      <c r="H2178">
        <v>13.5382</v>
      </c>
      <c r="I2178">
        <v>13.5382</v>
      </c>
      <c r="J2178">
        <v>13.5382</v>
      </c>
      <c r="K2178">
        <v>13.5382</v>
      </c>
      <c r="L2178">
        <v>13.5382</v>
      </c>
    </row>
    <row r="2179" spans="1:12" x14ac:dyDescent="0.45">
      <c r="A2179" t="s">
        <v>2016</v>
      </c>
      <c r="B2179">
        <v>2011</v>
      </c>
      <c r="C2179" t="s">
        <v>2007</v>
      </c>
      <c r="D2179">
        <v>1.4800000000000001E-2</v>
      </c>
      <c r="E2179">
        <v>1.4800000000000001E-2</v>
      </c>
      <c r="F2179">
        <v>1.4800000000000001E-2</v>
      </c>
      <c r="G2179">
        <v>1.4800000000000001E-2</v>
      </c>
      <c r="H2179">
        <v>1.4800000000000001E-2</v>
      </c>
      <c r="I2179">
        <v>1.4800000000000001E-2</v>
      </c>
      <c r="J2179">
        <v>1.4800000000000001E-2</v>
      </c>
      <c r="K2179">
        <v>1.4800000000000001E-2</v>
      </c>
      <c r="L2179">
        <v>1.4800000000000001E-2</v>
      </c>
    </row>
    <row r="2180" spans="1:12" x14ac:dyDescent="0.45">
      <c r="A2180" t="s">
        <v>2016</v>
      </c>
      <c r="B2180">
        <v>2011</v>
      </c>
      <c r="C2180" t="s">
        <v>2009</v>
      </c>
      <c r="D2180">
        <v>0.24160000000000001</v>
      </c>
      <c r="E2180">
        <v>0.24160000000000001</v>
      </c>
      <c r="F2180">
        <v>0.24160000000000001</v>
      </c>
      <c r="G2180">
        <v>0.24160000000000001</v>
      </c>
      <c r="H2180">
        <v>0.24160000000000001</v>
      </c>
      <c r="I2180">
        <v>0.24160000000000001</v>
      </c>
      <c r="J2180">
        <v>0.24160000000000001</v>
      </c>
      <c r="K2180">
        <v>0.24160000000000001</v>
      </c>
      <c r="L2180">
        <v>0.24160000000000001</v>
      </c>
    </row>
    <row r="2181" spans="1:12" x14ac:dyDescent="0.45">
      <c r="A2181" t="s">
        <v>2016</v>
      </c>
      <c r="B2181">
        <v>2011</v>
      </c>
      <c r="C2181" t="s">
        <v>2008</v>
      </c>
      <c r="D2181">
        <v>0.52170000000000005</v>
      </c>
      <c r="E2181">
        <v>0.52170000000000005</v>
      </c>
      <c r="F2181">
        <v>0.52170000000000005</v>
      </c>
      <c r="G2181">
        <v>0.52170000000000005</v>
      </c>
      <c r="H2181">
        <v>0.52170000000000005</v>
      </c>
      <c r="I2181">
        <v>0.52170000000000005</v>
      </c>
      <c r="J2181">
        <v>0.52170000000000005</v>
      </c>
      <c r="K2181">
        <v>0.52170000000000005</v>
      </c>
      <c r="L2181">
        <v>0.52170000000000005</v>
      </c>
    </row>
    <row r="2182" spans="1:12" x14ac:dyDescent="0.45">
      <c r="A2182" t="s">
        <v>2016</v>
      </c>
      <c r="B2182">
        <v>2011</v>
      </c>
      <c r="C2182" t="s">
        <v>2010</v>
      </c>
      <c r="D2182">
        <v>0.187</v>
      </c>
      <c r="E2182">
        <v>0.187</v>
      </c>
      <c r="F2182">
        <v>0.187</v>
      </c>
      <c r="G2182">
        <v>0.187</v>
      </c>
      <c r="H2182">
        <v>0.187</v>
      </c>
      <c r="I2182">
        <v>0.187</v>
      </c>
      <c r="J2182">
        <v>0.187</v>
      </c>
      <c r="K2182">
        <v>0.187</v>
      </c>
      <c r="L2182">
        <v>0.187</v>
      </c>
    </row>
    <row r="2183" spans="1:12" x14ac:dyDescent="0.45">
      <c r="A2183" t="s">
        <v>2016</v>
      </c>
      <c r="B2183">
        <v>2011</v>
      </c>
      <c r="C2183" t="s">
        <v>2005</v>
      </c>
      <c r="D2183">
        <v>1.9692000000000001</v>
      </c>
      <c r="E2183">
        <v>1.9692000000000001</v>
      </c>
      <c r="F2183">
        <v>1.9692000000000001</v>
      </c>
      <c r="G2183">
        <v>1.9692000000000001</v>
      </c>
      <c r="H2183">
        <v>1.9692000000000001</v>
      </c>
      <c r="I2183">
        <v>1.9692000000000001</v>
      </c>
      <c r="J2183">
        <v>1.9692000000000001</v>
      </c>
      <c r="K2183">
        <v>1.9692000000000001</v>
      </c>
      <c r="L2183">
        <v>1.9692000000000001</v>
      </c>
    </row>
    <row r="2184" spans="1:12" x14ac:dyDescent="0.45">
      <c r="A2184" t="s">
        <v>2016</v>
      </c>
      <c r="B2184">
        <v>2011</v>
      </c>
      <c r="C2184" t="s">
        <v>2011</v>
      </c>
      <c r="D2184">
        <v>3.8699999999999998E-2</v>
      </c>
      <c r="E2184">
        <v>3.8699999999999998E-2</v>
      </c>
      <c r="F2184">
        <v>3.8699999999999998E-2</v>
      </c>
      <c r="G2184">
        <v>3.8699999999999998E-2</v>
      </c>
      <c r="H2184">
        <v>3.8699999999999998E-2</v>
      </c>
      <c r="I2184">
        <v>3.8699999999999998E-2</v>
      </c>
      <c r="J2184">
        <v>3.8699999999999998E-2</v>
      </c>
      <c r="K2184">
        <v>3.8699999999999998E-2</v>
      </c>
      <c r="L2184">
        <v>3.8699999999999998E-2</v>
      </c>
    </row>
    <row r="2185" spans="1:12" x14ac:dyDescent="0.45">
      <c r="A2185" t="s">
        <v>2016</v>
      </c>
      <c r="B2185">
        <v>2011</v>
      </c>
      <c r="C2185" t="s">
        <v>2006</v>
      </c>
      <c r="D2185">
        <v>0.96540000000000004</v>
      </c>
      <c r="E2185">
        <v>0.96540000000000004</v>
      </c>
      <c r="F2185">
        <v>0.96540000000000004</v>
      </c>
      <c r="G2185">
        <v>0.96540000000000004</v>
      </c>
      <c r="H2185">
        <v>0.96540000000000004</v>
      </c>
      <c r="I2185">
        <v>0.96540000000000004</v>
      </c>
      <c r="J2185">
        <v>0.96540000000000004</v>
      </c>
      <c r="K2185">
        <v>0.96540000000000004</v>
      </c>
      <c r="L2185">
        <v>0.96540000000000004</v>
      </c>
    </row>
    <row r="2186" spans="1:12" x14ac:dyDescent="0.45">
      <c r="A2186" t="s">
        <v>2017</v>
      </c>
      <c r="B2186">
        <v>2011</v>
      </c>
      <c r="C2186" t="s">
        <v>2010</v>
      </c>
      <c r="D2186">
        <v>0.13769999999999999</v>
      </c>
      <c r="E2186">
        <v>0.13769999999999999</v>
      </c>
      <c r="F2186">
        <v>0.13769999999999999</v>
      </c>
      <c r="G2186">
        <v>0.13769999999999999</v>
      </c>
      <c r="H2186">
        <v>0.13769999999999999</v>
      </c>
      <c r="I2186">
        <v>0.13769999999999999</v>
      </c>
      <c r="J2186">
        <v>0.13769999999999999</v>
      </c>
      <c r="K2186">
        <v>0.13769999999999999</v>
      </c>
      <c r="L2186">
        <v>0.13769999999999999</v>
      </c>
    </row>
    <row r="2187" spans="1:12" x14ac:dyDescent="0.45">
      <c r="A2187" t="s">
        <v>2017</v>
      </c>
      <c r="B2187">
        <v>2011</v>
      </c>
      <c r="C2187" t="s">
        <v>2005</v>
      </c>
      <c r="D2187">
        <v>1.3693</v>
      </c>
      <c r="E2187">
        <v>1.3693</v>
      </c>
      <c r="F2187">
        <v>1.3693</v>
      </c>
      <c r="G2187">
        <v>1.3693</v>
      </c>
      <c r="H2187">
        <v>1.3693</v>
      </c>
      <c r="I2187">
        <v>1.3693</v>
      </c>
      <c r="J2187">
        <v>1.3693</v>
      </c>
      <c r="K2187">
        <v>1.3693</v>
      </c>
      <c r="L2187">
        <v>1.3693</v>
      </c>
    </row>
    <row r="2188" spans="1:12" x14ac:dyDescent="0.45">
      <c r="A2188" t="s">
        <v>2017</v>
      </c>
      <c r="B2188">
        <v>2011</v>
      </c>
      <c r="C2188" t="s">
        <v>2007</v>
      </c>
      <c r="D2188">
        <v>1.09E-2</v>
      </c>
      <c r="E2188">
        <v>1.09E-2</v>
      </c>
      <c r="F2188">
        <v>1.09E-2</v>
      </c>
      <c r="G2188">
        <v>1.09E-2</v>
      </c>
      <c r="H2188">
        <v>1.09E-2</v>
      </c>
      <c r="I2188">
        <v>1.09E-2</v>
      </c>
      <c r="J2188">
        <v>1.09E-2</v>
      </c>
      <c r="K2188">
        <v>1.09E-2</v>
      </c>
      <c r="L2188">
        <v>1.09E-2</v>
      </c>
    </row>
    <row r="2189" spans="1:12" x14ac:dyDescent="0.45">
      <c r="A2189" t="s">
        <v>2017</v>
      </c>
      <c r="B2189">
        <v>2011</v>
      </c>
      <c r="C2189" t="s">
        <v>2011</v>
      </c>
      <c r="D2189">
        <v>2.8500000000000001E-2</v>
      </c>
      <c r="E2189">
        <v>2.8500000000000001E-2</v>
      </c>
      <c r="F2189">
        <v>2.8500000000000001E-2</v>
      </c>
      <c r="G2189">
        <v>2.8500000000000001E-2</v>
      </c>
      <c r="H2189">
        <v>2.8500000000000001E-2</v>
      </c>
      <c r="I2189">
        <v>2.8500000000000001E-2</v>
      </c>
      <c r="J2189">
        <v>2.8500000000000001E-2</v>
      </c>
      <c r="K2189">
        <v>2.8500000000000001E-2</v>
      </c>
      <c r="L2189">
        <v>2.8500000000000001E-2</v>
      </c>
    </row>
    <row r="2190" spans="1:12" x14ac:dyDescent="0.45">
      <c r="A2190" t="s">
        <v>2017</v>
      </c>
      <c r="B2190">
        <v>2011</v>
      </c>
      <c r="C2190" t="s">
        <v>2008</v>
      </c>
      <c r="D2190">
        <v>0.38429999999999997</v>
      </c>
      <c r="E2190">
        <v>0.38429999999999997</v>
      </c>
      <c r="F2190">
        <v>0.38429999999999997</v>
      </c>
      <c r="G2190">
        <v>0.38429999999999997</v>
      </c>
      <c r="H2190">
        <v>0.38429999999999997</v>
      </c>
      <c r="I2190">
        <v>0.38429999999999997</v>
      </c>
      <c r="J2190">
        <v>0.38429999999999997</v>
      </c>
      <c r="K2190">
        <v>0.38429999999999997</v>
      </c>
      <c r="L2190">
        <v>0.38429999999999997</v>
      </c>
    </row>
    <row r="2191" spans="1:12" x14ac:dyDescent="0.45">
      <c r="A2191" t="s">
        <v>2017</v>
      </c>
      <c r="B2191">
        <v>2011</v>
      </c>
      <c r="C2191" t="s">
        <v>2009</v>
      </c>
      <c r="D2191">
        <v>0.1671</v>
      </c>
      <c r="E2191">
        <v>0.1671</v>
      </c>
      <c r="F2191">
        <v>0.1671</v>
      </c>
      <c r="G2191">
        <v>0.1671</v>
      </c>
      <c r="H2191">
        <v>0.1671</v>
      </c>
      <c r="I2191">
        <v>0.1671</v>
      </c>
      <c r="J2191">
        <v>0.1671</v>
      </c>
      <c r="K2191">
        <v>0.1671</v>
      </c>
      <c r="L2191">
        <v>0.1671</v>
      </c>
    </row>
    <row r="2192" spans="1:12" x14ac:dyDescent="0.45">
      <c r="A2192" t="s">
        <v>2017</v>
      </c>
      <c r="B2192">
        <v>2011</v>
      </c>
      <c r="C2192" t="s">
        <v>2006</v>
      </c>
      <c r="D2192">
        <v>0.64090000000000003</v>
      </c>
      <c r="E2192">
        <v>0.64090000000000003</v>
      </c>
      <c r="F2192">
        <v>0.64090000000000003</v>
      </c>
      <c r="G2192">
        <v>0.64090000000000003</v>
      </c>
      <c r="H2192">
        <v>0.64090000000000003</v>
      </c>
      <c r="I2192">
        <v>0.64090000000000003</v>
      </c>
      <c r="J2192">
        <v>0.64090000000000003</v>
      </c>
      <c r="K2192">
        <v>0.64090000000000003</v>
      </c>
      <c r="L2192">
        <v>0.64090000000000003</v>
      </c>
    </row>
    <row r="2193" spans="1:12" x14ac:dyDescent="0.45">
      <c r="A2193" t="s">
        <v>2018</v>
      </c>
      <c r="B2193">
        <v>2011</v>
      </c>
      <c r="C2193" t="s">
        <v>2005</v>
      </c>
      <c r="D2193">
        <v>0.38100000000000001</v>
      </c>
      <c r="E2193">
        <v>0.38100000000000001</v>
      </c>
      <c r="F2193">
        <v>0.38100000000000001</v>
      </c>
      <c r="G2193">
        <v>0.38100000000000001</v>
      </c>
      <c r="H2193">
        <v>0.38100000000000001</v>
      </c>
      <c r="I2193">
        <v>0.38100000000000001</v>
      </c>
      <c r="J2193">
        <v>0.38100000000000001</v>
      </c>
      <c r="K2193">
        <v>0.38100000000000001</v>
      </c>
      <c r="L2193">
        <v>0.38100000000000001</v>
      </c>
    </row>
    <row r="2194" spans="1:12" x14ac:dyDescent="0.45">
      <c r="A2194" t="s">
        <v>2018</v>
      </c>
      <c r="B2194">
        <v>2011</v>
      </c>
      <c r="C2194" t="s">
        <v>2010</v>
      </c>
      <c r="D2194">
        <v>3.4299999999999997E-2</v>
      </c>
      <c r="E2194">
        <v>3.4299999999999997E-2</v>
      </c>
      <c r="F2194">
        <v>3.4299999999999997E-2</v>
      </c>
      <c r="G2194">
        <v>3.4299999999999997E-2</v>
      </c>
      <c r="H2194">
        <v>3.4299999999999997E-2</v>
      </c>
      <c r="I2194">
        <v>3.4299999999999997E-2</v>
      </c>
      <c r="J2194">
        <v>3.4299999999999997E-2</v>
      </c>
      <c r="K2194">
        <v>3.4299999999999997E-2</v>
      </c>
      <c r="L2194">
        <v>3.4299999999999997E-2</v>
      </c>
    </row>
    <row r="2195" spans="1:12" x14ac:dyDescent="0.45">
      <c r="A2195" t="s">
        <v>2018</v>
      </c>
      <c r="B2195">
        <v>2011</v>
      </c>
      <c r="C2195" t="s">
        <v>2011</v>
      </c>
      <c r="D2195">
        <v>7.1000000000000004E-3</v>
      </c>
      <c r="E2195">
        <v>7.1000000000000004E-3</v>
      </c>
      <c r="F2195">
        <v>7.1000000000000004E-3</v>
      </c>
      <c r="G2195">
        <v>7.1000000000000004E-3</v>
      </c>
      <c r="H2195">
        <v>7.1000000000000004E-3</v>
      </c>
      <c r="I2195">
        <v>7.1000000000000004E-3</v>
      </c>
      <c r="J2195">
        <v>7.1000000000000004E-3</v>
      </c>
      <c r="K2195">
        <v>7.1000000000000004E-3</v>
      </c>
      <c r="L2195">
        <v>7.1000000000000004E-3</v>
      </c>
    </row>
    <row r="2196" spans="1:12" x14ac:dyDescent="0.45">
      <c r="A2196" t="s">
        <v>2018</v>
      </c>
      <c r="B2196">
        <v>2011</v>
      </c>
      <c r="C2196" t="s">
        <v>2009</v>
      </c>
      <c r="D2196">
        <v>5.4399999999999997E-2</v>
      </c>
      <c r="E2196">
        <v>5.4399999999999997E-2</v>
      </c>
      <c r="F2196">
        <v>5.4399999999999997E-2</v>
      </c>
      <c r="G2196">
        <v>5.4399999999999997E-2</v>
      </c>
      <c r="H2196">
        <v>5.4399999999999997E-2</v>
      </c>
      <c r="I2196">
        <v>5.4399999999999997E-2</v>
      </c>
      <c r="J2196">
        <v>5.4399999999999997E-2</v>
      </c>
      <c r="K2196">
        <v>5.4399999999999997E-2</v>
      </c>
      <c r="L2196">
        <v>5.4399999999999997E-2</v>
      </c>
    </row>
    <row r="2197" spans="1:12" x14ac:dyDescent="0.45">
      <c r="A2197" t="s">
        <v>2018</v>
      </c>
      <c r="B2197">
        <v>2011</v>
      </c>
      <c r="C2197" t="s">
        <v>2006</v>
      </c>
      <c r="D2197">
        <v>0.18679999999999999</v>
      </c>
      <c r="E2197">
        <v>0.18679999999999999</v>
      </c>
      <c r="F2197">
        <v>0.18679999999999999</v>
      </c>
      <c r="G2197">
        <v>0.18679999999999999</v>
      </c>
      <c r="H2197">
        <v>0.18679999999999999</v>
      </c>
      <c r="I2197">
        <v>0.18679999999999999</v>
      </c>
      <c r="J2197">
        <v>0.18679999999999999</v>
      </c>
      <c r="K2197">
        <v>0.18679999999999999</v>
      </c>
      <c r="L2197">
        <v>0.18679999999999999</v>
      </c>
    </row>
    <row r="2198" spans="1:12" x14ac:dyDescent="0.45">
      <c r="A2198" t="s">
        <v>2018</v>
      </c>
      <c r="B2198">
        <v>2011</v>
      </c>
      <c r="C2198" t="s">
        <v>2008</v>
      </c>
      <c r="D2198">
        <v>9.5600000000000004E-2</v>
      </c>
      <c r="E2198">
        <v>9.5600000000000004E-2</v>
      </c>
      <c r="F2198">
        <v>9.5600000000000004E-2</v>
      </c>
      <c r="G2198">
        <v>9.5600000000000004E-2</v>
      </c>
      <c r="H2198">
        <v>9.5600000000000004E-2</v>
      </c>
      <c r="I2198">
        <v>9.5600000000000004E-2</v>
      </c>
      <c r="J2198">
        <v>9.5600000000000004E-2</v>
      </c>
      <c r="K2198">
        <v>9.5600000000000004E-2</v>
      </c>
      <c r="L2198">
        <v>9.5600000000000004E-2</v>
      </c>
    </row>
    <row r="2199" spans="1:12" x14ac:dyDescent="0.45">
      <c r="A2199" t="s">
        <v>2018</v>
      </c>
      <c r="B2199">
        <v>2011</v>
      </c>
      <c r="C2199" t="s">
        <v>2007</v>
      </c>
      <c r="D2199">
        <v>2.7000000000000001E-3</v>
      </c>
      <c r="E2199">
        <v>2.7000000000000001E-3</v>
      </c>
      <c r="F2199">
        <v>2.7000000000000001E-3</v>
      </c>
      <c r="G2199">
        <v>2.7000000000000001E-3</v>
      </c>
      <c r="H2199">
        <v>2.7000000000000001E-3</v>
      </c>
      <c r="I2199">
        <v>2.7000000000000001E-3</v>
      </c>
      <c r="J2199">
        <v>2.7000000000000001E-3</v>
      </c>
      <c r="K2199">
        <v>2.7000000000000001E-3</v>
      </c>
      <c r="L2199">
        <v>2.7000000000000001E-3</v>
      </c>
    </row>
    <row r="2200" spans="1:12" x14ac:dyDescent="0.45">
      <c r="A2200" t="s">
        <v>2019</v>
      </c>
      <c r="B2200">
        <v>2011</v>
      </c>
      <c r="C2200" t="s">
        <v>2009</v>
      </c>
      <c r="D2200">
        <v>1.1986000000000001</v>
      </c>
      <c r="E2200">
        <v>1.1986000000000001</v>
      </c>
      <c r="F2200">
        <v>1.1986000000000001</v>
      </c>
      <c r="G2200">
        <v>1.1986000000000001</v>
      </c>
      <c r="H2200">
        <v>1.1986000000000001</v>
      </c>
      <c r="I2200">
        <v>1.1986000000000001</v>
      </c>
      <c r="J2200">
        <v>1.1986000000000001</v>
      </c>
      <c r="K2200">
        <v>1.1986000000000001</v>
      </c>
      <c r="L2200">
        <v>1.1986000000000001</v>
      </c>
    </row>
    <row r="2201" spans="1:12" x14ac:dyDescent="0.45">
      <c r="A2201" t="s">
        <v>2019</v>
      </c>
      <c r="B2201">
        <v>2011</v>
      </c>
      <c r="C2201" t="s">
        <v>2008</v>
      </c>
      <c r="D2201">
        <v>2.1002999999999998</v>
      </c>
      <c r="E2201">
        <v>2.1002999999999998</v>
      </c>
      <c r="F2201">
        <v>2.1002999999999998</v>
      </c>
      <c r="G2201">
        <v>2.1002999999999998</v>
      </c>
      <c r="H2201">
        <v>2.1002999999999998</v>
      </c>
      <c r="I2201">
        <v>2.1002999999999998</v>
      </c>
      <c r="J2201">
        <v>2.1002999999999998</v>
      </c>
      <c r="K2201">
        <v>2.1002999999999998</v>
      </c>
      <c r="L2201">
        <v>2.1002999999999998</v>
      </c>
    </row>
    <row r="2202" spans="1:12" x14ac:dyDescent="0.45">
      <c r="A2202" t="s">
        <v>2019</v>
      </c>
      <c r="B2202">
        <v>2011</v>
      </c>
      <c r="C2202" t="s">
        <v>2011</v>
      </c>
      <c r="D2202">
        <v>0.15579999999999999</v>
      </c>
      <c r="E2202">
        <v>0.15579999999999999</v>
      </c>
      <c r="F2202">
        <v>0.15579999999999999</v>
      </c>
      <c r="G2202">
        <v>0.15579999999999999</v>
      </c>
      <c r="H2202">
        <v>0.15579999999999999</v>
      </c>
      <c r="I2202">
        <v>0.15579999999999999</v>
      </c>
      <c r="J2202">
        <v>0.15579999999999999</v>
      </c>
      <c r="K2202">
        <v>0.15579999999999999</v>
      </c>
      <c r="L2202">
        <v>0.15579999999999999</v>
      </c>
    </row>
    <row r="2203" spans="1:12" x14ac:dyDescent="0.45">
      <c r="A2203" t="s">
        <v>2019</v>
      </c>
      <c r="B2203">
        <v>2011</v>
      </c>
      <c r="C2203" t="s">
        <v>2006</v>
      </c>
      <c r="D2203">
        <v>3.9899</v>
      </c>
      <c r="E2203">
        <v>3.9899</v>
      </c>
      <c r="F2203">
        <v>3.9899</v>
      </c>
      <c r="G2203">
        <v>3.9899</v>
      </c>
      <c r="H2203">
        <v>3.9899</v>
      </c>
      <c r="I2203">
        <v>3.9899</v>
      </c>
      <c r="J2203">
        <v>3.9899</v>
      </c>
      <c r="K2203">
        <v>3.9899</v>
      </c>
      <c r="L2203">
        <v>3.9899</v>
      </c>
    </row>
    <row r="2204" spans="1:12" x14ac:dyDescent="0.45">
      <c r="A2204" t="s">
        <v>2019</v>
      </c>
      <c r="B2204">
        <v>2011</v>
      </c>
      <c r="C2204" t="s">
        <v>2010</v>
      </c>
      <c r="D2204">
        <v>0.75260000000000005</v>
      </c>
      <c r="E2204">
        <v>0.75260000000000005</v>
      </c>
      <c r="F2204">
        <v>0.75260000000000005</v>
      </c>
      <c r="G2204">
        <v>0.75260000000000005</v>
      </c>
      <c r="H2204">
        <v>0.75260000000000005</v>
      </c>
      <c r="I2204">
        <v>0.75260000000000005</v>
      </c>
      <c r="J2204">
        <v>0.75260000000000005</v>
      </c>
      <c r="K2204">
        <v>0.75260000000000005</v>
      </c>
      <c r="L2204">
        <v>0.75260000000000005</v>
      </c>
    </row>
    <row r="2205" spans="1:12" x14ac:dyDescent="0.45">
      <c r="A2205" t="s">
        <v>2019</v>
      </c>
      <c r="B2205">
        <v>2011</v>
      </c>
      <c r="C2205" t="s">
        <v>2005</v>
      </c>
      <c r="D2205">
        <v>8.2569999999999997</v>
      </c>
      <c r="E2205">
        <v>8.2569999999999997</v>
      </c>
      <c r="F2205">
        <v>8.2569999999999997</v>
      </c>
      <c r="G2205">
        <v>8.2569999999999997</v>
      </c>
      <c r="H2205">
        <v>8.2569999999999997</v>
      </c>
      <c r="I2205">
        <v>8.2569999999999997</v>
      </c>
      <c r="J2205">
        <v>8.2569999999999997</v>
      </c>
      <c r="K2205">
        <v>8.2569999999999997</v>
      </c>
      <c r="L2205">
        <v>8.2569999999999997</v>
      </c>
    </row>
    <row r="2206" spans="1:12" x14ac:dyDescent="0.45">
      <c r="A2206" t="s">
        <v>2019</v>
      </c>
      <c r="B2206">
        <v>2011</v>
      </c>
      <c r="C2206" t="s">
        <v>2007</v>
      </c>
      <c r="D2206">
        <v>5.96E-2</v>
      </c>
      <c r="E2206">
        <v>5.96E-2</v>
      </c>
      <c r="F2206">
        <v>5.96E-2</v>
      </c>
      <c r="G2206">
        <v>5.96E-2</v>
      </c>
      <c r="H2206">
        <v>5.96E-2</v>
      </c>
      <c r="I2206">
        <v>5.96E-2</v>
      </c>
      <c r="J2206">
        <v>5.96E-2</v>
      </c>
      <c r="K2206">
        <v>5.96E-2</v>
      </c>
      <c r="L2206">
        <v>5.96E-2</v>
      </c>
    </row>
    <row r="2207" spans="1:12" x14ac:dyDescent="0.45">
      <c r="A2207" t="s">
        <v>2020</v>
      </c>
      <c r="B2207">
        <v>2011</v>
      </c>
      <c r="C2207" t="s">
        <v>2011</v>
      </c>
      <c r="D2207">
        <v>7.7200000000000005E-2</v>
      </c>
      <c r="E2207">
        <v>7.7200000000000005E-2</v>
      </c>
      <c r="F2207">
        <v>7.7200000000000005E-2</v>
      </c>
      <c r="G2207">
        <v>7.7200000000000005E-2</v>
      </c>
      <c r="H2207">
        <v>7.7200000000000005E-2</v>
      </c>
      <c r="I2207">
        <v>7.7200000000000005E-2</v>
      </c>
      <c r="J2207">
        <v>7.7200000000000005E-2</v>
      </c>
      <c r="K2207">
        <v>7.7200000000000005E-2</v>
      </c>
      <c r="L2207">
        <v>7.7200000000000005E-2</v>
      </c>
    </row>
    <row r="2208" spans="1:12" x14ac:dyDescent="0.45">
      <c r="A2208" t="s">
        <v>2020</v>
      </c>
      <c r="B2208">
        <v>2011</v>
      </c>
      <c r="C2208" t="s">
        <v>2007</v>
      </c>
      <c r="D2208">
        <v>2.9499999999999998E-2</v>
      </c>
      <c r="E2208">
        <v>2.9499999999999998E-2</v>
      </c>
      <c r="F2208">
        <v>2.9499999999999998E-2</v>
      </c>
      <c r="G2208">
        <v>2.9499999999999998E-2</v>
      </c>
      <c r="H2208">
        <v>2.9499999999999998E-2</v>
      </c>
      <c r="I2208">
        <v>2.9499999999999998E-2</v>
      </c>
      <c r="J2208">
        <v>2.9499999999999998E-2</v>
      </c>
      <c r="K2208">
        <v>2.9499999999999998E-2</v>
      </c>
      <c r="L2208">
        <v>2.9499999999999998E-2</v>
      </c>
    </row>
    <row r="2209" spans="1:12" x14ac:dyDescent="0.45">
      <c r="A2209" t="s">
        <v>2020</v>
      </c>
      <c r="B2209">
        <v>2011</v>
      </c>
      <c r="C2209" t="s">
        <v>2005</v>
      </c>
      <c r="D2209">
        <v>4.2637999999999998</v>
      </c>
      <c r="E2209">
        <v>4.2637999999999998</v>
      </c>
      <c r="F2209">
        <v>4.2637999999999998</v>
      </c>
      <c r="G2209">
        <v>4.2637999999999998</v>
      </c>
      <c r="H2209">
        <v>4.2637999999999998</v>
      </c>
      <c r="I2209">
        <v>4.2637999999999998</v>
      </c>
      <c r="J2209">
        <v>4.2637999999999998</v>
      </c>
      <c r="K2209">
        <v>4.2637999999999998</v>
      </c>
      <c r="L2209">
        <v>4.2637999999999998</v>
      </c>
    </row>
    <row r="2210" spans="1:12" x14ac:dyDescent="0.45">
      <c r="A2210" t="s">
        <v>2020</v>
      </c>
      <c r="B2210">
        <v>2011</v>
      </c>
      <c r="C2210" t="s">
        <v>2009</v>
      </c>
      <c r="D2210">
        <v>0.5665</v>
      </c>
      <c r="E2210">
        <v>0.5665</v>
      </c>
      <c r="F2210">
        <v>0.5665</v>
      </c>
      <c r="G2210">
        <v>0.5665</v>
      </c>
      <c r="H2210">
        <v>0.5665</v>
      </c>
      <c r="I2210">
        <v>0.5665</v>
      </c>
      <c r="J2210">
        <v>0.5665</v>
      </c>
      <c r="K2210">
        <v>0.5665</v>
      </c>
      <c r="L2210">
        <v>0.5665</v>
      </c>
    </row>
    <row r="2211" spans="1:12" x14ac:dyDescent="0.45">
      <c r="A2211" t="s">
        <v>2020</v>
      </c>
      <c r="B2211">
        <v>2011</v>
      </c>
      <c r="C2211" t="s">
        <v>2008</v>
      </c>
      <c r="D2211">
        <v>1.0403</v>
      </c>
      <c r="E2211">
        <v>1.0403</v>
      </c>
      <c r="F2211">
        <v>1.0403</v>
      </c>
      <c r="G2211">
        <v>1.0403</v>
      </c>
      <c r="H2211">
        <v>1.0403</v>
      </c>
      <c r="I2211">
        <v>1.0403</v>
      </c>
      <c r="J2211">
        <v>1.0403</v>
      </c>
      <c r="K2211">
        <v>1.0403</v>
      </c>
      <c r="L2211">
        <v>1.0403</v>
      </c>
    </row>
    <row r="2212" spans="1:12" x14ac:dyDescent="0.45">
      <c r="A2212" t="s">
        <v>2020</v>
      </c>
      <c r="B2212">
        <v>2011</v>
      </c>
      <c r="C2212" t="s">
        <v>2010</v>
      </c>
      <c r="D2212">
        <v>0.37280000000000002</v>
      </c>
      <c r="E2212">
        <v>0.37280000000000002</v>
      </c>
      <c r="F2212">
        <v>0.37280000000000002</v>
      </c>
      <c r="G2212">
        <v>0.37280000000000002</v>
      </c>
      <c r="H2212">
        <v>0.37280000000000002</v>
      </c>
      <c r="I2212">
        <v>0.37280000000000002</v>
      </c>
      <c r="J2212">
        <v>0.37280000000000002</v>
      </c>
      <c r="K2212">
        <v>0.37280000000000002</v>
      </c>
      <c r="L2212">
        <v>0.37280000000000002</v>
      </c>
    </row>
    <row r="2213" spans="1:12" x14ac:dyDescent="0.45">
      <c r="A2213" t="s">
        <v>2020</v>
      </c>
      <c r="B2213">
        <v>2011</v>
      </c>
      <c r="C2213" t="s">
        <v>2006</v>
      </c>
      <c r="D2213">
        <v>2.1774</v>
      </c>
      <c r="E2213">
        <v>2.1774</v>
      </c>
      <c r="F2213">
        <v>2.1774</v>
      </c>
      <c r="G2213">
        <v>2.1774</v>
      </c>
      <c r="H2213">
        <v>2.1774</v>
      </c>
      <c r="I2213">
        <v>2.1774</v>
      </c>
      <c r="J2213">
        <v>2.1774</v>
      </c>
      <c r="K2213">
        <v>2.1774</v>
      </c>
      <c r="L2213">
        <v>2.1774</v>
      </c>
    </row>
    <row r="2214" spans="1:12" x14ac:dyDescent="0.45">
      <c r="A2214" t="s">
        <v>2021</v>
      </c>
      <c r="B2214">
        <v>2011</v>
      </c>
      <c r="C2214" t="s">
        <v>2008</v>
      </c>
      <c r="D2214">
        <v>0.14460000000000001</v>
      </c>
      <c r="E2214">
        <v>0.14460000000000001</v>
      </c>
      <c r="F2214">
        <v>0.14460000000000001</v>
      </c>
      <c r="G2214">
        <v>0.14460000000000001</v>
      </c>
      <c r="H2214">
        <v>0.14460000000000001</v>
      </c>
      <c r="I2214">
        <v>0.14460000000000001</v>
      </c>
      <c r="J2214">
        <v>0.14460000000000001</v>
      </c>
      <c r="K2214">
        <v>0.14460000000000001</v>
      </c>
      <c r="L2214">
        <v>0.14460000000000001</v>
      </c>
    </row>
    <row r="2215" spans="1:12" x14ac:dyDescent="0.45">
      <c r="A2215" t="s">
        <v>2021</v>
      </c>
      <c r="B2215">
        <v>2011</v>
      </c>
      <c r="C2215" t="s">
        <v>2011</v>
      </c>
      <c r="D2215">
        <v>1.0699999999999999E-2</v>
      </c>
      <c r="E2215">
        <v>1.0699999999999999E-2</v>
      </c>
      <c r="F2215">
        <v>1.0699999999999999E-2</v>
      </c>
      <c r="G2215">
        <v>1.0699999999999999E-2</v>
      </c>
      <c r="H2215">
        <v>1.0699999999999999E-2</v>
      </c>
      <c r="I2215">
        <v>1.0699999999999999E-2</v>
      </c>
      <c r="J2215">
        <v>1.0699999999999999E-2</v>
      </c>
      <c r="K2215">
        <v>1.0699999999999999E-2</v>
      </c>
      <c r="L2215">
        <v>1.0699999999999999E-2</v>
      </c>
    </row>
    <row r="2216" spans="1:12" x14ac:dyDescent="0.45">
      <c r="A2216" t="s">
        <v>2021</v>
      </c>
      <c r="B2216">
        <v>2011</v>
      </c>
      <c r="C2216" t="s">
        <v>2009</v>
      </c>
      <c r="D2216">
        <v>6.2300000000000001E-2</v>
      </c>
      <c r="E2216">
        <v>6.2300000000000001E-2</v>
      </c>
      <c r="F2216">
        <v>6.2300000000000001E-2</v>
      </c>
      <c r="G2216">
        <v>6.2300000000000001E-2</v>
      </c>
      <c r="H2216">
        <v>6.2300000000000001E-2</v>
      </c>
      <c r="I2216">
        <v>6.2300000000000001E-2</v>
      </c>
      <c r="J2216">
        <v>6.2300000000000001E-2</v>
      </c>
      <c r="K2216">
        <v>6.2300000000000001E-2</v>
      </c>
      <c r="L2216">
        <v>6.2300000000000001E-2</v>
      </c>
    </row>
    <row r="2217" spans="1:12" x14ac:dyDescent="0.45">
      <c r="A2217" t="s">
        <v>2021</v>
      </c>
      <c r="B2217">
        <v>2011</v>
      </c>
      <c r="C2217" t="s">
        <v>2005</v>
      </c>
      <c r="D2217">
        <v>0.49509999999999998</v>
      </c>
      <c r="E2217">
        <v>0.49509999999999998</v>
      </c>
      <c r="F2217">
        <v>0.49509999999999998</v>
      </c>
      <c r="G2217">
        <v>0.49509999999999998</v>
      </c>
      <c r="H2217">
        <v>0.49509999999999998</v>
      </c>
      <c r="I2217">
        <v>0.49509999999999998</v>
      </c>
      <c r="J2217">
        <v>0.49509999999999998</v>
      </c>
      <c r="K2217">
        <v>0.49509999999999998</v>
      </c>
      <c r="L2217">
        <v>0.49509999999999998</v>
      </c>
    </row>
    <row r="2218" spans="1:12" x14ac:dyDescent="0.45">
      <c r="A2218" t="s">
        <v>2021</v>
      </c>
      <c r="B2218">
        <v>2011</v>
      </c>
      <c r="C2218" t="s">
        <v>2007</v>
      </c>
      <c r="D2218">
        <v>4.1000000000000003E-3</v>
      </c>
      <c r="E2218">
        <v>4.1000000000000003E-3</v>
      </c>
      <c r="F2218">
        <v>4.1000000000000003E-3</v>
      </c>
      <c r="G2218">
        <v>4.1000000000000003E-3</v>
      </c>
      <c r="H2218">
        <v>4.1000000000000003E-3</v>
      </c>
      <c r="I2218">
        <v>4.1000000000000003E-3</v>
      </c>
      <c r="J2218">
        <v>4.1000000000000003E-3</v>
      </c>
      <c r="K2218">
        <v>4.1000000000000003E-3</v>
      </c>
      <c r="L2218">
        <v>4.1000000000000003E-3</v>
      </c>
    </row>
    <row r="2219" spans="1:12" x14ac:dyDescent="0.45">
      <c r="A2219" t="s">
        <v>2021</v>
      </c>
      <c r="B2219">
        <v>2011</v>
      </c>
      <c r="C2219" t="s">
        <v>2010</v>
      </c>
      <c r="D2219">
        <v>5.1799999999999999E-2</v>
      </c>
      <c r="E2219">
        <v>5.1799999999999999E-2</v>
      </c>
      <c r="F2219">
        <v>5.1799999999999999E-2</v>
      </c>
      <c r="G2219">
        <v>5.1799999999999999E-2</v>
      </c>
      <c r="H2219">
        <v>5.1799999999999999E-2</v>
      </c>
      <c r="I2219">
        <v>5.1799999999999999E-2</v>
      </c>
      <c r="J2219">
        <v>5.1799999999999999E-2</v>
      </c>
      <c r="K2219">
        <v>5.1799999999999999E-2</v>
      </c>
      <c r="L2219">
        <v>5.1799999999999999E-2</v>
      </c>
    </row>
    <row r="2220" spans="1:12" x14ac:dyDescent="0.45">
      <c r="A2220" t="s">
        <v>2021</v>
      </c>
      <c r="B2220">
        <v>2011</v>
      </c>
      <c r="C2220" t="s">
        <v>2006</v>
      </c>
      <c r="D2220">
        <v>0.2215</v>
      </c>
      <c r="E2220">
        <v>0.2215</v>
      </c>
      <c r="F2220">
        <v>0.2215</v>
      </c>
      <c r="G2220">
        <v>0.2215</v>
      </c>
      <c r="H2220">
        <v>0.2215</v>
      </c>
      <c r="I2220">
        <v>0.2215</v>
      </c>
      <c r="J2220">
        <v>0.2215</v>
      </c>
      <c r="K2220">
        <v>0.2215</v>
      </c>
      <c r="L2220">
        <v>0.2215</v>
      </c>
    </row>
    <row r="2221" spans="1:12" x14ac:dyDescent="0.45">
      <c r="A2221" t="s">
        <v>2022</v>
      </c>
      <c r="B2221">
        <v>2011</v>
      </c>
      <c r="C2221" t="s">
        <v>2006</v>
      </c>
      <c r="D2221">
        <v>0.31509999999999999</v>
      </c>
      <c r="E2221">
        <v>0.31509999999999999</v>
      </c>
      <c r="F2221">
        <v>0.31509999999999999</v>
      </c>
      <c r="G2221">
        <v>0.31509999999999999</v>
      </c>
      <c r="H2221">
        <v>0.31509999999999999</v>
      </c>
      <c r="I2221">
        <v>0.31509999999999999</v>
      </c>
      <c r="J2221">
        <v>0.31509999999999999</v>
      </c>
      <c r="K2221">
        <v>0.31509999999999999</v>
      </c>
      <c r="L2221">
        <v>0.31509999999999999</v>
      </c>
    </row>
    <row r="2222" spans="1:12" x14ac:dyDescent="0.45">
      <c r="A2222" t="s">
        <v>2022</v>
      </c>
      <c r="B2222">
        <v>2011</v>
      </c>
      <c r="C2222" t="s">
        <v>2008</v>
      </c>
      <c r="D2222">
        <v>0.1648</v>
      </c>
      <c r="E2222">
        <v>0.1648</v>
      </c>
      <c r="F2222">
        <v>0.1648</v>
      </c>
      <c r="G2222">
        <v>0.1648</v>
      </c>
      <c r="H2222">
        <v>0.1648</v>
      </c>
      <c r="I2222">
        <v>0.1648</v>
      </c>
      <c r="J2222">
        <v>0.1648</v>
      </c>
      <c r="K2222">
        <v>0.1648</v>
      </c>
      <c r="L2222">
        <v>0.1648</v>
      </c>
    </row>
    <row r="2223" spans="1:12" x14ac:dyDescent="0.45">
      <c r="A2223" t="s">
        <v>2022</v>
      </c>
      <c r="B2223">
        <v>2011</v>
      </c>
      <c r="C2223" t="s">
        <v>2011</v>
      </c>
      <c r="D2223">
        <v>1.2200000000000001E-2</v>
      </c>
      <c r="E2223">
        <v>1.2200000000000001E-2</v>
      </c>
      <c r="F2223">
        <v>1.2200000000000001E-2</v>
      </c>
      <c r="G2223">
        <v>1.2200000000000001E-2</v>
      </c>
      <c r="H2223">
        <v>1.2200000000000001E-2</v>
      </c>
      <c r="I2223">
        <v>1.2200000000000001E-2</v>
      </c>
      <c r="J2223">
        <v>1.2200000000000001E-2</v>
      </c>
      <c r="K2223">
        <v>1.2200000000000001E-2</v>
      </c>
      <c r="L2223">
        <v>1.2200000000000001E-2</v>
      </c>
    </row>
    <row r="2224" spans="1:12" x14ac:dyDescent="0.45">
      <c r="A2224" t="s">
        <v>2022</v>
      </c>
      <c r="B2224">
        <v>2011</v>
      </c>
      <c r="C2224" t="s">
        <v>2005</v>
      </c>
      <c r="D2224">
        <v>0.63070000000000004</v>
      </c>
      <c r="E2224">
        <v>0.63070000000000004</v>
      </c>
      <c r="F2224">
        <v>0.63070000000000004</v>
      </c>
      <c r="G2224">
        <v>0.63070000000000004</v>
      </c>
      <c r="H2224">
        <v>0.63070000000000004</v>
      </c>
      <c r="I2224">
        <v>0.63070000000000004</v>
      </c>
      <c r="J2224">
        <v>0.63070000000000004</v>
      </c>
      <c r="K2224">
        <v>0.63070000000000004</v>
      </c>
      <c r="L2224">
        <v>0.63070000000000004</v>
      </c>
    </row>
    <row r="2225" spans="1:12" x14ac:dyDescent="0.45">
      <c r="A2225" t="s">
        <v>2022</v>
      </c>
      <c r="B2225">
        <v>2011</v>
      </c>
      <c r="C2225" t="s">
        <v>2009</v>
      </c>
      <c r="D2225">
        <v>7.4800000000000005E-2</v>
      </c>
      <c r="E2225">
        <v>7.4800000000000005E-2</v>
      </c>
      <c r="F2225">
        <v>7.4800000000000005E-2</v>
      </c>
      <c r="G2225">
        <v>7.4800000000000005E-2</v>
      </c>
      <c r="H2225">
        <v>7.4800000000000005E-2</v>
      </c>
      <c r="I2225">
        <v>7.4800000000000005E-2</v>
      </c>
      <c r="J2225">
        <v>7.4800000000000005E-2</v>
      </c>
      <c r="K2225">
        <v>7.4800000000000005E-2</v>
      </c>
      <c r="L2225">
        <v>7.4800000000000005E-2</v>
      </c>
    </row>
    <row r="2226" spans="1:12" x14ac:dyDescent="0.45">
      <c r="A2226" t="s">
        <v>2022</v>
      </c>
      <c r="B2226">
        <v>2011</v>
      </c>
      <c r="C2226" t="s">
        <v>2007</v>
      </c>
      <c r="D2226">
        <v>4.7000000000000002E-3</v>
      </c>
      <c r="E2226">
        <v>4.7000000000000002E-3</v>
      </c>
      <c r="F2226">
        <v>4.7000000000000002E-3</v>
      </c>
      <c r="G2226">
        <v>4.7000000000000002E-3</v>
      </c>
      <c r="H2226">
        <v>4.7000000000000002E-3</v>
      </c>
      <c r="I2226">
        <v>4.7000000000000002E-3</v>
      </c>
      <c r="J2226">
        <v>4.7000000000000002E-3</v>
      </c>
      <c r="K2226">
        <v>4.7000000000000002E-3</v>
      </c>
      <c r="L2226">
        <v>4.7000000000000002E-3</v>
      </c>
    </row>
    <row r="2227" spans="1:12" x14ac:dyDescent="0.45">
      <c r="A2227" t="s">
        <v>2022</v>
      </c>
      <c r="B2227">
        <v>2011</v>
      </c>
      <c r="C2227" t="s">
        <v>2010</v>
      </c>
      <c r="D2227">
        <v>5.91E-2</v>
      </c>
      <c r="E2227">
        <v>5.91E-2</v>
      </c>
      <c r="F2227">
        <v>5.91E-2</v>
      </c>
      <c r="G2227">
        <v>5.91E-2</v>
      </c>
      <c r="H2227">
        <v>5.91E-2</v>
      </c>
      <c r="I2227">
        <v>5.91E-2</v>
      </c>
      <c r="J2227">
        <v>5.91E-2</v>
      </c>
      <c r="K2227">
        <v>5.91E-2</v>
      </c>
      <c r="L2227">
        <v>5.91E-2</v>
      </c>
    </row>
    <row r="2228" spans="1:12" x14ac:dyDescent="0.45">
      <c r="A2228" t="s">
        <v>2023</v>
      </c>
      <c r="B2228">
        <v>2011</v>
      </c>
      <c r="C2228" t="s">
        <v>2005</v>
      </c>
      <c r="D2228">
        <v>4.9703999999999997</v>
      </c>
      <c r="E2228">
        <v>4.9703999999999997</v>
      </c>
      <c r="F2228">
        <v>4.9703999999999997</v>
      </c>
      <c r="G2228">
        <v>4.9703999999999997</v>
      </c>
      <c r="H2228">
        <v>4.9703999999999997</v>
      </c>
      <c r="I2228">
        <v>4.9703999999999997</v>
      </c>
      <c r="J2228">
        <v>4.9703999999999997</v>
      </c>
      <c r="K2228">
        <v>4.9703999999999997</v>
      </c>
      <c r="L2228">
        <v>4.9703999999999997</v>
      </c>
    </row>
    <row r="2229" spans="1:12" x14ac:dyDescent="0.45">
      <c r="A2229" t="s">
        <v>2023</v>
      </c>
      <c r="B2229">
        <v>2011</v>
      </c>
      <c r="C2229" t="s">
        <v>2008</v>
      </c>
      <c r="D2229">
        <v>1.3867</v>
      </c>
      <c r="E2229">
        <v>1.3867</v>
      </c>
      <c r="F2229">
        <v>1.3867</v>
      </c>
      <c r="G2229">
        <v>1.3867</v>
      </c>
      <c r="H2229">
        <v>1.3867</v>
      </c>
      <c r="I2229">
        <v>1.3867</v>
      </c>
      <c r="J2229">
        <v>1.3867</v>
      </c>
      <c r="K2229">
        <v>1.3867</v>
      </c>
      <c r="L2229">
        <v>1.3867</v>
      </c>
    </row>
    <row r="2230" spans="1:12" x14ac:dyDescent="0.45">
      <c r="A2230" t="s">
        <v>2023</v>
      </c>
      <c r="B2230">
        <v>2011</v>
      </c>
      <c r="C2230" t="s">
        <v>2010</v>
      </c>
      <c r="D2230">
        <v>0.49690000000000001</v>
      </c>
      <c r="E2230">
        <v>0.49690000000000001</v>
      </c>
      <c r="F2230">
        <v>0.49690000000000001</v>
      </c>
      <c r="G2230">
        <v>0.49690000000000001</v>
      </c>
      <c r="H2230">
        <v>0.49690000000000001</v>
      </c>
      <c r="I2230">
        <v>0.49690000000000001</v>
      </c>
      <c r="J2230">
        <v>0.49690000000000001</v>
      </c>
      <c r="K2230">
        <v>0.49690000000000001</v>
      </c>
      <c r="L2230">
        <v>0.49690000000000001</v>
      </c>
    </row>
    <row r="2231" spans="1:12" x14ac:dyDescent="0.45">
      <c r="A2231" t="s">
        <v>2023</v>
      </c>
      <c r="B2231">
        <v>2011</v>
      </c>
      <c r="C2231" t="s">
        <v>2011</v>
      </c>
      <c r="D2231">
        <v>0.10290000000000001</v>
      </c>
      <c r="E2231">
        <v>0.10290000000000001</v>
      </c>
      <c r="F2231">
        <v>0.10290000000000001</v>
      </c>
      <c r="G2231">
        <v>0.10290000000000001</v>
      </c>
      <c r="H2231">
        <v>0.10290000000000001</v>
      </c>
      <c r="I2231">
        <v>0.10290000000000001</v>
      </c>
      <c r="J2231">
        <v>0.10290000000000001</v>
      </c>
      <c r="K2231">
        <v>0.10290000000000001</v>
      </c>
      <c r="L2231">
        <v>0.10290000000000001</v>
      </c>
    </row>
    <row r="2232" spans="1:12" x14ac:dyDescent="0.45">
      <c r="A2232" t="s">
        <v>2023</v>
      </c>
      <c r="B2232">
        <v>2011</v>
      </c>
      <c r="C2232" t="s">
        <v>2009</v>
      </c>
      <c r="D2232">
        <v>0.70120000000000005</v>
      </c>
      <c r="E2232">
        <v>0.70120000000000005</v>
      </c>
      <c r="F2232">
        <v>0.70120000000000005</v>
      </c>
      <c r="G2232">
        <v>0.70120000000000005</v>
      </c>
      <c r="H2232">
        <v>0.70120000000000005</v>
      </c>
      <c r="I2232">
        <v>0.70120000000000005</v>
      </c>
      <c r="J2232">
        <v>0.70120000000000005</v>
      </c>
      <c r="K2232">
        <v>0.70120000000000005</v>
      </c>
      <c r="L2232">
        <v>0.70120000000000005</v>
      </c>
    </row>
    <row r="2233" spans="1:12" x14ac:dyDescent="0.45">
      <c r="A2233" t="s">
        <v>2023</v>
      </c>
      <c r="B2233">
        <v>2011</v>
      </c>
      <c r="C2233" t="s">
        <v>2007</v>
      </c>
      <c r="D2233">
        <v>3.9300000000000002E-2</v>
      </c>
      <c r="E2233">
        <v>3.9300000000000002E-2</v>
      </c>
      <c r="F2233">
        <v>3.9300000000000002E-2</v>
      </c>
      <c r="G2233">
        <v>3.9300000000000002E-2</v>
      </c>
      <c r="H2233">
        <v>3.9300000000000002E-2</v>
      </c>
      <c r="I2233">
        <v>3.9300000000000002E-2</v>
      </c>
      <c r="J2233">
        <v>3.9300000000000002E-2</v>
      </c>
      <c r="K2233">
        <v>3.9300000000000002E-2</v>
      </c>
      <c r="L2233">
        <v>3.9300000000000002E-2</v>
      </c>
    </row>
    <row r="2234" spans="1:12" x14ac:dyDescent="0.45">
      <c r="A2234" t="s">
        <v>2023</v>
      </c>
      <c r="B2234">
        <v>2011</v>
      </c>
      <c r="C2234" t="s">
        <v>2006</v>
      </c>
      <c r="D2234">
        <v>2.2435</v>
      </c>
      <c r="E2234">
        <v>2.2435</v>
      </c>
      <c r="F2234">
        <v>2.2435</v>
      </c>
      <c r="G2234">
        <v>2.2435</v>
      </c>
      <c r="H2234">
        <v>2.2435</v>
      </c>
      <c r="I2234">
        <v>2.2435</v>
      </c>
      <c r="J2234">
        <v>2.2435</v>
      </c>
      <c r="K2234">
        <v>2.2435</v>
      </c>
      <c r="L2234">
        <v>2.2435</v>
      </c>
    </row>
    <row r="2235" spans="1:12" x14ac:dyDescent="0.45">
      <c r="A2235" t="s">
        <v>2024</v>
      </c>
      <c r="B2235">
        <v>2011</v>
      </c>
      <c r="C2235" t="s">
        <v>2007</v>
      </c>
      <c r="D2235">
        <v>1.95E-2</v>
      </c>
      <c r="E2235">
        <v>1.95E-2</v>
      </c>
      <c r="F2235">
        <v>1.95E-2</v>
      </c>
      <c r="G2235">
        <v>1.95E-2</v>
      </c>
      <c r="H2235">
        <v>1.95E-2</v>
      </c>
      <c r="I2235">
        <v>1.95E-2</v>
      </c>
      <c r="J2235">
        <v>1.95E-2</v>
      </c>
      <c r="K2235">
        <v>1.95E-2</v>
      </c>
      <c r="L2235">
        <v>1.95E-2</v>
      </c>
    </row>
    <row r="2236" spans="1:12" x14ac:dyDescent="0.45">
      <c r="A2236" t="s">
        <v>2024</v>
      </c>
      <c r="B2236">
        <v>2011</v>
      </c>
      <c r="C2236" t="s">
        <v>2008</v>
      </c>
      <c r="D2236">
        <v>0.68700000000000006</v>
      </c>
      <c r="E2236">
        <v>0.68700000000000006</v>
      </c>
      <c r="F2236">
        <v>0.68700000000000006</v>
      </c>
      <c r="G2236">
        <v>0.68700000000000006</v>
      </c>
      <c r="H2236">
        <v>0.68700000000000006</v>
      </c>
      <c r="I2236">
        <v>0.68700000000000006</v>
      </c>
      <c r="J2236">
        <v>0.68700000000000006</v>
      </c>
      <c r="K2236">
        <v>0.68700000000000006</v>
      </c>
      <c r="L2236">
        <v>0.68700000000000006</v>
      </c>
    </row>
    <row r="2237" spans="1:12" x14ac:dyDescent="0.45">
      <c r="A2237" t="s">
        <v>2024</v>
      </c>
      <c r="B2237">
        <v>2011</v>
      </c>
      <c r="C2237" t="s">
        <v>2009</v>
      </c>
      <c r="D2237">
        <v>0.3594</v>
      </c>
      <c r="E2237">
        <v>0.3594</v>
      </c>
      <c r="F2237">
        <v>0.3594</v>
      </c>
      <c r="G2237">
        <v>0.3594</v>
      </c>
      <c r="H2237">
        <v>0.3594</v>
      </c>
      <c r="I2237">
        <v>0.3594</v>
      </c>
      <c r="J2237">
        <v>0.3594</v>
      </c>
      <c r="K2237">
        <v>0.3594</v>
      </c>
      <c r="L2237">
        <v>0.3594</v>
      </c>
    </row>
    <row r="2238" spans="1:12" x14ac:dyDescent="0.45">
      <c r="A2238" t="s">
        <v>2024</v>
      </c>
      <c r="B2238">
        <v>2011</v>
      </c>
      <c r="C2238" t="s">
        <v>2010</v>
      </c>
      <c r="D2238">
        <v>0.2462</v>
      </c>
      <c r="E2238">
        <v>0.2462</v>
      </c>
      <c r="F2238">
        <v>0.2462</v>
      </c>
      <c r="G2238">
        <v>0.2462</v>
      </c>
      <c r="H2238">
        <v>0.2462</v>
      </c>
      <c r="I2238">
        <v>0.2462</v>
      </c>
      <c r="J2238">
        <v>0.2462</v>
      </c>
      <c r="K2238">
        <v>0.2462</v>
      </c>
      <c r="L2238">
        <v>0.2462</v>
      </c>
    </row>
    <row r="2239" spans="1:12" x14ac:dyDescent="0.45">
      <c r="A2239" t="s">
        <v>2024</v>
      </c>
      <c r="B2239">
        <v>2011</v>
      </c>
      <c r="C2239" t="s">
        <v>2011</v>
      </c>
      <c r="D2239">
        <v>5.0999999999999997E-2</v>
      </c>
      <c r="E2239">
        <v>5.0999999999999997E-2</v>
      </c>
      <c r="F2239">
        <v>5.0999999999999997E-2</v>
      </c>
      <c r="G2239">
        <v>5.0999999999999997E-2</v>
      </c>
      <c r="H2239">
        <v>5.0999999999999997E-2</v>
      </c>
      <c r="I2239">
        <v>5.0999999999999997E-2</v>
      </c>
      <c r="J2239">
        <v>5.0999999999999997E-2</v>
      </c>
      <c r="K2239">
        <v>5.0999999999999997E-2</v>
      </c>
      <c r="L2239">
        <v>5.0999999999999997E-2</v>
      </c>
    </row>
    <row r="2240" spans="1:12" x14ac:dyDescent="0.45">
      <c r="A2240" t="s">
        <v>2024</v>
      </c>
      <c r="B2240">
        <v>2011</v>
      </c>
      <c r="C2240" t="s">
        <v>2005</v>
      </c>
      <c r="D2240">
        <v>2.8921000000000001</v>
      </c>
      <c r="E2240">
        <v>2.8921000000000001</v>
      </c>
      <c r="F2240">
        <v>2.8921000000000001</v>
      </c>
      <c r="G2240">
        <v>2.8921000000000001</v>
      </c>
      <c r="H2240">
        <v>2.8921000000000001</v>
      </c>
      <c r="I2240">
        <v>2.8921000000000001</v>
      </c>
      <c r="J2240">
        <v>2.8921000000000001</v>
      </c>
      <c r="K2240">
        <v>2.8921000000000001</v>
      </c>
      <c r="L2240">
        <v>2.8921000000000001</v>
      </c>
    </row>
    <row r="2241" spans="1:12" x14ac:dyDescent="0.45">
      <c r="A2241" t="s">
        <v>2024</v>
      </c>
      <c r="B2241">
        <v>2011</v>
      </c>
      <c r="C2241" t="s">
        <v>2006</v>
      </c>
      <c r="D2241">
        <v>1.5290999999999999</v>
      </c>
      <c r="E2241">
        <v>1.5290999999999999</v>
      </c>
      <c r="F2241">
        <v>1.5290999999999999</v>
      </c>
      <c r="G2241">
        <v>1.5290999999999999</v>
      </c>
      <c r="H2241">
        <v>1.5290999999999999</v>
      </c>
      <c r="I2241">
        <v>1.5290999999999999</v>
      </c>
      <c r="J2241">
        <v>1.5290999999999999</v>
      </c>
      <c r="K2241">
        <v>1.5290999999999999</v>
      </c>
      <c r="L2241">
        <v>1.5290999999999999</v>
      </c>
    </row>
    <row r="2242" spans="1:12" x14ac:dyDescent="0.45">
      <c r="A2242" t="s">
        <v>2025</v>
      </c>
      <c r="B2242">
        <v>2011</v>
      </c>
      <c r="C2242" t="s">
        <v>2010</v>
      </c>
      <c r="D2242">
        <v>0.11559999999999999</v>
      </c>
      <c r="E2242">
        <v>0.11559999999999999</v>
      </c>
      <c r="F2242">
        <v>0.11559999999999999</v>
      </c>
      <c r="G2242">
        <v>0.11559999999999999</v>
      </c>
      <c r="H2242">
        <v>0.11559999999999999</v>
      </c>
      <c r="I2242">
        <v>0.11559999999999999</v>
      </c>
      <c r="J2242">
        <v>0.11559999999999999</v>
      </c>
      <c r="K2242">
        <v>0.11559999999999999</v>
      </c>
      <c r="L2242">
        <v>0.11559999999999999</v>
      </c>
    </row>
    <row r="2243" spans="1:12" x14ac:dyDescent="0.45">
      <c r="A2243" t="s">
        <v>2025</v>
      </c>
      <c r="B2243">
        <v>2011</v>
      </c>
      <c r="C2243" t="s">
        <v>2011</v>
      </c>
      <c r="D2243">
        <v>2.3900000000000001E-2</v>
      </c>
      <c r="E2243">
        <v>2.3900000000000001E-2</v>
      </c>
      <c r="F2243">
        <v>2.3900000000000001E-2</v>
      </c>
      <c r="G2243">
        <v>2.3900000000000001E-2</v>
      </c>
      <c r="H2243">
        <v>2.3900000000000001E-2</v>
      </c>
      <c r="I2243">
        <v>2.3900000000000001E-2</v>
      </c>
      <c r="J2243">
        <v>2.3900000000000001E-2</v>
      </c>
      <c r="K2243">
        <v>2.3900000000000001E-2</v>
      </c>
      <c r="L2243">
        <v>2.3900000000000001E-2</v>
      </c>
    </row>
    <row r="2244" spans="1:12" x14ac:dyDescent="0.45">
      <c r="A2244" t="s">
        <v>2025</v>
      </c>
      <c r="B2244">
        <v>2011</v>
      </c>
      <c r="C2244" t="s">
        <v>2009</v>
      </c>
      <c r="D2244">
        <v>0.17050000000000001</v>
      </c>
      <c r="E2244">
        <v>0.17050000000000001</v>
      </c>
      <c r="F2244">
        <v>0.17050000000000001</v>
      </c>
      <c r="G2244">
        <v>0.17050000000000001</v>
      </c>
      <c r="H2244">
        <v>0.17050000000000001</v>
      </c>
      <c r="I2244">
        <v>0.17050000000000001</v>
      </c>
      <c r="J2244">
        <v>0.17050000000000001</v>
      </c>
      <c r="K2244">
        <v>0.17050000000000001</v>
      </c>
      <c r="L2244">
        <v>0.17050000000000001</v>
      </c>
    </row>
    <row r="2245" spans="1:12" x14ac:dyDescent="0.45">
      <c r="A2245" t="s">
        <v>2025</v>
      </c>
      <c r="B2245">
        <v>2011</v>
      </c>
      <c r="C2245" t="s">
        <v>2005</v>
      </c>
      <c r="D2245">
        <v>1.2762</v>
      </c>
      <c r="E2245">
        <v>1.2762</v>
      </c>
      <c r="F2245">
        <v>1.2762</v>
      </c>
      <c r="G2245">
        <v>1.2762</v>
      </c>
      <c r="H2245">
        <v>1.2762</v>
      </c>
      <c r="I2245">
        <v>1.2762</v>
      </c>
      <c r="J2245">
        <v>1.2762</v>
      </c>
      <c r="K2245">
        <v>1.2762</v>
      </c>
      <c r="L2245">
        <v>1.2762</v>
      </c>
    </row>
    <row r="2246" spans="1:12" x14ac:dyDescent="0.45">
      <c r="A2246" t="s">
        <v>2025</v>
      </c>
      <c r="B2246">
        <v>2011</v>
      </c>
      <c r="C2246" t="s">
        <v>2006</v>
      </c>
      <c r="D2246">
        <v>0.63429999999999997</v>
      </c>
      <c r="E2246">
        <v>0.63429999999999997</v>
      </c>
      <c r="F2246">
        <v>0.63429999999999997</v>
      </c>
      <c r="G2246">
        <v>0.63429999999999997</v>
      </c>
      <c r="H2246">
        <v>0.63429999999999997</v>
      </c>
      <c r="I2246">
        <v>0.63429999999999997</v>
      </c>
      <c r="J2246">
        <v>0.63429999999999997</v>
      </c>
      <c r="K2246">
        <v>0.63429999999999997</v>
      </c>
      <c r="L2246">
        <v>0.63429999999999997</v>
      </c>
    </row>
    <row r="2247" spans="1:12" x14ac:dyDescent="0.45">
      <c r="A2247" t="s">
        <v>2025</v>
      </c>
      <c r="B2247">
        <v>2011</v>
      </c>
      <c r="C2247" t="s">
        <v>2007</v>
      </c>
      <c r="D2247">
        <v>9.1999999999999998E-3</v>
      </c>
      <c r="E2247">
        <v>9.1999999999999998E-3</v>
      </c>
      <c r="F2247">
        <v>9.1999999999999998E-3</v>
      </c>
      <c r="G2247">
        <v>9.1999999999999998E-3</v>
      </c>
      <c r="H2247">
        <v>9.1999999999999998E-3</v>
      </c>
      <c r="I2247">
        <v>9.1999999999999998E-3</v>
      </c>
      <c r="J2247">
        <v>9.1999999999999998E-3</v>
      </c>
      <c r="K2247">
        <v>9.1999999999999998E-3</v>
      </c>
      <c r="L2247">
        <v>9.1999999999999998E-3</v>
      </c>
    </row>
    <row r="2248" spans="1:12" x14ac:dyDescent="0.45">
      <c r="A2248" t="s">
        <v>2025</v>
      </c>
      <c r="B2248">
        <v>2011</v>
      </c>
      <c r="C2248" t="s">
        <v>2008</v>
      </c>
      <c r="D2248">
        <v>0.32269999999999999</v>
      </c>
      <c r="E2248">
        <v>0.32269999999999999</v>
      </c>
      <c r="F2248">
        <v>0.32269999999999999</v>
      </c>
      <c r="G2248">
        <v>0.32269999999999999</v>
      </c>
      <c r="H2248">
        <v>0.32269999999999999</v>
      </c>
      <c r="I2248">
        <v>0.32269999999999999</v>
      </c>
      <c r="J2248">
        <v>0.32269999999999999</v>
      </c>
      <c r="K2248">
        <v>0.32269999999999999</v>
      </c>
      <c r="L2248">
        <v>0.32269999999999999</v>
      </c>
    </row>
    <row r="2249" spans="1:12" x14ac:dyDescent="0.45">
      <c r="A2249" t="s">
        <v>2026</v>
      </c>
      <c r="B2249">
        <v>2011</v>
      </c>
      <c r="C2249" t="s">
        <v>2005</v>
      </c>
      <c r="D2249">
        <v>1.2065999999999999</v>
      </c>
      <c r="E2249">
        <v>1.2065999999999999</v>
      </c>
      <c r="F2249">
        <v>1.2065999999999999</v>
      </c>
      <c r="G2249">
        <v>1.2065999999999999</v>
      </c>
      <c r="H2249">
        <v>1.2065999999999999</v>
      </c>
      <c r="I2249">
        <v>1.2065999999999999</v>
      </c>
      <c r="J2249">
        <v>1.2065999999999999</v>
      </c>
      <c r="K2249">
        <v>1.2065999999999999</v>
      </c>
      <c r="L2249">
        <v>1.2065999999999999</v>
      </c>
    </row>
    <row r="2250" spans="1:12" x14ac:dyDescent="0.45">
      <c r="A2250" t="s">
        <v>2026</v>
      </c>
      <c r="B2250">
        <v>2011</v>
      </c>
      <c r="C2250" t="s">
        <v>2011</v>
      </c>
      <c r="D2250">
        <v>2.24E-2</v>
      </c>
      <c r="E2250">
        <v>2.24E-2</v>
      </c>
      <c r="F2250">
        <v>2.24E-2</v>
      </c>
      <c r="G2250">
        <v>2.24E-2</v>
      </c>
      <c r="H2250">
        <v>2.24E-2</v>
      </c>
      <c r="I2250">
        <v>2.24E-2</v>
      </c>
      <c r="J2250">
        <v>2.24E-2</v>
      </c>
      <c r="K2250">
        <v>2.24E-2</v>
      </c>
      <c r="L2250">
        <v>2.24E-2</v>
      </c>
    </row>
    <row r="2251" spans="1:12" x14ac:dyDescent="0.45">
      <c r="A2251" t="s">
        <v>2026</v>
      </c>
      <c r="B2251">
        <v>2011</v>
      </c>
      <c r="C2251" t="s">
        <v>2010</v>
      </c>
      <c r="D2251">
        <v>0.108</v>
      </c>
      <c r="E2251">
        <v>0.108</v>
      </c>
      <c r="F2251">
        <v>0.108</v>
      </c>
      <c r="G2251">
        <v>0.108</v>
      </c>
      <c r="H2251">
        <v>0.108</v>
      </c>
      <c r="I2251">
        <v>0.108</v>
      </c>
      <c r="J2251">
        <v>0.108</v>
      </c>
      <c r="K2251">
        <v>0.108</v>
      </c>
      <c r="L2251">
        <v>0.108</v>
      </c>
    </row>
    <row r="2252" spans="1:12" x14ac:dyDescent="0.45">
      <c r="A2252" t="s">
        <v>2026</v>
      </c>
      <c r="B2252">
        <v>2011</v>
      </c>
      <c r="C2252" t="s">
        <v>2009</v>
      </c>
      <c r="D2252">
        <v>0.15809999999999999</v>
      </c>
      <c r="E2252">
        <v>0.15809999999999999</v>
      </c>
      <c r="F2252">
        <v>0.15809999999999999</v>
      </c>
      <c r="G2252">
        <v>0.15809999999999999</v>
      </c>
      <c r="H2252">
        <v>0.15809999999999999</v>
      </c>
      <c r="I2252">
        <v>0.15809999999999999</v>
      </c>
      <c r="J2252">
        <v>0.15809999999999999</v>
      </c>
      <c r="K2252">
        <v>0.15809999999999999</v>
      </c>
      <c r="L2252">
        <v>0.15809999999999999</v>
      </c>
    </row>
    <row r="2253" spans="1:12" x14ac:dyDescent="0.45">
      <c r="A2253" t="s">
        <v>2026</v>
      </c>
      <c r="B2253">
        <v>2011</v>
      </c>
      <c r="C2253" t="s">
        <v>2008</v>
      </c>
      <c r="D2253">
        <v>0.3014</v>
      </c>
      <c r="E2253">
        <v>0.3014</v>
      </c>
      <c r="F2253">
        <v>0.3014</v>
      </c>
      <c r="G2253">
        <v>0.3014</v>
      </c>
      <c r="H2253">
        <v>0.3014</v>
      </c>
      <c r="I2253">
        <v>0.3014</v>
      </c>
      <c r="J2253">
        <v>0.3014</v>
      </c>
      <c r="K2253">
        <v>0.3014</v>
      </c>
      <c r="L2253">
        <v>0.3014</v>
      </c>
    </row>
    <row r="2254" spans="1:12" x14ac:dyDescent="0.45">
      <c r="A2254" t="s">
        <v>2026</v>
      </c>
      <c r="B2254">
        <v>2011</v>
      </c>
      <c r="C2254" t="s">
        <v>2007</v>
      </c>
      <c r="D2254">
        <v>8.6E-3</v>
      </c>
      <c r="E2254">
        <v>8.6E-3</v>
      </c>
      <c r="F2254">
        <v>8.6E-3</v>
      </c>
      <c r="G2254">
        <v>8.6E-3</v>
      </c>
      <c r="H2254">
        <v>8.6E-3</v>
      </c>
      <c r="I2254">
        <v>8.6E-3</v>
      </c>
      <c r="J2254">
        <v>8.6E-3</v>
      </c>
      <c r="K2254">
        <v>8.6E-3</v>
      </c>
      <c r="L2254">
        <v>8.6E-3</v>
      </c>
    </row>
    <row r="2255" spans="1:12" x14ac:dyDescent="0.45">
      <c r="A2255" t="s">
        <v>2026</v>
      </c>
      <c r="B2255">
        <v>2011</v>
      </c>
      <c r="C2255" t="s">
        <v>2006</v>
      </c>
      <c r="D2255">
        <v>0.60829999999999995</v>
      </c>
      <c r="E2255">
        <v>0.60829999999999995</v>
      </c>
      <c r="F2255">
        <v>0.60829999999999995</v>
      </c>
      <c r="G2255">
        <v>0.60829999999999995</v>
      </c>
      <c r="H2255">
        <v>0.60829999999999995</v>
      </c>
      <c r="I2255">
        <v>0.60829999999999995</v>
      </c>
      <c r="J2255">
        <v>0.60829999999999995</v>
      </c>
      <c r="K2255">
        <v>0.60829999999999995</v>
      </c>
      <c r="L2255">
        <v>0.60829999999999995</v>
      </c>
    </row>
    <row r="2256" spans="1:12" x14ac:dyDescent="0.45">
      <c r="A2256" t="s">
        <v>2027</v>
      </c>
      <c r="B2256">
        <v>2011</v>
      </c>
      <c r="C2256" t="s">
        <v>2006</v>
      </c>
      <c r="D2256">
        <v>0.97829999999999995</v>
      </c>
      <c r="E2256">
        <v>0.97829999999999995</v>
      </c>
      <c r="F2256">
        <v>0.97829999999999995</v>
      </c>
      <c r="G2256">
        <v>0.97829999999999995</v>
      </c>
      <c r="H2256">
        <v>0.97829999999999995</v>
      </c>
      <c r="I2256">
        <v>0.97829999999999995</v>
      </c>
      <c r="J2256">
        <v>0.97829999999999995</v>
      </c>
      <c r="K2256">
        <v>0.97829999999999995</v>
      </c>
      <c r="L2256">
        <v>0.97829999999999995</v>
      </c>
    </row>
    <row r="2257" spans="1:12" x14ac:dyDescent="0.45">
      <c r="A2257" t="s">
        <v>2027</v>
      </c>
      <c r="B2257">
        <v>2011</v>
      </c>
      <c r="C2257" t="s">
        <v>2010</v>
      </c>
      <c r="D2257">
        <v>0.1643</v>
      </c>
      <c r="E2257">
        <v>0.1643</v>
      </c>
      <c r="F2257">
        <v>0.1643</v>
      </c>
      <c r="G2257">
        <v>0.1643</v>
      </c>
      <c r="H2257">
        <v>0.1643</v>
      </c>
      <c r="I2257">
        <v>0.1643</v>
      </c>
      <c r="J2257">
        <v>0.1643</v>
      </c>
      <c r="K2257">
        <v>0.1643</v>
      </c>
      <c r="L2257">
        <v>0.1643</v>
      </c>
    </row>
    <row r="2258" spans="1:12" x14ac:dyDescent="0.45">
      <c r="A2258" t="s">
        <v>2027</v>
      </c>
      <c r="B2258">
        <v>2011</v>
      </c>
      <c r="C2258" t="s">
        <v>2007</v>
      </c>
      <c r="D2258">
        <v>1.2999999999999999E-2</v>
      </c>
      <c r="E2258">
        <v>1.2999999999999999E-2</v>
      </c>
      <c r="F2258">
        <v>1.2999999999999999E-2</v>
      </c>
      <c r="G2258">
        <v>1.2999999999999999E-2</v>
      </c>
      <c r="H2258">
        <v>1.2999999999999999E-2</v>
      </c>
      <c r="I2258">
        <v>1.2999999999999999E-2</v>
      </c>
      <c r="J2258">
        <v>1.2999999999999999E-2</v>
      </c>
      <c r="K2258">
        <v>1.2999999999999999E-2</v>
      </c>
      <c r="L2258">
        <v>1.2999999999999999E-2</v>
      </c>
    </row>
    <row r="2259" spans="1:12" x14ac:dyDescent="0.45">
      <c r="A2259" t="s">
        <v>2027</v>
      </c>
      <c r="B2259">
        <v>2011</v>
      </c>
      <c r="C2259" t="s">
        <v>2008</v>
      </c>
      <c r="D2259">
        <v>0.45850000000000002</v>
      </c>
      <c r="E2259">
        <v>0.45850000000000002</v>
      </c>
      <c r="F2259">
        <v>0.45850000000000002</v>
      </c>
      <c r="G2259">
        <v>0.45850000000000002</v>
      </c>
      <c r="H2259">
        <v>0.45850000000000002</v>
      </c>
      <c r="I2259">
        <v>0.45850000000000002</v>
      </c>
      <c r="J2259">
        <v>0.45850000000000002</v>
      </c>
      <c r="K2259">
        <v>0.45850000000000002</v>
      </c>
      <c r="L2259">
        <v>0.45850000000000002</v>
      </c>
    </row>
    <row r="2260" spans="1:12" x14ac:dyDescent="0.45">
      <c r="A2260" t="s">
        <v>2027</v>
      </c>
      <c r="B2260">
        <v>2011</v>
      </c>
      <c r="C2260" t="s">
        <v>2011</v>
      </c>
      <c r="D2260">
        <v>3.4000000000000002E-2</v>
      </c>
      <c r="E2260">
        <v>3.4000000000000002E-2</v>
      </c>
      <c r="F2260">
        <v>3.4000000000000002E-2</v>
      </c>
      <c r="G2260">
        <v>3.4000000000000002E-2</v>
      </c>
      <c r="H2260">
        <v>3.4000000000000002E-2</v>
      </c>
      <c r="I2260">
        <v>3.4000000000000002E-2</v>
      </c>
      <c r="J2260">
        <v>3.4000000000000002E-2</v>
      </c>
      <c r="K2260">
        <v>3.4000000000000002E-2</v>
      </c>
      <c r="L2260">
        <v>3.4000000000000002E-2</v>
      </c>
    </row>
    <row r="2261" spans="1:12" x14ac:dyDescent="0.45">
      <c r="A2261" t="s">
        <v>2027</v>
      </c>
      <c r="B2261">
        <v>2011</v>
      </c>
      <c r="C2261" t="s">
        <v>2009</v>
      </c>
      <c r="D2261">
        <v>0.2591</v>
      </c>
      <c r="E2261">
        <v>0.2591</v>
      </c>
      <c r="F2261">
        <v>0.2591</v>
      </c>
      <c r="G2261">
        <v>0.2591</v>
      </c>
      <c r="H2261">
        <v>0.2591</v>
      </c>
      <c r="I2261">
        <v>0.2591</v>
      </c>
      <c r="J2261">
        <v>0.2591</v>
      </c>
      <c r="K2261">
        <v>0.2591</v>
      </c>
      <c r="L2261">
        <v>0.2591</v>
      </c>
    </row>
    <row r="2262" spans="1:12" x14ac:dyDescent="0.45">
      <c r="A2262" t="s">
        <v>2027</v>
      </c>
      <c r="B2262">
        <v>2011</v>
      </c>
      <c r="C2262" t="s">
        <v>2005</v>
      </c>
      <c r="D2262">
        <v>1.9072</v>
      </c>
      <c r="E2262">
        <v>1.9072</v>
      </c>
      <c r="F2262">
        <v>1.9072</v>
      </c>
      <c r="G2262">
        <v>1.9072</v>
      </c>
      <c r="H2262">
        <v>1.9072</v>
      </c>
      <c r="I2262">
        <v>1.9072</v>
      </c>
      <c r="J2262">
        <v>1.9072</v>
      </c>
      <c r="K2262">
        <v>1.9072</v>
      </c>
      <c r="L2262">
        <v>1.9072</v>
      </c>
    </row>
    <row r="2263" spans="1:12" x14ac:dyDescent="0.45">
      <c r="A2263" t="s">
        <v>2028</v>
      </c>
      <c r="B2263">
        <v>2011</v>
      </c>
      <c r="C2263" t="s">
        <v>2005</v>
      </c>
      <c r="D2263">
        <v>1.9481999999999999</v>
      </c>
      <c r="E2263">
        <v>1.9481999999999999</v>
      </c>
      <c r="F2263">
        <v>1.9481999999999999</v>
      </c>
      <c r="G2263">
        <v>1.9481999999999999</v>
      </c>
      <c r="H2263">
        <v>1.9481999999999999</v>
      </c>
      <c r="I2263">
        <v>1.9481999999999999</v>
      </c>
      <c r="J2263">
        <v>1.9481999999999999</v>
      </c>
      <c r="K2263">
        <v>1.9481999999999999</v>
      </c>
      <c r="L2263">
        <v>1.9481999999999999</v>
      </c>
    </row>
    <row r="2264" spans="1:12" x14ac:dyDescent="0.45">
      <c r="A2264" t="s">
        <v>2028</v>
      </c>
      <c r="B2264">
        <v>2011</v>
      </c>
      <c r="C2264" t="s">
        <v>2009</v>
      </c>
      <c r="D2264">
        <v>0.27160000000000001</v>
      </c>
      <c r="E2264">
        <v>0.27160000000000001</v>
      </c>
      <c r="F2264">
        <v>0.27160000000000001</v>
      </c>
      <c r="G2264">
        <v>0.27160000000000001</v>
      </c>
      <c r="H2264">
        <v>0.27160000000000001</v>
      </c>
      <c r="I2264">
        <v>0.27160000000000001</v>
      </c>
      <c r="J2264">
        <v>0.27160000000000001</v>
      </c>
      <c r="K2264">
        <v>0.27160000000000001</v>
      </c>
      <c r="L2264">
        <v>0.27160000000000001</v>
      </c>
    </row>
    <row r="2265" spans="1:12" x14ac:dyDescent="0.45">
      <c r="A2265" t="s">
        <v>2028</v>
      </c>
      <c r="B2265">
        <v>2011</v>
      </c>
      <c r="C2265" t="s">
        <v>2006</v>
      </c>
      <c r="D2265">
        <v>0.95320000000000005</v>
      </c>
      <c r="E2265">
        <v>0.95320000000000005</v>
      </c>
      <c r="F2265">
        <v>0.95320000000000005</v>
      </c>
      <c r="G2265">
        <v>0.95320000000000005</v>
      </c>
      <c r="H2265">
        <v>0.95320000000000005</v>
      </c>
      <c r="I2265">
        <v>0.95320000000000005</v>
      </c>
      <c r="J2265">
        <v>0.95320000000000005</v>
      </c>
      <c r="K2265">
        <v>0.95320000000000005</v>
      </c>
      <c r="L2265">
        <v>0.95320000000000005</v>
      </c>
    </row>
    <row r="2266" spans="1:12" x14ac:dyDescent="0.45">
      <c r="A2266" t="s">
        <v>2028</v>
      </c>
      <c r="B2266">
        <v>2011</v>
      </c>
      <c r="C2266" t="s">
        <v>2008</v>
      </c>
      <c r="D2266">
        <v>0.49519999999999997</v>
      </c>
      <c r="E2266">
        <v>0.49519999999999997</v>
      </c>
      <c r="F2266">
        <v>0.49519999999999997</v>
      </c>
      <c r="G2266">
        <v>0.49519999999999997</v>
      </c>
      <c r="H2266">
        <v>0.49519999999999997</v>
      </c>
      <c r="I2266">
        <v>0.49519999999999997</v>
      </c>
      <c r="J2266">
        <v>0.49519999999999997</v>
      </c>
      <c r="K2266">
        <v>0.49519999999999997</v>
      </c>
      <c r="L2266">
        <v>0.49519999999999997</v>
      </c>
    </row>
    <row r="2267" spans="1:12" x14ac:dyDescent="0.45">
      <c r="A2267" t="s">
        <v>2028</v>
      </c>
      <c r="B2267">
        <v>2011</v>
      </c>
      <c r="C2267" t="s">
        <v>2007</v>
      </c>
      <c r="D2267">
        <v>1.41E-2</v>
      </c>
      <c r="E2267">
        <v>1.41E-2</v>
      </c>
      <c r="F2267">
        <v>1.41E-2</v>
      </c>
      <c r="G2267">
        <v>1.41E-2</v>
      </c>
      <c r="H2267">
        <v>1.41E-2</v>
      </c>
      <c r="I2267">
        <v>1.41E-2</v>
      </c>
      <c r="J2267">
        <v>1.41E-2</v>
      </c>
      <c r="K2267">
        <v>1.41E-2</v>
      </c>
      <c r="L2267">
        <v>1.41E-2</v>
      </c>
    </row>
    <row r="2268" spans="1:12" x14ac:dyDescent="0.45">
      <c r="A2268" t="s">
        <v>2028</v>
      </c>
      <c r="B2268">
        <v>2011</v>
      </c>
      <c r="C2268" t="s">
        <v>2011</v>
      </c>
      <c r="D2268">
        <v>3.6700000000000003E-2</v>
      </c>
      <c r="E2268">
        <v>3.6700000000000003E-2</v>
      </c>
      <c r="F2268">
        <v>3.6700000000000003E-2</v>
      </c>
      <c r="G2268">
        <v>3.6700000000000003E-2</v>
      </c>
      <c r="H2268">
        <v>3.6700000000000003E-2</v>
      </c>
      <c r="I2268">
        <v>3.6700000000000003E-2</v>
      </c>
      <c r="J2268">
        <v>3.6700000000000003E-2</v>
      </c>
      <c r="K2268">
        <v>3.6700000000000003E-2</v>
      </c>
      <c r="L2268">
        <v>3.6700000000000003E-2</v>
      </c>
    </row>
    <row r="2269" spans="1:12" x14ac:dyDescent="0.45">
      <c r="A2269" t="s">
        <v>2028</v>
      </c>
      <c r="B2269">
        <v>2011</v>
      </c>
      <c r="C2269" t="s">
        <v>2010</v>
      </c>
      <c r="D2269">
        <v>0.1774</v>
      </c>
      <c r="E2269">
        <v>0.1774</v>
      </c>
      <c r="F2269">
        <v>0.1774</v>
      </c>
      <c r="G2269">
        <v>0.1774</v>
      </c>
      <c r="H2269">
        <v>0.1774</v>
      </c>
      <c r="I2269">
        <v>0.1774</v>
      </c>
      <c r="J2269">
        <v>0.1774</v>
      </c>
      <c r="K2269">
        <v>0.1774</v>
      </c>
      <c r="L2269">
        <v>0.1774</v>
      </c>
    </row>
    <row r="2270" spans="1:12" x14ac:dyDescent="0.45">
      <c r="A2270" t="s">
        <v>2029</v>
      </c>
      <c r="B2270">
        <v>2011</v>
      </c>
      <c r="C2270" t="s">
        <v>2006</v>
      </c>
      <c r="D2270">
        <v>0.28839999999999999</v>
      </c>
      <c r="E2270">
        <v>0.28839999999999999</v>
      </c>
      <c r="F2270">
        <v>0.28839999999999999</v>
      </c>
      <c r="G2270">
        <v>0.28839999999999999</v>
      </c>
      <c r="H2270">
        <v>0.28839999999999999</v>
      </c>
      <c r="I2270">
        <v>0.28839999999999999</v>
      </c>
      <c r="J2270">
        <v>0.28839999999999999</v>
      </c>
      <c r="K2270">
        <v>0.28839999999999999</v>
      </c>
      <c r="L2270">
        <v>0.28839999999999999</v>
      </c>
    </row>
    <row r="2271" spans="1:12" x14ac:dyDescent="0.45">
      <c r="A2271" t="s">
        <v>2029</v>
      </c>
      <c r="B2271">
        <v>2011</v>
      </c>
      <c r="C2271" t="s">
        <v>2008</v>
      </c>
      <c r="D2271">
        <v>0.14599999999999999</v>
      </c>
      <c r="E2271">
        <v>0.14599999999999999</v>
      </c>
      <c r="F2271">
        <v>0.14599999999999999</v>
      </c>
      <c r="G2271">
        <v>0.14599999999999999</v>
      </c>
      <c r="H2271">
        <v>0.14599999999999999</v>
      </c>
      <c r="I2271">
        <v>0.14599999999999999</v>
      </c>
      <c r="J2271">
        <v>0.14599999999999999</v>
      </c>
      <c r="K2271">
        <v>0.14599999999999999</v>
      </c>
      <c r="L2271">
        <v>0.14599999999999999</v>
      </c>
    </row>
    <row r="2272" spans="1:12" x14ac:dyDescent="0.45">
      <c r="A2272" t="s">
        <v>2029</v>
      </c>
      <c r="B2272">
        <v>2011</v>
      </c>
      <c r="C2272" t="s">
        <v>2007</v>
      </c>
      <c r="D2272">
        <v>4.1000000000000003E-3</v>
      </c>
      <c r="E2272">
        <v>4.1000000000000003E-3</v>
      </c>
      <c r="F2272">
        <v>4.1000000000000003E-3</v>
      </c>
      <c r="G2272">
        <v>4.1000000000000003E-3</v>
      </c>
      <c r="H2272">
        <v>4.1000000000000003E-3</v>
      </c>
      <c r="I2272">
        <v>4.1000000000000003E-3</v>
      </c>
      <c r="J2272">
        <v>4.1000000000000003E-3</v>
      </c>
      <c r="K2272">
        <v>4.1000000000000003E-3</v>
      </c>
      <c r="L2272">
        <v>4.1000000000000003E-3</v>
      </c>
    </row>
    <row r="2273" spans="1:12" x14ac:dyDescent="0.45">
      <c r="A2273" t="s">
        <v>2029</v>
      </c>
      <c r="B2273">
        <v>2011</v>
      </c>
      <c r="C2273" t="s">
        <v>2010</v>
      </c>
      <c r="D2273">
        <v>5.2299999999999999E-2</v>
      </c>
      <c r="E2273">
        <v>5.2299999999999999E-2</v>
      </c>
      <c r="F2273">
        <v>5.2299999999999999E-2</v>
      </c>
      <c r="G2273">
        <v>5.2299999999999999E-2</v>
      </c>
      <c r="H2273">
        <v>5.2299999999999999E-2</v>
      </c>
      <c r="I2273">
        <v>5.2299999999999999E-2</v>
      </c>
      <c r="J2273">
        <v>5.2299999999999999E-2</v>
      </c>
      <c r="K2273">
        <v>5.2299999999999999E-2</v>
      </c>
      <c r="L2273">
        <v>5.2299999999999999E-2</v>
      </c>
    </row>
    <row r="2274" spans="1:12" x14ac:dyDescent="0.45">
      <c r="A2274" t="s">
        <v>2029</v>
      </c>
      <c r="B2274">
        <v>2011</v>
      </c>
      <c r="C2274" t="s">
        <v>2009</v>
      </c>
      <c r="D2274">
        <v>7.0999999999999994E-2</v>
      </c>
      <c r="E2274">
        <v>7.0999999999999994E-2</v>
      </c>
      <c r="F2274">
        <v>7.0999999999999994E-2</v>
      </c>
      <c r="G2274">
        <v>7.0999999999999994E-2</v>
      </c>
      <c r="H2274">
        <v>7.0999999999999994E-2</v>
      </c>
      <c r="I2274">
        <v>7.0999999999999994E-2</v>
      </c>
      <c r="J2274">
        <v>7.0999999999999994E-2</v>
      </c>
      <c r="K2274">
        <v>7.0999999999999994E-2</v>
      </c>
      <c r="L2274">
        <v>7.0999999999999994E-2</v>
      </c>
    </row>
    <row r="2275" spans="1:12" x14ac:dyDescent="0.45">
      <c r="A2275" t="s">
        <v>2029</v>
      </c>
      <c r="B2275">
        <v>2011</v>
      </c>
      <c r="C2275" t="s">
        <v>2005</v>
      </c>
      <c r="D2275">
        <v>0.57269999999999999</v>
      </c>
      <c r="E2275">
        <v>0.57269999999999999</v>
      </c>
      <c r="F2275">
        <v>0.57269999999999999</v>
      </c>
      <c r="G2275">
        <v>0.57269999999999999</v>
      </c>
      <c r="H2275">
        <v>0.57269999999999999</v>
      </c>
      <c r="I2275">
        <v>0.57269999999999999</v>
      </c>
      <c r="J2275">
        <v>0.57269999999999999</v>
      </c>
      <c r="K2275">
        <v>0.57269999999999999</v>
      </c>
      <c r="L2275">
        <v>0.57269999999999999</v>
      </c>
    </row>
    <row r="2276" spans="1:12" x14ac:dyDescent="0.45">
      <c r="A2276" t="s">
        <v>2029</v>
      </c>
      <c r="B2276">
        <v>2011</v>
      </c>
      <c r="C2276" t="s">
        <v>2011</v>
      </c>
      <c r="D2276">
        <v>1.0800000000000001E-2</v>
      </c>
      <c r="E2276">
        <v>1.0800000000000001E-2</v>
      </c>
      <c r="F2276">
        <v>1.0800000000000001E-2</v>
      </c>
      <c r="G2276">
        <v>1.0800000000000001E-2</v>
      </c>
      <c r="H2276">
        <v>1.0800000000000001E-2</v>
      </c>
      <c r="I2276">
        <v>1.0800000000000001E-2</v>
      </c>
      <c r="J2276">
        <v>1.0800000000000001E-2</v>
      </c>
      <c r="K2276">
        <v>1.0800000000000001E-2</v>
      </c>
      <c r="L2276">
        <v>1.0800000000000001E-2</v>
      </c>
    </row>
    <row r="2277" spans="1:12" x14ac:dyDescent="0.45">
      <c r="A2277" t="s">
        <v>2030</v>
      </c>
      <c r="B2277">
        <v>2011</v>
      </c>
      <c r="C2277" t="s">
        <v>2007</v>
      </c>
      <c r="D2277">
        <v>1.8100000000000002E-2</v>
      </c>
      <c r="E2277">
        <v>1.8100000000000002E-2</v>
      </c>
      <c r="F2277">
        <v>1.8100000000000002E-2</v>
      </c>
      <c r="G2277">
        <v>1.8100000000000002E-2</v>
      </c>
      <c r="H2277">
        <v>1.8100000000000002E-2</v>
      </c>
      <c r="I2277">
        <v>1.8100000000000002E-2</v>
      </c>
      <c r="J2277">
        <v>1.8100000000000002E-2</v>
      </c>
      <c r="K2277">
        <v>1.8100000000000002E-2</v>
      </c>
      <c r="L2277">
        <v>1.8100000000000002E-2</v>
      </c>
    </row>
    <row r="2278" spans="1:12" x14ac:dyDescent="0.45">
      <c r="A2278" t="s">
        <v>2030</v>
      </c>
      <c r="B2278">
        <v>2011</v>
      </c>
      <c r="C2278" t="s">
        <v>2009</v>
      </c>
      <c r="D2278">
        <v>0.33789999999999998</v>
      </c>
      <c r="E2278">
        <v>0.33789999999999998</v>
      </c>
      <c r="F2278">
        <v>0.33789999999999998</v>
      </c>
      <c r="G2278">
        <v>0.33789999999999998</v>
      </c>
      <c r="H2278">
        <v>0.33789999999999998</v>
      </c>
      <c r="I2278">
        <v>0.33789999999999998</v>
      </c>
      <c r="J2278">
        <v>0.33789999999999998</v>
      </c>
      <c r="K2278">
        <v>0.33789999999999998</v>
      </c>
      <c r="L2278">
        <v>0.33789999999999998</v>
      </c>
    </row>
    <row r="2279" spans="1:12" x14ac:dyDescent="0.45">
      <c r="A2279" t="s">
        <v>2030</v>
      </c>
      <c r="B2279">
        <v>2011</v>
      </c>
      <c r="C2279" t="s">
        <v>2005</v>
      </c>
      <c r="D2279">
        <v>2.4380000000000002</v>
      </c>
      <c r="E2279">
        <v>2.4380000000000002</v>
      </c>
      <c r="F2279">
        <v>2.4380000000000002</v>
      </c>
      <c r="G2279">
        <v>2.4380000000000002</v>
      </c>
      <c r="H2279">
        <v>2.4380000000000002</v>
      </c>
      <c r="I2279">
        <v>2.4380000000000002</v>
      </c>
      <c r="J2279">
        <v>2.4380000000000002</v>
      </c>
      <c r="K2279">
        <v>2.4380000000000002</v>
      </c>
      <c r="L2279">
        <v>2.4380000000000002</v>
      </c>
    </row>
    <row r="2280" spans="1:12" x14ac:dyDescent="0.45">
      <c r="A2280" t="s">
        <v>2030</v>
      </c>
      <c r="B2280">
        <v>2011</v>
      </c>
      <c r="C2280" t="s">
        <v>2011</v>
      </c>
      <c r="D2280">
        <v>4.7399999999999998E-2</v>
      </c>
      <c r="E2280">
        <v>4.7399999999999998E-2</v>
      </c>
      <c r="F2280">
        <v>4.7399999999999998E-2</v>
      </c>
      <c r="G2280">
        <v>4.7399999999999998E-2</v>
      </c>
      <c r="H2280">
        <v>4.7399999999999998E-2</v>
      </c>
      <c r="I2280">
        <v>4.7399999999999998E-2</v>
      </c>
      <c r="J2280">
        <v>4.7399999999999998E-2</v>
      </c>
      <c r="K2280">
        <v>4.7399999999999998E-2</v>
      </c>
      <c r="L2280">
        <v>4.7399999999999998E-2</v>
      </c>
    </row>
    <row r="2281" spans="1:12" x14ac:dyDescent="0.45">
      <c r="A2281" t="s">
        <v>2030</v>
      </c>
      <c r="B2281">
        <v>2011</v>
      </c>
      <c r="C2281" t="s">
        <v>2008</v>
      </c>
      <c r="D2281">
        <v>0.63859999999999995</v>
      </c>
      <c r="E2281">
        <v>0.63859999999999995</v>
      </c>
      <c r="F2281">
        <v>0.63859999999999995</v>
      </c>
      <c r="G2281">
        <v>0.63859999999999995</v>
      </c>
      <c r="H2281">
        <v>0.63859999999999995</v>
      </c>
      <c r="I2281">
        <v>0.63859999999999995</v>
      </c>
      <c r="J2281">
        <v>0.63859999999999995</v>
      </c>
      <c r="K2281">
        <v>0.63859999999999995</v>
      </c>
      <c r="L2281">
        <v>0.63859999999999995</v>
      </c>
    </row>
    <row r="2282" spans="1:12" x14ac:dyDescent="0.45">
      <c r="A2282" t="s">
        <v>2030</v>
      </c>
      <c r="B2282">
        <v>2011</v>
      </c>
      <c r="C2282" t="s">
        <v>2006</v>
      </c>
      <c r="D2282">
        <v>1.1672</v>
      </c>
      <c r="E2282">
        <v>1.1672</v>
      </c>
      <c r="F2282">
        <v>1.1672</v>
      </c>
      <c r="G2282">
        <v>1.1672</v>
      </c>
      <c r="H2282">
        <v>1.1672</v>
      </c>
      <c r="I2282">
        <v>1.1672</v>
      </c>
      <c r="J2282">
        <v>1.1672</v>
      </c>
      <c r="K2282">
        <v>1.1672</v>
      </c>
      <c r="L2282">
        <v>1.1672</v>
      </c>
    </row>
    <row r="2283" spans="1:12" x14ac:dyDescent="0.45">
      <c r="A2283" t="s">
        <v>2030</v>
      </c>
      <c r="B2283">
        <v>2011</v>
      </c>
      <c r="C2283" t="s">
        <v>2010</v>
      </c>
      <c r="D2283">
        <v>0.2288</v>
      </c>
      <c r="E2283">
        <v>0.2288</v>
      </c>
      <c r="F2283">
        <v>0.2288</v>
      </c>
      <c r="G2283">
        <v>0.2288</v>
      </c>
      <c r="H2283">
        <v>0.2288</v>
      </c>
      <c r="I2283">
        <v>0.2288</v>
      </c>
      <c r="J2283">
        <v>0.2288</v>
      </c>
      <c r="K2283">
        <v>0.2288</v>
      </c>
      <c r="L2283">
        <v>0.2288</v>
      </c>
    </row>
    <row r="2284" spans="1:12" x14ac:dyDescent="0.45">
      <c r="A2284" t="s">
        <v>2031</v>
      </c>
      <c r="B2284">
        <v>2011</v>
      </c>
      <c r="C2284" t="s">
        <v>2007</v>
      </c>
      <c r="D2284">
        <v>2.0299999999999999E-2</v>
      </c>
      <c r="E2284">
        <v>2.0299999999999999E-2</v>
      </c>
      <c r="F2284">
        <v>2.0299999999999999E-2</v>
      </c>
      <c r="G2284">
        <v>2.0299999999999999E-2</v>
      </c>
      <c r="H2284">
        <v>2.0299999999999999E-2</v>
      </c>
      <c r="I2284">
        <v>2.0299999999999999E-2</v>
      </c>
      <c r="J2284">
        <v>2.0299999999999999E-2</v>
      </c>
      <c r="K2284">
        <v>2.0299999999999999E-2</v>
      </c>
      <c r="L2284">
        <v>2.0299999999999999E-2</v>
      </c>
    </row>
    <row r="2285" spans="1:12" x14ac:dyDescent="0.45">
      <c r="A2285" t="s">
        <v>2031</v>
      </c>
      <c r="B2285">
        <v>2011</v>
      </c>
      <c r="C2285" t="s">
        <v>2010</v>
      </c>
      <c r="D2285">
        <v>0.25590000000000002</v>
      </c>
      <c r="E2285">
        <v>0.25590000000000002</v>
      </c>
      <c r="F2285">
        <v>0.25590000000000002</v>
      </c>
      <c r="G2285">
        <v>0.25590000000000002</v>
      </c>
      <c r="H2285">
        <v>0.25590000000000002</v>
      </c>
      <c r="I2285">
        <v>0.25590000000000002</v>
      </c>
      <c r="J2285">
        <v>0.25590000000000002</v>
      </c>
      <c r="K2285">
        <v>0.25590000000000002</v>
      </c>
      <c r="L2285">
        <v>0.25590000000000002</v>
      </c>
    </row>
    <row r="2286" spans="1:12" x14ac:dyDescent="0.45">
      <c r="A2286" t="s">
        <v>2031</v>
      </c>
      <c r="B2286">
        <v>2011</v>
      </c>
      <c r="C2286" t="s">
        <v>2009</v>
      </c>
      <c r="D2286">
        <v>0.31259999999999999</v>
      </c>
      <c r="E2286">
        <v>0.31259999999999999</v>
      </c>
      <c r="F2286">
        <v>0.31259999999999999</v>
      </c>
      <c r="G2286">
        <v>0.31259999999999999</v>
      </c>
      <c r="H2286">
        <v>0.31259999999999999</v>
      </c>
      <c r="I2286">
        <v>0.31259999999999999</v>
      </c>
      <c r="J2286">
        <v>0.31259999999999999</v>
      </c>
      <c r="K2286">
        <v>0.31259999999999999</v>
      </c>
      <c r="L2286">
        <v>0.31259999999999999</v>
      </c>
    </row>
    <row r="2287" spans="1:12" x14ac:dyDescent="0.45">
      <c r="A2287" t="s">
        <v>2031</v>
      </c>
      <c r="B2287">
        <v>2011</v>
      </c>
      <c r="C2287" t="s">
        <v>2011</v>
      </c>
      <c r="D2287">
        <v>5.2999999999999999E-2</v>
      </c>
      <c r="E2287">
        <v>5.2999999999999999E-2</v>
      </c>
      <c r="F2287">
        <v>5.2999999999999999E-2</v>
      </c>
      <c r="G2287">
        <v>5.2999999999999999E-2</v>
      </c>
      <c r="H2287">
        <v>5.2999999999999999E-2</v>
      </c>
      <c r="I2287">
        <v>5.2999999999999999E-2</v>
      </c>
      <c r="J2287">
        <v>5.2999999999999999E-2</v>
      </c>
      <c r="K2287">
        <v>5.2999999999999999E-2</v>
      </c>
      <c r="L2287">
        <v>5.2999999999999999E-2</v>
      </c>
    </row>
    <row r="2288" spans="1:12" x14ac:dyDescent="0.45">
      <c r="A2288" t="s">
        <v>2031</v>
      </c>
      <c r="B2288">
        <v>2011</v>
      </c>
      <c r="C2288" t="s">
        <v>2006</v>
      </c>
      <c r="D2288">
        <v>1.1576</v>
      </c>
      <c r="E2288">
        <v>1.1576</v>
      </c>
      <c r="F2288">
        <v>1.1576</v>
      </c>
      <c r="G2288">
        <v>1.1576</v>
      </c>
      <c r="H2288">
        <v>1.1576</v>
      </c>
      <c r="I2288">
        <v>1.1576</v>
      </c>
      <c r="J2288">
        <v>1.1576</v>
      </c>
      <c r="K2288">
        <v>1.1576</v>
      </c>
      <c r="L2288">
        <v>1.1576</v>
      </c>
    </row>
    <row r="2289" spans="1:12" x14ac:dyDescent="0.45">
      <c r="A2289" t="s">
        <v>2031</v>
      </c>
      <c r="B2289">
        <v>2011</v>
      </c>
      <c r="C2289" t="s">
        <v>2008</v>
      </c>
      <c r="D2289">
        <v>0.71419999999999995</v>
      </c>
      <c r="E2289">
        <v>0.71419999999999995</v>
      </c>
      <c r="F2289">
        <v>0.71419999999999995</v>
      </c>
      <c r="G2289">
        <v>0.71419999999999995</v>
      </c>
      <c r="H2289">
        <v>0.71419999999999995</v>
      </c>
      <c r="I2289">
        <v>0.71419999999999995</v>
      </c>
      <c r="J2289">
        <v>0.71419999999999995</v>
      </c>
      <c r="K2289">
        <v>0.71419999999999995</v>
      </c>
      <c r="L2289">
        <v>0.71419999999999995</v>
      </c>
    </row>
    <row r="2290" spans="1:12" x14ac:dyDescent="0.45">
      <c r="A2290" t="s">
        <v>2031</v>
      </c>
      <c r="B2290">
        <v>2011</v>
      </c>
      <c r="C2290" t="s">
        <v>2005</v>
      </c>
      <c r="D2290">
        <v>2.5135999999999998</v>
      </c>
      <c r="E2290">
        <v>2.5135999999999998</v>
      </c>
      <c r="F2290">
        <v>2.5135999999999998</v>
      </c>
      <c r="G2290">
        <v>2.5135999999999998</v>
      </c>
      <c r="H2290">
        <v>2.5135999999999998</v>
      </c>
      <c r="I2290">
        <v>2.5135999999999998</v>
      </c>
      <c r="J2290">
        <v>2.5135999999999998</v>
      </c>
      <c r="K2290">
        <v>2.5135999999999998</v>
      </c>
      <c r="L2290">
        <v>2.5135999999999998</v>
      </c>
    </row>
    <row r="2291" spans="1:12" x14ac:dyDescent="0.45">
      <c r="A2291" t="s">
        <v>2032</v>
      </c>
      <c r="B2291">
        <v>2011</v>
      </c>
      <c r="C2291" t="s">
        <v>2007</v>
      </c>
      <c r="D2291">
        <v>3.1800000000000002E-2</v>
      </c>
      <c r="E2291">
        <v>3.1800000000000002E-2</v>
      </c>
      <c r="F2291">
        <v>3.1800000000000002E-2</v>
      </c>
      <c r="G2291">
        <v>3.1800000000000002E-2</v>
      </c>
      <c r="H2291">
        <v>3.1800000000000002E-2</v>
      </c>
      <c r="I2291">
        <v>3.1800000000000002E-2</v>
      </c>
      <c r="J2291">
        <v>3.1800000000000002E-2</v>
      </c>
      <c r="K2291">
        <v>3.1800000000000002E-2</v>
      </c>
      <c r="L2291">
        <v>3.1800000000000002E-2</v>
      </c>
    </row>
    <row r="2292" spans="1:12" x14ac:dyDescent="0.45">
      <c r="A2292" t="s">
        <v>2032</v>
      </c>
      <c r="B2292">
        <v>2011</v>
      </c>
      <c r="C2292" t="s">
        <v>2005</v>
      </c>
      <c r="D2292">
        <v>4.2579000000000002</v>
      </c>
      <c r="E2292">
        <v>4.2579000000000002</v>
      </c>
      <c r="F2292">
        <v>4.2579000000000002</v>
      </c>
      <c r="G2292">
        <v>4.2579000000000002</v>
      </c>
      <c r="H2292">
        <v>4.2579000000000002</v>
      </c>
      <c r="I2292">
        <v>4.2579000000000002</v>
      </c>
      <c r="J2292">
        <v>4.2579000000000002</v>
      </c>
      <c r="K2292">
        <v>4.2579000000000002</v>
      </c>
      <c r="L2292">
        <v>4.2579000000000002</v>
      </c>
    </row>
    <row r="2293" spans="1:12" x14ac:dyDescent="0.45">
      <c r="A2293" t="s">
        <v>2032</v>
      </c>
      <c r="B2293">
        <v>2011</v>
      </c>
      <c r="C2293" t="s">
        <v>2011</v>
      </c>
      <c r="D2293">
        <v>8.3099999999999993E-2</v>
      </c>
      <c r="E2293">
        <v>8.3099999999999993E-2</v>
      </c>
      <c r="F2293">
        <v>8.3099999999999993E-2</v>
      </c>
      <c r="G2293">
        <v>8.3099999999999993E-2</v>
      </c>
      <c r="H2293">
        <v>8.3099999999999993E-2</v>
      </c>
      <c r="I2293">
        <v>8.3099999999999993E-2</v>
      </c>
      <c r="J2293">
        <v>8.3099999999999993E-2</v>
      </c>
      <c r="K2293">
        <v>8.3099999999999993E-2</v>
      </c>
      <c r="L2293">
        <v>8.3099999999999993E-2</v>
      </c>
    </row>
    <row r="2294" spans="1:12" x14ac:dyDescent="0.45">
      <c r="A2294" t="s">
        <v>2032</v>
      </c>
      <c r="B2294">
        <v>2011</v>
      </c>
      <c r="C2294" t="s">
        <v>2009</v>
      </c>
      <c r="D2294">
        <v>0.58330000000000004</v>
      </c>
      <c r="E2294">
        <v>0.58330000000000004</v>
      </c>
      <c r="F2294">
        <v>0.58330000000000004</v>
      </c>
      <c r="G2294">
        <v>0.58330000000000004</v>
      </c>
      <c r="H2294">
        <v>0.58330000000000004</v>
      </c>
      <c r="I2294">
        <v>0.58330000000000004</v>
      </c>
      <c r="J2294">
        <v>0.58330000000000004</v>
      </c>
      <c r="K2294">
        <v>0.58330000000000004</v>
      </c>
      <c r="L2294">
        <v>0.58330000000000004</v>
      </c>
    </row>
    <row r="2295" spans="1:12" x14ac:dyDescent="0.45">
      <c r="A2295" t="s">
        <v>2032</v>
      </c>
      <c r="B2295">
        <v>2011</v>
      </c>
      <c r="C2295" t="s">
        <v>2008</v>
      </c>
      <c r="D2295">
        <v>1.1204000000000001</v>
      </c>
      <c r="E2295">
        <v>1.1204000000000001</v>
      </c>
      <c r="F2295">
        <v>1.1204000000000001</v>
      </c>
      <c r="G2295">
        <v>1.1204000000000001</v>
      </c>
      <c r="H2295">
        <v>1.1204000000000001</v>
      </c>
      <c r="I2295">
        <v>1.1204000000000001</v>
      </c>
      <c r="J2295">
        <v>1.1204000000000001</v>
      </c>
      <c r="K2295">
        <v>1.1204000000000001</v>
      </c>
      <c r="L2295">
        <v>1.1204000000000001</v>
      </c>
    </row>
    <row r="2296" spans="1:12" x14ac:dyDescent="0.45">
      <c r="A2296" t="s">
        <v>2032</v>
      </c>
      <c r="B2296">
        <v>2011</v>
      </c>
      <c r="C2296" t="s">
        <v>2006</v>
      </c>
      <c r="D2296">
        <v>2.0379</v>
      </c>
      <c r="E2296">
        <v>2.0379</v>
      </c>
      <c r="F2296">
        <v>2.0379</v>
      </c>
      <c r="G2296">
        <v>2.0379</v>
      </c>
      <c r="H2296">
        <v>2.0379</v>
      </c>
      <c r="I2296">
        <v>2.0379</v>
      </c>
      <c r="J2296">
        <v>2.0379</v>
      </c>
      <c r="K2296">
        <v>2.0379</v>
      </c>
      <c r="L2296">
        <v>2.0379</v>
      </c>
    </row>
    <row r="2297" spans="1:12" x14ac:dyDescent="0.45">
      <c r="A2297" t="s">
        <v>2032</v>
      </c>
      <c r="B2297">
        <v>2011</v>
      </c>
      <c r="C2297" t="s">
        <v>2010</v>
      </c>
      <c r="D2297">
        <v>0.40150000000000002</v>
      </c>
      <c r="E2297">
        <v>0.40150000000000002</v>
      </c>
      <c r="F2297">
        <v>0.40150000000000002</v>
      </c>
      <c r="G2297">
        <v>0.40150000000000002</v>
      </c>
      <c r="H2297">
        <v>0.40150000000000002</v>
      </c>
      <c r="I2297">
        <v>0.40150000000000002</v>
      </c>
      <c r="J2297">
        <v>0.40150000000000002</v>
      </c>
      <c r="K2297">
        <v>0.40150000000000002</v>
      </c>
      <c r="L2297">
        <v>0.40150000000000002</v>
      </c>
    </row>
    <row r="2298" spans="1:12" x14ac:dyDescent="0.45">
      <c r="A2298" t="s">
        <v>2033</v>
      </c>
      <c r="B2298">
        <v>2011</v>
      </c>
      <c r="C2298" t="s">
        <v>2009</v>
      </c>
      <c r="D2298">
        <v>0.3039</v>
      </c>
      <c r="E2298">
        <v>0.3039</v>
      </c>
      <c r="F2298">
        <v>0.3039</v>
      </c>
      <c r="G2298">
        <v>0.3039</v>
      </c>
      <c r="H2298">
        <v>0.3039</v>
      </c>
      <c r="I2298">
        <v>0.3039</v>
      </c>
      <c r="J2298">
        <v>0.3039</v>
      </c>
      <c r="K2298">
        <v>0.3039</v>
      </c>
      <c r="L2298">
        <v>0.3039</v>
      </c>
    </row>
    <row r="2299" spans="1:12" x14ac:dyDescent="0.45">
      <c r="A2299" t="s">
        <v>2033</v>
      </c>
      <c r="B2299">
        <v>2011</v>
      </c>
      <c r="C2299" t="s">
        <v>2008</v>
      </c>
      <c r="D2299">
        <v>0.58550000000000002</v>
      </c>
      <c r="E2299">
        <v>0.58550000000000002</v>
      </c>
      <c r="F2299">
        <v>0.58550000000000002</v>
      </c>
      <c r="G2299">
        <v>0.58550000000000002</v>
      </c>
      <c r="H2299">
        <v>0.58550000000000002</v>
      </c>
      <c r="I2299">
        <v>0.58550000000000002</v>
      </c>
      <c r="J2299">
        <v>0.58550000000000002</v>
      </c>
      <c r="K2299">
        <v>0.58550000000000002</v>
      </c>
      <c r="L2299">
        <v>0.58550000000000002</v>
      </c>
    </row>
    <row r="2300" spans="1:12" x14ac:dyDescent="0.45">
      <c r="A2300" t="s">
        <v>2033</v>
      </c>
      <c r="B2300">
        <v>2011</v>
      </c>
      <c r="C2300" t="s">
        <v>2007</v>
      </c>
      <c r="D2300">
        <v>1.66E-2</v>
      </c>
      <c r="E2300">
        <v>1.66E-2</v>
      </c>
      <c r="F2300">
        <v>1.66E-2</v>
      </c>
      <c r="G2300">
        <v>1.66E-2</v>
      </c>
      <c r="H2300">
        <v>1.66E-2</v>
      </c>
      <c r="I2300">
        <v>1.66E-2</v>
      </c>
      <c r="J2300">
        <v>1.66E-2</v>
      </c>
      <c r="K2300">
        <v>1.66E-2</v>
      </c>
      <c r="L2300">
        <v>1.66E-2</v>
      </c>
    </row>
    <row r="2301" spans="1:12" x14ac:dyDescent="0.45">
      <c r="A2301" t="s">
        <v>2033</v>
      </c>
      <c r="B2301">
        <v>2011</v>
      </c>
      <c r="C2301" t="s">
        <v>2006</v>
      </c>
      <c r="D2301">
        <v>1.1572</v>
      </c>
      <c r="E2301">
        <v>1.1572</v>
      </c>
      <c r="F2301">
        <v>1.1572</v>
      </c>
      <c r="G2301">
        <v>1.1572</v>
      </c>
      <c r="H2301">
        <v>1.1572</v>
      </c>
      <c r="I2301">
        <v>1.1572</v>
      </c>
      <c r="J2301">
        <v>1.1572</v>
      </c>
      <c r="K2301">
        <v>1.1572</v>
      </c>
      <c r="L2301">
        <v>1.1572</v>
      </c>
    </row>
    <row r="2302" spans="1:12" x14ac:dyDescent="0.45">
      <c r="A2302" t="s">
        <v>2033</v>
      </c>
      <c r="B2302">
        <v>2011</v>
      </c>
      <c r="C2302" t="s">
        <v>2011</v>
      </c>
      <c r="D2302">
        <v>4.3400000000000001E-2</v>
      </c>
      <c r="E2302">
        <v>4.3400000000000001E-2</v>
      </c>
      <c r="F2302">
        <v>4.3400000000000001E-2</v>
      </c>
      <c r="G2302">
        <v>4.3400000000000001E-2</v>
      </c>
      <c r="H2302">
        <v>4.3400000000000001E-2</v>
      </c>
      <c r="I2302">
        <v>4.3400000000000001E-2</v>
      </c>
      <c r="J2302">
        <v>4.3400000000000001E-2</v>
      </c>
      <c r="K2302">
        <v>4.3400000000000001E-2</v>
      </c>
      <c r="L2302">
        <v>4.3400000000000001E-2</v>
      </c>
    </row>
    <row r="2303" spans="1:12" x14ac:dyDescent="0.45">
      <c r="A2303" t="s">
        <v>2033</v>
      </c>
      <c r="B2303">
        <v>2011</v>
      </c>
      <c r="C2303" t="s">
        <v>2005</v>
      </c>
      <c r="D2303">
        <v>2.3165</v>
      </c>
      <c r="E2303">
        <v>2.3165</v>
      </c>
      <c r="F2303">
        <v>2.3165</v>
      </c>
      <c r="G2303">
        <v>2.3165</v>
      </c>
      <c r="H2303">
        <v>2.3165</v>
      </c>
      <c r="I2303">
        <v>2.3165</v>
      </c>
      <c r="J2303">
        <v>2.3165</v>
      </c>
      <c r="K2303">
        <v>2.3165</v>
      </c>
      <c r="L2303">
        <v>2.3165</v>
      </c>
    </row>
    <row r="2304" spans="1:12" x14ac:dyDescent="0.45">
      <c r="A2304" t="s">
        <v>2033</v>
      </c>
      <c r="B2304">
        <v>2011</v>
      </c>
      <c r="C2304" t="s">
        <v>2010</v>
      </c>
      <c r="D2304">
        <v>0.20979999999999999</v>
      </c>
      <c r="E2304">
        <v>0.20979999999999999</v>
      </c>
      <c r="F2304">
        <v>0.20979999999999999</v>
      </c>
      <c r="G2304">
        <v>0.20979999999999999</v>
      </c>
      <c r="H2304">
        <v>0.20979999999999999</v>
      </c>
      <c r="I2304">
        <v>0.20979999999999999</v>
      </c>
      <c r="J2304">
        <v>0.20979999999999999</v>
      </c>
      <c r="K2304">
        <v>0.20979999999999999</v>
      </c>
      <c r="L2304">
        <v>0.20979999999999999</v>
      </c>
    </row>
    <row r="2305" spans="1:12" x14ac:dyDescent="0.45">
      <c r="A2305" t="s">
        <v>2034</v>
      </c>
      <c r="B2305">
        <v>2011</v>
      </c>
      <c r="C2305" t="s">
        <v>2007</v>
      </c>
      <c r="D2305">
        <v>9.1000000000000004E-3</v>
      </c>
      <c r="E2305">
        <v>9.1000000000000004E-3</v>
      </c>
      <c r="F2305">
        <v>9.1000000000000004E-3</v>
      </c>
      <c r="G2305">
        <v>9.1000000000000004E-3</v>
      </c>
      <c r="H2305">
        <v>9.1000000000000004E-3</v>
      </c>
      <c r="I2305">
        <v>9.1000000000000004E-3</v>
      </c>
      <c r="J2305">
        <v>9.1000000000000004E-3</v>
      </c>
      <c r="K2305">
        <v>9.1000000000000004E-3</v>
      </c>
      <c r="L2305">
        <v>9.1000000000000004E-3</v>
      </c>
    </row>
    <row r="2306" spans="1:12" x14ac:dyDescent="0.45">
      <c r="A2306" t="s">
        <v>2034</v>
      </c>
      <c r="B2306">
        <v>2011</v>
      </c>
      <c r="C2306" t="s">
        <v>2010</v>
      </c>
      <c r="D2306">
        <v>0.1143</v>
      </c>
      <c r="E2306">
        <v>0.1143</v>
      </c>
      <c r="F2306">
        <v>0.1143</v>
      </c>
      <c r="G2306">
        <v>0.1143</v>
      </c>
      <c r="H2306">
        <v>0.1143</v>
      </c>
      <c r="I2306">
        <v>0.1143</v>
      </c>
      <c r="J2306">
        <v>0.1143</v>
      </c>
      <c r="K2306">
        <v>0.1143</v>
      </c>
      <c r="L2306">
        <v>0.1143</v>
      </c>
    </row>
    <row r="2307" spans="1:12" x14ac:dyDescent="0.45">
      <c r="A2307" t="s">
        <v>2034</v>
      </c>
      <c r="B2307">
        <v>2011</v>
      </c>
      <c r="C2307" t="s">
        <v>2005</v>
      </c>
      <c r="D2307">
        <v>1.4047000000000001</v>
      </c>
      <c r="E2307">
        <v>1.4047000000000001</v>
      </c>
      <c r="F2307">
        <v>1.4047000000000001</v>
      </c>
      <c r="G2307">
        <v>1.4047000000000001</v>
      </c>
      <c r="H2307">
        <v>1.4047000000000001</v>
      </c>
      <c r="I2307">
        <v>1.4047000000000001</v>
      </c>
      <c r="J2307">
        <v>1.4047000000000001</v>
      </c>
      <c r="K2307">
        <v>1.4047000000000001</v>
      </c>
      <c r="L2307">
        <v>1.4047000000000001</v>
      </c>
    </row>
    <row r="2308" spans="1:12" x14ac:dyDescent="0.45">
      <c r="A2308" t="s">
        <v>2034</v>
      </c>
      <c r="B2308">
        <v>2011</v>
      </c>
      <c r="C2308" t="s">
        <v>2009</v>
      </c>
      <c r="D2308">
        <v>0.17549999999999999</v>
      </c>
      <c r="E2308">
        <v>0.17549999999999999</v>
      </c>
      <c r="F2308">
        <v>0.17549999999999999</v>
      </c>
      <c r="G2308">
        <v>0.17549999999999999</v>
      </c>
      <c r="H2308">
        <v>0.17549999999999999</v>
      </c>
      <c r="I2308">
        <v>0.17549999999999999</v>
      </c>
      <c r="J2308">
        <v>0.17549999999999999</v>
      </c>
      <c r="K2308">
        <v>0.17549999999999999</v>
      </c>
      <c r="L2308">
        <v>0.17549999999999999</v>
      </c>
    </row>
    <row r="2309" spans="1:12" x14ac:dyDescent="0.45">
      <c r="A2309" t="s">
        <v>2034</v>
      </c>
      <c r="B2309">
        <v>2011</v>
      </c>
      <c r="C2309" t="s">
        <v>2006</v>
      </c>
      <c r="D2309">
        <v>0.7631</v>
      </c>
      <c r="E2309">
        <v>0.7631</v>
      </c>
      <c r="F2309">
        <v>0.7631</v>
      </c>
      <c r="G2309">
        <v>0.7631</v>
      </c>
      <c r="H2309">
        <v>0.7631</v>
      </c>
      <c r="I2309">
        <v>0.7631</v>
      </c>
      <c r="J2309">
        <v>0.7631</v>
      </c>
      <c r="K2309">
        <v>0.7631</v>
      </c>
      <c r="L2309">
        <v>0.7631</v>
      </c>
    </row>
    <row r="2310" spans="1:12" x14ac:dyDescent="0.45">
      <c r="A2310" t="s">
        <v>2034</v>
      </c>
      <c r="B2310">
        <v>2011</v>
      </c>
      <c r="C2310" t="s">
        <v>2011</v>
      </c>
      <c r="D2310">
        <v>2.3699999999999999E-2</v>
      </c>
      <c r="E2310">
        <v>2.3699999999999999E-2</v>
      </c>
      <c r="F2310">
        <v>2.3699999999999999E-2</v>
      </c>
      <c r="G2310">
        <v>2.3699999999999999E-2</v>
      </c>
      <c r="H2310">
        <v>2.3699999999999999E-2</v>
      </c>
      <c r="I2310">
        <v>2.3699999999999999E-2</v>
      </c>
      <c r="J2310">
        <v>2.3699999999999999E-2</v>
      </c>
      <c r="K2310">
        <v>2.3699999999999999E-2</v>
      </c>
      <c r="L2310">
        <v>2.3699999999999999E-2</v>
      </c>
    </row>
    <row r="2311" spans="1:12" x14ac:dyDescent="0.45">
      <c r="A2311" t="s">
        <v>2034</v>
      </c>
      <c r="B2311">
        <v>2011</v>
      </c>
      <c r="C2311" t="s">
        <v>2008</v>
      </c>
      <c r="D2311">
        <v>0.31909999999999999</v>
      </c>
      <c r="E2311">
        <v>0.31909999999999999</v>
      </c>
      <c r="F2311">
        <v>0.31909999999999999</v>
      </c>
      <c r="G2311">
        <v>0.31909999999999999</v>
      </c>
      <c r="H2311">
        <v>0.31909999999999999</v>
      </c>
      <c r="I2311">
        <v>0.31909999999999999</v>
      </c>
      <c r="J2311">
        <v>0.31909999999999999</v>
      </c>
      <c r="K2311">
        <v>0.31909999999999999</v>
      </c>
      <c r="L2311">
        <v>0.31909999999999999</v>
      </c>
    </row>
    <row r="2312" spans="1:12" x14ac:dyDescent="0.45">
      <c r="A2312" t="s">
        <v>2035</v>
      </c>
      <c r="B2312">
        <v>2011</v>
      </c>
      <c r="C2312" t="s">
        <v>2010</v>
      </c>
      <c r="D2312">
        <v>0.2283</v>
      </c>
      <c r="E2312">
        <v>0.2283</v>
      </c>
      <c r="F2312">
        <v>0.2283</v>
      </c>
      <c r="G2312">
        <v>0.2283</v>
      </c>
      <c r="H2312">
        <v>0.2283</v>
      </c>
      <c r="I2312">
        <v>0.2283</v>
      </c>
      <c r="J2312">
        <v>0.2283</v>
      </c>
      <c r="K2312">
        <v>0.2283</v>
      </c>
      <c r="L2312">
        <v>0.2283</v>
      </c>
    </row>
    <row r="2313" spans="1:12" x14ac:dyDescent="0.45">
      <c r="A2313" t="s">
        <v>2035</v>
      </c>
      <c r="B2313">
        <v>2011</v>
      </c>
      <c r="C2313" t="s">
        <v>2006</v>
      </c>
      <c r="D2313">
        <v>1.2551000000000001</v>
      </c>
      <c r="E2313">
        <v>1.2551000000000001</v>
      </c>
      <c r="F2313">
        <v>1.2551000000000001</v>
      </c>
      <c r="G2313">
        <v>1.2551000000000001</v>
      </c>
      <c r="H2313">
        <v>1.2551000000000001</v>
      </c>
      <c r="I2313">
        <v>1.2551000000000001</v>
      </c>
      <c r="J2313">
        <v>1.2551000000000001</v>
      </c>
      <c r="K2313">
        <v>1.2551000000000001</v>
      </c>
      <c r="L2313">
        <v>1.2551000000000001</v>
      </c>
    </row>
    <row r="2314" spans="1:12" x14ac:dyDescent="0.45">
      <c r="A2314" t="s">
        <v>2035</v>
      </c>
      <c r="B2314">
        <v>2011</v>
      </c>
      <c r="C2314" t="s">
        <v>2008</v>
      </c>
      <c r="D2314">
        <v>0.6371</v>
      </c>
      <c r="E2314">
        <v>0.6371</v>
      </c>
      <c r="F2314">
        <v>0.6371</v>
      </c>
      <c r="G2314">
        <v>0.6371</v>
      </c>
      <c r="H2314">
        <v>0.6371</v>
      </c>
      <c r="I2314">
        <v>0.6371</v>
      </c>
      <c r="J2314">
        <v>0.6371</v>
      </c>
      <c r="K2314">
        <v>0.6371</v>
      </c>
      <c r="L2314">
        <v>0.6371</v>
      </c>
    </row>
    <row r="2315" spans="1:12" x14ac:dyDescent="0.45">
      <c r="A2315" t="s">
        <v>2035</v>
      </c>
      <c r="B2315">
        <v>2011</v>
      </c>
      <c r="C2315" t="s">
        <v>2007</v>
      </c>
      <c r="D2315">
        <v>1.8100000000000002E-2</v>
      </c>
      <c r="E2315">
        <v>1.8100000000000002E-2</v>
      </c>
      <c r="F2315">
        <v>1.8100000000000002E-2</v>
      </c>
      <c r="G2315">
        <v>1.8100000000000002E-2</v>
      </c>
      <c r="H2315">
        <v>1.8100000000000002E-2</v>
      </c>
      <c r="I2315">
        <v>1.8100000000000002E-2</v>
      </c>
      <c r="J2315">
        <v>1.8100000000000002E-2</v>
      </c>
      <c r="K2315">
        <v>1.8100000000000002E-2</v>
      </c>
      <c r="L2315">
        <v>1.8100000000000002E-2</v>
      </c>
    </row>
    <row r="2316" spans="1:12" x14ac:dyDescent="0.45">
      <c r="A2316" t="s">
        <v>2035</v>
      </c>
      <c r="B2316">
        <v>2011</v>
      </c>
      <c r="C2316" t="s">
        <v>2011</v>
      </c>
      <c r="D2316">
        <v>4.7300000000000002E-2</v>
      </c>
      <c r="E2316">
        <v>4.7300000000000002E-2</v>
      </c>
      <c r="F2316">
        <v>4.7300000000000002E-2</v>
      </c>
      <c r="G2316">
        <v>4.7300000000000002E-2</v>
      </c>
      <c r="H2316">
        <v>4.7300000000000002E-2</v>
      </c>
      <c r="I2316">
        <v>4.7300000000000002E-2</v>
      </c>
      <c r="J2316">
        <v>4.7300000000000002E-2</v>
      </c>
      <c r="K2316">
        <v>4.7300000000000002E-2</v>
      </c>
      <c r="L2316">
        <v>4.7300000000000002E-2</v>
      </c>
    </row>
    <row r="2317" spans="1:12" x14ac:dyDescent="0.45">
      <c r="A2317" t="s">
        <v>2035</v>
      </c>
      <c r="B2317">
        <v>2011</v>
      </c>
      <c r="C2317" t="s">
        <v>2005</v>
      </c>
      <c r="D2317">
        <v>2.5270000000000001</v>
      </c>
      <c r="E2317">
        <v>2.5270000000000001</v>
      </c>
      <c r="F2317">
        <v>2.5270000000000001</v>
      </c>
      <c r="G2317">
        <v>2.5270000000000001</v>
      </c>
      <c r="H2317">
        <v>2.5270000000000001</v>
      </c>
      <c r="I2317">
        <v>2.5270000000000001</v>
      </c>
      <c r="J2317">
        <v>2.5270000000000001</v>
      </c>
      <c r="K2317">
        <v>2.5270000000000001</v>
      </c>
      <c r="L2317">
        <v>2.5270000000000001</v>
      </c>
    </row>
    <row r="2318" spans="1:12" x14ac:dyDescent="0.45">
      <c r="A2318" t="s">
        <v>2035</v>
      </c>
      <c r="B2318">
        <v>2011</v>
      </c>
      <c r="C2318" t="s">
        <v>2009</v>
      </c>
      <c r="D2318">
        <v>0.3412</v>
      </c>
      <c r="E2318">
        <v>0.3412</v>
      </c>
      <c r="F2318">
        <v>0.3412</v>
      </c>
      <c r="G2318">
        <v>0.3412</v>
      </c>
      <c r="H2318">
        <v>0.3412</v>
      </c>
      <c r="I2318">
        <v>0.3412</v>
      </c>
      <c r="J2318">
        <v>0.3412</v>
      </c>
      <c r="K2318">
        <v>0.3412</v>
      </c>
      <c r="L2318">
        <v>0.3412</v>
      </c>
    </row>
    <row r="2319" spans="1:12" x14ac:dyDescent="0.45">
      <c r="A2319" t="s">
        <v>2036</v>
      </c>
      <c r="B2319">
        <v>2011</v>
      </c>
      <c r="C2319" t="s">
        <v>2009</v>
      </c>
      <c r="D2319">
        <v>5.04E-2</v>
      </c>
      <c r="E2319">
        <v>5.04E-2</v>
      </c>
      <c r="F2319">
        <v>5.04E-2</v>
      </c>
      <c r="G2319">
        <v>5.04E-2</v>
      </c>
      <c r="H2319">
        <v>5.04E-2</v>
      </c>
      <c r="I2319">
        <v>5.04E-2</v>
      </c>
      <c r="J2319">
        <v>5.04E-2</v>
      </c>
      <c r="K2319">
        <v>5.04E-2</v>
      </c>
      <c r="L2319">
        <v>5.04E-2</v>
      </c>
    </row>
    <row r="2320" spans="1:12" x14ac:dyDescent="0.45">
      <c r="A2320" t="s">
        <v>2036</v>
      </c>
      <c r="B2320">
        <v>2011</v>
      </c>
      <c r="C2320" t="s">
        <v>2008</v>
      </c>
      <c r="D2320">
        <v>0.10440000000000001</v>
      </c>
      <c r="E2320">
        <v>0.10440000000000001</v>
      </c>
      <c r="F2320">
        <v>0.10440000000000001</v>
      </c>
      <c r="G2320">
        <v>0.10440000000000001</v>
      </c>
      <c r="H2320">
        <v>0.10440000000000001</v>
      </c>
      <c r="I2320">
        <v>0.10440000000000001</v>
      </c>
      <c r="J2320">
        <v>0.10440000000000001</v>
      </c>
      <c r="K2320">
        <v>0.10440000000000001</v>
      </c>
      <c r="L2320">
        <v>0.10440000000000001</v>
      </c>
    </row>
    <row r="2321" spans="1:12" x14ac:dyDescent="0.45">
      <c r="A2321" t="s">
        <v>2036</v>
      </c>
      <c r="B2321">
        <v>2011</v>
      </c>
      <c r="C2321" t="s">
        <v>2010</v>
      </c>
      <c r="D2321">
        <v>3.7400000000000003E-2</v>
      </c>
      <c r="E2321">
        <v>3.7400000000000003E-2</v>
      </c>
      <c r="F2321">
        <v>3.7400000000000003E-2</v>
      </c>
      <c r="G2321">
        <v>3.7400000000000003E-2</v>
      </c>
      <c r="H2321">
        <v>3.7400000000000003E-2</v>
      </c>
      <c r="I2321">
        <v>3.7400000000000003E-2</v>
      </c>
      <c r="J2321">
        <v>3.7400000000000003E-2</v>
      </c>
      <c r="K2321">
        <v>3.7400000000000003E-2</v>
      </c>
      <c r="L2321">
        <v>3.7400000000000003E-2</v>
      </c>
    </row>
    <row r="2322" spans="1:12" x14ac:dyDescent="0.45">
      <c r="A2322" t="s">
        <v>2036</v>
      </c>
      <c r="B2322">
        <v>2011</v>
      </c>
      <c r="C2322" t="s">
        <v>2006</v>
      </c>
      <c r="D2322">
        <v>0.22950000000000001</v>
      </c>
      <c r="E2322">
        <v>0.22950000000000001</v>
      </c>
      <c r="F2322">
        <v>0.22950000000000001</v>
      </c>
      <c r="G2322">
        <v>0.22950000000000001</v>
      </c>
      <c r="H2322">
        <v>0.22950000000000001</v>
      </c>
      <c r="I2322">
        <v>0.22950000000000001</v>
      </c>
      <c r="J2322">
        <v>0.22950000000000001</v>
      </c>
      <c r="K2322">
        <v>0.22950000000000001</v>
      </c>
      <c r="L2322">
        <v>0.22950000000000001</v>
      </c>
    </row>
    <row r="2323" spans="1:12" x14ac:dyDescent="0.45">
      <c r="A2323" t="s">
        <v>2036</v>
      </c>
      <c r="B2323">
        <v>2011</v>
      </c>
      <c r="C2323" t="s">
        <v>2011</v>
      </c>
      <c r="D2323">
        <v>7.7000000000000002E-3</v>
      </c>
      <c r="E2323">
        <v>7.7000000000000002E-3</v>
      </c>
      <c r="F2323">
        <v>7.7000000000000002E-3</v>
      </c>
      <c r="G2323">
        <v>7.7000000000000002E-3</v>
      </c>
      <c r="H2323">
        <v>7.7000000000000002E-3</v>
      </c>
      <c r="I2323">
        <v>7.7000000000000002E-3</v>
      </c>
      <c r="J2323">
        <v>7.7000000000000002E-3</v>
      </c>
      <c r="K2323">
        <v>7.7000000000000002E-3</v>
      </c>
      <c r="L2323">
        <v>7.7000000000000002E-3</v>
      </c>
    </row>
    <row r="2324" spans="1:12" x14ac:dyDescent="0.45">
      <c r="A2324" t="s">
        <v>2036</v>
      </c>
      <c r="B2324">
        <v>2011</v>
      </c>
      <c r="C2324" t="s">
        <v>2005</v>
      </c>
      <c r="D2324">
        <v>0.43230000000000002</v>
      </c>
      <c r="E2324">
        <v>0.43230000000000002</v>
      </c>
      <c r="F2324">
        <v>0.43230000000000002</v>
      </c>
      <c r="G2324">
        <v>0.43230000000000002</v>
      </c>
      <c r="H2324">
        <v>0.43230000000000002</v>
      </c>
      <c r="I2324">
        <v>0.43230000000000002</v>
      </c>
      <c r="J2324">
        <v>0.43230000000000002</v>
      </c>
      <c r="K2324">
        <v>0.43230000000000002</v>
      </c>
      <c r="L2324">
        <v>0.43230000000000002</v>
      </c>
    </row>
    <row r="2325" spans="1:12" x14ac:dyDescent="0.45">
      <c r="A2325" t="s">
        <v>2036</v>
      </c>
      <c r="B2325">
        <v>2011</v>
      </c>
      <c r="C2325" t="s">
        <v>2007</v>
      </c>
      <c r="D2325">
        <v>3.0000000000000001E-3</v>
      </c>
      <c r="E2325">
        <v>3.0000000000000001E-3</v>
      </c>
      <c r="F2325">
        <v>3.0000000000000001E-3</v>
      </c>
      <c r="G2325">
        <v>3.0000000000000001E-3</v>
      </c>
      <c r="H2325">
        <v>3.0000000000000001E-3</v>
      </c>
      <c r="I2325">
        <v>3.0000000000000001E-3</v>
      </c>
      <c r="J2325">
        <v>3.0000000000000001E-3</v>
      </c>
      <c r="K2325">
        <v>3.0000000000000001E-3</v>
      </c>
      <c r="L2325">
        <v>3.0000000000000001E-3</v>
      </c>
    </row>
    <row r="2326" spans="1:12" x14ac:dyDescent="0.45">
      <c r="A2326" t="s">
        <v>2037</v>
      </c>
      <c r="B2326">
        <v>2011</v>
      </c>
      <c r="C2326" t="s">
        <v>2011</v>
      </c>
      <c r="D2326">
        <v>1.41E-2</v>
      </c>
      <c r="E2326">
        <v>1.41E-2</v>
      </c>
      <c r="F2326">
        <v>1.41E-2</v>
      </c>
      <c r="G2326">
        <v>1.41E-2</v>
      </c>
      <c r="H2326">
        <v>1.41E-2</v>
      </c>
      <c r="I2326">
        <v>1.41E-2</v>
      </c>
      <c r="J2326">
        <v>1.41E-2</v>
      </c>
      <c r="K2326">
        <v>1.41E-2</v>
      </c>
      <c r="L2326">
        <v>1.41E-2</v>
      </c>
    </row>
    <row r="2327" spans="1:12" x14ac:dyDescent="0.45">
      <c r="A2327" t="s">
        <v>2037</v>
      </c>
      <c r="B2327">
        <v>2011</v>
      </c>
      <c r="C2327" t="s">
        <v>2010</v>
      </c>
      <c r="D2327">
        <v>6.8000000000000005E-2</v>
      </c>
      <c r="E2327">
        <v>6.8000000000000005E-2</v>
      </c>
      <c r="F2327">
        <v>6.8000000000000005E-2</v>
      </c>
      <c r="G2327">
        <v>6.8000000000000005E-2</v>
      </c>
      <c r="H2327">
        <v>6.8000000000000005E-2</v>
      </c>
      <c r="I2327">
        <v>6.8000000000000005E-2</v>
      </c>
      <c r="J2327">
        <v>6.8000000000000005E-2</v>
      </c>
      <c r="K2327">
        <v>6.8000000000000005E-2</v>
      </c>
      <c r="L2327">
        <v>6.8000000000000005E-2</v>
      </c>
    </row>
    <row r="2328" spans="1:12" x14ac:dyDescent="0.45">
      <c r="A2328" t="s">
        <v>2037</v>
      </c>
      <c r="B2328">
        <v>2011</v>
      </c>
      <c r="C2328" t="s">
        <v>2006</v>
      </c>
      <c r="D2328">
        <v>0.3836</v>
      </c>
      <c r="E2328">
        <v>0.3836</v>
      </c>
      <c r="F2328">
        <v>0.3836</v>
      </c>
      <c r="G2328">
        <v>0.3836</v>
      </c>
      <c r="H2328">
        <v>0.3836</v>
      </c>
      <c r="I2328">
        <v>0.3836</v>
      </c>
      <c r="J2328">
        <v>0.3836</v>
      </c>
      <c r="K2328">
        <v>0.3836</v>
      </c>
      <c r="L2328">
        <v>0.3836</v>
      </c>
    </row>
    <row r="2329" spans="1:12" x14ac:dyDescent="0.45">
      <c r="A2329" t="s">
        <v>2037</v>
      </c>
      <c r="B2329">
        <v>2011</v>
      </c>
      <c r="C2329" t="s">
        <v>2008</v>
      </c>
      <c r="D2329">
        <v>0.1898</v>
      </c>
      <c r="E2329">
        <v>0.1898</v>
      </c>
      <c r="F2329">
        <v>0.1898</v>
      </c>
      <c r="G2329">
        <v>0.1898</v>
      </c>
      <c r="H2329">
        <v>0.1898</v>
      </c>
      <c r="I2329">
        <v>0.1898</v>
      </c>
      <c r="J2329">
        <v>0.1898</v>
      </c>
      <c r="K2329">
        <v>0.1898</v>
      </c>
      <c r="L2329">
        <v>0.1898</v>
      </c>
    </row>
    <row r="2330" spans="1:12" x14ac:dyDescent="0.45">
      <c r="A2330" t="s">
        <v>2037</v>
      </c>
      <c r="B2330">
        <v>2011</v>
      </c>
      <c r="C2330" t="s">
        <v>2007</v>
      </c>
      <c r="D2330">
        <v>5.4000000000000003E-3</v>
      </c>
      <c r="E2330">
        <v>5.4000000000000003E-3</v>
      </c>
      <c r="F2330">
        <v>5.4000000000000003E-3</v>
      </c>
      <c r="G2330">
        <v>5.4000000000000003E-3</v>
      </c>
      <c r="H2330">
        <v>5.4000000000000003E-3</v>
      </c>
      <c r="I2330">
        <v>5.4000000000000003E-3</v>
      </c>
      <c r="J2330">
        <v>5.4000000000000003E-3</v>
      </c>
      <c r="K2330">
        <v>5.4000000000000003E-3</v>
      </c>
      <c r="L2330">
        <v>5.4000000000000003E-3</v>
      </c>
    </row>
    <row r="2331" spans="1:12" x14ac:dyDescent="0.45">
      <c r="A2331" t="s">
        <v>2037</v>
      </c>
      <c r="B2331">
        <v>2011</v>
      </c>
      <c r="C2331" t="s">
        <v>2005</v>
      </c>
      <c r="D2331">
        <v>0.76190000000000002</v>
      </c>
      <c r="E2331">
        <v>0.76190000000000002</v>
      </c>
      <c r="F2331">
        <v>0.76190000000000002</v>
      </c>
      <c r="G2331">
        <v>0.76190000000000002</v>
      </c>
      <c r="H2331">
        <v>0.76190000000000002</v>
      </c>
      <c r="I2331">
        <v>0.76190000000000002</v>
      </c>
      <c r="J2331">
        <v>0.76190000000000002</v>
      </c>
      <c r="K2331">
        <v>0.76190000000000002</v>
      </c>
      <c r="L2331">
        <v>0.76190000000000002</v>
      </c>
    </row>
    <row r="2332" spans="1:12" x14ac:dyDescent="0.45">
      <c r="A2332" t="s">
        <v>2037</v>
      </c>
      <c r="B2332">
        <v>2011</v>
      </c>
      <c r="C2332" t="s">
        <v>2009</v>
      </c>
      <c r="D2332">
        <v>0.10100000000000001</v>
      </c>
      <c r="E2332">
        <v>0.10100000000000001</v>
      </c>
      <c r="F2332">
        <v>0.10100000000000001</v>
      </c>
      <c r="G2332">
        <v>0.10100000000000001</v>
      </c>
      <c r="H2332">
        <v>0.10100000000000001</v>
      </c>
      <c r="I2332">
        <v>0.10100000000000001</v>
      </c>
      <c r="J2332">
        <v>0.10100000000000001</v>
      </c>
      <c r="K2332">
        <v>0.10100000000000001</v>
      </c>
      <c r="L2332">
        <v>0.10100000000000001</v>
      </c>
    </row>
    <row r="2333" spans="1:12" x14ac:dyDescent="0.45">
      <c r="A2333" t="s">
        <v>2038</v>
      </c>
      <c r="B2333">
        <v>2011</v>
      </c>
      <c r="C2333" t="s">
        <v>2008</v>
      </c>
      <c r="D2333">
        <v>0.29559999999999997</v>
      </c>
      <c r="E2333">
        <v>0.29559999999999997</v>
      </c>
      <c r="F2333">
        <v>0.29559999999999997</v>
      </c>
      <c r="G2333">
        <v>0.29559999999999997</v>
      </c>
      <c r="H2333">
        <v>0.29559999999999997</v>
      </c>
      <c r="I2333">
        <v>0.29559999999999997</v>
      </c>
      <c r="J2333">
        <v>0.29559999999999997</v>
      </c>
      <c r="K2333">
        <v>0.29559999999999997</v>
      </c>
      <c r="L2333">
        <v>0.29559999999999997</v>
      </c>
    </row>
    <row r="2334" spans="1:12" x14ac:dyDescent="0.45">
      <c r="A2334" t="s">
        <v>2038</v>
      </c>
      <c r="B2334">
        <v>2011</v>
      </c>
      <c r="C2334" t="s">
        <v>2011</v>
      </c>
      <c r="D2334">
        <v>2.1899999999999999E-2</v>
      </c>
      <c r="E2334">
        <v>2.1899999999999999E-2</v>
      </c>
      <c r="F2334">
        <v>2.1899999999999999E-2</v>
      </c>
      <c r="G2334">
        <v>2.1899999999999999E-2</v>
      </c>
      <c r="H2334">
        <v>2.1899999999999999E-2</v>
      </c>
      <c r="I2334">
        <v>2.1899999999999999E-2</v>
      </c>
      <c r="J2334">
        <v>2.1899999999999999E-2</v>
      </c>
      <c r="K2334">
        <v>2.1899999999999999E-2</v>
      </c>
      <c r="L2334">
        <v>2.1899999999999999E-2</v>
      </c>
    </row>
    <row r="2335" spans="1:12" x14ac:dyDescent="0.45">
      <c r="A2335" t="s">
        <v>2038</v>
      </c>
      <c r="B2335">
        <v>2011</v>
      </c>
      <c r="C2335" t="s">
        <v>2006</v>
      </c>
      <c r="D2335">
        <v>0.5222</v>
      </c>
      <c r="E2335">
        <v>0.5222</v>
      </c>
      <c r="F2335">
        <v>0.5222</v>
      </c>
      <c r="G2335">
        <v>0.5222</v>
      </c>
      <c r="H2335">
        <v>0.5222</v>
      </c>
      <c r="I2335">
        <v>0.5222</v>
      </c>
      <c r="J2335">
        <v>0.5222</v>
      </c>
      <c r="K2335">
        <v>0.5222</v>
      </c>
      <c r="L2335">
        <v>0.5222</v>
      </c>
    </row>
    <row r="2336" spans="1:12" x14ac:dyDescent="0.45">
      <c r="A2336" t="s">
        <v>2038</v>
      </c>
      <c r="B2336">
        <v>2011</v>
      </c>
      <c r="C2336" t="s">
        <v>2010</v>
      </c>
      <c r="D2336">
        <v>0.10589999999999999</v>
      </c>
      <c r="E2336">
        <v>0.10589999999999999</v>
      </c>
      <c r="F2336">
        <v>0.10589999999999999</v>
      </c>
      <c r="G2336">
        <v>0.10589999999999999</v>
      </c>
      <c r="H2336">
        <v>0.10589999999999999</v>
      </c>
      <c r="I2336">
        <v>0.10589999999999999</v>
      </c>
      <c r="J2336">
        <v>0.10589999999999999</v>
      </c>
      <c r="K2336">
        <v>0.10589999999999999</v>
      </c>
      <c r="L2336">
        <v>0.10589999999999999</v>
      </c>
    </row>
    <row r="2337" spans="1:12" x14ac:dyDescent="0.45">
      <c r="A2337" t="s">
        <v>2038</v>
      </c>
      <c r="B2337">
        <v>2011</v>
      </c>
      <c r="C2337" t="s">
        <v>2005</v>
      </c>
      <c r="D2337">
        <v>1.0869</v>
      </c>
      <c r="E2337">
        <v>1.0869</v>
      </c>
      <c r="F2337">
        <v>1.0869</v>
      </c>
      <c r="G2337">
        <v>1.0869</v>
      </c>
      <c r="H2337">
        <v>1.0869</v>
      </c>
      <c r="I2337">
        <v>1.0869</v>
      </c>
      <c r="J2337">
        <v>1.0869</v>
      </c>
      <c r="K2337">
        <v>1.0869</v>
      </c>
      <c r="L2337">
        <v>1.0869</v>
      </c>
    </row>
    <row r="2338" spans="1:12" x14ac:dyDescent="0.45">
      <c r="A2338" t="s">
        <v>2038</v>
      </c>
      <c r="B2338">
        <v>2011</v>
      </c>
      <c r="C2338" t="s">
        <v>2009</v>
      </c>
      <c r="D2338">
        <v>0.13289999999999999</v>
      </c>
      <c r="E2338">
        <v>0.13289999999999999</v>
      </c>
      <c r="F2338">
        <v>0.13289999999999999</v>
      </c>
      <c r="G2338">
        <v>0.13289999999999999</v>
      </c>
      <c r="H2338">
        <v>0.13289999999999999</v>
      </c>
      <c r="I2338">
        <v>0.13289999999999999</v>
      </c>
      <c r="J2338">
        <v>0.13289999999999999</v>
      </c>
      <c r="K2338">
        <v>0.13289999999999999</v>
      </c>
      <c r="L2338">
        <v>0.13289999999999999</v>
      </c>
    </row>
    <row r="2339" spans="1:12" x14ac:dyDescent="0.45">
      <c r="A2339" t="s">
        <v>2038</v>
      </c>
      <c r="B2339">
        <v>2011</v>
      </c>
      <c r="C2339" t="s">
        <v>2007</v>
      </c>
      <c r="D2339">
        <v>8.3999999999999995E-3</v>
      </c>
      <c r="E2339">
        <v>8.3999999999999995E-3</v>
      </c>
      <c r="F2339">
        <v>8.3999999999999995E-3</v>
      </c>
      <c r="G2339">
        <v>8.3999999999999995E-3</v>
      </c>
      <c r="H2339">
        <v>8.3999999999999995E-3</v>
      </c>
      <c r="I2339">
        <v>8.3999999999999995E-3</v>
      </c>
      <c r="J2339">
        <v>8.3999999999999995E-3</v>
      </c>
      <c r="K2339">
        <v>8.3999999999999995E-3</v>
      </c>
      <c r="L2339">
        <v>8.3999999999999995E-3</v>
      </c>
    </row>
    <row r="2340" spans="1:12" x14ac:dyDescent="0.45">
      <c r="A2340" t="s">
        <v>2039</v>
      </c>
      <c r="B2340">
        <v>2011</v>
      </c>
      <c r="C2340" t="s">
        <v>2009</v>
      </c>
      <c r="D2340">
        <v>6.6799999999999998E-2</v>
      </c>
      <c r="E2340">
        <v>6.6799999999999998E-2</v>
      </c>
      <c r="F2340">
        <v>6.6799999999999998E-2</v>
      </c>
      <c r="G2340">
        <v>6.6799999999999998E-2</v>
      </c>
      <c r="H2340">
        <v>6.6799999999999998E-2</v>
      </c>
      <c r="I2340">
        <v>6.6799999999999998E-2</v>
      </c>
      <c r="J2340">
        <v>6.6799999999999998E-2</v>
      </c>
      <c r="K2340">
        <v>6.6799999999999998E-2</v>
      </c>
      <c r="L2340">
        <v>6.6799999999999998E-2</v>
      </c>
    </row>
    <row r="2341" spans="1:12" x14ac:dyDescent="0.45">
      <c r="A2341" t="s">
        <v>2039</v>
      </c>
      <c r="B2341">
        <v>2011</v>
      </c>
      <c r="C2341" t="s">
        <v>2010</v>
      </c>
      <c r="D2341">
        <v>5.3699999999999998E-2</v>
      </c>
      <c r="E2341">
        <v>5.3699999999999998E-2</v>
      </c>
      <c r="F2341">
        <v>5.3699999999999998E-2</v>
      </c>
      <c r="G2341">
        <v>5.3699999999999998E-2</v>
      </c>
      <c r="H2341">
        <v>5.3699999999999998E-2</v>
      </c>
      <c r="I2341">
        <v>5.3699999999999998E-2</v>
      </c>
      <c r="J2341">
        <v>5.3699999999999998E-2</v>
      </c>
      <c r="K2341">
        <v>5.3699999999999998E-2</v>
      </c>
      <c r="L2341">
        <v>5.3699999999999998E-2</v>
      </c>
    </row>
    <row r="2342" spans="1:12" x14ac:dyDescent="0.45">
      <c r="A2342" t="s">
        <v>2039</v>
      </c>
      <c r="B2342">
        <v>2011</v>
      </c>
      <c r="C2342" t="s">
        <v>2008</v>
      </c>
      <c r="D2342">
        <v>0.14979999999999999</v>
      </c>
      <c r="E2342">
        <v>0.14979999999999999</v>
      </c>
      <c r="F2342">
        <v>0.14979999999999999</v>
      </c>
      <c r="G2342">
        <v>0.14979999999999999</v>
      </c>
      <c r="H2342">
        <v>0.14979999999999999</v>
      </c>
      <c r="I2342">
        <v>0.14979999999999999</v>
      </c>
      <c r="J2342">
        <v>0.14979999999999999</v>
      </c>
      <c r="K2342">
        <v>0.14979999999999999</v>
      </c>
      <c r="L2342">
        <v>0.14979999999999999</v>
      </c>
    </row>
    <row r="2343" spans="1:12" x14ac:dyDescent="0.45">
      <c r="A2343" t="s">
        <v>2039</v>
      </c>
      <c r="B2343">
        <v>2011</v>
      </c>
      <c r="C2343" t="s">
        <v>2005</v>
      </c>
      <c r="D2343">
        <v>0.55610000000000004</v>
      </c>
      <c r="E2343">
        <v>0.55610000000000004</v>
      </c>
      <c r="F2343">
        <v>0.55610000000000004</v>
      </c>
      <c r="G2343">
        <v>0.55610000000000004</v>
      </c>
      <c r="H2343">
        <v>0.55610000000000004</v>
      </c>
      <c r="I2343">
        <v>0.55610000000000004</v>
      </c>
      <c r="J2343">
        <v>0.55610000000000004</v>
      </c>
      <c r="K2343">
        <v>0.55610000000000004</v>
      </c>
      <c r="L2343">
        <v>0.55610000000000004</v>
      </c>
    </row>
    <row r="2344" spans="1:12" x14ac:dyDescent="0.45">
      <c r="A2344" t="s">
        <v>2039</v>
      </c>
      <c r="B2344">
        <v>2011</v>
      </c>
      <c r="C2344" t="s">
        <v>2011</v>
      </c>
      <c r="D2344">
        <v>1.11E-2</v>
      </c>
      <c r="E2344">
        <v>1.11E-2</v>
      </c>
      <c r="F2344">
        <v>1.11E-2</v>
      </c>
      <c r="G2344">
        <v>1.11E-2</v>
      </c>
      <c r="H2344">
        <v>1.11E-2</v>
      </c>
      <c r="I2344">
        <v>1.11E-2</v>
      </c>
      <c r="J2344">
        <v>1.11E-2</v>
      </c>
      <c r="K2344">
        <v>1.11E-2</v>
      </c>
      <c r="L2344">
        <v>1.11E-2</v>
      </c>
    </row>
    <row r="2345" spans="1:12" x14ac:dyDescent="0.45">
      <c r="A2345" t="s">
        <v>2039</v>
      </c>
      <c r="B2345">
        <v>2011</v>
      </c>
      <c r="C2345" t="s">
        <v>2007</v>
      </c>
      <c r="D2345">
        <v>4.3E-3</v>
      </c>
      <c r="E2345">
        <v>4.3E-3</v>
      </c>
      <c r="F2345">
        <v>4.3E-3</v>
      </c>
      <c r="G2345">
        <v>4.3E-3</v>
      </c>
      <c r="H2345">
        <v>4.3E-3</v>
      </c>
      <c r="I2345">
        <v>4.3E-3</v>
      </c>
      <c r="J2345">
        <v>4.3E-3</v>
      </c>
      <c r="K2345">
        <v>4.3E-3</v>
      </c>
      <c r="L2345">
        <v>4.3E-3</v>
      </c>
    </row>
    <row r="2346" spans="1:12" x14ac:dyDescent="0.45">
      <c r="A2346" t="s">
        <v>2039</v>
      </c>
      <c r="B2346">
        <v>2011</v>
      </c>
      <c r="C2346" t="s">
        <v>2006</v>
      </c>
      <c r="D2346">
        <v>0.27029999999999998</v>
      </c>
      <c r="E2346">
        <v>0.27029999999999998</v>
      </c>
      <c r="F2346">
        <v>0.27029999999999998</v>
      </c>
      <c r="G2346">
        <v>0.27029999999999998</v>
      </c>
      <c r="H2346">
        <v>0.27029999999999998</v>
      </c>
      <c r="I2346">
        <v>0.27029999999999998</v>
      </c>
      <c r="J2346">
        <v>0.27029999999999998</v>
      </c>
      <c r="K2346">
        <v>0.27029999999999998</v>
      </c>
      <c r="L2346">
        <v>0.27029999999999998</v>
      </c>
    </row>
    <row r="2347" spans="1:12" x14ac:dyDescent="0.45">
      <c r="A2347" t="s">
        <v>2040</v>
      </c>
      <c r="B2347">
        <v>2011</v>
      </c>
      <c r="C2347" t="s">
        <v>2007</v>
      </c>
      <c r="D2347">
        <v>2.75E-2</v>
      </c>
      <c r="E2347">
        <v>2.75E-2</v>
      </c>
      <c r="F2347">
        <v>2.75E-2</v>
      </c>
      <c r="G2347">
        <v>2.75E-2</v>
      </c>
      <c r="H2347">
        <v>2.75E-2</v>
      </c>
      <c r="I2347">
        <v>2.75E-2</v>
      </c>
      <c r="J2347">
        <v>2.75E-2</v>
      </c>
      <c r="K2347">
        <v>2.75E-2</v>
      </c>
      <c r="L2347">
        <v>2.75E-2</v>
      </c>
    </row>
    <row r="2348" spans="1:12" x14ac:dyDescent="0.45">
      <c r="A2348" t="s">
        <v>2040</v>
      </c>
      <c r="B2348">
        <v>2011</v>
      </c>
      <c r="C2348" t="s">
        <v>2011</v>
      </c>
      <c r="D2348">
        <v>7.1999999999999995E-2</v>
      </c>
      <c r="E2348">
        <v>7.1999999999999995E-2</v>
      </c>
      <c r="F2348">
        <v>7.1999999999999995E-2</v>
      </c>
      <c r="G2348">
        <v>7.1999999999999995E-2</v>
      </c>
      <c r="H2348">
        <v>7.1999999999999995E-2</v>
      </c>
      <c r="I2348">
        <v>7.1999999999999995E-2</v>
      </c>
      <c r="J2348">
        <v>7.1999999999999995E-2</v>
      </c>
      <c r="K2348">
        <v>7.1999999999999995E-2</v>
      </c>
      <c r="L2348">
        <v>7.1999999999999995E-2</v>
      </c>
    </row>
    <row r="2349" spans="1:12" x14ac:dyDescent="0.45">
      <c r="A2349" t="s">
        <v>2040</v>
      </c>
      <c r="B2349">
        <v>2011</v>
      </c>
      <c r="C2349" t="s">
        <v>2005</v>
      </c>
      <c r="D2349">
        <v>3.3732000000000002</v>
      </c>
      <c r="E2349">
        <v>3.3732000000000002</v>
      </c>
      <c r="F2349">
        <v>3.3732000000000002</v>
      </c>
      <c r="G2349">
        <v>3.3732000000000002</v>
      </c>
      <c r="H2349">
        <v>3.3732000000000002</v>
      </c>
      <c r="I2349">
        <v>3.3732000000000002</v>
      </c>
      <c r="J2349">
        <v>3.3732000000000002</v>
      </c>
      <c r="K2349">
        <v>3.3732000000000002</v>
      </c>
      <c r="L2349">
        <v>3.3732000000000002</v>
      </c>
    </row>
    <row r="2350" spans="1:12" x14ac:dyDescent="0.45">
      <c r="A2350" t="s">
        <v>2040</v>
      </c>
      <c r="B2350">
        <v>2011</v>
      </c>
      <c r="C2350" t="s">
        <v>2006</v>
      </c>
      <c r="D2350">
        <v>1.5430999999999999</v>
      </c>
      <c r="E2350">
        <v>1.5430999999999999</v>
      </c>
      <c r="F2350">
        <v>1.5430999999999999</v>
      </c>
      <c r="G2350">
        <v>1.5430999999999999</v>
      </c>
      <c r="H2350">
        <v>1.5430999999999999</v>
      </c>
      <c r="I2350">
        <v>1.5430999999999999</v>
      </c>
      <c r="J2350">
        <v>1.5430999999999999</v>
      </c>
      <c r="K2350">
        <v>1.5430999999999999</v>
      </c>
      <c r="L2350">
        <v>1.5430999999999999</v>
      </c>
    </row>
    <row r="2351" spans="1:12" x14ac:dyDescent="0.45">
      <c r="A2351" t="s">
        <v>2040</v>
      </c>
      <c r="B2351">
        <v>2011</v>
      </c>
      <c r="C2351" t="s">
        <v>2009</v>
      </c>
      <c r="D2351">
        <v>0.41220000000000001</v>
      </c>
      <c r="E2351">
        <v>0.41220000000000001</v>
      </c>
      <c r="F2351">
        <v>0.41220000000000001</v>
      </c>
      <c r="G2351">
        <v>0.41220000000000001</v>
      </c>
      <c r="H2351">
        <v>0.41220000000000001</v>
      </c>
      <c r="I2351">
        <v>0.41220000000000001</v>
      </c>
      <c r="J2351">
        <v>0.41220000000000001</v>
      </c>
      <c r="K2351">
        <v>0.41220000000000001</v>
      </c>
      <c r="L2351">
        <v>0.41220000000000001</v>
      </c>
    </row>
    <row r="2352" spans="1:12" x14ac:dyDescent="0.45">
      <c r="A2352" t="s">
        <v>2040</v>
      </c>
      <c r="B2352">
        <v>2011</v>
      </c>
      <c r="C2352" t="s">
        <v>2010</v>
      </c>
      <c r="D2352">
        <v>0.3478</v>
      </c>
      <c r="E2352">
        <v>0.3478</v>
      </c>
      <c r="F2352">
        <v>0.3478</v>
      </c>
      <c r="G2352">
        <v>0.3478</v>
      </c>
      <c r="H2352">
        <v>0.3478</v>
      </c>
      <c r="I2352">
        <v>0.3478</v>
      </c>
      <c r="J2352">
        <v>0.3478</v>
      </c>
      <c r="K2352">
        <v>0.3478</v>
      </c>
      <c r="L2352">
        <v>0.3478</v>
      </c>
    </row>
    <row r="2353" spans="1:12" x14ac:dyDescent="0.45">
      <c r="A2353" t="s">
        <v>2040</v>
      </c>
      <c r="B2353">
        <v>2011</v>
      </c>
      <c r="C2353" t="s">
        <v>2008</v>
      </c>
      <c r="D2353">
        <v>0.97050000000000003</v>
      </c>
      <c r="E2353">
        <v>0.97050000000000003</v>
      </c>
      <c r="F2353">
        <v>0.97050000000000003</v>
      </c>
      <c r="G2353">
        <v>0.97050000000000003</v>
      </c>
      <c r="H2353">
        <v>0.97050000000000003</v>
      </c>
      <c r="I2353">
        <v>0.97050000000000003</v>
      </c>
      <c r="J2353">
        <v>0.97050000000000003</v>
      </c>
      <c r="K2353">
        <v>0.97050000000000003</v>
      </c>
      <c r="L2353">
        <v>0.97050000000000003</v>
      </c>
    </row>
    <row r="2354" spans="1:12" x14ac:dyDescent="0.45">
      <c r="A2354" t="s">
        <v>2041</v>
      </c>
      <c r="B2354">
        <v>2011</v>
      </c>
      <c r="C2354" t="s">
        <v>2009</v>
      </c>
      <c r="D2354">
        <v>9.8699999999999996E-2</v>
      </c>
      <c r="E2354">
        <v>9.8699999999999996E-2</v>
      </c>
      <c r="F2354">
        <v>9.8699999999999996E-2</v>
      </c>
      <c r="G2354">
        <v>9.8699999999999996E-2</v>
      </c>
      <c r="H2354">
        <v>9.8699999999999996E-2</v>
      </c>
      <c r="I2354">
        <v>9.8699999999999996E-2</v>
      </c>
      <c r="J2354">
        <v>9.8699999999999996E-2</v>
      </c>
      <c r="K2354">
        <v>9.8699999999999996E-2</v>
      </c>
      <c r="L2354">
        <v>9.8699999999999996E-2</v>
      </c>
    </row>
    <row r="2355" spans="1:12" x14ac:dyDescent="0.45">
      <c r="A2355" t="s">
        <v>2041</v>
      </c>
      <c r="B2355">
        <v>2011</v>
      </c>
      <c r="C2355" t="s">
        <v>2005</v>
      </c>
      <c r="D2355">
        <v>0.91090000000000004</v>
      </c>
      <c r="E2355">
        <v>0.91090000000000004</v>
      </c>
      <c r="F2355">
        <v>0.91090000000000004</v>
      </c>
      <c r="G2355">
        <v>0.91090000000000004</v>
      </c>
      <c r="H2355">
        <v>0.91090000000000004</v>
      </c>
      <c r="I2355">
        <v>0.91090000000000004</v>
      </c>
      <c r="J2355">
        <v>0.91090000000000004</v>
      </c>
      <c r="K2355">
        <v>0.91090000000000004</v>
      </c>
      <c r="L2355">
        <v>0.91090000000000004</v>
      </c>
    </row>
    <row r="2356" spans="1:12" x14ac:dyDescent="0.45">
      <c r="A2356" t="s">
        <v>2041</v>
      </c>
      <c r="B2356">
        <v>2011</v>
      </c>
      <c r="C2356" t="s">
        <v>2011</v>
      </c>
      <c r="D2356">
        <v>1.5800000000000002E-2</v>
      </c>
      <c r="E2356">
        <v>1.5800000000000002E-2</v>
      </c>
      <c r="F2356">
        <v>1.5800000000000002E-2</v>
      </c>
      <c r="G2356">
        <v>1.5800000000000002E-2</v>
      </c>
      <c r="H2356">
        <v>1.5800000000000002E-2</v>
      </c>
      <c r="I2356">
        <v>1.5800000000000002E-2</v>
      </c>
      <c r="J2356">
        <v>1.5800000000000002E-2</v>
      </c>
      <c r="K2356">
        <v>1.5800000000000002E-2</v>
      </c>
      <c r="L2356">
        <v>1.5800000000000002E-2</v>
      </c>
    </row>
    <row r="2357" spans="1:12" x14ac:dyDescent="0.45">
      <c r="A2357" t="s">
        <v>2041</v>
      </c>
      <c r="B2357">
        <v>2011</v>
      </c>
      <c r="C2357" t="s">
        <v>2007</v>
      </c>
      <c r="D2357">
        <v>6.1000000000000004E-3</v>
      </c>
      <c r="E2357">
        <v>6.1000000000000004E-3</v>
      </c>
      <c r="F2357">
        <v>6.1000000000000004E-3</v>
      </c>
      <c r="G2357">
        <v>6.1000000000000004E-3</v>
      </c>
      <c r="H2357">
        <v>6.1000000000000004E-3</v>
      </c>
      <c r="I2357">
        <v>6.1000000000000004E-3</v>
      </c>
      <c r="J2357">
        <v>6.1000000000000004E-3</v>
      </c>
      <c r="K2357">
        <v>6.1000000000000004E-3</v>
      </c>
      <c r="L2357">
        <v>6.1000000000000004E-3</v>
      </c>
    </row>
    <row r="2358" spans="1:12" x14ac:dyDescent="0.45">
      <c r="A2358" t="s">
        <v>2041</v>
      </c>
      <c r="B2358">
        <v>2011</v>
      </c>
      <c r="C2358" t="s">
        <v>2006</v>
      </c>
      <c r="D2358">
        <v>0.50049999999999994</v>
      </c>
      <c r="E2358">
        <v>0.50049999999999994</v>
      </c>
      <c r="F2358">
        <v>0.50049999999999994</v>
      </c>
      <c r="G2358">
        <v>0.50049999999999994</v>
      </c>
      <c r="H2358">
        <v>0.50049999999999994</v>
      </c>
      <c r="I2358">
        <v>0.50049999999999994</v>
      </c>
      <c r="J2358">
        <v>0.50049999999999994</v>
      </c>
      <c r="K2358">
        <v>0.50049999999999994</v>
      </c>
      <c r="L2358">
        <v>0.50049999999999994</v>
      </c>
    </row>
    <row r="2359" spans="1:12" x14ac:dyDescent="0.45">
      <c r="A2359" t="s">
        <v>2041</v>
      </c>
      <c r="B2359">
        <v>2011</v>
      </c>
      <c r="C2359" t="s">
        <v>2008</v>
      </c>
      <c r="D2359">
        <v>0.21340000000000001</v>
      </c>
      <c r="E2359">
        <v>0.21340000000000001</v>
      </c>
      <c r="F2359">
        <v>0.21340000000000001</v>
      </c>
      <c r="G2359">
        <v>0.21340000000000001</v>
      </c>
      <c r="H2359">
        <v>0.21340000000000001</v>
      </c>
      <c r="I2359">
        <v>0.21340000000000001</v>
      </c>
      <c r="J2359">
        <v>0.21340000000000001</v>
      </c>
      <c r="K2359">
        <v>0.21340000000000001</v>
      </c>
      <c r="L2359">
        <v>0.21340000000000001</v>
      </c>
    </row>
    <row r="2360" spans="1:12" x14ac:dyDescent="0.45">
      <c r="A2360" t="s">
        <v>2041</v>
      </c>
      <c r="B2360">
        <v>2011</v>
      </c>
      <c r="C2360" t="s">
        <v>2010</v>
      </c>
      <c r="D2360">
        <v>7.6499999999999999E-2</v>
      </c>
      <c r="E2360">
        <v>7.6499999999999999E-2</v>
      </c>
      <c r="F2360">
        <v>7.6499999999999999E-2</v>
      </c>
      <c r="G2360">
        <v>7.6499999999999999E-2</v>
      </c>
      <c r="H2360">
        <v>7.6499999999999999E-2</v>
      </c>
      <c r="I2360">
        <v>7.6499999999999999E-2</v>
      </c>
      <c r="J2360">
        <v>7.6499999999999999E-2</v>
      </c>
      <c r="K2360">
        <v>7.6499999999999999E-2</v>
      </c>
      <c r="L2360">
        <v>7.6499999999999999E-2</v>
      </c>
    </row>
    <row r="2361" spans="1:12" x14ac:dyDescent="0.45">
      <c r="A2361" t="s">
        <v>2042</v>
      </c>
      <c r="B2361">
        <v>2011</v>
      </c>
      <c r="C2361" t="s">
        <v>2006</v>
      </c>
      <c r="D2361">
        <v>2.9218000000000002</v>
      </c>
      <c r="E2361">
        <v>2.9218000000000002</v>
      </c>
      <c r="F2361">
        <v>2.9218000000000002</v>
      </c>
      <c r="G2361">
        <v>2.9218000000000002</v>
      </c>
      <c r="H2361">
        <v>2.9218000000000002</v>
      </c>
      <c r="I2361">
        <v>2.9218000000000002</v>
      </c>
      <c r="J2361">
        <v>2.9218000000000002</v>
      </c>
      <c r="K2361">
        <v>2.9218000000000002</v>
      </c>
      <c r="L2361">
        <v>2.9218000000000002</v>
      </c>
    </row>
    <row r="2362" spans="1:12" x14ac:dyDescent="0.45">
      <c r="A2362" t="s">
        <v>2042</v>
      </c>
      <c r="B2362">
        <v>2011</v>
      </c>
      <c r="C2362" t="s">
        <v>2009</v>
      </c>
      <c r="D2362">
        <v>0.90859999999999996</v>
      </c>
      <c r="E2362">
        <v>0.90859999999999996</v>
      </c>
      <c r="F2362">
        <v>0.90859999999999996</v>
      </c>
      <c r="G2362">
        <v>0.90859999999999996</v>
      </c>
      <c r="H2362">
        <v>0.90859999999999996</v>
      </c>
      <c r="I2362">
        <v>0.90859999999999996</v>
      </c>
      <c r="J2362">
        <v>0.90859999999999996</v>
      </c>
      <c r="K2362">
        <v>0.90859999999999996</v>
      </c>
      <c r="L2362">
        <v>0.90859999999999996</v>
      </c>
    </row>
    <row r="2363" spans="1:12" x14ac:dyDescent="0.45">
      <c r="A2363" t="s">
        <v>2042</v>
      </c>
      <c r="B2363">
        <v>2011</v>
      </c>
      <c r="C2363" t="s">
        <v>2005</v>
      </c>
      <c r="D2363">
        <v>6.8746999999999998</v>
      </c>
      <c r="E2363">
        <v>6.8746999999999998</v>
      </c>
      <c r="F2363">
        <v>6.8746999999999998</v>
      </c>
      <c r="G2363">
        <v>6.8746999999999998</v>
      </c>
      <c r="H2363">
        <v>6.8746999999999998</v>
      </c>
      <c r="I2363">
        <v>6.8746999999999998</v>
      </c>
      <c r="J2363">
        <v>6.8746999999999998</v>
      </c>
      <c r="K2363">
        <v>6.8746999999999998</v>
      </c>
      <c r="L2363">
        <v>6.8746999999999998</v>
      </c>
    </row>
    <row r="2364" spans="1:12" x14ac:dyDescent="0.45">
      <c r="A2364" t="s">
        <v>2042</v>
      </c>
      <c r="B2364">
        <v>2011</v>
      </c>
      <c r="C2364" t="s">
        <v>2007</v>
      </c>
      <c r="D2364">
        <v>5.91E-2</v>
      </c>
      <c r="E2364">
        <v>5.91E-2</v>
      </c>
      <c r="F2364">
        <v>5.91E-2</v>
      </c>
      <c r="G2364">
        <v>5.91E-2</v>
      </c>
      <c r="H2364">
        <v>5.91E-2</v>
      </c>
      <c r="I2364">
        <v>5.91E-2</v>
      </c>
      <c r="J2364">
        <v>5.91E-2</v>
      </c>
      <c r="K2364">
        <v>5.91E-2</v>
      </c>
      <c r="L2364">
        <v>5.91E-2</v>
      </c>
    </row>
    <row r="2365" spans="1:12" x14ac:dyDescent="0.45">
      <c r="A2365" t="s">
        <v>2042</v>
      </c>
      <c r="B2365">
        <v>2011</v>
      </c>
      <c r="C2365" t="s">
        <v>2011</v>
      </c>
      <c r="D2365">
        <v>0.15459999999999999</v>
      </c>
      <c r="E2365">
        <v>0.15459999999999999</v>
      </c>
      <c r="F2365">
        <v>0.15459999999999999</v>
      </c>
      <c r="G2365">
        <v>0.15459999999999999</v>
      </c>
      <c r="H2365">
        <v>0.15459999999999999</v>
      </c>
      <c r="I2365">
        <v>0.15459999999999999</v>
      </c>
      <c r="J2365">
        <v>0.15459999999999999</v>
      </c>
      <c r="K2365">
        <v>0.15459999999999999</v>
      </c>
      <c r="L2365">
        <v>0.15459999999999999</v>
      </c>
    </row>
    <row r="2366" spans="1:12" x14ac:dyDescent="0.45">
      <c r="A2366" t="s">
        <v>2042</v>
      </c>
      <c r="B2366">
        <v>2011</v>
      </c>
      <c r="C2366" t="s">
        <v>2010</v>
      </c>
      <c r="D2366">
        <v>0.74670000000000003</v>
      </c>
      <c r="E2366">
        <v>0.74670000000000003</v>
      </c>
      <c r="F2366">
        <v>0.74670000000000003</v>
      </c>
      <c r="G2366">
        <v>0.74670000000000003</v>
      </c>
      <c r="H2366">
        <v>0.74670000000000003</v>
      </c>
      <c r="I2366">
        <v>0.74670000000000003</v>
      </c>
      <c r="J2366">
        <v>0.74670000000000003</v>
      </c>
      <c r="K2366">
        <v>0.74670000000000003</v>
      </c>
      <c r="L2366">
        <v>0.74670000000000003</v>
      </c>
    </row>
    <row r="2367" spans="1:12" x14ac:dyDescent="0.45">
      <c r="A2367" t="s">
        <v>2042</v>
      </c>
      <c r="B2367">
        <v>2011</v>
      </c>
      <c r="C2367" t="s">
        <v>2008</v>
      </c>
      <c r="D2367">
        <v>2.0838999999999999</v>
      </c>
      <c r="E2367">
        <v>2.0838999999999999</v>
      </c>
      <c r="F2367">
        <v>2.0838999999999999</v>
      </c>
      <c r="G2367">
        <v>2.0838999999999999</v>
      </c>
      <c r="H2367">
        <v>2.0838999999999999</v>
      </c>
      <c r="I2367">
        <v>2.0838999999999999</v>
      </c>
      <c r="J2367">
        <v>2.0838999999999999</v>
      </c>
      <c r="K2367">
        <v>2.0838999999999999</v>
      </c>
      <c r="L2367">
        <v>2.0838999999999999</v>
      </c>
    </row>
    <row r="2368" spans="1:12" x14ac:dyDescent="0.45">
      <c r="A2368" t="s">
        <v>2043</v>
      </c>
      <c r="B2368">
        <v>2011</v>
      </c>
      <c r="C2368" t="s">
        <v>2010</v>
      </c>
      <c r="D2368">
        <v>0.36349999999999999</v>
      </c>
      <c r="E2368">
        <v>0.36349999999999999</v>
      </c>
      <c r="F2368">
        <v>0.36349999999999999</v>
      </c>
      <c r="G2368">
        <v>0.36349999999999999</v>
      </c>
      <c r="H2368">
        <v>0.36349999999999999</v>
      </c>
      <c r="I2368">
        <v>0.36349999999999999</v>
      </c>
      <c r="J2368">
        <v>0.36349999999999999</v>
      </c>
      <c r="K2368">
        <v>0.36349999999999999</v>
      </c>
      <c r="L2368">
        <v>0.36349999999999999</v>
      </c>
    </row>
    <row r="2369" spans="1:12" x14ac:dyDescent="0.45">
      <c r="A2369" t="s">
        <v>2043</v>
      </c>
      <c r="B2369">
        <v>2011</v>
      </c>
      <c r="C2369" t="s">
        <v>2007</v>
      </c>
      <c r="D2369">
        <v>2.8799999999999999E-2</v>
      </c>
      <c r="E2369">
        <v>2.8799999999999999E-2</v>
      </c>
      <c r="F2369">
        <v>2.8799999999999999E-2</v>
      </c>
      <c r="G2369">
        <v>2.8799999999999999E-2</v>
      </c>
      <c r="H2369">
        <v>2.8799999999999999E-2</v>
      </c>
      <c r="I2369">
        <v>2.8799999999999999E-2</v>
      </c>
      <c r="J2369">
        <v>2.8799999999999999E-2</v>
      </c>
      <c r="K2369">
        <v>2.8799999999999999E-2</v>
      </c>
      <c r="L2369">
        <v>2.8799999999999999E-2</v>
      </c>
    </row>
    <row r="2370" spans="1:12" x14ac:dyDescent="0.45">
      <c r="A2370" t="s">
        <v>2043</v>
      </c>
      <c r="B2370">
        <v>2011</v>
      </c>
      <c r="C2370" t="s">
        <v>2006</v>
      </c>
      <c r="D2370">
        <v>2.1543000000000001</v>
      </c>
      <c r="E2370">
        <v>2.1543000000000001</v>
      </c>
      <c r="F2370">
        <v>2.1543000000000001</v>
      </c>
      <c r="G2370">
        <v>2.1543000000000001</v>
      </c>
      <c r="H2370">
        <v>2.1543000000000001</v>
      </c>
      <c r="I2370">
        <v>2.1543000000000001</v>
      </c>
      <c r="J2370">
        <v>2.1543000000000001</v>
      </c>
      <c r="K2370">
        <v>2.1543000000000001</v>
      </c>
      <c r="L2370">
        <v>2.1543000000000001</v>
      </c>
    </row>
    <row r="2371" spans="1:12" x14ac:dyDescent="0.45">
      <c r="A2371" t="s">
        <v>2043</v>
      </c>
      <c r="B2371">
        <v>2011</v>
      </c>
      <c r="C2371" t="s">
        <v>2009</v>
      </c>
      <c r="D2371">
        <v>0.57920000000000005</v>
      </c>
      <c r="E2371">
        <v>0.57920000000000005</v>
      </c>
      <c r="F2371">
        <v>0.57920000000000005</v>
      </c>
      <c r="G2371">
        <v>0.57920000000000005</v>
      </c>
      <c r="H2371">
        <v>0.57920000000000005</v>
      </c>
      <c r="I2371">
        <v>0.57920000000000005</v>
      </c>
      <c r="J2371">
        <v>0.57920000000000005</v>
      </c>
      <c r="K2371">
        <v>0.57920000000000005</v>
      </c>
      <c r="L2371">
        <v>0.57920000000000005</v>
      </c>
    </row>
    <row r="2372" spans="1:12" x14ac:dyDescent="0.45">
      <c r="A2372" t="s">
        <v>2043</v>
      </c>
      <c r="B2372">
        <v>2011</v>
      </c>
      <c r="C2372" t="s">
        <v>2011</v>
      </c>
      <c r="D2372">
        <v>7.5200000000000003E-2</v>
      </c>
      <c r="E2372">
        <v>7.5200000000000003E-2</v>
      </c>
      <c r="F2372">
        <v>7.5200000000000003E-2</v>
      </c>
      <c r="G2372">
        <v>7.5200000000000003E-2</v>
      </c>
      <c r="H2372">
        <v>7.5200000000000003E-2</v>
      </c>
      <c r="I2372">
        <v>7.5200000000000003E-2</v>
      </c>
      <c r="J2372">
        <v>7.5200000000000003E-2</v>
      </c>
      <c r="K2372">
        <v>7.5200000000000003E-2</v>
      </c>
      <c r="L2372">
        <v>7.5200000000000003E-2</v>
      </c>
    </row>
    <row r="2373" spans="1:12" x14ac:dyDescent="0.45">
      <c r="A2373" t="s">
        <v>2043</v>
      </c>
      <c r="B2373">
        <v>2011</v>
      </c>
      <c r="C2373" t="s">
        <v>2008</v>
      </c>
      <c r="D2373">
        <v>1.0143</v>
      </c>
      <c r="E2373">
        <v>1.0143</v>
      </c>
      <c r="F2373">
        <v>1.0143</v>
      </c>
      <c r="G2373">
        <v>1.0143</v>
      </c>
      <c r="H2373">
        <v>1.0143</v>
      </c>
      <c r="I2373">
        <v>1.0143</v>
      </c>
      <c r="J2373">
        <v>1.0143</v>
      </c>
      <c r="K2373">
        <v>1.0143</v>
      </c>
      <c r="L2373">
        <v>1.0143</v>
      </c>
    </row>
    <row r="2374" spans="1:12" x14ac:dyDescent="0.45">
      <c r="A2374" t="s">
        <v>2043</v>
      </c>
      <c r="B2374">
        <v>2011</v>
      </c>
      <c r="C2374" t="s">
        <v>2005</v>
      </c>
      <c r="D2374">
        <v>4.2153</v>
      </c>
      <c r="E2374">
        <v>4.2153</v>
      </c>
      <c r="F2374">
        <v>4.2153</v>
      </c>
      <c r="G2374">
        <v>4.2153</v>
      </c>
      <c r="H2374">
        <v>4.2153</v>
      </c>
      <c r="I2374">
        <v>4.2153</v>
      </c>
      <c r="J2374">
        <v>4.2153</v>
      </c>
      <c r="K2374">
        <v>4.2153</v>
      </c>
      <c r="L2374">
        <v>4.2153</v>
      </c>
    </row>
    <row r="2375" spans="1:12" x14ac:dyDescent="0.45">
      <c r="A2375" t="s">
        <v>2044</v>
      </c>
      <c r="B2375">
        <v>2011</v>
      </c>
      <c r="C2375" t="s">
        <v>2011</v>
      </c>
      <c r="D2375">
        <v>5.1000000000000004E-3</v>
      </c>
      <c r="E2375">
        <v>5.1000000000000004E-3</v>
      </c>
      <c r="F2375">
        <v>5.1000000000000004E-3</v>
      </c>
      <c r="G2375">
        <v>5.1000000000000004E-3</v>
      </c>
      <c r="H2375">
        <v>5.1000000000000004E-3</v>
      </c>
      <c r="I2375">
        <v>5.1000000000000004E-3</v>
      </c>
      <c r="J2375">
        <v>5.1000000000000004E-3</v>
      </c>
      <c r="K2375">
        <v>5.1000000000000004E-3</v>
      </c>
      <c r="L2375">
        <v>5.1000000000000004E-3</v>
      </c>
    </row>
    <row r="2376" spans="1:12" x14ac:dyDescent="0.45">
      <c r="A2376" t="s">
        <v>2044</v>
      </c>
      <c r="B2376">
        <v>2011</v>
      </c>
      <c r="C2376" t="s">
        <v>2005</v>
      </c>
      <c r="D2376">
        <v>0.31359999999999999</v>
      </c>
      <c r="E2376">
        <v>0.31359999999999999</v>
      </c>
      <c r="F2376">
        <v>0.31359999999999999</v>
      </c>
      <c r="G2376">
        <v>0.31359999999999999</v>
      </c>
      <c r="H2376">
        <v>0.31359999999999999</v>
      </c>
      <c r="I2376">
        <v>0.31359999999999999</v>
      </c>
      <c r="J2376">
        <v>0.31359999999999999</v>
      </c>
      <c r="K2376">
        <v>0.31359999999999999</v>
      </c>
      <c r="L2376">
        <v>0.31359999999999999</v>
      </c>
    </row>
    <row r="2377" spans="1:12" x14ac:dyDescent="0.45">
      <c r="A2377" t="s">
        <v>2044</v>
      </c>
      <c r="B2377">
        <v>2011</v>
      </c>
      <c r="C2377" t="s">
        <v>2006</v>
      </c>
      <c r="D2377">
        <v>0.17549999999999999</v>
      </c>
      <c r="E2377">
        <v>0.17549999999999999</v>
      </c>
      <c r="F2377">
        <v>0.17549999999999999</v>
      </c>
      <c r="G2377">
        <v>0.17549999999999999</v>
      </c>
      <c r="H2377">
        <v>0.17549999999999999</v>
      </c>
      <c r="I2377">
        <v>0.17549999999999999</v>
      </c>
      <c r="J2377">
        <v>0.17549999999999999</v>
      </c>
      <c r="K2377">
        <v>0.17549999999999999</v>
      </c>
      <c r="L2377">
        <v>0.17549999999999999</v>
      </c>
    </row>
    <row r="2378" spans="1:12" x14ac:dyDescent="0.45">
      <c r="A2378" t="s">
        <v>2044</v>
      </c>
      <c r="B2378">
        <v>2011</v>
      </c>
      <c r="C2378" t="s">
        <v>2008</v>
      </c>
      <c r="D2378">
        <v>6.8099999999999994E-2</v>
      </c>
      <c r="E2378">
        <v>6.8099999999999994E-2</v>
      </c>
      <c r="F2378">
        <v>6.8099999999999994E-2</v>
      </c>
      <c r="G2378">
        <v>6.8099999999999994E-2</v>
      </c>
      <c r="H2378">
        <v>6.8099999999999994E-2</v>
      </c>
      <c r="I2378">
        <v>6.8099999999999994E-2</v>
      </c>
      <c r="J2378">
        <v>6.8099999999999994E-2</v>
      </c>
      <c r="K2378">
        <v>6.8099999999999994E-2</v>
      </c>
      <c r="L2378">
        <v>6.8099999999999994E-2</v>
      </c>
    </row>
    <row r="2379" spans="1:12" x14ac:dyDescent="0.45">
      <c r="A2379" t="s">
        <v>2044</v>
      </c>
      <c r="B2379">
        <v>2011</v>
      </c>
      <c r="C2379" t="s">
        <v>2010</v>
      </c>
      <c r="D2379">
        <v>2.4400000000000002E-2</v>
      </c>
      <c r="E2379">
        <v>2.4400000000000002E-2</v>
      </c>
      <c r="F2379">
        <v>2.4400000000000002E-2</v>
      </c>
      <c r="G2379">
        <v>2.4400000000000002E-2</v>
      </c>
      <c r="H2379">
        <v>2.4400000000000002E-2</v>
      </c>
      <c r="I2379">
        <v>2.4400000000000002E-2</v>
      </c>
      <c r="J2379">
        <v>2.4400000000000002E-2</v>
      </c>
      <c r="K2379">
        <v>2.4400000000000002E-2</v>
      </c>
      <c r="L2379">
        <v>2.4400000000000002E-2</v>
      </c>
    </row>
    <row r="2380" spans="1:12" x14ac:dyDescent="0.45">
      <c r="A2380" t="s">
        <v>2044</v>
      </c>
      <c r="B2380">
        <v>2011</v>
      </c>
      <c r="C2380" t="s">
        <v>2007</v>
      </c>
      <c r="D2380">
        <v>1.9E-3</v>
      </c>
      <c r="E2380">
        <v>1.9E-3</v>
      </c>
      <c r="F2380">
        <v>1.9E-3</v>
      </c>
      <c r="G2380">
        <v>1.9E-3</v>
      </c>
      <c r="H2380">
        <v>1.9E-3</v>
      </c>
      <c r="I2380">
        <v>1.9E-3</v>
      </c>
      <c r="J2380">
        <v>1.9E-3</v>
      </c>
      <c r="K2380">
        <v>1.9E-3</v>
      </c>
      <c r="L2380">
        <v>1.9E-3</v>
      </c>
    </row>
    <row r="2381" spans="1:12" x14ac:dyDescent="0.45">
      <c r="A2381" t="s">
        <v>2044</v>
      </c>
      <c r="B2381">
        <v>2011</v>
      </c>
      <c r="C2381" t="s">
        <v>2009</v>
      </c>
      <c r="D2381">
        <v>3.8600000000000002E-2</v>
      </c>
      <c r="E2381">
        <v>3.8600000000000002E-2</v>
      </c>
      <c r="F2381">
        <v>3.8600000000000002E-2</v>
      </c>
      <c r="G2381">
        <v>3.8600000000000002E-2</v>
      </c>
      <c r="H2381">
        <v>3.8600000000000002E-2</v>
      </c>
      <c r="I2381">
        <v>3.8600000000000002E-2</v>
      </c>
      <c r="J2381">
        <v>3.8600000000000002E-2</v>
      </c>
      <c r="K2381">
        <v>3.8600000000000002E-2</v>
      </c>
      <c r="L2381">
        <v>3.8600000000000002E-2</v>
      </c>
    </row>
    <row r="2382" spans="1:12" x14ac:dyDescent="0.45">
      <c r="A2382" t="s">
        <v>2045</v>
      </c>
      <c r="B2382">
        <v>2011</v>
      </c>
      <c r="C2382" t="s">
        <v>2008</v>
      </c>
      <c r="D2382">
        <v>1.2406999999999999</v>
      </c>
      <c r="E2382">
        <v>1.2406999999999999</v>
      </c>
      <c r="F2382">
        <v>1.2406999999999999</v>
      </c>
      <c r="G2382">
        <v>1.2406999999999999</v>
      </c>
      <c r="H2382">
        <v>1.2406999999999999</v>
      </c>
      <c r="I2382">
        <v>1.2406999999999999</v>
      </c>
      <c r="J2382">
        <v>1.2406999999999999</v>
      </c>
      <c r="K2382">
        <v>1.2406999999999999</v>
      </c>
      <c r="L2382">
        <v>1.2406999999999999</v>
      </c>
    </row>
    <row r="2383" spans="1:12" x14ac:dyDescent="0.45">
      <c r="A2383" t="s">
        <v>2045</v>
      </c>
      <c r="B2383">
        <v>2011</v>
      </c>
      <c r="C2383" t="s">
        <v>2006</v>
      </c>
      <c r="D2383">
        <v>2.5459999999999998</v>
      </c>
      <c r="E2383">
        <v>2.5459999999999998</v>
      </c>
      <c r="F2383">
        <v>2.5459999999999998</v>
      </c>
      <c r="G2383">
        <v>2.5459999999999998</v>
      </c>
      <c r="H2383">
        <v>2.5459999999999998</v>
      </c>
      <c r="I2383">
        <v>2.5459999999999998</v>
      </c>
      <c r="J2383">
        <v>2.5459999999999998</v>
      </c>
      <c r="K2383">
        <v>2.5459999999999998</v>
      </c>
      <c r="L2383">
        <v>2.5459999999999998</v>
      </c>
    </row>
    <row r="2384" spans="1:12" x14ac:dyDescent="0.45">
      <c r="A2384" t="s">
        <v>2045</v>
      </c>
      <c r="B2384">
        <v>2011</v>
      </c>
      <c r="C2384" t="s">
        <v>2005</v>
      </c>
      <c r="D2384">
        <v>5.0118999999999998</v>
      </c>
      <c r="E2384">
        <v>5.0118999999999998</v>
      </c>
      <c r="F2384">
        <v>5.0118999999999998</v>
      </c>
      <c r="G2384">
        <v>5.0118999999999998</v>
      </c>
      <c r="H2384">
        <v>5.0118999999999998</v>
      </c>
      <c r="I2384">
        <v>5.0118999999999998</v>
      </c>
      <c r="J2384">
        <v>5.0118999999999998</v>
      </c>
      <c r="K2384">
        <v>5.0118999999999998</v>
      </c>
      <c r="L2384">
        <v>5.0118999999999998</v>
      </c>
    </row>
    <row r="2385" spans="1:12" x14ac:dyDescent="0.45">
      <c r="A2385" t="s">
        <v>2045</v>
      </c>
      <c r="B2385">
        <v>2011</v>
      </c>
      <c r="C2385" t="s">
        <v>2009</v>
      </c>
      <c r="D2385">
        <v>0.65339999999999998</v>
      </c>
      <c r="E2385">
        <v>0.65339999999999998</v>
      </c>
      <c r="F2385">
        <v>0.65339999999999998</v>
      </c>
      <c r="G2385">
        <v>0.65339999999999998</v>
      </c>
      <c r="H2385">
        <v>0.65339999999999998</v>
      </c>
      <c r="I2385">
        <v>0.65339999999999998</v>
      </c>
      <c r="J2385">
        <v>0.65339999999999998</v>
      </c>
      <c r="K2385">
        <v>0.65339999999999998</v>
      </c>
      <c r="L2385">
        <v>0.65339999999999998</v>
      </c>
    </row>
    <row r="2386" spans="1:12" x14ac:dyDescent="0.45">
      <c r="A2386" t="s">
        <v>2045</v>
      </c>
      <c r="B2386">
        <v>2011</v>
      </c>
      <c r="C2386" t="s">
        <v>2007</v>
      </c>
      <c r="D2386">
        <v>3.5200000000000002E-2</v>
      </c>
      <c r="E2386">
        <v>3.5200000000000002E-2</v>
      </c>
      <c r="F2386">
        <v>3.5200000000000002E-2</v>
      </c>
      <c r="G2386">
        <v>3.5200000000000002E-2</v>
      </c>
      <c r="H2386">
        <v>3.5200000000000002E-2</v>
      </c>
      <c r="I2386">
        <v>3.5200000000000002E-2</v>
      </c>
      <c r="J2386">
        <v>3.5200000000000002E-2</v>
      </c>
      <c r="K2386">
        <v>3.5200000000000002E-2</v>
      </c>
      <c r="L2386">
        <v>3.5200000000000002E-2</v>
      </c>
    </row>
    <row r="2387" spans="1:12" x14ac:dyDescent="0.45">
      <c r="A2387" t="s">
        <v>2045</v>
      </c>
      <c r="B2387">
        <v>2011</v>
      </c>
      <c r="C2387" t="s">
        <v>2011</v>
      </c>
      <c r="D2387">
        <v>9.1999999999999998E-2</v>
      </c>
      <c r="E2387">
        <v>9.1999999999999998E-2</v>
      </c>
      <c r="F2387">
        <v>9.1999999999999998E-2</v>
      </c>
      <c r="G2387">
        <v>9.1999999999999998E-2</v>
      </c>
      <c r="H2387">
        <v>9.1999999999999998E-2</v>
      </c>
      <c r="I2387">
        <v>9.1999999999999998E-2</v>
      </c>
      <c r="J2387">
        <v>9.1999999999999998E-2</v>
      </c>
      <c r="K2387">
        <v>9.1999999999999998E-2</v>
      </c>
      <c r="L2387">
        <v>9.1999999999999998E-2</v>
      </c>
    </row>
    <row r="2388" spans="1:12" x14ac:dyDescent="0.45">
      <c r="A2388" t="s">
        <v>2045</v>
      </c>
      <c r="B2388">
        <v>2011</v>
      </c>
      <c r="C2388" t="s">
        <v>2010</v>
      </c>
      <c r="D2388">
        <v>0.4446</v>
      </c>
      <c r="E2388">
        <v>0.4446</v>
      </c>
      <c r="F2388">
        <v>0.4446</v>
      </c>
      <c r="G2388">
        <v>0.4446</v>
      </c>
      <c r="H2388">
        <v>0.4446</v>
      </c>
      <c r="I2388">
        <v>0.4446</v>
      </c>
      <c r="J2388">
        <v>0.4446</v>
      </c>
      <c r="K2388">
        <v>0.4446</v>
      </c>
      <c r="L2388">
        <v>0.4446</v>
      </c>
    </row>
    <row r="2389" spans="1:12" x14ac:dyDescent="0.45">
      <c r="A2389" t="s">
        <v>2046</v>
      </c>
      <c r="B2389">
        <v>2011</v>
      </c>
      <c r="C2389" t="s">
        <v>2009</v>
      </c>
      <c r="D2389">
        <v>0.22140000000000001</v>
      </c>
      <c r="E2389">
        <v>0.22140000000000001</v>
      </c>
      <c r="F2389">
        <v>0.22140000000000001</v>
      </c>
      <c r="G2389">
        <v>0.22140000000000001</v>
      </c>
      <c r="H2389">
        <v>0.22140000000000001</v>
      </c>
      <c r="I2389">
        <v>0.22140000000000001</v>
      </c>
      <c r="J2389">
        <v>0.22140000000000001</v>
      </c>
      <c r="K2389">
        <v>0.22140000000000001</v>
      </c>
      <c r="L2389">
        <v>0.22140000000000001</v>
      </c>
    </row>
    <row r="2390" spans="1:12" x14ac:dyDescent="0.45">
      <c r="A2390" t="s">
        <v>2046</v>
      </c>
      <c r="B2390">
        <v>2011</v>
      </c>
      <c r="C2390" t="s">
        <v>2005</v>
      </c>
      <c r="D2390">
        <v>1.7170000000000001</v>
      </c>
      <c r="E2390">
        <v>1.7170000000000001</v>
      </c>
      <c r="F2390">
        <v>1.7170000000000001</v>
      </c>
      <c r="G2390">
        <v>1.7170000000000001</v>
      </c>
      <c r="H2390">
        <v>1.7170000000000001</v>
      </c>
      <c r="I2390">
        <v>1.7170000000000001</v>
      </c>
      <c r="J2390">
        <v>1.7170000000000001</v>
      </c>
      <c r="K2390">
        <v>1.7170000000000001</v>
      </c>
      <c r="L2390">
        <v>1.7170000000000001</v>
      </c>
    </row>
    <row r="2391" spans="1:12" x14ac:dyDescent="0.45">
      <c r="A2391" t="s">
        <v>2046</v>
      </c>
      <c r="B2391">
        <v>2011</v>
      </c>
      <c r="C2391" t="s">
        <v>2011</v>
      </c>
      <c r="D2391">
        <v>2.86E-2</v>
      </c>
      <c r="E2391">
        <v>2.86E-2</v>
      </c>
      <c r="F2391">
        <v>2.86E-2</v>
      </c>
      <c r="G2391">
        <v>2.86E-2</v>
      </c>
      <c r="H2391">
        <v>2.86E-2</v>
      </c>
      <c r="I2391">
        <v>2.86E-2</v>
      </c>
      <c r="J2391">
        <v>2.86E-2</v>
      </c>
      <c r="K2391">
        <v>2.86E-2</v>
      </c>
      <c r="L2391">
        <v>2.86E-2</v>
      </c>
    </row>
    <row r="2392" spans="1:12" x14ac:dyDescent="0.45">
      <c r="A2392" t="s">
        <v>2046</v>
      </c>
      <c r="B2392">
        <v>2011</v>
      </c>
      <c r="C2392" t="s">
        <v>2010</v>
      </c>
      <c r="D2392">
        <v>0.13830000000000001</v>
      </c>
      <c r="E2392">
        <v>0.13830000000000001</v>
      </c>
      <c r="F2392">
        <v>0.13830000000000001</v>
      </c>
      <c r="G2392">
        <v>0.13830000000000001</v>
      </c>
      <c r="H2392">
        <v>0.13830000000000001</v>
      </c>
      <c r="I2392">
        <v>0.13830000000000001</v>
      </c>
      <c r="J2392">
        <v>0.13830000000000001</v>
      </c>
      <c r="K2392">
        <v>0.13830000000000001</v>
      </c>
      <c r="L2392">
        <v>0.13830000000000001</v>
      </c>
    </row>
    <row r="2393" spans="1:12" x14ac:dyDescent="0.45">
      <c r="A2393" t="s">
        <v>2046</v>
      </c>
      <c r="B2393">
        <v>2011</v>
      </c>
      <c r="C2393" t="s">
        <v>2006</v>
      </c>
      <c r="D2393">
        <v>0.93189999999999995</v>
      </c>
      <c r="E2393">
        <v>0.93189999999999995</v>
      </c>
      <c r="F2393">
        <v>0.93189999999999995</v>
      </c>
      <c r="G2393">
        <v>0.93189999999999995</v>
      </c>
      <c r="H2393">
        <v>0.93189999999999995</v>
      </c>
      <c r="I2393">
        <v>0.93189999999999995</v>
      </c>
      <c r="J2393">
        <v>0.93189999999999995</v>
      </c>
      <c r="K2393">
        <v>0.93189999999999995</v>
      </c>
      <c r="L2393">
        <v>0.93189999999999995</v>
      </c>
    </row>
    <row r="2394" spans="1:12" x14ac:dyDescent="0.45">
      <c r="A2394" t="s">
        <v>2046</v>
      </c>
      <c r="B2394">
        <v>2011</v>
      </c>
      <c r="C2394" t="s">
        <v>2007</v>
      </c>
      <c r="D2394">
        <v>1.0999999999999999E-2</v>
      </c>
      <c r="E2394">
        <v>1.0999999999999999E-2</v>
      </c>
      <c r="F2394">
        <v>1.0999999999999999E-2</v>
      </c>
      <c r="G2394">
        <v>1.0999999999999999E-2</v>
      </c>
      <c r="H2394">
        <v>1.0999999999999999E-2</v>
      </c>
      <c r="I2394">
        <v>1.0999999999999999E-2</v>
      </c>
      <c r="J2394">
        <v>1.0999999999999999E-2</v>
      </c>
      <c r="K2394">
        <v>1.0999999999999999E-2</v>
      </c>
      <c r="L2394">
        <v>1.0999999999999999E-2</v>
      </c>
    </row>
    <row r="2395" spans="1:12" x14ac:dyDescent="0.45">
      <c r="A2395" t="s">
        <v>2046</v>
      </c>
      <c r="B2395">
        <v>2011</v>
      </c>
      <c r="C2395" t="s">
        <v>2008</v>
      </c>
      <c r="D2395">
        <v>0.38590000000000002</v>
      </c>
      <c r="E2395">
        <v>0.38590000000000002</v>
      </c>
      <c r="F2395">
        <v>0.38590000000000002</v>
      </c>
      <c r="G2395">
        <v>0.38590000000000002</v>
      </c>
      <c r="H2395">
        <v>0.38590000000000002</v>
      </c>
      <c r="I2395">
        <v>0.38590000000000002</v>
      </c>
      <c r="J2395">
        <v>0.38590000000000002</v>
      </c>
      <c r="K2395">
        <v>0.38590000000000002</v>
      </c>
      <c r="L2395">
        <v>0.38590000000000002</v>
      </c>
    </row>
    <row r="2396" spans="1:12" x14ac:dyDescent="0.45">
      <c r="A2396" t="s">
        <v>2047</v>
      </c>
      <c r="B2396">
        <v>2011</v>
      </c>
      <c r="C2396" t="s">
        <v>2011</v>
      </c>
      <c r="D2396">
        <v>3.04E-2</v>
      </c>
      <c r="E2396">
        <v>3.04E-2</v>
      </c>
      <c r="F2396">
        <v>3.04E-2</v>
      </c>
      <c r="G2396">
        <v>3.04E-2</v>
      </c>
      <c r="H2396">
        <v>3.04E-2</v>
      </c>
      <c r="I2396">
        <v>3.04E-2</v>
      </c>
      <c r="J2396">
        <v>3.04E-2</v>
      </c>
      <c r="K2396">
        <v>3.04E-2</v>
      </c>
      <c r="L2396">
        <v>3.04E-2</v>
      </c>
    </row>
    <row r="2397" spans="1:12" x14ac:dyDescent="0.45">
      <c r="A2397" t="s">
        <v>2047</v>
      </c>
      <c r="B2397">
        <v>2011</v>
      </c>
      <c r="C2397" t="s">
        <v>2006</v>
      </c>
      <c r="D2397">
        <v>0.69410000000000005</v>
      </c>
      <c r="E2397">
        <v>0.69410000000000005</v>
      </c>
      <c r="F2397">
        <v>0.69410000000000005</v>
      </c>
      <c r="G2397">
        <v>0.69410000000000005</v>
      </c>
      <c r="H2397">
        <v>0.69410000000000005</v>
      </c>
      <c r="I2397">
        <v>0.69410000000000005</v>
      </c>
      <c r="J2397">
        <v>0.69410000000000005</v>
      </c>
      <c r="K2397">
        <v>0.69410000000000005</v>
      </c>
      <c r="L2397">
        <v>0.69410000000000005</v>
      </c>
    </row>
    <row r="2398" spans="1:12" x14ac:dyDescent="0.45">
      <c r="A2398" t="s">
        <v>2047</v>
      </c>
      <c r="B2398">
        <v>2011</v>
      </c>
      <c r="C2398" t="s">
        <v>2010</v>
      </c>
      <c r="D2398">
        <v>0.14699999999999999</v>
      </c>
      <c r="E2398">
        <v>0.14699999999999999</v>
      </c>
      <c r="F2398">
        <v>0.14699999999999999</v>
      </c>
      <c r="G2398">
        <v>0.14699999999999999</v>
      </c>
      <c r="H2398">
        <v>0.14699999999999999</v>
      </c>
      <c r="I2398">
        <v>0.14699999999999999</v>
      </c>
      <c r="J2398">
        <v>0.14699999999999999</v>
      </c>
      <c r="K2398">
        <v>0.14699999999999999</v>
      </c>
      <c r="L2398">
        <v>0.14699999999999999</v>
      </c>
    </row>
    <row r="2399" spans="1:12" x14ac:dyDescent="0.45">
      <c r="A2399" t="s">
        <v>2047</v>
      </c>
      <c r="B2399">
        <v>2011</v>
      </c>
      <c r="C2399" t="s">
        <v>2009</v>
      </c>
      <c r="D2399">
        <v>0.1867</v>
      </c>
      <c r="E2399">
        <v>0.1867</v>
      </c>
      <c r="F2399">
        <v>0.1867</v>
      </c>
      <c r="G2399">
        <v>0.1867</v>
      </c>
      <c r="H2399">
        <v>0.1867</v>
      </c>
      <c r="I2399">
        <v>0.1867</v>
      </c>
      <c r="J2399">
        <v>0.1867</v>
      </c>
      <c r="K2399">
        <v>0.1867</v>
      </c>
      <c r="L2399">
        <v>0.1867</v>
      </c>
    </row>
    <row r="2400" spans="1:12" x14ac:dyDescent="0.45">
      <c r="A2400" t="s">
        <v>2047</v>
      </c>
      <c r="B2400">
        <v>2011</v>
      </c>
      <c r="C2400" t="s">
        <v>2007</v>
      </c>
      <c r="D2400">
        <v>1.1599999999999999E-2</v>
      </c>
      <c r="E2400">
        <v>1.1599999999999999E-2</v>
      </c>
      <c r="F2400">
        <v>1.1599999999999999E-2</v>
      </c>
      <c r="G2400">
        <v>1.1599999999999999E-2</v>
      </c>
      <c r="H2400">
        <v>1.1599999999999999E-2</v>
      </c>
      <c r="I2400">
        <v>1.1599999999999999E-2</v>
      </c>
      <c r="J2400">
        <v>1.1599999999999999E-2</v>
      </c>
      <c r="K2400">
        <v>1.1599999999999999E-2</v>
      </c>
      <c r="L2400">
        <v>1.1599999999999999E-2</v>
      </c>
    </row>
    <row r="2401" spans="1:12" x14ac:dyDescent="0.45">
      <c r="A2401" t="s">
        <v>2047</v>
      </c>
      <c r="B2401">
        <v>2011</v>
      </c>
      <c r="C2401" t="s">
        <v>2005</v>
      </c>
      <c r="D2401">
        <v>1.4801</v>
      </c>
      <c r="E2401">
        <v>1.4801</v>
      </c>
      <c r="F2401">
        <v>1.4801</v>
      </c>
      <c r="G2401">
        <v>1.4801</v>
      </c>
      <c r="H2401">
        <v>1.4801</v>
      </c>
      <c r="I2401">
        <v>1.4801</v>
      </c>
      <c r="J2401">
        <v>1.4801</v>
      </c>
      <c r="K2401">
        <v>1.4801</v>
      </c>
      <c r="L2401">
        <v>1.4801</v>
      </c>
    </row>
    <row r="2402" spans="1:12" x14ac:dyDescent="0.45">
      <c r="A2402" t="s">
        <v>2047</v>
      </c>
      <c r="B2402">
        <v>2011</v>
      </c>
      <c r="C2402" t="s">
        <v>2008</v>
      </c>
      <c r="D2402">
        <v>0.4103</v>
      </c>
      <c r="E2402">
        <v>0.4103</v>
      </c>
      <c r="F2402">
        <v>0.4103</v>
      </c>
      <c r="G2402">
        <v>0.4103</v>
      </c>
      <c r="H2402">
        <v>0.4103</v>
      </c>
      <c r="I2402">
        <v>0.4103</v>
      </c>
      <c r="J2402">
        <v>0.4103</v>
      </c>
      <c r="K2402">
        <v>0.4103</v>
      </c>
      <c r="L2402">
        <v>0.4103</v>
      </c>
    </row>
    <row r="2403" spans="1:12" x14ac:dyDescent="0.45">
      <c r="A2403" t="s">
        <v>2048</v>
      </c>
      <c r="B2403">
        <v>2011</v>
      </c>
      <c r="C2403" t="s">
        <v>2005</v>
      </c>
      <c r="D2403">
        <v>4.7293000000000003</v>
      </c>
      <c r="E2403">
        <v>4.7293000000000003</v>
      </c>
      <c r="F2403">
        <v>4.7293000000000003</v>
      </c>
      <c r="G2403">
        <v>4.7293000000000003</v>
      </c>
      <c r="H2403">
        <v>4.7293000000000003</v>
      </c>
      <c r="I2403">
        <v>4.7293000000000003</v>
      </c>
      <c r="J2403">
        <v>4.7293000000000003</v>
      </c>
      <c r="K2403">
        <v>4.7293000000000003</v>
      </c>
      <c r="L2403">
        <v>4.7293000000000003</v>
      </c>
    </row>
    <row r="2404" spans="1:12" x14ac:dyDescent="0.45">
      <c r="A2404" t="s">
        <v>2048</v>
      </c>
      <c r="B2404">
        <v>2011</v>
      </c>
      <c r="C2404" t="s">
        <v>2007</v>
      </c>
      <c r="D2404">
        <v>3.8300000000000001E-2</v>
      </c>
      <c r="E2404">
        <v>3.8300000000000001E-2</v>
      </c>
      <c r="F2404">
        <v>3.8300000000000001E-2</v>
      </c>
      <c r="G2404">
        <v>3.8300000000000001E-2</v>
      </c>
      <c r="H2404">
        <v>3.8300000000000001E-2</v>
      </c>
      <c r="I2404">
        <v>3.8300000000000001E-2</v>
      </c>
      <c r="J2404">
        <v>3.8300000000000001E-2</v>
      </c>
      <c r="K2404">
        <v>3.8300000000000001E-2</v>
      </c>
      <c r="L2404">
        <v>3.8300000000000001E-2</v>
      </c>
    </row>
    <row r="2405" spans="1:12" x14ac:dyDescent="0.45">
      <c r="A2405" t="s">
        <v>2048</v>
      </c>
      <c r="B2405">
        <v>2011</v>
      </c>
      <c r="C2405" t="s">
        <v>2008</v>
      </c>
      <c r="D2405">
        <v>1.35</v>
      </c>
      <c r="E2405">
        <v>1.35</v>
      </c>
      <c r="F2405">
        <v>1.35</v>
      </c>
      <c r="G2405">
        <v>1.35</v>
      </c>
      <c r="H2405">
        <v>1.35</v>
      </c>
      <c r="I2405">
        <v>1.35</v>
      </c>
      <c r="J2405">
        <v>1.35</v>
      </c>
      <c r="K2405">
        <v>1.35</v>
      </c>
      <c r="L2405">
        <v>1.35</v>
      </c>
    </row>
    <row r="2406" spans="1:12" x14ac:dyDescent="0.45">
      <c r="A2406" t="s">
        <v>2048</v>
      </c>
      <c r="B2406">
        <v>2011</v>
      </c>
      <c r="C2406" t="s">
        <v>2006</v>
      </c>
      <c r="D2406">
        <v>2.1537999999999999</v>
      </c>
      <c r="E2406">
        <v>2.1537999999999999</v>
      </c>
      <c r="F2406">
        <v>2.1537999999999999</v>
      </c>
      <c r="G2406">
        <v>2.1537999999999999</v>
      </c>
      <c r="H2406">
        <v>2.1537999999999999</v>
      </c>
      <c r="I2406">
        <v>2.1537999999999999</v>
      </c>
      <c r="J2406">
        <v>2.1537999999999999</v>
      </c>
      <c r="K2406">
        <v>2.1537999999999999</v>
      </c>
      <c r="L2406">
        <v>2.1537999999999999</v>
      </c>
    </row>
    <row r="2407" spans="1:12" x14ac:dyDescent="0.45">
      <c r="A2407" t="s">
        <v>2048</v>
      </c>
      <c r="B2407">
        <v>2011</v>
      </c>
      <c r="C2407" t="s">
        <v>2009</v>
      </c>
      <c r="D2407">
        <v>0.60340000000000005</v>
      </c>
      <c r="E2407">
        <v>0.60340000000000005</v>
      </c>
      <c r="F2407">
        <v>0.60340000000000005</v>
      </c>
      <c r="G2407">
        <v>0.60340000000000005</v>
      </c>
      <c r="H2407">
        <v>0.60340000000000005</v>
      </c>
      <c r="I2407">
        <v>0.60340000000000005</v>
      </c>
      <c r="J2407">
        <v>0.60340000000000005</v>
      </c>
      <c r="K2407">
        <v>0.60340000000000005</v>
      </c>
      <c r="L2407">
        <v>0.60340000000000005</v>
      </c>
    </row>
    <row r="2408" spans="1:12" x14ac:dyDescent="0.45">
      <c r="A2408" t="s">
        <v>2048</v>
      </c>
      <c r="B2408">
        <v>2011</v>
      </c>
      <c r="C2408" t="s">
        <v>2010</v>
      </c>
      <c r="D2408">
        <v>0.48380000000000001</v>
      </c>
      <c r="E2408">
        <v>0.48380000000000001</v>
      </c>
      <c r="F2408">
        <v>0.48380000000000001</v>
      </c>
      <c r="G2408">
        <v>0.48380000000000001</v>
      </c>
      <c r="H2408">
        <v>0.48380000000000001</v>
      </c>
      <c r="I2408">
        <v>0.48380000000000001</v>
      </c>
      <c r="J2408">
        <v>0.48380000000000001</v>
      </c>
      <c r="K2408">
        <v>0.48380000000000001</v>
      </c>
      <c r="L2408">
        <v>0.48380000000000001</v>
      </c>
    </row>
    <row r="2409" spans="1:12" x14ac:dyDescent="0.45">
      <c r="A2409" t="s">
        <v>2048</v>
      </c>
      <c r="B2409">
        <v>2011</v>
      </c>
      <c r="C2409" t="s">
        <v>2011</v>
      </c>
      <c r="D2409">
        <v>0.10009999999999999</v>
      </c>
      <c r="E2409">
        <v>0.10009999999999999</v>
      </c>
      <c r="F2409">
        <v>0.10009999999999999</v>
      </c>
      <c r="G2409">
        <v>0.10009999999999999</v>
      </c>
      <c r="H2409">
        <v>0.10009999999999999</v>
      </c>
      <c r="I2409">
        <v>0.10009999999999999</v>
      </c>
      <c r="J2409">
        <v>0.10009999999999999</v>
      </c>
      <c r="K2409">
        <v>0.10009999999999999</v>
      </c>
      <c r="L2409">
        <v>0.10009999999999999</v>
      </c>
    </row>
    <row r="2410" spans="1:12" x14ac:dyDescent="0.45">
      <c r="A2410" t="s">
        <v>2049</v>
      </c>
      <c r="B2410">
        <v>2011</v>
      </c>
      <c r="C2410" t="s">
        <v>2007</v>
      </c>
      <c r="D2410">
        <v>3.3999999999999998E-3</v>
      </c>
      <c r="E2410">
        <v>3.3999999999999998E-3</v>
      </c>
      <c r="F2410">
        <v>3.3999999999999998E-3</v>
      </c>
      <c r="G2410">
        <v>3.3999999999999998E-3</v>
      </c>
      <c r="H2410">
        <v>3.3999999999999998E-3</v>
      </c>
      <c r="I2410">
        <v>3.3999999999999998E-3</v>
      </c>
      <c r="J2410">
        <v>3.3999999999999998E-3</v>
      </c>
      <c r="K2410">
        <v>3.3999999999999998E-3</v>
      </c>
      <c r="L2410">
        <v>3.3999999999999998E-3</v>
      </c>
    </row>
    <row r="2411" spans="1:12" x14ac:dyDescent="0.45">
      <c r="A2411" t="s">
        <v>2049</v>
      </c>
      <c r="B2411">
        <v>2011</v>
      </c>
      <c r="C2411" t="s">
        <v>2008</v>
      </c>
      <c r="D2411">
        <v>0.1201</v>
      </c>
      <c r="E2411">
        <v>0.1201</v>
      </c>
      <c r="F2411">
        <v>0.1201</v>
      </c>
      <c r="G2411">
        <v>0.1201</v>
      </c>
      <c r="H2411">
        <v>0.1201</v>
      </c>
      <c r="I2411">
        <v>0.1201</v>
      </c>
      <c r="J2411">
        <v>0.1201</v>
      </c>
      <c r="K2411">
        <v>0.1201</v>
      </c>
      <c r="L2411">
        <v>0.1201</v>
      </c>
    </row>
    <row r="2412" spans="1:12" x14ac:dyDescent="0.45">
      <c r="A2412" t="s">
        <v>2049</v>
      </c>
      <c r="B2412">
        <v>2011</v>
      </c>
      <c r="C2412" t="s">
        <v>2009</v>
      </c>
      <c r="D2412">
        <v>5.21E-2</v>
      </c>
      <c r="E2412">
        <v>5.21E-2</v>
      </c>
      <c r="F2412">
        <v>5.21E-2</v>
      </c>
      <c r="G2412">
        <v>5.21E-2</v>
      </c>
      <c r="H2412">
        <v>5.21E-2</v>
      </c>
      <c r="I2412">
        <v>5.21E-2</v>
      </c>
      <c r="J2412">
        <v>5.21E-2</v>
      </c>
      <c r="K2412">
        <v>5.21E-2</v>
      </c>
      <c r="L2412">
        <v>5.21E-2</v>
      </c>
    </row>
    <row r="2413" spans="1:12" x14ac:dyDescent="0.45">
      <c r="A2413" t="s">
        <v>2049</v>
      </c>
      <c r="B2413">
        <v>2011</v>
      </c>
      <c r="C2413" t="s">
        <v>2011</v>
      </c>
      <c r="D2413">
        <v>8.8999999999999999E-3</v>
      </c>
      <c r="E2413">
        <v>8.8999999999999999E-3</v>
      </c>
      <c r="F2413">
        <v>8.8999999999999999E-3</v>
      </c>
      <c r="G2413">
        <v>8.8999999999999999E-3</v>
      </c>
      <c r="H2413">
        <v>8.8999999999999999E-3</v>
      </c>
      <c r="I2413">
        <v>8.8999999999999999E-3</v>
      </c>
      <c r="J2413">
        <v>8.8999999999999999E-3</v>
      </c>
      <c r="K2413">
        <v>8.8999999999999999E-3</v>
      </c>
      <c r="L2413">
        <v>8.8999999999999999E-3</v>
      </c>
    </row>
    <row r="2414" spans="1:12" x14ac:dyDescent="0.45">
      <c r="A2414" t="s">
        <v>2049</v>
      </c>
      <c r="B2414">
        <v>2011</v>
      </c>
      <c r="C2414" t="s">
        <v>2010</v>
      </c>
      <c r="D2414">
        <v>4.2999999999999997E-2</v>
      </c>
      <c r="E2414">
        <v>4.2999999999999997E-2</v>
      </c>
      <c r="F2414">
        <v>4.2999999999999997E-2</v>
      </c>
      <c r="G2414">
        <v>4.2999999999999997E-2</v>
      </c>
      <c r="H2414">
        <v>4.2999999999999997E-2</v>
      </c>
      <c r="I2414">
        <v>4.2999999999999997E-2</v>
      </c>
      <c r="J2414">
        <v>4.2999999999999997E-2</v>
      </c>
      <c r="K2414">
        <v>4.2999999999999997E-2</v>
      </c>
      <c r="L2414">
        <v>4.2999999999999997E-2</v>
      </c>
    </row>
    <row r="2415" spans="1:12" x14ac:dyDescent="0.45">
      <c r="A2415" t="s">
        <v>2049</v>
      </c>
      <c r="B2415">
        <v>2011</v>
      </c>
      <c r="C2415" t="s">
        <v>2005</v>
      </c>
      <c r="D2415">
        <v>0.4093</v>
      </c>
      <c r="E2415">
        <v>0.4093</v>
      </c>
      <c r="F2415">
        <v>0.4093</v>
      </c>
      <c r="G2415">
        <v>0.4093</v>
      </c>
      <c r="H2415">
        <v>0.4093</v>
      </c>
      <c r="I2415">
        <v>0.4093</v>
      </c>
      <c r="J2415">
        <v>0.4093</v>
      </c>
      <c r="K2415">
        <v>0.4093</v>
      </c>
      <c r="L2415">
        <v>0.4093</v>
      </c>
    </row>
    <row r="2416" spans="1:12" x14ac:dyDescent="0.45">
      <c r="A2416" t="s">
        <v>2049</v>
      </c>
      <c r="B2416">
        <v>2011</v>
      </c>
      <c r="C2416" t="s">
        <v>2006</v>
      </c>
      <c r="D2416">
        <v>0.18179999999999999</v>
      </c>
      <c r="E2416">
        <v>0.18179999999999999</v>
      </c>
      <c r="F2416">
        <v>0.18179999999999999</v>
      </c>
      <c r="G2416">
        <v>0.18179999999999999</v>
      </c>
      <c r="H2416">
        <v>0.18179999999999999</v>
      </c>
      <c r="I2416">
        <v>0.18179999999999999</v>
      </c>
      <c r="J2416">
        <v>0.18179999999999999</v>
      </c>
      <c r="K2416">
        <v>0.18179999999999999</v>
      </c>
      <c r="L2416">
        <v>0.18179999999999999</v>
      </c>
    </row>
    <row r="2417" spans="1:12" x14ac:dyDescent="0.45">
      <c r="A2417" t="s">
        <v>2050</v>
      </c>
      <c r="B2417">
        <v>2011</v>
      </c>
      <c r="C2417" t="s">
        <v>2009</v>
      </c>
      <c r="D2417">
        <v>0.28070000000000001</v>
      </c>
      <c r="E2417">
        <v>0.28070000000000001</v>
      </c>
      <c r="F2417">
        <v>0.28070000000000001</v>
      </c>
      <c r="G2417">
        <v>0.28070000000000001</v>
      </c>
      <c r="H2417">
        <v>0.28070000000000001</v>
      </c>
      <c r="I2417">
        <v>0.28070000000000001</v>
      </c>
      <c r="J2417">
        <v>0.28070000000000001</v>
      </c>
      <c r="K2417">
        <v>0.28070000000000001</v>
      </c>
      <c r="L2417">
        <v>0.28070000000000001</v>
      </c>
    </row>
    <row r="2418" spans="1:12" x14ac:dyDescent="0.45">
      <c r="A2418" t="s">
        <v>2050</v>
      </c>
      <c r="B2418">
        <v>2011</v>
      </c>
      <c r="C2418" t="s">
        <v>2011</v>
      </c>
      <c r="D2418">
        <v>3.56E-2</v>
      </c>
      <c r="E2418">
        <v>3.56E-2</v>
      </c>
      <c r="F2418">
        <v>3.56E-2</v>
      </c>
      <c r="G2418">
        <v>3.56E-2</v>
      </c>
      <c r="H2418">
        <v>3.56E-2</v>
      </c>
      <c r="I2418">
        <v>3.56E-2</v>
      </c>
      <c r="J2418">
        <v>3.56E-2</v>
      </c>
      <c r="K2418">
        <v>3.56E-2</v>
      </c>
      <c r="L2418">
        <v>3.56E-2</v>
      </c>
    </row>
    <row r="2419" spans="1:12" x14ac:dyDescent="0.45">
      <c r="A2419" t="s">
        <v>2050</v>
      </c>
      <c r="B2419">
        <v>2011</v>
      </c>
      <c r="C2419" t="s">
        <v>2006</v>
      </c>
      <c r="D2419">
        <v>0.98240000000000005</v>
      </c>
      <c r="E2419">
        <v>0.98240000000000005</v>
      </c>
      <c r="F2419">
        <v>0.98240000000000005</v>
      </c>
      <c r="G2419">
        <v>0.98240000000000005</v>
      </c>
      <c r="H2419">
        <v>0.98240000000000005</v>
      </c>
      <c r="I2419">
        <v>0.98240000000000005</v>
      </c>
      <c r="J2419">
        <v>0.98240000000000005</v>
      </c>
      <c r="K2419">
        <v>0.98240000000000005</v>
      </c>
      <c r="L2419">
        <v>0.98240000000000005</v>
      </c>
    </row>
    <row r="2420" spans="1:12" x14ac:dyDescent="0.45">
      <c r="A2420" t="s">
        <v>2050</v>
      </c>
      <c r="B2420">
        <v>2011</v>
      </c>
      <c r="C2420" t="s">
        <v>2008</v>
      </c>
      <c r="D2420">
        <v>0.48020000000000002</v>
      </c>
      <c r="E2420">
        <v>0.48020000000000002</v>
      </c>
      <c r="F2420">
        <v>0.48020000000000002</v>
      </c>
      <c r="G2420">
        <v>0.48020000000000002</v>
      </c>
      <c r="H2420">
        <v>0.48020000000000002</v>
      </c>
      <c r="I2420">
        <v>0.48020000000000002</v>
      </c>
      <c r="J2420">
        <v>0.48020000000000002</v>
      </c>
      <c r="K2420">
        <v>0.48020000000000002</v>
      </c>
      <c r="L2420">
        <v>0.48020000000000002</v>
      </c>
    </row>
    <row r="2421" spans="1:12" x14ac:dyDescent="0.45">
      <c r="A2421" t="s">
        <v>2050</v>
      </c>
      <c r="B2421">
        <v>2011</v>
      </c>
      <c r="C2421" t="s">
        <v>2005</v>
      </c>
      <c r="D2421">
        <v>1.9646999999999999</v>
      </c>
      <c r="E2421">
        <v>1.9646999999999999</v>
      </c>
      <c r="F2421">
        <v>1.9646999999999999</v>
      </c>
      <c r="G2421">
        <v>1.9646999999999999</v>
      </c>
      <c r="H2421">
        <v>1.9646999999999999</v>
      </c>
      <c r="I2421">
        <v>1.9646999999999999</v>
      </c>
      <c r="J2421">
        <v>1.9646999999999999</v>
      </c>
      <c r="K2421">
        <v>1.9646999999999999</v>
      </c>
      <c r="L2421">
        <v>1.9646999999999999</v>
      </c>
    </row>
    <row r="2422" spans="1:12" x14ac:dyDescent="0.45">
      <c r="A2422" t="s">
        <v>2050</v>
      </c>
      <c r="B2422">
        <v>2011</v>
      </c>
      <c r="C2422" t="s">
        <v>2007</v>
      </c>
      <c r="D2422">
        <v>1.3599999999999999E-2</v>
      </c>
      <c r="E2422">
        <v>1.3599999999999999E-2</v>
      </c>
      <c r="F2422">
        <v>1.3599999999999999E-2</v>
      </c>
      <c r="G2422">
        <v>1.3599999999999999E-2</v>
      </c>
      <c r="H2422">
        <v>1.3599999999999999E-2</v>
      </c>
      <c r="I2422">
        <v>1.3599999999999999E-2</v>
      </c>
      <c r="J2422">
        <v>1.3599999999999999E-2</v>
      </c>
      <c r="K2422">
        <v>1.3599999999999999E-2</v>
      </c>
      <c r="L2422">
        <v>1.3599999999999999E-2</v>
      </c>
    </row>
    <row r="2423" spans="1:12" x14ac:dyDescent="0.45">
      <c r="A2423" t="s">
        <v>2050</v>
      </c>
      <c r="B2423">
        <v>2011</v>
      </c>
      <c r="C2423" t="s">
        <v>2010</v>
      </c>
      <c r="D2423">
        <v>0.1721</v>
      </c>
      <c r="E2423">
        <v>0.1721</v>
      </c>
      <c r="F2423">
        <v>0.1721</v>
      </c>
      <c r="G2423">
        <v>0.1721</v>
      </c>
      <c r="H2423">
        <v>0.1721</v>
      </c>
      <c r="I2423">
        <v>0.1721</v>
      </c>
      <c r="J2423">
        <v>0.1721</v>
      </c>
      <c r="K2423">
        <v>0.1721</v>
      </c>
      <c r="L2423">
        <v>0.1721</v>
      </c>
    </row>
    <row r="2424" spans="1:12" x14ac:dyDescent="0.45">
      <c r="A2424" t="s">
        <v>2051</v>
      </c>
      <c r="B2424">
        <v>2011</v>
      </c>
      <c r="C2424" t="s">
        <v>2009</v>
      </c>
      <c r="D2424">
        <v>4.5600000000000002E-2</v>
      </c>
      <c r="E2424">
        <v>4.5600000000000002E-2</v>
      </c>
      <c r="F2424">
        <v>4.5600000000000002E-2</v>
      </c>
      <c r="G2424">
        <v>4.5600000000000002E-2</v>
      </c>
      <c r="H2424">
        <v>4.5600000000000002E-2</v>
      </c>
      <c r="I2424">
        <v>4.5600000000000002E-2</v>
      </c>
      <c r="J2424">
        <v>4.5600000000000002E-2</v>
      </c>
      <c r="K2424">
        <v>4.5600000000000002E-2</v>
      </c>
      <c r="L2424">
        <v>4.5600000000000002E-2</v>
      </c>
    </row>
    <row r="2425" spans="1:12" x14ac:dyDescent="0.45">
      <c r="A2425" t="s">
        <v>2051</v>
      </c>
      <c r="B2425">
        <v>2011</v>
      </c>
      <c r="C2425" t="s">
        <v>2005</v>
      </c>
      <c r="D2425">
        <v>0.34720000000000001</v>
      </c>
      <c r="E2425">
        <v>0.34720000000000001</v>
      </c>
      <c r="F2425">
        <v>0.34720000000000001</v>
      </c>
      <c r="G2425">
        <v>0.34720000000000001</v>
      </c>
      <c r="H2425">
        <v>0.34720000000000001</v>
      </c>
      <c r="I2425">
        <v>0.34720000000000001</v>
      </c>
      <c r="J2425">
        <v>0.34720000000000001</v>
      </c>
      <c r="K2425">
        <v>0.34720000000000001</v>
      </c>
      <c r="L2425">
        <v>0.34720000000000001</v>
      </c>
    </row>
    <row r="2426" spans="1:12" x14ac:dyDescent="0.45">
      <c r="A2426" t="s">
        <v>2051</v>
      </c>
      <c r="B2426">
        <v>2011</v>
      </c>
      <c r="C2426" t="s">
        <v>2010</v>
      </c>
      <c r="D2426">
        <v>3.0300000000000001E-2</v>
      </c>
      <c r="E2426">
        <v>3.0300000000000001E-2</v>
      </c>
      <c r="F2426">
        <v>3.0300000000000001E-2</v>
      </c>
      <c r="G2426">
        <v>3.0300000000000001E-2</v>
      </c>
      <c r="H2426">
        <v>3.0300000000000001E-2</v>
      </c>
      <c r="I2426">
        <v>3.0300000000000001E-2</v>
      </c>
      <c r="J2426">
        <v>3.0300000000000001E-2</v>
      </c>
      <c r="K2426">
        <v>3.0300000000000001E-2</v>
      </c>
      <c r="L2426">
        <v>3.0300000000000001E-2</v>
      </c>
    </row>
    <row r="2427" spans="1:12" x14ac:dyDescent="0.45">
      <c r="A2427" t="s">
        <v>2051</v>
      </c>
      <c r="B2427">
        <v>2011</v>
      </c>
      <c r="C2427" t="s">
        <v>2008</v>
      </c>
      <c r="D2427">
        <v>8.4400000000000003E-2</v>
      </c>
      <c r="E2427">
        <v>8.4400000000000003E-2</v>
      </c>
      <c r="F2427">
        <v>8.4400000000000003E-2</v>
      </c>
      <c r="G2427">
        <v>8.4400000000000003E-2</v>
      </c>
      <c r="H2427">
        <v>8.4400000000000003E-2</v>
      </c>
      <c r="I2427">
        <v>8.4400000000000003E-2</v>
      </c>
      <c r="J2427">
        <v>8.4400000000000003E-2</v>
      </c>
      <c r="K2427">
        <v>8.4400000000000003E-2</v>
      </c>
      <c r="L2427">
        <v>8.4400000000000003E-2</v>
      </c>
    </row>
    <row r="2428" spans="1:12" x14ac:dyDescent="0.45">
      <c r="A2428" t="s">
        <v>2051</v>
      </c>
      <c r="B2428">
        <v>2011</v>
      </c>
      <c r="C2428" t="s">
        <v>2007</v>
      </c>
      <c r="D2428">
        <v>2.3999999999999998E-3</v>
      </c>
      <c r="E2428">
        <v>2.3999999999999998E-3</v>
      </c>
      <c r="F2428">
        <v>2.3999999999999998E-3</v>
      </c>
      <c r="G2428">
        <v>2.3999999999999998E-3</v>
      </c>
      <c r="H2428">
        <v>2.3999999999999998E-3</v>
      </c>
      <c r="I2428">
        <v>2.3999999999999998E-3</v>
      </c>
      <c r="J2428">
        <v>2.3999999999999998E-3</v>
      </c>
      <c r="K2428">
        <v>2.3999999999999998E-3</v>
      </c>
      <c r="L2428">
        <v>2.3999999999999998E-3</v>
      </c>
    </row>
    <row r="2429" spans="1:12" x14ac:dyDescent="0.45">
      <c r="A2429" t="s">
        <v>2051</v>
      </c>
      <c r="B2429">
        <v>2011</v>
      </c>
      <c r="C2429" t="s">
        <v>2011</v>
      </c>
      <c r="D2429">
        <v>6.3E-3</v>
      </c>
      <c r="E2429">
        <v>6.3E-3</v>
      </c>
      <c r="F2429">
        <v>6.3E-3</v>
      </c>
      <c r="G2429">
        <v>6.3E-3</v>
      </c>
      <c r="H2429">
        <v>6.3E-3</v>
      </c>
      <c r="I2429">
        <v>6.3E-3</v>
      </c>
      <c r="J2429">
        <v>6.3E-3</v>
      </c>
      <c r="K2429">
        <v>6.3E-3</v>
      </c>
      <c r="L2429">
        <v>6.3E-3</v>
      </c>
    </row>
    <row r="2430" spans="1:12" x14ac:dyDescent="0.45">
      <c r="A2430" t="s">
        <v>2051</v>
      </c>
      <c r="B2430">
        <v>2011</v>
      </c>
      <c r="C2430" t="s">
        <v>2006</v>
      </c>
      <c r="D2430">
        <v>0.1782</v>
      </c>
      <c r="E2430">
        <v>0.1782</v>
      </c>
      <c r="F2430">
        <v>0.1782</v>
      </c>
      <c r="G2430">
        <v>0.1782</v>
      </c>
      <c r="H2430">
        <v>0.1782</v>
      </c>
      <c r="I2430">
        <v>0.1782</v>
      </c>
      <c r="J2430">
        <v>0.1782</v>
      </c>
      <c r="K2430">
        <v>0.1782</v>
      </c>
      <c r="L2430">
        <v>0.1782</v>
      </c>
    </row>
    <row r="2431" spans="1:12" x14ac:dyDescent="0.45">
      <c r="A2431" t="s">
        <v>2052</v>
      </c>
      <c r="B2431">
        <v>2011</v>
      </c>
      <c r="C2431" t="s">
        <v>2006</v>
      </c>
      <c r="D2431">
        <v>1.4256</v>
      </c>
      <c r="E2431">
        <v>1.4256</v>
      </c>
      <c r="F2431">
        <v>1.4256</v>
      </c>
      <c r="G2431">
        <v>1.4256</v>
      </c>
      <c r="H2431">
        <v>1.4256</v>
      </c>
      <c r="I2431">
        <v>1.4256</v>
      </c>
      <c r="J2431">
        <v>1.4256</v>
      </c>
      <c r="K2431">
        <v>1.4256</v>
      </c>
      <c r="L2431">
        <v>1.4256</v>
      </c>
    </row>
    <row r="2432" spans="1:12" x14ac:dyDescent="0.45">
      <c r="A2432" t="s">
        <v>2052</v>
      </c>
      <c r="B2432">
        <v>2011</v>
      </c>
      <c r="C2432" t="s">
        <v>2011</v>
      </c>
      <c r="D2432">
        <v>4.99E-2</v>
      </c>
      <c r="E2432">
        <v>4.99E-2</v>
      </c>
      <c r="F2432">
        <v>4.99E-2</v>
      </c>
      <c r="G2432">
        <v>4.99E-2</v>
      </c>
      <c r="H2432">
        <v>4.99E-2</v>
      </c>
      <c r="I2432">
        <v>4.99E-2</v>
      </c>
      <c r="J2432">
        <v>4.99E-2</v>
      </c>
      <c r="K2432">
        <v>4.99E-2</v>
      </c>
      <c r="L2432">
        <v>4.99E-2</v>
      </c>
    </row>
    <row r="2433" spans="1:12" x14ac:dyDescent="0.45">
      <c r="A2433" t="s">
        <v>2052</v>
      </c>
      <c r="B2433">
        <v>2011</v>
      </c>
      <c r="C2433" t="s">
        <v>2005</v>
      </c>
      <c r="D2433">
        <v>2.7875999999999999</v>
      </c>
      <c r="E2433">
        <v>2.7875999999999999</v>
      </c>
      <c r="F2433">
        <v>2.7875999999999999</v>
      </c>
      <c r="G2433">
        <v>2.7875999999999999</v>
      </c>
      <c r="H2433">
        <v>2.7875999999999999</v>
      </c>
      <c r="I2433">
        <v>2.7875999999999999</v>
      </c>
      <c r="J2433">
        <v>2.7875999999999999</v>
      </c>
      <c r="K2433">
        <v>2.7875999999999999</v>
      </c>
      <c r="L2433">
        <v>2.7875999999999999</v>
      </c>
    </row>
    <row r="2434" spans="1:12" x14ac:dyDescent="0.45">
      <c r="A2434" t="s">
        <v>2052</v>
      </c>
      <c r="B2434">
        <v>2011</v>
      </c>
      <c r="C2434" t="s">
        <v>2010</v>
      </c>
      <c r="D2434">
        <v>0.24099999999999999</v>
      </c>
      <c r="E2434">
        <v>0.24099999999999999</v>
      </c>
      <c r="F2434">
        <v>0.24099999999999999</v>
      </c>
      <c r="G2434">
        <v>0.24099999999999999</v>
      </c>
      <c r="H2434">
        <v>0.24099999999999999</v>
      </c>
      <c r="I2434">
        <v>0.24099999999999999</v>
      </c>
      <c r="J2434">
        <v>0.24099999999999999</v>
      </c>
      <c r="K2434">
        <v>0.24099999999999999</v>
      </c>
      <c r="L2434">
        <v>0.24099999999999999</v>
      </c>
    </row>
    <row r="2435" spans="1:12" x14ac:dyDescent="0.45">
      <c r="A2435" t="s">
        <v>2052</v>
      </c>
      <c r="B2435">
        <v>2011</v>
      </c>
      <c r="C2435" t="s">
        <v>2008</v>
      </c>
      <c r="D2435">
        <v>0.67269999999999996</v>
      </c>
      <c r="E2435">
        <v>0.67269999999999996</v>
      </c>
      <c r="F2435">
        <v>0.67269999999999996</v>
      </c>
      <c r="G2435">
        <v>0.67269999999999996</v>
      </c>
      <c r="H2435">
        <v>0.67269999999999996</v>
      </c>
      <c r="I2435">
        <v>0.67269999999999996</v>
      </c>
      <c r="J2435">
        <v>0.67269999999999996</v>
      </c>
      <c r="K2435">
        <v>0.67269999999999996</v>
      </c>
      <c r="L2435">
        <v>0.67269999999999996</v>
      </c>
    </row>
    <row r="2436" spans="1:12" x14ac:dyDescent="0.45">
      <c r="A2436" t="s">
        <v>2052</v>
      </c>
      <c r="B2436">
        <v>2011</v>
      </c>
      <c r="C2436" t="s">
        <v>2007</v>
      </c>
      <c r="D2436">
        <v>1.9099999999999999E-2</v>
      </c>
      <c r="E2436">
        <v>1.9099999999999999E-2</v>
      </c>
      <c r="F2436">
        <v>1.9099999999999999E-2</v>
      </c>
      <c r="G2436">
        <v>1.9099999999999999E-2</v>
      </c>
      <c r="H2436">
        <v>1.9099999999999999E-2</v>
      </c>
      <c r="I2436">
        <v>1.9099999999999999E-2</v>
      </c>
      <c r="J2436">
        <v>1.9099999999999999E-2</v>
      </c>
      <c r="K2436">
        <v>1.9099999999999999E-2</v>
      </c>
      <c r="L2436">
        <v>1.9099999999999999E-2</v>
      </c>
    </row>
    <row r="2437" spans="1:12" x14ac:dyDescent="0.45">
      <c r="A2437" t="s">
        <v>2052</v>
      </c>
      <c r="B2437">
        <v>2011</v>
      </c>
      <c r="C2437" t="s">
        <v>2009</v>
      </c>
      <c r="D2437">
        <v>0.37930000000000003</v>
      </c>
      <c r="E2437">
        <v>0.37930000000000003</v>
      </c>
      <c r="F2437">
        <v>0.37930000000000003</v>
      </c>
      <c r="G2437">
        <v>0.37930000000000003</v>
      </c>
      <c r="H2437">
        <v>0.37930000000000003</v>
      </c>
      <c r="I2437">
        <v>0.37930000000000003</v>
      </c>
      <c r="J2437">
        <v>0.37930000000000003</v>
      </c>
      <c r="K2437">
        <v>0.37930000000000003</v>
      </c>
      <c r="L2437">
        <v>0.37930000000000003</v>
      </c>
    </row>
    <row r="2438" spans="1:12" x14ac:dyDescent="0.45">
      <c r="A2438" t="s">
        <v>2053</v>
      </c>
      <c r="B2438">
        <v>2011</v>
      </c>
      <c r="C2438" t="s">
        <v>2007</v>
      </c>
      <c r="D2438">
        <v>7.5999999999999998E-2</v>
      </c>
      <c r="E2438">
        <v>7.5999999999999998E-2</v>
      </c>
      <c r="F2438">
        <v>7.5999999999999998E-2</v>
      </c>
      <c r="G2438">
        <v>7.5999999999999998E-2</v>
      </c>
      <c r="H2438">
        <v>7.5999999999999998E-2</v>
      </c>
      <c r="I2438">
        <v>7.5999999999999998E-2</v>
      </c>
      <c r="J2438">
        <v>7.5999999999999998E-2</v>
      </c>
      <c r="K2438">
        <v>7.5999999999999998E-2</v>
      </c>
      <c r="L2438">
        <v>7.5999999999999998E-2</v>
      </c>
    </row>
    <row r="2439" spans="1:12" x14ac:dyDescent="0.45">
      <c r="A2439" t="s">
        <v>2053</v>
      </c>
      <c r="B2439">
        <v>2011</v>
      </c>
      <c r="C2439" t="s">
        <v>2006</v>
      </c>
      <c r="D2439">
        <v>5.0130999999999997</v>
      </c>
      <c r="E2439">
        <v>5.0130999999999997</v>
      </c>
      <c r="F2439">
        <v>5.0130999999999997</v>
      </c>
      <c r="G2439">
        <v>5.0130999999999997</v>
      </c>
      <c r="H2439">
        <v>5.0130999999999997</v>
      </c>
      <c r="I2439">
        <v>5.0130999999999997</v>
      </c>
      <c r="J2439">
        <v>5.0130999999999997</v>
      </c>
      <c r="K2439">
        <v>5.0130999999999997</v>
      </c>
      <c r="L2439">
        <v>5.0130999999999997</v>
      </c>
    </row>
    <row r="2440" spans="1:12" x14ac:dyDescent="0.45">
      <c r="A2440" t="s">
        <v>2053</v>
      </c>
      <c r="B2440">
        <v>2011</v>
      </c>
      <c r="C2440" t="s">
        <v>2010</v>
      </c>
      <c r="D2440">
        <v>0.95989999999999998</v>
      </c>
      <c r="E2440">
        <v>0.95989999999999998</v>
      </c>
      <c r="F2440">
        <v>0.95989999999999998</v>
      </c>
      <c r="G2440">
        <v>0.95989999999999998</v>
      </c>
      <c r="H2440">
        <v>0.95989999999999998</v>
      </c>
      <c r="I2440">
        <v>0.95989999999999998</v>
      </c>
      <c r="J2440">
        <v>0.95989999999999998</v>
      </c>
      <c r="K2440">
        <v>0.95989999999999998</v>
      </c>
      <c r="L2440">
        <v>0.95989999999999998</v>
      </c>
    </row>
    <row r="2441" spans="1:12" x14ac:dyDescent="0.45">
      <c r="A2441" t="s">
        <v>2053</v>
      </c>
      <c r="B2441">
        <v>2011</v>
      </c>
      <c r="C2441" t="s">
        <v>2005</v>
      </c>
      <c r="D2441">
        <v>10.3489</v>
      </c>
      <c r="E2441">
        <v>10.3489</v>
      </c>
      <c r="F2441">
        <v>10.3489</v>
      </c>
      <c r="G2441">
        <v>10.3489</v>
      </c>
      <c r="H2441">
        <v>10.3489</v>
      </c>
      <c r="I2441">
        <v>10.3489</v>
      </c>
      <c r="J2441">
        <v>10.3489</v>
      </c>
      <c r="K2441">
        <v>10.3489</v>
      </c>
      <c r="L2441">
        <v>10.3489</v>
      </c>
    </row>
    <row r="2442" spans="1:12" x14ac:dyDescent="0.45">
      <c r="A2442" t="s">
        <v>2053</v>
      </c>
      <c r="B2442">
        <v>2011</v>
      </c>
      <c r="C2442" t="s">
        <v>2008</v>
      </c>
      <c r="D2442">
        <v>2.6787999999999998</v>
      </c>
      <c r="E2442">
        <v>2.6787999999999998</v>
      </c>
      <c r="F2442">
        <v>2.6787999999999998</v>
      </c>
      <c r="G2442">
        <v>2.6787999999999998</v>
      </c>
      <c r="H2442">
        <v>2.6787999999999998</v>
      </c>
      <c r="I2442">
        <v>2.6787999999999998</v>
      </c>
      <c r="J2442">
        <v>2.6787999999999998</v>
      </c>
      <c r="K2442">
        <v>2.6787999999999998</v>
      </c>
      <c r="L2442">
        <v>2.6787999999999998</v>
      </c>
    </row>
    <row r="2443" spans="1:12" x14ac:dyDescent="0.45">
      <c r="A2443" t="s">
        <v>2053</v>
      </c>
      <c r="B2443">
        <v>2011</v>
      </c>
      <c r="C2443" t="s">
        <v>2009</v>
      </c>
      <c r="D2443">
        <v>1.4222999999999999</v>
      </c>
      <c r="E2443">
        <v>1.4222999999999999</v>
      </c>
      <c r="F2443">
        <v>1.4222999999999999</v>
      </c>
      <c r="G2443">
        <v>1.4222999999999999</v>
      </c>
      <c r="H2443">
        <v>1.4222999999999999</v>
      </c>
      <c r="I2443">
        <v>1.4222999999999999</v>
      </c>
      <c r="J2443">
        <v>1.4222999999999999</v>
      </c>
      <c r="K2443">
        <v>1.4222999999999999</v>
      </c>
      <c r="L2443">
        <v>1.4222999999999999</v>
      </c>
    </row>
    <row r="2444" spans="1:12" x14ac:dyDescent="0.45">
      <c r="A2444" t="s">
        <v>2053</v>
      </c>
      <c r="B2444">
        <v>2011</v>
      </c>
      <c r="C2444" t="s">
        <v>2011</v>
      </c>
      <c r="D2444">
        <v>0.19869999999999999</v>
      </c>
      <c r="E2444">
        <v>0.19869999999999999</v>
      </c>
      <c r="F2444">
        <v>0.19869999999999999</v>
      </c>
      <c r="G2444">
        <v>0.19869999999999999</v>
      </c>
      <c r="H2444">
        <v>0.19869999999999999</v>
      </c>
      <c r="I2444">
        <v>0.19869999999999999</v>
      </c>
      <c r="J2444">
        <v>0.19869999999999999</v>
      </c>
      <c r="K2444">
        <v>0.19869999999999999</v>
      </c>
      <c r="L2444">
        <v>0.19869999999999999</v>
      </c>
    </row>
    <row r="2445" spans="1:12" x14ac:dyDescent="0.45">
      <c r="A2445" t="s">
        <v>2054</v>
      </c>
      <c r="B2445">
        <v>2011</v>
      </c>
      <c r="C2445" t="s">
        <v>2006</v>
      </c>
      <c r="D2445">
        <v>0.5494</v>
      </c>
      <c r="E2445">
        <v>0.5494</v>
      </c>
      <c r="F2445">
        <v>0.5494</v>
      </c>
      <c r="G2445">
        <v>0.5494</v>
      </c>
      <c r="H2445">
        <v>0.5494</v>
      </c>
      <c r="I2445">
        <v>0.5494</v>
      </c>
      <c r="J2445">
        <v>0.5494</v>
      </c>
      <c r="K2445">
        <v>0.5494</v>
      </c>
      <c r="L2445">
        <v>0.5494</v>
      </c>
    </row>
    <row r="2446" spans="1:12" x14ac:dyDescent="0.45">
      <c r="A2446" t="s">
        <v>2054</v>
      </c>
      <c r="B2446">
        <v>2011</v>
      </c>
      <c r="C2446" t="s">
        <v>2010</v>
      </c>
      <c r="D2446">
        <v>0.1009</v>
      </c>
      <c r="E2446">
        <v>0.1009</v>
      </c>
      <c r="F2446">
        <v>0.1009</v>
      </c>
      <c r="G2446">
        <v>0.1009</v>
      </c>
      <c r="H2446">
        <v>0.1009</v>
      </c>
      <c r="I2446">
        <v>0.1009</v>
      </c>
      <c r="J2446">
        <v>0.1009</v>
      </c>
      <c r="K2446">
        <v>0.1009</v>
      </c>
      <c r="L2446">
        <v>0.1009</v>
      </c>
    </row>
    <row r="2447" spans="1:12" x14ac:dyDescent="0.45">
      <c r="A2447" t="s">
        <v>2054</v>
      </c>
      <c r="B2447">
        <v>2011</v>
      </c>
      <c r="C2447" t="s">
        <v>2009</v>
      </c>
      <c r="D2447">
        <v>0.11990000000000001</v>
      </c>
      <c r="E2447">
        <v>0.11990000000000001</v>
      </c>
      <c r="F2447">
        <v>0.11990000000000001</v>
      </c>
      <c r="G2447">
        <v>0.11990000000000001</v>
      </c>
      <c r="H2447">
        <v>0.11990000000000001</v>
      </c>
      <c r="I2447">
        <v>0.11990000000000001</v>
      </c>
      <c r="J2447">
        <v>0.11990000000000001</v>
      </c>
      <c r="K2447">
        <v>0.11990000000000001</v>
      </c>
      <c r="L2447">
        <v>0.11990000000000001</v>
      </c>
    </row>
    <row r="2448" spans="1:12" x14ac:dyDescent="0.45">
      <c r="A2448" t="s">
        <v>2054</v>
      </c>
      <c r="B2448">
        <v>2011</v>
      </c>
      <c r="C2448" t="s">
        <v>2007</v>
      </c>
      <c r="D2448">
        <v>8.0000000000000002E-3</v>
      </c>
      <c r="E2448">
        <v>8.0000000000000002E-3</v>
      </c>
      <c r="F2448">
        <v>8.0000000000000002E-3</v>
      </c>
      <c r="G2448">
        <v>8.0000000000000002E-3</v>
      </c>
      <c r="H2448">
        <v>8.0000000000000002E-3</v>
      </c>
      <c r="I2448">
        <v>8.0000000000000002E-3</v>
      </c>
      <c r="J2448">
        <v>8.0000000000000002E-3</v>
      </c>
      <c r="K2448">
        <v>8.0000000000000002E-3</v>
      </c>
      <c r="L2448">
        <v>8.0000000000000002E-3</v>
      </c>
    </row>
    <row r="2449" spans="1:12" x14ac:dyDescent="0.45">
      <c r="A2449" t="s">
        <v>2054</v>
      </c>
      <c r="B2449">
        <v>2011</v>
      </c>
      <c r="C2449" t="s">
        <v>2008</v>
      </c>
      <c r="D2449">
        <v>0.28170000000000001</v>
      </c>
      <c r="E2449">
        <v>0.28170000000000001</v>
      </c>
      <c r="F2449">
        <v>0.28170000000000001</v>
      </c>
      <c r="G2449">
        <v>0.28170000000000001</v>
      </c>
      <c r="H2449">
        <v>0.28170000000000001</v>
      </c>
      <c r="I2449">
        <v>0.28170000000000001</v>
      </c>
      <c r="J2449">
        <v>0.28170000000000001</v>
      </c>
      <c r="K2449">
        <v>0.28170000000000001</v>
      </c>
      <c r="L2449">
        <v>0.28170000000000001</v>
      </c>
    </row>
    <row r="2450" spans="1:12" x14ac:dyDescent="0.45">
      <c r="A2450" t="s">
        <v>2054</v>
      </c>
      <c r="B2450">
        <v>2011</v>
      </c>
      <c r="C2450" t="s">
        <v>2005</v>
      </c>
      <c r="D2450">
        <v>1.0808</v>
      </c>
      <c r="E2450">
        <v>1.0808</v>
      </c>
      <c r="F2450">
        <v>1.0808</v>
      </c>
      <c r="G2450">
        <v>1.0808</v>
      </c>
      <c r="H2450">
        <v>1.0808</v>
      </c>
      <c r="I2450">
        <v>1.0808</v>
      </c>
      <c r="J2450">
        <v>1.0808</v>
      </c>
      <c r="K2450">
        <v>1.0808</v>
      </c>
      <c r="L2450">
        <v>1.0808</v>
      </c>
    </row>
    <row r="2451" spans="1:12" x14ac:dyDescent="0.45">
      <c r="A2451" t="s">
        <v>2054</v>
      </c>
      <c r="B2451">
        <v>2011</v>
      </c>
      <c r="C2451" t="s">
        <v>2011</v>
      </c>
      <c r="D2451">
        <v>2.0899999999999998E-2</v>
      </c>
      <c r="E2451">
        <v>2.0899999999999998E-2</v>
      </c>
      <c r="F2451">
        <v>2.0899999999999998E-2</v>
      </c>
      <c r="G2451">
        <v>2.0899999999999998E-2</v>
      </c>
      <c r="H2451">
        <v>2.0899999999999998E-2</v>
      </c>
      <c r="I2451">
        <v>2.0899999999999998E-2</v>
      </c>
      <c r="J2451">
        <v>2.0899999999999998E-2</v>
      </c>
      <c r="K2451">
        <v>2.0899999999999998E-2</v>
      </c>
      <c r="L2451">
        <v>2.0899999999999998E-2</v>
      </c>
    </row>
    <row r="2452" spans="1:12" x14ac:dyDescent="0.45">
      <c r="A2452" t="s">
        <v>2055</v>
      </c>
      <c r="B2452">
        <v>2011</v>
      </c>
      <c r="C2452" t="s">
        <v>2010</v>
      </c>
      <c r="D2452">
        <v>2.52E-2</v>
      </c>
      <c r="E2452">
        <v>2.52E-2</v>
      </c>
      <c r="F2452">
        <v>2.52E-2</v>
      </c>
      <c r="G2452">
        <v>2.52E-2</v>
      </c>
      <c r="H2452">
        <v>2.52E-2</v>
      </c>
      <c r="I2452">
        <v>2.52E-2</v>
      </c>
      <c r="J2452">
        <v>2.52E-2</v>
      </c>
      <c r="K2452">
        <v>2.52E-2</v>
      </c>
      <c r="L2452">
        <v>2.52E-2</v>
      </c>
    </row>
    <row r="2453" spans="1:12" x14ac:dyDescent="0.45">
      <c r="A2453" t="s">
        <v>2055</v>
      </c>
      <c r="B2453">
        <v>2011</v>
      </c>
      <c r="C2453" t="s">
        <v>2007</v>
      </c>
      <c r="D2453">
        <v>2E-3</v>
      </c>
      <c r="E2453">
        <v>2E-3</v>
      </c>
      <c r="F2453">
        <v>2E-3</v>
      </c>
      <c r="G2453">
        <v>2E-3</v>
      </c>
      <c r="H2453">
        <v>2E-3</v>
      </c>
      <c r="I2453">
        <v>2E-3</v>
      </c>
      <c r="J2453">
        <v>2E-3</v>
      </c>
      <c r="K2453">
        <v>2E-3</v>
      </c>
      <c r="L2453">
        <v>2E-3</v>
      </c>
    </row>
    <row r="2454" spans="1:12" x14ac:dyDescent="0.45">
      <c r="A2454" t="s">
        <v>2055</v>
      </c>
      <c r="B2454">
        <v>2011</v>
      </c>
      <c r="C2454" t="s">
        <v>2006</v>
      </c>
      <c r="D2454">
        <v>0.14299999999999999</v>
      </c>
      <c r="E2454">
        <v>0.14299999999999999</v>
      </c>
      <c r="F2454">
        <v>0.14299999999999999</v>
      </c>
      <c r="G2454">
        <v>0.14299999999999999</v>
      </c>
      <c r="H2454">
        <v>0.14299999999999999</v>
      </c>
      <c r="I2454">
        <v>0.14299999999999999</v>
      </c>
      <c r="J2454">
        <v>0.14299999999999999</v>
      </c>
      <c r="K2454">
        <v>0.14299999999999999</v>
      </c>
      <c r="L2454">
        <v>0.14299999999999999</v>
      </c>
    </row>
    <row r="2455" spans="1:12" x14ac:dyDescent="0.45">
      <c r="A2455" t="s">
        <v>2055</v>
      </c>
      <c r="B2455">
        <v>2011</v>
      </c>
      <c r="C2455" t="s">
        <v>2008</v>
      </c>
      <c r="D2455">
        <v>7.0300000000000001E-2</v>
      </c>
      <c r="E2455">
        <v>7.0300000000000001E-2</v>
      </c>
      <c r="F2455">
        <v>7.0300000000000001E-2</v>
      </c>
      <c r="G2455">
        <v>7.0300000000000001E-2</v>
      </c>
      <c r="H2455">
        <v>7.0300000000000001E-2</v>
      </c>
      <c r="I2455">
        <v>7.0300000000000001E-2</v>
      </c>
      <c r="J2455">
        <v>7.0300000000000001E-2</v>
      </c>
      <c r="K2455">
        <v>7.0300000000000001E-2</v>
      </c>
      <c r="L2455">
        <v>7.0300000000000001E-2</v>
      </c>
    </row>
    <row r="2456" spans="1:12" x14ac:dyDescent="0.45">
      <c r="A2456" t="s">
        <v>2055</v>
      </c>
      <c r="B2456">
        <v>2011</v>
      </c>
      <c r="C2456" t="s">
        <v>2011</v>
      </c>
      <c r="D2456">
        <v>5.1999999999999998E-3</v>
      </c>
      <c r="E2456">
        <v>5.1999999999999998E-3</v>
      </c>
      <c r="F2456">
        <v>5.1999999999999998E-3</v>
      </c>
      <c r="G2456">
        <v>5.1999999999999998E-3</v>
      </c>
      <c r="H2456">
        <v>5.1999999999999998E-3</v>
      </c>
      <c r="I2456">
        <v>5.1999999999999998E-3</v>
      </c>
      <c r="J2456">
        <v>5.1999999999999998E-3</v>
      </c>
      <c r="K2456">
        <v>5.1999999999999998E-3</v>
      </c>
      <c r="L2456">
        <v>5.1999999999999998E-3</v>
      </c>
    </row>
    <row r="2457" spans="1:12" x14ac:dyDescent="0.45">
      <c r="A2457" t="s">
        <v>2055</v>
      </c>
      <c r="B2457">
        <v>2011</v>
      </c>
      <c r="C2457" t="s">
        <v>2005</v>
      </c>
      <c r="D2457">
        <v>0.2787</v>
      </c>
      <c r="E2457">
        <v>0.2787</v>
      </c>
      <c r="F2457">
        <v>0.2787</v>
      </c>
      <c r="G2457">
        <v>0.2787</v>
      </c>
      <c r="H2457">
        <v>0.2787</v>
      </c>
      <c r="I2457">
        <v>0.2787</v>
      </c>
      <c r="J2457">
        <v>0.2787</v>
      </c>
      <c r="K2457">
        <v>0.2787</v>
      </c>
      <c r="L2457">
        <v>0.2787</v>
      </c>
    </row>
    <row r="2458" spans="1:12" x14ac:dyDescent="0.45">
      <c r="A2458" t="s">
        <v>2055</v>
      </c>
      <c r="B2458">
        <v>2011</v>
      </c>
      <c r="C2458" t="s">
        <v>2009</v>
      </c>
      <c r="D2458">
        <v>3.3000000000000002E-2</v>
      </c>
      <c r="E2458">
        <v>3.3000000000000002E-2</v>
      </c>
      <c r="F2458">
        <v>3.3000000000000002E-2</v>
      </c>
      <c r="G2458">
        <v>3.3000000000000002E-2</v>
      </c>
      <c r="H2458">
        <v>3.3000000000000002E-2</v>
      </c>
      <c r="I2458">
        <v>3.3000000000000002E-2</v>
      </c>
      <c r="J2458">
        <v>3.3000000000000002E-2</v>
      </c>
      <c r="K2458">
        <v>3.3000000000000002E-2</v>
      </c>
      <c r="L2458">
        <v>3.3000000000000002E-2</v>
      </c>
    </row>
    <row r="2459" spans="1:12" x14ac:dyDescent="0.45">
      <c r="A2459" t="s">
        <v>2056</v>
      </c>
      <c r="B2459">
        <v>2011</v>
      </c>
      <c r="C2459" t="s">
        <v>2010</v>
      </c>
      <c r="D2459">
        <v>0.31069999999999998</v>
      </c>
      <c r="E2459">
        <v>0.31069999999999998</v>
      </c>
      <c r="F2459">
        <v>0.31069999999999998</v>
      </c>
      <c r="G2459">
        <v>0.31069999999999998</v>
      </c>
      <c r="H2459">
        <v>0.31069999999999998</v>
      </c>
      <c r="I2459">
        <v>0.31069999999999998</v>
      </c>
      <c r="J2459">
        <v>0.31069999999999998</v>
      </c>
      <c r="K2459">
        <v>0.31069999999999998</v>
      </c>
      <c r="L2459">
        <v>0.31069999999999998</v>
      </c>
    </row>
    <row r="2460" spans="1:12" x14ac:dyDescent="0.45">
      <c r="A2460" t="s">
        <v>2056</v>
      </c>
      <c r="B2460">
        <v>2011</v>
      </c>
      <c r="C2460" t="s">
        <v>2008</v>
      </c>
      <c r="D2460">
        <v>0.86719999999999997</v>
      </c>
      <c r="E2460">
        <v>0.86719999999999997</v>
      </c>
      <c r="F2460">
        <v>0.86719999999999997</v>
      </c>
      <c r="G2460">
        <v>0.86719999999999997</v>
      </c>
      <c r="H2460">
        <v>0.86719999999999997</v>
      </c>
      <c r="I2460">
        <v>0.86719999999999997</v>
      </c>
      <c r="J2460">
        <v>0.86719999999999997</v>
      </c>
      <c r="K2460">
        <v>0.86719999999999997</v>
      </c>
      <c r="L2460">
        <v>0.86719999999999997</v>
      </c>
    </row>
    <row r="2461" spans="1:12" x14ac:dyDescent="0.45">
      <c r="A2461" t="s">
        <v>2056</v>
      </c>
      <c r="B2461">
        <v>2011</v>
      </c>
      <c r="C2461" t="s">
        <v>2005</v>
      </c>
      <c r="D2461">
        <v>3.4413</v>
      </c>
      <c r="E2461">
        <v>3.4413</v>
      </c>
      <c r="F2461">
        <v>3.4413</v>
      </c>
      <c r="G2461">
        <v>3.4413</v>
      </c>
      <c r="H2461">
        <v>3.4413</v>
      </c>
      <c r="I2461">
        <v>3.4413</v>
      </c>
      <c r="J2461">
        <v>3.4413</v>
      </c>
      <c r="K2461">
        <v>3.4413</v>
      </c>
      <c r="L2461">
        <v>3.4413</v>
      </c>
    </row>
    <row r="2462" spans="1:12" x14ac:dyDescent="0.45">
      <c r="A2462" t="s">
        <v>2056</v>
      </c>
      <c r="B2462">
        <v>2011</v>
      </c>
      <c r="C2462" t="s">
        <v>2011</v>
      </c>
      <c r="D2462">
        <v>6.4299999999999996E-2</v>
      </c>
      <c r="E2462">
        <v>6.4299999999999996E-2</v>
      </c>
      <c r="F2462">
        <v>6.4299999999999996E-2</v>
      </c>
      <c r="G2462">
        <v>6.4299999999999996E-2</v>
      </c>
      <c r="H2462">
        <v>6.4299999999999996E-2</v>
      </c>
      <c r="I2462">
        <v>6.4299999999999996E-2</v>
      </c>
      <c r="J2462">
        <v>6.4299999999999996E-2</v>
      </c>
      <c r="K2462">
        <v>6.4299999999999996E-2</v>
      </c>
      <c r="L2462">
        <v>6.4299999999999996E-2</v>
      </c>
    </row>
    <row r="2463" spans="1:12" x14ac:dyDescent="0.45">
      <c r="A2463" t="s">
        <v>2056</v>
      </c>
      <c r="B2463">
        <v>2011</v>
      </c>
      <c r="C2463" t="s">
        <v>2007</v>
      </c>
      <c r="D2463">
        <v>2.46E-2</v>
      </c>
      <c r="E2463">
        <v>2.46E-2</v>
      </c>
      <c r="F2463">
        <v>2.46E-2</v>
      </c>
      <c r="G2463">
        <v>2.46E-2</v>
      </c>
      <c r="H2463">
        <v>2.46E-2</v>
      </c>
      <c r="I2463">
        <v>2.46E-2</v>
      </c>
      <c r="J2463">
        <v>2.46E-2</v>
      </c>
      <c r="K2463">
        <v>2.46E-2</v>
      </c>
      <c r="L2463">
        <v>2.46E-2</v>
      </c>
    </row>
    <row r="2464" spans="1:12" x14ac:dyDescent="0.45">
      <c r="A2464" t="s">
        <v>2056</v>
      </c>
      <c r="B2464">
        <v>2011</v>
      </c>
      <c r="C2464" t="s">
        <v>2006</v>
      </c>
      <c r="D2464">
        <v>1.7050000000000001</v>
      </c>
      <c r="E2464">
        <v>1.7050000000000001</v>
      </c>
      <c r="F2464">
        <v>1.7050000000000001</v>
      </c>
      <c r="G2464">
        <v>1.7050000000000001</v>
      </c>
      <c r="H2464">
        <v>1.7050000000000001</v>
      </c>
      <c r="I2464">
        <v>1.7050000000000001</v>
      </c>
      <c r="J2464">
        <v>1.7050000000000001</v>
      </c>
      <c r="K2464">
        <v>1.7050000000000001</v>
      </c>
      <c r="L2464">
        <v>1.7050000000000001</v>
      </c>
    </row>
    <row r="2465" spans="1:12" x14ac:dyDescent="0.45">
      <c r="A2465" t="s">
        <v>2056</v>
      </c>
      <c r="B2465">
        <v>2011</v>
      </c>
      <c r="C2465" t="s">
        <v>2009</v>
      </c>
      <c r="D2465">
        <v>0.46949999999999997</v>
      </c>
      <c r="E2465">
        <v>0.46949999999999997</v>
      </c>
      <c r="F2465">
        <v>0.46949999999999997</v>
      </c>
      <c r="G2465">
        <v>0.46949999999999997</v>
      </c>
      <c r="H2465">
        <v>0.46949999999999997</v>
      </c>
      <c r="I2465">
        <v>0.46949999999999997</v>
      </c>
      <c r="J2465">
        <v>0.46949999999999997</v>
      </c>
      <c r="K2465">
        <v>0.46949999999999997</v>
      </c>
      <c r="L2465">
        <v>0.46949999999999997</v>
      </c>
    </row>
    <row r="2466" spans="1:12" x14ac:dyDescent="0.45">
      <c r="A2466" t="s">
        <v>2057</v>
      </c>
      <c r="B2466">
        <v>2011</v>
      </c>
      <c r="C2466" t="s">
        <v>2007</v>
      </c>
      <c r="D2466">
        <v>2.06E-2</v>
      </c>
      <c r="E2466">
        <v>2.06E-2</v>
      </c>
      <c r="F2466">
        <v>2.06E-2</v>
      </c>
      <c r="G2466">
        <v>2.06E-2</v>
      </c>
      <c r="H2466">
        <v>2.06E-2</v>
      </c>
      <c r="I2466">
        <v>2.06E-2</v>
      </c>
      <c r="J2466">
        <v>2.06E-2</v>
      </c>
      <c r="K2466">
        <v>2.06E-2</v>
      </c>
      <c r="L2466">
        <v>2.06E-2</v>
      </c>
    </row>
    <row r="2467" spans="1:12" x14ac:dyDescent="0.45">
      <c r="A2467" t="s">
        <v>2057</v>
      </c>
      <c r="B2467">
        <v>2011</v>
      </c>
      <c r="C2467" t="s">
        <v>2008</v>
      </c>
      <c r="D2467">
        <v>0.72440000000000004</v>
      </c>
      <c r="E2467">
        <v>0.72440000000000004</v>
      </c>
      <c r="F2467">
        <v>0.72440000000000004</v>
      </c>
      <c r="G2467">
        <v>0.72440000000000004</v>
      </c>
      <c r="H2467">
        <v>0.72440000000000004</v>
      </c>
      <c r="I2467">
        <v>0.72440000000000004</v>
      </c>
      <c r="J2467">
        <v>0.72440000000000004</v>
      </c>
      <c r="K2467">
        <v>0.72440000000000004</v>
      </c>
      <c r="L2467">
        <v>0.72440000000000004</v>
      </c>
    </row>
    <row r="2468" spans="1:12" x14ac:dyDescent="0.45">
      <c r="A2468" t="s">
        <v>2057</v>
      </c>
      <c r="B2468">
        <v>2011</v>
      </c>
      <c r="C2468" t="s">
        <v>2005</v>
      </c>
      <c r="D2468">
        <v>2.5123000000000002</v>
      </c>
      <c r="E2468">
        <v>2.5123000000000002</v>
      </c>
      <c r="F2468">
        <v>2.5123000000000002</v>
      </c>
      <c r="G2468">
        <v>2.5123000000000002</v>
      </c>
      <c r="H2468">
        <v>2.5123000000000002</v>
      </c>
      <c r="I2468">
        <v>2.5123000000000002</v>
      </c>
      <c r="J2468">
        <v>2.5123000000000002</v>
      </c>
      <c r="K2468">
        <v>2.5123000000000002</v>
      </c>
      <c r="L2468">
        <v>2.5123000000000002</v>
      </c>
    </row>
    <row r="2469" spans="1:12" x14ac:dyDescent="0.45">
      <c r="A2469" t="s">
        <v>2057</v>
      </c>
      <c r="B2469">
        <v>2011</v>
      </c>
      <c r="C2469" t="s">
        <v>2006</v>
      </c>
      <c r="D2469">
        <v>1.2084999999999999</v>
      </c>
      <c r="E2469">
        <v>1.2084999999999999</v>
      </c>
      <c r="F2469">
        <v>1.2084999999999999</v>
      </c>
      <c r="G2469">
        <v>1.2084999999999999</v>
      </c>
      <c r="H2469">
        <v>1.2084999999999999</v>
      </c>
      <c r="I2469">
        <v>1.2084999999999999</v>
      </c>
      <c r="J2469">
        <v>1.2084999999999999</v>
      </c>
      <c r="K2469">
        <v>1.2084999999999999</v>
      </c>
      <c r="L2469">
        <v>1.2084999999999999</v>
      </c>
    </row>
    <row r="2470" spans="1:12" x14ac:dyDescent="0.45">
      <c r="A2470" t="s">
        <v>2057</v>
      </c>
      <c r="B2470">
        <v>2011</v>
      </c>
      <c r="C2470" t="s">
        <v>2009</v>
      </c>
      <c r="D2470">
        <v>0.2455</v>
      </c>
      <c r="E2470">
        <v>0.2455</v>
      </c>
      <c r="F2470">
        <v>0.2455</v>
      </c>
      <c r="G2470">
        <v>0.2455</v>
      </c>
      <c r="H2470">
        <v>0.2455</v>
      </c>
      <c r="I2470">
        <v>0.2455</v>
      </c>
      <c r="J2470">
        <v>0.2455</v>
      </c>
      <c r="K2470">
        <v>0.2455</v>
      </c>
      <c r="L2470">
        <v>0.2455</v>
      </c>
    </row>
    <row r="2471" spans="1:12" x14ac:dyDescent="0.45">
      <c r="A2471" t="s">
        <v>2057</v>
      </c>
      <c r="B2471">
        <v>2011</v>
      </c>
      <c r="C2471" t="s">
        <v>2010</v>
      </c>
      <c r="D2471">
        <v>0.2596</v>
      </c>
      <c r="E2471">
        <v>0.2596</v>
      </c>
      <c r="F2471">
        <v>0.2596</v>
      </c>
      <c r="G2471">
        <v>0.2596</v>
      </c>
      <c r="H2471">
        <v>0.2596</v>
      </c>
      <c r="I2471">
        <v>0.2596</v>
      </c>
      <c r="J2471">
        <v>0.2596</v>
      </c>
      <c r="K2471">
        <v>0.2596</v>
      </c>
      <c r="L2471">
        <v>0.2596</v>
      </c>
    </row>
    <row r="2472" spans="1:12" x14ac:dyDescent="0.45">
      <c r="A2472" t="s">
        <v>2057</v>
      </c>
      <c r="B2472">
        <v>2011</v>
      </c>
      <c r="C2472" t="s">
        <v>2011</v>
      </c>
      <c r="D2472">
        <v>5.3699999999999998E-2</v>
      </c>
      <c r="E2472">
        <v>5.3699999999999998E-2</v>
      </c>
      <c r="F2472">
        <v>5.3699999999999998E-2</v>
      </c>
      <c r="G2472">
        <v>5.3699999999999998E-2</v>
      </c>
      <c r="H2472">
        <v>5.3699999999999998E-2</v>
      </c>
      <c r="I2472">
        <v>5.3699999999999998E-2</v>
      </c>
      <c r="J2472">
        <v>5.3699999999999998E-2</v>
      </c>
      <c r="K2472">
        <v>5.3699999999999998E-2</v>
      </c>
      <c r="L2472">
        <v>5.3699999999999998E-2</v>
      </c>
    </row>
    <row r="2473" spans="1:12" x14ac:dyDescent="0.45">
      <c r="A2473" t="s">
        <v>2058</v>
      </c>
      <c r="B2473">
        <v>2011</v>
      </c>
      <c r="C2473" t="s">
        <v>2007</v>
      </c>
      <c r="D2473">
        <v>1.6000000000000001E-3</v>
      </c>
      <c r="E2473">
        <v>1.6000000000000001E-3</v>
      </c>
      <c r="F2473">
        <v>1.6000000000000001E-3</v>
      </c>
      <c r="G2473">
        <v>1.6000000000000001E-3</v>
      </c>
      <c r="H2473">
        <v>1.6000000000000001E-3</v>
      </c>
      <c r="I2473">
        <v>1.6000000000000001E-3</v>
      </c>
      <c r="J2473">
        <v>1.6000000000000001E-3</v>
      </c>
      <c r="K2473">
        <v>1.6000000000000001E-3</v>
      </c>
      <c r="L2473">
        <v>1.6000000000000001E-3</v>
      </c>
    </row>
    <row r="2474" spans="1:12" x14ac:dyDescent="0.45">
      <c r="A2474" t="s">
        <v>2058</v>
      </c>
      <c r="B2474">
        <v>2011</v>
      </c>
      <c r="C2474" t="s">
        <v>2005</v>
      </c>
      <c r="D2474">
        <v>0.20699999999999999</v>
      </c>
      <c r="E2474">
        <v>0.20699999999999999</v>
      </c>
      <c r="F2474">
        <v>0.20699999999999999</v>
      </c>
      <c r="G2474">
        <v>0.20699999999999999</v>
      </c>
      <c r="H2474">
        <v>0.20699999999999999</v>
      </c>
      <c r="I2474">
        <v>0.20699999999999999</v>
      </c>
      <c r="J2474">
        <v>0.20699999999999999</v>
      </c>
      <c r="K2474">
        <v>0.20699999999999999</v>
      </c>
      <c r="L2474">
        <v>0.20699999999999999</v>
      </c>
    </row>
    <row r="2475" spans="1:12" x14ac:dyDescent="0.45">
      <c r="A2475" t="s">
        <v>2058</v>
      </c>
      <c r="B2475">
        <v>2011</v>
      </c>
      <c r="C2475" t="s">
        <v>2011</v>
      </c>
      <c r="D2475">
        <v>4.1999999999999997E-3</v>
      </c>
      <c r="E2475">
        <v>4.1999999999999997E-3</v>
      </c>
      <c r="F2475">
        <v>4.1999999999999997E-3</v>
      </c>
      <c r="G2475">
        <v>4.1999999999999997E-3</v>
      </c>
      <c r="H2475">
        <v>4.1999999999999997E-3</v>
      </c>
      <c r="I2475">
        <v>4.1999999999999997E-3</v>
      </c>
      <c r="J2475">
        <v>4.1999999999999997E-3</v>
      </c>
      <c r="K2475">
        <v>4.1999999999999997E-3</v>
      </c>
      <c r="L2475">
        <v>4.1999999999999997E-3</v>
      </c>
    </row>
    <row r="2476" spans="1:12" x14ac:dyDescent="0.45">
      <c r="A2476" t="s">
        <v>2058</v>
      </c>
      <c r="B2476">
        <v>2011</v>
      </c>
      <c r="C2476" t="s">
        <v>2010</v>
      </c>
      <c r="D2476">
        <v>2.01E-2</v>
      </c>
      <c r="E2476">
        <v>2.01E-2</v>
      </c>
      <c r="F2476">
        <v>2.01E-2</v>
      </c>
      <c r="G2476">
        <v>2.01E-2</v>
      </c>
      <c r="H2476">
        <v>2.01E-2</v>
      </c>
      <c r="I2476">
        <v>2.01E-2</v>
      </c>
      <c r="J2476">
        <v>2.01E-2</v>
      </c>
      <c r="K2476">
        <v>2.01E-2</v>
      </c>
      <c r="L2476">
        <v>2.01E-2</v>
      </c>
    </row>
    <row r="2477" spans="1:12" x14ac:dyDescent="0.45">
      <c r="A2477" t="s">
        <v>2058</v>
      </c>
      <c r="B2477">
        <v>2011</v>
      </c>
      <c r="C2477" t="s">
        <v>2006</v>
      </c>
      <c r="D2477">
        <v>8.8700000000000001E-2</v>
      </c>
      <c r="E2477">
        <v>8.8700000000000001E-2</v>
      </c>
      <c r="F2477">
        <v>8.8700000000000001E-2</v>
      </c>
      <c r="G2477">
        <v>8.8700000000000001E-2</v>
      </c>
      <c r="H2477">
        <v>8.8700000000000001E-2</v>
      </c>
      <c r="I2477">
        <v>8.8700000000000001E-2</v>
      </c>
      <c r="J2477">
        <v>8.8700000000000001E-2</v>
      </c>
      <c r="K2477">
        <v>8.8700000000000001E-2</v>
      </c>
      <c r="L2477">
        <v>8.8700000000000001E-2</v>
      </c>
    </row>
    <row r="2478" spans="1:12" x14ac:dyDescent="0.45">
      <c r="A2478" t="s">
        <v>2058</v>
      </c>
      <c r="B2478">
        <v>2011</v>
      </c>
      <c r="C2478" t="s">
        <v>2009</v>
      </c>
      <c r="D2478">
        <v>3.6200000000000003E-2</v>
      </c>
      <c r="E2478">
        <v>3.6200000000000003E-2</v>
      </c>
      <c r="F2478">
        <v>3.6200000000000003E-2</v>
      </c>
      <c r="G2478">
        <v>3.6200000000000003E-2</v>
      </c>
      <c r="H2478">
        <v>3.6200000000000003E-2</v>
      </c>
      <c r="I2478">
        <v>3.6200000000000003E-2</v>
      </c>
      <c r="J2478">
        <v>3.6200000000000003E-2</v>
      </c>
      <c r="K2478">
        <v>3.6200000000000003E-2</v>
      </c>
      <c r="L2478">
        <v>3.6200000000000003E-2</v>
      </c>
    </row>
    <row r="2479" spans="1:12" x14ac:dyDescent="0.45">
      <c r="A2479" t="s">
        <v>2058</v>
      </c>
      <c r="B2479">
        <v>2011</v>
      </c>
      <c r="C2479" t="s">
        <v>2008</v>
      </c>
      <c r="D2479">
        <v>5.62E-2</v>
      </c>
      <c r="E2479">
        <v>5.62E-2</v>
      </c>
      <c r="F2479">
        <v>5.62E-2</v>
      </c>
      <c r="G2479">
        <v>5.62E-2</v>
      </c>
      <c r="H2479">
        <v>5.62E-2</v>
      </c>
      <c r="I2479">
        <v>5.62E-2</v>
      </c>
      <c r="J2479">
        <v>5.62E-2</v>
      </c>
      <c r="K2479">
        <v>5.62E-2</v>
      </c>
      <c r="L2479">
        <v>5.62E-2</v>
      </c>
    </row>
    <row r="2480" spans="1:12" x14ac:dyDescent="0.45">
      <c r="A2480" t="s">
        <v>2059</v>
      </c>
      <c r="B2480">
        <v>2011</v>
      </c>
      <c r="C2480" t="s">
        <v>2010</v>
      </c>
      <c r="D2480">
        <v>7.0199999999999999E-2</v>
      </c>
      <c r="E2480">
        <v>7.0199999999999999E-2</v>
      </c>
      <c r="F2480">
        <v>7.0199999999999999E-2</v>
      </c>
      <c r="G2480">
        <v>7.0199999999999999E-2</v>
      </c>
      <c r="H2480">
        <v>7.0199999999999999E-2</v>
      </c>
      <c r="I2480">
        <v>7.0199999999999999E-2</v>
      </c>
      <c r="J2480">
        <v>7.0199999999999999E-2</v>
      </c>
      <c r="K2480">
        <v>7.0199999999999999E-2</v>
      </c>
      <c r="L2480">
        <v>7.0199999999999999E-2</v>
      </c>
    </row>
    <row r="2481" spans="1:12" x14ac:dyDescent="0.45">
      <c r="A2481" t="s">
        <v>2059</v>
      </c>
      <c r="B2481">
        <v>2011</v>
      </c>
      <c r="C2481" t="s">
        <v>2009</v>
      </c>
      <c r="D2481">
        <v>0.1149</v>
      </c>
      <c r="E2481">
        <v>0.1149</v>
      </c>
      <c r="F2481">
        <v>0.1149</v>
      </c>
      <c r="G2481">
        <v>0.1149</v>
      </c>
      <c r="H2481">
        <v>0.1149</v>
      </c>
      <c r="I2481">
        <v>0.1149</v>
      </c>
      <c r="J2481">
        <v>0.1149</v>
      </c>
      <c r="K2481">
        <v>0.1149</v>
      </c>
      <c r="L2481">
        <v>0.1149</v>
      </c>
    </row>
    <row r="2482" spans="1:12" x14ac:dyDescent="0.45">
      <c r="A2482" t="s">
        <v>2059</v>
      </c>
      <c r="B2482">
        <v>2011</v>
      </c>
      <c r="C2482" t="s">
        <v>2007</v>
      </c>
      <c r="D2482">
        <v>5.5999999999999999E-3</v>
      </c>
      <c r="E2482">
        <v>5.5999999999999999E-3</v>
      </c>
      <c r="F2482">
        <v>5.5999999999999999E-3</v>
      </c>
      <c r="G2482">
        <v>5.5999999999999999E-3</v>
      </c>
      <c r="H2482">
        <v>5.5999999999999999E-3</v>
      </c>
      <c r="I2482">
        <v>5.5999999999999999E-3</v>
      </c>
      <c r="J2482">
        <v>5.5999999999999999E-3</v>
      </c>
      <c r="K2482">
        <v>5.5999999999999999E-3</v>
      </c>
      <c r="L2482">
        <v>5.5999999999999999E-3</v>
      </c>
    </row>
    <row r="2483" spans="1:12" x14ac:dyDescent="0.45">
      <c r="A2483" t="s">
        <v>2059</v>
      </c>
      <c r="B2483">
        <v>2011</v>
      </c>
      <c r="C2483" t="s">
        <v>2011</v>
      </c>
      <c r="D2483">
        <v>1.4500000000000001E-2</v>
      </c>
      <c r="E2483">
        <v>1.4500000000000001E-2</v>
      </c>
      <c r="F2483">
        <v>1.4500000000000001E-2</v>
      </c>
      <c r="G2483">
        <v>1.4500000000000001E-2</v>
      </c>
      <c r="H2483">
        <v>1.4500000000000001E-2</v>
      </c>
      <c r="I2483">
        <v>1.4500000000000001E-2</v>
      </c>
      <c r="J2483">
        <v>1.4500000000000001E-2</v>
      </c>
      <c r="K2483">
        <v>1.4500000000000001E-2</v>
      </c>
      <c r="L2483">
        <v>1.4500000000000001E-2</v>
      </c>
    </row>
    <row r="2484" spans="1:12" x14ac:dyDescent="0.45">
      <c r="A2484" t="s">
        <v>2059</v>
      </c>
      <c r="B2484">
        <v>2011</v>
      </c>
      <c r="C2484" t="s">
        <v>2006</v>
      </c>
      <c r="D2484">
        <v>0.36349999999999999</v>
      </c>
      <c r="E2484">
        <v>0.36349999999999999</v>
      </c>
      <c r="F2484">
        <v>0.36349999999999999</v>
      </c>
      <c r="G2484">
        <v>0.36349999999999999</v>
      </c>
      <c r="H2484">
        <v>0.36349999999999999</v>
      </c>
      <c r="I2484">
        <v>0.36349999999999999</v>
      </c>
      <c r="J2484">
        <v>0.36349999999999999</v>
      </c>
      <c r="K2484">
        <v>0.36349999999999999</v>
      </c>
      <c r="L2484">
        <v>0.36349999999999999</v>
      </c>
    </row>
    <row r="2485" spans="1:12" x14ac:dyDescent="0.45">
      <c r="A2485" t="s">
        <v>2059</v>
      </c>
      <c r="B2485">
        <v>2011</v>
      </c>
      <c r="C2485" t="s">
        <v>2008</v>
      </c>
      <c r="D2485">
        <v>0.1958</v>
      </c>
      <c r="E2485">
        <v>0.1958</v>
      </c>
      <c r="F2485">
        <v>0.1958</v>
      </c>
      <c r="G2485">
        <v>0.1958</v>
      </c>
      <c r="H2485">
        <v>0.1958</v>
      </c>
      <c r="I2485">
        <v>0.1958</v>
      </c>
      <c r="J2485">
        <v>0.1958</v>
      </c>
      <c r="K2485">
        <v>0.1958</v>
      </c>
      <c r="L2485">
        <v>0.1958</v>
      </c>
    </row>
    <row r="2486" spans="1:12" x14ac:dyDescent="0.45">
      <c r="A2486" t="s">
        <v>2059</v>
      </c>
      <c r="B2486">
        <v>2011</v>
      </c>
      <c r="C2486" t="s">
        <v>2005</v>
      </c>
      <c r="D2486">
        <v>0.76449999999999996</v>
      </c>
      <c r="E2486">
        <v>0.76449999999999996</v>
      </c>
      <c r="F2486">
        <v>0.76449999999999996</v>
      </c>
      <c r="G2486">
        <v>0.76449999999999996</v>
      </c>
      <c r="H2486">
        <v>0.76449999999999996</v>
      </c>
      <c r="I2486">
        <v>0.76449999999999996</v>
      </c>
      <c r="J2486">
        <v>0.76449999999999996</v>
      </c>
      <c r="K2486">
        <v>0.76449999999999996</v>
      </c>
      <c r="L2486">
        <v>0.76449999999999996</v>
      </c>
    </row>
    <row r="2487" spans="1:12" x14ac:dyDescent="0.45">
      <c r="A2487" t="s">
        <v>2060</v>
      </c>
      <c r="B2487">
        <v>2011</v>
      </c>
      <c r="C2487" t="s">
        <v>2006</v>
      </c>
      <c r="D2487">
        <v>1.1701999999999999</v>
      </c>
      <c r="E2487">
        <v>1.1701999999999999</v>
      </c>
      <c r="F2487">
        <v>1.1701999999999999</v>
      </c>
      <c r="G2487">
        <v>1.1701999999999999</v>
      </c>
      <c r="H2487">
        <v>1.1701999999999999</v>
      </c>
      <c r="I2487">
        <v>1.1701999999999999</v>
      </c>
      <c r="J2487">
        <v>1.1701999999999999</v>
      </c>
      <c r="K2487">
        <v>1.1701999999999999</v>
      </c>
      <c r="L2487">
        <v>1.1701999999999999</v>
      </c>
    </row>
    <row r="2488" spans="1:12" x14ac:dyDescent="0.45">
      <c r="A2488" t="s">
        <v>2060</v>
      </c>
      <c r="B2488">
        <v>2011</v>
      </c>
      <c r="C2488" t="s">
        <v>2009</v>
      </c>
      <c r="D2488">
        <v>0.3301</v>
      </c>
      <c r="E2488">
        <v>0.3301</v>
      </c>
      <c r="F2488">
        <v>0.3301</v>
      </c>
      <c r="G2488">
        <v>0.3301</v>
      </c>
      <c r="H2488">
        <v>0.3301</v>
      </c>
      <c r="I2488">
        <v>0.3301</v>
      </c>
      <c r="J2488">
        <v>0.3301</v>
      </c>
      <c r="K2488">
        <v>0.3301</v>
      </c>
      <c r="L2488">
        <v>0.3301</v>
      </c>
    </row>
    <row r="2489" spans="1:12" x14ac:dyDescent="0.45">
      <c r="A2489" t="s">
        <v>2060</v>
      </c>
      <c r="B2489">
        <v>2011</v>
      </c>
      <c r="C2489" t="s">
        <v>2008</v>
      </c>
      <c r="D2489">
        <v>0.61660000000000004</v>
      </c>
      <c r="E2489">
        <v>0.61660000000000004</v>
      </c>
      <c r="F2489">
        <v>0.61660000000000004</v>
      </c>
      <c r="G2489">
        <v>0.61660000000000004</v>
      </c>
      <c r="H2489">
        <v>0.61660000000000004</v>
      </c>
      <c r="I2489">
        <v>0.61660000000000004</v>
      </c>
      <c r="J2489">
        <v>0.61660000000000004</v>
      </c>
      <c r="K2489">
        <v>0.61660000000000004</v>
      </c>
      <c r="L2489">
        <v>0.61660000000000004</v>
      </c>
    </row>
    <row r="2490" spans="1:12" x14ac:dyDescent="0.45">
      <c r="A2490" t="s">
        <v>2060</v>
      </c>
      <c r="B2490">
        <v>2011</v>
      </c>
      <c r="C2490" t="s">
        <v>2005</v>
      </c>
      <c r="D2490">
        <v>2.4009999999999998</v>
      </c>
      <c r="E2490">
        <v>2.4009999999999998</v>
      </c>
      <c r="F2490">
        <v>2.4009999999999998</v>
      </c>
      <c r="G2490">
        <v>2.4009999999999998</v>
      </c>
      <c r="H2490">
        <v>2.4009999999999998</v>
      </c>
      <c r="I2490">
        <v>2.4009999999999998</v>
      </c>
      <c r="J2490">
        <v>2.4009999999999998</v>
      </c>
      <c r="K2490">
        <v>2.4009999999999998</v>
      </c>
      <c r="L2490">
        <v>2.4009999999999998</v>
      </c>
    </row>
    <row r="2491" spans="1:12" x14ac:dyDescent="0.45">
      <c r="A2491" t="s">
        <v>2060</v>
      </c>
      <c r="B2491">
        <v>2011</v>
      </c>
      <c r="C2491" t="s">
        <v>2011</v>
      </c>
      <c r="D2491">
        <v>4.5699999999999998E-2</v>
      </c>
      <c r="E2491">
        <v>4.5699999999999998E-2</v>
      </c>
      <c r="F2491">
        <v>4.5699999999999998E-2</v>
      </c>
      <c r="G2491">
        <v>4.5699999999999998E-2</v>
      </c>
      <c r="H2491">
        <v>4.5699999999999998E-2</v>
      </c>
      <c r="I2491">
        <v>4.5699999999999998E-2</v>
      </c>
      <c r="J2491">
        <v>4.5699999999999998E-2</v>
      </c>
      <c r="K2491">
        <v>4.5699999999999998E-2</v>
      </c>
      <c r="L2491">
        <v>4.5699999999999998E-2</v>
      </c>
    </row>
    <row r="2492" spans="1:12" x14ac:dyDescent="0.45">
      <c r="A2492" t="s">
        <v>2060</v>
      </c>
      <c r="B2492">
        <v>2011</v>
      </c>
      <c r="C2492" t="s">
        <v>2007</v>
      </c>
      <c r="D2492">
        <v>1.7500000000000002E-2</v>
      </c>
      <c r="E2492">
        <v>1.7500000000000002E-2</v>
      </c>
      <c r="F2492">
        <v>1.7500000000000002E-2</v>
      </c>
      <c r="G2492">
        <v>1.7500000000000002E-2</v>
      </c>
      <c r="H2492">
        <v>1.7500000000000002E-2</v>
      </c>
      <c r="I2492">
        <v>1.7500000000000002E-2</v>
      </c>
      <c r="J2492">
        <v>1.7500000000000002E-2</v>
      </c>
      <c r="K2492">
        <v>1.7500000000000002E-2</v>
      </c>
      <c r="L2492">
        <v>1.7500000000000002E-2</v>
      </c>
    </row>
    <row r="2493" spans="1:12" x14ac:dyDescent="0.45">
      <c r="A2493" t="s">
        <v>2060</v>
      </c>
      <c r="B2493">
        <v>2011</v>
      </c>
      <c r="C2493" t="s">
        <v>2010</v>
      </c>
      <c r="D2493">
        <v>0.22090000000000001</v>
      </c>
      <c r="E2493">
        <v>0.22090000000000001</v>
      </c>
      <c r="F2493">
        <v>0.22090000000000001</v>
      </c>
      <c r="G2493">
        <v>0.22090000000000001</v>
      </c>
      <c r="H2493">
        <v>0.22090000000000001</v>
      </c>
      <c r="I2493">
        <v>0.22090000000000001</v>
      </c>
      <c r="J2493">
        <v>0.22090000000000001</v>
      </c>
      <c r="K2493">
        <v>0.22090000000000001</v>
      </c>
      <c r="L2493">
        <v>0.22090000000000001</v>
      </c>
    </row>
    <row r="2494" spans="1:12" x14ac:dyDescent="0.45">
      <c r="A2494" t="s">
        <v>2061</v>
      </c>
      <c r="B2494">
        <v>2011</v>
      </c>
      <c r="C2494" t="s">
        <v>2008</v>
      </c>
      <c r="D2494">
        <v>5.5899999999999998E-2</v>
      </c>
      <c r="E2494">
        <v>5.5899999999999998E-2</v>
      </c>
      <c r="F2494">
        <v>5.5899999999999998E-2</v>
      </c>
      <c r="G2494">
        <v>5.5899999999999998E-2</v>
      </c>
      <c r="H2494">
        <v>5.5899999999999998E-2</v>
      </c>
      <c r="I2494">
        <v>5.5899999999999998E-2</v>
      </c>
      <c r="J2494">
        <v>5.5899999999999998E-2</v>
      </c>
      <c r="K2494">
        <v>5.5899999999999998E-2</v>
      </c>
      <c r="L2494">
        <v>5.5899999999999998E-2</v>
      </c>
    </row>
    <row r="2495" spans="1:12" x14ac:dyDescent="0.45">
      <c r="A2495" t="s">
        <v>2061</v>
      </c>
      <c r="B2495">
        <v>2011</v>
      </c>
      <c r="C2495" t="s">
        <v>2005</v>
      </c>
      <c r="D2495">
        <v>0.28079999999999999</v>
      </c>
      <c r="E2495">
        <v>0.28079999999999999</v>
      </c>
      <c r="F2495">
        <v>0.28079999999999999</v>
      </c>
      <c r="G2495">
        <v>0.28079999999999999</v>
      </c>
      <c r="H2495">
        <v>0.28079999999999999</v>
      </c>
      <c r="I2495">
        <v>0.28079999999999999</v>
      </c>
      <c r="J2495">
        <v>0.28079999999999999</v>
      </c>
      <c r="K2495">
        <v>0.28079999999999999</v>
      </c>
      <c r="L2495">
        <v>0.28079999999999999</v>
      </c>
    </row>
    <row r="2496" spans="1:12" x14ac:dyDescent="0.45">
      <c r="A2496" t="s">
        <v>2061</v>
      </c>
      <c r="B2496">
        <v>2011</v>
      </c>
      <c r="C2496" t="s">
        <v>2009</v>
      </c>
      <c r="D2496">
        <v>2.7199999999999998E-2</v>
      </c>
      <c r="E2496">
        <v>2.7199999999999998E-2</v>
      </c>
      <c r="F2496">
        <v>2.7199999999999998E-2</v>
      </c>
      <c r="G2496">
        <v>2.7199999999999998E-2</v>
      </c>
      <c r="H2496">
        <v>2.7199999999999998E-2</v>
      </c>
      <c r="I2496">
        <v>2.7199999999999998E-2</v>
      </c>
      <c r="J2496">
        <v>2.7199999999999998E-2</v>
      </c>
      <c r="K2496">
        <v>2.7199999999999998E-2</v>
      </c>
      <c r="L2496">
        <v>2.7199999999999998E-2</v>
      </c>
    </row>
    <row r="2497" spans="1:12" x14ac:dyDescent="0.45">
      <c r="A2497" t="s">
        <v>2061</v>
      </c>
      <c r="B2497">
        <v>2011</v>
      </c>
      <c r="C2497" t="s">
        <v>2006</v>
      </c>
      <c r="D2497">
        <v>0.17199999999999999</v>
      </c>
      <c r="E2497">
        <v>0.17199999999999999</v>
      </c>
      <c r="F2497">
        <v>0.17199999999999999</v>
      </c>
      <c r="G2497">
        <v>0.17199999999999999</v>
      </c>
      <c r="H2497">
        <v>0.17199999999999999</v>
      </c>
      <c r="I2497">
        <v>0.17199999999999999</v>
      </c>
      <c r="J2497">
        <v>0.17199999999999999</v>
      </c>
      <c r="K2497">
        <v>0.17199999999999999</v>
      </c>
      <c r="L2497">
        <v>0.17199999999999999</v>
      </c>
    </row>
    <row r="2498" spans="1:12" x14ac:dyDescent="0.45">
      <c r="A2498" t="s">
        <v>2061</v>
      </c>
      <c r="B2498">
        <v>2011</v>
      </c>
      <c r="C2498" t="s">
        <v>2010</v>
      </c>
      <c r="D2498">
        <v>0.02</v>
      </c>
      <c r="E2498">
        <v>0.02</v>
      </c>
      <c r="F2498">
        <v>0.02</v>
      </c>
      <c r="G2498">
        <v>0.02</v>
      </c>
      <c r="H2498">
        <v>0.02</v>
      </c>
      <c r="I2498">
        <v>0.02</v>
      </c>
      <c r="J2498">
        <v>0.02</v>
      </c>
      <c r="K2498">
        <v>0.02</v>
      </c>
      <c r="L2498">
        <v>0.02</v>
      </c>
    </row>
    <row r="2499" spans="1:12" x14ac:dyDescent="0.45">
      <c r="A2499" t="s">
        <v>2061</v>
      </c>
      <c r="B2499">
        <v>2011</v>
      </c>
      <c r="C2499" t="s">
        <v>2011</v>
      </c>
      <c r="D2499">
        <v>4.1000000000000003E-3</v>
      </c>
      <c r="E2499">
        <v>4.1000000000000003E-3</v>
      </c>
      <c r="F2499">
        <v>4.1000000000000003E-3</v>
      </c>
      <c r="G2499">
        <v>4.1000000000000003E-3</v>
      </c>
      <c r="H2499">
        <v>4.1000000000000003E-3</v>
      </c>
      <c r="I2499">
        <v>4.1000000000000003E-3</v>
      </c>
      <c r="J2499">
        <v>4.1000000000000003E-3</v>
      </c>
      <c r="K2499">
        <v>4.1000000000000003E-3</v>
      </c>
      <c r="L2499">
        <v>4.1000000000000003E-3</v>
      </c>
    </row>
    <row r="2500" spans="1:12" x14ac:dyDescent="0.45">
      <c r="A2500" t="s">
        <v>2061</v>
      </c>
      <c r="B2500">
        <v>2011</v>
      </c>
      <c r="C2500" t="s">
        <v>2007</v>
      </c>
      <c r="D2500">
        <v>1.6000000000000001E-3</v>
      </c>
      <c r="E2500">
        <v>1.6000000000000001E-3</v>
      </c>
      <c r="F2500">
        <v>1.6000000000000001E-3</v>
      </c>
      <c r="G2500">
        <v>1.6000000000000001E-3</v>
      </c>
      <c r="H2500">
        <v>1.6000000000000001E-3</v>
      </c>
      <c r="I2500">
        <v>1.6000000000000001E-3</v>
      </c>
      <c r="J2500">
        <v>1.6000000000000001E-3</v>
      </c>
      <c r="K2500">
        <v>1.6000000000000001E-3</v>
      </c>
      <c r="L2500">
        <v>1.6000000000000001E-3</v>
      </c>
    </row>
    <row r="2501" spans="1:12" x14ac:dyDescent="0.45">
      <c r="A2501" t="s">
        <v>2004</v>
      </c>
      <c r="B2501">
        <v>2012</v>
      </c>
      <c r="C2501" t="s">
        <v>2009</v>
      </c>
      <c r="D2501">
        <v>0.37309999999999999</v>
      </c>
      <c r="E2501">
        <v>0.37309999999999999</v>
      </c>
      <c r="F2501">
        <v>0.37309999999999999</v>
      </c>
      <c r="G2501">
        <v>0.37309999999999999</v>
      </c>
      <c r="H2501">
        <v>0.37309999999999999</v>
      </c>
      <c r="I2501">
        <v>0.37309999999999999</v>
      </c>
      <c r="J2501">
        <v>0.37309999999999999</v>
      </c>
      <c r="K2501">
        <v>0.37309999999999999</v>
      </c>
      <c r="L2501">
        <v>0.37309999999999999</v>
      </c>
    </row>
    <row r="2502" spans="1:12" x14ac:dyDescent="0.45">
      <c r="A2502" t="s">
        <v>2004</v>
      </c>
      <c r="B2502">
        <v>2012</v>
      </c>
      <c r="C2502" t="s">
        <v>2011</v>
      </c>
      <c r="D2502">
        <v>3.6499999999999998E-2</v>
      </c>
      <c r="E2502">
        <v>3.6499999999999998E-2</v>
      </c>
      <c r="F2502">
        <v>3.6499999999999998E-2</v>
      </c>
      <c r="G2502">
        <v>3.6499999999999998E-2</v>
      </c>
      <c r="H2502">
        <v>3.6499999999999998E-2</v>
      </c>
      <c r="I2502">
        <v>3.6499999999999998E-2</v>
      </c>
      <c r="J2502">
        <v>3.6499999999999998E-2</v>
      </c>
      <c r="K2502">
        <v>3.6499999999999998E-2</v>
      </c>
      <c r="L2502">
        <v>3.6499999999999998E-2</v>
      </c>
    </row>
    <row r="2503" spans="1:12" x14ac:dyDescent="0.45">
      <c r="A2503" t="s">
        <v>2004</v>
      </c>
      <c r="B2503">
        <v>2012</v>
      </c>
      <c r="C2503" t="s">
        <v>2007</v>
      </c>
      <c r="D2503">
        <v>1.9099999999999999E-2</v>
      </c>
      <c r="E2503">
        <v>1.9099999999999999E-2</v>
      </c>
      <c r="F2503">
        <v>1.9099999999999999E-2</v>
      </c>
      <c r="G2503">
        <v>1.9099999999999999E-2</v>
      </c>
      <c r="H2503">
        <v>1.9099999999999999E-2</v>
      </c>
      <c r="I2503">
        <v>1.9099999999999999E-2</v>
      </c>
      <c r="J2503">
        <v>1.9099999999999999E-2</v>
      </c>
      <c r="K2503">
        <v>1.9099999999999999E-2</v>
      </c>
      <c r="L2503">
        <v>1.9099999999999999E-2</v>
      </c>
    </row>
    <row r="2504" spans="1:12" x14ac:dyDescent="0.45">
      <c r="A2504" t="s">
        <v>2004</v>
      </c>
      <c r="B2504">
        <v>2012</v>
      </c>
      <c r="C2504" t="s">
        <v>2005</v>
      </c>
      <c r="D2504">
        <v>2.4043000000000001</v>
      </c>
      <c r="E2504">
        <v>2.4043000000000001</v>
      </c>
      <c r="F2504">
        <v>2.4043000000000001</v>
      </c>
      <c r="G2504">
        <v>2.4043000000000001</v>
      </c>
      <c r="H2504">
        <v>2.4043000000000001</v>
      </c>
      <c r="I2504">
        <v>2.4043000000000001</v>
      </c>
      <c r="J2504">
        <v>2.4043000000000001</v>
      </c>
      <c r="K2504">
        <v>2.4043000000000001</v>
      </c>
      <c r="L2504">
        <v>2.4043000000000001</v>
      </c>
    </row>
    <row r="2505" spans="1:12" x14ac:dyDescent="0.45">
      <c r="A2505" t="s">
        <v>2004</v>
      </c>
      <c r="B2505">
        <v>2012</v>
      </c>
      <c r="C2505" t="s">
        <v>2008</v>
      </c>
      <c r="D2505">
        <v>0.55740000000000001</v>
      </c>
      <c r="E2505">
        <v>0.55740000000000001</v>
      </c>
      <c r="F2505">
        <v>0.55740000000000001</v>
      </c>
      <c r="G2505">
        <v>0.55740000000000001</v>
      </c>
      <c r="H2505">
        <v>0.55740000000000001</v>
      </c>
      <c r="I2505">
        <v>0.55740000000000001</v>
      </c>
      <c r="J2505">
        <v>0.55740000000000001</v>
      </c>
      <c r="K2505">
        <v>0.55740000000000001</v>
      </c>
      <c r="L2505">
        <v>0.55740000000000001</v>
      </c>
    </row>
    <row r="2506" spans="1:12" x14ac:dyDescent="0.45">
      <c r="A2506" t="s">
        <v>2004</v>
      </c>
      <c r="B2506">
        <v>2012</v>
      </c>
      <c r="C2506" t="s">
        <v>2010</v>
      </c>
      <c r="D2506">
        <v>0.17829999999999999</v>
      </c>
      <c r="E2506">
        <v>0.17829999999999999</v>
      </c>
      <c r="F2506">
        <v>0.17829999999999999</v>
      </c>
      <c r="G2506">
        <v>0.17829999999999999</v>
      </c>
      <c r="H2506">
        <v>0.17829999999999999</v>
      </c>
      <c r="I2506">
        <v>0.17829999999999999</v>
      </c>
      <c r="J2506">
        <v>0.17829999999999999</v>
      </c>
      <c r="K2506">
        <v>0.17829999999999999</v>
      </c>
      <c r="L2506">
        <v>0.17829999999999999</v>
      </c>
    </row>
    <row r="2507" spans="1:12" x14ac:dyDescent="0.45">
      <c r="A2507" t="s">
        <v>2004</v>
      </c>
      <c r="B2507">
        <v>2012</v>
      </c>
      <c r="C2507" t="s">
        <v>2006</v>
      </c>
      <c r="D2507">
        <v>1.24</v>
      </c>
      <c r="E2507">
        <v>1.24</v>
      </c>
      <c r="F2507">
        <v>1.24</v>
      </c>
      <c r="G2507">
        <v>1.24</v>
      </c>
      <c r="H2507">
        <v>1.24</v>
      </c>
      <c r="I2507">
        <v>1.24</v>
      </c>
      <c r="J2507">
        <v>1.24</v>
      </c>
      <c r="K2507">
        <v>1.24</v>
      </c>
      <c r="L2507">
        <v>1.24</v>
      </c>
    </row>
    <row r="2508" spans="1:12" x14ac:dyDescent="0.45">
      <c r="A2508" t="s">
        <v>2012</v>
      </c>
      <c r="B2508">
        <v>2012</v>
      </c>
      <c r="C2508" t="s">
        <v>2010</v>
      </c>
      <c r="D2508">
        <v>2.7300000000000001E-2</v>
      </c>
      <c r="E2508">
        <v>2.7300000000000001E-2</v>
      </c>
      <c r="F2508">
        <v>2.7300000000000001E-2</v>
      </c>
      <c r="G2508">
        <v>2.7300000000000001E-2</v>
      </c>
      <c r="H2508">
        <v>2.7300000000000001E-2</v>
      </c>
      <c r="I2508">
        <v>2.7300000000000001E-2</v>
      </c>
      <c r="J2508">
        <v>2.7300000000000001E-2</v>
      </c>
      <c r="K2508">
        <v>2.7300000000000001E-2</v>
      </c>
      <c r="L2508">
        <v>2.7300000000000001E-2</v>
      </c>
    </row>
    <row r="2509" spans="1:12" x14ac:dyDescent="0.45">
      <c r="A2509" t="s">
        <v>2012</v>
      </c>
      <c r="B2509">
        <v>2012</v>
      </c>
      <c r="C2509" t="s">
        <v>2005</v>
      </c>
      <c r="D2509">
        <v>0.27289999999999998</v>
      </c>
      <c r="E2509">
        <v>0.27289999999999998</v>
      </c>
      <c r="F2509">
        <v>0.27289999999999998</v>
      </c>
      <c r="G2509">
        <v>0.27289999999999998</v>
      </c>
      <c r="H2509">
        <v>0.27289999999999998</v>
      </c>
      <c r="I2509">
        <v>0.27289999999999998</v>
      </c>
      <c r="J2509">
        <v>0.27289999999999998</v>
      </c>
      <c r="K2509">
        <v>0.27289999999999998</v>
      </c>
      <c r="L2509">
        <v>0.27289999999999998</v>
      </c>
    </row>
    <row r="2510" spans="1:12" x14ac:dyDescent="0.45">
      <c r="A2510" t="s">
        <v>2012</v>
      </c>
      <c r="B2510">
        <v>2012</v>
      </c>
      <c r="C2510" t="s">
        <v>2009</v>
      </c>
      <c r="D2510">
        <v>4.4900000000000002E-2</v>
      </c>
      <c r="E2510">
        <v>4.4900000000000002E-2</v>
      </c>
      <c r="F2510">
        <v>4.4900000000000002E-2</v>
      </c>
      <c r="G2510">
        <v>4.4900000000000002E-2</v>
      </c>
      <c r="H2510">
        <v>4.4900000000000002E-2</v>
      </c>
      <c r="I2510">
        <v>4.4900000000000002E-2</v>
      </c>
      <c r="J2510">
        <v>4.4900000000000002E-2</v>
      </c>
      <c r="K2510">
        <v>4.4900000000000002E-2</v>
      </c>
      <c r="L2510">
        <v>4.4900000000000002E-2</v>
      </c>
    </row>
    <row r="2511" spans="1:12" x14ac:dyDescent="0.45">
      <c r="A2511" t="s">
        <v>2012</v>
      </c>
      <c r="B2511">
        <v>2012</v>
      </c>
      <c r="C2511" t="s">
        <v>2007</v>
      </c>
      <c r="D2511">
        <v>2.8999999999999998E-3</v>
      </c>
      <c r="E2511">
        <v>2.8999999999999998E-3</v>
      </c>
      <c r="F2511">
        <v>2.8999999999999998E-3</v>
      </c>
      <c r="G2511">
        <v>2.8999999999999998E-3</v>
      </c>
      <c r="H2511">
        <v>2.8999999999999998E-3</v>
      </c>
      <c r="I2511">
        <v>2.8999999999999998E-3</v>
      </c>
      <c r="J2511">
        <v>2.8999999999999998E-3</v>
      </c>
      <c r="K2511">
        <v>2.8999999999999998E-3</v>
      </c>
      <c r="L2511">
        <v>2.8999999999999998E-3</v>
      </c>
    </row>
    <row r="2512" spans="1:12" x14ac:dyDescent="0.45">
      <c r="A2512" t="s">
        <v>2012</v>
      </c>
      <c r="B2512">
        <v>2012</v>
      </c>
      <c r="C2512" t="s">
        <v>2008</v>
      </c>
      <c r="D2512">
        <v>8.5500000000000007E-2</v>
      </c>
      <c r="E2512">
        <v>8.5500000000000007E-2</v>
      </c>
      <c r="F2512">
        <v>8.5500000000000007E-2</v>
      </c>
      <c r="G2512">
        <v>8.5500000000000007E-2</v>
      </c>
      <c r="H2512">
        <v>8.5500000000000007E-2</v>
      </c>
      <c r="I2512">
        <v>8.5500000000000007E-2</v>
      </c>
      <c r="J2512">
        <v>8.5500000000000007E-2</v>
      </c>
      <c r="K2512">
        <v>8.5500000000000007E-2</v>
      </c>
      <c r="L2512">
        <v>8.5500000000000007E-2</v>
      </c>
    </row>
    <row r="2513" spans="1:12" x14ac:dyDescent="0.45">
      <c r="A2513" t="s">
        <v>2012</v>
      </c>
      <c r="B2513">
        <v>2012</v>
      </c>
      <c r="C2513" t="s">
        <v>2011</v>
      </c>
      <c r="D2513">
        <v>5.5999999999999999E-3</v>
      </c>
      <c r="E2513">
        <v>5.5999999999999999E-3</v>
      </c>
      <c r="F2513">
        <v>5.5999999999999999E-3</v>
      </c>
      <c r="G2513">
        <v>5.5999999999999999E-3</v>
      </c>
      <c r="H2513">
        <v>5.5999999999999999E-3</v>
      </c>
      <c r="I2513">
        <v>5.5999999999999999E-3</v>
      </c>
      <c r="J2513">
        <v>5.5999999999999999E-3</v>
      </c>
      <c r="K2513">
        <v>5.5999999999999999E-3</v>
      </c>
      <c r="L2513">
        <v>5.5999999999999999E-3</v>
      </c>
    </row>
    <row r="2514" spans="1:12" x14ac:dyDescent="0.45">
      <c r="A2514" t="s">
        <v>2012</v>
      </c>
      <c r="B2514">
        <v>2012</v>
      </c>
      <c r="C2514" t="s">
        <v>2006</v>
      </c>
      <c r="D2514">
        <v>0.1066</v>
      </c>
      <c r="E2514">
        <v>0.1066</v>
      </c>
      <c r="F2514">
        <v>0.1066</v>
      </c>
      <c r="G2514">
        <v>0.1066</v>
      </c>
      <c r="H2514">
        <v>0.1066</v>
      </c>
      <c r="I2514">
        <v>0.1066</v>
      </c>
      <c r="J2514">
        <v>0.1066</v>
      </c>
      <c r="K2514">
        <v>0.1066</v>
      </c>
      <c r="L2514">
        <v>0.1066</v>
      </c>
    </row>
    <row r="2515" spans="1:12" x14ac:dyDescent="0.45">
      <c r="A2515" t="s">
        <v>2013</v>
      </c>
      <c r="B2515">
        <v>2012</v>
      </c>
      <c r="C2515" t="s">
        <v>2006</v>
      </c>
      <c r="D2515">
        <v>1.2421</v>
      </c>
      <c r="E2515">
        <v>1.2421</v>
      </c>
      <c r="F2515">
        <v>1.2421</v>
      </c>
      <c r="G2515">
        <v>1.2421</v>
      </c>
      <c r="H2515">
        <v>1.2421</v>
      </c>
      <c r="I2515">
        <v>1.2421</v>
      </c>
      <c r="J2515">
        <v>1.2421</v>
      </c>
      <c r="K2515">
        <v>1.2421</v>
      </c>
      <c r="L2515">
        <v>1.2421</v>
      </c>
    </row>
    <row r="2516" spans="1:12" x14ac:dyDescent="0.45">
      <c r="A2516" t="s">
        <v>2013</v>
      </c>
      <c r="B2516">
        <v>2012</v>
      </c>
      <c r="C2516" t="s">
        <v>2005</v>
      </c>
      <c r="D2516">
        <v>2.8645999999999998</v>
      </c>
      <c r="E2516">
        <v>2.8645999999999998</v>
      </c>
      <c r="F2516">
        <v>2.8645999999999998</v>
      </c>
      <c r="G2516">
        <v>2.8645999999999998</v>
      </c>
      <c r="H2516">
        <v>2.8645999999999998</v>
      </c>
      <c r="I2516">
        <v>2.8645999999999998</v>
      </c>
      <c r="J2516">
        <v>2.8645999999999998</v>
      </c>
      <c r="K2516">
        <v>2.8645999999999998</v>
      </c>
      <c r="L2516">
        <v>2.8645999999999998</v>
      </c>
    </row>
    <row r="2517" spans="1:12" x14ac:dyDescent="0.45">
      <c r="A2517" t="s">
        <v>2013</v>
      </c>
      <c r="B2517">
        <v>2012</v>
      </c>
      <c r="C2517" t="s">
        <v>2008</v>
      </c>
      <c r="D2517">
        <v>0.84009999999999996</v>
      </c>
      <c r="E2517">
        <v>0.84009999999999996</v>
      </c>
      <c r="F2517">
        <v>0.84009999999999996</v>
      </c>
      <c r="G2517">
        <v>0.84009999999999996</v>
      </c>
      <c r="H2517">
        <v>0.84009999999999996</v>
      </c>
      <c r="I2517">
        <v>0.84009999999999996</v>
      </c>
      <c r="J2517">
        <v>0.84009999999999996</v>
      </c>
      <c r="K2517">
        <v>0.84009999999999996</v>
      </c>
      <c r="L2517">
        <v>0.84009999999999996</v>
      </c>
    </row>
    <row r="2518" spans="1:12" x14ac:dyDescent="0.45">
      <c r="A2518" t="s">
        <v>2013</v>
      </c>
      <c r="B2518">
        <v>2012</v>
      </c>
      <c r="C2518" t="s">
        <v>2007</v>
      </c>
      <c r="D2518">
        <v>2.8799999999999999E-2</v>
      </c>
      <c r="E2518">
        <v>2.8799999999999999E-2</v>
      </c>
      <c r="F2518">
        <v>2.8799999999999999E-2</v>
      </c>
      <c r="G2518">
        <v>2.8799999999999999E-2</v>
      </c>
      <c r="H2518">
        <v>2.8799999999999999E-2</v>
      </c>
      <c r="I2518">
        <v>2.8799999999999999E-2</v>
      </c>
      <c r="J2518">
        <v>2.8799999999999999E-2</v>
      </c>
      <c r="K2518">
        <v>2.8799999999999999E-2</v>
      </c>
      <c r="L2518">
        <v>2.8799999999999999E-2</v>
      </c>
    </row>
    <row r="2519" spans="1:12" x14ac:dyDescent="0.45">
      <c r="A2519" t="s">
        <v>2013</v>
      </c>
      <c r="B2519">
        <v>2012</v>
      </c>
      <c r="C2519" t="s">
        <v>2011</v>
      </c>
      <c r="D2519">
        <v>5.4899999999999997E-2</v>
      </c>
      <c r="E2519">
        <v>5.4899999999999997E-2</v>
      </c>
      <c r="F2519">
        <v>5.4899999999999997E-2</v>
      </c>
      <c r="G2519">
        <v>5.4899999999999997E-2</v>
      </c>
      <c r="H2519">
        <v>5.4899999999999997E-2</v>
      </c>
      <c r="I2519">
        <v>5.4899999999999997E-2</v>
      </c>
      <c r="J2519">
        <v>5.4899999999999997E-2</v>
      </c>
      <c r="K2519">
        <v>5.4899999999999997E-2</v>
      </c>
      <c r="L2519">
        <v>5.4899999999999997E-2</v>
      </c>
    </row>
    <row r="2520" spans="1:12" x14ac:dyDescent="0.45">
      <c r="A2520" t="s">
        <v>2013</v>
      </c>
      <c r="B2520">
        <v>2012</v>
      </c>
      <c r="C2520" t="s">
        <v>2009</v>
      </c>
      <c r="D2520">
        <v>0.4299</v>
      </c>
      <c r="E2520">
        <v>0.4299</v>
      </c>
      <c r="F2520">
        <v>0.4299</v>
      </c>
      <c r="G2520">
        <v>0.4299</v>
      </c>
      <c r="H2520">
        <v>0.4299</v>
      </c>
      <c r="I2520">
        <v>0.4299</v>
      </c>
      <c r="J2520">
        <v>0.4299</v>
      </c>
      <c r="K2520">
        <v>0.4299</v>
      </c>
      <c r="L2520">
        <v>0.4299</v>
      </c>
    </row>
    <row r="2521" spans="1:12" x14ac:dyDescent="0.45">
      <c r="A2521" t="s">
        <v>2013</v>
      </c>
      <c r="B2521">
        <v>2012</v>
      </c>
      <c r="C2521" t="s">
        <v>2010</v>
      </c>
      <c r="D2521">
        <v>0.26869999999999999</v>
      </c>
      <c r="E2521">
        <v>0.26869999999999999</v>
      </c>
      <c r="F2521">
        <v>0.26869999999999999</v>
      </c>
      <c r="G2521">
        <v>0.26869999999999999</v>
      </c>
      <c r="H2521">
        <v>0.26869999999999999</v>
      </c>
      <c r="I2521">
        <v>0.26869999999999999</v>
      </c>
      <c r="J2521">
        <v>0.26869999999999999</v>
      </c>
      <c r="K2521">
        <v>0.26869999999999999</v>
      </c>
      <c r="L2521">
        <v>0.26869999999999999</v>
      </c>
    </row>
    <row r="2522" spans="1:12" x14ac:dyDescent="0.45">
      <c r="A2522" t="s">
        <v>2014</v>
      </c>
      <c r="B2522">
        <v>2012</v>
      </c>
      <c r="C2522" t="s">
        <v>2007</v>
      </c>
      <c r="D2522">
        <v>1.2E-2</v>
      </c>
      <c r="E2522">
        <v>1.2E-2</v>
      </c>
      <c r="F2522">
        <v>1.2E-2</v>
      </c>
      <c r="G2522">
        <v>1.2E-2</v>
      </c>
      <c r="H2522">
        <v>1.2E-2</v>
      </c>
      <c r="I2522">
        <v>1.2E-2</v>
      </c>
      <c r="J2522">
        <v>1.2E-2</v>
      </c>
      <c r="K2522">
        <v>1.2E-2</v>
      </c>
      <c r="L2522">
        <v>1.2E-2</v>
      </c>
    </row>
    <row r="2523" spans="1:12" x14ac:dyDescent="0.45">
      <c r="A2523" t="s">
        <v>2014</v>
      </c>
      <c r="B2523">
        <v>2012</v>
      </c>
      <c r="C2523" t="s">
        <v>2006</v>
      </c>
      <c r="D2523">
        <v>0.64580000000000004</v>
      </c>
      <c r="E2523">
        <v>0.64580000000000004</v>
      </c>
      <c r="F2523">
        <v>0.64580000000000004</v>
      </c>
      <c r="G2523">
        <v>0.64580000000000004</v>
      </c>
      <c r="H2523">
        <v>0.64580000000000004</v>
      </c>
      <c r="I2523">
        <v>0.64580000000000004</v>
      </c>
      <c r="J2523">
        <v>0.64580000000000004</v>
      </c>
      <c r="K2523">
        <v>0.64580000000000004</v>
      </c>
      <c r="L2523">
        <v>0.64580000000000004</v>
      </c>
    </row>
    <row r="2524" spans="1:12" x14ac:dyDescent="0.45">
      <c r="A2524" t="s">
        <v>2014</v>
      </c>
      <c r="B2524">
        <v>2012</v>
      </c>
      <c r="C2524" t="s">
        <v>2010</v>
      </c>
      <c r="D2524">
        <v>0.1123</v>
      </c>
      <c r="E2524">
        <v>0.1123</v>
      </c>
      <c r="F2524">
        <v>0.1123</v>
      </c>
      <c r="G2524">
        <v>0.1123</v>
      </c>
      <c r="H2524">
        <v>0.1123</v>
      </c>
      <c r="I2524">
        <v>0.1123</v>
      </c>
      <c r="J2524">
        <v>0.1123</v>
      </c>
      <c r="K2524">
        <v>0.1123</v>
      </c>
      <c r="L2524">
        <v>0.1123</v>
      </c>
    </row>
    <row r="2525" spans="1:12" x14ac:dyDescent="0.45">
      <c r="A2525" t="s">
        <v>2014</v>
      </c>
      <c r="B2525">
        <v>2012</v>
      </c>
      <c r="C2525" t="s">
        <v>2005</v>
      </c>
      <c r="D2525">
        <v>1.3743000000000001</v>
      </c>
      <c r="E2525">
        <v>1.3743000000000001</v>
      </c>
      <c r="F2525">
        <v>1.3743000000000001</v>
      </c>
      <c r="G2525">
        <v>1.3743000000000001</v>
      </c>
      <c r="H2525">
        <v>1.3743000000000001</v>
      </c>
      <c r="I2525">
        <v>1.3743000000000001</v>
      </c>
      <c r="J2525">
        <v>1.3743000000000001</v>
      </c>
      <c r="K2525">
        <v>1.3743000000000001</v>
      </c>
      <c r="L2525">
        <v>1.3743000000000001</v>
      </c>
    </row>
    <row r="2526" spans="1:12" x14ac:dyDescent="0.45">
      <c r="A2526" t="s">
        <v>2014</v>
      </c>
      <c r="B2526">
        <v>2012</v>
      </c>
      <c r="C2526" t="s">
        <v>2009</v>
      </c>
      <c r="D2526">
        <v>0.23</v>
      </c>
      <c r="E2526">
        <v>0.23</v>
      </c>
      <c r="F2526">
        <v>0.23</v>
      </c>
      <c r="G2526">
        <v>0.23</v>
      </c>
      <c r="H2526">
        <v>0.23</v>
      </c>
      <c r="I2526">
        <v>0.23</v>
      </c>
      <c r="J2526">
        <v>0.23</v>
      </c>
      <c r="K2526">
        <v>0.23</v>
      </c>
      <c r="L2526">
        <v>0.23</v>
      </c>
    </row>
    <row r="2527" spans="1:12" x14ac:dyDescent="0.45">
      <c r="A2527" t="s">
        <v>2014</v>
      </c>
      <c r="B2527">
        <v>2012</v>
      </c>
      <c r="C2527" t="s">
        <v>2008</v>
      </c>
      <c r="D2527">
        <v>0.35120000000000001</v>
      </c>
      <c r="E2527">
        <v>0.35120000000000001</v>
      </c>
      <c r="F2527">
        <v>0.35120000000000001</v>
      </c>
      <c r="G2527">
        <v>0.35120000000000001</v>
      </c>
      <c r="H2527">
        <v>0.35120000000000001</v>
      </c>
      <c r="I2527">
        <v>0.35120000000000001</v>
      </c>
      <c r="J2527">
        <v>0.35120000000000001</v>
      </c>
      <c r="K2527">
        <v>0.35120000000000001</v>
      </c>
      <c r="L2527">
        <v>0.35120000000000001</v>
      </c>
    </row>
    <row r="2528" spans="1:12" x14ac:dyDescent="0.45">
      <c r="A2528" t="s">
        <v>2014</v>
      </c>
      <c r="B2528">
        <v>2012</v>
      </c>
      <c r="C2528" t="s">
        <v>2011</v>
      </c>
      <c r="D2528">
        <v>2.3E-2</v>
      </c>
      <c r="E2528">
        <v>2.3E-2</v>
      </c>
      <c r="F2528">
        <v>2.3E-2</v>
      </c>
      <c r="G2528">
        <v>2.3E-2</v>
      </c>
      <c r="H2528">
        <v>2.3E-2</v>
      </c>
      <c r="I2528">
        <v>2.3E-2</v>
      </c>
      <c r="J2528">
        <v>2.3E-2</v>
      </c>
      <c r="K2528">
        <v>2.3E-2</v>
      </c>
      <c r="L2528">
        <v>2.3E-2</v>
      </c>
    </row>
    <row r="2529" spans="1:12" x14ac:dyDescent="0.45">
      <c r="A2529" t="s">
        <v>2015</v>
      </c>
      <c r="B2529">
        <v>2012</v>
      </c>
      <c r="C2529" t="s">
        <v>2005</v>
      </c>
      <c r="D2529">
        <v>14.668699999999999</v>
      </c>
      <c r="E2529">
        <v>14.668699999999999</v>
      </c>
      <c r="F2529">
        <v>14.668699999999999</v>
      </c>
      <c r="G2529">
        <v>14.668699999999999</v>
      </c>
      <c r="H2529">
        <v>14.668699999999999</v>
      </c>
      <c r="I2529">
        <v>14.668699999999999</v>
      </c>
      <c r="J2529">
        <v>14.668699999999999</v>
      </c>
      <c r="K2529">
        <v>14.668699999999999</v>
      </c>
      <c r="L2529">
        <v>14.668699999999999</v>
      </c>
    </row>
    <row r="2530" spans="1:12" x14ac:dyDescent="0.45">
      <c r="A2530" t="s">
        <v>2015</v>
      </c>
      <c r="B2530">
        <v>2012</v>
      </c>
      <c r="C2530" t="s">
        <v>2007</v>
      </c>
      <c r="D2530">
        <v>0.1605</v>
      </c>
      <c r="E2530">
        <v>0.1605</v>
      </c>
      <c r="F2530">
        <v>0.1605</v>
      </c>
      <c r="G2530">
        <v>0.1605</v>
      </c>
      <c r="H2530">
        <v>0.1605</v>
      </c>
      <c r="I2530">
        <v>0.1605</v>
      </c>
      <c r="J2530">
        <v>0.1605</v>
      </c>
      <c r="K2530">
        <v>0.1605</v>
      </c>
      <c r="L2530">
        <v>0.1605</v>
      </c>
    </row>
    <row r="2531" spans="1:12" x14ac:dyDescent="0.45">
      <c r="A2531" t="s">
        <v>2015</v>
      </c>
      <c r="B2531">
        <v>2012</v>
      </c>
      <c r="C2531" t="s">
        <v>2010</v>
      </c>
      <c r="D2531">
        <v>1.4993000000000001</v>
      </c>
      <c r="E2531">
        <v>1.4993000000000001</v>
      </c>
      <c r="F2531">
        <v>1.4993000000000001</v>
      </c>
      <c r="G2531">
        <v>1.4993000000000001</v>
      </c>
      <c r="H2531">
        <v>1.4993000000000001</v>
      </c>
      <c r="I2531">
        <v>1.4993000000000001</v>
      </c>
      <c r="J2531">
        <v>1.4993000000000001</v>
      </c>
      <c r="K2531">
        <v>1.4993000000000001</v>
      </c>
      <c r="L2531">
        <v>1.4993000000000001</v>
      </c>
    </row>
    <row r="2532" spans="1:12" x14ac:dyDescent="0.45">
      <c r="A2532" t="s">
        <v>2015</v>
      </c>
      <c r="B2532">
        <v>2012</v>
      </c>
      <c r="C2532" t="s">
        <v>2006</v>
      </c>
      <c r="D2532">
        <v>5.7656000000000001</v>
      </c>
      <c r="E2532">
        <v>5.7656000000000001</v>
      </c>
      <c r="F2532">
        <v>5.7656000000000001</v>
      </c>
      <c r="G2532">
        <v>5.7656000000000001</v>
      </c>
      <c r="H2532">
        <v>5.7656000000000001</v>
      </c>
      <c r="I2532">
        <v>5.7656000000000001</v>
      </c>
      <c r="J2532">
        <v>5.7656000000000001</v>
      </c>
      <c r="K2532">
        <v>5.7656000000000001</v>
      </c>
      <c r="L2532">
        <v>5.7656000000000001</v>
      </c>
    </row>
    <row r="2533" spans="1:12" x14ac:dyDescent="0.45">
      <c r="A2533" t="s">
        <v>2015</v>
      </c>
      <c r="B2533">
        <v>2012</v>
      </c>
      <c r="C2533" t="s">
        <v>2009</v>
      </c>
      <c r="D2533">
        <v>2.2492000000000001</v>
      </c>
      <c r="E2533">
        <v>2.2492000000000001</v>
      </c>
      <c r="F2533">
        <v>2.2492000000000001</v>
      </c>
      <c r="G2533">
        <v>2.2492000000000001</v>
      </c>
      <c r="H2533">
        <v>2.2492000000000001</v>
      </c>
      <c r="I2533">
        <v>2.2492000000000001</v>
      </c>
      <c r="J2533">
        <v>2.2492000000000001</v>
      </c>
      <c r="K2533">
        <v>2.2492000000000001</v>
      </c>
      <c r="L2533">
        <v>2.2492000000000001</v>
      </c>
    </row>
    <row r="2534" spans="1:12" x14ac:dyDescent="0.45">
      <c r="A2534" t="s">
        <v>2015</v>
      </c>
      <c r="B2534">
        <v>2012</v>
      </c>
      <c r="C2534" t="s">
        <v>2011</v>
      </c>
      <c r="D2534">
        <v>0.30659999999999998</v>
      </c>
      <c r="E2534">
        <v>0.30659999999999998</v>
      </c>
      <c r="F2534">
        <v>0.30659999999999998</v>
      </c>
      <c r="G2534">
        <v>0.30659999999999998</v>
      </c>
      <c r="H2534">
        <v>0.30659999999999998</v>
      </c>
      <c r="I2534">
        <v>0.30659999999999998</v>
      </c>
      <c r="J2534">
        <v>0.30659999999999998</v>
      </c>
      <c r="K2534">
        <v>0.30659999999999998</v>
      </c>
      <c r="L2534">
        <v>0.30659999999999998</v>
      </c>
    </row>
    <row r="2535" spans="1:12" x14ac:dyDescent="0.45">
      <c r="A2535" t="s">
        <v>2015</v>
      </c>
      <c r="B2535">
        <v>2012</v>
      </c>
      <c r="C2535" t="s">
        <v>2008</v>
      </c>
      <c r="D2535">
        <v>4.6874000000000002</v>
      </c>
      <c r="E2535">
        <v>4.6874000000000002</v>
      </c>
      <c r="F2535">
        <v>4.6874000000000002</v>
      </c>
      <c r="G2535">
        <v>4.6874000000000002</v>
      </c>
      <c r="H2535">
        <v>4.6874000000000002</v>
      </c>
      <c r="I2535">
        <v>4.6874000000000002</v>
      </c>
      <c r="J2535">
        <v>4.6874000000000002</v>
      </c>
      <c r="K2535">
        <v>4.6874000000000002</v>
      </c>
      <c r="L2535">
        <v>4.6874000000000002</v>
      </c>
    </row>
    <row r="2536" spans="1:12" x14ac:dyDescent="0.45">
      <c r="A2536" t="s">
        <v>2016</v>
      </c>
      <c r="B2536">
        <v>2012</v>
      </c>
      <c r="C2536" t="s">
        <v>2005</v>
      </c>
      <c r="D2536">
        <v>2.1084000000000001</v>
      </c>
      <c r="E2536">
        <v>2.1084000000000001</v>
      </c>
      <c r="F2536">
        <v>2.1084000000000001</v>
      </c>
      <c r="G2536">
        <v>2.1084000000000001</v>
      </c>
      <c r="H2536">
        <v>2.1084000000000001</v>
      </c>
      <c r="I2536">
        <v>2.1084000000000001</v>
      </c>
      <c r="J2536">
        <v>2.1084000000000001</v>
      </c>
      <c r="K2536">
        <v>2.1084000000000001</v>
      </c>
      <c r="L2536">
        <v>2.1084000000000001</v>
      </c>
    </row>
    <row r="2537" spans="1:12" x14ac:dyDescent="0.45">
      <c r="A2537" t="s">
        <v>2016</v>
      </c>
      <c r="B2537">
        <v>2012</v>
      </c>
      <c r="C2537" t="s">
        <v>2006</v>
      </c>
      <c r="D2537">
        <v>0.94940000000000002</v>
      </c>
      <c r="E2537">
        <v>0.94940000000000002</v>
      </c>
      <c r="F2537">
        <v>0.94940000000000002</v>
      </c>
      <c r="G2537">
        <v>0.94940000000000002</v>
      </c>
      <c r="H2537">
        <v>0.94940000000000002</v>
      </c>
      <c r="I2537">
        <v>0.94940000000000002</v>
      </c>
      <c r="J2537">
        <v>0.94940000000000002</v>
      </c>
      <c r="K2537">
        <v>0.94940000000000002</v>
      </c>
      <c r="L2537">
        <v>0.94940000000000002</v>
      </c>
    </row>
    <row r="2538" spans="1:12" x14ac:dyDescent="0.45">
      <c r="A2538" t="s">
        <v>2016</v>
      </c>
      <c r="B2538">
        <v>2012</v>
      </c>
      <c r="C2538" t="s">
        <v>2009</v>
      </c>
      <c r="D2538">
        <v>0.31740000000000002</v>
      </c>
      <c r="E2538">
        <v>0.31740000000000002</v>
      </c>
      <c r="F2538">
        <v>0.31740000000000002</v>
      </c>
      <c r="G2538">
        <v>0.31740000000000002</v>
      </c>
      <c r="H2538">
        <v>0.31740000000000002</v>
      </c>
      <c r="I2538">
        <v>0.31740000000000002</v>
      </c>
      <c r="J2538">
        <v>0.31740000000000002</v>
      </c>
      <c r="K2538">
        <v>0.31740000000000002</v>
      </c>
      <c r="L2538">
        <v>0.31740000000000002</v>
      </c>
    </row>
    <row r="2539" spans="1:12" x14ac:dyDescent="0.45">
      <c r="A2539" t="s">
        <v>2016</v>
      </c>
      <c r="B2539">
        <v>2012</v>
      </c>
      <c r="C2539" t="s">
        <v>2007</v>
      </c>
      <c r="D2539">
        <v>2.0299999999999999E-2</v>
      </c>
      <c r="E2539">
        <v>2.0299999999999999E-2</v>
      </c>
      <c r="F2539">
        <v>2.0299999999999999E-2</v>
      </c>
      <c r="G2539">
        <v>2.0299999999999999E-2</v>
      </c>
      <c r="H2539">
        <v>2.0299999999999999E-2</v>
      </c>
      <c r="I2539">
        <v>2.0299999999999999E-2</v>
      </c>
      <c r="J2539">
        <v>2.0299999999999999E-2</v>
      </c>
      <c r="K2539">
        <v>2.0299999999999999E-2</v>
      </c>
      <c r="L2539">
        <v>2.0299999999999999E-2</v>
      </c>
    </row>
    <row r="2540" spans="1:12" x14ac:dyDescent="0.45">
      <c r="A2540" t="s">
        <v>2016</v>
      </c>
      <c r="B2540">
        <v>2012</v>
      </c>
      <c r="C2540" t="s">
        <v>2011</v>
      </c>
      <c r="D2540">
        <v>3.8800000000000001E-2</v>
      </c>
      <c r="E2540">
        <v>3.8800000000000001E-2</v>
      </c>
      <c r="F2540">
        <v>3.8800000000000001E-2</v>
      </c>
      <c r="G2540">
        <v>3.8800000000000001E-2</v>
      </c>
      <c r="H2540">
        <v>3.8800000000000001E-2</v>
      </c>
      <c r="I2540">
        <v>3.8800000000000001E-2</v>
      </c>
      <c r="J2540">
        <v>3.8800000000000001E-2</v>
      </c>
      <c r="K2540">
        <v>3.8800000000000001E-2</v>
      </c>
      <c r="L2540">
        <v>3.8800000000000001E-2</v>
      </c>
    </row>
    <row r="2541" spans="1:12" x14ac:dyDescent="0.45">
      <c r="A2541" t="s">
        <v>2016</v>
      </c>
      <c r="B2541">
        <v>2012</v>
      </c>
      <c r="C2541" t="s">
        <v>2008</v>
      </c>
      <c r="D2541">
        <v>0.59289999999999998</v>
      </c>
      <c r="E2541">
        <v>0.59289999999999998</v>
      </c>
      <c r="F2541">
        <v>0.59289999999999998</v>
      </c>
      <c r="G2541">
        <v>0.59289999999999998</v>
      </c>
      <c r="H2541">
        <v>0.59289999999999998</v>
      </c>
      <c r="I2541">
        <v>0.59289999999999998</v>
      </c>
      <c r="J2541">
        <v>0.59289999999999998</v>
      </c>
      <c r="K2541">
        <v>0.59289999999999998</v>
      </c>
      <c r="L2541">
        <v>0.59289999999999998</v>
      </c>
    </row>
    <row r="2542" spans="1:12" x14ac:dyDescent="0.45">
      <c r="A2542" t="s">
        <v>2016</v>
      </c>
      <c r="B2542">
        <v>2012</v>
      </c>
      <c r="C2542" t="s">
        <v>2010</v>
      </c>
      <c r="D2542">
        <v>0.18959999999999999</v>
      </c>
      <c r="E2542">
        <v>0.18959999999999999</v>
      </c>
      <c r="F2542">
        <v>0.18959999999999999</v>
      </c>
      <c r="G2542">
        <v>0.18959999999999999</v>
      </c>
      <c r="H2542">
        <v>0.18959999999999999</v>
      </c>
      <c r="I2542">
        <v>0.18959999999999999</v>
      </c>
      <c r="J2542">
        <v>0.18959999999999999</v>
      </c>
      <c r="K2542">
        <v>0.18959999999999999</v>
      </c>
      <c r="L2542">
        <v>0.18959999999999999</v>
      </c>
    </row>
    <row r="2543" spans="1:12" x14ac:dyDescent="0.45">
      <c r="A2543" t="s">
        <v>2017</v>
      </c>
      <c r="B2543">
        <v>2012</v>
      </c>
      <c r="C2543" t="s">
        <v>2006</v>
      </c>
      <c r="D2543">
        <v>0.63009999999999999</v>
      </c>
      <c r="E2543">
        <v>0.63009999999999999</v>
      </c>
      <c r="F2543">
        <v>0.63009999999999999</v>
      </c>
      <c r="G2543">
        <v>0.63009999999999999</v>
      </c>
      <c r="H2543">
        <v>0.63009999999999999</v>
      </c>
      <c r="I2543">
        <v>0.63009999999999999</v>
      </c>
      <c r="J2543">
        <v>0.63009999999999999</v>
      </c>
      <c r="K2543">
        <v>0.63009999999999999</v>
      </c>
      <c r="L2543">
        <v>0.63009999999999999</v>
      </c>
    </row>
    <row r="2544" spans="1:12" x14ac:dyDescent="0.45">
      <c r="A2544" t="s">
        <v>2017</v>
      </c>
      <c r="B2544">
        <v>2012</v>
      </c>
      <c r="C2544" t="s">
        <v>2009</v>
      </c>
      <c r="D2544">
        <v>0.2157</v>
      </c>
      <c r="E2544">
        <v>0.2157</v>
      </c>
      <c r="F2544">
        <v>0.2157</v>
      </c>
      <c r="G2544">
        <v>0.2157</v>
      </c>
      <c r="H2544">
        <v>0.2157</v>
      </c>
      <c r="I2544">
        <v>0.2157</v>
      </c>
      <c r="J2544">
        <v>0.2157</v>
      </c>
      <c r="K2544">
        <v>0.2157</v>
      </c>
      <c r="L2544">
        <v>0.2157</v>
      </c>
    </row>
    <row r="2545" spans="1:12" x14ac:dyDescent="0.45">
      <c r="A2545" t="s">
        <v>2017</v>
      </c>
      <c r="B2545">
        <v>2012</v>
      </c>
      <c r="C2545" t="s">
        <v>2008</v>
      </c>
      <c r="D2545">
        <v>0.43430000000000002</v>
      </c>
      <c r="E2545">
        <v>0.43430000000000002</v>
      </c>
      <c r="F2545">
        <v>0.43430000000000002</v>
      </c>
      <c r="G2545">
        <v>0.43430000000000002</v>
      </c>
      <c r="H2545">
        <v>0.43430000000000002</v>
      </c>
      <c r="I2545">
        <v>0.43430000000000002</v>
      </c>
      <c r="J2545">
        <v>0.43430000000000002</v>
      </c>
      <c r="K2545">
        <v>0.43430000000000002</v>
      </c>
      <c r="L2545">
        <v>0.43430000000000002</v>
      </c>
    </row>
    <row r="2546" spans="1:12" x14ac:dyDescent="0.45">
      <c r="A2546" t="s">
        <v>2017</v>
      </c>
      <c r="B2546">
        <v>2012</v>
      </c>
      <c r="C2546" t="s">
        <v>2005</v>
      </c>
      <c r="D2546">
        <v>1.4623999999999999</v>
      </c>
      <c r="E2546">
        <v>1.4623999999999999</v>
      </c>
      <c r="F2546">
        <v>1.4623999999999999</v>
      </c>
      <c r="G2546">
        <v>1.4623999999999999</v>
      </c>
      <c r="H2546">
        <v>1.4623999999999999</v>
      </c>
      <c r="I2546">
        <v>1.4623999999999999</v>
      </c>
      <c r="J2546">
        <v>1.4623999999999999</v>
      </c>
      <c r="K2546">
        <v>1.4623999999999999</v>
      </c>
      <c r="L2546">
        <v>1.4623999999999999</v>
      </c>
    </row>
    <row r="2547" spans="1:12" x14ac:dyDescent="0.45">
      <c r="A2547" t="s">
        <v>2017</v>
      </c>
      <c r="B2547">
        <v>2012</v>
      </c>
      <c r="C2547" t="s">
        <v>2010</v>
      </c>
      <c r="D2547">
        <v>0.1389</v>
      </c>
      <c r="E2547">
        <v>0.1389</v>
      </c>
      <c r="F2547">
        <v>0.1389</v>
      </c>
      <c r="G2547">
        <v>0.1389</v>
      </c>
      <c r="H2547">
        <v>0.1389</v>
      </c>
      <c r="I2547">
        <v>0.1389</v>
      </c>
      <c r="J2547">
        <v>0.1389</v>
      </c>
      <c r="K2547">
        <v>0.1389</v>
      </c>
      <c r="L2547">
        <v>0.1389</v>
      </c>
    </row>
    <row r="2548" spans="1:12" x14ac:dyDescent="0.45">
      <c r="A2548" t="s">
        <v>2017</v>
      </c>
      <c r="B2548">
        <v>2012</v>
      </c>
      <c r="C2548" t="s">
        <v>2011</v>
      </c>
      <c r="D2548">
        <v>2.8400000000000002E-2</v>
      </c>
      <c r="E2548">
        <v>2.8400000000000002E-2</v>
      </c>
      <c r="F2548">
        <v>2.8400000000000002E-2</v>
      </c>
      <c r="G2548">
        <v>2.8400000000000002E-2</v>
      </c>
      <c r="H2548">
        <v>2.8400000000000002E-2</v>
      </c>
      <c r="I2548">
        <v>2.8400000000000002E-2</v>
      </c>
      <c r="J2548">
        <v>2.8400000000000002E-2</v>
      </c>
      <c r="K2548">
        <v>2.8400000000000002E-2</v>
      </c>
      <c r="L2548">
        <v>2.8400000000000002E-2</v>
      </c>
    </row>
    <row r="2549" spans="1:12" x14ac:dyDescent="0.45">
      <c r="A2549" t="s">
        <v>2017</v>
      </c>
      <c r="B2549">
        <v>2012</v>
      </c>
      <c r="C2549" t="s">
        <v>2007</v>
      </c>
      <c r="D2549">
        <v>1.49E-2</v>
      </c>
      <c r="E2549">
        <v>1.49E-2</v>
      </c>
      <c r="F2549">
        <v>1.49E-2</v>
      </c>
      <c r="G2549">
        <v>1.49E-2</v>
      </c>
      <c r="H2549">
        <v>1.49E-2</v>
      </c>
      <c r="I2549">
        <v>1.49E-2</v>
      </c>
      <c r="J2549">
        <v>1.49E-2</v>
      </c>
      <c r="K2549">
        <v>1.49E-2</v>
      </c>
      <c r="L2549">
        <v>1.49E-2</v>
      </c>
    </row>
    <row r="2550" spans="1:12" x14ac:dyDescent="0.45">
      <c r="A2550" t="s">
        <v>2018</v>
      </c>
      <c r="B2550">
        <v>2012</v>
      </c>
      <c r="C2550" t="s">
        <v>2006</v>
      </c>
      <c r="D2550">
        <v>0.1837</v>
      </c>
      <c r="E2550">
        <v>0.1837</v>
      </c>
      <c r="F2550">
        <v>0.1837</v>
      </c>
      <c r="G2550">
        <v>0.1837</v>
      </c>
      <c r="H2550">
        <v>0.1837</v>
      </c>
      <c r="I2550">
        <v>0.1837</v>
      </c>
      <c r="J2550">
        <v>0.1837</v>
      </c>
      <c r="K2550">
        <v>0.1837</v>
      </c>
      <c r="L2550">
        <v>0.1837</v>
      </c>
    </row>
    <row r="2551" spans="1:12" x14ac:dyDescent="0.45">
      <c r="A2551" t="s">
        <v>2018</v>
      </c>
      <c r="B2551">
        <v>2012</v>
      </c>
      <c r="C2551" t="s">
        <v>2005</v>
      </c>
      <c r="D2551">
        <v>0.40920000000000001</v>
      </c>
      <c r="E2551">
        <v>0.40920000000000001</v>
      </c>
      <c r="F2551">
        <v>0.40920000000000001</v>
      </c>
      <c r="G2551">
        <v>0.40920000000000001</v>
      </c>
      <c r="H2551">
        <v>0.40920000000000001</v>
      </c>
      <c r="I2551">
        <v>0.40920000000000001</v>
      </c>
      <c r="J2551">
        <v>0.40920000000000001</v>
      </c>
      <c r="K2551">
        <v>0.40920000000000001</v>
      </c>
      <c r="L2551">
        <v>0.40920000000000001</v>
      </c>
    </row>
    <row r="2552" spans="1:12" x14ac:dyDescent="0.45">
      <c r="A2552" t="s">
        <v>2018</v>
      </c>
      <c r="B2552">
        <v>2012</v>
      </c>
      <c r="C2552" t="s">
        <v>2010</v>
      </c>
      <c r="D2552">
        <v>3.4799999999999998E-2</v>
      </c>
      <c r="E2552">
        <v>3.4799999999999998E-2</v>
      </c>
      <c r="F2552">
        <v>3.4799999999999998E-2</v>
      </c>
      <c r="G2552">
        <v>3.4799999999999998E-2</v>
      </c>
      <c r="H2552">
        <v>3.4799999999999998E-2</v>
      </c>
      <c r="I2552">
        <v>3.4799999999999998E-2</v>
      </c>
      <c r="J2552">
        <v>3.4799999999999998E-2</v>
      </c>
      <c r="K2552">
        <v>3.4799999999999998E-2</v>
      </c>
      <c r="L2552">
        <v>3.4799999999999998E-2</v>
      </c>
    </row>
    <row r="2553" spans="1:12" x14ac:dyDescent="0.45">
      <c r="A2553" t="s">
        <v>2018</v>
      </c>
      <c r="B2553">
        <v>2012</v>
      </c>
      <c r="C2553" t="s">
        <v>2007</v>
      </c>
      <c r="D2553">
        <v>3.7000000000000002E-3</v>
      </c>
      <c r="E2553">
        <v>3.7000000000000002E-3</v>
      </c>
      <c r="F2553">
        <v>3.7000000000000002E-3</v>
      </c>
      <c r="G2553">
        <v>3.7000000000000002E-3</v>
      </c>
      <c r="H2553">
        <v>3.7000000000000002E-3</v>
      </c>
      <c r="I2553">
        <v>3.7000000000000002E-3</v>
      </c>
      <c r="J2553">
        <v>3.7000000000000002E-3</v>
      </c>
      <c r="K2553">
        <v>3.7000000000000002E-3</v>
      </c>
      <c r="L2553">
        <v>3.7000000000000002E-3</v>
      </c>
    </row>
    <row r="2554" spans="1:12" x14ac:dyDescent="0.45">
      <c r="A2554" t="s">
        <v>2018</v>
      </c>
      <c r="B2554">
        <v>2012</v>
      </c>
      <c r="C2554" t="s">
        <v>2008</v>
      </c>
      <c r="D2554">
        <v>0.10879999999999999</v>
      </c>
      <c r="E2554">
        <v>0.10879999999999999</v>
      </c>
      <c r="F2554">
        <v>0.10879999999999999</v>
      </c>
      <c r="G2554">
        <v>0.10879999999999999</v>
      </c>
      <c r="H2554">
        <v>0.10879999999999999</v>
      </c>
      <c r="I2554">
        <v>0.10879999999999999</v>
      </c>
      <c r="J2554">
        <v>0.10879999999999999</v>
      </c>
      <c r="K2554">
        <v>0.10879999999999999</v>
      </c>
      <c r="L2554">
        <v>0.10879999999999999</v>
      </c>
    </row>
    <row r="2555" spans="1:12" x14ac:dyDescent="0.45">
      <c r="A2555" t="s">
        <v>2018</v>
      </c>
      <c r="B2555">
        <v>2012</v>
      </c>
      <c r="C2555" t="s">
        <v>2009</v>
      </c>
      <c r="D2555">
        <v>7.1099999999999997E-2</v>
      </c>
      <c r="E2555">
        <v>7.1099999999999997E-2</v>
      </c>
      <c r="F2555">
        <v>7.1099999999999997E-2</v>
      </c>
      <c r="G2555">
        <v>7.1099999999999997E-2</v>
      </c>
      <c r="H2555">
        <v>7.1099999999999997E-2</v>
      </c>
      <c r="I2555">
        <v>7.1099999999999997E-2</v>
      </c>
      <c r="J2555">
        <v>7.1099999999999997E-2</v>
      </c>
      <c r="K2555">
        <v>7.1099999999999997E-2</v>
      </c>
      <c r="L2555">
        <v>7.1099999999999997E-2</v>
      </c>
    </row>
    <row r="2556" spans="1:12" x14ac:dyDescent="0.45">
      <c r="A2556" t="s">
        <v>2018</v>
      </c>
      <c r="B2556">
        <v>2012</v>
      </c>
      <c r="C2556" t="s">
        <v>2011</v>
      </c>
      <c r="D2556">
        <v>7.1000000000000004E-3</v>
      </c>
      <c r="E2556">
        <v>7.1000000000000004E-3</v>
      </c>
      <c r="F2556">
        <v>7.1000000000000004E-3</v>
      </c>
      <c r="G2556">
        <v>7.1000000000000004E-3</v>
      </c>
      <c r="H2556">
        <v>7.1000000000000004E-3</v>
      </c>
      <c r="I2556">
        <v>7.1000000000000004E-3</v>
      </c>
      <c r="J2556">
        <v>7.1000000000000004E-3</v>
      </c>
      <c r="K2556">
        <v>7.1000000000000004E-3</v>
      </c>
      <c r="L2556">
        <v>7.1000000000000004E-3</v>
      </c>
    </row>
    <row r="2557" spans="1:12" x14ac:dyDescent="0.45">
      <c r="A2557" t="s">
        <v>2019</v>
      </c>
      <c r="B2557">
        <v>2012</v>
      </c>
      <c r="C2557" t="s">
        <v>2010</v>
      </c>
      <c r="D2557">
        <v>0.77139999999999997</v>
      </c>
      <c r="E2557">
        <v>0.77139999999999997</v>
      </c>
      <c r="F2557">
        <v>0.77139999999999997</v>
      </c>
      <c r="G2557">
        <v>0.77139999999999997</v>
      </c>
      <c r="H2557">
        <v>0.77139999999999997</v>
      </c>
      <c r="I2557">
        <v>0.77139999999999997</v>
      </c>
      <c r="J2557">
        <v>0.77139999999999997</v>
      </c>
      <c r="K2557">
        <v>0.77139999999999997</v>
      </c>
      <c r="L2557">
        <v>0.77139999999999997</v>
      </c>
    </row>
    <row r="2558" spans="1:12" x14ac:dyDescent="0.45">
      <c r="A2558" t="s">
        <v>2019</v>
      </c>
      <c r="B2558">
        <v>2012</v>
      </c>
      <c r="C2558" t="s">
        <v>2006</v>
      </c>
      <c r="D2558">
        <v>3.9306000000000001</v>
      </c>
      <c r="E2558">
        <v>3.9306000000000001</v>
      </c>
      <c r="F2558">
        <v>3.9306000000000001</v>
      </c>
      <c r="G2558">
        <v>3.9306000000000001</v>
      </c>
      <c r="H2558">
        <v>3.9306000000000001</v>
      </c>
      <c r="I2558">
        <v>3.9306000000000001</v>
      </c>
      <c r="J2558">
        <v>3.9306000000000001</v>
      </c>
      <c r="K2558">
        <v>3.9306000000000001</v>
      </c>
      <c r="L2558">
        <v>3.9306000000000001</v>
      </c>
    </row>
    <row r="2559" spans="1:12" x14ac:dyDescent="0.45">
      <c r="A2559" t="s">
        <v>2019</v>
      </c>
      <c r="B2559">
        <v>2012</v>
      </c>
      <c r="C2559" t="s">
        <v>2008</v>
      </c>
      <c r="D2559">
        <v>2.4117000000000002</v>
      </c>
      <c r="E2559">
        <v>2.4117000000000002</v>
      </c>
      <c r="F2559">
        <v>2.4117000000000002</v>
      </c>
      <c r="G2559">
        <v>2.4117000000000002</v>
      </c>
      <c r="H2559">
        <v>2.4117000000000002</v>
      </c>
      <c r="I2559">
        <v>2.4117000000000002</v>
      </c>
      <c r="J2559">
        <v>2.4117000000000002</v>
      </c>
      <c r="K2559">
        <v>2.4117000000000002</v>
      </c>
      <c r="L2559">
        <v>2.4117000000000002</v>
      </c>
    </row>
    <row r="2560" spans="1:12" x14ac:dyDescent="0.45">
      <c r="A2560" t="s">
        <v>2019</v>
      </c>
      <c r="B2560">
        <v>2012</v>
      </c>
      <c r="C2560" t="s">
        <v>2007</v>
      </c>
      <c r="D2560">
        <v>8.2600000000000007E-2</v>
      </c>
      <c r="E2560">
        <v>8.2600000000000007E-2</v>
      </c>
      <c r="F2560">
        <v>8.2600000000000007E-2</v>
      </c>
      <c r="G2560">
        <v>8.2600000000000007E-2</v>
      </c>
      <c r="H2560">
        <v>8.2600000000000007E-2</v>
      </c>
      <c r="I2560">
        <v>8.2600000000000007E-2</v>
      </c>
      <c r="J2560">
        <v>8.2600000000000007E-2</v>
      </c>
      <c r="K2560">
        <v>8.2600000000000007E-2</v>
      </c>
      <c r="L2560">
        <v>8.2600000000000007E-2</v>
      </c>
    </row>
    <row r="2561" spans="1:12" x14ac:dyDescent="0.45">
      <c r="A2561" t="s">
        <v>2019</v>
      </c>
      <c r="B2561">
        <v>2012</v>
      </c>
      <c r="C2561" t="s">
        <v>2009</v>
      </c>
      <c r="D2561">
        <v>1.5705</v>
      </c>
      <c r="E2561">
        <v>1.5705</v>
      </c>
      <c r="F2561">
        <v>1.5705</v>
      </c>
      <c r="G2561">
        <v>1.5705</v>
      </c>
      <c r="H2561">
        <v>1.5705</v>
      </c>
      <c r="I2561">
        <v>1.5705</v>
      </c>
      <c r="J2561">
        <v>1.5705</v>
      </c>
      <c r="K2561">
        <v>1.5705</v>
      </c>
      <c r="L2561">
        <v>1.5705</v>
      </c>
    </row>
    <row r="2562" spans="1:12" x14ac:dyDescent="0.45">
      <c r="A2562" t="s">
        <v>2019</v>
      </c>
      <c r="B2562">
        <v>2012</v>
      </c>
      <c r="C2562" t="s">
        <v>2005</v>
      </c>
      <c r="D2562">
        <v>8.9245999999999999</v>
      </c>
      <c r="E2562">
        <v>8.9245999999999999</v>
      </c>
      <c r="F2562">
        <v>8.9245999999999999</v>
      </c>
      <c r="G2562">
        <v>8.9245999999999999</v>
      </c>
      <c r="H2562">
        <v>8.9245999999999999</v>
      </c>
      <c r="I2562">
        <v>8.9245999999999999</v>
      </c>
      <c r="J2562">
        <v>8.9245999999999999</v>
      </c>
      <c r="K2562">
        <v>8.9245999999999999</v>
      </c>
      <c r="L2562">
        <v>8.9245999999999999</v>
      </c>
    </row>
    <row r="2563" spans="1:12" x14ac:dyDescent="0.45">
      <c r="A2563" t="s">
        <v>2019</v>
      </c>
      <c r="B2563">
        <v>2012</v>
      </c>
      <c r="C2563" t="s">
        <v>2011</v>
      </c>
      <c r="D2563">
        <v>0.15770000000000001</v>
      </c>
      <c r="E2563">
        <v>0.15770000000000001</v>
      </c>
      <c r="F2563">
        <v>0.15770000000000001</v>
      </c>
      <c r="G2563">
        <v>0.15770000000000001</v>
      </c>
      <c r="H2563">
        <v>0.15770000000000001</v>
      </c>
      <c r="I2563">
        <v>0.15770000000000001</v>
      </c>
      <c r="J2563">
        <v>0.15770000000000001</v>
      </c>
      <c r="K2563">
        <v>0.15770000000000001</v>
      </c>
      <c r="L2563">
        <v>0.15770000000000001</v>
      </c>
    </row>
    <row r="2564" spans="1:12" x14ac:dyDescent="0.45">
      <c r="A2564" t="s">
        <v>2020</v>
      </c>
      <c r="B2564">
        <v>2012</v>
      </c>
      <c r="C2564" t="s">
        <v>2005</v>
      </c>
      <c r="D2564">
        <v>4.5664999999999996</v>
      </c>
      <c r="E2564">
        <v>4.5664999999999996</v>
      </c>
      <c r="F2564">
        <v>4.5664999999999996</v>
      </c>
      <c r="G2564">
        <v>4.5664999999999996</v>
      </c>
      <c r="H2564">
        <v>4.5664999999999996</v>
      </c>
      <c r="I2564">
        <v>4.5664999999999996</v>
      </c>
      <c r="J2564">
        <v>4.5664999999999996</v>
      </c>
      <c r="K2564">
        <v>4.5664999999999996</v>
      </c>
      <c r="L2564">
        <v>4.5664999999999996</v>
      </c>
    </row>
    <row r="2565" spans="1:12" x14ac:dyDescent="0.45">
      <c r="A2565" t="s">
        <v>2020</v>
      </c>
      <c r="B2565">
        <v>2012</v>
      </c>
      <c r="C2565" t="s">
        <v>2007</v>
      </c>
      <c r="D2565">
        <v>4.07E-2</v>
      </c>
      <c r="E2565">
        <v>4.07E-2</v>
      </c>
      <c r="F2565">
        <v>4.07E-2</v>
      </c>
      <c r="G2565">
        <v>4.07E-2</v>
      </c>
      <c r="H2565">
        <v>4.07E-2</v>
      </c>
      <c r="I2565">
        <v>4.07E-2</v>
      </c>
      <c r="J2565">
        <v>4.07E-2</v>
      </c>
      <c r="K2565">
        <v>4.07E-2</v>
      </c>
      <c r="L2565">
        <v>4.07E-2</v>
      </c>
    </row>
    <row r="2566" spans="1:12" x14ac:dyDescent="0.45">
      <c r="A2566" t="s">
        <v>2020</v>
      </c>
      <c r="B2566">
        <v>2012</v>
      </c>
      <c r="C2566" t="s">
        <v>2006</v>
      </c>
      <c r="D2566">
        <v>2.1408</v>
      </c>
      <c r="E2566">
        <v>2.1408</v>
      </c>
      <c r="F2566">
        <v>2.1408</v>
      </c>
      <c r="G2566">
        <v>2.1408</v>
      </c>
      <c r="H2566">
        <v>2.1408</v>
      </c>
      <c r="I2566">
        <v>2.1408</v>
      </c>
      <c r="J2566">
        <v>2.1408</v>
      </c>
      <c r="K2566">
        <v>2.1408</v>
      </c>
      <c r="L2566">
        <v>2.1408</v>
      </c>
    </row>
    <row r="2567" spans="1:12" x14ac:dyDescent="0.45">
      <c r="A2567" t="s">
        <v>2020</v>
      </c>
      <c r="B2567">
        <v>2012</v>
      </c>
      <c r="C2567" t="s">
        <v>2010</v>
      </c>
      <c r="D2567">
        <v>0.37980000000000003</v>
      </c>
      <c r="E2567">
        <v>0.37980000000000003</v>
      </c>
      <c r="F2567">
        <v>0.37980000000000003</v>
      </c>
      <c r="G2567">
        <v>0.37980000000000003</v>
      </c>
      <c r="H2567">
        <v>0.37980000000000003</v>
      </c>
      <c r="I2567">
        <v>0.37980000000000003</v>
      </c>
      <c r="J2567">
        <v>0.37980000000000003</v>
      </c>
      <c r="K2567">
        <v>0.37980000000000003</v>
      </c>
      <c r="L2567">
        <v>0.37980000000000003</v>
      </c>
    </row>
    <row r="2568" spans="1:12" x14ac:dyDescent="0.45">
      <c r="A2568" t="s">
        <v>2020</v>
      </c>
      <c r="B2568">
        <v>2012</v>
      </c>
      <c r="C2568" t="s">
        <v>2009</v>
      </c>
      <c r="D2568">
        <v>0.74009999999999998</v>
      </c>
      <c r="E2568">
        <v>0.74009999999999998</v>
      </c>
      <c r="F2568">
        <v>0.74009999999999998</v>
      </c>
      <c r="G2568">
        <v>0.74009999999999998</v>
      </c>
      <c r="H2568">
        <v>0.74009999999999998</v>
      </c>
      <c r="I2568">
        <v>0.74009999999999998</v>
      </c>
      <c r="J2568">
        <v>0.74009999999999998</v>
      </c>
      <c r="K2568">
        <v>0.74009999999999998</v>
      </c>
      <c r="L2568">
        <v>0.74009999999999998</v>
      </c>
    </row>
    <row r="2569" spans="1:12" x14ac:dyDescent="0.45">
      <c r="A2569" t="s">
        <v>2020</v>
      </c>
      <c r="B2569">
        <v>2012</v>
      </c>
      <c r="C2569" t="s">
        <v>2011</v>
      </c>
      <c r="D2569">
        <v>7.7700000000000005E-2</v>
      </c>
      <c r="E2569">
        <v>7.7700000000000005E-2</v>
      </c>
      <c r="F2569">
        <v>7.7700000000000005E-2</v>
      </c>
      <c r="G2569">
        <v>7.7700000000000005E-2</v>
      </c>
      <c r="H2569">
        <v>7.7700000000000005E-2</v>
      </c>
      <c r="I2569">
        <v>7.7700000000000005E-2</v>
      </c>
      <c r="J2569">
        <v>7.7700000000000005E-2</v>
      </c>
      <c r="K2569">
        <v>7.7700000000000005E-2</v>
      </c>
      <c r="L2569">
        <v>7.7700000000000005E-2</v>
      </c>
    </row>
    <row r="2570" spans="1:12" x14ac:dyDescent="0.45">
      <c r="A2570" t="s">
        <v>2020</v>
      </c>
      <c r="B2570">
        <v>2012</v>
      </c>
      <c r="C2570" t="s">
        <v>2008</v>
      </c>
      <c r="D2570">
        <v>1.1874</v>
      </c>
      <c r="E2570">
        <v>1.1874</v>
      </c>
      <c r="F2570">
        <v>1.1874</v>
      </c>
      <c r="G2570">
        <v>1.1874</v>
      </c>
      <c r="H2570">
        <v>1.1874</v>
      </c>
      <c r="I2570">
        <v>1.1874</v>
      </c>
      <c r="J2570">
        <v>1.1874</v>
      </c>
      <c r="K2570">
        <v>1.1874</v>
      </c>
      <c r="L2570">
        <v>1.1874</v>
      </c>
    </row>
    <row r="2571" spans="1:12" x14ac:dyDescent="0.45">
      <c r="A2571" t="s">
        <v>2021</v>
      </c>
      <c r="B2571">
        <v>2012</v>
      </c>
      <c r="C2571" t="s">
        <v>2009</v>
      </c>
      <c r="D2571">
        <v>8.1600000000000006E-2</v>
      </c>
      <c r="E2571">
        <v>8.1600000000000006E-2</v>
      </c>
      <c r="F2571">
        <v>8.1600000000000006E-2</v>
      </c>
      <c r="G2571">
        <v>8.1600000000000006E-2</v>
      </c>
      <c r="H2571">
        <v>8.1600000000000006E-2</v>
      </c>
      <c r="I2571">
        <v>8.1600000000000006E-2</v>
      </c>
      <c r="J2571">
        <v>8.1600000000000006E-2</v>
      </c>
      <c r="K2571">
        <v>8.1600000000000006E-2</v>
      </c>
      <c r="L2571">
        <v>8.1600000000000006E-2</v>
      </c>
    </row>
    <row r="2572" spans="1:12" x14ac:dyDescent="0.45">
      <c r="A2572" t="s">
        <v>2021</v>
      </c>
      <c r="B2572">
        <v>2012</v>
      </c>
      <c r="C2572" t="s">
        <v>2011</v>
      </c>
      <c r="D2572">
        <v>1.0699999999999999E-2</v>
      </c>
      <c r="E2572">
        <v>1.0699999999999999E-2</v>
      </c>
      <c r="F2572">
        <v>1.0699999999999999E-2</v>
      </c>
      <c r="G2572">
        <v>1.0699999999999999E-2</v>
      </c>
      <c r="H2572">
        <v>1.0699999999999999E-2</v>
      </c>
      <c r="I2572">
        <v>1.0699999999999999E-2</v>
      </c>
      <c r="J2572">
        <v>1.0699999999999999E-2</v>
      </c>
      <c r="K2572">
        <v>1.0699999999999999E-2</v>
      </c>
      <c r="L2572">
        <v>1.0699999999999999E-2</v>
      </c>
    </row>
    <row r="2573" spans="1:12" x14ac:dyDescent="0.45">
      <c r="A2573" t="s">
        <v>2021</v>
      </c>
      <c r="B2573">
        <v>2012</v>
      </c>
      <c r="C2573" t="s">
        <v>2005</v>
      </c>
      <c r="D2573">
        <v>0.53269999999999995</v>
      </c>
      <c r="E2573">
        <v>0.53269999999999995</v>
      </c>
      <c r="F2573">
        <v>0.53269999999999995</v>
      </c>
      <c r="G2573">
        <v>0.53269999999999995</v>
      </c>
      <c r="H2573">
        <v>0.53269999999999995</v>
      </c>
      <c r="I2573">
        <v>0.53269999999999995</v>
      </c>
      <c r="J2573">
        <v>0.53269999999999995</v>
      </c>
      <c r="K2573">
        <v>0.53269999999999995</v>
      </c>
      <c r="L2573">
        <v>0.53269999999999995</v>
      </c>
    </row>
    <row r="2574" spans="1:12" x14ac:dyDescent="0.45">
      <c r="A2574" t="s">
        <v>2021</v>
      </c>
      <c r="B2574">
        <v>2012</v>
      </c>
      <c r="C2574" t="s">
        <v>2010</v>
      </c>
      <c r="D2574">
        <v>5.2499999999999998E-2</v>
      </c>
      <c r="E2574">
        <v>5.2499999999999998E-2</v>
      </c>
      <c r="F2574">
        <v>5.2499999999999998E-2</v>
      </c>
      <c r="G2574">
        <v>5.2499999999999998E-2</v>
      </c>
      <c r="H2574">
        <v>5.2499999999999998E-2</v>
      </c>
      <c r="I2574">
        <v>5.2499999999999998E-2</v>
      </c>
      <c r="J2574">
        <v>5.2499999999999998E-2</v>
      </c>
      <c r="K2574">
        <v>5.2499999999999998E-2</v>
      </c>
      <c r="L2574">
        <v>5.2499999999999998E-2</v>
      </c>
    </row>
    <row r="2575" spans="1:12" x14ac:dyDescent="0.45">
      <c r="A2575" t="s">
        <v>2021</v>
      </c>
      <c r="B2575">
        <v>2012</v>
      </c>
      <c r="C2575" t="s">
        <v>2008</v>
      </c>
      <c r="D2575">
        <v>0.1641</v>
      </c>
      <c r="E2575">
        <v>0.1641</v>
      </c>
      <c r="F2575">
        <v>0.1641</v>
      </c>
      <c r="G2575">
        <v>0.1641</v>
      </c>
      <c r="H2575">
        <v>0.1641</v>
      </c>
      <c r="I2575">
        <v>0.1641</v>
      </c>
      <c r="J2575">
        <v>0.1641</v>
      </c>
      <c r="K2575">
        <v>0.1641</v>
      </c>
      <c r="L2575">
        <v>0.1641</v>
      </c>
    </row>
    <row r="2576" spans="1:12" x14ac:dyDescent="0.45">
      <c r="A2576" t="s">
        <v>2021</v>
      </c>
      <c r="B2576">
        <v>2012</v>
      </c>
      <c r="C2576" t="s">
        <v>2007</v>
      </c>
      <c r="D2576">
        <v>5.5999999999999999E-3</v>
      </c>
      <c r="E2576">
        <v>5.5999999999999999E-3</v>
      </c>
      <c r="F2576">
        <v>5.5999999999999999E-3</v>
      </c>
      <c r="G2576">
        <v>5.5999999999999999E-3</v>
      </c>
      <c r="H2576">
        <v>5.5999999999999999E-3</v>
      </c>
      <c r="I2576">
        <v>5.5999999999999999E-3</v>
      </c>
      <c r="J2576">
        <v>5.5999999999999999E-3</v>
      </c>
      <c r="K2576">
        <v>5.5999999999999999E-3</v>
      </c>
      <c r="L2576">
        <v>5.5999999999999999E-3</v>
      </c>
    </row>
    <row r="2577" spans="1:12" x14ac:dyDescent="0.45">
      <c r="A2577" t="s">
        <v>2021</v>
      </c>
      <c r="B2577">
        <v>2012</v>
      </c>
      <c r="C2577" t="s">
        <v>2006</v>
      </c>
      <c r="D2577">
        <v>0.21809999999999999</v>
      </c>
      <c r="E2577">
        <v>0.21809999999999999</v>
      </c>
      <c r="F2577">
        <v>0.21809999999999999</v>
      </c>
      <c r="G2577">
        <v>0.21809999999999999</v>
      </c>
      <c r="H2577">
        <v>0.21809999999999999</v>
      </c>
      <c r="I2577">
        <v>0.21809999999999999</v>
      </c>
      <c r="J2577">
        <v>0.21809999999999999</v>
      </c>
      <c r="K2577">
        <v>0.21809999999999999</v>
      </c>
      <c r="L2577">
        <v>0.21809999999999999</v>
      </c>
    </row>
    <row r="2578" spans="1:12" x14ac:dyDescent="0.45">
      <c r="A2578" t="s">
        <v>2022</v>
      </c>
      <c r="B2578">
        <v>2012</v>
      </c>
      <c r="C2578" t="s">
        <v>2010</v>
      </c>
      <c r="D2578">
        <v>6.0299999999999999E-2</v>
      </c>
      <c r="E2578">
        <v>6.0299999999999999E-2</v>
      </c>
      <c r="F2578">
        <v>6.0299999999999999E-2</v>
      </c>
      <c r="G2578">
        <v>6.0299999999999999E-2</v>
      </c>
      <c r="H2578">
        <v>6.0299999999999999E-2</v>
      </c>
      <c r="I2578">
        <v>6.0299999999999999E-2</v>
      </c>
      <c r="J2578">
        <v>6.0299999999999999E-2</v>
      </c>
      <c r="K2578">
        <v>6.0299999999999999E-2</v>
      </c>
      <c r="L2578">
        <v>6.0299999999999999E-2</v>
      </c>
    </row>
    <row r="2579" spans="1:12" x14ac:dyDescent="0.45">
      <c r="A2579" t="s">
        <v>2022</v>
      </c>
      <c r="B2579">
        <v>2012</v>
      </c>
      <c r="C2579" t="s">
        <v>2005</v>
      </c>
      <c r="D2579">
        <v>0.67610000000000003</v>
      </c>
      <c r="E2579">
        <v>0.67610000000000003</v>
      </c>
      <c r="F2579">
        <v>0.67610000000000003</v>
      </c>
      <c r="G2579">
        <v>0.67610000000000003</v>
      </c>
      <c r="H2579">
        <v>0.67610000000000003</v>
      </c>
      <c r="I2579">
        <v>0.67610000000000003</v>
      </c>
      <c r="J2579">
        <v>0.67610000000000003</v>
      </c>
      <c r="K2579">
        <v>0.67610000000000003</v>
      </c>
      <c r="L2579">
        <v>0.67610000000000003</v>
      </c>
    </row>
    <row r="2580" spans="1:12" x14ac:dyDescent="0.45">
      <c r="A2580" t="s">
        <v>2022</v>
      </c>
      <c r="B2580">
        <v>2012</v>
      </c>
      <c r="C2580" t="s">
        <v>2007</v>
      </c>
      <c r="D2580">
        <v>6.4999999999999997E-3</v>
      </c>
      <c r="E2580">
        <v>6.4999999999999997E-3</v>
      </c>
      <c r="F2580">
        <v>6.4999999999999997E-3</v>
      </c>
      <c r="G2580">
        <v>6.4999999999999997E-3</v>
      </c>
      <c r="H2580">
        <v>6.4999999999999997E-3</v>
      </c>
      <c r="I2580">
        <v>6.4999999999999997E-3</v>
      </c>
      <c r="J2580">
        <v>6.4999999999999997E-3</v>
      </c>
      <c r="K2580">
        <v>6.4999999999999997E-3</v>
      </c>
      <c r="L2580">
        <v>6.4999999999999997E-3</v>
      </c>
    </row>
    <row r="2581" spans="1:12" x14ac:dyDescent="0.45">
      <c r="A2581" t="s">
        <v>2022</v>
      </c>
      <c r="B2581">
        <v>2012</v>
      </c>
      <c r="C2581" t="s">
        <v>2011</v>
      </c>
      <c r="D2581">
        <v>1.23E-2</v>
      </c>
      <c r="E2581">
        <v>1.23E-2</v>
      </c>
      <c r="F2581">
        <v>1.23E-2</v>
      </c>
      <c r="G2581">
        <v>1.23E-2</v>
      </c>
      <c r="H2581">
        <v>1.23E-2</v>
      </c>
      <c r="I2581">
        <v>1.23E-2</v>
      </c>
      <c r="J2581">
        <v>1.23E-2</v>
      </c>
      <c r="K2581">
        <v>1.23E-2</v>
      </c>
      <c r="L2581">
        <v>1.23E-2</v>
      </c>
    </row>
    <row r="2582" spans="1:12" x14ac:dyDescent="0.45">
      <c r="A2582" t="s">
        <v>2022</v>
      </c>
      <c r="B2582">
        <v>2012</v>
      </c>
      <c r="C2582" t="s">
        <v>2009</v>
      </c>
      <c r="D2582">
        <v>9.8599999999999993E-2</v>
      </c>
      <c r="E2582">
        <v>9.8599999999999993E-2</v>
      </c>
      <c r="F2582">
        <v>9.8599999999999993E-2</v>
      </c>
      <c r="G2582">
        <v>9.8599999999999993E-2</v>
      </c>
      <c r="H2582">
        <v>9.8599999999999993E-2</v>
      </c>
      <c r="I2582">
        <v>9.8599999999999993E-2</v>
      </c>
      <c r="J2582">
        <v>9.8599999999999993E-2</v>
      </c>
      <c r="K2582">
        <v>9.8599999999999993E-2</v>
      </c>
      <c r="L2582">
        <v>9.8599999999999993E-2</v>
      </c>
    </row>
    <row r="2583" spans="1:12" x14ac:dyDescent="0.45">
      <c r="A2583" t="s">
        <v>2022</v>
      </c>
      <c r="B2583">
        <v>2012</v>
      </c>
      <c r="C2583" t="s">
        <v>2006</v>
      </c>
      <c r="D2583">
        <v>0.31019999999999998</v>
      </c>
      <c r="E2583">
        <v>0.31019999999999998</v>
      </c>
      <c r="F2583">
        <v>0.31019999999999998</v>
      </c>
      <c r="G2583">
        <v>0.31019999999999998</v>
      </c>
      <c r="H2583">
        <v>0.31019999999999998</v>
      </c>
      <c r="I2583">
        <v>0.31019999999999998</v>
      </c>
      <c r="J2583">
        <v>0.31019999999999998</v>
      </c>
      <c r="K2583">
        <v>0.31019999999999998</v>
      </c>
      <c r="L2583">
        <v>0.31019999999999998</v>
      </c>
    </row>
    <row r="2584" spans="1:12" x14ac:dyDescent="0.45">
      <c r="A2584" t="s">
        <v>2022</v>
      </c>
      <c r="B2584">
        <v>2012</v>
      </c>
      <c r="C2584" t="s">
        <v>2008</v>
      </c>
      <c r="D2584">
        <v>0.18840000000000001</v>
      </c>
      <c r="E2584">
        <v>0.18840000000000001</v>
      </c>
      <c r="F2584">
        <v>0.18840000000000001</v>
      </c>
      <c r="G2584">
        <v>0.18840000000000001</v>
      </c>
      <c r="H2584">
        <v>0.18840000000000001</v>
      </c>
      <c r="I2584">
        <v>0.18840000000000001</v>
      </c>
      <c r="J2584">
        <v>0.18840000000000001</v>
      </c>
      <c r="K2584">
        <v>0.18840000000000001</v>
      </c>
      <c r="L2584">
        <v>0.18840000000000001</v>
      </c>
    </row>
    <row r="2585" spans="1:12" x14ac:dyDescent="0.45">
      <c r="A2585" t="s">
        <v>2023</v>
      </c>
      <c r="B2585">
        <v>2012</v>
      </c>
      <c r="C2585" t="s">
        <v>2005</v>
      </c>
      <c r="D2585">
        <v>5.3415999999999997</v>
      </c>
      <c r="E2585">
        <v>5.3415999999999997</v>
      </c>
      <c r="F2585">
        <v>5.3415999999999997</v>
      </c>
      <c r="G2585">
        <v>5.3415999999999997</v>
      </c>
      <c r="H2585">
        <v>5.3415999999999997</v>
      </c>
      <c r="I2585">
        <v>5.3415999999999997</v>
      </c>
      <c r="J2585">
        <v>5.3415999999999997</v>
      </c>
      <c r="K2585">
        <v>5.3415999999999997</v>
      </c>
      <c r="L2585">
        <v>5.3415999999999997</v>
      </c>
    </row>
    <row r="2586" spans="1:12" x14ac:dyDescent="0.45">
      <c r="A2586" t="s">
        <v>2023</v>
      </c>
      <c r="B2586">
        <v>2012</v>
      </c>
      <c r="C2586" t="s">
        <v>2010</v>
      </c>
      <c r="D2586">
        <v>0.50109999999999999</v>
      </c>
      <c r="E2586">
        <v>0.50109999999999999</v>
      </c>
      <c r="F2586">
        <v>0.50109999999999999</v>
      </c>
      <c r="G2586">
        <v>0.50109999999999999</v>
      </c>
      <c r="H2586">
        <v>0.50109999999999999</v>
      </c>
      <c r="I2586">
        <v>0.50109999999999999</v>
      </c>
      <c r="J2586">
        <v>0.50109999999999999</v>
      </c>
      <c r="K2586">
        <v>0.50109999999999999</v>
      </c>
      <c r="L2586">
        <v>0.50109999999999999</v>
      </c>
    </row>
    <row r="2587" spans="1:12" x14ac:dyDescent="0.45">
      <c r="A2587" t="s">
        <v>2023</v>
      </c>
      <c r="B2587">
        <v>2012</v>
      </c>
      <c r="C2587" t="s">
        <v>2011</v>
      </c>
      <c r="D2587">
        <v>0.10249999999999999</v>
      </c>
      <c r="E2587">
        <v>0.10249999999999999</v>
      </c>
      <c r="F2587">
        <v>0.10249999999999999</v>
      </c>
      <c r="G2587">
        <v>0.10249999999999999</v>
      </c>
      <c r="H2587">
        <v>0.10249999999999999</v>
      </c>
      <c r="I2587">
        <v>0.10249999999999999</v>
      </c>
      <c r="J2587">
        <v>0.10249999999999999</v>
      </c>
      <c r="K2587">
        <v>0.10249999999999999</v>
      </c>
      <c r="L2587">
        <v>0.10249999999999999</v>
      </c>
    </row>
    <row r="2588" spans="1:12" x14ac:dyDescent="0.45">
      <c r="A2588" t="s">
        <v>2023</v>
      </c>
      <c r="B2588">
        <v>2012</v>
      </c>
      <c r="C2588" t="s">
        <v>2009</v>
      </c>
      <c r="D2588">
        <v>0.91180000000000005</v>
      </c>
      <c r="E2588">
        <v>0.91180000000000005</v>
      </c>
      <c r="F2588">
        <v>0.91180000000000005</v>
      </c>
      <c r="G2588">
        <v>0.91180000000000005</v>
      </c>
      <c r="H2588">
        <v>0.91180000000000005</v>
      </c>
      <c r="I2588">
        <v>0.91180000000000005</v>
      </c>
      <c r="J2588">
        <v>0.91180000000000005</v>
      </c>
      <c r="K2588">
        <v>0.91180000000000005</v>
      </c>
      <c r="L2588">
        <v>0.91180000000000005</v>
      </c>
    </row>
    <row r="2589" spans="1:12" x14ac:dyDescent="0.45">
      <c r="A2589" t="s">
        <v>2023</v>
      </c>
      <c r="B2589">
        <v>2012</v>
      </c>
      <c r="C2589" t="s">
        <v>2007</v>
      </c>
      <c r="D2589">
        <v>5.3600000000000002E-2</v>
      </c>
      <c r="E2589">
        <v>5.3600000000000002E-2</v>
      </c>
      <c r="F2589">
        <v>5.3600000000000002E-2</v>
      </c>
      <c r="G2589">
        <v>5.3600000000000002E-2</v>
      </c>
      <c r="H2589">
        <v>5.3600000000000002E-2</v>
      </c>
      <c r="I2589">
        <v>5.3600000000000002E-2</v>
      </c>
      <c r="J2589">
        <v>5.3600000000000002E-2</v>
      </c>
      <c r="K2589">
        <v>5.3600000000000002E-2</v>
      </c>
      <c r="L2589">
        <v>5.3600000000000002E-2</v>
      </c>
    </row>
    <row r="2590" spans="1:12" x14ac:dyDescent="0.45">
      <c r="A2590" t="s">
        <v>2023</v>
      </c>
      <c r="B2590">
        <v>2012</v>
      </c>
      <c r="C2590" t="s">
        <v>2006</v>
      </c>
      <c r="D2590">
        <v>2.2061999999999999</v>
      </c>
      <c r="E2590">
        <v>2.2061999999999999</v>
      </c>
      <c r="F2590">
        <v>2.2061999999999999</v>
      </c>
      <c r="G2590">
        <v>2.2061999999999999</v>
      </c>
      <c r="H2590">
        <v>2.2061999999999999</v>
      </c>
      <c r="I2590">
        <v>2.2061999999999999</v>
      </c>
      <c r="J2590">
        <v>2.2061999999999999</v>
      </c>
      <c r="K2590">
        <v>2.2061999999999999</v>
      </c>
      <c r="L2590">
        <v>2.2061999999999999</v>
      </c>
    </row>
    <row r="2591" spans="1:12" x14ac:dyDescent="0.45">
      <c r="A2591" t="s">
        <v>2023</v>
      </c>
      <c r="B2591">
        <v>2012</v>
      </c>
      <c r="C2591" t="s">
        <v>2008</v>
      </c>
      <c r="D2591">
        <v>1.5665</v>
      </c>
      <c r="E2591">
        <v>1.5665</v>
      </c>
      <c r="F2591">
        <v>1.5665</v>
      </c>
      <c r="G2591">
        <v>1.5665</v>
      </c>
      <c r="H2591">
        <v>1.5665</v>
      </c>
      <c r="I2591">
        <v>1.5665</v>
      </c>
      <c r="J2591">
        <v>1.5665</v>
      </c>
      <c r="K2591">
        <v>1.5665</v>
      </c>
      <c r="L2591">
        <v>1.5665</v>
      </c>
    </row>
    <row r="2592" spans="1:12" x14ac:dyDescent="0.45">
      <c r="A2592" t="s">
        <v>2024</v>
      </c>
      <c r="B2592">
        <v>2012</v>
      </c>
      <c r="C2592" t="s">
        <v>2008</v>
      </c>
      <c r="D2592">
        <v>0.77690000000000003</v>
      </c>
      <c r="E2592">
        <v>0.77690000000000003</v>
      </c>
      <c r="F2592">
        <v>0.77690000000000003</v>
      </c>
      <c r="G2592">
        <v>0.77690000000000003</v>
      </c>
      <c r="H2592">
        <v>0.77690000000000003</v>
      </c>
      <c r="I2592">
        <v>0.77690000000000003</v>
      </c>
      <c r="J2592">
        <v>0.77690000000000003</v>
      </c>
      <c r="K2592">
        <v>0.77690000000000003</v>
      </c>
      <c r="L2592">
        <v>0.77690000000000003</v>
      </c>
    </row>
    <row r="2593" spans="1:12" x14ac:dyDescent="0.45">
      <c r="A2593" t="s">
        <v>2024</v>
      </c>
      <c r="B2593">
        <v>2012</v>
      </c>
      <c r="C2593" t="s">
        <v>2005</v>
      </c>
      <c r="D2593">
        <v>3.0716000000000001</v>
      </c>
      <c r="E2593">
        <v>3.0716000000000001</v>
      </c>
      <c r="F2593">
        <v>3.0716000000000001</v>
      </c>
      <c r="G2593">
        <v>3.0716000000000001</v>
      </c>
      <c r="H2593">
        <v>3.0716000000000001</v>
      </c>
      <c r="I2593">
        <v>3.0716000000000001</v>
      </c>
      <c r="J2593">
        <v>3.0716000000000001</v>
      </c>
      <c r="K2593">
        <v>3.0716000000000001</v>
      </c>
      <c r="L2593">
        <v>3.0716000000000001</v>
      </c>
    </row>
    <row r="2594" spans="1:12" x14ac:dyDescent="0.45">
      <c r="A2594" t="s">
        <v>2024</v>
      </c>
      <c r="B2594">
        <v>2012</v>
      </c>
      <c r="C2594" t="s">
        <v>2006</v>
      </c>
      <c r="D2594">
        <v>1.5004</v>
      </c>
      <c r="E2594">
        <v>1.5004</v>
      </c>
      <c r="F2594">
        <v>1.5004</v>
      </c>
      <c r="G2594">
        <v>1.5004</v>
      </c>
      <c r="H2594">
        <v>1.5004</v>
      </c>
      <c r="I2594">
        <v>1.5004</v>
      </c>
      <c r="J2594">
        <v>1.5004</v>
      </c>
      <c r="K2594">
        <v>1.5004</v>
      </c>
      <c r="L2594">
        <v>1.5004</v>
      </c>
    </row>
    <row r="2595" spans="1:12" x14ac:dyDescent="0.45">
      <c r="A2595" t="s">
        <v>2024</v>
      </c>
      <c r="B2595">
        <v>2012</v>
      </c>
      <c r="C2595" t="s">
        <v>2010</v>
      </c>
      <c r="D2595">
        <v>0.2485</v>
      </c>
      <c r="E2595">
        <v>0.2485</v>
      </c>
      <c r="F2595">
        <v>0.2485</v>
      </c>
      <c r="G2595">
        <v>0.2485</v>
      </c>
      <c r="H2595">
        <v>0.2485</v>
      </c>
      <c r="I2595">
        <v>0.2485</v>
      </c>
      <c r="J2595">
        <v>0.2485</v>
      </c>
      <c r="K2595">
        <v>0.2485</v>
      </c>
      <c r="L2595">
        <v>0.2485</v>
      </c>
    </row>
    <row r="2596" spans="1:12" x14ac:dyDescent="0.45">
      <c r="A2596" t="s">
        <v>2024</v>
      </c>
      <c r="B2596">
        <v>2012</v>
      </c>
      <c r="C2596" t="s">
        <v>2007</v>
      </c>
      <c r="D2596">
        <v>2.6599999999999999E-2</v>
      </c>
      <c r="E2596">
        <v>2.6599999999999999E-2</v>
      </c>
      <c r="F2596">
        <v>2.6599999999999999E-2</v>
      </c>
      <c r="G2596">
        <v>2.6599999999999999E-2</v>
      </c>
      <c r="H2596">
        <v>2.6599999999999999E-2</v>
      </c>
      <c r="I2596">
        <v>2.6599999999999999E-2</v>
      </c>
      <c r="J2596">
        <v>2.6599999999999999E-2</v>
      </c>
      <c r="K2596">
        <v>2.6599999999999999E-2</v>
      </c>
      <c r="L2596">
        <v>2.6599999999999999E-2</v>
      </c>
    </row>
    <row r="2597" spans="1:12" x14ac:dyDescent="0.45">
      <c r="A2597" t="s">
        <v>2024</v>
      </c>
      <c r="B2597">
        <v>2012</v>
      </c>
      <c r="C2597" t="s">
        <v>2011</v>
      </c>
      <c r="D2597">
        <v>5.0799999999999998E-2</v>
      </c>
      <c r="E2597">
        <v>5.0799999999999998E-2</v>
      </c>
      <c r="F2597">
        <v>5.0799999999999998E-2</v>
      </c>
      <c r="G2597">
        <v>5.0799999999999998E-2</v>
      </c>
      <c r="H2597">
        <v>5.0799999999999998E-2</v>
      </c>
      <c r="I2597">
        <v>5.0799999999999998E-2</v>
      </c>
      <c r="J2597">
        <v>5.0799999999999998E-2</v>
      </c>
      <c r="K2597">
        <v>5.0799999999999998E-2</v>
      </c>
      <c r="L2597">
        <v>5.0799999999999998E-2</v>
      </c>
    </row>
    <row r="2598" spans="1:12" x14ac:dyDescent="0.45">
      <c r="A2598" t="s">
        <v>2024</v>
      </c>
      <c r="B2598">
        <v>2012</v>
      </c>
      <c r="C2598" t="s">
        <v>2009</v>
      </c>
      <c r="D2598">
        <v>0.46829999999999999</v>
      </c>
      <c r="E2598">
        <v>0.46829999999999999</v>
      </c>
      <c r="F2598">
        <v>0.46829999999999999</v>
      </c>
      <c r="G2598">
        <v>0.46829999999999999</v>
      </c>
      <c r="H2598">
        <v>0.46829999999999999</v>
      </c>
      <c r="I2598">
        <v>0.46829999999999999</v>
      </c>
      <c r="J2598">
        <v>0.46829999999999999</v>
      </c>
      <c r="K2598">
        <v>0.46829999999999999</v>
      </c>
      <c r="L2598">
        <v>0.46829999999999999</v>
      </c>
    </row>
    <row r="2599" spans="1:12" x14ac:dyDescent="0.45">
      <c r="A2599" t="s">
        <v>2025</v>
      </c>
      <c r="B2599">
        <v>2012</v>
      </c>
      <c r="C2599" t="s">
        <v>2007</v>
      </c>
      <c r="D2599">
        <v>1.2500000000000001E-2</v>
      </c>
      <c r="E2599">
        <v>1.2500000000000001E-2</v>
      </c>
      <c r="F2599">
        <v>1.2500000000000001E-2</v>
      </c>
      <c r="G2599">
        <v>1.2500000000000001E-2</v>
      </c>
      <c r="H2599">
        <v>1.2500000000000001E-2</v>
      </c>
      <c r="I2599">
        <v>1.2500000000000001E-2</v>
      </c>
      <c r="J2599">
        <v>1.2500000000000001E-2</v>
      </c>
      <c r="K2599">
        <v>1.2500000000000001E-2</v>
      </c>
      <c r="L2599">
        <v>1.2500000000000001E-2</v>
      </c>
    </row>
    <row r="2600" spans="1:12" x14ac:dyDescent="0.45">
      <c r="A2600" t="s">
        <v>2025</v>
      </c>
      <c r="B2600">
        <v>2012</v>
      </c>
      <c r="C2600" t="s">
        <v>2010</v>
      </c>
      <c r="D2600">
        <v>0.1164</v>
      </c>
      <c r="E2600">
        <v>0.1164</v>
      </c>
      <c r="F2600">
        <v>0.1164</v>
      </c>
      <c r="G2600">
        <v>0.1164</v>
      </c>
      <c r="H2600">
        <v>0.1164</v>
      </c>
      <c r="I2600">
        <v>0.1164</v>
      </c>
      <c r="J2600">
        <v>0.1164</v>
      </c>
      <c r="K2600">
        <v>0.1164</v>
      </c>
      <c r="L2600">
        <v>0.1164</v>
      </c>
    </row>
    <row r="2601" spans="1:12" x14ac:dyDescent="0.45">
      <c r="A2601" t="s">
        <v>2025</v>
      </c>
      <c r="B2601">
        <v>2012</v>
      </c>
      <c r="C2601" t="s">
        <v>2009</v>
      </c>
      <c r="D2601">
        <v>0.222</v>
      </c>
      <c r="E2601">
        <v>0.222</v>
      </c>
      <c r="F2601">
        <v>0.222</v>
      </c>
      <c r="G2601">
        <v>0.222</v>
      </c>
      <c r="H2601">
        <v>0.222</v>
      </c>
      <c r="I2601">
        <v>0.222</v>
      </c>
      <c r="J2601">
        <v>0.222</v>
      </c>
      <c r="K2601">
        <v>0.222</v>
      </c>
      <c r="L2601">
        <v>0.222</v>
      </c>
    </row>
    <row r="2602" spans="1:12" x14ac:dyDescent="0.45">
      <c r="A2602" t="s">
        <v>2025</v>
      </c>
      <c r="B2602">
        <v>2012</v>
      </c>
      <c r="C2602" t="s">
        <v>2006</v>
      </c>
      <c r="D2602">
        <v>0.62270000000000003</v>
      </c>
      <c r="E2602">
        <v>0.62270000000000003</v>
      </c>
      <c r="F2602">
        <v>0.62270000000000003</v>
      </c>
      <c r="G2602">
        <v>0.62270000000000003</v>
      </c>
      <c r="H2602">
        <v>0.62270000000000003</v>
      </c>
      <c r="I2602">
        <v>0.62270000000000003</v>
      </c>
      <c r="J2602">
        <v>0.62270000000000003</v>
      </c>
      <c r="K2602">
        <v>0.62270000000000003</v>
      </c>
      <c r="L2602">
        <v>0.62270000000000003</v>
      </c>
    </row>
    <row r="2603" spans="1:12" x14ac:dyDescent="0.45">
      <c r="A2603" t="s">
        <v>2025</v>
      </c>
      <c r="B2603">
        <v>2012</v>
      </c>
      <c r="C2603" t="s">
        <v>2008</v>
      </c>
      <c r="D2603">
        <v>0.36399999999999999</v>
      </c>
      <c r="E2603">
        <v>0.36399999999999999</v>
      </c>
      <c r="F2603">
        <v>0.36399999999999999</v>
      </c>
      <c r="G2603">
        <v>0.36399999999999999</v>
      </c>
      <c r="H2603">
        <v>0.36399999999999999</v>
      </c>
      <c r="I2603">
        <v>0.36399999999999999</v>
      </c>
      <c r="J2603">
        <v>0.36399999999999999</v>
      </c>
      <c r="K2603">
        <v>0.36399999999999999</v>
      </c>
      <c r="L2603">
        <v>0.36399999999999999</v>
      </c>
    </row>
    <row r="2604" spans="1:12" x14ac:dyDescent="0.45">
      <c r="A2604" t="s">
        <v>2025</v>
      </c>
      <c r="B2604">
        <v>2012</v>
      </c>
      <c r="C2604" t="s">
        <v>2005</v>
      </c>
      <c r="D2604">
        <v>1.3613999999999999</v>
      </c>
      <c r="E2604">
        <v>1.3613999999999999</v>
      </c>
      <c r="F2604">
        <v>1.3613999999999999</v>
      </c>
      <c r="G2604">
        <v>1.3613999999999999</v>
      </c>
      <c r="H2604">
        <v>1.3613999999999999</v>
      </c>
      <c r="I2604">
        <v>1.3613999999999999</v>
      </c>
      <c r="J2604">
        <v>1.3613999999999999</v>
      </c>
      <c r="K2604">
        <v>1.3613999999999999</v>
      </c>
      <c r="L2604">
        <v>1.3613999999999999</v>
      </c>
    </row>
    <row r="2605" spans="1:12" x14ac:dyDescent="0.45">
      <c r="A2605" t="s">
        <v>2025</v>
      </c>
      <c r="B2605">
        <v>2012</v>
      </c>
      <c r="C2605" t="s">
        <v>2011</v>
      </c>
      <c r="D2605">
        <v>2.3800000000000002E-2</v>
      </c>
      <c r="E2605">
        <v>2.3800000000000002E-2</v>
      </c>
      <c r="F2605">
        <v>2.3800000000000002E-2</v>
      </c>
      <c r="G2605">
        <v>2.3800000000000002E-2</v>
      </c>
      <c r="H2605">
        <v>2.3800000000000002E-2</v>
      </c>
      <c r="I2605">
        <v>2.3800000000000002E-2</v>
      </c>
      <c r="J2605">
        <v>2.3800000000000002E-2</v>
      </c>
      <c r="K2605">
        <v>2.3800000000000002E-2</v>
      </c>
      <c r="L2605">
        <v>2.3800000000000002E-2</v>
      </c>
    </row>
    <row r="2606" spans="1:12" x14ac:dyDescent="0.45">
      <c r="A2606" t="s">
        <v>2026</v>
      </c>
      <c r="B2606">
        <v>2012</v>
      </c>
      <c r="C2606" t="s">
        <v>2007</v>
      </c>
      <c r="D2606">
        <v>1.17E-2</v>
      </c>
      <c r="E2606">
        <v>1.17E-2</v>
      </c>
      <c r="F2606">
        <v>1.17E-2</v>
      </c>
      <c r="G2606">
        <v>1.17E-2</v>
      </c>
      <c r="H2606">
        <v>1.17E-2</v>
      </c>
      <c r="I2606">
        <v>1.17E-2</v>
      </c>
      <c r="J2606">
        <v>1.17E-2</v>
      </c>
      <c r="K2606">
        <v>1.17E-2</v>
      </c>
      <c r="L2606">
        <v>1.17E-2</v>
      </c>
    </row>
    <row r="2607" spans="1:12" x14ac:dyDescent="0.45">
      <c r="A2607" t="s">
        <v>2026</v>
      </c>
      <c r="B2607">
        <v>2012</v>
      </c>
      <c r="C2607" t="s">
        <v>2011</v>
      </c>
      <c r="D2607">
        <v>2.23E-2</v>
      </c>
      <c r="E2607">
        <v>2.23E-2</v>
      </c>
      <c r="F2607">
        <v>2.23E-2</v>
      </c>
      <c r="G2607">
        <v>2.23E-2</v>
      </c>
      <c r="H2607">
        <v>2.23E-2</v>
      </c>
      <c r="I2607">
        <v>2.23E-2</v>
      </c>
      <c r="J2607">
        <v>2.23E-2</v>
      </c>
      <c r="K2607">
        <v>2.23E-2</v>
      </c>
      <c r="L2607">
        <v>2.23E-2</v>
      </c>
    </row>
    <row r="2608" spans="1:12" x14ac:dyDescent="0.45">
      <c r="A2608" t="s">
        <v>2026</v>
      </c>
      <c r="B2608">
        <v>2012</v>
      </c>
      <c r="C2608" t="s">
        <v>2008</v>
      </c>
      <c r="D2608">
        <v>0.34060000000000001</v>
      </c>
      <c r="E2608">
        <v>0.34060000000000001</v>
      </c>
      <c r="F2608">
        <v>0.34060000000000001</v>
      </c>
      <c r="G2608">
        <v>0.34060000000000001</v>
      </c>
      <c r="H2608">
        <v>0.34060000000000001</v>
      </c>
      <c r="I2608">
        <v>0.34060000000000001</v>
      </c>
      <c r="J2608">
        <v>0.34060000000000001</v>
      </c>
      <c r="K2608">
        <v>0.34060000000000001</v>
      </c>
      <c r="L2608">
        <v>0.34060000000000001</v>
      </c>
    </row>
    <row r="2609" spans="1:12" x14ac:dyDescent="0.45">
      <c r="A2609" t="s">
        <v>2026</v>
      </c>
      <c r="B2609">
        <v>2012</v>
      </c>
      <c r="C2609" t="s">
        <v>2009</v>
      </c>
      <c r="D2609">
        <v>0.20599999999999999</v>
      </c>
      <c r="E2609">
        <v>0.20599999999999999</v>
      </c>
      <c r="F2609">
        <v>0.20599999999999999</v>
      </c>
      <c r="G2609">
        <v>0.20599999999999999</v>
      </c>
      <c r="H2609">
        <v>0.20599999999999999</v>
      </c>
      <c r="I2609">
        <v>0.20599999999999999</v>
      </c>
      <c r="J2609">
        <v>0.20599999999999999</v>
      </c>
      <c r="K2609">
        <v>0.20599999999999999</v>
      </c>
      <c r="L2609">
        <v>0.20599999999999999</v>
      </c>
    </row>
    <row r="2610" spans="1:12" x14ac:dyDescent="0.45">
      <c r="A2610" t="s">
        <v>2026</v>
      </c>
      <c r="B2610">
        <v>2012</v>
      </c>
      <c r="C2610" t="s">
        <v>2006</v>
      </c>
      <c r="D2610">
        <v>0.59719999999999995</v>
      </c>
      <c r="E2610">
        <v>0.59719999999999995</v>
      </c>
      <c r="F2610">
        <v>0.59719999999999995</v>
      </c>
      <c r="G2610">
        <v>0.59719999999999995</v>
      </c>
      <c r="H2610">
        <v>0.59719999999999995</v>
      </c>
      <c r="I2610">
        <v>0.59719999999999995</v>
      </c>
      <c r="J2610">
        <v>0.59719999999999995</v>
      </c>
      <c r="K2610">
        <v>0.59719999999999995</v>
      </c>
      <c r="L2610">
        <v>0.59719999999999995</v>
      </c>
    </row>
    <row r="2611" spans="1:12" x14ac:dyDescent="0.45">
      <c r="A2611" t="s">
        <v>2026</v>
      </c>
      <c r="B2611">
        <v>2012</v>
      </c>
      <c r="C2611" t="s">
        <v>2005</v>
      </c>
      <c r="D2611">
        <v>1.2867</v>
      </c>
      <c r="E2611">
        <v>1.2867</v>
      </c>
      <c r="F2611">
        <v>1.2867</v>
      </c>
      <c r="G2611">
        <v>1.2867</v>
      </c>
      <c r="H2611">
        <v>1.2867</v>
      </c>
      <c r="I2611">
        <v>1.2867</v>
      </c>
      <c r="J2611">
        <v>1.2867</v>
      </c>
      <c r="K2611">
        <v>1.2867</v>
      </c>
      <c r="L2611">
        <v>1.2867</v>
      </c>
    </row>
    <row r="2612" spans="1:12" x14ac:dyDescent="0.45">
      <c r="A2612" t="s">
        <v>2026</v>
      </c>
      <c r="B2612">
        <v>2012</v>
      </c>
      <c r="C2612" t="s">
        <v>2010</v>
      </c>
      <c r="D2612">
        <v>0.109</v>
      </c>
      <c r="E2612">
        <v>0.109</v>
      </c>
      <c r="F2612">
        <v>0.109</v>
      </c>
      <c r="G2612">
        <v>0.109</v>
      </c>
      <c r="H2612">
        <v>0.109</v>
      </c>
      <c r="I2612">
        <v>0.109</v>
      </c>
      <c r="J2612">
        <v>0.109</v>
      </c>
      <c r="K2612">
        <v>0.109</v>
      </c>
      <c r="L2612">
        <v>0.109</v>
      </c>
    </row>
    <row r="2613" spans="1:12" x14ac:dyDescent="0.45">
      <c r="A2613" t="s">
        <v>2027</v>
      </c>
      <c r="B2613">
        <v>2012</v>
      </c>
      <c r="C2613" t="s">
        <v>2011</v>
      </c>
      <c r="D2613">
        <v>3.39E-2</v>
      </c>
      <c r="E2613">
        <v>3.39E-2</v>
      </c>
      <c r="F2613">
        <v>3.39E-2</v>
      </c>
      <c r="G2613">
        <v>3.39E-2</v>
      </c>
      <c r="H2613">
        <v>3.39E-2</v>
      </c>
      <c r="I2613">
        <v>3.39E-2</v>
      </c>
      <c r="J2613">
        <v>3.39E-2</v>
      </c>
      <c r="K2613">
        <v>3.39E-2</v>
      </c>
      <c r="L2613">
        <v>3.39E-2</v>
      </c>
    </row>
    <row r="2614" spans="1:12" x14ac:dyDescent="0.45">
      <c r="A2614" t="s">
        <v>2027</v>
      </c>
      <c r="B2614">
        <v>2012</v>
      </c>
      <c r="C2614" t="s">
        <v>2007</v>
      </c>
      <c r="D2614">
        <v>1.78E-2</v>
      </c>
      <c r="E2614">
        <v>1.78E-2</v>
      </c>
      <c r="F2614">
        <v>1.78E-2</v>
      </c>
      <c r="G2614">
        <v>1.78E-2</v>
      </c>
      <c r="H2614">
        <v>1.78E-2</v>
      </c>
      <c r="I2614">
        <v>1.78E-2</v>
      </c>
      <c r="J2614">
        <v>1.78E-2</v>
      </c>
      <c r="K2614">
        <v>1.78E-2</v>
      </c>
      <c r="L2614">
        <v>1.78E-2</v>
      </c>
    </row>
    <row r="2615" spans="1:12" x14ac:dyDescent="0.45">
      <c r="A2615" t="s">
        <v>2027</v>
      </c>
      <c r="B2615">
        <v>2012</v>
      </c>
      <c r="C2615" t="s">
        <v>2010</v>
      </c>
      <c r="D2615">
        <v>0.16589999999999999</v>
      </c>
      <c r="E2615">
        <v>0.16589999999999999</v>
      </c>
      <c r="F2615">
        <v>0.16589999999999999</v>
      </c>
      <c r="G2615">
        <v>0.16589999999999999</v>
      </c>
      <c r="H2615">
        <v>0.16589999999999999</v>
      </c>
      <c r="I2615">
        <v>0.16589999999999999</v>
      </c>
      <c r="J2615">
        <v>0.16589999999999999</v>
      </c>
      <c r="K2615">
        <v>0.16589999999999999</v>
      </c>
      <c r="L2615">
        <v>0.16589999999999999</v>
      </c>
    </row>
    <row r="2616" spans="1:12" x14ac:dyDescent="0.45">
      <c r="A2616" t="s">
        <v>2027</v>
      </c>
      <c r="B2616">
        <v>2012</v>
      </c>
      <c r="C2616" t="s">
        <v>2005</v>
      </c>
      <c r="D2616">
        <v>2.0335000000000001</v>
      </c>
      <c r="E2616">
        <v>2.0335000000000001</v>
      </c>
      <c r="F2616">
        <v>2.0335000000000001</v>
      </c>
      <c r="G2616">
        <v>2.0335000000000001</v>
      </c>
      <c r="H2616">
        <v>2.0335000000000001</v>
      </c>
      <c r="I2616">
        <v>2.0335000000000001</v>
      </c>
      <c r="J2616">
        <v>2.0335000000000001</v>
      </c>
      <c r="K2616">
        <v>2.0335000000000001</v>
      </c>
      <c r="L2616">
        <v>2.0335000000000001</v>
      </c>
    </row>
    <row r="2617" spans="1:12" x14ac:dyDescent="0.45">
      <c r="A2617" t="s">
        <v>2027</v>
      </c>
      <c r="B2617">
        <v>2012</v>
      </c>
      <c r="C2617" t="s">
        <v>2008</v>
      </c>
      <c r="D2617">
        <v>0.51859999999999995</v>
      </c>
      <c r="E2617">
        <v>0.51859999999999995</v>
      </c>
      <c r="F2617">
        <v>0.51859999999999995</v>
      </c>
      <c r="G2617">
        <v>0.51859999999999995</v>
      </c>
      <c r="H2617">
        <v>0.51859999999999995</v>
      </c>
      <c r="I2617">
        <v>0.51859999999999995</v>
      </c>
      <c r="J2617">
        <v>0.51859999999999995</v>
      </c>
      <c r="K2617">
        <v>0.51859999999999995</v>
      </c>
      <c r="L2617">
        <v>0.51859999999999995</v>
      </c>
    </row>
    <row r="2618" spans="1:12" x14ac:dyDescent="0.45">
      <c r="A2618" t="s">
        <v>2027</v>
      </c>
      <c r="B2618">
        <v>2012</v>
      </c>
      <c r="C2618" t="s">
        <v>2006</v>
      </c>
      <c r="D2618">
        <v>0.96020000000000005</v>
      </c>
      <c r="E2618">
        <v>0.96020000000000005</v>
      </c>
      <c r="F2618">
        <v>0.96020000000000005</v>
      </c>
      <c r="G2618">
        <v>0.96020000000000005</v>
      </c>
      <c r="H2618">
        <v>0.96020000000000005</v>
      </c>
      <c r="I2618">
        <v>0.96020000000000005</v>
      </c>
      <c r="J2618">
        <v>0.96020000000000005</v>
      </c>
      <c r="K2618">
        <v>0.96020000000000005</v>
      </c>
      <c r="L2618">
        <v>0.96020000000000005</v>
      </c>
    </row>
    <row r="2619" spans="1:12" x14ac:dyDescent="0.45">
      <c r="A2619" t="s">
        <v>2027</v>
      </c>
      <c r="B2619">
        <v>2012</v>
      </c>
      <c r="C2619" t="s">
        <v>2009</v>
      </c>
      <c r="D2619">
        <v>0.3372</v>
      </c>
      <c r="E2619">
        <v>0.3372</v>
      </c>
      <c r="F2619">
        <v>0.3372</v>
      </c>
      <c r="G2619">
        <v>0.3372</v>
      </c>
      <c r="H2619">
        <v>0.3372</v>
      </c>
      <c r="I2619">
        <v>0.3372</v>
      </c>
      <c r="J2619">
        <v>0.3372</v>
      </c>
      <c r="K2619">
        <v>0.3372</v>
      </c>
      <c r="L2619">
        <v>0.3372</v>
      </c>
    </row>
    <row r="2620" spans="1:12" x14ac:dyDescent="0.45">
      <c r="A2620" t="s">
        <v>2028</v>
      </c>
      <c r="B2620">
        <v>2012</v>
      </c>
      <c r="C2620" t="s">
        <v>2007</v>
      </c>
      <c r="D2620">
        <v>1.9199999999999998E-2</v>
      </c>
      <c r="E2620">
        <v>1.9199999999999998E-2</v>
      </c>
      <c r="F2620">
        <v>1.9199999999999998E-2</v>
      </c>
      <c r="G2620">
        <v>1.9199999999999998E-2</v>
      </c>
      <c r="H2620">
        <v>1.9199999999999998E-2</v>
      </c>
      <c r="I2620">
        <v>1.9199999999999998E-2</v>
      </c>
      <c r="J2620">
        <v>1.9199999999999998E-2</v>
      </c>
      <c r="K2620">
        <v>1.9199999999999998E-2</v>
      </c>
      <c r="L2620">
        <v>1.9199999999999998E-2</v>
      </c>
    </row>
    <row r="2621" spans="1:12" x14ac:dyDescent="0.45">
      <c r="A2621" t="s">
        <v>2028</v>
      </c>
      <c r="B2621">
        <v>2012</v>
      </c>
      <c r="C2621" t="s">
        <v>2010</v>
      </c>
      <c r="D2621">
        <v>0.1789</v>
      </c>
      <c r="E2621">
        <v>0.1789</v>
      </c>
      <c r="F2621">
        <v>0.1789</v>
      </c>
      <c r="G2621">
        <v>0.1789</v>
      </c>
      <c r="H2621">
        <v>0.1789</v>
      </c>
      <c r="I2621">
        <v>0.1789</v>
      </c>
      <c r="J2621">
        <v>0.1789</v>
      </c>
      <c r="K2621">
        <v>0.1789</v>
      </c>
      <c r="L2621">
        <v>0.1789</v>
      </c>
    </row>
    <row r="2622" spans="1:12" x14ac:dyDescent="0.45">
      <c r="A2622" t="s">
        <v>2028</v>
      </c>
      <c r="B2622">
        <v>2012</v>
      </c>
      <c r="C2622" t="s">
        <v>2009</v>
      </c>
      <c r="D2622">
        <v>0.35370000000000001</v>
      </c>
      <c r="E2622">
        <v>0.35370000000000001</v>
      </c>
      <c r="F2622">
        <v>0.35370000000000001</v>
      </c>
      <c r="G2622">
        <v>0.35370000000000001</v>
      </c>
      <c r="H2622">
        <v>0.35370000000000001</v>
      </c>
      <c r="I2622">
        <v>0.35370000000000001</v>
      </c>
      <c r="J2622">
        <v>0.35370000000000001</v>
      </c>
      <c r="K2622">
        <v>0.35370000000000001</v>
      </c>
      <c r="L2622">
        <v>0.35370000000000001</v>
      </c>
    </row>
    <row r="2623" spans="1:12" x14ac:dyDescent="0.45">
      <c r="A2623" t="s">
        <v>2028</v>
      </c>
      <c r="B2623">
        <v>2012</v>
      </c>
      <c r="C2623" t="s">
        <v>2011</v>
      </c>
      <c r="D2623">
        <v>3.6600000000000001E-2</v>
      </c>
      <c r="E2623">
        <v>3.6600000000000001E-2</v>
      </c>
      <c r="F2623">
        <v>3.6600000000000001E-2</v>
      </c>
      <c r="G2623">
        <v>3.6600000000000001E-2</v>
      </c>
      <c r="H2623">
        <v>3.6600000000000001E-2</v>
      </c>
      <c r="I2623">
        <v>3.6600000000000001E-2</v>
      </c>
      <c r="J2623">
        <v>3.6600000000000001E-2</v>
      </c>
      <c r="K2623">
        <v>3.6600000000000001E-2</v>
      </c>
      <c r="L2623">
        <v>3.6600000000000001E-2</v>
      </c>
    </row>
    <row r="2624" spans="1:12" x14ac:dyDescent="0.45">
      <c r="A2624" t="s">
        <v>2028</v>
      </c>
      <c r="B2624">
        <v>2012</v>
      </c>
      <c r="C2624" t="s">
        <v>2005</v>
      </c>
      <c r="D2624">
        <v>2.0836000000000001</v>
      </c>
      <c r="E2624">
        <v>2.0836000000000001</v>
      </c>
      <c r="F2624">
        <v>2.0836000000000001</v>
      </c>
      <c r="G2624">
        <v>2.0836000000000001</v>
      </c>
      <c r="H2624">
        <v>2.0836000000000001</v>
      </c>
      <c r="I2624">
        <v>2.0836000000000001</v>
      </c>
      <c r="J2624">
        <v>2.0836000000000001</v>
      </c>
      <c r="K2624">
        <v>2.0836000000000001</v>
      </c>
      <c r="L2624">
        <v>2.0836000000000001</v>
      </c>
    </row>
    <row r="2625" spans="1:12" x14ac:dyDescent="0.45">
      <c r="A2625" t="s">
        <v>2028</v>
      </c>
      <c r="B2625">
        <v>2012</v>
      </c>
      <c r="C2625" t="s">
        <v>2006</v>
      </c>
      <c r="D2625">
        <v>0.93600000000000005</v>
      </c>
      <c r="E2625">
        <v>0.93600000000000005</v>
      </c>
      <c r="F2625">
        <v>0.93600000000000005</v>
      </c>
      <c r="G2625">
        <v>0.93600000000000005</v>
      </c>
      <c r="H2625">
        <v>0.93600000000000005</v>
      </c>
      <c r="I2625">
        <v>0.93600000000000005</v>
      </c>
      <c r="J2625">
        <v>0.93600000000000005</v>
      </c>
      <c r="K2625">
        <v>0.93600000000000005</v>
      </c>
      <c r="L2625">
        <v>0.93600000000000005</v>
      </c>
    </row>
    <row r="2626" spans="1:12" x14ac:dyDescent="0.45">
      <c r="A2626" t="s">
        <v>2028</v>
      </c>
      <c r="B2626">
        <v>2012</v>
      </c>
      <c r="C2626" t="s">
        <v>2008</v>
      </c>
      <c r="D2626">
        <v>0.55930000000000002</v>
      </c>
      <c r="E2626">
        <v>0.55930000000000002</v>
      </c>
      <c r="F2626">
        <v>0.55930000000000002</v>
      </c>
      <c r="G2626">
        <v>0.55930000000000002</v>
      </c>
      <c r="H2626">
        <v>0.55930000000000002</v>
      </c>
      <c r="I2626">
        <v>0.55930000000000002</v>
      </c>
      <c r="J2626">
        <v>0.55930000000000002</v>
      </c>
      <c r="K2626">
        <v>0.55930000000000002</v>
      </c>
      <c r="L2626">
        <v>0.55930000000000002</v>
      </c>
    </row>
    <row r="2627" spans="1:12" x14ac:dyDescent="0.45">
      <c r="A2627" t="s">
        <v>2029</v>
      </c>
      <c r="B2627">
        <v>2012</v>
      </c>
      <c r="C2627" t="s">
        <v>2010</v>
      </c>
      <c r="D2627">
        <v>5.2900000000000003E-2</v>
      </c>
      <c r="E2627">
        <v>5.2900000000000003E-2</v>
      </c>
      <c r="F2627">
        <v>5.2900000000000003E-2</v>
      </c>
      <c r="G2627">
        <v>5.2900000000000003E-2</v>
      </c>
      <c r="H2627">
        <v>5.2900000000000003E-2</v>
      </c>
      <c r="I2627">
        <v>5.2900000000000003E-2</v>
      </c>
      <c r="J2627">
        <v>5.2900000000000003E-2</v>
      </c>
      <c r="K2627">
        <v>5.2900000000000003E-2</v>
      </c>
      <c r="L2627">
        <v>5.2900000000000003E-2</v>
      </c>
    </row>
    <row r="2628" spans="1:12" x14ac:dyDescent="0.45">
      <c r="A2628" t="s">
        <v>2029</v>
      </c>
      <c r="B2628">
        <v>2012</v>
      </c>
      <c r="C2628" t="s">
        <v>2006</v>
      </c>
      <c r="D2628">
        <v>0.2833</v>
      </c>
      <c r="E2628">
        <v>0.2833</v>
      </c>
      <c r="F2628">
        <v>0.2833</v>
      </c>
      <c r="G2628">
        <v>0.2833</v>
      </c>
      <c r="H2628">
        <v>0.2833</v>
      </c>
      <c r="I2628">
        <v>0.2833</v>
      </c>
      <c r="J2628">
        <v>0.2833</v>
      </c>
      <c r="K2628">
        <v>0.2833</v>
      </c>
      <c r="L2628">
        <v>0.2833</v>
      </c>
    </row>
    <row r="2629" spans="1:12" x14ac:dyDescent="0.45">
      <c r="A2629" t="s">
        <v>2029</v>
      </c>
      <c r="B2629">
        <v>2012</v>
      </c>
      <c r="C2629" t="s">
        <v>2005</v>
      </c>
      <c r="D2629">
        <v>0.60980000000000001</v>
      </c>
      <c r="E2629">
        <v>0.60980000000000001</v>
      </c>
      <c r="F2629">
        <v>0.60980000000000001</v>
      </c>
      <c r="G2629">
        <v>0.60980000000000001</v>
      </c>
      <c r="H2629">
        <v>0.60980000000000001</v>
      </c>
      <c r="I2629">
        <v>0.60980000000000001</v>
      </c>
      <c r="J2629">
        <v>0.60980000000000001</v>
      </c>
      <c r="K2629">
        <v>0.60980000000000001</v>
      </c>
      <c r="L2629">
        <v>0.60980000000000001</v>
      </c>
    </row>
    <row r="2630" spans="1:12" x14ac:dyDescent="0.45">
      <c r="A2630" t="s">
        <v>2029</v>
      </c>
      <c r="B2630">
        <v>2012</v>
      </c>
      <c r="C2630" t="s">
        <v>2008</v>
      </c>
      <c r="D2630">
        <v>0.1653</v>
      </c>
      <c r="E2630">
        <v>0.1653</v>
      </c>
      <c r="F2630">
        <v>0.1653</v>
      </c>
      <c r="G2630">
        <v>0.1653</v>
      </c>
      <c r="H2630">
        <v>0.1653</v>
      </c>
      <c r="I2630">
        <v>0.1653</v>
      </c>
      <c r="J2630">
        <v>0.1653</v>
      </c>
      <c r="K2630">
        <v>0.1653</v>
      </c>
      <c r="L2630">
        <v>0.1653</v>
      </c>
    </row>
    <row r="2631" spans="1:12" x14ac:dyDescent="0.45">
      <c r="A2631" t="s">
        <v>2029</v>
      </c>
      <c r="B2631">
        <v>2012</v>
      </c>
      <c r="C2631" t="s">
        <v>2011</v>
      </c>
      <c r="D2631">
        <v>1.0800000000000001E-2</v>
      </c>
      <c r="E2631">
        <v>1.0800000000000001E-2</v>
      </c>
      <c r="F2631">
        <v>1.0800000000000001E-2</v>
      </c>
      <c r="G2631">
        <v>1.0800000000000001E-2</v>
      </c>
      <c r="H2631">
        <v>1.0800000000000001E-2</v>
      </c>
      <c r="I2631">
        <v>1.0800000000000001E-2</v>
      </c>
      <c r="J2631">
        <v>1.0800000000000001E-2</v>
      </c>
      <c r="K2631">
        <v>1.0800000000000001E-2</v>
      </c>
      <c r="L2631">
        <v>1.0800000000000001E-2</v>
      </c>
    </row>
    <row r="2632" spans="1:12" x14ac:dyDescent="0.45">
      <c r="A2632" t="s">
        <v>2029</v>
      </c>
      <c r="B2632">
        <v>2012</v>
      </c>
      <c r="C2632" t="s">
        <v>2007</v>
      </c>
      <c r="D2632">
        <v>5.7000000000000002E-3</v>
      </c>
      <c r="E2632">
        <v>5.7000000000000002E-3</v>
      </c>
      <c r="F2632">
        <v>5.7000000000000002E-3</v>
      </c>
      <c r="G2632">
        <v>5.7000000000000002E-3</v>
      </c>
      <c r="H2632">
        <v>5.7000000000000002E-3</v>
      </c>
      <c r="I2632">
        <v>5.7000000000000002E-3</v>
      </c>
      <c r="J2632">
        <v>5.7000000000000002E-3</v>
      </c>
      <c r="K2632">
        <v>5.7000000000000002E-3</v>
      </c>
      <c r="L2632">
        <v>5.7000000000000002E-3</v>
      </c>
    </row>
    <row r="2633" spans="1:12" x14ac:dyDescent="0.45">
      <c r="A2633" t="s">
        <v>2029</v>
      </c>
      <c r="B2633">
        <v>2012</v>
      </c>
      <c r="C2633" t="s">
        <v>2009</v>
      </c>
      <c r="D2633">
        <v>9.1899999999999996E-2</v>
      </c>
      <c r="E2633">
        <v>9.1899999999999996E-2</v>
      </c>
      <c r="F2633">
        <v>9.1899999999999996E-2</v>
      </c>
      <c r="G2633">
        <v>9.1899999999999996E-2</v>
      </c>
      <c r="H2633">
        <v>9.1899999999999996E-2</v>
      </c>
      <c r="I2633">
        <v>9.1899999999999996E-2</v>
      </c>
      <c r="J2633">
        <v>9.1899999999999996E-2</v>
      </c>
      <c r="K2633">
        <v>9.1899999999999996E-2</v>
      </c>
      <c r="L2633">
        <v>9.1899999999999996E-2</v>
      </c>
    </row>
    <row r="2634" spans="1:12" x14ac:dyDescent="0.45">
      <c r="A2634" t="s">
        <v>2030</v>
      </c>
      <c r="B2634">
        <v>2012</v>
      </c>
      <c r="C2634" t="s">
        <v>2006</v>
      </c>
      <c r="D2634">
        <v>1.1483000000000001</v>
      </c>
      <c r="E2634">
        <v>1.1483000000000001</v>
      </c>
      <c r="F2634">
        <v>1.1483000000000001</v>
      </c>
      <c r="G2634">
        <v>1.1483000000000001</v>
      </c>
      <c r="H2634">
        <v>1.1483000000000001</v>
      </c>
      <c r="I2634">
        <v>1.1483000000000001</v>
      </c>
      <c r="J2634">
        <v>1.1483000000000001</v>
      </c>
      <c r="K2634">
        <v>1.1483000000000001</v>
      </c>
      <c r="L2634">
        <v>1.1483000000000001</v>
      </c>
    </row>
    <row r="2635" spans="1:12" x14ac:dyDescent="0.45">
      <c r="A2635" t="s">
        <v>2030</v>
      </c>
      <c r="B2635">
        <v>2012</v>
      </c>
      <c r="C2635" t="s">
        <v>2010</v>
      </c>
      <c r="D2635">
        <v>0.2324</v>
      </c>
      <c r="E2635">
        <v>0.2324</v>
      </c>
      <c r="F2635">
        <v>0.2324</v>
      </c>
      <c r="G2635">
        <v>0.2324</v>
      </c>
      <c r="H2635">
        <v>0.2324</v>
      </c>
      <c r="I2635">
        <v>0.2324</v>
      </c>
      <c r="J2635">
        <v>0.2324</v>
      </c>
      <c r="K2635">
        <v>0.2324</v>
      </c>
      <c r="L2635">
        <v>0.2324</v>
      </c>
    </row>
    <row r="2636" spans="1:12" x14ac:dyDescent="0.45">
      <c r="A2636" t="s">
        <v>2030</v>
      </c>
      <c r="B2636">
        <v>2012</v>
      </c>
      <c r="C2636" t="s">
        <v>2011</v>
      </c>
      <c r="D2636">
        <v>4.7500000000000001E-2</v>
      </c>
      <c r="E2636">
        <v>4.7500000000000001E-2</v>
      </c>
      <c r="F2636">
        <v>4.7500000000000001E-2</v>
      </c>
      <c r="G2636">
        <v>4.7500000000000001E-2</v>
      </c>
      <c r="H2636">
        <v>4.7500000000000001E-2</v>
      </c>
      <c r="I2636">
        <v>4.7500000000000001E-2</v>
      </c>
      <c r="J2636">
        <v>4.7500000000000001E-2</v>
      </c>
      <c r="K2636">
        <v>4.7500000000000001E-2</v>
      </c>
      <c r="L2636">
        <v>4.7500000000000001E-2</v>
      </c>
    </row>
    <row r="2637" spans="1:12" x14ac:dyDescent="0.45">
      <c r="A2637" t="s">
        <v>2030</v>
      </c>
      <c r="B2637">
        <v>2012</v>
      </c>
      <c r="C2637" t="s">
        <v>2007</v>
      </c>
      <c r="D2637">
        <v>2.4899999999999999E-2</v>
      </c>
      <c r="E2637">
        <v>2.4899999999999999E-2</v>
      </c>
      <c r="F2637">
        <v>2.4899999999999999E-2</v>
      </c>
      <c r="G2637">
        <v>2.4899999999999999E-2</v>
      </c>
      <c r="H2637">
        <v>2.4899999999999999E-2</v>
      </c>
      <c r="I2637">
        <v>2.4899999999999999E-2</v>
      </c>
      <c r="J2637">
        <v>2.4899999999999999E-2</v>
      </c>
      <c r="K2637">
        <v>2.4899999999999999E-2</v>
      </c>
      <c r="L2637">
        <v>2.4899999999999999E-2</v>
      </c>
    </row>
    <row r="2638" spans="1:12" x14ac:dyDescent="0.45">
      <c r="A2638" t="s">
        <v>2030</v>
      </c>
      <c r="B2638">
        <v>2012</v>
      </c>
      <c r="C2638" t="s">
        <v>2009</v>
      </c>
      <c r="D2638">
        <v>0.44080000000000003</v>
      </c>
      <c r="E2638">
        <v>0.44080000000000003</v>
      </c>
      <c r="F2638">
        <v>0.44080000000000003</v>
      </c>
      <c r="G2638">
        <v>0.44080000000000003</v>
      </c>
      <c r="H2638">
        <v>0.44080000000000003</v>
      </c>
      <c r="I2638">
        <v>0.44080000000000003</v>
      </c>
      <c r="J2638">
        <v>0.44080000000000003</v>
      </c>
      <c r="K2638">
        <v>0.44080000000000003</v>
      </c>
      <c r="L2638">
        <v>0.44080000000000003</v>
      </c>
    </row>
    <row r="2639" spans="1:12" x14ac:dyDescent="0.45">
      <c r="A2639" t="s">
        <v>2030</v>
      </c>
      <c r="B2639">
        <v>2012</v>
      </c>
      <c r="C2639" t="s">
        <v>2005</v>
      </c>
      <c r="D2639">
        <v>2.6204999999999998</v>
      </c>
      <c r="E2639">
        <v>2.6204999999999998</v>
      </c>
      <c r="F2639">
        <v>2.6204999999999998</v>
      </c>
      <c r="G2639">
        <v>2.6204999999999998</v>
      </c>
      <c r="H2639">
        <v>2.6204999999999998</v>
      </c>
      <c r="I2639">
        <v>2.6204999999999998</v>
      </c>
      <c r="J2639">
        <v>2.6204999999999998</v>
      </c>
      <c r="K2639">
        <v>2.6204999999999998</v>
      </c>
      <c r="L2639">
        <v>2.6204999999999998</v>
      </c>
    </row>
    <row r="2640" spans="1:12" x14ac:dyDescent="0.45">
      <c r="A2640" t="s">
        <v>2030</v>
      </c>
      <c r="B2640">
        <v>2012</v>
      </c>
      <c r="C2640" t="s">
        <v>2008</v>
      </c>
      <c r="D2640">
        <v>0.72660000000000002</v>
      </c>
      <c r="E2640">
        <v>0.72660000000000002</v>
      </c>
      <c r="F2640">
        <v>0.72660000000000002</v>
      </c>
      <c r="G2640">
        <v>0.72660000000000002</v>
      </c>
      <c r="H2640">
        <v>0.72660000000000002</v>
      </c>
      <c r="I2640">
        <v>0.72660000000000002</v>
      </c>
      <c r="J2640">
        <v>0.72660000000000002</v>
      </c>
      <c r="K2640">
        <v>0.72660000000000002</v>
      </c>
      <c r="L2640">
        <v>0.72660000000000002</v>
      </c>
    </row>
    <row r="2641" spans="1:12" x14ac:dyDescent="0.45">
      <c r="A2641" t="s">
        <v>2031</v>
      </c>
      <c r="B2641">
        <v>2012</v>
      </c>
      <c r="C2641" t="s">
        <v>2005</v>
      </c>
      <c r="D2641">
        <v>2.6880999999999999</v>
      </c>
      <c r="E2641">
        <v>2.6880999999999999</v>
      </c>
      <c r="F2641">
        <v>2.6880999999999999</v>
      </c>
      <c r="G2641">
        <v>2.6880999999999999</v>
      </c>
      <c r="H2641">
        <v>2.6880999999999999</v>
      </c>
      <c r="I2641">
        <v>2.6880999999999999</v>
      </c>
      <c r="J2641">
        <v>2.6880999999999999</v>
      </c>
      <c r="K2641">
        <v>2.6880999999999999</v>
      </c>
      <c r="L2641">
        <v>2.6880999999999999</v>
      </c>
    </row>
    <row r="2642" spans="1:12" x14ac:dyDescent="0.45">
      <c r="A2642" t="s">
        <v>2031</v>
      </c>
      <c r="B2642">
        <v>2012</v>
      </c>
      <c r="C2642" t="s">
        <v>2006</v>
      </c>
      <c r="D2642">
        <v>1.1385000000000001</v>
      </c>
      <c r="E2642">
        <v>1.1385000000000001</v>
      </c>
      <c r="F2642">
        <v>1.1385000000000001</v>
      </c>
      <c r="G2642">
        <v>1.1385000000000001</v>
      </c>
      <c r="H2642">
        <v>1.1385000000000001</v>
      </c>
      <c r="I2642">
        <v>1.1385000000000001</v>
      </c>
      <c r="J2642">
        <v>1.1385000000000001</v>
      </c>
      <c r="K2642">
        <v>1.1385000000000001</v>
      </c>
      <c r="L2642">
        <v>1.1385000000000001</v>
      </c>
    </row>
    <row r="2643" spans="1:12" x14ac:dyDescent="0.45">
      <c r="A2643" t="s">
        <v>2031</v>
      </c>
      <c r="B2643">
        <v>2012</v>
      </c>
      <c r="C2643" t="s">
        <v>2009</v>
      </c>
      <c r="D2643">
        <v>0.40400000000000003</v>
      </c>
      <c r="E2643">
        <v>0.40400000000000003</v>
      </c>
      <c r="F2643">
        <v>0.40400000000000003</v>
      </c>
      <c r="G2643">
        <v>0.40400000000000003</v>
      </c>
      <c r="H2643">
        <v>0.40400000000000003</v>
      </c>
      <c r="I2643">
        <v>0.40400000000000003</v>
      </c>
      <c r="J2643">
        <v>0.40400000000000003</v>
      </c>
      <c r="K2643">
        <v>0.40400000000000003</v>
      </c>
      <c r="L2643">
        <v>0.40400000000000003</v>
      </c>
    </row>
    <row r="2644" spans="1:12" x14ac:dyDescent="0.45">
      <c r="A2644" t="s">
        <v>2031</v>
      </c>
      <c r="B2644">
        <v>2012</v>
      </c>
      <c r="C2644" t="s">
        <v>2010</v>
      </c>
      <c r="D2644">
        <v>0.25819999999999999</v>
      </c>
      <c r="E2644">
        <v>0.25819999999999999</v>
      </c>
      <c r="F2644">
        <v>0.25819999999999999</v>
      </c>
      <c r="G2644">
        <v>0.25819999999999999</v>
      </c>
      <c r="H2644">
        <v>0.25819999999999999</v>
      </c>
      <c r="I2644">
        <v>0.25819999999999999</v>
      </c>
      <c r="J2644">
        <v>0.25819999999999999</v>
      </c>
      <c r="K2644">
        <v>0.25819999999999999</v>
      </c>
      <c r="L2644">
        <v>0.25819999999999999</v>
      </c>
    </row>
    <row r="2645" spans="1:12" x14ac:dyDescent="0.45">
      <c r="A2645" t="s">
        <v>2031</v>
      </c>
      <c r="B2645">
        <v>2012</v>
      </c>
      <c r="C2645" t="s">
        <v>2007</v>
      </c>
      <c r="D2645">
        <v>2.76E-2</v>
      </c>
      <c r="E2645">
        <v>2.76E-2</v>
      </c>
      <c r="F2645">
        <v>2.76E-2</v>
      </c>
      <c r="G2645">
        <v>2.76E-2</v>
      </c>
      <c r="H2645">
        <v>2.76E-2</v>
      </c>
      <c r="I2645">
        <v>2.76E-2</v>
      </c>
      <c r="J2645">
        <v>2.76E-2</v>
      </c>
      <c r="K2645">
        <v>2.76E-2</v>
      </c>
      <c r="L2645">
        <v>2.76E-2</v>
      </c>
    </row>
    <row r="2646" spans="1:12" x14ac:dyDescent="0.45">
      <c r="A2646" t="s">
        <v>2031</v>
      </c>
      <c r="B2646">
        <v>2012</v>
      </c>
      <c r="C2646" t="s">
        <v>2011</v>
      </c>
      <c r="D2646">
        <v>5.28E-2</v>
      </c>
      <c r="E2646">
        <v>5.28E-2</v>
      </c>
      <c r="F2646">
        <v>5.28E-2</v>
      </c>
      <c r="G2646">
        <v>5.28E-2</v>
      </c>
      <c r="H2646">
        <v>5.28E-2</v>
      </c>
      <c r="I2646">
        <v>5.28E-2</v>
      </c>
      <c r="J2646">
        <v>5.28E-2</v>
      </c>
      <c r="K2646">
        <v>5.28E-2</v>
      </c>
      <c r="L2646">
        <v>5.28E-2</v>
      </c>
    </row>
    <row r="2647" spans="1:12" x14ac:dyDescent="0.45">
      <c r="A2647" t="s">
        <v>2031</v>
      </c>
      <c r="B2647">
        <v>2012</v>
      </c>
      <c r="C2647" t="s">
        <v>2008</v>
      </c>
      <c r="D2647">
        <v>0.80710000000000004</v>
      </c>
      <c r="E2647">
        <v>0.80710000000000004</v>
      </c>
      <c r="F2647">
        <v>0.80710000000000004</v>
      </c>
      <c r="G2647">
        <v>0.80710000000000004</v>
      </c>
      <c r="H2647">
        <v>0.80710000000000004</v>
      </c>
      <c r="I2647">
        <v>0.80710000000000004</v>
      </c>
      <c r="J2647">
        <v>0.80710000000000004</v>
      </c>
      <c r="K2647">
        <v>0.80710000000000004</v>
      </c>
      <c r="L2647">
        <v>0.80710000000000004</v>
      </c>
    </row>
    <row r="2648" spans="1:12" x14ac:dyDescent="0.45">
      <c r="A2648" t="s">
        <v>2032</v>
      </c>
      <c r="B2648">
        <v>2012</v>
      </c>
      <c r="C2648" t="s">
        <v>2009</v>
      </c>
      <c r="D2648">
        <v>0.75900000000000001</v>
      </c>
      <c r="E2648">
        <v>0.75900000000000001</v>
      </c>
      <c r="F2648">
        <v>0.75900000000000001</v>
      </c>
      <c r="G2648">
        <v>0.75900000000000001</v>
      </c>
      <c r="H2648">
        <v>0.75900000000000001</v>
      </c>
      <c r="I2648">
        <v>0.75900000000000001</v>
      </c>
      <c r="J2648">
        <v>0.75900000000000001</v>
      </c>
      <c r="K2648">
        <v>0.75900000000000001</v>
      </c>
      <c r="L2648">
        <v>0.75900000000000001</v>
      </c>
    </row>
    <row r="2649" spans="1:12" x14ac:dyDescent="0.45">
      <c r="A2649" t="s">
        <v>2032</v>
      </c>
      <c r="B2649">
        <v>2012</v>
      </c>
      <c r="C2649" t="s">
        <v>2007</v>
      </c>
      <c r="D2649">
        <v>4.3400000000000001E-2</v>
      </c>
      <c r="E2649">
        <v>4.3400000000000001E-2</v>
      </c>
      <c r="F2649">
        <v>4.3400000000000001E-2</v>
      </c>
      <c r="G2649">
        <v>4.3400000000000001E-2</v>
      </c>
      <c r="H2649">
        <v>4.3400000000000001E-2</v>
      </c>
      <c r="I2649">
        <v>4.3400000000000001E-2</v>
      </c>
      <c r="J2649">
        <v>4.3400000000000001E-2</v>
      </c>
      <c r="K2649">
        <v>4.3400000000000001E-2</v>
      </c>
      <c r="L2649">
        <v>4.3400000000000001E-2</v>
      </c>
    </row>
    <row r="2650" spans="1:12" x14ac:dyDescent="0.45">
      <c r="A2650" t="s">
        <v>2032</v>
      </c>
      <c r="B2650">
        <v>2012</v>
      </c>
      <c r="C2650" t="s">
        <v>2006</v>
      </c>
      <c r="D2650">
        <v>2.0023</v>
      </c>
      <c r="E2650">
        <v>2.0023</v>
      </c>
      <c r="F2650">
        <v>2.0023</v>
      </c>
      <c r="G2650">
        <v>2.0023</v>
      </c>
      <c r="H2650">
        <v>2.0023</v>
      </c>
      <c r="I2650">
        <v>2.0023</v>
      </c>
      <c r="J2650">
        <v>2.0023</v>
      </c>
      <c r="K2650">
        <v>2.0023</v>
      </c>
      <c r="L2650">
        <v>2.0023</v>
      </c>
    </row>
    <row r="2651" spans="1:12" x14ac:dyDescent="0.45">
      <c r="A2651" t="s">
        <v>2032</v>
      </c>
      <c r="B2651">
        <v>2012</v>
      </c>
      <c r="C2651" t="s">
        <v>2010</v>
      </c>
      <c r="D2651">
        <v>0.40510000000000002</v>
      </c>
      <c r="E2651">
        <v>0.40510000000000002</v>
      </c>
      <c r="F2651">
        <v>0.40510000000000002</v>
      </c>
      <c r="G2651">
        <v>0.40510000000000002</v>
      </c>
      <c r="H2651">
        <v>0.40510000000000002</v>
      </c>
      <c r="I2651">
        <v>0.40510000000000002</v>
      </c>
      <c r="J2651">
        <v>0.40510000000000002</v>
      </c>
      <c r="K2651">
        <v>0.40510000000000002</v>
      </c>
      <c r="L2651">
        <v>0.40510000000000002</v>
      </c>
    </row>
    <row r="2652" spans="1:12" x14ac:dyDescent="0.45">
      <c r="A2652" t="s">
        <v>2032</v>
      </c>
      <c r="B2652">
        <v>2012</v>
      </c>
      <c r="C2652" t="s">
        <v>2008</v>
      </c>
      <c r="D2652">
        <v>1.2665</v>
      </c>
      <c r="E2652">
        <v>1.2665</v>
      </c>
      <c r="F2652">
        <v>1.2665</v>
      </c>
      <c r="G2652">
        <v>1.2665</v>
      </c>
      <c r="H2652">
        <v>1.2665</v>
      </c>
      <c r="I2652">
        <v>1.2665</v>
      </c>
      <c r="J2652">
        <v>1.2665</v>
      </c>
      <c r="K2652">
        <v>1.2665</v>
      </c>
      <c r="L2652">
        <v>1.2665</v>
      </c>
    </row>
    <row r="2653" spans="1:12" x14ac:dyDescent="0.45">
      <c r="A2653" t="s">
        <v>2032</v>
      </c>
      <c r="B2653">
        <v>2012</v>
      </c>
      <c r="C2653" t="s">
        <v>2005</v>
      </c>
      <c r="D2653">
        <v>4.5590000000000002</v>
      </c>
      <c r="E2653">
        <v>4.5590000000000002</v>
      </c>
      <c r="F2653">
        <v>4.5590000000000002</v>
      </c>
      <c r="G2653">
        <v>4.5590000000000002</v>
      </c>
      <c r="H2653">
        <v>4.5590000000000002</v>
      </c>
      <c r="I2653">
        <v>4.5590000000000002</v>
      </c>
      <c r="J2653">
        <v>4.5590000000000002</v>
      </c>
      <c r="K2653">
        <v>4.5590000000000002</v>
      </c>
      <c r="L2653">
        <v>4.5590000000000002</v>
      </c>
    </row>
    <row r="2654" spans="1:12" x14ac:dyDescent="0.45">
      <c r="A2654" t="s">
        <v>2032</v>
      </c>
      <c r="B2654">
        <v>2012</v>
      </c>
      <c r="C2654" t="s">
        <v>2011</v>
      </c>
      <c r="D2654">
        <v>8.2799999999999999E-2</v>
      </c>
      <c r="E2654">
        <v>8.2799999999999999E-2</v>
      </c>
      <c r="F2654">
        <v>8.2799999999999999E-2</v>
      </c>
      <c r="G2654">
        <v>8.2799999999999999E-2</v>
      </c>
      <c r="H2654">
        <v>8.2799999999999999E-2</v>
      </c>
      <c r="I2654">
        <v>8.2799999999999999E-2</v>
      </c>
      <c r="J2654">
        <v>8.2799999999999999E-2</v>
      </c>
      <c r="K2654">
        <v>8.2799999999999999E-2</v>
      </c>
      <c r="L2654">
        <v>8.2799999999999999E-2</v>
      </c>
    </row>
    <row r="2655" spans="1:12" x14ac:dyDescent="0.45">
      <c r="A2655" t="s">
        <v>2033</v>
      </c>
      <c r="B2655">
        <v>2012</v>
      </c>
      <c r="C2655" t="s">
        <v>2009</v>
      </c>
      <c r="D2655">
        <v>0.39679999999999999</v>
      </c>
      <c r="E2655">
        <v>0.39679999999999999</v>
      </c>
      <c r="F2655">
        <v>0.39679999999999999</v>
      </c>
      <c r="G2655">
        <v>0.39679999999999999</v>
      </c>
      <c r="H2655">
        <v>0.39679999999999999</v>
      </c>
      <c r="I2655">
        <v>0.39679999999999999</v>
      </c>
      <c r="J2655">
        <v>0.39679999999999999</v>
      </c>
      <c r="K2655">
        <v>0.39679999999999999</v>
      </c>
      <c r="L2655">
        <v>0.39679999999999999</v>
      </c>
    </row>
    <row r="2656" spans="1:12" x14ac:dyDescent="0.45">
      <c r="A2656" t="s">
        <v>2033</v>
      </c>
      <c r="B2656">
        <v>2012</v>
      </c>
      <c r="C2656" t="s">
        <v>2011</v>
      </c>
      <c r="D2656">
        <v>4.3499999999999997E-2</v>
      </c>
      <c r="E2656">
        <v>4.3499999999999997E-2</v>
      </c>
      <c r="F2656">
        <v>4.3499999999999997E-2</v>
      </c>
      <c r="G2656">
        <v>4.3499999999999997E-2</v>
      </c>
      <c r="H2656">
        <v>4.3499999999999997E-2</v>
      </c>
      <c r="I2656">
        <v>4.3499999999999997E-2</v>
      </c>
      <c r="J2656">
        <v>4.3499999999999997E-2</v>
      </c>
      <c r="K2656">
        <v>4.3499999999999997E-2</v>
      </c>
      <c r="L2656">
        <v>4.3499999999999997E-2</v>
      </c>
    </row>
    <row r="2657" spans="1:12" x14ac:dyDescent="0.45">
      <c r="A2657" t="s">
        <v>2033</v>
      </c>
      <c r="B2657">
        <v>2012</v>
      </c>
      <c r="C2657" t="s">
        <v>2006</v>
      </c>
      <c r="D2657">
        <v>1.1374</v>
      </c>
      <c r="E2657">
        <v>1.1374</v>
      </c>
      <c r="F2657">
        <v>1.1374</v>
      </c>
      <c r="G2657">
        <v>1.1374</v>
      </c>
      <c r="H2657">
        <v>1.1374</v>
      </c>
      <c r="I2657">
        <v>1.1374</v>
      </c>
      <c r="J2657">
        <v>1.1374</v>
      </c>
      <c r="K2657">
        <v>1.1374</v>
      </c>
      <c r="L2657">
        <v>1.1374</v>
      </c>
    </row>
    <row r="2658" spans="1:12" x14ac:dyDescent="0.45">
      <c r="A2658" t="s">
        <v>2033</v>
      </c>
      <c r="B2658">
        <v>2012</v>
      </c>
      <c r="C2658" t="s">
        <v>2008</v>
      </c>
      <c r="D2658">
        <v>0.66559999999999997</v>
      </c>
      <c r="E2658">
        <v>0.66559999999999997</v>
      </c>
      <c r="F2658">
        <v>0.66559999999999997</v>
      </c>
      <c r="G2658">
        <v>0.66559999999999997</v>
      </c>
      <c r="H2658">
        <v>0.66559999999999997</v>
      </c>
      <c r="I2658">
        <v>0.66559999999999997</v>
      </c>
      <c r="J2658">
        <v>0.66559999999999997</v>
      </c>
      <c r="K2658">
        <v>0.66559999999999997</v>
      </c>
      <c r="L2658">
        <v>0.66559999999999997</v>
      </c>
    </row>
    <row r="2659" spans="1:12" x14ac:dyDescent="0.45">
      <c r="A2659" t="s">
        <v>2033</v>
      </c>
      <c r="B2659">
        <v>2012</v>
      </c>
      <c r="C2659" t="s">
        <v>2007</v>
      </c>
      <c r="D2659">
        <v>2.2800000000000001E-2</v>
      </c>
      <c r="E2659">
        <v>2.2800000000000001E-2</v>
      </c>
      <c r="F2659">
        <v>2.2800000000000001E-2</v>
      </c>
      <c r="G2659">
        <v>2.2800000000000001E-2</v>
      </c>
      <c r="H2659">
        <v>2.2800000000000001E-2</v>
      </c>
      <c r="I2659">
        <v>2.2800000000000001E-2</v>
      </c>
      <c r="J2659">
        <v>2.2800000000000001E-2</v>
      </c>
      <c r="K2659">
        <v>2.2800000000000001E-2</v>
      </c>
      <c r="L2659">
        <v>2.2800000000000001E-2</v>
      </c>
    </row>
    <row r="2660" spans="1:12" x14ac:dyDescent="0.45">
      <c r="A2660" t="s">
        <v>2033</v>
      </c>
      <c r="B2660">
        <v>2012</v>
      </c>
      <c r="C2660" t="s">
        <v>2010</v>
      </c>
      <c r="D2660">
        <v>0.21290000000000001</v>
      </c>
      <c r="E2660">
        <v>0.21290000000000001</v>
      </c>
      <c r="F2660">
        <v>0.21290000000000001</v>
      </c>
      <c r="G2660">
        <v>0.21290000000000001</v>
      </c>
      <c r="H2660">
        <v>0.21290000000000001</v>
      </c>
      <c r="I2660">
        <v>0.21290000000000001</v>
      </c>
      <c r="J2660">
        <v>0.21290000000000001</v>
      </c>
      <c r="K2660">
        <v>0.21290000000000001</v>
      </c>
      <c r="L2660">
        <v>0.21290000000000001</v>
      </c>
    </row>
    <row r="2661" spans="1:12" x14ac:dyDescent="0.45">
      <c r="A2661" t="s">
        <v>2033</v>
      </c>
      <c r="B2661">
        <v>2012</v>
      </c>
      <c r="C2661" t="s">
        <v>2005</v>
      </c>
      <c r="D2661">
        <v>2.4790000000000001</v>
      </c>
      <c r="E2661">
        <v>2.4790000000000001</v>
      </c>
      <c r="F2661">
        <v>2.4790000000000001</v>
      </c>
      <c r="G2661">
        <v>2.4790000000000001</v>
      </c>
      <c r="H2661">
        <v>2.4790000000000001</v>
      </c>
      <c r="I2661">
        <v>2.4790000000000001</v>
      </c>
      <c r="J2661">
        <v>2.4790000000000001</v>
      </c>
      <c r="K2661">
        <v>2.4790000000000001</v>
      </c>
      <c r="L2661">
        <v>2.4790000000000001</v>
      </c>
    </row>
    <row r="2662" spans="1:12" x14ac:dyDescent="0.45">
      <c r="A2662" t="s">
        <v>2034</v>
      </c>
      <c r="B2662">
        <v>2012</v>
      </c>
      <c r="C2662" t="s">
        <v>2007</v>
      </c>
      <c r="D2662">
        <v>1.23E-2</v>
      </c>
      <c r="E2662">
        <v>1.23E-2</v>
      </c>
      <c r="F2662">
        <v>1.23E-2</v>
      </c>
      <c r="G2662">
        <v>1.23E-2</v>
      </c>
      <c r="H2662">
        <v>1.23E-2</v>
      </c>
      <c r="I2662">
        <v>1.23E-2</v>
      </c>
      <c r="J2662">
        <v>1.23E-2</v>
      </c>
      <c r="K2662">
        <v>1.23E-2</v>
      </c>
      <c r="L2662">
        <v>1.23E-2</v>
      </c>
    </row>
    <row r="2663" spans="1:12" x14ac:dyDescent="0.45">
      <c r="A2663" t="s">
        <v>2034</v>
      </c>
      <c r="B2663">
        <v>2012</v>
      </c>
      <c r="C2663" t="s">
        <v>2011</v>
      </c>
      <c r="D2663">
        <v>2.3599999999999999E-2</v>
      </c>
      <c r="E2663">
        <v>2.3599999999999999E-2</v>
      </c>
      <c r="F2663">
        <v>2.3599999999999999E-2</v>
      </c>
      <c r="G2663">
        <v>2.3599999999999999E-2</v>
      </c>
      <c r="H2663">
        <v>2.3599999999999999E-2</v>
      </c>
      <c r="I2663">
        <v>2.3599999999999999E-2</v>
      </c>
      <c r="J2663">
        <v>2.3599999999999999E-2</v>
      </c>
      <c r="K2663">
        <v>2.3599999999999999E-2</v>
      </c>
      <c r="L2663">
        <v>2.3599999999999999E-2</v>
      </c>
    </row>
    <row r="2664" spans="1:12" x14ac:dyDescent="0.45">
      <c r="A2664" t="s">
        <v>2034</v>
      </c>
      <c r="B2664">
        <v>2012</v>
      </c>
      <c r="C2664" t="s">
        <v>2010</v>
      </c>
      <c r="D2664">
        <v>0.1153</v>
      </c>
      <c r="E2664">
        <v>0.1153</v>
      </c>
      <c r="F2664">
        <v>0.1153</v>
      </c>
      <c r="G2664">
        <v>0.1153</v>
      </c>
      <c r="H2664">
        <v>0.1153</v>
      </c>
      <c r="I2664">
        <v>0.1153</v>
      </c>
      <c r="J2664">
        <v>0.1153</v>
      </c>
      <c r="K2664">
        <v>0.1153</v>
      </c>
      <c r="L2664">
        <v>0.1153</v>
      </c>
    </row>
    <row r="2665" spans="1:12" x14ac:dyDescent="0.45">
      <c r="A2665" t="s">
        <v>2034</v>
      </c>
      <c r="B2665">
        <v>2012</v>
      </c>
      <c r="C2665" t="s">
        <v>2005</v>
      </c>
      <c r="D2665">
        <v>1.4884999999999999</v>
      </c>
      <c r="E2665">
        <v>1.4884999999999999</v>
      </c>
      <c r="F2665">
        <v>1.4884999999999999</v>
      </c>
      <c r="G2665">
        <v>1.4884999999999999</v>
      </c>
      <c r="H2665">
        <v>1.4884999999999999</v>
      </c>
      <c r="I2665">
        <v>1.4884999999999999</v>
      </c>
      <c r="J2665">
        <v>1.4884999999999999</v>
      </c>
      <c r="K2665">
        <v>1.4884999999999999</v>
      </c>
      <c r="L2665">
        <v>1.4884999999999999</v>
      </c>
    </row>
    <row r="2666" spans="1:12" x14ac:dyDescent="0.45">
      <c r="A2666" t="s">
        <v>2034</v>
      </c>
      <c r="B2666">
        <v>2012</v>
      </c>
      <c r="C2666" t="s">
        <v>2006</v>
      </c>
      <c r="D2666">
        <v>0.74829999999999997</v>
      </c>
      <c r="E2666">
        <v>0.74829999999999997</v>
      </c>
      <c r="F2666">
        <v>0.74829999999999997</v>
      </c>
      <c r="G2666">
        <v>0.74829999999999997</v>
      </c>
      <c r="H2666">
        <v>0.74829999999999997</v>
      </c>
      <c r="I2666">
        <v>0.74829999999999997</v>
      </c>
      <c r="J2666">
        <v>0.74829999999999997</v>
      </c>
      <c r="K2666">
        <v>0.74829999999999997</v>
      </c>
      <c r="L2666">
        <v>0.74829999999999997</v>
      </c>
    </row>
    <row r="2667" spans="1:12" x14ac:dyDescent="0.45">
      <c r="A2667" t="s">
        <v>2034</v>
      </c>
      <c r="B2667">
        <v>2012</v>
      </c>
      <c r="C2667" t="s">
        <v>2009</v>
      </c>
      <c r="D2667">
        <v>0.22839999999999999</v>
      </c>
      <c r="E2667">
        <v>0.22839999999999999</v>
      </c>
      <c r="F2667">
        <v>0.22839999999999999</v>
      </c>
      <c r="G2667">
        <v>0.22839999999999999</v>
      </c>
      <c r="H2667">
        <v>0.22839999999999999</v>
      </c>
      <c r="I2667">
        <v>0.22839999999999999</v>
      </c>
      <c r="J2667">
        <v>0.22839999999999999</v>
      </c>
      <c r="K2667">
        <v>0.22839999999999999</v>
      </c>
      <c r="L2667">
        <v>0.22839999999999999</v>
      </c>
    </row>
    <row r="2668" spans="1:12" x14ac:dyDescent="0.45">
      <c r="A2668" t="s">
        <v>2034</v>
      </c>
      <c r="B2668">
        <v>2012</v>
      </c>
      <c r="C2668" t="s">
        <v>2008</v>
      </c>
      <c r="D2668">
        <v>0.36049999999999999</v>
      </c>
      <c r="E2668">
        <v>0.36049999999999999</v>
      </c>
      <c r="F2668">
        <v>0.36049999999999999</v>
      </c>
      <c r="G2668">
        <v>0.36049999999999999</v>
      </c>
      <c r="H2668">
        <v>0.36049999999999999</v>
      </c>
      <c r="I2668">
        <v>0.36049999999999999</v>
      </c>
      <c r="J2668">
        <v>0.36049999999999999</v>
      </c>
      <c r="K2668">
        <v>0.36049999999999999</v>
      </c>
      <c r="L2668">
        <v>0.36049999999999999</v>
      </c>
    </row>
    <row r="2669" spans="1:12" x14ac:dyDescent="0.45">
      <c r="A2669" t="s">
        <v>2035</v>
      </c>
      <c r="B2669">
        <v>2012</v>
      </c>
      <c r="C2669" t="s">
        <v>2010</v>
      </c>
      <c r="D2669">
        <v>0.23069999999999999</v>
      </c>
      <c r="E2669">
        <v>0.23069999999999999</v>
      </c>
      <c r="F2669">
        <v>0.23069999999999999</v>
      </c>
      <c r="G2669">
        <v>0.23069999999999999</v>
      </c>
      <c r="H2669">
        <v>0.23069999999999999</v>
      </c>
      <c r="I2669">
        <v>0.23069999999999999</v>
      </c>
      <c r="J2669">
        <v>0.23069999999999999</v>
      </c>
      <c r="K2669">
        <v>0.23069999999999999</v>
      </c>
      <c r="L2669">
        <v>0.23069999999999999</v>
      </c>
    </row>
    <row r="2670" spans="1:12" x14ac:dyDescent="0.45">
      <c r="A2670" t="s">
        <v>2035</v>
      </c>
      <c r="B2670">
        <v>2012</v>
      </c>
      <c r="C2670" t="s">
        <v>2011</v>
      </c>
      <c r="D2670">
        <v>4.7199999999999999E-2</v>
      </c>
      <c r="E2670">
        <v>4.7199999999999999E-2</v>
      </c>
      <c r="F2670">
        <v>4.7199999999999999E-2</v>
      </c>
      <c r="G2670">
        <v>4.7199999999999999E-2</v>
      </c>
      <c r="H2670">
        <v>4.7199999999999999E-2</v>
      </c>
      <c r="I2670">
        <v>4.7199999999999999E-2</v>
      </c>
      <c r="J2670">
        <v>4.7199999999999999E-2</v>
      </c>
      <c r="K2670">
        <v>4.7199999999999999E-2</v>
      </c>
      <c r="L2670">
        <v>4.7199999999999999E-2</v>
      </c>
    </row>
    <row r="2671" spans="1:12" x14ac:dyDescent="0.45">
      <c r="A2671" t="s">
        <v>2035</v>
      </c>
      <c r="B2671">
        <v>2012</v>
      </c>
      <c r="C2671" t="s">
        <v>2006</v>
      </c>
      <c r="D2671">
        <v>1.2327999999999999</v>
      </c>
      <c r="E2671">
        <v>1.2327999999999999</v>
      </c>
      <c r="F2671">
        <v>1.2327999999999999</v>
      </c>
      <c r="G2671">
        <v>1.2327999999999999</v>
      </c>
      <c r="H2671">
        <v>1.2327999999999999</v>
      </c>
      <c r="I2671">
        <v>1.2327999999999999</v>
      </c>
      <c r="J2671">
        <v>1.2327999999999999</v>
      </c>
      <c r="K2671">
        <v>1.2327999999999999</v>
      </c>
      <c r="L2671">
        <v>1.2327999999999999</v>
      </c>
    </row>
    <row r="2672" spans="1:12" x14ac:dyDescent="0.45">
      <c r="A2672" t="s">
        <v>2035</v>
      </c>
      <c r="B2672">
        <v>2012</v>
      </c>
      <c r="C2672" t="s">
        <v>2005</v>
      </c>
      <c r="D2672">
        <v>2.7014</v>
      </c>
      <c r="E2672">
        <v>2.7014</v>
      </c>
      <c r="F2672">
        <v>2.7014</v>
      </c>
      <c r="G2672">
        <v>2.7014</v>
      </c>
      <c r="H2672">
        <v>2.7014</v>
      </c>
      <c r="I2672">
        <v>2.7014</v>
      </c>
      <c r="J2672">
        <v>2.7014</v>
      </c>
      <c r="K2672">
        <v>2.7014</v>
      </c>
      <c r="L2672">
        <v>2.7014</v>
      </c>
    </row>
    <row r="2673" spans="1:12" x14ac:dyDescent="0.45">
      <c r="A2673" t="s">
        <v>2035</v>
      </c>
      <c r="B2673">
        <v>2012</v>
      </c>
      <c r="C2673" t="s">
        <v>2008</v>
      </c>
      <c r="D2673">
        <v>0.72130000000000005</v>
      </c>
      <c r="E2673">
        <v>0.72130000000000005</v>
      </c>
      <c r="F2673">
        <v>0.72130000000000005</v>
      </c>
      <c r="G2673">
        <v>0.72130000000000005</v>
      </c>
      <c r="H2673">
        <v>0.72130000000000005</v>
      </c>
      <c r="I2673">
        <v>0.72130000000000005</v>
      </c>
      <c r="J2673">
        <v>0.72130000000000005</v>
      </c>
      <c r="K2673">
        <v>0.72130000000000005</v>
      </c>
      <c r="L2673">
        <v>0.72130000000000005</v>
      </c>
    </row>
    <row r="2674" spans="1:12" x14ac:dyDescent="0.45">
      <c r="A2674" t="s">
        <v>2035</v>
      </c>
      <c r="B2674">
        <v>2012</v>
      </c>
      <c r="C2674" t="s">
        <v>2009</v>
      </c>
      <c r="D2674">
        <v>0.44479999999999997</v>
      </c>
      <c r="E2674">
        <v>0.44479999999999997</v>
      </c>
      <c r="F2674">
        <v>0.44479999999999997</v>
      </c>
      <c r="G2674">
        <v>0.44479999999999997</v>
      </c>
      <c r="H2674">
        <v>0.44479999999999997</v>
      </c>
      <c r="I2674">
        <v>0.44479999999999997</v>
      </c>
      <c r="J2674">
        <v>0.44479999999999997</v>
      </c>
      <c r="K2674">
        <v>0.44479999999999997</v>
      </c>
      <c r="L2674">
        <v>0.44479999999999997</v>
      </c>
    </row>
    <row r="2675" spans="1:12" x14ac:dyDescent="0.45">
      <c r="A2675" t="s">
        <v>2035</v>
      </c>
      <c r="B2675">
        <v>2012</v>
      </c>
      <c r="C2675" t="s">
        <v>2007</v>
      </c>
      <c r="D2675">
        <v>2.47E-2</v>
      </c>
      <c r="E2675">
        <v>2.47E-2</v>
      </c>
      <c r="F2675">
        <v>2.47E-2</v>
      </c>
      <c r="G2675">
        <v>2.47E-2</v>
      </c>
      <c r="H2675">
        <v>2.47E-2</v>
      </c>
      <c r="I2675">
        <v>2.47E-2</v>
      </c>
      <c r="J2675">
        <v>2.47E-2</v>
      </c>
      <c r="K2675">
        <v>2.47E-2</v>
      </c>
      <c r="L2675">
        <v>2.47E-2</v>
      </c>
    </row>
    <row r="2676" spans="1:12" x14ac:dyDescent="0.45">
      <c r="A2676" t="s">
        <v>2036</v>
      </c>
      <c r="B2676">
        <v>2012</v>
      </c>
      <c r="C2676" t="s">
        <v>2008</v>
      </c>
      <c r="D2676">
        <v>0.11840000000000001</v>
      </c>
      <c r="E2676">
        <v>0.11840000000000001</v>
      </c>
      <c r="F2676">
        <v>0.11840000000000001</v>
      </c>
      <c r="G2676">
        <v>0.11840000000000001</v>
      </c>
      <c r="H2676">
        <v>0.11840000000000001</v>
      </c>
      <c r="I2676">
        <v>0.11840000000000001</v>
      </c>
      <c r="J2676">
        <v>0.11840000000000001</v>
      </c>
      <c r="K2676">
        <v>0.11840000000000001</v>
      </c>
      <c r="L2676">
        <v>0.11840000000000001</v>
      </c>
    </row>
    <row r="2677" spans="1:12" x14ac:dyDescent="0.45">
      <c r="A2677" t="s">
        <v>2036</v>
      </c>
      <c r="B2677">
        <v>2012</v>
      </c>
      <c r="C2677" t="s">
        <v>2010</v>
      </c>
      <c r="D2677">
        <v>3.7900000000000003E-2</v>
      </c>
      <c r="E2677">
        <v>3.7900000000000003E-2</v>
      </c>
      <c r="F2677">
        <v>3.7900000000000003E-2</v>
      </c>
      <c r="G2677">
        <v>3.7900000000000003E-2</v>
      </c>
      <c r="H2677">
        <v>3.7900000000000003E-2</v>
      </c>
      <c r="I2677">
        <v>3.7900000000000003E-2</v>
      </c>
      <c r="J2677">
        <v>3.7900000000000003E-2</v>
      </c>
      <c r="K2677">
        <v>3.7900000000000003E-2</v>
      </c>
      <c r="L2677">
        <v>3.7900000000000003E-2</v>
      </c>
    </row>
    <row r="2678" spans="1:12" x14ac:dyDescent="0.45">
      <c r="A2678" t="s">
        <v>2036</v>
      </c>
      <c r="B2678">
        <v>2012</v>
      </c>
      <c r="C2678" t="s">
        <v>2006</v>
      </c>
      <c r="D2678">
        <v>0.2253</v>
      </c>
      <c r="E2678">
        <v>0.2253</v>
      </c>
      <c r="F2678">
        <v>0.2253</v>
      </c>
      <c r="G2678">
        <v>0.2253</v>
      </c>
      <c r="H2678">
        <v>0.2253</v>
      </c>
      <c r="I2678">
        <v>0.2253</v>
      </c>
      <c r="J2678">
        <v>0.2253</v>
      </c>
      <c r="K2678">
        <v>0.2253</v>
      </c>
      <c r="L2678">
        <v>0.2253</v>
      </c>
    </row>
    <row r="2679" spans="1:12" x14ac:dyDescent="0.45">
      <c r="A2679" t="s">
        <v>2036</v>
      </c>
      <c r="B2679">
        <v>2012</v>
      </c>
      <c r="C2679" t="s">
        <v>2009</v>
      </c>
      <c r="D2679">
        <v>6.6199999999999995E-2</v>
      </c>
      <c r="E2679">
        <v>6.6199999999999995E-2</v>
      </c>
      <c r="F2679">
        <v>6.6199999999999995E-2</v>
      </c>
      <c r="G2679">
        <v>6.6199999999999995E-2</v>
      </c>
      <c r="H2679">
        <v>6.6199999999999995E-2</v>
      </c>
      <c r="I2679">
        <v>6.6199999999999995E-2</v>
      </c>
      <c r="J2679">
        <v>6.6199999999999995E-2</v>
      </c>
      <c r="K2679">
        <v>6.6199999999999995E-2</v>
      </c>
      <c r="L2679">
        <v>6.6199999999999995E-2</v>
      </c>
    </row>
    <row r="2680" spans="1:12" x14ac:dyDescent="0.45">
      <c r="A2680" t="s">
        <v>2036</v>
      </c>
      <c r="B2680">
        <v>2012</v>
      </c>
      <c r="C2680" t="s">
        <v>2011</v>
      </c>
      <c r="D2680">
        <v>7.7000000000000002E-3</v>
      </c>
      <c r="E2680">
        <v>7.7000000000000002E-3</v>
      </c>
      <c r="F2680">
        <v>7.7000000000000002E-3</v>
      </c>
      <c r="G2680">
        <v>7.7000000000000002E-3</v>
      </c>
      <c r="H2680">
        <v>7.7000000000000002E-3</v>
      </c>
      <c r="I2680">
        <v>7.7000000000000002E-3</v>
      </c>
      <c r="J2680">
        <v>7.7000000000000002E-3</v>
      </c>
      <c r="K2680">
        <v>7.7000000000000002E-3</v>
      </c>
      <c r="L2680">
        <v>7.7000000000000002E-3</v>
      </c>
    </row>
    <row r="2681" spans="1:12" x14ac:dyDescent="0.45">
      <c r="A2681" t="s">
        <v>2036</v>
      </c>
      <c r="B2681">
        <v>2012</v>
      </c>
      <c r="C2681" t="s">
        <v>2005</v>
      </c>
      <c r="D2681">
        <v>0.45950000000000002</v>
      </c>
      <c r="E2681">
        <v>0.45950000000000002</v>
      </c>
      <c r="F2681">
        <v>0.45950000000000002</v>
      </c>
      <c r="G2681">
        <v>0.45950000000000002</v>
      </c>
      <c r="H2681">
        <v>0.45950000000000002</v>
      </c>
      <c r="I2681">
        <v>0.45950000000000002</v>
      </c>
      <c r="J2681">
        <v>0.45950000000000002</v>
      </c>
      <c r="K2681">
        <v>0.45950000000000002</v>
      </c>
      <c r="L2681">
        <v>0.45950000000000002</v>
      </c>
    </row>
    <row r="2682" spans="1:12" x14ac:dyDescent="0.45">
      <c r="A2682" t="s">
        <v>2036</v>
      </c>
      <c r="B2682">
        <v>2012</v>
      </c>
      <c r="C2682" t="s">
        <v>2007</v>
      </c>
      <c r="D2682">
        <v>4.1000000000000003E-3</v>
      </c>
      <c r="E2682">
        <v>4.1000000000000003E-3</v>
      </c>
      <c r="F2682">
        <v>4.1000000000000003E-3</v>
      </c>
      <c r="G2682">
        <v>4.1000000000000003E-3</v>
      </c>
      <c r="H2682">
        <v>4.1000000000000003E-3</v>
      </c>
      <c r="I2682">
        <v>4.1000000000000003E-3</v>
      </c>
      <c r="J2682">
        <v>4.1000000000000003E-3</v>
      </c>
      <c r="K2682">
        <v>4.1000000000000003E-3</v>
      </c>
      <c r="L2682">
        <v>4.1000000000000003E-3</v>
      </c>
    </row>
    <row r="2683" spans="1:12" x14ac:dyDescent="0.45">
      <c r="A2683" t="s">
        <v>2037</v>
      </c>
      <c r="B2683">
        <v>2012</v>
      </c>
      <c r="C2683" t="s">
        <v>2009</v>
      </c>
      <c r="D2683">
        <v>0.13170000000000001</v>
      </c>
      <c r="E2683">
        <v>0.13170000000000001</v>
      </c>
      <c r="F2683">
        <v>0.13170000000000001</v>
      </c>
      <c r="G2683">
        <v>0.13170000000000001</v>
      </c>
      <c r="H2683">
        <v>0.13170000000000001</v>
      </c>
      <c r="I2683">
        <v>0.13170000000000001</v>
      </c>
      <c r="J2683">
        <v>0.13170000000000001</v>
      </c>
      <c r="K2683">
        <v>0.13170000000000001</v>
      </c>
      <c r="L2683">
        <v>0.13170000000000001</v>
      </c>
    </row>
    <row r="2684" spans="1:12" x14ac:dyDescent="0.45">
      <c r="A2684" t="s">
        <v>2037</v>
      </c>
      <c r="B2684">
        <v>2012</v>
      </c>
      <c r="C2684" t="s">
        <v>2006</v>
      </c>
      <c r="D2684">
        <v>0.3765</v>
      </c>
      <c r="E2684">
        <v>0.3765</v>
      </c>
      <c r="F2684">
        <v>0.3765</v>
      </c>
      <c r="G2684">
        <v>0.3765</v>
      </c>
      <c r="H2684">
        <v>0.3765</v>
      </c>
      <c r="I2684">
        <v>0.3765</v>
      </c>
      <c r="J2684">
        <v>0.3765</v>
      </c>
      <c r="K2684">
        <v>0.3765</v>
      </c>
      <c r="L2684">
        <v>0.3765</v>
      </c>
    </row>
    <row r="2685" spans="1:12" x14ac:dyDescent="0.45">
      <c r="A2685" t="s">
        <v>2037</v>
      </c>
      <c r="B2685">
        <v>2012</v>
      </c>
      <c r="C2685" t="s">
        <v>2011</v>
      </c>
      <c r="D2685">
        <v>1.4E-2</v>
      </c>
      <c r="E2685">
        <v>1.4E-2</v>
      </c>
      <c r="F2685">
        <v>1.4E-2</v>
      </c>
      <c r="G2685">
        <v>1.4E-2</v>
      </c>
      <c r="H2685">
        <v>1.4E-2</v>
      </c>
      <c r="I2685">
        <v>1.4E-2</v>
      </c>
      <c r="J2685">
        <v>1.4E-2</v>
      </c>
      <c r="K2685">
        <v>1.4E-2</v>
      </c>
      <c r="L2685">
        <v>1.4E-2</v>
      </c>
    </row>
    <row r="2686" spans="1:12" x14ac:dyDescent="0.45">
      <c r="A2686" t="s">
        <v>2037</v>
      </c>
      <c r="B2686">
        <v>2012</v>
      </c>
      <c r="C2686" t="s">
        <v>2008</v>
      </c>
      <c r="D2686">
        <v>0.21429999999999999</v>
      </c>
      <c r="E2686">
        <v>0.21429999999999999</v>
      </c>
      <c r="F2686">
        <v>0.21429999999999999</v>
      </c>
      <c r="G2686">
        <v>0.21429999999999999</v>
      </c>
      <c r="H2686">
        <v>0.21429999999999999</v>
      </c>
      <c r="I2686">
        <v>0.21429999999999999</v>
      </c>
      <c r="J2686">
        <v>0.21429999999999999</v>
      </c>
      <c r="K2686">
        <v>0.21429999999999999</v>
      </c>
      <c r="L2686">
        <v>0.21429999999999999</v>
      </c>
    </row>
    <row r="2687" spans="1:12" x14ac:dyDescent="0.45">
      <c r="A2687" t="s">
        <v>2037</v>
      </c>
      <c r="B2687">
        <v>2012</v>
      </c>
      <c r="C2687" t="s">
        <v>2010</v>
      </c>
      <c r="D2687">
        <v>6.8500000000000005E-2</v>
      </c>
      <c r="E2687">
        <v>6.8500000000000005E-2</v>
      </c>
      <c r="F2687">
        <v>6.8500000000000005E-2</v>
      </c>
      <c r="G2687">
        <v>6.8500000000000005E-2</v>
      </c>
      <c r="H2687">
        <v>6.8500000000000005E-2</v>
      </c>
      <c r="I2687">
        <v>6.8500000000000005E-2</v>
      </c>
      <c r="J2687">
        <v>6.8500000000000005E-2</v>
      </c>
      <c r="K2687">
        <v>6.8500000000000005E-2</v>
      </c>
      <c r="L2687">
        <v>6.8500000000000005E-2</v>
      </c>
    </row>
    <row r="2688" spans="1:12" x14ac:dyDescent="0.45">
      <c r="A2688" t="s">
        <v>2037</v>
      </c>
      <c r="B2688">
        <v>2012</v>
      </c>
      <c r="C2688" t="s">
        <v>2005</v>
      </c>
      <c r="D2688">
        <v>0.81240000000000001</v>
      </c>
      <c r="E2688">
        <v>0.81240000000000001</v>
      </c>
      <c r="F2688">
        <v>0.81240000000000001</v>
      </c>
      <c r="G2688">
        <v>0.81240000000000001</v>
      </c>
      <c r="H2688">
        <v>0.81240000000000001</v>
      </c>
      <c r="I2688">
        <v>0.81240000000000001</v>
      </c>
      <c r="J2688">
        <v>0.81240000000000001</v>
      </c>
      <c r="K2688">
        <v>0.81240000000000001</v>
      </c>
      <c r="L2688">
        <v>0.81240000000000001</v>
      </c>
    </row>
    <row r="2689" spans="1:12" x14ac:dyDescent="0.45">
      <c r="A2689" t="s">
        <v>2037</v>
      </c>
      <c r="B2689">
        <v>2012</v>
      </c>
      <c r="C2689" t="s">
        <v>2007</v>
      </c>
      <c r="D2689">
        <v>7.3000000000000001E-3</v>
      </c>
      <c r="E2689">
        <v>7.3000000000000001E-3</v>
      </c>
      <c r="F2689">
        <v>7.3000000000000001E-3</v>
      </c>
      <c r="G2689">
        <v>7.3000000000000001E-3</v>
      </c>
      <c r="H2689">
        <v>7.3000000000000001E-3</v>
      </c>
      <c r="I2689">
        <v>7.3000000000000001E-3</v>
      </c>
      <c r="J2689">
        <v>7.3000000000000001E-3</v>
      </c>
      <c r="K2689">
        <v>7.3000000000000001E-3</v>
      </c>
      <c r="L2689">
        <v>7.3000000000000001E-3</v>
      </c>
    </row>
    <row r="2690" spans="1:12" x14ac:dyDescent="0.45">
      <c r="A2690" t="s">
        <v>2038</v>
      </c>
      <c r="B2690">
        <v>2012</v>
      </c>
      <c r="C2690" t="s">
        <v>2011</v>
      </c>
      <c r="D2690">
        <v>2.23E-2</v>
      </c>
      <c r="E2690">
        <v>2.23E-2</v>
      </c>
      <c r="F2690">
        <v>2.23E-2</v>
      </c>
      <c r="G2690">
        <v>2.23E-2</v>
      </c>
      <c r="H2690">
        <v>2.23E-2</v>
      </c>
      <c r="I2690">
        <v>2.23E-2</v>
      </c>
      <c r="J2690">
        <v>2.23E-2</v>
      </c>
      <c r="K2690">
        <v>2.23E-2</v>
      </c>
      <c r="L2690">
        <v>2.23E-2</v>
      </c>
    </row>
    <row r="2691" spans="1:12" x14ac:dyDescent="0.45">
      <c r="A2691" t="s">
        <v>2038</v>
      </c>
      <c r="B2691">
        <v>2012</v>
      </c>
      <c r="C2691" t="s">
        <v>2009</v>
      </c>
      <c r="D2691">
        <v>0.17610000000000001</v>
      </c>
      <c r="E2691">
        <v>0.17610000000000001</v>
      </c>
      <c r="F2691">
        <v>0.17610000000000001</v>
      </c>
      <c r="G2691">
        <v>0.17610000000000001</v>
      </c>
      <c r="H2691">
        <v>0.17610000000000001</v>
      </c>
      <c r="I2691">
        <v>0.17610000000000001</v>
      </c>
      <c r="J2691">
        <v>0.17610000000000001</v>
      </c>
      <c r="K2691">
        <v>0.17610000000000001</v>
      </c>
      <c r="L2691">
        <v>0.17610000000000001</v>
      </c>
    </row>
    <row r="2692" spans="1:12" x14ac:dyDescent="0.45">
      <c r="A2692" t="s">
        <v>2038</v>
      </c>
      <c r="B2692">
        <v>2012</v>
      </c>
      <c r="C2692" t="s">
        <v>2006</v>
      </c>
      <c r="D2692">
        <v>0.51559999999999995</v>
      </c>
      <c r="E2692">
        <v>0.51559999999999995</v>
      </c>
      <c r="F2692">
        <v>0.51559999999999995</v>
      </c>
      <c r="G2692">
        <v>0.51559999999999995</v>
      </c>
      <c r="H2692">
        <v>0.51559999999999995</v>
      </c>
      <c r="I2692">
        <v>0.51559999999999995</v>
      </c>
      <c r="J2692">
        <v>0.51559999999999995</v>
      </c>
      <c r="K2692">
        <v>0.51559999999999995</v>
      </c>
      <c r="L2692">
        <v>0.51559999999999995</v>
      </c>
    </row>
    <row r="2693" spans="1:12" x14ac:dyDescent="0.45">
      <c r="A2693" t="s">
        <v>2038</v>
      </c>
      <c r="B2693">
        <v>2012</v>
      </c>
      <c r="C2693" t="s">
        <v>2010</v>
      </c>
      <c r="D2693">
        <v>0.10929999999999999</v>
      </c>
      <c r="E2693">
        <v>0.10929999999999999</v>
      </c>
      <c r="F2693">
        <v>0.10929999999999999</v>
      </c>
      <c r="G2693">
        <v>0.10929999999999999</v>
      </c>
      <c r="H2693">
        <v>0.10929999999999999</v>
      </c>
      <c r="I2693">
        <v>0.10929999999999999</v>
      </c>
      <c r="J2693">
        <v>0.10929999999999999</v>
      </c>
      <c r="K2693">
        <v>0.10929999999999999</v>
      </c>
      <c r="L2693">
        <v>0.10929999999999999</v>
      </c>
    </row>
    <row r="2694" spans="1:12" x14ac:dyDescent="0.45">
      <c r="A2694" t="s">
        <v>2038</v>
      </c>
      <c r="B2694">
        <v>2012</v>
      </c>
      <c r="C2694" t="s">
        <v>2007</v>
      </c>
      <c r="D2694">
        <v>1.17E-2</v>
      </c>
      <c r="E2694">
        <v>1.17E-2</v>
      </c>
      <c r="F2694">
        <v>1.17E-2</v>
      </c>
      <c r="G2694">
        <v>1.17E-2</v>
      </c>
      <c r="H2694">
        <v>1.17E-2</v>
      </c>
      <c r="I2694">
        <v>1.17E-2</v>
      </c>
      <c r="J2694">
        <v>1.17E-2</v>
      </c>
      <c r="K2694">
        <v>1.17E-2</v>
      </c>
      <c r="L2694">
        <v>1.17E-2</v>
      </c>
    </row>
    <row r="2695" spans="1:12" x14ac:dyDescent="0.45">
      <c r="A2695" t="s">
        <v>2038</v>
      </c>
      <c r="B2695">
        <v>2012</v>
      </c>
      <c r="C2695" t="s">
        <v>2008</v>
      </c>
      <c r="D2695">
        <v>0.3417</v>
      </c>
      <c r="E2695">
        <v>0.3417</v>
      </c>
      <c r="F2695">
        <v>0.3417</v>
      </c>
      <c r="G2695">
        <v>0.3417</v>
      </c>
      <c r="H2695">
        <v>0.3417</v>
      </c>
      <c r="I2695">
        <v>0.3417</v>
      </c>
      <c r="J2695">
        <v>0.3417</v>
      </c>
      <c r="K2695">
        <v>0.3417</v>
      </c>
      <c r="L2695">
        <v>0.3417</v>
      </c>
    </row>
    <row r="2696" spans="1:12" x14ac:dyDescent="0.45">
      <c r="A2696" t="s">
        <v>2038</v>
      </c>
      <c r="B2696">
        <v>2012</v>
      </c>
      <c r="C2696" t="s">
        <v>2005</v>
      </c>
      <c r="D2696">
        <v>1.1766000000000001</v>
      </c>
      <c r="E2696">
        <v>1.1766000000000001</v>
      </c>
      <c r="F2696">
        <v>1.1766000000000001</v>
      </c>
      <c r="G2696">
        <v>1.1766000000000001</v>
      </c>
      <c r="H2696">
        <v>1.1766000000000001</v>
      </c>
      <c r="I2696">
        <v>1.1766000000000001</v>
      </c>
      <c r="J2696">
        <v>1.1766000000000001</v>
      </c>
      <c r="K2696">
        <v>1.1766000000000001</v>
      </c>
      <c r="L2696">
        <v>1.1766000000000001</v>
      </c>
    </row>
    <row r="2697" spans="1:12" x14ac:dyDescent="0.45">
      <c r="A2697" t="s">
        <v>2039</v>
      </c>
      <c r="B2697">
        <v>2012</v>
      </c>
      <c r="C2697" t="s">
        <v>2005</v>
      </c>
      <c r="D2697">
        <v>0.59470000000000001</v>
      </c>
      <c r="E2697">
        <v>0.59470000000000001</v>
      </c>
      <c r="F2697">
        <v>0.59470000000000001</v>
      </c>
      <c r="G2697">
        <v>0.59470000000000001</v>
      </c>
      <c r="H2697">
        <v>0.59470000000000001</v>
      </c>
      <c r="I2697">
        <v>0.59470000000000001</v>
      </c>
      <c r="J2697">
        <v>0.59470000000000001</v>
      </c>
      <c r="K2697">
        <v>0.59470000000000001</v>
      </c>
      <c r="L2697">
        <v>0.59470000000000001</v>
      </c>
    </row>
    <row r="2698" spans="1:12" x14ac:dyDescent="0.45">
      <c r="A2698" t="s">
        <v>2039</v>
      </c>
      <c r="B2698">
        <v>2012</v>
      </c>
      <c r="C2698" t="s">
        <v>2009</v>
      </c>
      <c r="D2698">
        <v>8.6699999999999999E-2</v>
      </c>
      <c r="E2698">
        <v>8.6699999999999999E-2</v>
      </c>
      <c r="F2698">
        <v>8.6699999999999999E-2</v>
      </c>
      <c r="G2698">
        <v>8.6699999999999999E-2</v>
      </c>
      <c r="H2698">
        <v>8.6699999999999999E-2</v>
      </c>
      <c r="I2698">
        <v>8.6699999999999999E-2</v>
      </c>
      <c r="J2698">
        <v>8.6699999999999999E-2</v>
      </c>
      <c r="K2698">
        <v>8.6699999999999999E-2</v>
      </c>
      <c r="L2698">
        <v>8.6699999999999999E-2</v>
      </c>
    </row>
    <row r="2699" spans="1:12" x14ac:dyDescent="0.45">
      <c r="A2699" t="s">
        <v>2039</v>
      </c>
      <c r="B2699">
        <v>2012</v>
      </c>
      <c r="C2699" t="s">
        <v>2006</v>
      </c>
      <c r="D2699">
        <v>0.26600000000000001</v>
      </c>
      <c r="E2699">
        <v>0.26600000000000001</v>
      </c>
      <c r="F2699">
        <v>0.26600000000000001</v>
      </c>
      <c r="G2699">
        <v>0.26600000000000001</v>
      </c>
      <c r="H2699">
        <v>0.26600000000000001</v>
      </c>
      <c r="I2699">
        <v>0.26600000000000001</v>
      </c>
      <c r="J2699">
        <v>0.26600000000000001</v>
      </c>
      <c r="K2699">
        <v>0.26600000000000001</v>
      </c>
      <c r="L2699">
        <v>0.26600000000000001</v>
      </c>
    </row>
    <row r="2700" spans="1:12" x14ac:dyDescent="0.45">
      <c r="A2700" t="s">
        <v>2039</v>
      </c>
      <c r="B2700">
        <v>2012</v>
      </c>
      <c r="C2700" t="s">
        <v>2007</v>
      </c>
      <c r="D2700">
        <v>5.7999999999999996E-3</v>
      </c>
      <c r="E2700">
        <v>5.7999999999999996E-3</v>
      </c>
      <c r="F2700">
        <v>5.7999999999999996E-3</v>
      </c>
      <c r="G2700">
        <v>5.7999999999999996E-3</v>
      </c>
      <c r="H2700">
        <v>5.7999999999999996E-3</v>
      </c>
      <c r="I2700">
        <v>5.7999999999999996E-3</v>
      </c>
      <c r="J2700">
        <v>5.7999999999999996E-3</v>
      </c>
      <c r="K2700">
        <v>5.7999999999999996E-3</v>
      </c>
      <c r="L2700">
        <v>5.7999999999999996E-3</v>
      </c>
    </row>
    <row r="2701" spans="1:12" x14ac:dyDescent="0.45">
      <c r="A2701" t="s">
        <v>2039</v>
      </c>
      <c r="B2701">
        <v>2012</v>
      </c>
      <c r="C2701" t="s">
        <v>2010</v>
      </c>
      <c r="D2701">
        <v>5.45E-2</v>
      </c>
      <c r="E2701">
        <v>5.45E-2</v>
      </c>
      <c r="F2701">
        <v>5.45E-2</v>
      </c>
      <c r="G2701">
        <v>5.45E-2</v>
      </c>
      <c r="H2701">
        <v>5.45E-2</v>
      </c>
      <c r="I2701">
        <v>5.45E-2</v>
      </c>
      <c r="J2701">
        <v>5.45E-2</v>
      </c>
      <c r="K2701">
        <v>5.45E-2</v>
      </c>
      <c r="L2701">
        <v>5.45E-2</v>
      </c>
    </row>
    <row r="2702" spans="1:12" x14ac:dyDescent="0.45">
      <c r="A2702" t="s">
        <v>2039</v>
      </c>
      <c r="B2702">
        <v>2012</v>
      </c>
      <c r="C2702" t="s">
        <v>2008</v>
      </c>
      <c r="D2702">
        <v>0.17050000000000001</v>
      </c>
      <c r="E2702">
        <v>0.17050000000000001</v>
      </c>
      <c r="F2702">
        <v>0.17050000000000001</v>
      </c>
      <c r="G2702">
        <v>0.17050000000000001</v>
      </c>
      <c r="H2702">
        <v>0.17050000000000001</v>
      </c>
      <c r="I2702">
        <v>0.17050000000000001</v>
      </c>
      <c r="J2702">
        <v>0.17050000000000001</v>
      </c>
      <c r="K2702">
        <v>0.17050000000000001</v>
      </c>
      <c r="L2702">
        <v>0.17050000000000001</v>
      </c>
    </row>
    <row r="2703" spans="1:12" x14ac:dyDescent="0.45">
      <c r="A2703" t="s">
        <v>2039</v>
      </c>
      <c r="B2703">
        <v>2012</v>
      </c>
      <c r="C2703" t="s">
        <v>2011</v>
      </c>
      <c r="D2703">
        <v>1.12E-2</v>
      </c>
      <c r="E2703">
        <v>1.12E-2</v>
      </c>
      <c r="F2703">
        <v>1.12E-2</v>
      </c>
      <c r="G2703">
        <v>1.12E-2</v>
      </c>
      <c r="H2703">
        <v>1.12E-2</v>
      </c>
      <c r="I2703">
        <v>1.12E-2</v>
      </c>
      <c r="J2703">
        <v>1.12E-2</v>
      </c>
      <c r="K2703">
        <v>1.12E-2</v>
      </c>
      <c r="L2703">
        <v>1.12E-2</v>
      </c>
    </row>
    <row r="2704" spans="1:12" x14ac:dyDescent="0.45">
      <c r="A2704" t="s">
        <v>2040</v>
      </c>
      <c r="B2704">
        <v>2012</v>
      </c>
      <c r="C2704" t="s">
        <v>2007</v>
      </c>
      <c r="D2704">
        <v>3.7600000000000001E-2</v>
      </c>
      <c r="E2704">
        <v>3.7600000000000001E-2</v>
      </c>
      <c r="F2704">
        <v>3.7600000000000001E-2</v>
      </c>
      <c r="G2704">
        <v>3.7600000000000001E-2</v>
      </c>
      <c r="H2704">
        <v>3.7600000000000001E-2</v>
      </c>
      <c r="I2704">
        <v>3.7600000000000001E-2</v>
      </c>
      <c r="J2704">
        <v>3.7600000000000001E-2</v>
      </c>
      <c r="K2704">
        <v>3.7600000000000001E-2</v>
      </c>
      <c r="L2704">
        <v>3.7600000000000001E-2</v>
      </c>
    </row>
    <row r="2705" spans="1:12" x14ac:dyDescent="0.45">
      <c r="A2705" t="s">
        <v>2040</v>
      </c>
      <c r="B2705">
        <v>2012</v>
      </c>
      <c r="C2705" t="s">
        <v>2006</v>
      </c>
      <c r="D2705">
        <v>1.5185</v>
      </c>
      <c r="E2705">
        <v>1.5185</v>
      </c>
      <c r="F2705">
        <v>1.5185</v>
      </c>
      <c r="G2705">
        <v>1.5185</v>
      </c>
      <c r="H2705">
        <v>1.5185</v>
      </c>
      <c r="I2705">
        <v>1.5185</v>
      </c>
      <c r="J2705">
        <v>1.5185</v>
      </c>
      <c r="K2705">
        <v>1.5185</v>
      </c>
      <c r="L2705">
        <v>1.5185</v>
      </c>
    </row>
    <row r="2706" spans="1:12" x14ac:dyDescent="0.45">
      <c r="A2706" t="s">
        <v>2040</v>
      </c>
      <c r="B2706">
        <v>2012</v>
      </c>
      <c r="C2706" t="s">
        <v>2008</v>
      </c>
      <c r="D2706">
        <v>1.0991</v>
      </c>
      <c r="E2706">
        <v>1.0991</v>
      </c>
      <c r="F2706">
        <v>1.0991</v>
      </c>
      <c r="G2706">
        <v>1.0991</v>
      </c>
      <c r="H2706">
        <v>1.0991</v>
      </c>
      <c r="I2706">
        <v>1.0991</v>
      </c>
      <c r="J2706">
        <v>1.0991</v>
      </c>
      <c r="K2706">
        <v>1.0991</v>
      </c>
      <c r="L2706">
        <v>1.0991</v>
      </c>
    </row>
    <row r="2707" spans="1:12" x14ac:dyDescent="0.45">
      <c r="A2707" t="s">
        <v>2040</v>
      </c>
      <c r="B2707">
        <v>2012</v>
      </c>
      <c r="C2707" t="s">
        <v>2005</v>
      </c>
      <c r="D2707">
        <v>3.6116999999999999</v>
      </c>
      <c r="E2707">
        <v>3.6116999999999999</v>
      </c>
      <c r="F2707">
        <v>3.6116999999999999</v>
      </c>
      <c r="G2707">
        <v>3.6116999999999999</v>
      </c>
      <c r="H2707">
        <v>3.6116999999999999</v>
      </c>
      <c r="I2707">
        <v>3.6116999999999999</v>
      </c>
      <c r="J2707">
        <v>3.6116999999999999</v>
      </c>
      <c r="K2707">
        <v>3.6116999999999999</v>
      </c>
      <c r="L2707">
        <v>3.6116999999999999</v>
      </c>
    </row>
    <row r="2708" spans="1:12" x14ac:dyDescent="0.45">
      <c r="A2708" t="s">
        <v>2040</v>
      </c>
      <c r="B2708">
        <v>2012</v>
      </c>
      <c r="C2708" t="s">
        <v>2011</v>
      </c>
      <c r="D2708">
        <v>7.1900000000000006E-2</v>
      </c>
      <c r="E2708">
        <v>7.1900000000000006E-2</v>
      </c>
      <c r="F2708">
        <v>7.1900000000000006E-2</v>
      </c>
      <c r="G2708">
        <v>7.1900000000000006E-2</v>
      </c>
      <c r="H2708">
        <v>7.1900000000000006E-2</v>
      </c>
      <c r="I2708">
        <v>7.1900000000000006E-2</v>
      </c>
      <c r="J2708">
        <v>7.1900000000000006E-2</v>
      </c>
      <c r="K2708">
        <v>7.1900000000000006E-2</v>
      </c>
      <c r="L2708">
        <v>7.1900000000000006E-2</v>
      </c>
    </row>
    <row r="2709" spans="1:12" x14ac:dyDescent="0.45">
      <c r="A2709" t="s">
        <v>2040</v>
      </c>
      <c r="B2709">
        <v>2012</v>
      </c>
      <c r="C2709" t="s">
        <v>2010</v>
      </c>
      <c r="D2709">
        <v>0.35160000000000002</v>
      </c>
      <c r="E2709">
        <v>0.35160000000000002</v>
      </c>
      <c r="F2709">
        <v>0.35160000000000002</v>
      </c>
      <c r="G2709">
        <v>0.35160000000000002</v>
      </c>
      <c r="H2709">
        <v>0.35160000000000002</v>
      </c>
      <c r="I2709">
        <v>0.35160000000000002</v>
      </c>
      <c r="J2709">
        <v>0.35160000000000002</v>
      </c>
      <c r="K2709">
        <v>0.35160000000000002</v>
      </c>
      <c r="L2709">
        <v>0.35160000000000002</v>
      </c>
    </row>
    <row r="2710" spans="1:12" x14ac:dyDescent="0.45">
      <c r="A2710" t="s">
        <v>2040</v>
      </c>
      <c r="B2710">
        <v>2012</v>
      </c>
      <c r="C2710" t="s">
        <v>2009</v>
      </c>
      <c r="D2710">
        <v>0.53310000000000002</v>
      </c>
      <c r="E2710">
        <v>0.53310000000000002</v>
      </c>
      <c r="F2710">
        <v>0.53310000000000002</v>
      </c>
      <c r="G2710">
        <v>0.53310000000000002</v>
      </c>
      <c r="H2710">
        <v>0.53310000000000002</v>
      </c>
      <c r="I2710">
        <v>0.53310000000000002</v>
      </c>
      <c r="J2710">
        <v>0.53310000000000002</v>
      </c>
      <c r="K2710">
        <v>0.53310000000000002</v>
      </c>
      <c r="L2710">
        <v>0.53310000000000002</v>
      </c>
    </row>
    <row r="2711" spans="1:12" x14ac:dyDescent="0.45">
      <c r="A2711" t="s">
        <v>2041</v>
      </c>
      <c r="B2711">
        <v>2012</v>
      </c>
      <c r="C2711" t="s">
        <v>2008</v>
      </c>
      <c r="D2711">
        <v>0.2419</v>
      </c>
      <c r="E2711">
        <v>0.2419</v>
      </c>
      <c r="F2711">
        <v>0.2419</v>
      </c>
      <c r="G2711">
        <v>0.2419</v>
      </c>
      <c r="H2711">
        <v>0.2419</v>
      </c>
      <c r="I2711">
        <v>0.2419</v>
      </c>
      <c r="J2711">
        <v>0.2419</v>
      </c>
      <c r="K2711">
        <v>0.2419</v>
      </c>
      <c r="L2711">
        <v>0.2419</v>
      </c>
    </row>
    <row r="2712" spans="1:12" x14ac:dyDescent="0.45">
      <c r="A2712" t="s">
        <v>2041</v>
      </c>
      <c r="B2712">
        <v>2012</v>
      </c>
      <c r="C2712" t="s">
        <v>2005</v>
      </c>
      <c r="D2712">
        <v>0.96399999999999997</v>
      </c>
      <c r="E2712">
        <v>0.96399999999999997</v>
      </c>
      <c r="F2712">
        <v>0.96399999999999997</v>
      </c>
      <c r="G2712">
        <v>0.96399999999999997</v>
      </c>
      <c r="H2712">
        <v>0.96399999999999997</v>
      </c>
      <c r="I2712">
        <v>0.96399999999999997</v>
      </c>
      <c r="J2712">
        <v>0.96399999999999997</v>
      </c>
      <c r="K2712">
        <v>0.96399999999999997</v>
      </c>
      <c r="L2712">
        <v>0.96399999999999997</v>
      </c>
    </row>
    <row r="2713" spans="1:12" x14ac:dyDescent="0.45">
      <c r="A2713" t="s">
        <v>2041</v>
      </c>
      <c r="B2713">
        <v>2012</v>
      </c>
      <c r="C2713" t="s">
        <v>2006</v>
      </c>
      <c r="D2713">
        <v>0.49109999999999998</v>
      </c>
      <c r="E2713">
        <v>0.49109999999999998</v>
      </c>
      <c r="F2713">
        <v>0.49109999999999998</v>
      </c>
      <c r="G2713">
        <v>0.49109999999999998</v>
      </c>
      <c r="H2713">
        <v>0.49109999999999998</v>
      </c>
      <c r="I2713">
        <v>0.49109999999999998</v>
      </c>
      <c r="J2713">
        <v>0.49109999999999998</v>
      </c>
      <c r="K2713">
        <v>0.49109999999999998</v>
      </c>
      <c r="L2713">
        <v>0.49109999999999998</v>
      </c>
    </row>
    <row r="2714" spans="1:12" x14ac:dyDescent="0.45">
      <c r="A2714" t="s">
        <v>2041</v>
      </c>
      <c r="B2714">
        <v>2012</v>
      </c>
      <c r="C2714" t="s">
        <v>2007</v>
      </c>
      <c r="D2714">
        <v>8.3000000000000001E-3</v>
      </c>
      <c r="E2714">
        <v>8.3000000000000001E-3</v>
      </c>
      <c r="F2714">
        <v>8.3000000000000001E-3</v>
      </c>
      <c r="G2714">
        <v>8.3000000000000001E-3</v>
      </c>
      <c r="H2714">
        <v>8.3000000000000001E-3</v>
      </c>
      <c r="I2714">
        <v>8.3000000000000001E-3</v>
      </c>
      <c r="J2714">
        <v>8.3000000000000001E-3</v>
      </c>
      <c r="K2714">
        <v>8.3000000000000001E-3</v>
      </c>
      <c r="L2714">
        <v>8.3000000000000001E-3</v>
      </c>
    </row>
    <row r="2715" spans="1:12" x14ac:dyDescent="0.45">
      <c r="A2715" t="s">
        <v>2041</v>
      </c>
      <c r="B2715">
        <v>2012</v>
      </c>
      <c r="C2715" t="s">
        <v>2011</v>
      </c>
      <c r="D2715">
        <v>1.5800000000000002E-2</v>
      </c>
      <c r="E2715">
        <v>1.5800000000000002E-2</v>
      </c>
      <c r="F2715">
        <v>1.5800000000000002E-2</v>
      </c>
      <c r="G2715">
        <v>1.5800000000000002E-2</v>
      </c>
      <c r="H2715">
        <v>1.5800000000000002E-2</v>
      </c>
      <c r="I2715">
        <v>1.5800000000000002E-2</v>
      </c>
      <c r="J2715">
        <v>1.5800000000000002E-2</v>
      </c>
      <c r="K2715">
        <v>1.5800000000000002E-2</v>
      </c>
      <c r="L2715">
        <v>1.5800000000000002E-2</v>
      </c>
    </row>
    <row r="2716" spans="1:12" x14ac:dyDescent="0.45">
      <c r="A2716" t="s">
        <v>2041</v>
      </c>
      <c r="B2716">
        <v>2012</v>
      </c>
      <c r="C2716" t="s">
        <v>2010</v>
      </c>
      <c r="D2716">
        <v>7.7399999999999997E-2</v>
      </c>
      <c r="E2716">
        <v>7.7399999999999997E-2</v>
      </c>
      <c r="F2716">
        <v>7.7399999999999997E-2</v>
      </c>
      <c r="G2716">
        <v>7.7399999999999997E-2</v>
      </c>
      <c r="H2716">
        <v>7.7399999999999997E-2</v>
      </c>
      <c r="I2716">
        <v>7.7399999999999997E-2</v>
      </c>
      <c r="J2716">
        <v>7.7399999999999997E-2</v>
      </c>
      <c r="K2716">
        <v>7.7399999999999997E-2</v>
      </c>
      <c r="L2716">
        <v>7.7399999999999997E-2</v>
      </c>
    </row>
    <row r="2717" spans="1:12" x14ac:dyDescent="0.45">
      <c r="A2717" t="s">
        <v>2041</v>
      </c>
      <c r="B2717">
        <v>2012</v>
      </c>
      <c r="C2717" t="s">
        <v>2009</v>
      </c>
      <c r="D2717">
        <v>0.1295</v>
      </c>
      <c r="E2717">
        <v>0.1295</v>
      </c>
      <c r="F2717">
        <v>0.1295</v>
      </c>
      <c r="G2717">
        <v>0.1295</v>
      </c>
      <c r="H2717">
        <v>0.1295</v>
      </c>
      <c r="I2717">
        <v>0.1295</v>
      </c>
      <c r="J2717">
        <v>0.1295</v>
      </c>
      <c r="K2717">
        <v>0.1295</v>
      </c>
      <c r="L2717">
        <v>0.1295</v>
      </c>
    </row>
    <row r="2718" spans="1:12" x14ac:dyDescent="0.45">
      <c r="A2718" t="s">
        <v>2042</v>
      </c>
      <c r="B2718">
        <v>2012</v>
      </c>
      <c r="C2718" t="s">
        <v>2006</v>
      </c>
      <c r="D2718">
        <v>2.8757000000000001</v>
      </c>
      <c r="E2718">
        <v>2.8757000000000001</v>
      </c>
      <c r="F2718">
        <v>2.8757000000000001</v>
      </c>
      <c r="G2718">
        <v>2.8757000000000001</v>
      </c>
      <c r="H2718">
        <v>2.8757000000000001</v>
      </c>
      <c r="I2718">
        <v>2.8757000000000001</v>
      </c>
      <c r="J2718">
        <v>2.8757000000000001</v>
      </c>
      <c r="K2718">
        <v>2.8757000000000001</v>
      </c>
      <c r="L2718">
        <v>2.8757000000000001</v>
      </c>
    </row>
    <row r="2719" spans="1:12" x14ac:dyDescent="0.45">
      <c r="A2719" t="s">
        <v>2042</v>
      </c>
      <c r="B2719">
        <v>2012</v>
      </c>
      <c r="C2719" t="s">
        <v>2009</v>
      </c>
      <c r="D2719">
        <v>1.1727000000000001</v>
      </c>
      <c r="E2719">
        <v>1.1727000000000001</v>
      </c>
      <c r="F2719">
        <v>1.1727000000000001</v>
      </c>
      <c r="G2719">
        <v>1.1727000000000001</v>
      </c>
      <c r="H2719">
        <v>1.1727000000000001</v>
      </c>
      <c r="I2719">
        <v>1.1727000000000001</v>
      </c>
      <c r="J2719">
        <v>1.1727000000000001</v>
      </c>
      <c r="K2719">
        <v>1.1727000000000001</v>
      </c>
      <c r="L2719">
        <v>1.1727000000000001</v>
      </c>
    </row>
    <row r="2720" spans="1:12" x14ac:dyDescent="0.45">
      <c r="A2720" t="s">
        <v>2042</v>
      </c>
      <c r="B2720">
        <v>2012</v>
      </c>
      <c r="C2720" t="s">
        <v>2005</v>
      </c>
      <c r="D2720">
        <v>7.3845000000000001</v>
      </c>
      <c r="E2720">
        <v>7.3845000000000001</v>
      </c>
      <c r="F2720">
        <v>7.3845000000000001</v>
      </c>
      <c r="G2720">
        <v>7.3845000000000001</v>
      </c>
      <c r="H2720">
        <v>7.3845000000000001</v>
      </c>
      <c r="I2720">
        <v>7.3845000000000001</v>
      </c>
      <c r="J2720">
        <v>7.3845000000000001</v>
      </c>
      <c r="K2720">
        <v>7.3845000000000001</v>
      </c>
      <c r="L2720">
        <v>7.3845000000000001</v>
      </c>
    </row>
    <row r="2721" spans="1:12" x14ac:dyDescent="0.45">
      <c r="A2721" t="s">
        <v>2042</v>
      </c>
      <c r="B2721">
        <v>2012</v>
      </c>
      <c r="C2721" t="s">
        <v>2008</v>
      </c>
      <c r="D2721">
        <v>2.3500999999999999</v>
      </c>
      <c r="E2721">
        <v>2.3500999999999999</v>
      </c>
      <c r="F2721">
        <v>2.3500999999999999</v>
      </c>
      <c r="G2721">
        <v>2.3500999999999999</v>
      </c>
      <c r="H2721">
        <v>2.3500999999999999</v>
      </c>
      <c r="I2721">
        <v>2.3500999999999999</v>
      </c>
      <c r="J2721">
        <v>2.3500999999999999</v>
      </c>
      <c r="K2721">
        <v>2.3500999999999999</v>
      </c>
      <c r="L2721">
        <v>2.3500999999999999</v>
      </c>
    </row>
    <row r="2722" spans="1:12" x14ac:dyDescent="0.45">
      <c r="A2722" t="s">
        <v>2042</v>
      </c>
      <c r="B2722">
        <v>2012</v>
      </c>
      <c r="C2722" t="s">
        <v>2011</v>
      </c>
      <c r="D2722">
        <v>0.1537</v>
      </c>
      <c r="E2722">
        <v>0.1537</v>
      </c>
      <c r="F2722">
        <v>0.1537</v>
      </c>
      <c r="G2722">
        <v>0.1537</v>
      </c>
      <c r="H2722">
        <v>0.1537</v>
      </c>
      <c r="I2722">
        <v>0.1537</v>
      </c>
      <c r="J2722">
        <v>0.1537</v>
      </c>
      <c r="K2722">
        <v>0.1537</v>
      </c>
      <c r="L2722">
        <v>0.1537</v>
      </c>
    </row>
    <row r="2723" spans="1:12" x14ac:dyDescent="0.45">
      <c r="A2723" t="s">
        <v>2042</v>
      </c>
      <c r="B2723">
        <v>2012</v>
      </c>
      <c r="C2723" t="s">
        <v>2007</v>
      </c>
      <c r="D2723">
        <v>8.0500000000000002E-2</v>
      </c>
      <c r="E2723">
        <v>8.0500000000000002E-2</v>
      </c>
      <c r="F2723">
        <v>8.0500000000000002E-2</v>
      </c>
      <c r="G2723">
        <v>8.0500000000000002E-2</v>
      </c>
      <c r="H2723">
        <v>8.0500000000000002E-2</v>
      </c>
      <c r="I2723">
        <v>8.0500000000000002E-2</v>
      </c>
      <c r="J2723">
        <v>8.0500000000000002E-2</v>
      </c>
      <c r="K2723">
        <v>8.0500000000000002E-2</v>
      </c>
      <c r="L2723">
        <v>8.0500000000000002E-2</v>
      </c>
    </row>
    <row r="2724" spans="1:12" x14ac:dyDescent="0.45">
      <c r="A2724" t="s">
        <v>2042</v>
      </c>
      <c r="B2724">
        <v>2012</v>
      </c>
      <c r="C2724" t="s">
        <v>2010</v>
      </c>
      <c r="D2724">
        <v>0.75170000000000003</v>
      </c>
      <c r="E2724">
        <v>0.75170000000000003</v>
      </c>
      <c r="F2724">
        <v>0.75170000000000003</v>
      </c>
      <c r="G2724">
        <v>0.75170000000000003</v>
      </c>
      <c r="H2724">
        <v>0.75170000000000003</v>
      </c>
      <c r="I2724">
        <v>0.75170000000000003</v>
      </c>
      <c r="J2724">
        <v>0.75170000000000003</v>
      </c>
      <c r="K2724">
        <v>0.75170000000000003</v>
      </c>
      <c r="L2724">
        <v>0.75170000000000003</v>
      </c>
    </row>
    <row r="2725" spans="1:12" x14ac:dyDescent="0.45">
      <c r="A2725" t="s">
        <v>2043</v>
      </c>
      <c r="B2725">
        <v>2012</v>
      </c>
      <c r="C2725" t="s">
        <v>2010</v>
      </c>
      <c r="D2725">
        <v>0.3705</v>
      </c>
      <c r="E2725">
        <v>0.3705</v>
      </c>
      <c r="F2725">
        <v>0.3705</v>
      </c>
      <c r="G2725">
        <v>0.3705</v>
      </c>
      <c r="H2725">
        <v>0.3705</v>
      </c>
      <c r="I2725">
        <v>0.3705</v>
      </c>
      <c r="J2725">
        <v>0.3705</v>
      </c>
      <c r="K2725">
        <v>0.3705</v>
      </c>
      <c r="L2725">
        <v>0.3705</v>
      </c>
    </row>
    <row r="2726" spans="1:12" x14ac:dyDescent="0.45">
      <c r="A2726" t="s">
        <v>2043</v>
      </c>
      <c r="B2726">
        <v>2012</v>
      </c>
      <c r="C2726" t="s">
        <v>2007</v>
      </c>
      <c r="D2726">
        <v>3.9699999999999999E-2</v>
      </c>
      <c r="E2726">
        <v>3.9699999999999999E-2</v>
      </c>
      <c r="F2726">
        <v>3.9699999999999999E-2</v>
      </c>
      <c r="G2726">
        <v>3.9699999999999999E-2</v>
      </c>
      <c r="H2726">
        <v>3.9699999999999999E-2</v>
      </c>
      <c r="I2726">
        <v>3.9699999999999999E-2</v>
      </c>
      <c r="J2726">
        <v>3.9699999999999999E-2</v>
      </c>
      <c r="K2726">
        <v>3.9699999999999999E-2</v>
      </c>
      <c r="L2726">
        <v>3.9699999999999999E-2</v>
      </c>
    </row>
    <row r="2727" spans="1:12" x14ac:dyDescent="0.45">
      <c r="A2727" t="s">
        <v>2043</v>
      </c>
      <c r="B2727">
        <v>2012</v>
      </c>
      <c r="C2727" t="s">
        <v>2005</v>
      </c>
      <c r="D2727">
        <v>4.5206999999999997</v>
      </c>
      <c r="E2727">
        <v>4.5206999999999997</v>
      </c>
      <c r="F2727">
        <v>4.5206999999999997</v>
      </c>
      <c r="G2727">
        <v>4.5206999999999997</v>
      </c>
      <c r="H2727">
        <v>4.5206999999999997</v>
      </c>
      <c r="I2727">
        <v>4.5206999999999997</v>
      </c>
      <c r="J2727">
        <v>4.5206999999999997</v>
      </c>
      <c r="K2727">
        <v>4.5206999999999997</v>
      </c>
      <c r="L2727">
        <v>4.5206999999999997</v>
      </c>
    </row>
    <row r="2728" spans="1:12" x14ac:dyDescent="0.45">
      <c r="A2728" t="s">
        <v>2043</v>
      </c>
      <c r="B2728">
        <v>2012</v>
      </c>
      <c r="C2728" t="s">
        <v>2006</v>
      </c>
      <c r="D2728">
        <v>2.1179999999999999</v>
      </c>
      <c r="E2728">
        <v>2.1179999999999999</v>
      </c>
      <c r="F2728">
        <v>2.1179999999999999</v>
      </c>
      <c r="G2728">
        <v>2.1179999999999999</v>
      </c>
      <c r="H2728">
        <v>2.1179999999999999</v>
      </c>
      <c r="I2728">
        <v>2.1179999999999999</v>
      </c>
      <c r="J2728">
        <v>2.1179999999999999</v>
      </c>
      <c r="K2728">
        <v>2.1179999999999999</v>
      </c>
      <c r="L2728">
        <v>2.1179999999999999</v>
      </c>
    </row>
    <row r="2729" spans="1:12" x14ac:dyDescent="0.45">
      <c r="A2729" t="s">
        <v>2043</v>
      </c>
      <c r="B2729">
        <v>2012</v>
      </c>
      <c r="C2729" t="s">
        <v>2011</v>
      </c>
      <c r="D2729">
        <v>7.5800000000000006E-2</v>
      </c>
      <c r="E2729">
        <v>7.5800000000000006E-2</v>
      </c>
      <c r="F2729">
        <v>7.5800000000000006E-2</v>
      </c>
      <c r="G2729">
        <v>7.5800000000000006E-2</v>
      </c>
      <c r="H2729">
        <v>7.5800000000000006E-2</v>
      </c>
      <c r="I2729">
        <v>7.5800000000000006E-2</v>
      </c>
      <c r="J2729">
        <v>7.5800000000000006E-2</v>
      </c>
      <c r="K2729">
        <v>7.5800000000000006E-2</v>
      </c>
      <c r="L2729">
        <v>7.5800000000000006E-2</v>
      </c>
    </row>
    <row r="2730" spans="1:12" x14ac:dyDescent="0.45">
      <c r="A2730" t="s">
        <v>2043</v>
      </c>
      <c r="B2730">
        <v>2012</v>
      </c>
      <c r="C2730" t="s">
        <v>2009</v>
      </c>
      <c r="D2730">
        <v>0.75819999999999999</v>
      </c>
      <c r="E2730">
        <v>0.75819999999999999</v>
      </c>
      <c r="F2730">
        <v>0.75819999999999999</v>
      </c>
      <c r="G2730">
        <v>0.75819999999999999</v>
      </c>
      <c r="H2730">
        <v>0.75819999999999999</v>
      </c>
      <c r="I2730">
        <v>0.75819999999999999</v>
      </c>
      <c r="J2730">
        <v>0.75819999999999999</v>
      </c>
      <c r="K2730">
        <v>0.75819999999999999</v>
      </c>
      <c r="L2730">
        <v>0.75819999999999999</v>
      </c>
    </row>
    <row r="2731" spans="1:12" x14ac:dyDescent="0.45">
      <c r="A2731" t="s">
        <v>2043</v>
      </c>
      <c r="B2731">
        <v>2012</v>
      </c>
      <c r="C2731" t="s">
        <v>2008</v>
      </c>
      <c r="D2731">
        <v>1.1584000000000001</v>
      </c>
      <c r="E2731">
        <v>1.1584000000000001</v>
      </c>
      <c r="F2731">
        <v>1.1584000000000001</v>
      </c>
      <c r="G2731">
        <v>1.1584000000000001</v>
      </c>
      <c r="H2731">
        <v>1.1584000000000001</v>
      </c>
      <c r="I2731">
        <v>1.1584000000000001</v>
      </c>
      <c r="J2731">
        <v>1.1584000000000001</v>
      </c>
      <c r="K2731">
        <v>1.1584000000000001</v>
      </c>
      <c r="L2731">
        <v>1.1584000000000001</v>
      </c>
    </row>
    <row r="2732" spans="1:12" x14ac:dyDescent="0.45">
      <c r="A2732" t="s">
        <v>2044</v>
      </c>
      <c r="B2732">
        <v>2012</v>
      </c>
      <c r="C2732" t="s">
        <v>2011</v>
      </c>
      <c r="D2732">
        <v>5.0000000000000001E-3</v>
      </c>
      <c r="E2732">
        <v>5.0000000000000001E-3</v>
      </c>
      <c r="F2732">
        <v>5.0000000000000001E-3</v>
      </c>
      <c r="G2732">
        <v>5.0000000000000001E-3</v>
      </c>
      <c r="H2732">
        <v>5.0000000000000001E-3</v>
      </c>
      <c r="I2732">
        <v>5.0000000000000001E-3</v>
      </c>
      <c r="J2732">
        <v>5.0000000000000001E-3</v>
      </c>
      <c r="K2732">
        <v>5.0000000000000001E-3</v>
      </c>
      <c r="L2732">
        <v>5.0000000000000001E-3</v>
      </c>
    </row>
    <row r="2733" spans="1:12" x14ac:dyDescent="0.45">
      <c r="A2733" t="s">
        <v>2044</v>
      </c>
      <c r="B2733">
        <v>2012</v>
      </c>
      <c r="C2733" t="s">
        <v>2008</v>
      </c>
      <c r="D2733">
        <v>7.6700000000000004E-2</v>
      </c>
      <c r="E2733">
        <v>7.6700000000000004E-2</v>
      </c>
      <c r="F2733">
        <v>7.6700000000000004E-2</v>
      </c>
      <c r="G2733">
        <v>7.6700000000000004E-2</v>
      </c>
      <c r="H2733">
        <v>7.6700000000000004E-2</v>
      </c>
      <c r="I2733">
        <v>7.6700000000000004E-2</v>
      </c>
      <c r="J2733">
        <v>7.6700000000000004E-2</v>
      </c>
      <c r="K2733">
        <v>7.6700000000000004E-2</v>
      </c>
      <c r="L2733">
        <v>7.6700000000000004E-2</v>
      </c>
    </row>
    <row r="2734" spans="1:12" x14ac:dyDescent="0.45">
      <c r="A2734" t="s">
        <v>2044</v>
      </c>
      <c r="B2734">
        <v>2012</v>
      </c>
      <c r="C2734" t="s">
        <v>2005</v>
      </c>
      <c r="D2734">
        <v>0.33169999999999999</v>
      </c>
      <c r="E2734">
        <v>0.33169999999999999</v>
      </c>
      <c r="F2734">
        <v>0.33169999999999999</v>
      </c>
      <c r="G2734">
        <v>0.33169999999999999</v>
      </c>
      <c r="H2734">
        <v>0.33169999999999999</v>
      </c>
      <c r="I2734">
        <v>0.33169999999999999</v>
      </c>
      <c r="J2734">
        <v>0.33169999999999999</v>
      </c>
      <c r="K2734">
        <v>0.33169999999999999</v>
      </c>
      <c r="L2734">
        <v>0.33169999999999999</v>
      </c>
    </row>
    <row r="2735" spans="1:12" x14ac:dyDescent="0.45">
      <c r="A2735" t="s">
        <v>2044</v>
      </c>
      <c r="B2735">
        <v>2012</v>
      </c>
      <c r="C2735" t="s">
        <v>2010</v>
      </c>
      <c r="D2735">
        <v>2.4500000000000001E-2</v>
      </c>
      <c r="E2735">
        <v>2.4500000000000001E-2</v>
      </c>
      <c r="F2735">
        <v>2.4500000000000001E-2</v>
      </c>
      <c r="G2735">
        <v>2.4500000000000001E-2</v>
      </c>
      <c r="H2735">
        <v>2.4500000000000001E-2</v>
      </c>
      <c r="I2735">
        <v>2.4500000000000001E-2</v>
      </c>
      <c r="J2735">
        <v>2.4500000000000001E-2</v>
      </c>
      <c r="K2735">
        <v>2.4500000000000001E-2</v>
      </c>
      <c r="L2735">
        <v>2.4500000000000001E-2</v>
      </c>
    </row>
    <row r="2736" spans="1:12" x14ac:dyDescent="0.45">
      <c r="A2736" t="s">
        <v>2044</v>
      </c>
      <c r="B2736">
        <v>2012</v>
      </c>
      <c r="C2736" t="s">
        <v>2006</v>
      </c>
      <c r="D2736">
        <v>0.1719</v>
      </c>
      <c r="E2736">
        <v>0.1719</v>
      </c>
      <c r="F2736">
        <v>0.1719</v>
      </c>
      <c r="G2736">
        <v>0.1719</v>
      </c>
      <c r="H2736">
        <v>0.1719</v>
      </c>
      <c r="I2736">
        <v>0.1719</v>
      </c>
      <c r="J2736">
        <v>0.1719</v>
      </c>
      <c r="K2736">
        <v>0.1719</v>
      </c>
      <c r="L2736">
        <v>0.1719</v>
      </c>
    </row>
    <row r="2737" spans="1:12" x14ac:dyDescent="0.45">
      <c r="A2737" t="s">
        <v>2044</v>
      </c>
      <c r="B2737">
        <v>2012</v>
      </c>
      <c r="C2737" t="s">
        <v>2009</v>
      </c>
      <c r="D2737">
        <v>5.0900000000000001E-2</v>
      </c>
      <c r="E2737">
        <v>5.0900000000000001E-2</v>
      </c>
      <c r="F2737">
        <v>5.0900000000000001E-2</v>
      </c>
      <c r="G2737">
        <v>5.0900000000000001E-2</v>
      </c>
      <c r="H2737">
        <v>5.0900000000000001E-2</v>
      </c>
      <c r="I2737">
        <v>5.0900000000000001E-2</v>
      </c>
      <c r="J2737">
        <v>5.0900000000000001E-2</v>
      </c>
      <c r="K2737">
        <v>5.0900000000000001E-2</v>
      </c>
      <c r="L2737">
        <v>5.0900000000000001E-2</v>
      </c>
    </row>
    <row r="2738" spans="1:12" x14ac:dyDescent="0.45">
      <c r="A2738" t="s">
        <v>2044</v>
      </c>
      <c r="B2738">
        <v>2012</v>
      </c>
      <c r="C2738" t="s">
        <v>2007</v>
      </c>
      <c r="D2738">
        <v>2.5999999999999999E-3</v>
      </c>
      <c r="E2738">
        <v>2.5999999999999999E-3</v>
      </c>
      <c r="F2738">
        <v>2.5999999999999999E-3</v>
      </c>
      <c r="G2738">
        <v>2.5999999999999999E-3</v>
      </c>
      <c r="H2738">
        <v>2.5999999999999999E-3</v>
      </c>
      <c r="I2738">
        <v>2.5999999999999999E-3</v>
      </c>
      <c r="J2738">
        <v>2.5999999999999999E-3</v>
      </c>
      <c r="K2738">
        <v>2.5999999999999999E-3</v>
      </c>
      <c r="L2738">
        <v>2.5999999999999999E-3</v>
      </c>
    </row>
    <row r="2739" spans="1:12" x14ac:dyDescent="0.45">
      <c r="A2739" t="s">
        <v>2045</v>
      </c>
      <c r="B2739">
        <v>2012</v>
      </c>
      <c r="C2739" t="s">
        <v>2007</v>
      </c>
      <c r="D2739">
        <v>4.7899999999999998E-2</v>
      </c>
      <c r="E2739">
        <v>4.7899999999999998E-2</v>
      </c>
      <c r="F2739">
        <v>4.7899999999999998E-2</v>
      </c>
      <c r="G2739">
        <v>4.7899999999999998E-2</v>
      </c>
      <c r="H2739">
        <v>4.7899999999999998E-2</v>
      </c>
      <c r="I2739">
        <v>4.7899999999999998E-2</v>
      </c>
      <c r="J2739">
        <v>4.7899999999999998E-2</v>
      </c>
      <c r="K2739">
        <v>4.7899999999999998E-2</v>
      </c>
      <c r="L2739">
        <v>4.7899999999999998E-2</v>
      </c>
    </row>
    <row r="2740" spans="1:12" x14ac:dyDescent="0.45">
      <c r="A2740" t="s">
        <v>2045</v>
      </c>
      <c r="B2740">
        <v>2012</v>
      </c>
      <c r="C2740" t="s">
        <v>2009</v>
      </c>
      <c r="D2740">
        <v>0.84950000000000003</v>
      </c>
      <c r="E2740">
        <v>0.84950000000000003</v>
      </c>
      <c r="F2740">
        <v>0.84950000000000003</v>
      </c>
      <c r="G2740">
        <v>0.84950000000000003</v>
      </c>
      <c r="H2740">
        <v>0.84950000000000003</v>
      </c>
      <c r="I2740">
        <v>0.84950000000000003</v>
      </c>
      <c r="J2740">
        <v>0.84950000000000003</v>
      </c>
      <c r="K2740">
        <v>0.84950000000000003</v>
      </c>
      <c r="L2740">
        <v>0.84950000000000003</v>
      </c>
    </row>
    <row r="2741" spans="1:12" x14ac:dyDescent="0.45">
      <c r="A2741" t="s">
        <v>2045</v>
      </c>
      <c r="B2741">
        <v>2012</v>
      </c>
      <c r="C2741" t="s">
        <v>2005</v>
      </c>
      <c r="D2741">
        <v>5.3339999999999996</v>
      </c>
      <c r="E2741">
        <v>5.3339999999999996</v>
      </c>
      <c r="F2741">
        <v>5.3339999999999996</v>
      </c>
      <c r="G2741">
        <v>5.3339999999999996</v>
      </c>
      <c r="H2741">
        <v>5.3339999999999996</v>
      </c>
      <c r="I2741">
        <v>5.3339999999999996</v>
      </c>
      <c r="J2741">
        <v>5.3339999999999996</v>
      </c>
      <c r="K2741">
        <v>5.3339999999999996</v>
      </c>
      <c r="L2741">
        <v>5.3339999999999996</v>
      </c>
    </row>
    <row r="2742" spans="1:12" x14ac:dyDescent="0.45">
      <c r="A2742" t="s">
        <v>2045</v>
      </c>
      <c r="B2742">
        <v>2012</v>
      </c>
      <c r="C2742" t="s">
        <v>2011</v>
      </c>
      <c r="D2742">
        <v>9.1499999999999998E-2</v>
      </c>
      <c r="E2742">
        <v>9.1499999999999998E-2</v>
      </c>
      <c r="F2742">
        <v>9.1499999999999998E-2</v>
      </c>
      <c r="G2742">
        <v>9.1499999999999998E-2</v>
      </c>
      <c r="H2742">
        <v>9.1499999999999998E-2</v>
      </c>
      <c r="I2742">
        <v>9.1499999999999998E-2</v>
      </c>
      <c r="J2742">
        <v>9.1499999999999998E-2</v>
      </c>
      <c r="K2742">
        <v>9.1499999999999998E-2</v>
      </c>
      <c r="L2742">
        <v>9.1499999999999998E-2</v>
      </c>
    </row>
    <row r="2743" spans="1:12" x14ac:dyDescent="0.45">
      <c r="A2743" t="s">
        <v>2045</v>
      </c>
      <c r="B2743">
        <v>2012</v>
      </c>
      <c r="C2743" t="s">
        <v>2010</v>
      </c>
      <c r="D2743">
        <v>0.4476</v>
      </c>
      <c r="E2743">
        <v>0.4476</v>
      </c>
      <c r="F2743">
        <v>0.4476</v>
      </c>
      <c r="G2743">
        <v>0.4476</v>
      </c>
      <c r="H2743">
        <v>0.4476</v>
      </c>
      <c r="I2743">
        <v>0.4476</v>
      </c>
      <c r="J2743">
        <v>0.4476</v>
      </c>
      <c r="K2743">
        <v>0.4476</v>
      </c>
      <c r="L2743">
        <v>0.4476</v>
      </c>
    </row>
    <row r="2744" spans="1:12" x14ac:dyDescent="0.45">
      <c r="A2744" t="s">
        <v>2045</v>
      </c>
      <c r="B2744">
        <v>2012</v>
      </c>
      <c r="C2744" t="s">
        <v>2008</v>
      </c>
      <c r="D2744">
        <v>1.3992</v>
      </c>
      <c r="E2744">
        <v>1.3992</v>
      </c>
      <c r="F2744">
        <v>1.3992</v>
      </c>
      <c r="G2744">
        <v>1.3992</v>
      </c>
      <c r="H2744">
        <v>1.3992</v>
      </c>
      <c r="I2744">
        <v>1.3992</v>
      </c>
      <c r="J2744">
        <v>1.3992</v>
      </c>
      <c r="K2744">
        <v>1.3992</v>
      </c>
      <c r="L2744">
        <v>1.3992</v>
      </c>
    </row>
    <row r="2745" spans="1:12" x14ac:dyDescent="0.45">
      <c r="A2745" t="s">
        <v>2045</v>
      </c>
      <c r="B2745">
        <v>2012</v>
      </c>
      <c r="C2745" t="s">
        <v>2006</v>
      </c>
      <c r="D2745">
        <v>2.4984000000000002</v>
      </c>
      <c r="E2745">
        <v>2.4984000000000002</v>
      </c>
      <c r="F2745">
        <v>2.4984000000000002</v>
      </c>
      <c r="G2745">
        <v>2.4984000000000002</v>
      </c>
      <c r="H2745">
        <v>2.4984000000000002</v>
      </c>
      <c r="I2745">
        <v>2.4984000000000002</v>
      </c>
      <c r="J2745">
        <v>2.4984000000000002</v>
      </c>
      <c r="K2745">
        <v>2.4984000000000002</v>
      </c>
      <c r="L2745">
        <v>2.4984000000000002</v>
      </c>
    </row>
    <row r="2746" spans="1:12" x14ac:dyDescent="0.45">
      <c r="A2746" t="s">
        <v>2046</v>
      </c>
      <c r="B2746">
        <v>2012</v>
      </c>
      <c r="C2746" t="s">
        <v>2008</v>
      </c>
      <c r="D2746">
        <v>0.43640000000000001</v>
      </c>
      <c r="E2746">
        <v>0.43640000000000001</v>
      </c>
      <c r="F2746">
        <v>0.43640000000000001</v>
      </c>
      <c r="G2746">
        <v>0.43640000000000001</v>
      </c>
      <c r="H2746">
        <v>0.43640000000000001</v>
      </c>
      <c r="I2746">
        <v>0.43640000000000001</v>
      </c>
      <c r="J2746">
        <v>0.43640000000000001</v>
      </c>
      <c r="K2746">
        <v>0.43640000000000001</v>
      </c>
      <c r="L2746">
        <v>0.43640000000000001</v>
      </c>
    </row>
    <row r="2747" spans="1:12" x14ac:dyDescent="0.45">
      <c r="A2747" t="s">
        <v>2046</v>
      </c>
      <c r="B2747">
        <v>2012</v>
      </c>
      <c r="C2747" t="s">
        <v>2006</v>
      </c>
      <c r="D2747">
        <v>0.91390000000000005</v>
      </c>
      <c r="E2747">
        <v>0.91390000000000005</v>
      </c>
      <c r="F2747">
        <v>0.91390000000000005</v>
      </c>
      <c r="G2747">
        <v>0.91390000000000005</v>
      </c>
      <c r="H2747">
        <v>0.91390000000000005</v>
      </c>
      <c r="I2747">
        <v>0.91390000000000005</v>
      </c>
      <c r="J2747">
        <v>0.91390000000000005</v>
      </c>
      <c r="K2747">
        <v>0.91390000000000005</v>
      </c>
      <c r="L2747">
        <v>0.91390000000000005</v>
      </c>
    </row>
    <row r="2748" spans="1:12" x14ac:dyDescent="0.45">
      <c r="A2748" t="s">
        <v>2046</v>
      </c>
      <c r="B2748">
        <v>2012</v>
      </c>
      <c r="C2748" t="s">
        <v>2010</v>
      </c>
      <c r="D2748">
        <v>0.1396</v>
      </c>
      <c r="E2748">
        <v>0.1396</v>
      </c>
      <c r="F2748">
        <v>0.1396</v>
      </c>
      <c r="G2748">
        <v>0.1396</v>
      </c>
      <c r="H2748">
        <v>0.1396</v>
      </c>
      <c r="I2748">
        <v>0.1396</v>
      </c>
      <c r="J2748">
        <v>0.1396</v>
      </c>
      <c r="K2748">
        <v>0.1396</v>
      </c>
      <c r="L2748">
        <v>0.1396</v>
      </c>
    </row>
    <row r="2749" spans="1:12" x14ac:dyDescent="0.45">
      <c r="A2749" t="s">
        <v>2046</v>
      </c>
      <c r="B2749">
        <v>2012</v>
      </c>
      <c r="C2749" t="s">
        <v>2007</v>
      </c>
      <c r="D2749">
        <v>1.49E-2</v>
      </c>
      <c r="E2749">
        <v>1.49E-2</v>
      </c>
      <c r="F2749">
        <v>1.49E-2</v>
      </c>
      <c r="G2749">
        <v>1.49E-2</v>
      </c>
      <c r="H2749">
        <v>1.49E-2</v>
      </c>
      <c r="I2749">
        <v>1.49E-2</v>
      </c>
      <c r="J2749">
        <v>1.49E-2</v>
      </c>
      <c r="K2749">
        <v>1.49E-2</v>
      </c>
      <c r="L2749">
        <v>1.49E-2</v>
      </c>
    </row>
    <row r="2750" spans="1:12" x14ac:dyDescent="0.45">
      <c r="A2750" t="s">
        <v>2046</v>
      </c>
      <c r="B2750">
        <v>2012</v>
      </c>
      <c r="C2750" t="s">
        <v>2009</v>
      </c>
      <c r="D2750">
        <v>0.2883</v>
      </c>
      <c r="E2750">
        <v>0.2883</v>
      </c>
      <c r="F2750">
        <v>0.2883</v>
      </c>
      <c r="G2750">
        <v>0.2883</v>
      </c>
      <c r="H2750">
        <v>0.2883</v>
      </c>
      <c r="I2750">
        <v>0.2883</v>
      </c>
      <c r="J2750">
        <v>0.2883</v>
      </c>
      <c r="K2750">
        <v>0.2883</v>
      </c>
      <c r="L2750">
        <v>0.2883</v>
      </c>
    </row>
    <row r="2751" spans="1:12" x14ac:dyDescent="0.45">
      <c r="A2751" t="s">
        <v>2046</v>
      </c>
      <c r="B2751">
        <v>2012</v>
      </c>
      <c r="C2751" t="s">
        <v>2005</v>
      </c>
      <c r="D2751">
        <v>1.8216000000000001</v>
      </c>
      <c r="E2751">
        <v>1.8216000000000001</v>
      </c>
      <c r="F2751">
        <v>1.8216000000000001</v>
      </c>
      <c r="G2751">
        <v>1.8216000000000001</v>
      </c>
      <c r="H2751">
        <v>1.8216000000000001</v>
      </c>
      <c r="I2751">
        <v>1.8216000000000001</v>
      </c>
      <c r="J2751">
        <v>1.8216000000000001</v>
      </c>
      <c r="K2751">
        <v>1.8216000000000001</v>
      </c>
      <c r="L2751">
        <v>1.8216000000000001</v>
      </c>
    </row>
    <row r="2752" spans="1:12" x14ac:dyDescent="0.45">
      <c r="A2752" t="s">
        <v>2046</v>
      </c>
      <c r="B2752">
        <v>2012</v>
      </c>
      <c r="C2752" t="s">
        <v>2011</v>
      </c>
      <c r="D2752">
        <v>2.8500000000000001E-2</v>
      </c>
      <c r="E2752">
        <v>2.8500000000000001E-2</v>
      </c>
      <c r="F2752">
        <v>2.8500000000000001E-2</v>
      </c>
      <c r="G2752">
        <v>2.8500000000000001E-2</v>
      </c>
      <c r="H2752">
        <v>2.8500000000000001E-2</v>
      </c>
      <c r="I2752">
        <v>2.8500000000000001E-2</v>
      </c>
      <c r="J2752">
        <v>2.8500000000000001E-2</v>
      </c>
      <c r="K2752">
        <v>2.8500000000000001E-2</v>
      </c>
      <c r="L2752">
        <v>2.8500000000000001E-2</v>
      </c>
    </row>
    <row r="2753" spans="1:12" x14ac:dyDescent="0.45">
      <c r="A2753" t="s">
        <v>2047</v>
      </c>
      <c r="B2753">
        <v>2012</v>
      </c>
      <c r="C2753" t="s">
        <v>2008</v>
      </c>
      <c r="D2753">
        <v>0.46739999999999998</v>
      </c>
      <c r="E2753">
        <v>0.46739999999999998</v>
      </c>
      <c r="F2753">
        <v>0.46739999999999998</v>
      </c>
      <c r="G2753">
        <v>0.46739999999999998</v>
      </c>
      <c r="H2753">
        <v>0.46739999999999998</v>
      </c>
      <c r="I2753">
        <v>0.46739999999999998</v>
      </c>
      <c r="J2753">
        <v>0.46739999999999998</v>
      </c>
      <c r="K2753">
        <v>0.46739999999999998</v>
      </c>
      <c r="L2753">
        <v>0.46739999999999998</v>
      </c>
    </row>
    <row r="2754" spans="1:12" x14ac:dyDescent="0.45">
      <c r="A2754" t="s">
        <v>2047</v>
      </c>
      <c r="B2754">
        <v>2012</v>
      </c>
      <c r="C2754" t="s">
        <v>2009</v>
      </c>
      <c r="D2754">
        <v>0.24529999999999999</v>
      </c>
      <c r="E2754">
        <v>0.24529999999999999</v>
      </c>
      <c r="F2754">
        <v>0.24529999999999999</v>
      </c>
      <c r="G2754">
        <v>0.24529999999999999</v>
      </c>
      <c r="H2754">
        <v>0.24529999999999999</v>
      </c>
      <c r="I2754">
        <v>0.24529999999999999</v>
      </c>
      <c r="J2754">
        <v>0.24529999999999999</v>
      </c>
      <c r="K2754">
        <v>0.24529999999999999</v>
      </c>
      <c r="L2754">
        <v>0.24529999999999999</v>
      </c>
    </row>
    <row r="2755" spans="1:12" x14ac:dyDescent="0.45">
      <c r="A2755" t="s">
        <v>2047</v>
      </c>
      <c r="B2755">
        <v>2012</v>
      </c>
      <c r="C2755" t="s">
        <v>2010</v>
      </c>
      <c r="D2755">
        <v>0.14949999999999999</v>
      </c>
      <c r="E2755">
        <v>0.14949999999999999</v>
      </c>
      <c r="F2755">
        <v>0.14949999999999999</v>
      </c>
      <c r="G2755">
        <v>0.14949999999999999</v>
      </c>
      <c r="H2755">
        <v>0.14949999999999999</v>
      </c>
      <c r="I2755">
        <v>0.14949999999999999</v>
      </c>
      <c r="J2755">
        <v>0.14949999999999999</v>
      </c>
      <c r="K2755">
        <v>0.14949999999999999</v>
      </c>
      <c r="L2755">
        <v>0.14949999999999999</v>
      </c>
    </row>
    <row r="2756" spans="1:12" x14ac:dyDescent="0.45">
      <c r="A2756" t="s">
        <v>2047</v>
      </c>
      <c r="B2756">
        <v>2012</v>
      </c>
      <c r="C2756" t="s">
        <v>2011</v>
      </c>
      <c r="D2756">
        <v>3.0599999999999999E-2</v>
      </c>
      <c r="E2756">
        <v>3.0599999999999999E-2</v>
      </c>
      <c r="F2756">
        <v>3.0599999999999999E-2</v>
      </c>
      <c r="G2756">
        <v>3.0599999999999999E-2</v>
      </c>
      <c r="H2756">
        <v>3.0599999999999999E-2</v>
      </c>
      <c r="I2756">
        <v>3.0599999999999999E-2</v>
      </c>
      <c r="J2756">
        <v>3.0599999999999999E-2</v>
      </c>
      <c r="K2756">
        <v>3.0599999999999999E-2</v>
      </c>
      <c r="L2756">
        <v>3.0599999999999999E-2</v>
      </c>
    </row>
    <row r="2757" spans="1:12" x14ac:dyDescent="0.45">
      <c r="A2757" t="s">
        <v>2047</v>
      </c>
      <c r="B2757">
        <v>2012</v>
      </c>
      <c r="C2757" t="s">
        <v>2005</v>
      </c>
      <c r="D2757">
        <v>1.5922000000000001</v>
      </c>
      <c r="E2757">
        <v>1.5922000000000001</v>
      </c>
      <c r="F2757">
        <v>1.5922000000000001</v>
      </c>
      <c r="G2757">
        <v>1.5922000000000001</v>
      </c>
      <c r="H2757">
        <v>1.5922000000000001</v>
      </c>
      <c r="I2757">
        <v>1.5922000000000001</v>
      </c>
      <c r="J2757">
        <v>1.5922000000000001</v>
      </c>
      <c r="K2757">
        <v>1.5922000000000001</v>
      </c>
      <c r="L2757">
        <v>1.5922000000000001</v>
      </c>
    </row>
    <row r="2758" spans="1:12" x14ac:dyDescent="0.45">
      <c r="A2758" t="s">
        <v>2047</v>
      </c>
      <c r="B2758">
        <v>2012</v>
      </c>
      <c r="C2758" t="s">
        <v>2006</v>
      </c>
      <c r="D2758">
        <v>0.6835</v>
      </c>
      <c r="E2758">
        <v>0.6835</v>
      </c>
      <c r="F2758">
        <v>0.6835</v>
      </c>
      <c r="G2758">
        <v>0.6835</v>
      </c>
      <c r="H2758">
        <v>0.6835</v>
      </c>
      <c r="I2758">
        <v>0.6835</v>
      </c>
      <c r="J2758">
        <v>0.6835</v>
      </c>
      <c r="K2758">
        <v>0.6835</v>
      </c>
      <c r="L2758">
        <v>0.6835</v>
      </c>
    </row>
    <row r="2759" spans="1:12" x14ac:dyDescent="0.45">
      <c r="A2759" t="s">
        <v>2047</v>
      </c>
      <c r="B2759">
        <v>2012</v>
      </c>
      <c r="C2759" t="s">
        <v>2007</v>
      </c>
      <c r="D2759">
        <v>1.6E-2</v>
      </c>
      <c r="E2759">
        <v>1.6E-2</v>
      </c>
      <c r="F2759">
        <v>1.6E-2</v>
      </c>
      <c r="G2759">
        <v>1.6E-2</v>
      </c>
      <c r="H2759">
        <v>1.6E-2</v>
      </c>
      <c r="I2759">
        <v>1.6E-2</v>
      </c>
      <c r="J2759">
        <v>1.6E-2</v>
      </c>
      <c r="K2759">
        <v>1.6E-2</v>
      </c>
      <c r="L2759">
        <v>1.6E-2</v>
      </c>
    </row>
    <row r="2760" spans="1:12" x14ac:dyDescent="0.45">
      <c r="A2760" t="s">
        <v>2048</v>
      </c>
      <c r="B2760">
        <v>2012</v>
      </c>
      <c r="C2760" t="s">
        <v>2010</v>
      </c>
      <c r="D2760">
        <v>0.4874</v>
      </c>
      <c r="E2760">
        <v>0.4874</v>
      </c>
      <c r="F2760">
        <v>0.4874</v>
      </c>
      <c r="G2760">
        <v>0.4874</v>
      </c>
      <c r="H2760">
        <v>0.4874</v>
      </c>
      <c r="I2760">
        <v>0.4874</v>
      </c>
      <c r="J2760">
        <v>0.4874</v>
      </c>
      <c r="K2760">
        <v>0.4874</v>
      </c>
      <c r="L2760">
        <v>0.4874</v>
      </c>
    </row>
    <row r="2761" spans="1:12" x14ac:dyDescent="0.45">
      <c r="A2761" t="s">
        <v>2048</v>
      </c>
      <c r="B2761">
        <v>2012</v>
      </c>
      <c r="C2761" t="s">
        <v>2005</v>
      </c>
      <c r="D2761">
        <v>5.0598999999999998</v>
      </c>
      <c r="E2761">
        <v>5.0598999999999998</v>
      </c>
      <c r="F2761">
        <v>5.0598999999999998</v>
      </c>
      <c r="G2761">
        <v>5.0598999999999998</v>
      </c>
      <c r="H2761">
        <v>5.0598999999999998</v>
      </c>
      <c r="I2761">
        <v>5.0598999999999998</v>
      </c>
      <c r="J2761">
        <v>5.0598999999999998</v>
      </c>
      <c r="K2761">
        <v>5.0598999999999998</v>
      </c>
      <c r="L2761">
        <v>5.0598999999999998</v>
      </c>
    </row>
    <row r="2762" spans="1:12" x14ac:dyDescent="0.45">
      <c r="A2762" t="s">
        <v>2048</v>
      </c>
      <c r="B2762">
        <v>2012</v>
      </c>
      <c r="C2762" t="s">
        <v>2007</v>
      </c>
      <c r="D2762">
        <v>5.2200000000000003E-2</v>
      </c>
      <c r="E2762">
        <v>5.2200000000000003E-2</v>
      </c>
      <c r="F2762">
        <v>5.2200000000000003E-2</v>
      </c>
      <c r="G2762">
        <v>5.2200000000000003E-2</v>
      </c>
      <c r="H2762">
        <v>5.2200000000000003E-2</v>
      </c>
      <c r="I2762">
        <v>5.2200000000000003E-2</v>
      </c>
      <c r="J2762">
        <v>5.2200000000000003E-2</v>
      </c>
      <c r="K2762">
        <v>5.2200000000000003E-2</v>
      </c>
      <c r="L2762">
        <v>5.2200000000000003E-2</v>
      </c>
    </row>
    <row r="2763" spans="1:12" x14ac:dyDescent="0.45">
      <c r="A2763" t="s">
        <v>2048</v>
      </c>
      <c r="B2763">
        <v>2012</v>
      </c>
      <c r="C2763" t="s">
        <v>2008</v>
      </c>
      <c r="D2763">
        <v>1.5239</v>
      </c>
      <c r="E2763">
        <v>1.5239</v>
      </c>
      <c r="F2763">
        <v>1.5239</v>
      </c>
      <c r="G2763">
        <v>1.5239</v>
      </c>
      <c r="H2763">
        <v>1.5239</v>
      </c>
      <c r="I2763">
        <v>1.5239</v>
      </c>
      <c r="J2763">
        <v>1.5239</v>
      </c>
      <c r="K2763">
        <v>1.5239</v>
      </c>
      <c r="L2763">
        <v>1.5239</v>
      </c>
    </row>
    <row r="2764" spans="1:12" x14ac:dyDescent="0.45">
      <c r="A2764" t="s">
        <v>2048</v>
      </c>
      <c r="B2764">
        <v>2012</v>
      </c>
      <c r="C2764" t="s">
        <v>2006</v>
      </c>
      <c r="D2764">
        <v>2.1177999999999999</v>
      </c>
      <c r="E2764">
        <v>2.1177999999999999</v>
      </c>
      <c r="F2764">
        <v>2.1177999999999999</v>
      </c>
      <c r="G2764">
        <v>2.1177999999999999</v>
      </c>
      <c r="H2764">
        <v>2.1177999999999999</v>
      </c>
      <c r="I2764">
        <v>2.1177999999999999</v>
      </c>
      <c r="J2764">
        <v>2.1177999999999999</v>
      </c>
      <c r="K2764">
        <v>2.1177999999999999</v>
      </c>
      <c r="L2764">
        <v>2.1177999999999999</v>
      </c>
    </row>
    <row r="2765" spans="1:12" x14ac:dyDescent="0.45">
      <c r="A2765" t="s">
        <v>2048</v>
      </c>
      <c r="B2765">
        <v>2012</v>
      </c>
      <c r="C2765" t="s">
        <v>2011</v>
      </c>
      <c r="D2765">
        <v>9.9699999999999997E-2</v>
      </c>
      <c r="E2765">
        <v>9.9699999999999997E-2</v>
      </c>
      <c r="F2765">
        <v>9.9699999999999997E-2</v>
      </c>
      <c r="G2765">
        <v>9.9699999999999997E-2</v>
      </c>
      <c r="H2765">
        <v>9.9699999999999997E-2</v>
      </c>
      <c r="I2765">
        <v>9.9699999999999997E-2</v>
      </c>
      <c r="J2765">
        <v>9.9699999999999997E-2</v>
      </c>
      <c r="K2765">
        <v>9.9699999999999997E-2</v>
      </c>
      <c r="L2765">
        <v>9.9699999999999997E-2</v>
      </c>
    </row>
    <row r="2766" spans="1:12" x14ac:dyDescent="0.45">
      <c r="A2766" t="s">
        <v>2048</v>
      </c>
      <c r="B2766">
        <v>2012</v>
      </c>
      <c r="C2766" t="s">
        <v>2009</v>
      </c>
      <c r="D2766">
        <v>0.77890000000000004</v>
      </c>
      <c r="E2766">
        <v>0.77890000000000004</v>
      </c>
      <c r="F2766">
        <v>0.77890000000000004</v>
      </c>
      <c r="G2766">
        <v>0.77890000000000004</v>
      </c>
      <c r="H2766">
        <v>0.77890000000000004</v>
      </c>
      <c r="I2766">
        <v>0.77890000000000004</v>
      </c>
      <c r="J2766">
        <v>0.77890000000000004</v>
      </c>
      <c r="K2766">
        <v>0.77890000000000004</v>
      </c>
      <c r="L2766">
        <v>0.77890000000000004</v>
      </c>
    </row>
    <row r="2767" spans="1:12" x14ac:dyDescent="0.45">
      <c r="A2767" t="s">
        <v>2049</v>
      </c>
      <c r="B2767">
        <v>2012</v>
      </c>
      <c r="C2767" t="s">
        <v>2010</v>
      </c>
      <c r="D2767">
        <v>4.3400000000000001E-2</v>
      </c>
      <c r="E2767">
        <v>4.3400000000000001E-2</v>
      </c>
      <c r="F2767">
        <v>4.3400000000000001E-2</v>
      </c>
      <c r="G2767">
        <v>4.3400000000000001E-2</v>
      </c>
      <c r="H2767">
        <v>4.3400000000000001E-2</v>
      </c>
      <c r="I2767">
        <v>4.3400000000000001E-2</v>
      </c>
      <c r="J2767">
        <v>4.3400000000000001E-2</v>
      </c>
      <c r="K2767">
        <v>4.3400000000000001E-2</v>
      </c>
      <c r="L2767">
        <v>4.3400000000000001E-2</v>
      </c>
    </row>
    <row r="2768" spans="1:12" x14ac:dyDescent="0.45">
      <c r="A2768" t="s">
        <v>2049</v>
      </c>
      <c r="B2768">
        <v>2012</v>
      </c>
      <c r="C2768" t="s">
        <v>2009</v>
      </c>
      <c r="D2768">
        <v>6.7299999999999999E-2</v>
      </c>
      <c r="E2768">
        <v>6.7299999999999999E-2</v>
      </c>
      <c r="F2768">
        <v>6.7299999999999999E-2</v>
      </c>
      <c r="G2768">
        <v>6.7299999999999999E-2</v>
      </c>
      <c r="H2768">
        <v>6.7299999999999999E-2</v>
      </c>
      <c r="I2768">
        <v>6.7299999999999999E-2</v>
      </c>
      <c r="J2768">
        <v>6.7299999999999999E-2</v>
      </c>
      <c r="K2768">
        <v>6.7299999999999999E-2</v>
      </c>
      <c r="L2768">
        <v>6.7299999999999999E-2</v>
      </c>
    </row>
    <row r="2769" spans="1:12" x14ac:dyDescent="0.45">
      <c r="A2769" t="s">
        <v>2049</v>
      </c>
      <c r="B2769">
        <v>2012</v>
      </c>
      <c r="C2769" t="s">
        <v>2006</v>
      </c>
      <c r="D2769">
        <v>0.1789</v>
      </c>
      <c r="E2769">
        <v>0.1789</v>
      </c>
      <c r="F2769">
        <v>0.1789</v>
      </c>
      <c r="G2769">
        <v>0.1789</v>
      </c>
      <c r="H2769">
        <v>0.1789</v>
      </c>
      <c r="I2769">
        <v>0.1789</v>
      </c>
      <c r="J2769">
        <v>0.1789</v>
      </c>
      <c r="K2769">
        <v>0.1789</v>
      </c>
      <c r="L2769">
        <v>0.1789</v>
      </c>
    </row>
    <row r="2770" spans="1:12" x14ac:dyDescent="0.45">
      <c r="A2770" t="s">
        <v>2049</v>
      </c>
      <c r="B2770">
        <v>2012</v>
      </c>
      <c r="C2770" t="s">
        <v>2005</v>
      </c>
      <c r="D2770">
        <v>0.439</v>
      </c>
      <c r="E2770">
        <v>0.439</v>
      </c>
      <c r="F2770">
        <v>0.439</v>
      </c>
      <c r="G2770">
        <v>0.439</v>
      </c>
      <c r="H2770">
        <v>0.439</v>
      </c>
      <c r="I2770">
        <v>0.439</v>
      </c>
      <c r="J2770">
        <v>0.439</v>
      </c>
      <c r="K2770">
        <v>0.439</v>
      </c>
      <c r="L2770">
        <v>0.439</v>
      </c>
    </row>
    <row r="2771" spans="1:12" x14ac:dyDescent="0.45">
      <c r="A2771" t="s">
        <v>2049</v>
      </c>
      <c r="B2771">
        <v>2012</v>
      </c>
      <c r="C2771" t="s">
        <v>2011</v>
      </c>
      <c r="D2771">
        <v>8.8999999999999999E-3</v>
      </c>
      <c r="E2771">
        <v>8.8999999999999999E-3</v>
      </c>
      <c r="F2771">
        <v>8.8999999999999999E-3</v>
      </c>
      <c r="G2771">
        <v>8.8999999999999999E-3</v>
      </c>
      <c r="H2771">
        <v>8.8999999999999999E-3</v>
      </c>
      <c r="I2771">
        <v>8.8999999999999999E-3</v>
      </c>
      <c r="J2771">
        <v>8.8999999999999999E-3</v>
      </c>
      <c r="K2771">
        <v>8.8999999999999999E-3</v>
      </c>
      <c r="L2771">
        <v>8.8999999999999999E-3</v>
      </c>
    </row>
    <row r="2772" spans="1:12" x14ac:dyDescent="0.45">
      <c r="A2772" t="s">
        <v>2049</v>
      </c>
      <c r="B2772">
        <v>2012</v>
      </c>
      <c r="C2772" t="s">
        <v>2008</v>
      </c>
      <c r="D2772">
        <v>0.1358</v>
      </c>
      <c r="E2772">
        <v>0.1358</v>
      </c>
      <c r="F2772">
        <v>0.1358</v>
      </c>
      <c r="G2772">
        <v>0.1358</v>
      </c>
      <c r="H2772">
        <v>0.1358</v>
      </c>
      <c r="I2772">
        <v>0.1358</v>
      </c>
      <c r="J2772">
        <v>0.1358</v>
      </c>
      <c r="K2772">
        <v>0.1358</v>
      </c>
      <c r="L2772">
        <v>0.1358</v>
      </c>
    </row>
    <row r="2773" spans="1:12" x14ac:dyDescent="0.45">
      <c r="A2773" t="s">
        <v>2049</v>
      </c>
      <c r="B2773">
        <v>2012</v>
      </c>
      <c r="C2773" t="s">
        <v>2007</v>
      </c>
      <c r="D2773">
        <v>4.7000000000000002E-3</v>
      </c>
      <c r="E2773">
        <v>4.7000000000000002E-3</v>
      </c>
      <c r="F2773">
        <v>4.7000000000000002E-3</v>
      </c>
      <c r="G2773">
        <v>4.7000000000000002E-3</v>
      </c>
      <c r="H2773">
        <v>4.7000000000000002E-3</v>
      </c>
      <c r="I2773">
        <v>4.7000000000000002E-3</v>
      </c>
      <c r="J2773">
        <v>4.7000000000000002E-3</v>
      </c>
      <c r="K2773">
        <v>4.7000000000000002E-3</v>
      </c>
      <c r="L2773">
        <v>4.7000000000000002E-3</v>
      </c>
    </row>
    <row r="2774" spans="1:12" x14ac:dyDescent="0.45">
      <c r="A2774" t="s">
        <v>2050</v>
      </c>
      <c r="B2774">
        <v>2012</v>
      </c>
      <c r="C2774" t="s">
        <v>2011</v>
      </c>
      <c r="D2774">
        <v>3.5700000000000003E-2</v>
      </c>
      <c r="E2774">
        <v>3.5700000000000003E-2</v>
      </c>
      <c r="F2774">
        <v>3.5700000000000003E-2</v>
      </c>
      <c r="G2774">
        <v>3.5700000000000003E-2</v>
      </c>
      <c r="H2774">
        <v>3.5700000000000003E-2</v>
      </c>
      <c r="I2774">
        <v>3.5700000000000003E-2</v>
      </c>
      <c r="J2774">
        <v>3.5700000000000003E-2</v>
      </c>
      <c r="K2774">
        <v>3.5700000000000003E-2</v>
      </c>
      <c r="L2774">
        <v>3.5700000000000003E-2</v>
      </c>
    </row>
    <row r="2775" spans="1:12" x14ac:dyDescent="0.45">
      <c r="A2775" t="s">
        <v>2050</v>
      </c>
      <c r="B2775">
        <v>2012</v>
      </c>
      <c r="C2775" t="s">
        <v>2006</v>
      </c>
      <c r="D2775">
        <v>0.96530000000000005</v>
      </c>
      <c r="E2775">
        <v>0.96530000000000005</v>
      </c>
      <c r="F2775">
        <v>0.96530000000000005</v>
      </c>
      <c r="G2775">
        <v>0.96530000000000005</v>
      </c>
      <c r="H2775">
        <v>0.96530000000000005</v>
      </c>
      <c r="I2775">
        <v>0.96530000000000005</v>
      </c>
      <c r="J2775">
        <v>0.96530000000000005</v>
      </c>
      <c r="K2775">
        <v>0.96530000000000005</v>
      </c>
      <c r="L2775">
        <v>0.96530000000000005</v>
      </c>
    </row>
    <row r="2776" spans="1:12" x14ac:dyDescent="0.45">
      <c r="A2776" t="s">
        <v>2050</v>
      </c>
      <c r="B2776">
        <v>2012</v>
      </c>
      <c r="C2776" t="s">
        <v>2007</v>
      </c>
      <c r="D2776">
        <v>1.8700000000000001E-2</v>
      </c>
      <c r="E2776">
        <v>1.8700000000000001E-2</v>
      </c>
      <c r="F2776">
        <v>1.8700000000000001E-2</v>
      </c>
      <c r="G2776">
        <v>1.8700000000000001E-2</v>
      </c>
      <c r="H2776">
        <v>1.8700000000000001E-2</v>
      </c>
      <c r="I2776">
        <v>1.8700000000000001E-2</v>
      </c>
      <c r="J2776">
        <v>1.8700000000000001E-2</v>
      </c>
      <c r="K2776">
        <v>1.8700000000000001E-2</v>
      </c>
      <c r="L2776">
        <v>1.8700000000000001E-2</v>
      </c>
    </row>
    <row r="2777" spans="1:12" x14ac:dyDescent="0.45">
      <c r="A2777" t="s">
        <v>2050</v>
      </c>
      <c r="B2777">
        <v>2012</v>
      </c>
      <c r="C2777" t="s">
        <v>2009</v>
      </c>
      <c r="D2777">
        <v>0.36670000000000003</v>
      </c>
      <c r="E2777">
        <v>0.36670000000000003</v>
      </c>
      <c r="F2777">
        <v>0.36670000000000003</v>
      </c>
      <c r="G2777">
        <v>0.36670000000000003</v>
      </c>
      <c r="H2777">
        <v>0.36670000000000003</v>
      </c>
      <c r="I2777">
        <v>0.36670000000000003</v>
      </c>
      <c r="J2777">
        <v>0.36670000000000003</v>
      </c>
      <c r="K2777">
        <v>0.36670000000000003</v>
      </c>
      <c r="L2777">
        <v>0.36670000000000003</v>
      </c>
    </row>
    <row r="2778" spans="1:12" x14ac:dyDescent="0.45">
      <c r="A2778" t="s">
        <v>2050</v>
      </c>
      <c r="B2778">
        <v>2012</v>
      </c>
      <c r="C2778" t="s">
        <v>2010</v>
      </c>
      <c r="D2778">
        <v>0.17460000000000001</v>
      </c>
      <c r="E2778">
        <v>0.17460000000000001</v>
      </c>
      <c r="F2778">
        <v>0.17460000000000001</v>
      </c>
      <c r="G2778">
        <v>0.17460000000000001</v>
      </c>
      <c r="H2778">
        <v>0.17460000000000001</v>
      </c>
      <c r="I2778">
        <v>0.17460000000000001</v>
      </c>
      <c r="J2778">
        <v>0.17460000000000001</v>
      </c>
      <c r="K2778">
        <v>0.17460000000000001</v>
      </c>
      <c r="L2778">
        <v>0.17460000000000001</v>
      </c>
    </row>
    <row r="2779" spans="1:12" x14ac:dyDescent="0.45">
      <c r="A2779" t="s">
        <v>2050</v>
      </c>
      <c r="B2779">
        <v>2012</v>
      </c>
      <c r="C2779" t="s">
        <v>2005</v>
      </c>
      <c r="D2779">
        <v>2.1067</v>
      </c>
      <c r="E2779">
        <v>2.1067</v>
      </c>
      <c r="F2779">
        <v>2.1067</v>
      </c>
      <c r="G2779">
        <v>2.1067</v>
      </c>
      <c r="H2779">
        <v>2.1067</v>
      </c>
      <c r="I2779">
        <v>2.1067</v>
      </c>
      <c r="J2779">
        <v>2.1067</v>
      </c>
      <c r="K2779">
        <v>2.1067</v>
      </c>
      <c r="L2779">
        <v>2.1067</v>
      </c>
    </row>
    <row r="2780" spans="1:12" x14ac:dyDescent="0.45">
      <c r="A2780" t="s">
        <v>2050</v>
      </c>
      <c r="B2780">
        <v>2012</v>
      </c>
      <c r="C2780" t="s">
        <v>2008</v>
      </c>
      <c r="D2780">
        <v>0.54569999999999996</v>
      </c>
      <c r="E2780">
        <v>0.54569999999999996</v>
      </c>
      <c r="F2780">
        <v>0.54569999999999996</v>
      </c>
      <c r="G2780">
        <v>0.54569999999999996</v>
      </c>
      <c r="H2780">
        <v>0.54569999999999996</v>
      </c>
      <c r="I2780">
        <v>0.54569999999999996</v>
      </c>
      <c r="J2780">
        <v>0.54569999999999996</v>
      </c>
      <c r="K2780">
        <v>0.54569999999999996</v>
      </c>
      <c r="L2780">
        <v>0.54569999999999996</v>
      </c>
    </row>
    <row r="2781" spans="1:12" x14ac:dyDescent="0.45">
      <c r="A2781" t="s">
        <v>2051</v>
      </c>
      <c r="B2781">
        <v>2012</v>
      </c>
      <c r="C2781" t="s">
        <v>2009</v>
      </c>
      <c r="D2781">
        <v>5.96E-2</v>
      </c>
      <c r="E2781">
        <v>5.96E-2</v>
      </c>
      <c r="F2781">
        <v>5.96E-2</v>
      </c>
      <c r="G2781">
        <v>5.96E-2</v>
      </c>
      <c r="H2781">
        <v>5.96E-2</v>
      </c>
      <c r="I2781">
        <v>5.96E-2</v>
      </c>
      <c r="J2781">
        <v>5.96E-2</v>
      </c>
      <c r="K2781">
        <v>5.96E-2</v>
      </c>
      <c r="L2781">
        <v>5.96E-2</v>
      </c>
    </row>
    <row r="2782" spans="1:12" x14ac:dyDescent="0.45">
      <c r="A2782" t="s">
        <v>2051</v>
      </c>
      <c r="B2782">
        <v>2012</v>
      </c>
      <c r="C2782" t="s">
        <v>2005</v>
      </c>
      <c r="D2782">
        <v>0.36990000000000001</v>
      </c>
      <c r="E2782">
        <v>0.36990000000000001</v>
      </c>
      <c r="F2782">
        <v>0.36990000000000001</v>
      </c>
      <c r="G2782">
        <v>0.36990000000000001</v>
      </c>
      <c r="H2782">
        <v>0.36990000000000001</v>
      </c>
      <c r="I2782">
        <v>0.36990000000000001</v>
      </c>
      <c r="J2782">
        <v>0.36990000000000001</v>
      </c>
      <c r="K2782">
        <v>0.36990000000000001</v>
      </c>
      <c r="L2782">
        <v>0.36990000000000001</v>
      </c>
    </row>
    <row r="2783" spans="1:12" x14ac:dyDescent="0.45">
      <c r="A2783" t="s">
        <v>2051</v>
      </c>
      <c r="B2783">
        <v>2012</v>
      </c>
      <c r="C2783" t="s">
        <v>2008</v>
      </c>
      <c r="D2783">
        <v>9.5399999999999999E-2</v>
      </c>
      <c r="E2783">
        <v>9.5399999999999999E-2</v>
      </c>
      <c r="F2783">
        <v>9.5399999999999999E-2</v>
      </c>
      <c r="G2783">
        <v>9.5399999999999999E-2</v>
      </c>
      <c r="H2783">
        <v>9.5399999999999999E-2</v>
      </c>
      <c r="I2783">
        <v>9.5399999999999999E-2</v>
      </c>
      <c r="J2783">
        <v>9.5399999999999999E-2</v>
      </c>
      <c r="K2783">
        <v>9.5399999999999999E-2</v>
      </c>
      <c r="L2783">
        <v>9.5399999999999999E-2</v>
      </c>
    </row>
    <row r="2784" spans="1:12" x14ac:dyDescent="0.45">
      <c r="A2784" t="s">
        <v>2051</v>
      </c>
      <c r="B2784">
        <v>2012</v>
      </c>
      <c r="C2784" t="s">
        <v>2010</v>
      </c>
      <c r="D2784">
        <v>3.0499999999999999E-2</v>
      </c>
      <c r="E2784">
        <v>3.0499999999999999E-2</v>
      </c>
      <c r="F2784">
        <v>3.0499999999999999E-2</v>
      </c>
      <c r="G2784">
        <v>3.0499999999999999E-2</v>
      </c>
      <c r="H2784">
        <v>3.0499999999999999E-2</v>
      </c>
      <c r="I2784">
        <v>3.0499999999999999E-2</v>
      </c>
      <c r="J2784">
        <v>3.0499999999999999E-2</v>
      </c>
      <c r="K2784">
        <v>3.0499999999999999E-2</v>
      </c>
      <c r="L2784">
        <v>3.0499999999999999E-2</v>
      </c>
    </row>
    <row r="2785" spans="1:12" x14ac:dyDescent="0.45">
      <c r="A2785" t="s">
        <v>2051</v>
      </c>
      <c r="B2785">
        <v>2012</v>
      </c>
      <c r="C2785" t="s">
        <v>2006</v>
      </c>
      <c r="D2785">
        <v>0.1749</v>
      </c>
      <c r="E2785">
        <v>0.1749</v>
      </c>
      <c r="F2785">
        <v>0.1749</v>
      </c>
      <c r="G2785">
        <v>0.1749</v>
      </c>
      <c r="H2785">
        <v>0.1749</v>
      </c>
      <c r="I2785">
        <v>0.1749</v>
      </c>
      <c r="J2785">
        <v>0.1749</v>
      </c>
      <c r="K2785">
        <v>0.1749</v>
      </c>
      <c r="L2785">
        <v>0.1749</v>
      </c>
    </row>
    <row r="2786" spans="1:12" x14ac:dyDescent="0.45">
      <c r="A2786" t="s">
        <v>2051</v>
      </c>
      <c r="B2786">
        <v>2012</v>
      </c>
      <c r="C2786" t="s">
        <v>2011</v>
      </c>
      <c r="D2786">
        <v>6.1999999999999998E-3</v>
      </c>
      <c r="E2786">
        <v>6.1999999999999998E-3</v>
      </c>
      <c r="F2786">
        <v>6.1999999999999998E-3</v>
      </c>
      <c r="G2786">
        <v>6.1999999999999998E-3</v>
      </c>
      <c r="H2786">
        <v>6.1999999999999998E-3</v>
      </c>
      <c r="I2786">
        <v>6.1999999999999998E-3</v>
      </c>
      <c r="J2786">
        <v>6.1999999999999998E-3</v>
      </c>
      <c r="K2786">
        <v>6.1999999999999998E-3</v>
      </c>
      <c r="L2786">
        <v>6.1999999999999998E-3</v>
      </c>
    </row>
    <row r="2787" spans="1:12" x14ac:dyDescent="0.45">
      <c r="A2787" t="s">
        <v>2051</v>
      </c>
      <c r="B2787">
        <v>2012</v>
      </c>
      <c r="C2787" t="s">
        <v>2007</v>
      </c>
      <c r="D2787">
        <v>3.3E-3</v>
      </c>
      <c r="E2787">
        <v>3.3E-3</v>
      </c>
      <c r="F2787">
        <v>3.3E-3</v>
      </c>
      <c r="G2787">
        <v>3.3E-3</v>
      </c>
      <c r="H2787">
        <v>3.3E-3</v>
      </c>
      <c r="I2787">
        <v>3.3E-3</v>
      </c>
      <c r="J2787">
        <v>3.3E-3</v>
      </c>
      <c r="K2787">
        <v>3.3E-3</v>
      </c>
      <c r="L2787">
        <v>3.3E-3</v>
      </c>
    </row>
    <row r="2788" spans="1:12" x14ac:dyDescent="0.45">
      <c r="A2788" t="s">
        <v>2052</v>
      </c>
      <c r="B2788">
        <v>2012</v>
      </c>
      <c r="C2788" t="s">
        <v>2008</v>
      </c>
      <c r="D2788">
        <v>0.76419999999999999</v>
      </c>
      <c r="E2788">
        <v>0.76419999999999999</v>
      </c>
      <c r="F2788">
        <v>0.76419999999999999</v>
      </c>
      <c r="G2788">
        <v>0.76419999999999999</v>
      </c>
      <c r="H2788">
        <v>0.76419999999999999</v>
      </c>
      <c r="I2788">
        <v>0.76419999999999999</v>
      </c>
      <c r="J2788">
        <v>0.76419999999999999</v>
      </c>
      <c r="K2788">
        <v>0.76419999999999999</v>
      </c>
      <c r="L2788">
        <v>0.76419999999999999</v>
      </c>
    </row>
    <row r="2789" spans="1:12" x14ac:dyDescent="0.45">
      <c r="A2789" t="s">
        <v>2052</v>
      </c>
      <c r="B2789">
        <v>2012</v>
      </c>
      <c r="C2789" t="s">
        <v>2009</v>
      </c>
      <c r="D2789">
        <v>0.49480000000000002</v>
      </c>
      <c r="E2789">
        <v>0.49480000000000002</v>
      </c>
      <c r="F2789">
        <v>0.49480000000000002</v>
      </c>
      <c r="G2789">
        <v>0.49480000000000002</v>
      </c>
      <c r="H2789">
        <v>0.49480000000000002</v>
      </c>
      <c r="I2789">
        <v>0.49480000000000002</v>
      </c>
      <c r="J2789">
        <v>0.49480000000000002</v>
      </c>
      <c r="K2789">
        <v>0.49480000000000002</v>
      </c>
      <c r="L2789">
        <v>0.49480000000000002</v>
      </c>
    </row>
    <row r="2790" spans="1:12" x14ac:dyDescent="0.45">
      <c r="A2790" t="s">
        <v>2052</v>
      </c>
      <c r="B2790">
        <v>2012</v>
      </c>
      <c r="C2790" t="s">
        <v>2010</v>
      </c>
      <c r="D2790">
        <v>0.24440000000000001</v>
      </c>
      <c r="E2790">
        <v>0.24440000000000001</v>
      </c>
      <c r="F2790">
        <v>0.24440000000000001</v>
      </c>
      <c r="G2790">
        <v>0.24440000000000001</v>
      </c>
      <c r="H2790">
        <v>0.24440000000000001</v>
      </c>
      <c r="I2790">
        <v>0.24440000000000001</v>
      </c>
      <c r="J2790">
        <v>0.24440000000000001</v>
      </c>
      <c r="K2790">
        <v>0.24440000000000001</v>
      </c>
      <c r="L2790">
        <v>0.24440000000000001</v>
      </c>
    </row>
    <row r="2791" spans="1:12" x14ac:dyDescent="0.45">
      <c r="A2791" t="s">
        <v>2052</v>
      </c>
      <c r="B2791">
        <v>2012</v>
      </c>
      <c r="C2791" t="s">
        <v>2005</v>
      </c>
      <c r="D2791">
        <v>2.98</v>
      </c>
      <c r="E2791">
        <v>2.98</v>
      </c>
      <c r="F2791">
        <v>2.98</v>
      </c>
      <c r="G2791">
        <v>2.98</v>
      </c>
      <c r="H2791">
        <v>2.98</v>
      </c>
      <c r="I2791">
        <v>2.98</v>
      </c>
      <c r="J2791">
        <v>2.98</v>
      </c>
      <c r="K2791">
        <v>2.98</v>
      </c>
      <c r="L2791">
        <v>2.98</v>
      </c>
    </row>
    <row r="2792" spans="1:12" x14ac:dyDescent="0.45">
      <c r="A2792" t="s">
        <v>2052</v>
      </c>
      <c r="B2792">
        <v>2012</v>
      </c>
      <c r="C2792" t="s">
        <v>2011</v>
      </c>
      <c r="D2792">
        <v>0.05</v>
      </c>
      <c r="E2792">
        <v>0.05</v>
      </c>
      <c r="F2792">
        <v>0.05</v>
      </c>
      <c r="G2792">
        <v>0.05</v>
      </c>
      <c r="H2792">
        <v>0.05</v>
      </c>
      <c r="I2792">
        <v>0.05</v>
      </c>
      <c r="J2792">
        <v>0.05</v>
      </c>
      <c r="K2792">
        <v>0.05</v>
      </c>
      <c r="L2792">
        <v>0.05</v>
      </c>
    </row>
    <row r="2793" spans="1:12" x14ac:dyDescent="0.45">
      <c r="A2793" t="s">
        <v>2052</v>
      </c>
      <c r="B2793">
        <v>2012</v>
      </c>
      <c r="C2793" t="s">
        <v>2006</v>
      </c>
      <c r="D2793">
        <v>1.4004000000000001</v>
      </c>
      <c r="E2793">
        <v>1.4004000000000001</v>
      </c>
      <c r="F2793">
        <v>1.4004000000000001</v>
      </c>
      <c r="G2793">
        <v>1.4004000000000001</v>
      </c>
      <c r="H2793">
        <v>1.4004000000000001</v>
      </c>
      <c r="I2793">
        <v>1.4004000000000001</v>
      </c>
      <c r="J2793">
        <v>1.4004000000000001</v>
      </c>
      <c r="K2793">
        <v>1.4004000000000001</v>
      </c>
      <c r="L2793">
        <v>1.4004000000000001</v>
      </c>
    </row>
    <row r="2794" spans="1:12" x14ac:dyDescent="0.45">
      <c r="A2794" t="s">
        <v>2052</v>
      </c>
      <c r="B2794">
        <v>2012</v>
      </c>
      <c r="C2794" t="s">
        <v>2007</v>
      </c>
      <c r="D2794">
        <v>2.6200000000000001E-2</v>
      </c>
      <c r="E2794">
        <v>2.6200000000000001E-2</v>
      </c>
      <c r="F2794">
        <v>2.6200000000000001E-2</v>
      </c>
      <c r="G2794">
        <v>2.6200000000000001E-2</v>
      </c>
      <c r="H2794">
        <v>2.6200000000000001E-2</v>
      </c>
      <c r="I2794">
        <v>2.6200000000000001E-2</v>
      </c>
      <c r="J2794">
        <v>2.6200000000000001E-2</v>
      </c>
      <c r="K2794">
        <v>2.6200000000000001E-2</v>
      </c>
      <c r="L2794">
        <v>2.6200000000000001E-2</v>
      </c>
    </row>
    <row r="2795" spans="1:12" x14ac:dyDescent="0.45">
      <c r="A2795" t="s">
        <v>2053</v>
      </c>
      <c r="B2795">
        <v>2012</v>
      </c>
      <c r="C2795" t="s">
        <v>2011</v>
      </c>
      <c r="D2795">
        <v>0.20039999999999999</v>
      </c>
      <c r="E2795">
        <v>0.20039999999999999</v>
      </c>
      <c r="F2795">
        <v>0.20039999999999999</v>
      </c>
      <c r="G2795">
        <v>0.20039999999999999</v>
      </c>
      <c r="H2795">
        <v>0.20039999999999999</v>
      </c>
      <c r="I2795">
        <v>0.20039999999999999</v>
      </c>
      <c r="J2795">
        <v>0.20039999999999999</v>
      </c>
      <c r="K2795">
        <v>0.20039999999999999</v>
      </c>
      <c r="L2795">
        <v>0.20039999999999999</v>
      </c>
    </row>
    <row r="2796" spans="1:12" x14ac:dyDescent="0.45">
      <c r="A2796" t="s">
        <v>2053</v>
      </c>
      <c r="B2796">
        <v>2012</v>
      </c>
      <c r="C2796" t="s">
        <v>2005</v>
      </c>
      <c r="D2796">
        <v>11.149900000000001</v>
      </c>
      <c r="E2796">
        <v>11.149900000000001</v>
      </c>
      <c r="F2796">
        <v>11.149900000000001</v>
      </c>
      <c r="G2796">
        <v>11.149900000000001</v>
      </c>
      <c r="H2796">
        <v>11.149900000000001</v>
      </c>
      <c r="I2796">
        <v>11.149900000000001</v>
      </c>
      <c r="J2796">
        <v>11.149900000000001</v>
      </c>
      <c r="K2796">
        <v>11.149900000000001</v>
      </c>
      <c r="L2796">
        <v>11.149900000000001</v>
      </c>
    </row>
    <row r="2797" spans="1:12" x14ac:dyDescent="0.45">
      <c r="A2797" t="s">
        <v>2053</v>
      </c>
      <c r="B2797">
        <v>2012</v>
      </c>
      <c r="C2797" t="s">
        <v>2009</v>
      </c>
      <c r="D2797">
        <v>1.8654999999999999</v>
      </c>
      <c r="E2797">
        <v>1.8654999999999999</v>
      </c>
      <c r="F2797">
        <v>1.8654999999999999</v>
      </c>
      <c r="G2797">
        <v>1.8654999999999999</v>
      </c>
      <c r="H2797">
        <v>1.8654999999999999</v>
      </c>
      <c r="I2797">
        <v>1.8654999999999999</v>
      </c>
      <c r="J2797">
        <v>1.8654999999999999</v>
      </c>
      <c r="K2797">
        <v>1.8654999999999999</v>
      </c>
      <c r="L2797">
        <v>1.8654999999999999</v>
      </c>
    </row>
    <row r="2798" spans="1:12" x14ac:dyDescent="0.45">
      <c r="A2798" t="s">
        <v>2053</v>
      </c>
      <c r="B2798">
        <v>2012</v>
      </c>
      <c r="C2798" t="s">
        <v>2006</v>
      </c>
      <c r="D2798">
        <v>4.9356</v>
      </c>
      <c r="E2798">
        <v>4.9356</v>
      </c>
      <c r="F2798">
        <v>4.9356</v>
      </c>
      <c r="G2798">
        <v>4.9356</v>
      </c>
      <c r="H2798">
        <v>4.9356</v>
      </c>
      <c r="I2798">
        <v>4.9356</v>
      </c>
      <c r="J2798">
        <v>4.9356</v>
      </c>
      <c r="K2798">
        <v>4.9356</v>
      </c>
      <c r="L2798">
        <v>4.9356</v>
      </c>
    </row>
    <row r="2799" spans="1:12" x14ac:dyDescent="0.45">
      <c r="A2799" t="s">
        <v>2053</v>
      </c>
      <c r="B2799">
        <v>2012</v>
      </c>
      <c r="C2799" t="s">
        <v>2008</v>
      </c>
      <c r="D2799">
        <v>3.0636000000000001</v>
      </c>
      <c r="E2799">
        <v>3.0636000000000001</v>
      </c>
      <c r="F2799">
        <v>3.0636000000000001</v>
      </c>
      <c r="G2799">
        <v>3.0636000000000001</v>
      </c>
      <c r="H2799">
        <v>3.0636000000000001</v>
      </c>
      <c r="I2799">
        <v>3.0636000000000001</v>
      </c>
      <c r="J2799">
        <v>3.0636000000000001</v>
      </c>
      <c r="K2799">
        <v>3.0636000000000001</v>
      </c>
      <c r="L2799">
        <v>3.0636000000000001</v>
      </c>
    </row>
    <row r="2800" spans="1:12" x14ac:dyDescent="0.45">
      <c r="A2800" t="s">
        <v>2053</v>
      </c>
      <c r="B2800">
        <v>2012</v>
      </c>
      <c r="C2800" t="s">
        <v>2010</v>
      </c>
      <c r="D2800">
        <v>0.97989999999999999</v>
      </c>
      <c r="E2800">
        <v>0.97989999999999999</v>
      </c>
      <c r="F2800">
        <v>0.97989999999999999</v>
      </c>
      <c r="G2800">
        <v>0.97989999999999999</v>
      </c>
      <c r="H2800">
        <v>0.97989999999999999</v>
      </c>
      <c r="I2800">
        <v>0.97989999999999999</v>
      </c>
      <c r="J2800">
        <v>0.97989999999999999</v>
      </c>
      <c r="K2800">
        <v>0.97989999999999999</v>
      </c>
      <c r="L2800">
        <v>0.97989999999999999</v>
      </c>
    </row>
    <row r="2801" spans="1:12" x14ac:dyDescent="0.45">
      <c r="A2801" t="s">
        <v>2053</v>
      </c>
      <c r="B2801">
        <v>2012</v>
      </c>
      <c r="C2801" t="s">
        <v>2007</v>
      </c>
      <c r="D2801">
        <v>0.10489999999999999</v>
      </c>
      <c r="E2801">
        <v>0.10489999999999999</v>
      </c>
      <c r="F2801">
        <v>0.10489999999999999</v>
      </c>
      <c r="G2801">
        <v>0.10489999999999999</v>
      </c>
      <c r="H2801">
        <v>0.10489999999999999</v>
      </c>
      <c r="I2801">
        <v>0.10489999999999999</v>
      </c>
      <c r="J2801">
        <v>0.10489999999999999</v>
      </c>
      <c r="K2801">
        <v>0.10489999999999999</v>
      </c>
      <c r="L2801">
        <v>0.10489999999999999</v>
      </c>
    </row>
    <row r="2802" spans="1:12" x14ac:dyDescent="0.45">
      <c r="A2802" t="s">
        <v>2054</v>
      </c>
      <c r="B2802">
        <v>2012</v>
      </c>
      <c r="C2802" t="s">
        <v>2008</v>
      </c>
      <c r="D2802">
        <v>0.32169999999999999</v>
      </c>
      <c r="E2802">
        <v>0.32169999999999999</v>
      </c>
      <c r="F2802">
        <v>0.32169999999999999</v>
      </c>
      <c r="G2802">
        <v>0.32169999999999999</v>
      </c>
      <c r="H2802">
        <v>0.32169999999999999</v>
      </c>
      <c r="I2802">
        <v>0.32169999999999999</v>
      </c>
      <c r="J2802">
        <v>0.32169999999999999</v>
      </c>
      <c r="K2802">
        <v>0.32169999999999999</v>
      </c>
      <c r="L2802">
        <v>0.32169999999999999</v>
      </c>
    </row>
    <row r="2803" spans="1:12" x14ac:dyDescent="0.45">
      <c r="A2803" t="s">
        <v>2054</v>
      </c>
      <c r="B2803">
        <v>2012</v>
      </c>
      <c r="C2803" t="s">
        <v>2009</v>
      </c>
      <c r="D2803">
        <v>0.158</v>
      </c>
      <c r="E2803">
        <v>0.158</v>
      </c>
      <c r="F2803">
        <v>0.158</v>
      </c>
      <c r="G2803">
        <v>0.158</v>
      </c>
      <c r="H2803">
        <v>0.158</v>
      </c>
      <c r="I2803">
        <v>0.158</v>
      </c>
      <c r="J2803">
        <v>0.158</v>
      </c>
      <c r="K2803">
        <v>0.158</v>
      </c>
      <c r="L2803">
        <v>0.158</v>
      </c>
    </row>
    <row r="2804" spans="1:12" x14ac:dyDescent="0.45">
      <c r="A2804" t="s">
        <v>2054</v>
      </c>
      <c r="B2804">
        <v>2012</v>
      </c>
      <c r="C2804" t="s">
        <v>2005</v>
      </c>
      <c r="D2804">
        <v>1.1553</v>
      </c>
      <c r="E2804">
        <v>1.1553</v>
      </c>
      <c r="F2804">
        <v>1.1553</v>
      </c>
      <c r="G2804">
        <v>1.1553</v>
      </c>
      <c r="H2804">
        <v>1.1553</v>
      </c>
      <c r="I2804">
        <v>1.1553</v>
      </c>
      <c r="J2804">
        <v>1.1553</v>
      </c>
      <c r="K2804">
        <v>1.1553</v>
      </c>
      <c r="L2804">
        <v>1.1553</v>
      </c>
    </row>
    <row r="2805" spans="1:12" x14ac:dyDescent="0.45">
      <c r="A2805" t="s">
        <v>2054</v>
      </c>
      <c r="B2805">
        <v>2012</v>
      </c>
      <c r="C2805" t="s">
        <v>2011</v>
      </c>
      <c r="D2805">
        <v>2.1000000000000001E-2</v>
      </c>
      <c r="E2805">
        <v>2.1000000000000001E-2</v>
      </c>
      <c r="F2805">
        <v>2.1000000000000001E-2</v>
      </c>
      <c r="G2805">
        <v>2.1000000000000001E-2</v>
      </c>
      <c r="H2805">
        <v>2.1000000000000001E-2</v>
      </c>
      <c r="I2805">
        <v>2.1000000000000001E-2</v>
      </c>
      <c r="J2805">
        <v>2.1000000000000001E-2</v>
      </c>
      <c r="K2805">
        <v>2.1000000000000001E-2</v>
      </c>
      <c r="L2805">
        <v>2.1000000000000001E-2</v>
      </c>
    </row>
    <row r="2806" spans="1:12" x14ac:dyDescent="0.45">
      <c r="A2806" t="s">
        <v>2054</v>
      </c>
      <c r="B2806">
        <v>2012</v>
      </c>
      <c r="C2806" t="s">
        <v>2010</v>
      </c>
      <c r="D2806">
        <v>0.10290000000000001</v>
      </c>
      <c r="E2806">
        <v>0.10290000000000001</v>
      </c>
      <c r="F2806">
        <v>0.10290000000000001</v>
      </c>
      <c r="G2806">
        <v>0.10290000000000001</v>
      </c>
      <c r="H2806">
        <v>0.10290000000000001</v>
      </c>
      <c r="I2806">
        <v>0.10290000000000001</v>
      </c>
      <c r="J2806">
        <v>0.10290000000000001</v>
      </c>
      <c r="K2806">
        <v>0.10290000000000001</v>
      </c>
      <c r="L2806">
        <v>0.10290000000000001</v>
      </c>
    </row>
    <row r="2807" spans="1:12" x14ac:dyDescent="0.45">
      <c r="A2807" t="s">
        <v>2054</v>
      </c>
      <c r="B2807">
        <v>2012</v>
      </c>
      <c r="C2807" t="s">
        <v>2006</v>
      </c>
      <c r="D2807">
        <v>0.54059999999999997</v>
      </c>
      <c r="E2807">
        <v>0.54059999999999997</v>
      </c>
      <c r="F2807">
        <v>0.54059999999999997</v>
      </c>
      <c r="G2807">
        <v>0.54059999999999997</v>
      </c>
      <c r="H2807">
        <v>0.54059999999999997</v>
      </c>
      <c r="I2807">
        <v>0.54059999999999997</v>
      </c>
      <c r="J2807">
        <v>0.54059999999999997</v>
      </c>
      <c r="K2807">
        <v>0.54059999999999997</v>
      </c>
      <c r="L2807">
        <v>0.54059999999999997</v>
      </c>
    </row>
    <row r="2808" spans="1:12" x14ac:dyDescent="0.45">
      <c r="A2808" t="s">
        <v>2054</v>
      </c>
      <c r="B2808">
        <v>2012</v>
      </c>
      <c r="C2808" t="s">
        <v>2007</v>
      </c>
      <c r="D2808">
        <v>1.0999999999999999E-2</v>
      </c>
      <c r="E2808">
        <v>1.0999999999999999E-2</v>
      </c>
      <c r="F2808">
        <v>1.0999999999999999E-2</v>
      </c>
      <c r="G2808">
        <v>1.0999999999999999E-2</v>
      </c>
      <c r="H2808">
        <v>1.0999999999999999E-2</v>
      </c>
      <c r="I2808">
        <v>1.0999999999999999E-2</v>
      </c>
      <c r="J2808">
        <v>1.0999999999999999E-2</v>
      </c>
      <c r="K2808">
        <v>1.0999999999999999E-2</v>
      </c>
      <c r="L2808">
        <v>1.0999999999999999E-2</v>
      </c>
    </row>
    <row r="2809" spans="1:12" x14ac:dyDescent="0.45">
      <c r="A2809" t="s">
        <v>2055</v>
      </c>
      <c r="B2809">
        <v>2012</v>
      </c>
      <c r="C2809" t="s">
        <v>2008</v>
      </c>
      <c r="D2809">
        <v>7.9699999999999993E-2</v>
      </c>
      <c r="E2809">
        <v>7.9699999999999993E-2</v>
      </c>
      <c r="F2809">
        <v>7.9699999999999993E-2</v>
      </c>
      <c r="G2809">
        <v>7.9699999999999993E-2</v>
      </c>
      <c r="H2809">
        <v>7.9699999999999993E-2</v>
      </c>
      <c r="I2809">
        <v>7.9699999999999993E-2</v>
      </c>
      <c r="J2809">
        <v>7.9699999999999993E-2</v>
      </c>
      <c r="K2809">
        <v>7.9699999999999993E-2</v>
      </c>
      <c r="L2809">
        <v>7.9699999999999993E-2</v>
      </c>
    </row>
    <row r="2810" spans="1:12" x14ac:dyDescent="0.45">
      <c r="A2810" t="s">
        <v>2055</v>
      </c>
      <c r="B2810">
        <v>2012</v>
      </c>
      <c r="C2810" t="s">
        <v>2005</v>
      </c>
      <c r="D2810">
        <v>0.2964</v>
      </c>
      <c r="E2810">
        <v>0.2964</v>
      </c>
      <c r="F2810">
        <v>0.2964</v>
      </c>
      <c r="G2810">
        <v>0.2964</v>
      </c>
      <c r="H2810">
        <v>0.2964</v>
      </c>
      <c r="I2810">
        <v>0.2964</v>
      </c>
      <c r="J2810">
        <v>0.2964</v>
      </c>
      <c r="K2810">
        <v>0.2964</v>
      </c>
      <c r="L2810">
        <v>0.2964</v>
      </c>
    </row>
    <row r="2811" spans="1:12" x14ac:dyDescent="0.45">
      <c r="A2811" t="s">
        <v>2055</v>
      </c>
      <c r="B2811">
        <v>2012</v>
      </c>
      <c r="C2811" t="s">
        <v>2009</v>
      </c>
      <c r="D2811">
        <v>4.2799999999999998E-2</v>
      </c>
      <c r="E2811">
        <v>4.2799999999999998E-2</v>
      </c>
      <c r="F2811">
        <v>4.2799999999999998E-2</v>
      </c>
      <c r="G2811">
        <v>4.2799999999999998E-2</v>
      </c>
      <c r="H2811">
        <v>4.2799999999999998E-2</v>
      </c>
      <c r="I2811">
        <v>4.2799999999999998E-2</v>
      </c>
      <c r="J2811">
        <v>4.2799999999999998E-2</v>
      </c>
      <c r="K2811">
        <v>4.2799999999999998E-2</v>
      </c>
      <c r="L2811">
        <v>4.2799999999999998E-2</v>
      </c>
    </row>
    <row r="2812" spans="1:12" x14ac:dyDescent="0.45">
      <c r="A2812" t="s">
        <v>2055</v>
      </c>
      <c r="B2812">
        <v>2012</v>
      </c>
      <c r="C2812" t="s">
        <v>2006</v>
      </c>
      <c r="D2812">
        <v>0.14050000000000001</v>
      </c>
      <c r="E2812">
        <v>0.14050000000000001</v>
      </c>
      <c r="F2812">
        <v>0.14050000000000001</v>
      </c>
      <c r="G2812">
        <v>0.14050000000000001</v>
      </c>
      <c r="H2812">
        <v>0.14050000000000001</v>
      </c>
      <c r="I2812">
        <v>0.14050000000000001</v>
      </c>
      <c r="J2812">
        <v>0.14050000000000001</v>
      </c>
      <c r="K2812">
        <v>0.14050000000000001</v>
      </c>
      <c r="L2812">
        <v>0.14050000000000001</v>
      </c>
    </row>
    <row r="2813" spans="1:12" x14ac:dyDescent="0.45">
      <c r="A2813" t="s">
        <v>2055</v>
      </c>
      <c r="B2813">
        <v>2012</v>
      </c>
      <c r="C2813" t="s">
        <v>2011</v>
      </c>
      <c r="D2813">
        <v>5.1999999999999998E-3</v>
      </c>
      <c r="E2813">
        <v>5.1999999999999998E-3</v>
      </c>
      <c r="F2813">
        <v>5.1999999999999998E-3</v>
      </c>
      <c r="G2813">
        <v>5.1999999999999998E-3</v>
      </c>
      <c r="H2813">
        <v>5.1999999999999998E-3</v>
      </c>
      <c r="I2813">
        <v>5.1999999999999998E-3</v>
      </c>
      <c r="J2813">
        <v>5.1999999999999998E-3</v>
      </c>
      <c r="K2813">
        <v>5.1999999999999998E-3</v>
      </c>
      <c r="L2813">
        <v>5.1999999999999998E-3</v>
      </c>
    </row>
    <row r="2814" spans="1:12" x14ac:dyDescent="0.45">
      <c r="A2814" t="s">
        <v>2055</v>
      </c>
      <c r="B2814">
        <v>2012</v>
      </c>
      <c r="C2814" t="s">
        <v>2007</v>
      </c>
      <c r="D2814">
        <v>2.7000000000000001E-3</v>
      </c>
      <c r="E2814">
        <v>2.7000000000000001E-3</v>
      </c>
      <c r="F2814">
        <v>2.7000000000000001E-3</v>
      </c>
      <c r="G2814">
        <v>2.7000000000000001E-3</v>
      </c>
      <c r="H2814">
        <v>2.7000000000000001E-3</v>
      </c>
      <c r="I2814">
        <v>2.7000000000000001E-3</v>
      </c>
      <c r="J2814">
        <v>2.7000000000000001E-3</v>
      </c>
      <c r="K2814">
        <v>2.7000000000000001E-3</v>
      </c>
      <c r="L2814">
        <v>2.7000000000000001E-3</v>
      </c>
    </row>
    <row r="2815" spans="1:12" x14ac:dyDescent="0.45">
      <c r="A2815" t="s">
        <v>2055</v>
      </c>
      <c r="B2815">
        <v>2012</v>
      </c>
      <c r="C2815" t="s">
        <v>2010</v>
      </c>
      <c r="D2815">
        <v>2.5499999999999998E-2</v>
      </c>
      <c r="E2815">
        <v>2.5499999999999998E-2</v>
      </c>
      <c r="F2815">
        <v>2.5499999999999998E-2</v>
      </c>
      <c r="G2815">
        <v>2.5499999999999998E-2</v>
      </c>
      <c r="H2815">
        <v>2.5499999999999998E-2</v>
      </c>
      <c r="I2815">
        <v>2.5499999999999998E-2</v>
      </c>
      <c r="J2815">
        <v>2.5499999999999998E-2</v>
      </c>
      <c r="K2815">
        <v>2.5499999999999998E-2</v>
      </c>
      <c r="L2815">
        <v>2.5499999999999998E-2</v>
      </c>
    </row>
    <row r="2816" spans="1:12" x14ac:dyDescent="0.45">
      <c r="A2816" t="s">
        <v>2056</v>
      </c>
      <c r="B2816">
        <v>2012</v>
      </c>
      <c r="C2816" t="s">
        <v>2010</v>
      </c>
      <c r="D2816">
        <v>0.316</v>
      </c>
      <c r="E2816">
        <v>0.316</v>
      </c>
      <c r="F2816">
        <v>0.316</v>
      </c>
      <c r="G2816">
        <v>0.316</v>
      </c>
      <c r="H2816">
        <v>0.316</v>
      </c>
      <c r="I2816">
        <v>0.316</v>
      </c>
      <c r="J2816">
        <v>0.316</v>
      </c>
      <c r="K2816">
        <v>0.316</v>
      </c>
      <c r="L2816">
        <v>0.316</v>
      </c>
    </row>
    <row r="2817" spans="1:12" x14ac:dyDescent="0.45">
      <c r="A2817" t="s">
        <v>2056</v>
      </c>
      <c r="B2817">
        <v>2012</v>
      </c>
      <c r="C2817" t="s">
        <v>2005</v>
      </c>
      <c r="D2817">
        <v>3.6920999999999999</v>
      </c>
      <c r="E2817">
        <v>3.6920999999999999</v>
      </c>
      <c r="F2817">
        <v>3.6920999999999999</v>
      </c>
      <c r="G2817">
        <v>3.6920999999999999</v>
      </c>
      <c r="H2817">
        <v>3.6920999999999999</v>
      </c>
      <c r="I2817">
        <v>3.6920999999999999</v>
      </c>
      <c r="J2817">
        <v>3.6920999999999999</v>
      </c>
      <c r="K2817">
        <v>3.6920999999999999</v>
      </c>
      <c r="L2817">
        <v>3.6920999999999999</v>
      </c>
    </row>
    <row r="2818" spans="1:12" x14ac:dyDescent="0.45">
      <c r="A2818" t="s">
        <v>2056</v>
      </c>
      <c r="B2818">
        <v>2012</v>
      </c>
      <c r="C2818" t="s">
        <v>2009</v>
      </c>
      <c r="D2818">
        <v>0.61339999999999995</v>
      </c>
      <c r="E2818">
        <v>0.61339999999999995</v>
      </c>
      <c r="F2818">
        <v>0.61339999999999995</v>
      </c>
      <c r="G2818">
        <v>0.61339999999999995</v>
      </c>
      <c r="H2818">
        <v>0.61339999999999995</v>
      </c>
      <c r="I2818">
        <v>0.61339999999999995</v>
      </c>
      <c r="J2818">
        <v>0.61339999999999995</v>
      </c>
      <c r="K2818">
        <v>0.61339999999999995</v>
      </c>
      <c r="L2818">
        <v>0.61339999999999995</v>
      </c>
    </row>
    <row r="2819" spans="1:12" x14ac:dyDescent="0.45">
      <c r="A2819" t="s">
        <v>2056</v>
      </c>
      <c r="B2819">
        <v>2012</v>
      </c>
      <c r="C2819" t="s">
        <v>2006</v>
      </c>
      <c r="D2819">
        <v>1.6766000000000001</v>
      </c>
      <c r="E2819">
        <v>1.6766000000000001</v>
      </c>
      <c r="F2819">
        <v>1.6766000000000001</v>
      </c>
      <c r="G2819">
        <v>1.6766000000000001</v>
      </c>
      <c r="H2819">
        <v>1.6766000000000001</v>
      </c>
      <c r="I2819">
        <v>1.6766000000000001</v>
      </c>
      <c r="J2819">
        <v>1.6766000000000001</v>
      </c>
      <c r="K2819">
        <v>1.6766000000000001</v>
      </c>
      <c r="L2819">
        <v>1.6766000000000001</v>
      </c>
    </row>
    <row r="2820" spans="1:12" x14ac:dyDescent="0.45">
      <c r="A2820" t="s">
        <v>2056</v>
      </c>
      <c r="B2820">
        <v>2012</v>
      </c>
      <c r="C2820" t="s">
        <v>2008</v>
      </c>
      <c r="D2820">
        <v>0.98780000000000001</v>
      </c>
      <c r="E2820">
        <v>0.98780000000000001</v>
      </c>
      <c r="F2820">
        <v>0.98780000000000001</v>
      </c>
      <c r="G2820">
        <v>0.98780000000000001</v>
      </c>
      <c r="H2820">
        <v>0.98780000000000001</v>
      </c>
      <c r="I2820">
        <v>0.98780000000000001</v>
      </c>
      <c r="J2820">
        <v>0.98780000000000001</v>
      </c>
      <c r="K2820">
        <v>0.98780000000000001</v>
      </c>
      <c r="L2820">
        <v>0.98780000000000001</v>
      </c>
    </row>
    <row r="2821" spans="1:12" x14ac:dyDescent="0.45">
      <c r="A2821" t="s">
        <v>2056</v>
      </c>
      <c r="B2821">
        <v>2012</v>
      </c>
      <c r="C2821" t="s">
        <v>2011</v>
      </c>
      <c r="D2821">
        <v>6.4600000000000005E-2</v>
      </c>
      <c r="E2821">
        <v>6.4600000000000005E-2</v>
      </c>
      <c r="F2821">
        <v>6.4600000000000005E-2</v>
      </c>
      <c r="G2821">
        <v>6.4600000000000005E-2</v>
      </c>
      <c r="H2821">
        <v>6.4600000000000005E-2</v>
      </c>
      <c r="I2821">
        <v>6.4600000000000005E-2</v>
      </c>
      <c r="J2821">
        <v>6.4600000000000005E-2</v>
      </c>
      <c r="K2821">
        <v>6.4600000000000005E-2</v>
      </c>
      <c r="L2821">
        <v>6.4600000000000005E-2</v>
      </c>
    </row>
    <row r="2822" spans="1:12" x14ac:dyDescent="0.45">
      <c r="A2822" t="s">
        <v>2056</v>
      </c>
      <c r="B2822">
        <v>2012</v>
      </c>
      <c r="C2822" t="s">
        <v>2007</v>
      </c>
      <c r="D2822">
        <v>3.3799999999999997E-2</v>
      </c>
      <c r="E2822">
        <v>3.3799999999999997E-2</v>
      </c>
      <c r="F2822">
        <v>3.3799999999999997E-2</v>
      </c>
      <c r="G2822">
        <v>3.3799999999999997E-2</v>
      </c>
      <c r="H2822">
        <v>3.3799999999999997E-2</v>
      </c>
      <c r="I2822">
        <v>3.3799999999999997E-2</v>
      </c>
      <c r="J2822">
        <v>3.3799999999999997E-2</v>
      </c>
      <c r="K2822">
        <v>3.3799999999999997E-2</v>
      </c>
      <c r="L2822">
        <v>3.3799999999999997E-2</v>
      </c>
    </row>
    <row r="2823" spans="1:12" x14ac:dyDescent="0.45">
      <c r="A2823" t="s">
        <v>2057</v>
      </c>
      <c r="B2823">
        <v>2012</v>
      </c>
      <c r="C2823" t="s">
        <v>2007</v>
      </c>
      <c r="D2823">
        <v>2.81E-2</v>
      </c>
      <c r="E2823">
        <v>2.81E-2</v>
      </c>
      <c r="F2823">
        <v>2.81E-2</v>
      </c>
      <c r="G2823">
        <v>2.81E-2</v>
      </c>
      <c r="H2823">
        <v>2.81E-2</v>
      </c>
      <c r="I2823">
        <v>2.81E-2</v>
      </c>
      <c r="J2823">
        <v>2.81E-2</v>
      </c>
      <c r="K2823">
        <v>2.81E-2</v>
      </c>
      <c r="L2823">
        <v>2.81E-2</v>
      </c>
    </row>
    <row r="2824" spans="1:12" x14ac:dyDescent="0.45">
      <c r="A2824" t="s">
        <v>2057</v>
      </c>
      <c r="B2824">
        <v>2012</v>
      </c>
      <c r="C2824" t="s">
        <v>2006</v>
      </c>
      <c r="D2824">
        <v>1.1888000000000001</v>
      </c>
      <c r="E2824">
        <v>1.1888000000000001</v>
      </c>
      <c r="F2824">
        <v>1.1888000000000001</v>
      </c>
      <c r="G2824">
        <v>1.1888000000000001</v>
      </c>
      <c r="H2824">
        <v>1.1888000000000001</v>
      </c>
      <c r="I2824">
        <v>1.1888000000000001</v>
      </c>
      <c r="J2824">
        <v>1.1888000000000001</v>
      </c>
      <c r="K2824">
        <v>1.1888000000000001</v>
      </c>
      <c r="L2824">
        <v>1.1888000000000001</v>
      </c>
    </row>
    <row r="2825" spans="1:12" x14ac:dyDescent="0.45">
      <c r="A2825" t="s">
        <v>2057</v>
      </c>
      <c r="B2825">
        <v>2012</v>
      </c>
      <c r="C2825" t="s">
        <v>2011</v>
      </c>
      <c r="D2825">
        <v>5.3800000000000001E-2</v>
      </c>
      <c r="E2825">
        <v>5.3800000000000001E-2</v>
      </c>
      <c r="F2825">
        <v>5.3800000000000001E-2</v>
      </c>
      <c r="G2825">
        <v>5.3800000000000001E-2</v>
      </c>
      <c r="H2825">
        <v>5.3800000000000001E-2</v>
      </c>
      <c r="I2825">
        <v>5.3800000000000001E-2</v>
      </c>
      <c r="J2825">
        <v>5.3800000000000001E-2</v>
      </c>
      <c r="K2825">
        <v>5.3800000000000001E-2</v>
      </c>
      <c r="L2825">
        <v>5.3800000000000001E-2</v>
      </c>
    </row>
    <row r="2826" spans="1:12" x14ac:dyDescent="0.45">
      <c r="A2826" t="s">
        <v>2057</v>
      </c>
      <c r="B2826">
        <v>2012</v>
      </c>
      <c r="C2826" t="s">
        <v>2010</v>
      </c>
      <c r="D2826">
        <v>0.26290000000000002</v>
      </c>
      <c r="E2826">
        <v>0.26290000000000002</v>
      </c>
      <c r="F2826">
        <v>0.26290000000000002</v>
      </c>
      <c r="G2826">
        <v>0.26290000000000002</v>
      </c>
      <c r="H2826">
        <v>0.26290000000000002</v>
      </c>
      <c r="I2826">
        <v>0.26290000000000002</v>
      </c>
      <c r="J2826">
        <v>0.26290000000000002</v>
      </c>
      <c r="K2826">
        <v>0.26290000000000002</v>
      </c>
      <c r="L2826">
        <v>0.26290000000000002</v>
      </c>
    </row>
    <row r="2827" spans="1:12" x14ac:dyDescent="0.45">
      <c r="A2827" t="s">
        <v>2057</v>
      </c>
      <c r="B2827">
        <v>2012</v>
      </c>
      <c r="C2827" t="s">
        <v>2008</v>
      </c>
      <c r="D2827">
        <v>0.82199999999999995</v>
      </c>
      <c r="E2827">
        <v>0.82199999999999995</v>
      </c>
      <c r="F2827">
        <v>0.82199999999999995</v>
      </c>
      <c r="G2827">
        <v>0.82199999999999995</v>
      </c>
      <c r="H2827">
        <v>0.82199999999999995</v>
      </c>
      <c r="I2827">
        <v>0.82199999999999995</v>
      </c>
      <c r="J2827">
        <v>0.82199999999999995</v>
      </c>
      <c r="K2827">
        <v>0.82199999999999995</v>
      </c>
      <c r="L2827">
        <v>0.82199999999999995</v>
      </c>
    </row>
    <row r="2828" spans="1:12" x14ac:dyDescent="0.45">
      <c r="A2828" t="s">
        <v>2057</v>
      </c>
      <c r="B2828">
        <v>2012</v>
      </c>
      <c r="C2828" t="s">
        <v>2005</v>
      </c>
      <c r="D2828">
        <v>2.6762999999999999</v>
      </c>
      <c r="E2828">
        <v>2.6762999999999999</v>
      </c>
      <c r="F2828">
        <v>2.6762999999999999</v>
      </c>
      <c r="G2828">
        <v>2.6762999999999999</v>
      </c>
      <c r="H2828">
        <v>2.6762999999999999</v>
      </c>
      <c r="I2828">
        <v>2.6762999999999999</v>
      </c>
      <c r="J2828">
        <v>2.6762999999999999</v>
      </c>
      <c r="K2828">
        <v>2.6762999999999999</v>
      </c>
      <c r="L2828">
        <v>2.6762999999999999</v>
      </c>
    </row>
    <row r="2829" spans="1:12" x14ac:dyDescent="0.45">
      <c r="A2829" t="s">
        <v>2057</v>
      </c>
      <c r="B2829">
        <v>2012</v>
      </c>
      <c r="C2829" t="s">
        <v>2009</v>
      </c>
      <c r="D2829">
        <v>0.32069999999999999</v>
      </c>
      <c r="E2829">
        <v>0.32069999999999999</v>
      </c>
      <c r="F2829">
        <v>0.32069999999999999</v>
      </c>
      <c r="G2829">
        <v>0.32069999999999999</v>
      </c>
      <c r="H2829">
        <v>0.32069999999999999</v>
      </c>
      <c r="I2829">
        <v>0.32069999999999999</v>
      </c>
      <c r="J2829">
        <v>0.32069999999999999</v>
      </c>
      <c r="K2829">
        <v>0.32069999999999999</v>
      </c>
      <c r="L2829">
        <v>0.32069999999999999</v>
      </c>
    </row>
    <row r="2830" spans="1:12" x14ac:dyDescent="0.45">
      <c r="A2830" t="s">
        <v>2058</v>
      </c>
      <c r="B2830">
        <v>2012</v>
      </c>
      <c r="C2830" t="s">
        <v>2005</v>
      </c>
      <c r="D2830">
        <v>0.2233</v>
      </c>
      <c r="E2830">
        <v>0.2233</v>
      </c>
      <c r="F2830">
        <v>0.2233</v>
      </c>
      <c r="G2830">
        <v>0.2233</v>
      </c>
      <c r="H2830">
        <v>0.2233</v>
      </c>
      <c r="I2830">
        <v>0.2233</v>
      </c>
      <c r="J2830">
        <v>0.2233</v>
      </c>
      <c r="K2830">
        <v>0.2233</v>
      </c>
      <c r="L2830">
        <v>0.2233</v>
      </c>
    </row>
    <row r="2831" spans="1:12" x14ac:dyDescent="0.45">
      <c r="A2831" t="s">
        <v>2058</v>
      </c>
      <c r="B2831">
        <v>2012</v>
      </c>
      <c r="C2831" t="s">
        <v>2006</v>
      </c>
      <c r="D2831">
        <v>8.6999999999999994E-2</v>
      </c>
      <c r="E2831">
        <v>8.6999999999999994E-2</v>
      </c>
      <c r="F2831">
        <v>8.6999999999999994E-2</v>
      </c>
      <c r="G2831">
        <v>8.6999999999999994E-2</v>
      </c>
      <c r="H2831">
        <v>8.6999999999999994E-2</v>
      </c>
      <c r="I2831">
        <v>8.6999999999999994E-2</v>
      </c>
      <c r="J2831">
        <v>8.6999999999999994E-2</v>
      </c>
      <c r="K2831">
        <v>8.6999999999999994E-2</v>
      </c>
      <c r="L2831">
        <v>8.6999999999999994E-2</v>
      </c>
    </row>
    <row r="2832" spans="1:12" x14ac:dyDescent="0.45">
      <c r="A2832" t="s">
        <v>2058</v>
      </c>
      <c r="B2832">
        <v>2012</v>
      </c>
      <c r="C2832" t="s">
        <v>2009</v>
      </c>
      <c r="D2832">
        <v>4.7100000000000003E-2</v>
      </c>
      <c r="E2832">
        <v>4.7100000000000003E-2</v>
      </c>
      <c r="F2832">
        <v>4.7100000000000003E-2</v>
      </c>
      <c r="G2832">
        <v>4.7100000000000003E-2</v>
      </c>
      <c r="H2832">
        <v>4.7100000000000003E-2</v>
      </c>
      <c r="I2832">
        <v>4.7100000000000003E-2</v>
      </c>
      <c r="J2832">
        <v>4.7100000000000003E-2</v>
      </c>
      <c r="K2832">
        <v>4.7100000000000003E-2</v>
      </c>
      <c r="L2832">
        <v>4.7100000000000003E-2</v>
      </c>
    </row>
    <row r="2833" spans="1:12" x14ac:dyDescent="0.45">
      <c r="A2833" t="s">
        <v>2058</v>
      </c>
      <c r="B2833">
        <v>2012</v>
      </c>
      <c r="C2833" t="s">
        <v>2011</v>
      </c>
      <c r="D2833">
        <v>4.1000000000000003E-3</v>
      </c>
      <c r="E2833">
        <v>4.1000000000000003E-3</v>
      </c>
      <c r="F2833">
        <v>4.1000000000000003E-3</v>
      </c>
      <c r="G2833">
        <v>4.1000000000000003E-3</v>
      </c>
      <c r="H2833">
        <v>4.1000000000000003E-3</v>
      </c>
      <c r="I2833">
        <v>4.1000000000000003E-3</v>
      </c>
      <c r="J2833">
        <v>4.1000000000000003E-3</v>
      </c>
      <c r="K2833">
        <v>4.1000000000000003E-3</v>
      </c>
      <c r="L2833">
        <v>4.1000000000000003E-3</v>
      </c>
    </row>
    <row r="2834" spans="1:12" x14ac:dyDescent="0.45">
      <c r="A2834" t="s">
        <v>2058</v>
      </c>
      <c r="B2834">
        <v>2012</v>
      </c>
      <c r="C2834" t="s">
        <v>2007</v>
      </c>
      <c r="D2834">
        <v>2.0999999999999999E-3</v>
      </c>
      <c r="E2834">
        <v>2.0999999999999999E-3</v>
      </c>
      <c r="F2834">
        <v>2.0999999999999999E-3</v>
      </c>
      <c r="G2834">
        <v>2.0999999999999999E-3</v>
      </c>
      <c r="H2834">
        <v>2.0999999999999999E-3</v>
      </c>
      <c r="I2834">
        <v>2.0999999999999999E-3</v>
      </c>
      <c r="J2834">
        <v>2.0999999999999999E-3</v>
      </c>
      <c r="K2834">
        <v>2.0999999999999999E-3</v>
      </c>
      <c r="L2834">
        <v>2.0999999999999999E-3</v>
      </c>
    </row>
    <row r="2835" spans="1:12" x14ac:dyDescent="0.45">
      <c r="A2835" t="s">
        <v>2058</v>
      </c>
      <c r="B2835">
        <v>2012</v>
      </c>
      <c r="C2835" t="s">
        <v>2010</v>
      </c>
      <c r="D2835">
        <v>2.01E-2</v>
      </c>
      <c r="E2835">
        <v>2.01E-2</v>
      </c>
      <c r="F2835">
        <v>2.01E-2</v>
      </c>
      <c r="G2835">
        <v>2.01E-2</v>
      </c>
      <c r="H2835">
        <v>2.01E-2</v>
      </c>
      <c r="I2835">
        <v>2.01E-2</v>
      </c>
      <c r="J2835">
        <v>2.01E-2</v>
      </c>
      <c r="K2835">
        <v>2.01E-2</v>
      </c>
      <c r="L2835">
        <v>2.01E-2</v>
      </c>
    </row>
    <row r="2836" spans="1:12" x14ac:dyDescent="0.45">
      <c r="A2836" t="s">
        <v>2058</v>
      </c>
      <c r="B2836">
        <v>2012</v>
      </c>
      <c r="C2836" t="s">
        <v>2008</v>
      </c>
      <c r="D2836">
        <v>6.2799999999999995E-2</v>
      </c>
      <c r="E2836">
        <v>6.2799999999999995E-2</v>
      </c>
      <c r="F2836">
        <v>6.2799999999999995E-2</v>
      </c>
      <c r="G2836">
        <v>6.2799999999999995E-2</v>
      </c>
      <c r="H2836">
        <v>6.2799999999999995E-2</v>
      </c>
      <c r="I2836">
        <v>6.2799999999999995E-2</v>
      </c>
      <c r="J2836">
        <v>6.2799999999999995E-2</v>
      </c>
      <c r="K2836">
        <v>6.2799999999999995E-2</v>
      </c>
      <c r="L2836">
        <v>6.2799999999999995E-2</v>
      </c>
    </row>
    <row r="2837" spans="1:12" x14ac:dyDescent="0.45">
      <c r="A2837" t="s">
        <v>2059</v>
      </c>
      <c r="B2837">
        <v>2012</v>
      </c>
      <c r="C2837" t="s">
        <v>2006</v>
      </c>
      <c r="D2837">
        <v>0.3569</v>
      </c>
      <c r="E2837">
        <v>0.3569</v>
      </c>
      <c r="F2837">
        <v>0.3569</v>
      </c>
      <c r="G2837">
        <v>0.3569</v>
      </c>
      <c r="H2837">
        <v>0.3569</v>
      </c>
      <c r="I2837">
        <v>0.3569</v>
      </c>
      <c r="J2837">
        <v>0.3569</v>
      </c>
      <c r="K2837">
        <v>0.3569</v>
      </c>
      <c r="L2837">
        <v>0.3569</v>
      </c>
    </row>
    <row r="2838" spans="1:12" x14ac:dyDescent="0.45">
      <c r="A2838" t="s">
        <v>2059</v>
      </c>
      <c r="B2838">
        <v>2012</v>
      </c>
      <c r="C2838" t="s">
        <v>2008</v>
      </c>
      <c r="D2838">
        <v>0.22040000000000001</v>
      </c>
      <c r="E2838">
        <v>0.22040000000000001</v>
      </c>
      <c r="F2838">
        <v>0.22040000000000001</v>
      </c>
      <c r="G2838">
        <v>0.22040000000000001</v>
      </c>
      <c r="H2838">
        <v>0.22040000000000001</v>
      </c>
      <c r="I2838">
        <v>0.22040000000000001</v>
      </c>
      <c r="J2838">
        <v>0.22040000000000001</v>
      </c>
      <c r="K2838">
        <v>0.22040000000000001</v>
      </c>
      <c r="L2838">
        <v>0.22040000000000001</v>
      </c>
    </row>
    <row r="2839" spans="1:12" x14ac:dyDescent="0.45">
      <c r="A2839" t="s">
        <v>2059</v>
      </c>
      <c r="B2839">
        <v>2012</v>
      </c>
      <c r="C2839" t="s">
        <v>2011</v>
      </c>
      <c r="D2839">
        <v>1.44E-2</v>
      </c>
      <c r="E2839">
        <v>1.44E-2</v>
      </c>
      <c r="F2839">
        <v>1.44E-2</v>
      </c>
      <c r="G2839">
        <v>1.44E-2</v>
      </c>
      <c r="H2839">
        <v>1.44E-2</v>
      </c>
      <c r="I2839">
        <v>1.44E-2</v>
      </c>
      <c r="J2839">
        <v>1.44E-2</v>
      </c>
      <c r="K2839">
        <v>1.44E-2</v>
      </c>
      <c r="L2839">
        <v>1.44E-2</v>
      </c>
    </row>
    <row r="2840" spans="1:12" x14ac:dyDescent="0.45">
      <c r="A2840" t="s">
        <v>2059</v>
      </c>
      <c r="B2840">
        <v>2012</v>
      </c>
      <c r="C2840" t="s">
        <v>2007</v>
      </c>
      <c r="D2840">
        <v>7.4999999999999997E-3</v>
      </c>
      <c r="E2840">
        <v>7.4999999999999997E-3</v>
      </c>
      <c r="F2840">
        <v>7.4999999999999997E-3</v>
      </c>
      <c r="G2840">
        <v>7.4999999999999997E-3</v>
      </c>
      <c r="H2840">
        <v>7.4999999999999997E-3</v>
      </c>
      <c r="I2840">
        <v>7.4999999999999997E-3</v>
      </c>
      <c r="J2840">
        <v>7.4999999999999997E-3</v>
      </c>
      <c r="K2840">
        <v>7.4999999999999997E-3</v>
      </c>
      <c r="L2840">
        <v>7.4999999999999997E-3</v>
      </c>
    </row>
    <row r="2841" spans="1:12" x14ac:dyDescent="0.45">
      <c r="A2841" t="s">
        <v>2059</v>
      </c>
      <c r="B2841">
        <v>2012</v>
      </c>
      <c r="C2841" t="s">
        <v>2005</v>
      </c>
      <c r="D2841">
        <v>0.81899999999999995</v>
      </c>
      <c r="E2841">
        <v>0.81899999999999995</v>
      </c>
      <c r="F2841">
        <v>0.81899999999999995</v>
      </c>
      <c r="G2841">
        <v>0.81899999999999995</v>
      </c>
      <c r="H2841">
        <v>0.81899999999999995</v>
      </c>
      <c r="I2841">
        <v>0.81899999999999995</v>
      </c>
      <c r="J2841">
        <v>0.81899999999999995</v>
      </c>
      <c r="K2841">
        <v>0.81899999999999995</v>
      </c>
      <c r="L2841">
        <v>0.81899999999999995</v>
      </c>
    </row>
    <row r="2842" spans="1:12" x14ac:dyDescent="0.45">
      <c r="A2842" t="s">
        <v>2059</v>
      </c>
      <c r="B2842">
        <v>2012</v>
      </c>
      <c r="C2842" t="s">
        <v>2009</v>
      </c>
      <c r="D2842">
        <v>0.1492</v>
      </c>
      <c r="E2842">
        <v>0.1492</v>
      </c>
      <c r="F2842">
        <v>0.1492</v>
      </c>
      <c r="G2842">
        <v>0.1492</v>
      </c>
      <c r="H2842">
        <v>0.1492</v>
      </c>
      <c r="I2842">
        <v>0.1492</v>
      </c>
      <c r="J2842">
        <v>0.1492</v>
      </c>
      <c r="K2842">
        <v>0.1492</v>
      </c>
      <c r="L2842">
        <v>0.1492</v>
      </c>
    </row>
    <row r="2843" spans="1:12" x14ac:dyDescent="0.45">
      <c r="A2843" t="s">
        <v>2059</v>
      </c>
      <c r="B2843">
        <v>2012</v>
      </c>
      <c r="C2843" t="s">
        <v>2010</v>
      </c>
      <c r="D2843">
        <v>7.0499999999999993E-2</v>
      </c>
      <c r="E2843">
        <v>7.0499999999999993E-2</v>
      </c>
      <c r="F2843">
        <v>7.0499999999999993E-2</v>
      </c>
      <c r="G2843">
        <v>7.0499999999999993E-2</v>
      </c>
      <c r="H2843">
        <v>7.0499999999999993E-2</v>
      </c>
      <c r="I2843">
        <v>7.0499999999999993E-2</v>
      </c>
      <c r="J2843">
        <v>7.0499999999999993E-2</v>
      </c>
      <c r="K2843">
        <v>7.0499999999999993E-2</v>
      </c>
      <c r="L2843">
        <v>7.0499999999999993E-2</v>
      </c>
    </row>
    <row r="2844" spans="1:12" x14ac:dyDescent="0.45">
      <c r="A2844" t="s">
        <v>2060</v>
      </c>
      <c r="B2844">
        <v>2012</v>
      </c>
      <c r="C2844" t="s">
        <v>2011</v>
      </c>
      <c r="D2844">
        <v>4.5699999999999998E-2</v>
      </c>
      <c r="E2844">
        <v>4.5699999999999998E-2</v>
      </c>
      <c r="F2844">
        <v>4.5699999999999998E-2</v>
      </c>
      <c r="G2844">
        <v>4.5699999999999998E-2</v>
      </c>
      <c r="H2844">
        <v>4.5699999999999998E-2</v>
      </c>
      <c r="I2844">
        <v>4.5699999999999998E-2</v>
      </c>
      <c r="J2844">
        <v>4.5699999999999998E-2</v>
      </c>
      <c r="K2844">
        <v>4.5699999999999998E-2</v>
      </c>
      <c r="L2844">
        <v>4.5699999999999998E-2</v>
      </c>
    </row>
    <row r="2845" spans="1:12" x14ac:dyDescent="0.45">
      <c r="A2845" t="s">
        <v>2060</v>
      </c>
      <c r="B2845">
        <v>2012</v>
      </c>
      <c r="C2845" t="s">
        <v>2009</v>
      </c>
      <c r="D2845">
        <v>0.4304</v>
      </c>
      <c r="E2845">
        <v>0.4304</v>
      </c>
      <c r="F2845">
        <v>0.4304</v>
      </c>
      <c r="G2845">
        <v>0.4304</v>
      </c>
      <c r="H2845">
        <v>0.4304</v>
      </c>
      <c r="I2845">
        <v>0.4304</v>
      </c>
      <c r="J2845">
        <v>0.4304</v>
      </c>
      <c r="K2845">
        <v>0.4304</v>
      </c>
      <c r="L2845">
        <v>0.4304</v>
      </c>
    </row>
    <row r="2846" spans="1:12" x14ac:dyDescent="0.45">
      <c r="A2846" t="s">
        <v>2060</v>
      </c>
      <c r="B2846">
        <v>2012</v>
      </c>
      <c r="C2846" t="s">
        <v>2008</v>
      </c>
      <c r="D2846">
        <v>0.69840000000000002</v>
      </c>
      <c r="E2846">
        <v>0.69840000000000002</v>
      </c>
      <c r="F2846">
        <v>0.69840000000000002</v>
      </c>
      <c r="G2846">
        <v>0.69840000000000002</v>
      </c>
      <c r="H2846">
        <v>0.69840000000000002</v>
      </c>
      <c r="I2846">
        <v>0.69840000000000002</v>
      </c>
      <c r="J2846">
        <v>0.69840000000000002</v>
      </c>
      <c r="K2846">
        <v>0.69840000000000002</v>
      </c>
      <c r="L2846">
        <v>0.69840000000000002</v>
      </c>
    </row>
    <row r="2847" spans="1:12" x14ac:dyDescent="0.45">
      <c r="A2847" t="s">
        <v>2060</v>
      </c>
      <c r="B2847">
        <v>2012</v>
      </c>
      <c r="C2847" t="s">
        <v>2007</v>
      </c>
      <c r="D2847">
        <v>2.3900000000000001E-2</v>
      </c>
      <c r="E2847">
        <v>2.3900000000000001E-2</v>
      </c>
      <c r="F2847">
        <v>2.3900000000000001E-2</v>
      </c>
      <c r="G2847">
        <v>2.3900000000000001E-2</v>
      </c>
      <c r="H2847">
        <v>2.3900000000000001E-2</v>
      </c>
      <c r="I2847">
        <v>2.3900000000000001E-2</v>
      </c>
      <c r="J2847">
        <v>2.3900000000000001E-2</v>
      </c>
      <c r="K2847">
        <v>2.3900000000000001E-2</v>
      </c>
      <c r="L2847">
        <v>2.3900000000000001E-2</v>
      </c>
    </row>
    <row r="2848" spans="1:12" x14ac:dyDescent="0.45">
      <c r="A2848" t="s">
        <v>2060</v>
      </c>
      <c r="B2848">
        <v>2012</v>
      </c>
      <c r="C2848" t="s">
        <v>2005</v>
      </c>
      <c r="D2848">
        <v>2.5716000000000001</v>
      </c>
      <c r="E2848">
        <v>2.5716000000000001</v>
      </c>
      <c r="F2848">
        <v>2.5716000000000001</v>
      </c>
      <c r="G2848">
        <v>2.5716000000000001</v>
      </c>
      <c r="H2848">
        <v>2.5716000000000001</v>
      </c>
      <c r="I2848">
        <v>2.5716000000000001</v>
      </c>
      <c r="J2848">
        <v>2.5716000000000001</v>
      </c>
      <c r="K2848">
        <v>2.5716000000000001</v>
      </c>
      <c r="L2848">
        <v>2.5716000000000001</v>
      </c>
    </row>
    <row r="2849" spans="1:12" x14ac:dyDescent="0.45">
      <c r="A2849" t="s">
        <v>2060</v>
      </c>
      <c r="B2849">
        <v>2012</v>
      </c>
      <c r="C2849" t="s">
        <v>2006</v>
      </c>
      <c r="D2849">
        <v>1.1497999999999999</v>
      </c>
      <c r="E2849">
        <v>1.1497999999999999</v>
      </c>
      <c r="F2849">
        <v>1.1497999999999999</v>
      </c>
      <c r="G2849">
        <v>1.1497999999999999</v>
      </c>
      <c r="H2849">
        <v>1.1497999999999999</v>
      </c>
      <c r="I2849">
        <v>1.1497999999999999</v>
      </c>
      <c r="J2849">
        <v>1.1497999999999999</v>
      </c>
      <c r="K2849">
        <v>1.1497999999999999</v>
      </c>
      <c r="L2849">
        <v>1.1497999999999999</v>
      </c>
    </row>
    <row r="2850" spans="1:12" x14ac:dyDescent="0.45">
      <c r="A2850" t="s">
        <v>2060</v>
      </c>
      <c r="B2850">
        <v>2012</v>
      </c>
      <c r="C2850" t="s">
        <v>2010</v>
      </c>
      <c r="D2850">
        <v>0.22339999999999999</v>
      </c>
      <c r="E2850">
        <v>0.22339999999999999</v>
      </c>
      <c r="F2850">
        <v>0.22339999999999999</v>
      </c>
      <c r="G2850">
        <v>0.22339999999999999</v>
      </c>
      <c r="H2850">
        <v>0.22339999999999999</v>
      </c>
      <c r="I2850">
        <v>0.22339999999999999</v>
      </c>
      <c r="J2850">
        <v>0.22339999999999999</v>
      </c>
      <c r="K2850">
        <v>0.22339999999999999</v>
      </c>
      <c r="L2850">
        <v>0.22339999999999999</v>
      </c>
    </row>
    <row r="2851" spans="1:12" x14ac:dyDescent="0.45">
      <c r="A2851" t="s">
        <v>2061</v>
      </c>
      <c r="B2851">
        <v>2012</v>
      </c>
      <c r="C2851" t="s">
        <v>2010</v>
      </c>
      <c r="D2851">
        <v>2.0199999999999999E-2</v>
      </c>
      <c r="E2851">
        <v>2.0199999999999999E-2</v>
      </c>
      <c r="F2851">
        <v>2.0199999999999999E-2</v>
      </c>
      <c r="G2851">
        <v>2.0199999999999999E-2</v>
      </c>
      <c r="H2851">
        <v>2.0199999999999999E-2</v>
      </c>
      <c r="I2851">
        <v>2.0199999999999999E-2</v>
      </c>
      <c r="J2851">
        <v>2.0199999999999999E-2</v>
      </c>
      <c r="K2851">
        <v>2.0199999999999999E-2</v>
      </c>
      <c r="L2851">
        <v>2.0199999999999999E-2</v>
      </c>
    </row>
    <row r="2852" spans="1:12" x14ac:dyDescent="0.45">
      <c r="A2852" t="s">
        <v>2061</v>
      </c>
      <c r="B2852">
        <v>2012</v>
      </c>
      <c r="C2852" t="s">
        <v>2009</v>
      </c>
      <c r="D2852">
        <v>3.5700000000000003E-2</v>
      </c>
      <c r="E2852">
        <v>3.5700000000000003E-2</v>
      </c>
      <c r="F2852">
        <v>3.5700000000000003E-2</v>
      </c>
      <c r="G2852">
        <v>3.5700000000000003E-2</v>
      </c>
      <c r="H2852">
        <v>3.5700000000000003E-2</v>
      </c>
      <c r="I2852">
        <v>3.5700000000000003E-2</v>
      </c>
      <c r="J2852">
        <v>3.5700000000000003E-2</v>
      </c>
      <c r="K2852">
        <v>3.5700000000000003E-2</v>
      </c>
      <c r="L2852">
        <v>3.5700000000000003E-2</v>
      </c>
    </row>
    <row r="2853" spans="1:12" x14ac:dyDescent="0.45">
      <c r="A2853" t="s">
        <v>2061</v>
      </c>
      <c r="B2853">
        <v>2012</v>
      </c>
      <c r="C2853" t="s">
        <v>2007</v>
      </c>
      <c r="D2853">
        <v>2.2000000000000001E-3</v>
      </c>
      <c r="E2853">
        <v>2.2000000000000001E-3</v>
      </c>
      <c r="F2853">
        <v>2.2000000000000001E-3</v>
      </c>
      <c r="G2853">
        <v>2.2000000000000001E-3</v>
      </c>
      <c r="H2853">
        <v>2.2000000000000001E-3</v>
      </c>
      <c r="I2853">
        <v>2.2000000000000001E-3</v>
      </c>
      <c r="J2853">
        <v>2.2000000000000001E-3</v>
      </c>
      <c r="K2853">
        <v>2.2000000000000001E-3</v>
      </c>
      <c r="L2853">
        <v>2.2000000000000001E-3</v>
      </c>
    </row>
    <row r="2854" spans="1:12" x14ac:dyDescent="0.45">
      <c r="A2854" t="s">
        <v>2061</v>
      </c>
      <c r="B2854">
        <v>2012</v>
      </c>
      <c r="C2854" t="s">
        <v>2011</v>
      </c>
      <c r="D2854">
        <v>4.1000000000000003E-3</v>
      </c>
      <c r="E2854">
        <v>4.1000000000000003E-3</v>
      </c>
      <c r="F2854">
        <v>4.1000000000000003E-3</v>
      </c>
      <c r="G2854">
        <v>4.1000000000000003E-3</v>
      </c>
      <c r="H2854">
        <v>4.1000000000000003E-3</v>
      </c>
      <c r="I2854">
        <v>4.1000000000000003E-3</v>
      </c>
      <c r="J2854">
        <v>4.1000000000000003E-3</v>
      </c>
      <c r="K2854">
        <v>4.1000000000000003E-3</v>
      </c>
      <c r="L2854">
        <v>4.1000000000000003E-3</v>
      </c>
    </row>
    <row r="2855" spans="1:12" x14ac:dyDescent="0.45">
      <c r="A2855" t="s">
        <v>2061</v>
      </c>
      <c r="B2855">
        <v>2012</v>
      </c>
      <c r="C2855" t="s">
        <v>2005</v>
      </c>
      <c r="D2855">
        <v>0.29380000000000001</v>
      </c>
      <c r="E2855">
        <v>0.29380000000000001</v>
      </c>
      <c r="F2855">
        <v>0.29380000000000001</v>
      </c>
      <c r="G2855">
        <v>0.29380000000000001</v>
      </c>
      <c r="H2855">
        <v>0.29380000000000001</v>
      </c>
      <c r="I2855">
        <v>0.29380000000000001</v>
      </c>
      <c r="J2855">
        <v>0.29380000000000001</v>
      </c>
      <c r="K2855">
        <v>0.29380000000000001</v>
      </c>
      <c r="L2855">
        <v>0.29380000000000001</v>
      </c>
    </row>
    <row r="2856" spans="1:12" x14ac:dyDescent="0.45">
      <c r="A2856" t="s">
        <v>2061</v>
      </c>
      <c r="B2856">
        <v>2012</v>
      </c>
      <c r="C2856" t="s">
        <v>2006</v>
      </c>
      <c r="D2856">
        <v>0.16850000000000001</v>
      </c>
      <c r="E2856">
        <v>0.16850000000000001</v>
      </c>
      <c r="F2856">
        <v>0.16850000000000001</v>
      </c>
      <c r="G2856">
        <v>0.16850000000000001</v>
      </c>
      <c r="H2856">
        <v>0.16850000000000001</v>
      </c>
      <c r="I2856">
        <v>0.16850000000000001</v>
      </c>
      <c r="J2856">
        <v>0.16850000000000001</v>
      </c>
      <c r="K2856">
        <v>0.16850000000000001</v>
      </c>
      <c r="L2856">
        <v>0.16850000000000001</v>
      </c>
    </row>
    <row r="2857" spans="1:12" x14ac:dyDescent="0.45">
      <c r="A2857" t="s">
        <v>2061</v>
      </c>
      <c r="B2857">
        <v>2012</v>
      </c>
      <c r="C2857" t="s">
        <v>2008</v>
      </c>
      <c r="D2857">
        <v>6.3100000000000003E-2</v>
      </c>
      <c r="E2857">
        <v>6.3100000000000003E-2</v>
      </c>
      <c r="F2857">
        <v>6.3100000000000003E-2</v>
      </c>
      <c r="G2857">
        <v>6.3100000000000003E-2</v>
      </c>
      <c r="H2857">
        <v>6.3100000000000003E-2</v>
      </c>
      <c r="I2857">
        <v>6.3100000000000003E-2</v>
      </c>
      <c r="J2857">
        <v>6.3100000000000003E-2</v>
      </c>
      <c r="K2857">
        <v>6.3100000000000003E-2</v>
      </c>
      <c r="L2857">
        <v>6.3100000000000003E-2</v>
      </c>
    </row>
    <row r="2858" spans="1:12" x14ac:dyDescent="0.45">
      <c r="A2858" t="s">
        <v>2004</v>
      </c>
      <c r="B2858">
        <v>2013</v>
      </c>
      <c r="C2858" t="s">
        <v>2006</v>
      </c>
      <c r="D2858">
        <v>1.2339</v>
      </c>
      <c r="E2858">
        <v>1.2339</v>
      </c>
      <c r="F2858">
        <v>1.2339</v>
      </c>
      <c r="G2858">
        <v>1.2339</v>
      </c>
      <c r="H2858">
        <v>1.2339</v>
      </c>
      <c r="I2858">
        <v>1.2339</v>
      </c>
      <c r="J2858">
        <v>1.2339</v>
      </c>
      <c r="K2858">
        <v>1.2339</v>
      </c>
      <c r="L2858">
        <v>1.2339</v>
      </c>
    </row>
    <row r="2859" spans="1:12" x14ac:dyDescent="0.45">
      <c r="A2859" t="s">
        <v>2004</v>
      </c>
      <c r="B2859">
        <v>2013</v>
      </c>
      <c r="C2859" t="s">
        <v>2005</v>
      </c>
      <c r="D2859">
        <v>2.5636999999999999</v>
      </c>
      <c r="E2859">
        <v>2.5636999999999999</v>
      </c>
      <c r="F2859">
        <v>2.5636999999999999</v>
      </c>
      <c r="G2859">
        <v>2.5636999999999999</v>
      </c>
      <c r="H2859">
        <v>2.5636999999999999</v>
      </c>
      <c r="I2859">
        <v>2.5636999999999999</v>
      </c>
      <c r="J2859">
        <v>2.5636999999999999</v>
      </c>
      <c r="K2859">
        <v>2.5636999999999999</v>
      </c>
      <c r="L2859">
        <v>2.5636999999999999</v>
      </c>
    </row>
    <row r="2860" spans="1:12" x14ac:dyDescent="0.45">
      <c r="A2860" t="s">
        <v>2004</v>
      </c>
      <c r="B2860">
        <v>2013</v>
      </c>
      <c r="C2860" t="s">
        <v>2008</v>
      </c>
      <c r="D2860">
        <v>0.61939999999999995</v>
      </c>
      <c r="E2860">
        <v>0.61939999999999995</v>
      </c>
      <c r="F2860">
        <v>0.61939999999999995</v>
      </c>
      <c r="G2860">
        <v>0.61939999999999995</v>
      </c>
      <c r="H2860">
        <v>0.61939999999999995</v>
      </c>
      <c r="I2860">
        <v>0.61939999999999995</v>
      </c>
      <c r="J2860">
        <v>0.61939999999999995</v>
      </c>
      <c r="K2860">
        <v>0.61939999999999995</v>
      </c>
      <c r="L2860">
        <v>0.61939999999999995</v>
      </c>
    </row>
    <row r="2861" spans="1:12" x14ac:dyDescent="0.45">
      <c r="A2861" t="s">
        <v>2004</v>
      </c>
      <c r="B2861">
        <v>2013</v>
      </c>
      <c r="C2861" t="s">
        <v>2009</v>
      </c>
      <c r="D2861">
        <v>0.46949999999999997</v>
      </c>
      <c r="E2861">
        <v>0.46949999999999997</v>
      </c>
      <c r="F2861">
        <v>0.46949999999999997</v>
      </c>
      <c r="G2861">
        <v>0.46949999999999997</v>
      </c>
      <c r="H2861">
        <v>0.46949999999999997</v>
      </c>
      <c r="I2861">
        <v>0.46949999999999997</v>
      </c>
      <c r="J2861">
        <v>0.46949999999999997</v>
      </c>
      <c r="K2861">
        <v>0.46949999999999997</v>
      </c>
      <c r="L2861">
        <v>0.46949999999999997</v>
      </c>
    </row>
    <row r="2862" spans="1:12" x14ac:dyDescent="0.45">
      <c r="A2862" t="s">
        <v>2004</v>
      </c>
      <c r="B2862">
        <v>2013</v>
      </c>
      <c r="C2862" t="s">
        <v>2010</v>
      </c>
      <c r="D2862">
        <v>0.17979999999999999</v>
      </c>
      <c r="E2862">
        <v>0.17979999999999999</v>
      </c>
      <c r="F2862">
        <v>0.17979999999999999</v>
      </c>
      <c r="G2862">
        <v>0.17979999999999999</v>
      </c>
      <c r="H2862">
        <v>0.17979999999999999</v>
      </c>
      <c r="I2862">
        <v>0.17979999999999999</v>
      </c>
      <c r="J2862">
        <v>0.17979999999999999</v>
      </c>
      <c r="K2862">
        <v>0.17979999999999999</v>
      </c>
      <c r="L2862">
        <v>0.17979999999999999</v>
      </c>
    </row>
    <row r="2863" spans="1:12" x14ac:dyDescent="0.45">
      <c r="A2863" t="s">
        <v>2004</v>
      </c>
      <c r="B2863">
        <v>2013</v>
      </c>
      <c r="C2863" t="s">
        <v>2007</v>
      </c>
      <c r="D2863">
        <v>2.4799999999999999E-2</v>
      </c>
      <c r="E2863">
        <v>2.4799999999999999E-2</v>
      </c>
      <c r="F2863">
        <v>2.4799999999999999E-2</v>
      </c>
      <c r="G2863">
        <v>2.4799999999999999E-2</v>
      </c>
      <c r="H2863">
        <v>2.4799999999999999E-2</v>
      </c>
      <c r="I2863">
        <v>2.4799999999999999E-2</v>
      </c>
      <c r="J2863">
        <v>2.4799999999999999E-2</v>
      </c>
      <c r="K2863">
        <v>2.4799999999999999E-2</v>
      </c>
      <c r="L2863">
        <v>2.4799999999999999E-2</v>
      </c>
    </row>
    <row r="2864" spans="1:12" x14ac:dyDescent="0.45">
      <c r="A2864" t="s">
        <v>2004</v>
      </c>
      <c r="B2864">
        <v>2013</v>
      </c>
      <c r="C2864" t="s">
        <v>2011</v>
      </c>
      <c r="D2864">
        <v>3.6299999999999999E-2</v>
      </c>
      <c r="E2864">
        <v>3.6299999999999999E-2</v>
      </c>
      <c r="F2864">
        <v>3.6299999999999999E-2</v>
      </c>
      <c r="G2864">
        <v>3.6299999999999999E-2</v>
      </c>
      <c r="H2864">
        <v>3.6299999999999999E-2</v>
      </c>
      <c r="I2864">
        <v>3.6299999999999999E-2</v>
      </c>
      <c r="J2864">
        <v>3.6299999999999999E-2</v>
      </c>
      <c r="K2864">
        <v>3.6299999999999999E-2</v>
      </c>
      <c r="L2864">
        <v>3.6299999999999999E-2</v>
      </c>
    </row>
    <row r="2865" spans="1:12" x14ac:dyDescent="0.45">
      <c r="A2865" t="s">
        <v>2012</v>
      </c>
      <c r="B2865">
        <v>2013</v>
      </c>
      <c r="C2865" t="s">
        <v>2008</v>
      </c>
      <c r="D2865">
        <v>9.5699999999999993E-2</v>
      </c>
      <c r="E2865">
        <v>9.5699999999999993E-2</v>
      </c>
      <c r="F2865">
        <v>9.5699999999999993E-2</v>
      </c>
      <c r="G2865">
        <v>9.5699999999999993E-2</v>
      </c>
      <c r="H2865">
        <v>9.5699999999999993E-2</v>
      </c>
      <c r="I2865">
        <v>9.5699999999999993E-2</v>
      </c>
      <c r="J2865">
        <v>9.5699999999999993E-2</v>
      </c>
      <c r="K2865">
        <v>9.5699999999999993E-2</v>
      </c>
      <c r="L2865">
        <v>9.5699999999999993E-2</v>
      </c>
    </row>
    <row r="2866" spans="1:12" x14ac:dyDescent="0.45">
      <c r="A2866" t="s">
        <v>2012</v>
      </c>
      <c r="B2866">
        <v>2013</v>
      </c>
      <c r="C2866" t="s">
        <v>2005</v>
      </c>
      <c r="D2866">
        <v>0.29649999999999999</v>
      </c>
      <c r="E2866">
        <v>0.29649999999999999</v>
      </c>
      <c r="F2866">
        <v>0.29649999999999999</v>
      </c>
      <c r="G2866">
        <v>0.29649999999999999</v>
      </c>
      <c r="H2866">
        <v>0.29649999999999999</v>
      </c>
      <c r="I2866">
        <v>0.29649999999999999</v>
      </c>
      <c r="J2866">
        <v>0.29649999999999999</v>
      </c>
      <c r="K2866">
        <v>0.29649999999999999</v>
      </c>
      <c r="L2866">
        <v>0.29649999999999999</v>
      </c>
    </row>
    <row r="2867" spans="1:12" x14ac:dyDescent="0.45">
      <c r="A2867" t="s">
        <v>2012</v>
      </c>
      <c r="B2867">
        <v>2013</v>
      </c>
      <c r="C2867" t="s">
        <v>2007</v>
      </c>
      <c r="D2867">
        <v>3.8E-3</v>
      </c>
      <c r="E2867">
        <v>3.8E-3</v>
      </c>
      <c r="F2867">
        <v>3.8E-3</v>
      </c>
      <c r="G2867">
        <v>3.8E-3</v>
      </c>
      <c r="H2867">
        <v>3.8E-3</v>
      </c>
      <c r="I2867">
        <v>3.8E-3</v>
      </c>
      <c r="J2867">
        <v>3.8E-3</v>
      </c>
      <c r="K2867">
        <v>3.8E-3</v>
      </c>
      <c r="L2867">
        <v>3.8E-3</v>
      </c>
    </row>
    <row r="2868" spans="1:12" x14ac:dyDescent="0.45">
      <c r="A2868" t="s">
        <v>2012</v>
      </c>
      <c r="B2868">
        <v>2013</v>
      </c>
      <c r="C2868" t="s">
        <v>2010</v>
      </c>
      <c r="D2868">
        <v>2.7799999999999998E-2</v>
      </c>
      <c r="E2868">
        <v>2.7799999999999998E-2</v>
      </c>
      <c r="F2868">
        <v>2.7799999999999998E-2</v>
      </c>
      <c r="G2868">
        <v>2.7799999999999998E-2</v>
      </c>
      <c r="H2868">
        <v>2.7799999999999998E-2</v>
      </c>
      <c r="I2868">
        <v>2.7799999999999998E-2</v>
      </c>
      <c r="J2868">
        <v>2.7799999999999998E-2</v>
      </c>
      <c r="K2868">
        <v>2.7799999999999998E-2</v>
      </c>
      <c r="L2868">
        <v>2.7799999999999998E-2</v>
      </c>
    </row>
    <row r="2869" spans="1:12" x14ac:dyDescent="0.45">
      <c r="A2869" t="s">
        <v>2012</v>
      </c>
      <c r="B2869">
        <v>2013</v>
      </c>
      <c r="C2869" t="s">
        <v>2006</v>
      </c>
      <c r="D2869">
        <v>0.1066</v>
      </c>
      <c r="E2869">
        <v>0.1066</v>
      </c>
      <c r="F2869">
        <v>0.1066</v>
      </c>
      <c r="G2869">
        <v>0.1066</v>
      </c>
      <c r="H2869">
        <v>0.1066</v>
      </c>
      <c r="I2869">
        <v>0.1066</v>
      </c>
      <c r="J2869">
        <v>0.1066</v>
      </c>
      <c r="K2869">
        <v>0.1066</v>
      </c>
      <c r="L2869">
        <v>0.1066</v>
      </c>
    </row>
    <row r="2870" spans="1:12" x14ac:dyDescent="0.45">
      <c r="A2870" t="s">
        <v>2012</v>
      </c>
      <c r="B2870">
        <v>2013</v>
      </c>
      <c r="C2870" t="s">
        <v>2009</v>
      </c>
      <c r="D2870">
        <v>5.6899999999999999E-2</v>
      </c>
      <c r="E2870">
        <v>5.6899999999999999E-2</v>
      </c>
      <c r="F2870">
        <v>5.6899999999999999E-2</v>
      </c>
      <c r="G2870">
        <v>5.6899999999999999E-2</v>
      </c>
      <c r="H2870">
        <v>5.6899999999999999E-2</v>
      </c>
      <c r="I2870">
        <v>5.6899999999999999E-2</v>
      </c>
      <c r="J2870">
        <v>5.6899999999999999E-2</v>
      </c>
      <c r="K2870">
        <v>5.6899999999999999E-2</v>
      </c>
      <c r="L2870">
        <v>5.6899999999999999E-2</v>
      </c>
    </row>
    <row r="2871" spans="1:12" x14ac:dyDescent="0.45">
      <c r="A2871" t="s">
        <v>2012</v>
      </c>
      <c r="B2871">
        <v>2013</v>
      </c>
      <c r="C2871" t="s">
        <v>2011</v>
      </c>
      <c r="D2871">
        <v>5.5999999999999999E-3</v>
      </c>
      <c r="E2871">
        <v>5.5999999999999999E-3</v>
      </c>
      <c r="F2871">
        <v>5.5999999999999999E-3</v>
      </c>
      <c r="G2871">
        <v>5.5999999999999999E-3</v>
      </c>
      <c r="H2871">
        <v>5.5999999999999999E-3</v>
      </c>
      <c r="I2871">
        <v>5.5999999999999999E-3</v>
      </c>
      <c r="J2871">
        <v>5.5999999999999999E-3</v>
      </c>
      <c r="K2871">
        <v>5.5999999999999999E-3</v>
      </c>
      <c r="L2871">
        <v>5.5999999999999999E-3</v>
      </c>
    </row>
    <row r="2872" spans="1:12" x14ac:dyDescent="0.45">
      <c r="A2872" t="s">
        <v>2013</v>
      </c>
      <c r="B2872">
        <v>2013</v>
      </c>
      <c r="C2872" t="s">
        <v>2007</v>
      </c>
      <c r="D2872">
        <v>3.8199999999999998E-2</v>
      </c>
      <c r="E2872">
        <v>3.8199999999999998E-2</v>
      </c>
      <c r="F2872">
        <v>3.8199999999999998E-2</v>
      </c>
      <c r="G2872">
        <v>3.8199999999999998E-2</v>
      </c>
      <c r="H2872">
        <v>3.8199999999999998E-2</v>
      </c>
      <c r="I2872">
        <v>3.8199999999999998E-2</v>
      </c>
      <c r="J2872">
        <v>3.8199999999999998E-2</v>
      </c>
      <c r="K2872">
        <v>3.8199999999999998E-2</v>
      </c>
      <c r="L2872">
        <v>3.8199999999999998E-2</v>
      </c>
    </row>
    <row r="2873" spans="1:12" x14ac:dyDescent="0.45">
      <c r="A2873" t="s">
        <v>2013</v>
      </c>
      <c r="B2873">
        <v>2013</v>
      </c>
      <c r="C2873" t="s">
        <v>2009</v>
      </c>
      <c r="D2873">
        <v>0.54890000000000005</v>
      </c>
      <c r="E2873">
        <v>0.54890000000000005</v>
      </c>
      <c r="F2873">
        <v>0.54890000000000005</v>
      </c>
      <c r="G2873">
        <v>0.54890000000000005</v>
      </c>
      <c r="H2873">
        <v>0.54890000000000005</v>
      </c>
      <c r="I2873">
        <v>0.54890000000000005</v>
      </c>
      <c r="J2873">
        <v>0.54890000000000005</v>
      </c>
      <c r="K2873">
        <v>0.54890000000000005</v>
      </c>
      <c r="L2873">
        <v>0.54890000000000005</v>
      </c>
    </row>
    <row r="2874" spans="1:12" x14ac:dyDescent="0.45">
      <c r="A2874" t="s">
        <v>2013</v>
      </c>
      <c r="B2874">
        <v>2013</v>
      </c>
      <c r="C2874" t="s">
        <v>2011</v>
      </c>
      <c r="D2874">
        <v>5.5800000000000002E-2</v>
      </c>
      <c r="E2874">
        <v>5.5800000000000002E-2</v>
      </c>
      <c r="F2874">
        <v>5.5800000000000002E-2</v>
      </c>
      <c r="G2874">
        <v>5.5800000000000002E-2</v>
      </c>
      <c r="H2874">
        <v>5.5800000000000002E-2</v>
      </c>
      <c r="I2874">
        <v>5.5800000000000002E-2</v>
      </c>
      <c r="J2874">
        <v>5.5800000000000002E-2</v>
      </c>
      <c r="K2874">
        <v>5.5800000000000002E-2</v>
      </c>
      <c r="L2874">
        <v>5.5800000000000002E-2</v>
      </c>
    </row>
    <row r="2875" spans="1:12" x14ac:dyDescent="0.45">
      <c r="A2875" t="s">
        <v>2013</v>
      </c>
      <c r="B2875">
        <v>2013</v>
      </c>
      <c r="C2875" t="s">
        <v>2010</v>
      </c>
      <c r="D2875">
        <v>0.27689999999999998</v>
      </c>
      <c r="E2875">
        <v>0.27689999999999998</v>
      </c>
      <c r="F2875">
        <v>0.27689999999999998</v>
      </c>
      <c r="G2875">
        <v>0.27689999999999998</v>
      </c>
      <c r="H2875">
        <v>0.27689999999999998</v>
      </c>
      <c r="I2875">
        <v>0.27689999999999998</v>
      </c>
      <c r="J2875">
        <v>0.27689999999999998</v>
      </c>
      <c r="K2875">
        <v>0.27689999999999998</v>
      </c>
      <c r="L2875">
        <v>0.27689999999999998</v>
      </c>
    </row>
    <row r="2876" spans="1:12" x14ac:dyDescent="0.45">
      <c r="A2876" t="s">
        <v>2013</v>
      </c>
      <c r="B2876">
        <v>2013</v>
      </c>
      <c r="C2876" t="s">
        <v>2008</v>
      </c>
      <c r="D2876">
        <v>0.95379999999999998</v>
      </c>
      <c r="E2876">
        <v>0.95379999999999998</v>
      </c>
      <c r="F2876">
        <v>0.95379999999999998</v>
      </c>
      <c r="G2876">
        <v>0.95379999999999998</v>
      </c>
      <c r="H2876">
        <v>0.95379999999999998</v>
      </c>
      <c r="I2876">
        <v>0.95379999999999998</v>
      </c>
      <c r="J2876">
        <v>0.95379999999999998</v>
      </c>
      <c r="K2876">
        <v>0.95379999999999998</v>
      </c>
      <c r="L2876">
        <v>0.95379999999999998</v>
      </c>
    </row>
    <row r="2877" spans="1:12" x14ac:dyDescent="0.45">
      <c r="A2877" t="s">
        <v>2013</v>
      </c>
      <c r="B2877">
        <v>2013</v>
      </c>
      <c r="C2877" t="s">
        <v>2006</v>
      </c>
      <c r="D2877">
        <v>1.2437</v>
      </c>
      <c r="E2877">
        <v>1.2437</v>
      </c>
      <c r="F2877">
        <v>1.2437</v>
      </c>
      <c r="G2877">
        <v>1.2437</v>
      </c>
      <c r="H2877">
        <v>1.2437</v>
      </c>
      <c r="I2877">
        <v>1.2437</v>
      </c>
      <c r="J2877">
        <v>1.2437</v>
      </c>
      <c r="K2877">
        <v>1.2437</v>
      </c>
      <c r="L2877">
        <v>1.2437</v>
      </c>
    </row>
    <row r="2878" spans="1:12" x14ac:dyDescent="0.45">
      <c r="A2878" t="s">
        <v>2013</v>
      </c>
      <c r="B2878">
        <v>2013</v>
      </c>
      <c r="C2878" t="s">
        <v>2005</v>
      </c>
      <c r="D2878">
        <v>3.1173000000000002</v>
      </c>
      <c r="E2878">
        <v>3.1173000000000002</v>
      </c>
      <c r="F2878">
        <v>3.1173000000000002</v>
      </c>
      <c r="G2878">
        <v>3.1173000000000002</v>
      </c>
      <c r="H2878">
        <v>3.1173000000000002</v>
      </c>
      <c r="I2878">
        <v>3.1173000000000002</v>
      </c>
      <c r="J2878">
        <v>3.1173000000000002</v>
      </c>
      <c r="K2878">
        <v>3.1173000000000002</v>
      </c>
      <c r="L2878">
        <v>3.1173000000000002</v>
      </c>
    </row>
    <row r="2879" spans="1:12" x14ac:dyDescent="0.45">
      <c r="A2879" t="s">
        <v>2014</v>
      </c>
      <c r="B2879">
        <v>2013</v>
      </c>
      <c r="C2879" t="s">
        <v>2011</v>
      </c>
      <c r="D2879">
        <v>2.29E-2</v>
      </c>
      <c r="E2879">
        <v>2.29E-2</v>
      </c>
      <c r="F2879">
        <v>2.29E-2</v>
      </c>
      <c r="G2879">
        <v>2.29E-2</v>
      </c>
      <c r="H2879">
        <v>2.29E-2</v>
      </c>
      <c r="I2879">
        <v>2.29E-2</v>
      </c>
      <c r="J2879">
        <v>2.29E-2</v>
      </c>
      <c r="K2879">
        <v>2.29E-2</v>
      </c>
      <c r="L2879">
        <v>2.29E-2</v>
      </c>
    </row>
    <row r="2880" spans="1:12" x14ac:dyDescent="0.45">
      <c r="A2880" t="s">
        <v>2014</v>
      </c>
      <c r="B2880">
        <v>2013</v>
      </c>
      <c r="C2880" t="s">
        <v>2008</v>
      </c>
      <c r="D2880">
        <v>0.3916</v>
      </c>
      <c r="E2880">
        <v>0.3916</v>
      </c>
      <c r="F2880">
        <v>0.3916</v>
      </c>
      <c r="G2880">
        <v>0.3916</v>
      </c>
      <c r="H2880">
        <v>0.3916</v>
      </c>
      <c r="I2880">
        <v>0.3916</v>
      </c>
      <c r="J2880">
        <v>0.3916</v>
      </c>
      <c r="K2880">
        <v>0.3916</v>
      </c>
      <c r="L2880">
        <v>0.3916</v>
      </c>
    </row>
    <row r="2881" spans="1:12" x14ac:dyDescent="0.45">
      <c r="A2881" t="s">
        <v>2014</v>
      </c>
      <c r="B2881">
        <v>2013</v>
      </c>
      <c r="C2881" t="s">
        <v>2010</v>
      </c>
      <c r="D2881">
        <v>0.1137</v>
      </c>
      <c r="E2881">
        <v>0.1137</v>
      </c>
      <c r="F2881">
        <v>0.1137</v>
      </c>
      <c r="G2881">
        <v>0.1137</v>
      </c>
      <c r="H2881">
        <v>0.1137</v>
      </c>
      <c r="I2881">
        <v>0.1137</v>
      </c>
      <c r="J2881">
        <v>0.1137</v>
      </c>
      <c r="K2881">
        <v>0.1137</v>
      </c>
      <c r="L2881">
        <v>0.1137</v>
      </c>
    </row>
    <row r="2882" spans="1:12" x14ac:dyDescent="0.45">
      <c r="A2882" t="s">
        <v>2014</v>
      </c>
      <c r="B2882">
        <v>2013</v>
      </c>
      <c r="C2882" t="s">
        <v>2005</v>
      </c>
      <c r="D2882">
        <v>1.4772000000000001</v>
      </c>
      <c r="E2882">
        <v>1.4772000000000001</v>
      </c>
      <c r="F2882">
        <v>1.4772000000000001</v>
      </c>
      <c r="G2882">
        <v>1.4772000000000001</v>
      </c>
      <c r="H2882">
        <v>1.4772000000000001</v>
      </c>
      <c r="I2882">
        <v>1.4772000000000001</v>
      </c>
      <c r="J2882">
        <v>1.4772000000000001</v>
      </c>
      <c r="K2882">
        <v>1.4772000000000001</v>
      </c>
      <c r="L2882">
        <v>1.4772000000000001</v>
      </c>
    </row>
    <row r="2883" spans="1:12" x14ac:dyDescent="0.45">
      <c r="A2883" t="s">
        <v>2014</v>
      </c>
      <c r="B2883">
        <v>2013</v>
      </c>
      <c r="C2883" t="s">
        <v>2009</v>
      </c>
      <c r="D2883">
        <v>0.28989999999999999</v>
      </c>
      <c r="E2883">
        <v>0.28989999999999999</v>
      </c>
      <c r="F2883">
        <v>0.28989999999999999</v>
      </c>
      <c r="G2883">
        <v>0.28989999999999999</v>
      </c>
      <c r="H2883">
        <v>0.28989999999999999</v>
      </c>
      <c r="I2883">
        <v>0.28989999999999999</v>
      </c>
      <c r="J2883">
        <v>0.28989999999999999</v>
      </c>
      <c r="K2883">
        <v>0.28989999999999999</v>
      </c>
      <c r="L2883">
        <v>0.28989999999999999</v>
      </c>
    </row>
    <row r="2884" spans="1:12" x14ac:dyDescent="0.45">
      <c r="A2884" t="s">
        <v>2014</v>
      </c>
      <c r="B2884">
        <v>2013</v>
      </c>
      <c r="C2884" t="s">
        <v>2006</v>
      </c>
      <c r="D2884">
        <v>0.64339999999999997</v>
      </c>
      <c r="E2884">
        <v>0.64339999999999997</v>
      </c>
      <c r="F2884">
        <v>0.64339999999999997</v>
      </c>
      <c r="G2884">
        <v>0.64339999999999997</v>
      </c>
      <c r="H2884">
        <v>0.64339999999999997</v>
      </c>
      <c r="I2884">
        <v>0.64339999999999997</v>
      </c>
      <c r="J2884">
        <v>0.64339999999999997</v>
      </c>
      <c r="K2884">
        <v>0.64339999999999997</v>
      </c>
      <c r="L2884">
        <v>0.64339999999999997</v>
      </c>
    </row>
    <row r="2885" spans="1:12" x14ac:dyDescent="0.45">
      <c r="A2885" t="s">
        <v>2014</v>
      </c>
      <c r="B2885">
        <v>2013</v>
      </c>
      <c r="C2885" t="s">
        <v>2007</v>
      </c>
      <c r="D2885">
        <v>1.5699999999999999E-2</v>
      </c>
      <c r="E2885">
        <v>1.5699999999999999E-2</v>
      </c>
      <c r="F2885">
        <v>1.5699999999999999E-2</v>
      </c>
      <c r="G2885">
        <v>1.5699999999999999E-2</v>
      </c>
      <c r="H2885">
        <v>1.5699999999999999E-2</v>
      </c>
      <c r="I2885">
        <v>1.5699999999999999E-2</v>
      </c>
      <c r="J2885">
        <v>1.5699999999999999E-2</v>
      </c>
      <c r="K2885">
        <v>1.5699999999999999E-2</v>
      </c>
      <c r="L2885">
        <v>1.5699999999999999E-2</v>
      </c>
    </row>
    <row r="2886" spans="1:12" x14ac:dyDescent="0.45">
      <c r="A2886" t="s">
        <v>2015</v>
      </c>
      <c r="B2886">
        <v>2013</v>
      </c>
      <c r="C2886" t="s">
        <v>2005</v>
      </c>
      <c r="D2886">
        <v>15.8901</v>
      </c>
      <c r="E2886">
        <v>15.8901</v>
      </c>
      <c r="F2886">
        <v>15.8901</v>
      </c>
      <c r="G2886">
        <v>15.8901</v>
      </c>
      <c r="H2886">
        <v>15.8901</v>
      </c>
      <c r="I2886">
        <v>15.8901</v>
      </c>
      <c r="J2886">
        <v>15.8901</v>
      </c>
      <c r="K2886">
        <v>15.8901</v>
      </c>
      <c r="L2886">
        <v>15.8901</v>
      </c>
    </row>
    <row r="2887" spans="1:12" x14ac:dyDescent="0.45">
      <c r="A2887" t="s">
        <v>2015</v>
      </c>
      <c r="B2887">
        <v>2013</v>
      </c>
      <c r="C2887" t="s">
        <v>2010</v>
      </c>
      <c r="D2887">
        <v>1.524</v>
      </c>
      <c r="E2887">
        <v>1.524</v>
      </c>
      <c r="F2887">
        <v>1.524</v>
      </c>
      <c r="G2887">
        <v>1.524</v>
      </c>
      <c r="H2887">
        <v>1.524</v>
      </c>
      <c r="I2887">
        <v>1.524</v>
      </c>
      <c r="J2887">
        <v>1.524</v>
      </c>
      <c r="K2887">
        <v>1.524</v>
      </c>
      <c r="L2887">
        <v>1.524</v>
      </c>
    </row>
    <row r="2888" spans="1:12" x14ac:dyDescent="0.45">
      <c r="A2888" t="s">
        <v>2015</v>
      </c>
      <c r="B2888">
        <v>2013</v>
      </c>
      <c r="C2888" t="s">
        <v>2011</v>
      </c>
      <c r="D2888">
        <v>0.30719999999999997</v>
      </c>
      <c r="E2888">
        <v>0.30719999999999997</v>
      </c>
      <c r="F2888">
        <v>0.30719999999999997</v>
      </c>
      <c r="G2888">
        <v>0.30719999999999997</v>
      </c>
      <c r="H2888">
        <v>0.30719999999999997</v>
      </c>
      <c r="I2888">
        <v>0.30719999999999997</v>
      </c>
      <c r="J2888">
        <v>0.30719999999999997</v>
      </c>
      <c r="K2888">
        <v>0.30719999999999997</v>
      </c>
      <c r="L2888">
        <v>0.30719999999999997</v>
      </c>
    </row>
    <row r="2889" spans="1:12" x14ac:dyDescent="0.45">
      <c r="A2889" t="s">
        <v>2015</v>
      </c>
      <c r="B2889">
        <v>2013</v>
      </c>
      <c r="C2889" t="s">
        <v>2009</v>
      </c>
      <c r="D2889">
        <v>2.8429000000000002</v>
      </c>
      <c r="E2889">
        <v>2.8429000000000002</v>
      </c>
      <c r="F2889">
        <v>2.8429000000000002</v>
      </c>
      <c r="G2889">
        <v>2.8429000000000002</v>
      </c>
      <c r="H2889">
        <v>2.8429000000000002</v>
      </c>
      <c r="I2889">
        <v>2.8429000000000002</v>
      </c>
      <c r="J2889">
        <v>2.8429000000000002</v>
      </c>
      <c r="K2889">
        <v>2.8429000000000002</v>
      </c>
      <c r="L2889">
        <v>2.8429000000000002</v>
      </c>
    </row>
    <row r="2890" spans="1:12" x14ac:dyDescent="0.45">
      <c r="A2890" t="s">
        <v>2015</v>
      </c>
      <c r="B2890">
        <v>2013</v>
      </c>
      <c r="C2890" t="s">
        <v>2007</v>
      </c>
      <c r="D2890">
        <v>0.2102</v>
      </c>
      <c r="E2890">
        <v>0.2102</v>
      </c>
      <c r="F2890">
        <v>0.2102</v>
      </c>
      <c r="G2890">
        <v>0.2102</v>
      </c>
      <c r="H2890">
        <v>0.2102</v>
      </c>
      <c r="I2890">
        <v>0.2102</v>
      </c>
      <c r="J2890">
        <v>0.2102</v>
      </c>
      <c r="K2890">
        <v>0.2102</v>
      </c>
      <c r="L2890">
        <v>0.2102</v>
      </c>
    </row>
    <row r="2891" spans="1:12" x14ac:dyDescent="0.45">
      <c r="A2891" t="s">
        <v>2015</v>
      </c>
      <c r="B2891">
        <v>2013</v>
      </c>
      <c r="C2891" t="s">
        <v>2008</v>
      </c>
      <c r="D2891">
        <v>5.2485999999999997</v>
      </c>
      <c r="E2891">
        <v>5.2485999999999997</v>
      </c>
      <c r="F2891">
        <v>5.2485999999999997</v>
      </c>
      <c r="G2891">
        <v>5.2485999999999997</v>
      </c>
      <c r="H2891">
        <v>5.2485999999999997</v>
      </c>
      <c r="I2891">
        <v>5.2485999999999997</v>
      </c>
      <c r="J2891">
        <v>5.2485999999999997</v>
      </c>
      <c r="K2891">
        <v>5.2485999999999997</v>
      </c>
      <c r="L2891">
        <v>5.2485999999999997</v>
      </c>
    </row>
    <row r="2892" spans="1:12" x14ac:dyDescent="0.45">
      <c r="A2892" t="s">
        <v>2015</v>
      </c>
      <c r="B2892">
        <v>2013</v>
      </c>
      <c r="C2892" t="s">
        <v>2006</v>
      </c>
      <c r="D2892">
        <v>5.7571000000000003</v>
      </c>
      <c r="E2892">
        <v>5.7571000000000003</v>
      </c>
      <c r="F2892">
        <v>5.7571000000000003</v>
      </c>
      <c r="G2892">
        <v>5.7571000000000003</v>
      </c>
      <c r="H2892">
        <v>5.7571000000000003</v>
      </c>
      <c r="I2892">
        <v>5.7571000000000003</v>
      </c>
      <c r="J2892">
        <v>5.7571000000000003</v>
      </c>
      <c r="K2892">
        <v>5.7571000000000003</v>
      </c>
      <c r="L2892">
        <v>5.7571000000000003</v>
      </c>
    </row>
    <row r="2893" spans="1:12" x14ac:dyDescent="0.45">
      <c r="A2893" t="s">
        <v>2016</v>
      </c>
      <c r="B2893">
        <v>2013</v>
      </c>
      <c r="C2893" t="s">
        <v>2010</v>
      </c>
      <c r="D2893">
        <v>0.19239999999999999</v>
      </c>
      <c r="E2893">
        <v>0.19239999999999999</v>
      </c>
      <c r="F2893">
        <v>0.19239999999999999</v>
      </c>
      <c r="G2893">
        <v>0.19239999999999999</v>
      </c>
      <c r="H2893">
        <v>0.19239999999999999</v>
      </c>
      <c r="I2893">
        <v>0.19239999999999999</v>
      </c>
      <c r="J2893">
        <v>0.19239999999999999</v>
      </c>
      <c r="K2893">
        <v>0.19239999999999999</v>
      </c>
      <c r="L2893">
        <v>0.19239999999999999</v>
      </c>
    </row>
    <row r="2894" spans="1:12" x14ac:dyDescent="0.45">
      <c r="A2894" t="s">
        <v>2016</v>
      </c>
      <c r="B2894">
        <v>2013</v>
      </c>
      <c r="C2894" t="s">
        <v>2007</v>
      </c>
      <c r="D2894">
        <v>2.6499999999999999E-2</v>
      </c>
      <c r="E2894">
        <v>2.6499999999999999E-2</v>
      </c>
      <c r="F2894">
        <v>2.6499999999999999E-2</v>
      </c>
      <c r="G2894">
        <v>2.6499999999999999E-2</v>
      </c>
      <c r="H2894">
        <v>2.6499999999999999E-2</v>
      </c>
      <c r="I2894">
        <v>2.6499999999999999E-2</v>
      </c>
      <c r="J2894">
        <v>2.6499999999999999E-2</v>
      </c>
      <c r="K2894">
        <v>2.6499999999999999E-2</v>
      </c>
      <c r="L2894">
        <v>2.6499999999999999E-2</v>
      </c>
    </row>
    <row r="2895" spans="1:12" x14ac:dyDescent="0.45">
      <c r="A2895" t="s">
        <v>2016</v>
      </c>
      <c r="B2895">
        <v>2013</v>
      </c>
      <c r="C2895" t="s">
        <v>2006</v>
      </c>
      <c r="D2895">
        <v>0.94699999999999995</v>
      </c>
      <c r="E2895">
        <v>0.94699999999999995</v>
      </c>
      <c r="F2895">
        <v>0.94699999999999995</v>
      </c>
      <c r="G2895">
        <v>0.94699999999999995</v>
      </c>
      <c r="H2895">
        <v>0.94699999999999995</v>
      </c>
      <c r="I2895">
        <v>0.94699999999999995</v>
      </c>
      <c r="J2895">
        <v>0.94699999999999995</v>
      </c>
      <c r="K2895">
        <v>0.94699999999999995</v>
      </c>
      <c r="L2895">
        <v>0.94699999999999995</v>
      </c>
    </row>
    <row r="2896" spans="1:12" x14ac:dyDescent="0.45">
      <c r="A2896" t="s">
        <v>2016</v>
      </c>
      <c r="B2896">
        <v>2013</v>
      </c>
      <c r="C2896" t="s">
        <v>2009</v>
      </c>
      <c r="D2896">
        <v>0.40300000000000002</v>
      </c>
      <c r="E2896">
        <v>0.40300000000000002</v>
      </c>
      <c r="F2896">
        <v>0.40300000000000002</v>
      </c>
      <c r="G2896">
        <v>0.40300000000000002</v>
      </c>
      <c r="H2896">
        <v>0.40300000000000002</v>
      </c>
      <c r="I2896">
        <v>0.40300000000000002</v>
      </c>
      <c r="J2896">
        <v>0.40300000000000002</v>
      </c>
      <c r="K2896">
        <v>0.40300000000000002</v>
      </c>
      <c r="L2896">
        <v>0.40300000000000002</v>
      </c>
    </row>
    <row r="2897" spans="1:12" x14ac:dyDescent="0.45">
      <c r="A2897" t="s">
        <v>2016</v>
      </c>
      <c r="B2897">
        <v>2013</v>
      </c>
      <c r="C2897" t="s">
        <v>2008</v>
      </c>
      <c r="D2897">
        <v>0.66269999999999996</v>
      </c>
      <c r="E2897">
        <v>0.66269999999999996</v>
      </c>
      <c r="F2897">
        <v>0.66269999999999996</v>
      </c>
      <c r="G2897">
        <v>0.66269999999999996</v>
      </c>
      <c r="H2897">
        <v>0.66269999999999996</v>
      </c>
      <c r="I2897">
        <v>0.66269999999999996</v>
      </c>
      <c r="J2897">
        <v>0.66269999999999996</v>
      </c>
      <c r="K2897">
        <v>0.66269999999999996</v>
      </c>
      <c r="L2897">
        <v>0.66269999999999996</v>
      </c>
    </row>
    <row r="2898" spans="1:12" x14ac:dyDescent="0.45">
      <c r="A2898" t="s">
        <v>2016</v>
      </c>
      <c r="B2898">
        <v>2013</v>
      </c>
      <c r="C2898" t="s">
        <v>2011</v>
      </c>
      <c r="D2898">
        <v>3.8800000000000001E-2</v>
      </c>
      <c r="E2898">
        <v>3.8800000000000001E-2</v>
      </c>
      <c r="F2898">
        <v>3.8800000000000001E-2</v>
      </c>
      <c r="G2898">
        <v>3.8800000000000001E-2</v>
      </c>
      <c r="H2898">
        <v>3.8800000000000001E-2</v>
      </c>
      <c r="I2898">
        <v>3.8800000000000001E-2</v>
      </c>
      <c r="J2898">
        <v>3.8800000000000001E-2</v>
      </c>
      <c r="K2898">
        <v>3.8800000000000001E-2</v>
      </c>
      <c r="L2898">
        <v>3.8800000000000001E-2</v>
      </c>
    </row>
    <row r="2899" spans="1:12" x14ac:dyDescent="0.45">
      <c r="A2899" t="s">
        <v>2016</v>
      </c>
      <c r="B2899">
        <v>2013</v>
      </c>
      <c r="C2899" t="s">
        <v>2005</v>
      </c>
      <c r="D2899">
        <v>2.2704</v>
      </c>
      <c r="E2899">
        <v>2.2704</v>
      </c>
      <c r="F2899">
        <v>2.2704</v>
      </c>
      <c r="G2899">
        <v>2.2704</v>
      </c>
      <c r="H2899">
        <v>2.2704</v>
      </c>
      <c r="I2899">
        <v>2.2704</v>
      </c>
      <c r="J2899">
        <v>2.2704</v>
      </c>
      <c r="K2899">
        <v>2.2704</v>
      </c>
      <c r="L2899">
        <v>2.2704</v>
      </c>
    </row>
    <row r="2900" spans="1:12" x14ac:dyDescent="0.45">
      <c r="A2900" t="s">
        <v>2017</v>
      </c>
      <c r="B2900">
        <v>2013</v>
      </c>
      <c r="C2900" t="s">
        <v>2009</v>
      </c>
      <c r="D2900">
        <v>0.26860000000000001</v>
      </c>
      <c r="E2900">
        <v>0.26860000000000001</v>
      </c>
      <c r="F2900">
        <v>0.26860000000000001</v>
      </c>
      <c r="G2900">
        <v>0.26860000000000001</v>
      </c>
      <c r="H2900">
        <v>0.26860000000000001</v>
      </c>
      <c r="I2900">
        <v>0.26860000000000001</v>
      </c>
      <c r="J2900">
        <v>0.26860000000000001</v>
      </c>
      <c r="K2900">
        <v>0.26860000000000001</v>
      </c>
      <c r="L2900">
        <v>0.26860000000000001</v>
      </c>
    </row>
    <row r="2901" spans="1:12" x14ac:dyDescent="0.45">
      <c r="A2901" t="s">
        <v>2017</v>
      </c>
      <c r="B2901">
        <v>2013</v>
      </c>
      <c r="C2901" t="s">
        <v>2008</v>
      </c>
      <c r="D2901">
        <v>0.48280000000000001</v>
      </c>
      <c r="E2901">
        <v>0.48280000000000001</v>
      </c>
      <c r="F2901">
        <v>0.48280000000000001</v>
      </c>
      <c r="G2901">
        <v>0.48280000000000001</v>
      </c>
      <c r="H2901">
        <v>0.48280000000000001</v>
      </c>
      <c r="I2901">
        <v>0.48280000000000001</v>
      </c>
      <c r="J2901">
        <v>0.48280000000000001</v>
      </c>
      <c r="K2901">
        <v>0.48280000000000001</v>
      </c>
      <c r="L2901">
        <v>0.48280000000000001</v>
      </c>
    </row>
    <row r="2902" spans="1:12" x14ac:dyDescent="0.45">
      <c r="A2902" t="s">
        <v>2017</v>
      </c>
      <c r="B2902">
        <v>2013</v>
      </c>
      <c r="C2902" t="s">
        <v>2006</v>
      </c>
      <c r="D2902">
        <v>0.62809999999999999</v>
      </c>
      <c r="E2902">
        <v>0.62809999999999999</v>
      </c>
      <c r="F2902">
        <v>0.62809999999999999</v>
      </c>
      <c r="G2902">
        <v>0.62809999999999999</v>
      </c>
      <c r="H2902">
        <v>0.62809999999999999</v>
      </c>
      <c r="I2902">
        <v>0.62809999999999999</v>
      </c>
      <c r="J2902">
        <v>0.62809999999999999</v>
      </c>
      <c r="K2902">
        <v>0.62809999999999999</v>
      </c>
      <c r="L2902">
        <v>0.62809999999999999</v>
      </c>
    </row>
    <row r="2903" spans="1:12" x14ac:dyDescent="0.45">
      <c r="A2903" t="s">
        <v>2017</v>
      </c>
      <c r="B2903">
        <v>2013</v>
      </c>
      <c r="C2903" t="s">
        <v>2010</v>
      </c>
      <c r="D2903">
        <v>0.14019999999999999</v>
      </c>
      <c r="E2903">
        <v>0.14019999999999999</v>
      </c>
      <c r="F2903">
        <v>0.14019999999999999</v>
      </c>
      <c r="G2903">
        <v>0.14019999999999999</v>
      </c>
      <c r="H2903">
        <v>0.14019999999999999</v>
      </c>
      <c r="I2903">
        <v>0.14019999999999999</v>
      </c>
      <c r="J2903">
        <v>0.14019999999999999</v>
      </c>
      <c r="K2903">
        <v>0.14019999999999999</v>
      </c>
      <c r="L2903">
        <v>0.14019999999999999</v>
      </c>
    </row>
    <row r="2904" spans="1:12" x14ac:dyDescent="0.45">
      <c r="A2904" t="s">
        <v>2017</v>
      </c>
      <c r="B2904">
        <v>2013</v>
      </c>
      <c r="C2904" t="s">
        <v>2011</v>
      </c>
      <c r="D2904">
        <v>2.8299999999999999E-2</v>
      </c>
      <c r="E2904">
        <v>2.8299999999999999E-2</v>
      </c>
      <c r="F2904">
        <v>2.8299999999999999E-2</v>
      </c>
      <c r="G2904">
        <v>2.8299999999999999E-2</v>
      </c>
      <c r="H2904">
        <v>2.8299999999999999E-2</v>
      </c>
      <c r="I2904">
        <v>2.8299999999999999E-2</v>
      </c>
      <c r="J2904">
        <v>2.8299999999999999E-2</v>
      </c>
      <c r="K2904">
        <v>2.8299999999999999E-2</v>
      </c>
      <c r="L2904">
        <v>2.8299999999999999E-2</v>
      </c>
    </row>
    <row r="2905" spans="1:12" x14ac:dyDescent="0.45">
      <c r="A2905" t="s">
        <v>2017</v>
      </c>
      <c r="B2905">
        <v>2013</v>
      </c>
      <c r="C2905" t="s">
        <v>2007</v>
      </c>
      <c r="D2905">
        <v>1.9300000000000001E-2</v>
      </c>
      <c r="E2905">
        <v>1.9300000000000001E-2</v>
      </c>
      <c r="F2905">
        <v>1.9300000000000001E-2</v>
      </c>
      <c r="G2905">
        <v>1.9300000000000001E-2</v>
      </c>
      <c r="H2905">
        <v>1.9300000000000001E-2</v>
      </c>
      <c r="I2905">
        <v>1.9300000000000001E-2</v>
      </c>
      <c r="J2905">
        <v>1.9300000000000001E-2</v>
      </c>
      <c r="K2905">
        <v>1.9300000000000001E-2</v>
      </c>
      <c r="L2905">
        <v>1.9300000000000001E-2</v>
      </c>
    </row>
    <row r="2906" spans="1:12" x14ac:dyDescent="0.45">
      <c r="A2906" t="s">
        <v>2017</v>
      </c>
      <c r="B2906">
        <v>2013</v>
      </c>
      <c r="C2906" t="s">
        <v>2005</v>
      </c>
      <c r="D2906">
        <v>1.5671999999999999</v>
      </c>
      <c r="E2906">
        <v>1.5671999999999999</v>
      </c>
      <c r="F2906">
        <v>1.5671999999999999</v>
      </c>
      <c r="G2906">
        <v>1.5671999999999999</v>
      </c>
      <c r="H2906">
        <v>1.5671999999999999</v>
      </c>
      <c r="I2906">
        <v>1.5671999999999999</v>
      </c>
      <c r="J2906">
        <v>1.5671999999999999</v>
      </c>
      <c r="K2906">
        <v>1.5671999999999999</v>
      </c>
      <c r="L2906">
        <v>1.5671999999999999</v>
      </c>
    </row>
    <row r="2907" spans="1:12" x14ac:dyDescent="0.45">
      <c r="A2907" t="s">
        <v>2018</v>
      </c>
      <c r="B2907">
        <v>2013</v>
      </c>
      <c r="C2907" t="s">
        <v>2006</v>
      </c>
      <c r="D2907">
        <v>0.1832</v>
      </c>
      <c r="E2907">
        <v>0.1832</v>
      </c>
      <c r="F2907">
        <v>0.1832</v>
      </c>
      <c r="G2907">
        <v>0.1832</v>
      </c>
      <c r="H2907">
        <v>0.1832</v>
      </c>
      <c r="I2907">
        <v>0.1832</v>
      </c>
      <c r="J2907">
        <v>0.1832</v>
      </c>
      <c r="K2907">
        <v>0.1832</v>
      </c>
      <c r="L2907">
        <v>0.1832</v>
      </c>
    </row>
    <row r="2908" spans="1:12" x14ac:dyDescent="0.45">
      <c r="A2908" t="s">
        <v>2018</v>
      </c>
      <c r="B2908">
        <v>2013</v>
      </c>
      <c r="C2908" t="s">
        <v>2009</v>
      </c>
      <c r="D2908">
        <v>8.9899999999999994E-2</v>
      </c>
      <c r="E2908">
        <v>8.9899999999999994E-2</v>
      </c>
      <c r="F2908">
        <v>8.9899999999999994E-2</v>
      </c>
      <c r="G2908">
        <v>8.9899999999999994E-2</v>
      </c>
      <c r="H2908">
        <v>8.9899999999999994E-2</v>
      </c>
      <c r="I2908">
        <v>8.9899999999999994E-2</v>
      </c>
      <c r="J2908">
        <v>8.9899999999999994E-2</v>
      </c>
      <c r="K2908">
        <v>8.9899999999999994E-2</v>
      </c>
      <c r="L2908">
        <v>8.9899999999999994E-2</v>
      </c>
    </row>
    <row r="2909" spans="1:12" x14ac:dyDescent="0.45">
      <c r="A2909" t="s">
        <v>2018</v>
      </c>
      <c r="B2909">
        <v>2013</v>
      </c>
      <c r="C2909" t="s">
        <v>2010</v>
      </c>
      <c r="D2909">
        <v>3.5299999999999998E-2</v>
      </c>
      <c r="E2909">
        <v>3.5299999999999998E-2</v>
      </c>
      <c r="F2909">
        <v>3.5299999999999998E-2</v>
      </c>
      <c r="G2909">
        <v>3.5299999999999998E-2</v>
      </c>
      <c r="H2909">
        <v>3.5299999999999998E-2</v>
      </c>
      <c r="I2909">
        <v>3.5299999999999998E-2</v>
      </c>
      <c r="J2909">
        <v>3.5299999999999998E-2</v>
      </c>
      <c r="K2909">
        <v>3.5299999999999998E-2</v>
      </c>
      <c r="L2909">
        <v>3.5299999999999998E-2</v>
      </c>
    </row>
    <row r="2910" spans="1:12" x14ac:dyDescent="0.45">
      <c r="A2910" t="s">
        <v>2018</v>
      </c>
      <c r="B2910">
        <v>2013</v>
      </c>
      <c r="C2910" t="s">
        <v>2005</v>
      </c>
      <c r="D2910">
        <v>0.44209999999999999</v>
      </c>
      <c r="E2910">
        <v>0.44209999999999999</v>
      </c>
      <c r="F2910">
        <v>0.44209999999999999</v>
      </c>
      <c r="G2910">
        <v>0.44209999999999999</v>
      </c>
      <c r="H2910">
        <v>0.44209999999999999</v>
      </c>
      <c r="I2910">
        <v>0.44209999999999999</v>
      </c>
      <c r="J2910">
        <v>0.44209999999999999</v>
      </c>
      <c r="K2910">
        <v>0.44209999999999999</v>
      </c>
      <c r="L2910">
        <v>0.44209999999999999</v>
      </c>
    </row>
    <row r="2911" spans="1:12" x14ac:dyDescent="0.45">
      <c r="A2911" t="s">
        <v>2018</v>
      </c>
      <c r="B2911">
        <v>2013</v>
      </c>
      <c r="C2911" t="s">
        <v>2011</v>
      </c>
      <c r="D2911">
        <v>7.1000000000000004E-3</v>
      </c>
      <c r="E2911">
        <v>7.1000000000000004E-3</v>
      </c>
      <c r="F2911">
        <v>7.1000000000000004E-3</v>
      </c>
      <c r="G2911">
        <v>7.1000000000000004E-3</v>
      </c>
      <c r="H2911">
        <v>7.1000000000000004E-3</v>
      </c>
      <c r="I2911">
        <v>7.1000000000000004E-3</v>
      </c>
      <c r="J2911">
        <v>7.1000000000000004E-3</v>
      </c>
      <c r="K2911">
        <v>7.1000000000000004E-3</v>
      </c>
      <c r="L2911">
        <v>7.1000000000000004E-3</v>
      </c>
    </row>
    <row r="2912" spans="1:12" x14ac:dyDescent="0.45">
      <c r="A2912" t="s">
        <v>2018</v>
      </c>
      <c r="B2912">
        <v>2013</v>
      </c>
      <c r="C2912" t="s">
        <v>2008</v>
      </c>
      <c r="D2912">
        <v>0.1217</v>
      </c>
      <c r="E2912">
        <v>0.1217</v>
      </c>
      <c r="F2912">
        <v>0.1217</v>
      </c>
      <c r="G2912">
        <v>0.1217</v>
      </c>
      <c r="H2912">
        <v>0.1217</v>
      </c>
      <c r="I2912">
        <v>0.1217</v>
      </c>
      <c r="J2912">
        <v>0.1217</v>
      </c>
      <c r="K2912">
        <v>0.1217</v>
      </c>
      <c r="L2912">
        <v>0.1217</v>
      </c>
    </row>
    <row r="2913" spans="1:12" x14ac:dyDescent="0.45">
      <c r="A2913" t="s">
        <v>2018</v>
      </c>
      <c r="B2913">
        <v>2013</v>
      </c>
      <c r="C2913" t="s">
        <v>2007</v>
      </c>
      <c r="D2913">
        <v>4.8999999999999998E-3</v>
      </c>
      <c r="E2913">
        <v>4.8999999999999998E-3</v>
      </c>
      <c r="F2913">
        <v>4.8999999999999998E-3</v>
      </c>
      <c r="G2913">
        <v>4.8999999999999998E-3</v>
      </c>
      <c r="H2913">
        <v>4.8999999999999998E-3</v>
      </c>
      <c r="I2913">
        <v>4.8999999999999998E-3</v>
      </c>
      <c r="J2913">
        <v>4.8999999999999998E-3</v>
      </c>
      <c r="K2913">
        <v>4.8999999999999998E-3</v>
      </c>
      <c r="L2913">
        <v>4.8999999999999998E-3</v>
      </c>
    </row>
    <row r="2914" spans="1:12" x14ac:dyDescent="0.45">
      <c r="A2914" t="s">
        <v>2019</v>
      </c>
      <c r="B2914">
        <v>2013</v>
      </c>
      <c r="C2914" t="s">
        <v>2006</v>
      </c>
      <c r="D2914">
        <v>3.9283000000000001</v>
      </c>
      <c r="E2914">
        <v>3.9283000000000001</v>
      </c>
      <c r="F2914">
        <v>3.9283000000000001</v>
      </c>
      <c r="G2914">
        <v>3.9283000000000001</v>
      </c>
      <c r="H2914">
        <v>3.9283000000000001</v>
      </c>
      <c r="I2914">
        <v>3.9283000000000001</v>
      </c>
      <c r="J2914">
        <v>3.9283000000000001</v>
      </c>
      <c r="K2914">
        <v>3.9283000000000001</v>
      </c>
      <c r="L2914">
        <v>3.9283000000000001</v>
      </c>
    </row>
    <row r="2915" spans="1:12" x14ac:dyDescent="0.45">
      <c r="A2915" t="s">
        <v>2019</v>
      </c>
      <c r="B2915">
        <v>2013</v>
      </c>
      <c r="C2915" t="s">
        <v>2008</v>
      </c>
      <c r="D2915">
        <v>2.7242999999999999</v>
      </c>
      <c r="E2915">
        <v>2.7242999999999999</v>
      </c>
      <c r="F2915">
        <v>2.7242999999999999</v>
      </c>
      <c r="G2915">
        <v>2.7242999999999999</v>
      </c>
      <c r="H2915">
        <v>2.7242999999999999</v>
      </c>
      <c r="I2915">
        <v>2.7242999999999999</v>
      </c>
      <c r="J2915">
        <v>2.7242999999999999</v>
      </c>
      <c r="K2915">
        <v>2.7242999999999999</v>
      </c>
      <c r="L2915">
        <v>2.7242999999999999</v>
      </c>
    </row>
    <row r="2916" spans="1:12" x14ac:dyDescent="0.45">
      <c r="A2916" t="s">
        <v>2019</v>
      </c>
      <c r="B2916">
        <v>2013</v>
      </c>
      <c r="C2916" t="s">
        <v>2010</v>
      </c>
      <c r="D2916">
        <v>0.79100000000000004</v>
      </c>
      <c r="E2916">
        <v>0.79100000000000004</v>
      </c>
      <c r="F2916">
        <v>0.79100000000000004</v>
      </c>
      <c r="G2916">
        <v>0.79100000000000004</v>
      </c>
      <c r="H2916">
        <v>0.79100000000000004</v>
      </c>
      <c r="I2916">
        <v>0.79100000000000004</v>
      </c>
      <c r="J2916">
        <v>0.79100000000000004</v>
      </c>
      <c r="K2916">
        <v>0.79100000000000004</v>
      </c>
      <c r="L2916">
        <v>0.79100000000000004</v>
      </c>
    </row>
    <row r="2917" spans="1:12" x14ac:dyDescent="0.45">
      <c r="A2917" t="s">
        <v>2019</v>
      </c>
      <c r="B2917">
        <v>2013</v>
      </c>
      <c r="C2917" t="s">
        <v>2009</v>
      </c>
      <c r="D2917">
        <v>1.9902</v>
      </c>
      <c r="E2917">
        <v>1.9902</v>
      </c>
      <c r="F2917">
        <v>1.9902</v>
      </c>
      <c r="G2917">
        <v>1.9902</v>
      </c>
      <c r="H2917">
        <v>1.9902</v>
      </c>
      <c r="I2917">
        <v>1.9902</v>
      </c>
      <c r="J2917">
        <v>1.9902</v>
      </c>
      <c r="K2917">
        <v>1.9902</v>
      </c>
      <c r="L2917">
        <v>1.9902</v>
      </c>
    </row>
    <row r="2918" spans="1:12" x14ac:dyDescent="0.45">
      <c r="A2918" t="s">
        <v>2019</v>
      </c>
      <c r="B2918">
        <v>2013</v>
      </c>
      <c r="C2918" t="s">
        <v>2011</v>
      </c>
      <c r="D2918">
        <v>0.1595</v>
      </c>
      <c r="E2918">
        <v>0.1595</v>
      </c>
      <c r="F2918">
        <v>0.1595</v>
      </c>
      <c r="G2918">
        <v>0.1595</v>
      </c>
      <c r="H2918">
        <v>0.1595</v>
      </c>
      <c r="I2918">
        <v>0.1595</v>
      </c>
      <c r="J2918">
        <v>0.1595</v>
      </c>
      <c r="K2918">
        <v>0.1595</v>
      </c>
      <c r="L2918">
        <v>0.1595</v>
      </c>
    </row>
    <row r="2919" spans="1:12" x14ac:dyDescent="0.45">
      <c r="A2919" t="s">
        <v>2019</v>
      </c>
      <c r="B2919">
        <v>2013</v>
      </c>
      <c r="C2919" t="s">
        <v>2007</v>
      </c>
      <c r="D2919">
        <v>0.1091</v>
      </c>
      <c r="E2919">
        <v>0.1091</v>
      </c>
      <c r="F2919">
        <v>0.1091</v>
      </c>
      <c r="G2919">
        <v>0.1091</v>
      </c>
      <c r="H2919">
        <v>0.1091</v>
      </c>
      <c r="I2919">
        <v>0.1091</v>
      </c>
      <c r="J2919">
        <v>0.1091</v>
      </c>
      <c r="K2919">
        <v>0.1091</v>
      </c>
      <c r="L2919">
        <v>0.1091</v>
      </c>
    </row>
    <row r="2920" spans="1:12" x14ac:dyDescent="0.45">
      <c r="A2920" t="s">
        <v>2019</v>
      </c>
      <c r="B2920">
        <v>2013</v>
      </c>
      <c r="C2920" t="s">
        <v>2005</v>
      </c>
      <c r="D2920">
        <v>9.7024000000000008</v>
      </c>
      <c r="E2920">
        <v>9.7024000000000008</v>
      </c>
      <c r="F2920">
        <v>9.7024000000000008</v>
      </c>
      <c r="G2920">
        <v>9.7024000000000008</v>
      </c>
      <c r="H2920">
        <v>9.7024000000000008</v>
      </c>
      <c r="I2920">
        <v>9.7024000000000008</v>
      </c>
      <c r="J2920">
        <v>9.7024000000000008</v>
      </c>
      <c r="K2920">
        <v>9.7024000000000008</v>
      </c>
      <c r="L2920">
        <v>9.7024000000000008</v>
      </c>
    </row>
    <row r="2921" spans="1:12" x14ac:dyDescent="0.45">
      <c r="A2921" t="s">
        <v>2020</v>
      </c>
      <c r="B2921">
        <v>2013</v>
      </c>
      <c r="C2921" t="s">
        <v>2005</v>
      </c>
      <c r="D2921">
        <v>4.9210000000000003</v>
      </c>
      <c r="E2921">
        <v>4.9210000000000003</v>
      </c>
      <c r="F2921">
        <v>4.9210000000000003</v>
      </c>
      <c r="G2921">
        <v>4.9210000000000003</v>
      </c>
      <c r="H2921">
        <v>4.9210000000000003</v>
      </c>
      <c r="I2921">
        <v>4.9210000000000003</v>
      </c>
      <c r="J2921">
        <v>4.9210000000000003</v>
      </c>
      <c r="K2921">
        <v>4.9210000000000003</v>
      </c>
      <c r="L2921">
        <v>4.9210000000000003</v>
      </c>
    </row>
    <row r="2922" spans="1:12" x14ac:dyDescent="0.45">
      <c r="A2922" t="s">
        <v>2020</v>
      </c>
      <c r="B2922">
        <v>2013</v>
      </c>
      <c r="C2922" t="s">
        <v>2008</v>
      </c>
      <c r="D2922">
        <v>1.3328</v>
      </c>
      <c r="E2922">
        <v>1.3328</v>
      </c>
      <c r="F2922">
        <v>1.3328</v>
      </c>
      <c r="G2922">
        <v>1.3328</v>
      </c>
      <c r="H2922">
        <v>1.3328</v>
      </c>
      <c r="I2922">
        <v>1.3328</v>
      </c>
      <c r="J2922">
        <v>1.3328</v>
      </c>
      <c r="K2922">
        <v>1.3328</v>
      </c>
      <c r="L2922">
        <v>1.3328</v>
      </c>
    </row>
    <row r="2923" spans="1:12" x14ac:dyDescent="0.45">
      <c r="A2923" t="s">
        <v>2020</v>
      </c>
      <c r="B2923">
        <v>2013</v>
      </c>
      <c r="C2923" t="s">
        <v>2011</v>
      </c>
      <c r="D2923">
        <v>7.8E-2</v>
      </c>
      <c r="E2923">
        <v>7.8E-2</v>
      </c>
      <c r="F2923">
        <v>7.8E-2</v>
      </c>
      <c r="G2923">
        <v>7.8E-2</v>
      </c>
      <c r="H2923">
        <v>7.8E-2</v>
      </c>
      <c r="I2923">
        <v>7.8E-2</v>
      </c>
      <c r="J2923">
        <v>7.8E-2</v>
      </c>
      <c r="K2923">
        <v>7.8E-2</v>
      </c>
      <c r="L2923">
        <v>7.8E-2</v>
      </c>
    </row>
    <row r="2924" spans="1:12" x14ac:dyDescent="0.45">
      <c r="A2924" t="s">
        <v>2020</v>
      </c>
      <c r="B2924">
        <v>2013</v>
      </c>
      <c r="C2924" t="s">
        <v>2010</v>
      </c>
      <c r="D2924">
        <v>0.38700000000000001</v>
      </c>
      <c r="E2924">
        <v>0.38700000000000001</v>
      </c>
      <c r="F2924">
        <v>0.38700000000000001</v>
      </c>
      <c r="G2924">
        <v>0.38700000000000001</v>
      </c>
      <c r="H2924">
        <v>0.38700000000000001</v>
      </c>
      <c r="I2924">
        <v>0.38700000000000001</v>
      </c>
      <c r="J2924">
        <v>0.38700000000000001</v>
      </c>
      <c r="K2924">
        <v>0.38700000000000001</v>
      </c>
      <c r="L2924">
        <v>0.38700000000000001</v>
      </c>
    </row>
    <row r="2925" spans="1:12" x14ac:dyDescent="0.45">
      <c r="A2925" t="s">
        <v>2020</v>
      </c>
      <c r="B2925">
        <v>2013</v>
      </c>
      <c r="C2925" t="s">
        <v>2009</v>
      </c>
      <c r="D2925">
        <v>0.93420000000000003</v>
      </c>
      <c r="E2925">
        <v>0.93420000000000003</v>
      </c>
      <c r="F2925">
        <v>0.93420000000000003</v>
      </c>
      <c r="G2925">
        <v>0.93420000000000003</v>
      </c>
      <c r="H2925">
        <v>0.93420000000000003</v>
      </c>
      <c r="I2925">
        <v>0.93420000000000003</v>
      </c>
      <c r="J2925">
        <v>0.93420000000000003</v>
      </c>
      <c r="K2925">
        <v>0.93420000000000003</v>
      </c>
      <c r="L2925">
        <v>0.93420000000000003</v>
      </c>
    </row>
    <row r="2926" spans="1:12" x14ac:dyDescent="0.45">
      <c r="A2926" t="s">
        <v>2020</v>
      </c>
      <c r="B2926">
        <v>2013</v>
      </c>
      <c r="C2926" t="s">
        <v>2006</v>
      </c>
      <c r="D2926">
        <v>2.1356000000000002</v>
      </c>
      <c r="E2926">
        <v>2.1356000000000002</v>
      </c>
      <c r="F2926">
        <v>2.1356000000000002</v>
      </c>
      <c r="G2926">
        <v>2.1356000000000002</v>
      </c>
      <c r="H2926">
        <v>2.1356000000000002</v>
      </c>
      <c r="I2926">
        <v>2.1356000000000002</v>
      </c>
      <c r="J2926">
        <v>2.1356000000000002</v>
      </c>
      <c r="K2926">
        <v>2.1356000000000002</v>
      </c>
      <c r="L2926">
        <v>2.1356000000000002</v>
      </c>
    </row>
    <row r="2927" spans="1:12" x14ac:dyDescent="0.45">
      <c r="A2927" t="s">
        <v>2020</v>
      </c>
      <c r="B2927">
        <v>2013</v>
      </c>
      <c r="C2927" t="s">
        <v>2007</v>
      </c>
      <c r="D2927">
        <v>5.3400000000000003E-2</v>
      </c>
      <c r="E2927">
        <v>5.3400000000000003E-2</v>
      </c>
      <c r="F2927">
        <v>5.3400000000000003E-2</v>
      </c>
      <c r="G2927">
        <v>5.3400000000000003E-2</v>
      </c>
      <c r="H2927">
        <v>5.3400000000000003E-2</v>
      </c>
      <c r="I2927">
        <v>5.3400000000000003E-2</v>
      </c>
      <c r="J2927">
        <v>5.3400000000000003E-2</v>
      </c>
      <c r="K2927">
        <v>5.3400000000000003E-2</v>
      </c>
      <c r="L2927">
        <v>5.3400000000000003E-2</v>
      </c>
    </row>
    <row r="2928" spans="1:12" x14ac:dyDescent="0.45">
      <c r="A2928" t="s">
        <v>2021</v>
      </c>
      <c r="B2928">
        <v>2013</v>
      </c>
      <c r="C2928" t="s">
        <v>2005</v>
      </c>
      <c r="D2928">
        <v>0.57509999999999994</v>
      </c>
      <c r="E2928">
        <v>0.57509999999999994</v>
      </c>
      <c r="F2928">
        <v>0.57509999999999994</v>
      </c>
      <c r="G2928">
        <v>0.57509999999999994</v>
      </c>
      <c r="H2928">
        <v>0.57509999999999994</v>
      </c>
      <c r="I2928">
        <v>0.57509999999999994</v>
      </c>
      <c r="J2928">
        <v>0.57509999999999994</v>
      </c>
      <c r="K2928">
        <v>0.57509999999999994</v>
      </c>
      <c r="L2928">
        <v>0.57509999999999994</v>
      </c>
    </row>
    <row r="2929" spans="1:12" x14ac:dyDescent="0.45">
      <c r="A2929" t="s">
        <v>2021</v>
      </c>
      <c r="B2929">
        <v>2013</v>
      </c>
      <c r="C2929" t="s">
        <v>2008</v>
      </c>
      <c r="D2929">
        <v>0.18310000000000001</v>
      </c>
      <c r="E2929">
        <v>0.18310000000000001</v>
      </c>
      <c r="F2929">
        <v>0.18310000000000001</v>
      </c>
      <c r="G2929">
        <v>0.18310000000000001</v>
      </c>
      <c r="H2929">
        <v>0.18310000000000001</v>
      </c>
      <c r="I2929">
        <v>0.18310000000000001</v>
      </c>
      <c r="J2929">
        <v>0.18310000000000001</v>
      </c>
      <c r="K2929">
        <v>0.18310000000000001</v>
      </c>
      <c r="L2929">
        <v>0.18310000000000001</v>
      </c>
    </row>
    <row r="2930" spans="1:12" x14ac:dyDescent="0.45">
      <c r="A2930" t="s">
        <v>2021</v>
      </c>
      <c r="B2930">
        <v>2013</v>
      </c>
      <c r="C2930" t="s">
        <v>2006</v>
      </c>
      <c r="D2930">
        <v>0.2177</v>
      </c>
      <c r="E2930">
        <v>0.2177</v>
      </c>
      <c r="F2930">
        <v>0.2177</v>
      </c>
      <c r="G2930">
        <v>0.2177</v>
      </c>
      <c r="H2930">
        <v>0.2177</v>
      </c>
      <c r="I2930">
        <v>0.2177</v>
      </c>
      <c r="J2930">
        <v>0.2177</v>
      </c>
      <c r="K2930">
        <v>0.2177</v>
      </c>
      <c r="L2930">
        <v>0.2177</v>
      </c>
    </row>
    <row r="2931" spans="1:12" x14ac:dyDescent="0.45">
      <c r="A2931" t="s">
        <v>2021</v>
      </c>
      <c r="B2931">
        <v>2013</v>
      </c>
      <c r="C2931" t="s">
        <v>2009</v>
      </c>
      <c r="D2931">
        <v>0.1031</v>
      </c>
      <c r="E2931">
        <v>0.1031</v>
      </c>
      <c r="F2931">
        <v>0.1031</v>
      </c>
      <c r="G2931">
        <v>0.1031</v>
      </c>
      <c r="H2931">
        <v>0.1031</v>
      </c>
      <c r="I2931">
        <v>0.1031</v>
      </c>
      <c r="J2931">
        <v>0.1031</v>
      </c>
      <c r="K2931">
        <v>0.1031</v>
      </c>
      <c r="L2931">
        <v>0.1031</v>
      </c>
    </row>
    <row r="2932" spans="1:12" x14ac:dyDescent="0.45">
      <c r="A2932" t="s">
        <v>2021</v>
      </c>
      <c r="B2932">
        <v>2013</v>
      </c>
      <c r="C2932" t="s">
        <v>2007</v>
      </c>
      <c r="D2932">
        <v>7.3000000000000001E-3</v>
      </c>
      <c r="E2932">
        <v>7.3000000000000001E-3</v>
      </c>
      <c r="F2932">
        <v>7.3000000000000001E-3</v>
      </c>
      <c r="G2932">
        <v>7.3000000000000001E-3</v>
      </c>
      <c r="H2932">
        <v>7.3000000000000001E-3</v>
      </c>
      <c r="I2932">
        <v>7.3000000000000001E-3</v>
      </c>
      <c r="J2932">
        <v>7.3000000000000001E-3</v>
      </c>
      <c r="K2932">
        <v>7.3000000000000001E-3</v>
      </c>
      <c r="L2932">
        <v>7.3000000000000001E-3</v>
      </c>
    </row>
    <row r="2933" spans="1:12" x14ac:dyDescent="0.45">
      <c r="A2933" t="s">
        <v>2021</v>
      </c>
      <c r="B2933">
        <v>2013</v>
      </c>
      <c r="C2933" t="s">
        <v>2010</v>
      </c>
      <c r="D2933">
        <v>5.3199999999999997E-2</v>
      </c>
      <c r="E2933">
        <v>5.3199999999999997E-2</v>
      </c>
      <c r="F2933">
        <v>5.3199999999999997E-2</v>
      </c>
      <c r="G2933">
        <v>5.3199999999999997E-2</v>
      </c>
      <c r="H2933">
        <v>5.3199999999999997E-2</v>
      </c>
      <c r="I2933">
        <v>5.3199999999999997E-2</v>
      </c>
      <c r="J2933">
        <v>5.3199999999999997E-2</v>
      </c>
      <c r="K2933">
        <v>5.3199999999999997E-2</v>
      </c>
      <c r="L2933">
        <v>5.3199999999999997E-2</v>
      </c>
    </row>
    <row r="2934" spans="1:12" x14ac:dyDescent="0.45">
      <c r="A2934" t="s">
        <v>2021</v>
      </c>
      <c r="B2934">
        <v>2013</v>
      </c>
      <c r="C2934" t="s">
        <v>2011</v>
      </c>
      <c r="D2934">
        <v>1.0699999999999999E-2</v>
      </c>
      <c r="E2934">
        <v>1.0699999999999999E-2</v>
      </c>
      <c r="F2934">
        <v>1.0699999999999999E-2</v>
      </c>
      <c r="G2934">
        <v>1.0699999999999999E-2</v>
      </c>
      <c r="H2934">
        <v>1.0699999999999999E-2</v>
      </c>
      <c r="I2934">
        <v>1.0699999999999999E-2</v>
      </c>
      <c r="J2934">
        <v>1.0699999999999999E-2</v>
      </c>
      <c r="K2934">
        <v>1.0699999999999999E-2</v>
      </c>
      <c r="L2934">
        <v>1.0699999999999999E-2</v>
      </c>
    </row>
    <row r="2935" spans="1:12" x14ac:dyDescent="0.45">
      <c r="A2935" t="s">
        <v>2022</v>
      </c>
      <c r="B2935">
        <v>2013</v>
      </c>
      <c r="C2935" t="s">
        <v>2006</v>
      </c>
      <c r="D2935">
        <v>0.30969999999999998</v>
      </c>
      <c r="E2935">
        <v>0.30969999999999998</v>
      </c>
      <c r="F2935">
        <v>0.30969999999999998</v>
      </c>
      <c r="G2935">
        <v>0.30969999999999998</v>
      </c>
      <c r="H2935">
        <v>0.30969999999999998</v>
      </c>
      <c r="I2935">
        <v>0.30969999999999998</v>
      </c>
      <c r="J2935">
        <v>0.30969999999999998</v>
      </c>
      <c r="K2935">
        <v>0.30969999999999998</v>
      </c>
      <c r="L2935">
        <v>0.30969999999999998</v>
      </c>
    </row>
    <row r="2936" spans="1:12" x14ac:dyDescent="0.45">
      <c r="A2936" t="s">
        <v>2022</v>
      </c>
      <c r="B2936">
        <v>2013</v>
      </c>
      <c r="C2936" t="s">
        <v>2009</v>
      </c>
      <c r="D2936">
        <v>0.12540000000000001</v>
      </c>
      <c r="E2936">
        <v>0.12540000000000001</v>
      </c>
      <c r="F2936">
        <v>0.12540000000000001</v>
      </c>
      <c r="G2936">
        <v>0.12540000000000001</v>
      </c>
      <c r="H2936">
        <v>0.12540000000000001</v>
      </c>
      <c r="I2936">
        <v>0.12540000000000001</v>
      </c>
      <c r="J2936">
        <v>0.12540000000000001</v>
      </c>
      <c r="K2936">
        <v>0.12540000000000001</v>
      </c>
      <c r="L2936">
        <v>0.12540000000000001</v>
      </c>
    </row>
    <row r="2937" spans="1:12" x14ac:dyDescent="0.45">
      <c r="A2937" t="s">
        <v>2022</v>
      </c>
      <c r="B2937">
        <v>2013</v>
      </c>
      <c r="C2937" t="s">
        <v>2010</v>
      </c>
      <c r="D2937">
        <v>6.1499999999999999E-2</v>
      </c>
      <c r="E2937">
        <v>6.1499999999999999E-2</v>
      </c>
      <c r="F2937">
        <v>6.1499999999999999E-2</v>
      </c>
      <c r="G2937">
        <v>6.1499999999999999E-2</v>
      </c>
      <c r="H2937">
        <v>6.1499999999999999E-2</v>
      </c>
      <c r="I2937">
        <v>6.1499999999999999E-2</v>
      </c>
      <c r="J2937">
        <v>6.1499999999999999E-2</v>
      </c>
      <c r="K2937">
        <v>6.1499999999999999E-2</v>
      </c>
      <c r="L2937">
        <v>6.1499999999999999E-2</v>
      </c>
    </row>
    <row r="2938" spans="1:12" x14ac:dyDescent="0.45">
      <c r="A2938" t="s">
        <v>2022</v>
      </c>
      <c r="B2938">
        <v>2013</v>
      </c>
      <c r="C2938" t="s">
        <v>2007</v>
      </c>
      <c r="D2938">
        <v>8.5000000000000006E-3</v>
      </c>
      <c r="E2938">
        <v>8.5000000000000006E-3</v>
      </c>
      <c r="F2938">
        <v>8.5000000000000006E-3</v>
      </c>
      <c r="G2938">
        <v>8.5000000000000006E-3</v>
      </c>
      <c r="H2938">
        <v>8.5000000000000006E-3</v>
      </c>
      <c r="I2938">
        <v>8.5000000000000006E-3</v>
      </c>
      <c r="J2938">
        <v>8.5000000000000006E-3</v>
      </c>
      <c r="K2938">
        <v>8.5000000000000006E-3</v>
      </c>
      <c r="L2938">
        <v>8.5000000000000006E-3</v>
      </c>
    </row>
    <row r="2939" spans="1:12" x14ac:dyDescent="0.45">
      <c r="A2939" t="s">
        <v>2022</v>
      </c>
      <c r="B2939">
        <v>2013</v>
      </c>
      <c r="C2939" t="s">
        <v>2008</v>
      </c>
      <c r="D2939">
        <v>0.2117</v>
      </c>
      <c r="E2939">
        <v>0.2117</v>
      </c>
      <c r="F2939">
        <v>0.2117</v>
      </c>
      <c r="G2939">
        <v>0.2117</v>
      </c>
      <c r="H2939">
        <v>0.2117</v>
      </c>
      <c r="I2939">
        <v>0.2117</v>
      </c>
      <c r="J2939">
        <v>0.2117</v>
      </c>
      <c r="K2939">
        <v>0.2117</v>
      </c>
      <c r="L2939">
        <v>0.2117</v>
      </c>
    </row>
    <row r="2940" spans="1:12" x14ac:dyDescent="0.45">
      <c r="A2940" t="s">
        <v>2022</v>
      </c>
      <c r="B2940">
        <v>2013</v>
      </c>
      <c r="C2940" t="s">
        <v>2011</v>
      </c>
      <c r="D2940">
        <v>1.24E-2</v>
      </c>
      <c r="E2940">
        <v>1.24E-2</v>
      </c>
      <c r="F2940">
        <v>1.24E-2</v>
      </c>
      <c r="G2940">
        <v>1.24E-2</v>
      </c>
      <c r="H2940">
        <v>1.24E-2</v>
      </c>
      <c r="I2940">
        <v>1.24E-2</v>
      </c>
      <c r="J2940">
        <v>1.24E-2</v>
      </c>
      <c r="K2940">
        <v>1.24E-2</v>
      </c>
      <c r="L2940">
        <v>1.24E-2</v>
      </c>
    </row>
    <row r="2941" spans="1:12" x14ac:dyDescent="0.45">
      <c r="A2941" t="s">
        <v>2022</v>
      </c>
      <c r="B2941">
        <v>2013</v>
      </c>
      <c r="C2941" t="s">
        <v>2005</v>
      </c>
      <c r="D2941">
        <v>0.72909999999999997</v>
      </c>
      <c r="E2941">
        <v>0.72909999999999997</v>
      </c>
      <c r="F2941">
        <v>0.72909999999999997</v>
      </c>
      <c r="G2941">
        <v>0.72909999999999997</v>
      </c>
      <c r="H2941">
        <v>0.72909999999999997</v>
      </c>
      <c r="I2941">
        <v>0.72909999999999997</v>
      </c>
      <c r="J2941">
        <v>0.72909999999999997</v>
      </c>
      <c r="K2941">
        <v>0.72909999999999997</v>
      </c>
      <c r="L2941">
        <v>0.72909999999999997</v>
      </c>
    </row>
    <row r="2942" spans="1:12" x14ac:dyDescent="0.45">
      <c r="A2942" t="s">
        <v>2023</v>
      </c>
      <c r="B2942">
        <v>2013</v>
      </c>
      <c r="C2942" t="s">
        <v>2008</v>
      </c>
      <c r="D2942">
        <v>1.7404999999999999</v>
      </c>
      <c r="E2942">
        <v>1.7404999999999999</v>
      </c>
      <c r="F2942">
        <v>1.7404999999999999</v>
      </c>
      <c r="G2942">
        <v>1.7404999999999999</v>
      </c>
      <c r="H2942">
        <v>1.7404999999999999</v>
      </c>
      <c r="I2942">
        <v>1.7404999999999999</v>
      </c>
      <c r="J2942">
        <v>1.7404999999999999</v>
      </c>
      <c r="K2942">
        <v>1.7404999999999999</v>
      </c>
      <c r="L2942">
        <v>1.7404999999999999</v>
      </c>
    </row>
    <row r="2943" spans="1:12" x14ac:dyDescent="0.45">
      <c r="A2943" t="s">
        <v>2023</v>
      </c>
      <c r="B2943">
        <v>2013</v>
      </c>
      <c r="C2943" t="s">
        <v>2009</v>
      </c>
      <c r="D2943">
        <v>1.1419999999999999</v>
      </c>
      <c r="E2943">
        <v>1.1419999999999999</v>
      </c>
      <c r="F2943">
        <v>1.1419999999999999</v>
      </c>
      <c r="G2943">
        <v>1.1419999999999999</v>
      </c>
      <c r="H2943">
        <v>1.1419999999999999</v>
      </c>
      <c r="I2943">
        <v>1.1419999999999999</v>
      </c>
      <c r="J2943">
        <v>1.1419999999999999</v>
      </c>
      <c r="K2943">
        <v>1.1419999999999999</v>
      </c>
      <c r="L2943">
        <v>1.1419999999999999</v>
      </c>
    </row>
    <row r="2944" spans="1:12" x14ac:dyDescent="0.45">
      <c r="A2944" t="s">
        <v>2023</v>
      </c>
      <c r="B2944">
        <v>2013</v>
      </c>
      <c r="C2944" t="s">
        <v>2007</v>
      </c>
      <c r="D2944">
        <v>6.9699999999999998E-2</v>
      </c>
      <c r="E2944">
        <v>6.9699999999999998E-2</v>
      </c>
      <c r="F2944">
        <v>6.9699999999999998E-2</v>
      </c>
      <c r="G2944">
        <v>6.9699999999999998E-2</v>
      </c>
      <c r="H2944">
        <v>6.9699999999999998E-2</v>
      </c>
      <c r="I2944">
        <v>6.9699999999999998E-2</v>
      </c>
      <c r="J2944">
        <v>6.9699999999999998E-2</v>
      </c>
      <c r="K2944">
        <v>6.9699999999999998E-2</v>
      </c>
      <c r="L2944">
        <v>6.9699999999999998E-2</v>
      </c>
    </row>
    <row r="2945" spans="1:12" x14ac:dyDescent="0.45">
      <c r="A2945" t="s">
        <v>2023</v>
      </c>
      <c r="B2945">
        <v>2013</v>
      </c>
      <c r="C2945" t="s">
        <v>2011</v>
      </c>
      <c r="D2945">
        <v>0.1019</v>
      </c>
      <c r="E2945">
        <v>0.1019</v>
      </c>
      <c r="F2945">
        <v>0.1019</v>
      </c>
      <c r="G2945">
        <v>0.1019</v>
      </c>
      <c r="H2945">
        <v>0.1019</v>
      </c>
      <c r="I2945">
        <v>0.1019</v>
      </c>
      <c r="J2945">
        <v>0.1019</v>
      </c>
      <c r="K2945">
        <v>0.1019</v>
      </c>
      <c r="L2945">
        <v>0.1019</v>
      </c>
    </row>
    <row r="2946" spans="1:12" x14ac:dyDescent="0.45">
      <c r="A2946" t="s">
        <v>2023</v>
      </c>
      <c r="B2946">
        <v>2013</v>
      </c>
      <c r="C2946" t="s">
        <v>2006</v>
      </c>
      <c r="D2946">
        <v>2.1991999999999998</v>
      </c>
      <c r="E2946">
        <v>2.1991999999999998</v>
      </c>
      <c r="F2946">
        <v>2.1991999999999998</v>
      </c>
      <c r="G2946">
        <v>2.1991999999999998</v>
      </c>
      <c r="H2946">
        <v>2.1991999999999998</v>
      </c>
      <c r="I2946">
        <v>2.1991999999999998</v>
      </c>
      <c r="J2946">
        <v>2.1991999999999998</v>
      </c>
      <c r="K2946">
        <v>2.1991999999999998</v>
      </c>
      <c r="L2946">
        <v>2.1991999999999998</v>
      </c>
    </row>
    <row r="2947" spans="1:12" x14ac:dyDescent="0.45">
      <c r="A2947" t="s">
        <v>2023</v>
      </c>
      <c r="B2947">
        <v>2013</v>
      </c>
      <c r="C2947" t="s">
        <v>2010</v>
      </c>
      <c r="D2947">
        <v>0.50529999999999997</v>
      </c>
      <c r="E2947">
        <v>0.50529999999999997</v>
      </c>
      <c r="F2947">
        <v>0.50529999999999997</v>
      </c>
      <c r="G2947">
        <v>0.50529999999999997</v>
      </c>
      <c r="H2947">
        <v>0.50529999999999997</v>
      </c>
      <c r="I2947">
        <v>0.50529999999999997</v>
      </c>
      <c r="J2947">
        <v>0.50529999999999997</v>
      </c>
      <c r="K2947">
        <v>0.50529999999999997</v>
      </c>
      <c r="L2947">
        <v>0.50529999999999997</v>
      </c>
    </row>
    <row r="2948" spans="1:12" x14ac:dyDescent="0.45">
      <c r="A2948" t="s">
        <v>2023</v>
      </c>
      <c r="B2948">
        <v>2013</v>
      </c>
      <c r="C2948" t="s">
        <v>2005</v>
      </c>
      <c r="D2948">
        <v>5.7586000000000004</v>
      </c>
      <c r="E2948">
        <v>5.7586000000000004</v>
      </c>
      <c r="F2948">
        <v>5.7586000000000004</v>
      </c>
      <c r="G2948">
        <v>5.7586000000000004</v>
      </c>
      <c r="H2948">
        <v>5.7586000000000004</v>
      </c>
      <c r="I2948">
        <v>5.7586000000000004</v>
      </c>
      <c r="J2948">
        <v>5.7586000000000004</v>
      </c>
      <c r="K2948">
        <v>5.7586000000000004</v>
      </c>
      <c r="L2948">
        <v>5.7586000000000004</v>
      </c>
    </row>
    <row r="2949" spans="1:12" x14ac:dyDescent="0.45">
      <c r="A2949" t="s">
        <v>2024</v>
      </c>
      <c r="B2949">
        <v>2013</v>
      </c>
      <c r="C2949" t="s">
        <v>2007</v>
      </c>
      <c r="D2949">
        <v>3.4599999999999999E-2</v>
      </c>
      <c r="E2949">
        <v>3.4599999999999999E-2</v>
      </c>
      <c r="F2949">
        <v>3.4599999999999999E-2</v>
      </c>
      <c r="G2949">
        <v>3.4599999999999999E-2</v>
      </c>
      <c r="H2949">
        <v>3.4599999999999999E-2</v>
      </c>
      <c r="I2949">
        <v>3.4599999999999999E-2</v>
      </c>
      <c r="J2949">
        <v>3.4599999999999999E-2</v>
      </c>
      <c r="K2949">
        <v>3.4599999999999999E-2</v>
      </c>
      <c r="L2949">
        <v>3.4599999999999999E-2</v>
      </c>
    </row>
    <row r="2950" spans="1:12" x14ac:dyDescent="0.45">
      <c r="A2950" t="s">
        <v>2024</v>
      </c>
      <c r="B2950">
        <v>2013</v>
      </c>
      <c r="C2950" t="s">
        <v>2008</v>
      </c>
      <c r="D2950">
        <v>0.86419999999999997</v>
      </c>
      <c r="E2950">
        <v>0.86419999999999997</v>
      </c>
      <c r="F2950">
        <v>0.86419999999999997</v>
      </c>
      <c r="G2950">
        <v>0.86419999999999997</v>
      </c>
      <c r="H2950">
        <v>0.86419999999999997</v>
      </c>
      <c r="I2950">
        <v>0.86419999999999997</v>
      </c>
      <c r="J2950">
        <v>0.86419999999999997</v>
      </c>
      <c r="K2950">
        <v>0.86419999999999997</v>
      </c>
      <c r="L2950">
        <v>0.86419999999999997</v>
      </c>
    </row>
    <row r="2951" spans="1:12" x14ac:dyDescent="0.45">
      <c r="A2951" t="s">
        <v>2024</v>
      </c>
      <c r="B2951">
        <v>2013</v>
      </c>
      <c r="C2951" t="s">
        <v>2006</v>
      </c>
      <c r="D2951">
        <v>1.494</v>
      </c>
      <c r="E2951">
        <v>1.494</v>
      </c>
      <c r="F2951">
        <v>1.494</v>
      </c>
      <c r="G2951">
        <v>1.494</v>
      </c>
      <c r="H2951">
        <v>1.494</v>
      </c>
      <c r="I2951">
        <v>1.494</v>
      </c>
      <c r="J2951">
        <v>1.494</v>
      </c>
      <c r="K2951">
        <v>1.494</v>
      </c>
      <c r="L2951">
        <v>1.494</v>
      </c>
    </row>
    <row r="2952" spans="1:12" x14ac:dyDescent="0.45">
      <c r="A2952" t="s">
        <v>2024</v>
      </c>
      <c r="B2952">
        <v>2013</v>
      </c>
      <c r="C2952" t="s">
        <v>2010</v>
      </c>
      <c r="D2952">
        <v>0.25090000000000001</v>
      </c>
      <c r="E2952">
        <v>0.25090000000000001</v>
      </c>
      <c r="F2952">
        <v>0.25090000000000001</v>
      </c>
      <c r="G2952">
        <v>0.25090000000000001</v>
      </c>
      <c r="H2952">
        <v>0.25090000000000001</v>
      </c>
      <c r="I2952">
        <v>0.25090000000000001</v>
      </c>
      <c r="J2952">
        <v>0.25090000000000001</v>
      </c>
      <c r="K2952">
        <v>0.25090000000000001</v>
      </c>
      <c r="L2952">
        <v>0.25090000000000001</v>
      </c>
    </row>
    <row r="2953" spans="1:12" x14ac:dyDescent="0.45">
      <c r="A2953" t="s">
        <v>2024</v>
      </c>
      <c r="B2953">
        <v>2013</v>
      </c>
      <c r="C2953" t="s">
        <v>2005</v>
      </c>
      <c r="D2953">
        <v>3.2822</v>
      </c>
      <c r="E2953">
        <v>3.2822</v>
      </c>
      <c r="F2953">
        <v>3.2822</v>
      </c>
      <c r="G2953">
        <v>3.2822</v>
      </c>
      <c r="H2953">
        <v>3.2822</v>
      </c>
      <c r="I2953">
        <v>3.2822</v>
      </c>
      <c r="J2953">
        <v>3.2822</v>
      </c>
      <c r="K2953">
        <v>3.2822</v>
      </c>
      <c r="L2953">
        <v>3.2822</v>
      </c>
    </row>
    <row r="2954" spans="1:12" x14ac:dyDescent="0.45">
      <c r="A2954" t="s">
        <v>2024</v>
      </c>
      <c r="B2954">
        <v>2013</v>
      </c>
      <c r="C2954" t="s">
        <v>2009</v>
      </c>
      <c r="D2954">
        <v>0.58789999999999998</v>
      </c>
      <c r="E2954">
        <v>0.58789999999999998</v>
      </c>
      <c r="F2954">
        <v>0.58789999999999998</v>
      </c>
      <c r="G2954">
        <v>0.58789999999999998</v>
      </c>
      <c r="H2954">
        <v>0.58789999999999998</v>
      </c>
      <c r="I2954">
        <v>0.58789999999999998</v>
      </c>
      <c r="J2954">
        <v>0.58789999999999998</v>
      </c>
      <c r="K2954">
        <v>0.58789999999999998</v>
      </c>
      <c r="L2954">
        <v>0.58789999999999998</v>
      </c>
    </row>
    <row r="2955" spans="1:12" x14ac:dyDescent="0.45">
      <c r="A2955" t="s">
        <v>2024</v>
      </c>
      <c r="B2955">
        <v>2013</v>
      </c>
      <c r="C2955" t="s">
        <v>2011</v>
      </c>
      <c r="D2955">
        <v>5.0599999999999999E-2</v>
      </c>
      <c r="E2955">
        <v>5.0599999999999999E-2</v>
      </c>
      <c r="F2955">
        <v>5.0599999999999999E-2</v>
      </c>
      <c r="G2955">
        <v>5.0599999999999999E-2</v>
      </c>
      <c r="H2955">
        <v>5.0599999999999999E-2</v>
      </c>
      <c r="I2955">
        <v>5.0599999999999999E-2</v>
      </c>
      <c r="J2955">
        <v>5.0599999999999999E-2</v>
      </c>
      <c r="K2955">
        <v>5.0599999999999999E-2</v>
      </c>
      <c r="L2955">
        <v>5.0599999999999999E-2</v>
      </c>
    </row>
    <row r="2956" spans="1:12" x14ac:dyDescent="0.45">
      <c r="A2956" t="s">
        <v>2025</v>
      </c>
      <c r="B2956">
        <v>2013</v>
      </c>
      <c r="C2956" t="s">
        <v>2009</v>
      </c>
      <c r="D2956">
        <v>0.2787</v>
      </c>
      <c r="E2956">
        <v>0.2787</v>
      </c>
      <c r="F2956">
        <v>0.2787</v>
      </c>
      <c r="G2956">
        <v>0.2787</v>
      </c>
      <c r="H2956">
        <v>0.2787</v>
      </c>
      <c r="I2956">
        <v>0.2787</v>
      </c>
      <c r="J2956">
        <v>0.2787</v>
      </c>
      <c r="K2956">
        <v>0.2787</v>
      </c>
      <c r="L2956">
        <v>0.2787</v>
      </c>
    </row>
    <row r="2957" spans="1:12" x14ac:dyDescent="0.45">
      <c r="A2957" t="s">
        <v>2025</v>
      </c>
      <c r="B2957">
        <v>2013</v>
      </c>
      <c r="C2957" t="s">
        <v>2007</v>
      </c>
      <c r="D2957">
        <v>1.6199999999999999E-2</v>
      </c>
      <c r="E2957">
        <v>1.6199999999999999E-2</v>
      </c>
      <c r="F2957">
        <v>1.6199999999999999E-2</v>
      </c>
      <c r="G2957">
        <v>1.6199999999999999E-2</v>
      </c>
      <c r="H2957">
        <v>1.6199999999999999E-2</v>
      </c>
      <c r="I2957">
        <v>1.6199999999999999E-2</v>
      </c>
      <c r="J2957">
        <v>1.6199999999999999E-2</v>
      </c>
      <c r="K2957">
        <v>1.6199999999999999E-2</v>
      </c>
      <c r="L2957">
        <v>1.6199999999999999E-2</v>
      </c>
    </row>
    <row r="2958" spans="1:12" x14ac:dyDescent="0.45">
      <c r="A2958" t="s">
        <v>2025</v>
      </c>
      <c r="B2958">
        <v>2013</v>
      </c>
      <c r="C2958" t="s">
        <v>2008</v>
      </c>
      <c r="D2958">
        <v>0.4037</v>
      </c>
      <c r="E2958">
        <v>0.4037</v>
      </c>
      <c r="F2958">
        <v>0.4037</v>
      </c>
      <c r="G2958">
        <v>0.4037</v>
      </c>
      <c r="H2958">
        <v>0.4037</v>
      </c>
      <c r="I2958">
        <v>0.4037</v>
      </c>
      <c r="J2958">
        <v>0.4037</v>
      </c>
      <c r="K2958">
        <v>0.4037</v>
      </c>
      <c r="L2958">
        <v>0.4037</v>
      </c>
    </row>
    <row r="2959" spans="1:12" x14ac:dyDescent="0.45">
      <c r="A2959" t="s">
        <v>2025</v>
      </c>
      <c r="B2959">
        <v>2013</v>
      </c>
      <c r="C2959" t="s">
        <v>2011</v>
      </c>
      <c r="D2959">
        <v>2.3599999999999999E-2</v>
      </c>
      <c r="E2959">
        <v>2.3599999999999999E-2</v>
      </c>
      <c r="F2959">
        <v>2.3599999999999999E-2</v>
      </c>
      <c r="G2959">
        <v>2.3599999999999999E-2</v>
      </c>
      <c r="H2959">
        <v>2.3599999999999999E-2</v>
      </c>
      <c r="I2959">
        <v>2.3599999999999999E-2</v>
      </c>
      <c r="J2959">
        <v>2.3599999999999999E-2</v>
      </c>
      <c r="K2959">
        <v>2.3599999999999999E-2</v>
      </c>
      <c r="L2959">
        <v>2.3599999999999999E-2</v>
      </c>
    </row>
    <row r="2960" spans="1:12" x14ac:dyDescent="0.45">
      <c r="A2960" t="s">
        <v>2025</v>
      </c>
      <c r="B2960">
        <v>2013</v>
      </c>
      <c r="C2960" t="s">
        <v>2006</v>
      </c>
      <c r="D2960">
        <v>0.62</v>
      </c>
      <c r="E2960">
        <v>0.62</v>
      </c>
      <c r="F2960">
        <v>0.62</v>
      </c>
      <c r="G2960">
        <v>0.62</v>
      </c>
      <c r="H2960">
        <v>0.62</v>
      </c>
      <c r="I2960">
        <v>0.62</v>
      </c>
      <c r="J2960">
        <v>0.62</v>
      </c>
      <c r="K2960">
        <v>0.62</v>
      </c>
      <c r="L2960">
        <v>0.62</v>
      </c>
    </row>
    <row r="2961" spans="1:12" x14ac:dyDescent="0.45">
      <c r="A2961" t="s">
        <v>2025</v>
      </c>
      <c r="B2961">
        <v>2013</v>
      </c>
      <c r="C2961" t="s">
        <v>2010</v>
      </c>
      <c r="D2961">
        <v>0.1172</v>
      </c>
      <c r="E2961">
        <v>0.1172</v>
      </c>
      <c r="F2961">
        <v>0.1172</v>
      </c>
      <c r="G2961">
        <v>0.1172</v>
      </c>
      <c r="H2961">
        <v>0.1172</v>
      </c>
      <c r="I2961">
        <v>0.1172</v>
      </c>
      <c r="J2961">
        <v>0.1172</v>
      </c>
      <c r="K2961">
        <v>0.1172</v>
      </c>
      <c r="L2961">
        <v>0.1172</v>
      </c>
    </row>
    <row r="2962" spans="1:12" x14ac:dyDescent="0.45">
      <c r="A2962" t="s">
        <v>2025</v>
      </c>
      <c r="B2962">
        <v>2013</v>
      </c>
      <c r="C2962" t="s">
        <v>2005</v>
      </c>
      <c r="D2962">
        <v>1.4594</v>
      </c>
      <c r="E2962">
        <v>1.4594</v>
      </c>
      <c r="F2962">
        <v>1.4594</v>
      </c>
      <c r="G2962">
        <v>1.4594</v>
      </c>
      <c r="H2962">
        <v>1.4594</v>
      </c>
      <c r="I2962">
        <v>1.4594</v>
      </c>
      <c r="J2962">
        <v>1.4594</v>
      </c>
      <c r="K2962">
        <v>1.4594</v>
      </c>
      <c r="L2962">
        <v>1.4594</v>
      </c>
    </row>
    <row r="2963" spans="1:12" x14ac:dyDescent="0.45">
      <c r="A2963" t="s">
        <v>2026</v>
      </c>
      <c r="B2963">
        <v>2013</v>
      </c>
      <c r="C2963" t="s">
        <v>2009</v>
      </c>
      <c r="D2963">
        <v>0.25850000000000001</v>
      </c>
      <c r="E2963">
        <v>0.25850000000000001</v>
      </c>
      <c r="F2963">
        <v>0.25850000000000001</v>
      </c>
      <c r="G2963">
        <v>0.25850000000000001</v>
      </c>
      <c r="H2963">
        <v>0.25850000000000001</v>
      </c>
      <c r="I2963">
        <v>0.25850000000000001</v>
      </c>
      <c r="J2963">
        <v>0.25850000000000001</v>
      </c>
      <c r="K2963">
        <v>0.25850000000000001</v>
      </c>
      <c r="L2963">
        <v>0.25850000000000001</v>
      </c>
    </row>
    <row r="2964" spans="1:12" x14ac:dyDescent="0.45">
      <c r="A2964" t="s">
        <v>2026</v>
      </c>
      <c r="B2964">
        <v>2013</v>
      </c>
      <c r="C2964" t="s">
        <v>2006</v>
      </c>
      <c r="D2964">
        <v>0.5948</v>
      </c>
      <c r="E2964">
        <v>0.5948</v>
      </c>
      <c r="F2964">
        <v>0.5948</v>
      </c>
      <c r="G2964">
        <v>0.5948</v>
      </c>
      <c r="H2964">
        <v>0.5948</v>
      </c>
      <c r="I2964">
        <v>0.5948</v>
      </c>
      <c r="J2964">
        <v>0.5948</v>
      </c>
      <c r="K2964">
        <v>0.5948</v>
      </c>
      <c r="L2964">
        <v>0.5948</v>
      </c>
    </row>
    <row r="2965" spans="1:12" x14ac:dyDescent="0.45">
      <c r="A2965" t="s">
        <v>2026</v>
      </c>
      <c r="B2965">
        <v>2013</v>
      </c>
      <c r="C2965" t="s">
        <v>2005</v>
      </c>
      <c r="D2965">
        <v>1.3793</v>
      </c>
      <c r="E2965">
        <v>1.3793</v>
      </c>
      <c r="F2965">
        <v>1.3793</v>
      </c>
      <c r="G2965">
        <v>1.3793</v>
      </c>
      <c r="H2965">
        <v>1.3793</v>
      </c>
      <c r="I2965">
        <v>1.3793</v>
      </c>
      <c r="J2965">
        <v>1.3793</v>
      </c>
      <c r="K2965">
        <v>1.3793</v>
      </c>
      <c r="L2965">
        <v>1.3793</v>
      </c>
    </row>
    <row r="2966" spans="1:12" x14ac:dyDescent="0.45">
      <c r="A2966" t="s">
        <v>2026</v>
      </c>
      <c r="B2966">
        <v>2013</v>
      </c>
      <c r="C2966" t="s">
        <v>2010</v>
      </c>
      <c r="D2966">
        <v>0.1099</v>
      </c>
      <c r="E2966">
        <v>0.1099</v>
      </c>
      <c r="F2966">
        <v>0.1099</v>
      </c>
      <c r="G2966">
        <v>0.1099</v>
      </c>
      <c r="H2966">
        <v>0.1099</v>
      </c>
      <c r="I2966">
        <v>0.1099</v>
      </c>
      <c r="J2966">
        <v>0.1099</v>
      </c>
      <c r="K2966">
        <v>0.1099</v>
      </c>
      <c r="L2966">
        <v>0.1099</v>
      </c>
    </row>
    <row r="2967" spans="1:12" x14ac:dyDescent="0.45">
      <c r="A2967" t="s">
        <v>2026</v>
      </c>
      <c r="B2967">
        <v>2013</v>
      </c>
      <c r="C2967" t="s">
        <v>2008</v>
      </c>
      <c r="D2967">
        <v>0.37869999999999998</v>
      </c>
      <c r="E2967">
        <v>0.37869999999999998</v>
      </c>
      <c r="F2967">
        <v>0.37869999999999998</v>
      </c>
      <c r="G2967">
        <v>0.37869999999999998</v>
      </c>
      <c r="H2967">
        <v>0.37869999999999998</v>
      </c>
      <c r="I2967">
        <v>0.37869999999999998</v>
      </c>
      <c r="J2967">
        <v>0.37869999999999998</v>
      </c>
      <c r="K2967">
        <v>0.37869999999999998</v>
      </c>
      <c r="L2967">
        <v>0.37869999999999998</v>
      </c>
    </row>
    <row r="2968" spans="1:12" x14ac:dyDescent="0.45">
      <c r="A2968" t="s">
        <v>2026</v>
      </c>
      <c r="B2968">
        <v>2013</v>
      </c>
      <c r="C2968" t="s">
        <v>2011</v>
      </c>
      <c r="D2968">
        <v>2.2200000000000001E-2</v>
      </c>
      <c r="E2968">
        <v>2.2200000000000001E-2</v>
      </c>
      <c r="F2968">
        <v>2.2200000000000001E-2</v>
      </c>
      <c r="G2968">
        <v>2.2200000000000001E-2</v>
      </c>
      <c r="H2968">
        <v>2.2200000000000001E-2</v>
      </c>
      <c r="I2968">
        <v>2.2200000000000001E-2</v>
      </c>
      <c r="J2968">
        <v>2.2200000000000001E-2</v>
      </c>
      <c r="K2968">
        <v>2.2200000000000001E-2</v>
      </c>
      <c r="L2968">
        <v>2.2200000000000001E-2</v>
      </c>
    </row>
    <row r="2969" spans="1:12" x14ac:dyDescent="0.45">
      <c r="A2969" t="s">
        <v>2026</v>
      </c>
      <c r="B2969">
        <v>2013</v>
      </c>
      <c r="C2969" t="s">
        <v>2007</v>
      </c>
      <c r="D2969">
        <v>1.52E-2</v>
      </c>
      <c r="E2969">
        <v>1.52E-2</v>
      </c>
      <c r="F2969">
        <v>1.52E-2</v>
      </c>
      <c r="G2969">
        <v>1.52E-2</v>
      </c>
      <c r="H2969">
        <v>1.52E-2</v>
      </c>
      <c r="I2969">
        <v>1.52E-2</v>
      </c>
      <c r="J2969">
        <v>1.52E-2</v>
      </c>
      <c r="K2969">
        <v>1.52E-2</v>
      </c>
      <c r="L2969">
        <v>1.52E-2</v>
      </c>
    </row>
    <row r="2970" spans="1:12" x14ac:dyDescent="0.45">
      <c r="A2970" t="s">
        <v>2027</v>
      </c>
      <c r="B2970">
        <v>2013</v>
      </c>
      <c r="C2970" t="s">
        <v>2007</v>
      </c>
      <c r="D2970">
        <v>2.3099999999999999E-2</v>
      </c>
      <c r="E2970">
        <v>2.3099999999999999E-2</v>
      </c>
      <c r="F2970">
        <v>2.3099999999999999E-2</v>
      </c>
      <c r="G2970">
        <v>2.3099999999999999E-2</v>
      </c>
      <c r="H2970">
        <v>2.3099999999999999E-2</v>
      </c>
      <c r="I2970">
        <v>2.3099999999999999E-2</v>
      </c>
      <c r="J2970">
        <v>2.3099999999999999E-2</v>
      </c>
      <c r="K2970">
        <v>2.3099999999999999E-2</v>
      </c>
      <c r="L2970">
        <v>2.3099999999999999E-2</v>
      </c>
    </row>
    <row r="2971" spans="1:12" x14ac:dyDescent="0.45">
      <c r="A2971" t="s">
        <v>2027</v>
      </c>
      <c r="B2971">
        <v>2013</v>
      </c>
      <c r="C2971" t="s">
        <v>2008</v>
      </c>
      <c r="D2971">
        <v>0.57689999999999997</v>
      </c>
      <c r="E2971">
        <v>0.57689999999999997</v>
      </c>
      <c r="F2971">
        <v>0.57689999999999997</v>
      </c>
      <c r="G2971">
        <v>0.57689999999999997</v>
      </c>
      <c r="H2971">
        <v>0.57689999999999997</v>
      </c>
      <c r="I2971">
        <v>0.57689999999999997</v>
      </c>
      <c r="J2971">
        <v>0.57689999999999997</v>
      </c>
      <c r="K2971">
        <v>0.57689999999999997</v>
      </c>
      <c r="L2971">
        <v>0.57689999999999997</v>
      </c>
    </row>
    <row r="2972" spans="1:12" x14ac:dyDescent="0.45">
      <c r="A2972" t="s">
        <v>2027</v>
      </c>
      <c r="B2972">
        <v>2013</v>
      </c>
      <c r="C2972" t="s">
        <v>2011</v>
      </c>
      <c r="D2972">
        <v>3.3799999999999997E-2</v>
      </c>
      <c r="E2972">
        <v>3.3799999999999997E-2</v>
      </c>
      <c r="F2972">
        <v>3.3799999999999997E-2</v>
      </c>
      <c r="G2972">
        <v>3.3799999999999997E-2</v>
      </c>
      <c r="H2972">
        <v>3.3799999999999997E-2</v>
      </c>
      <c r="I2972">
        <v>3.3799999999999997E-2</v>
      </c>
      <c r="J2972">
        <v>3.3799999999999997E-2</v>
      </c>
      <c r="K2972">
        <v>3.3799999999999997E-2</v>
      </c>
      <c r="L2972">
        <v>3.3799999999999997E-2</v>
      </c>
    </row>
    <row r="2973" spans="1:12" x14ac:dyDescent="0.45">
      <c r="A2973" t="s">
        <v>2027</v>
      </c>
      <c r="B2973">
        <v>2013</v>
      </c>
      <c r="C2973" t="s">
        <v>2006</v>
      </c>
      <c r="D2973">
        <v>0.95620000000000005</v>
      </c>
      <c r="E2973">
        <v>0.95620000000000005</v>
      </c>
      <c r="F2973">
        <v>0.95620000000000005</v>
      </c>
      <c r="G2973">
        <v>0.95620000000000005</v>
      </c>
      <c r="H2973">
        <v>0.95620000000000005</v>
      </c>
      <c r="I2973">
        <v>0.95620000000000005</v>
      </c>
      <c r="J2973">
        <v>0.95620000000000005</v>
      </c>
      <c r="K2973">
        <v>0.95620000000000005</v>
      </c>
      <c r="L2973">
        <v>0.95620000000000005</v>
      </c>
    </row>
    <row r="2974" spans="1:12" x14ac:dyDescent="0.45">
      <c r="A2974" t="s">
        <v>2027</v>
      </c>
      <c r="B2974">
        <v>2013</v>
      </c>
      <c r="C2974" t="s">
        <v>2010</v>
      </c>
      <c r="D2974">
        <v>0.16750000000000001</v>
      </c>
      <c r="E2974">
        <v>0.16750000000000001</v>
      </c>
      <c r="F2974">
        <v>0.16750000000000001</v>
      </c>
      <c r="G2974">
        <v>0.16750000000000001</v>
      </c>
      <c r="H2974">
        <v>0.16750000000000001</v>
      </c>
      <c r="I2974">
        <v>0.16750000000000001</v>
      </c>
      <c r="J2974">
        <v>0.16750000000000001</v>
      </c>
      <c r="K2974">
        <v>0.16750000000000001</v>
      </c>
      <c r="L2974">
        <v>0.16750000000000001</v>
      </c>
    </row>
    <row r="2975" spans="1:12" x14ac:dyDescent="0.45">
      <c r="A2975" t="s">
        <v>2027</v>
      </c>
      <c r="B2975">
        <v>2013</v>
      </c>
      <c r="C2975" t="s">
        <v>2005</v>
      </c>
      <c r="D2975">
        <v>2.1816</v>
      </c>
      <c r="E2975">
        <v>2.1816</v>
      </c>
      <c r="F2975">
        <v>2.1816</v>
      </c>
      <c r="G2975">
        <v>2.1816</v>
      </c>
      <c r="H2975">
        <v>2.1816</v>
      </c>
      <c r="I2975">
        <v>2.1816</v>
      </c>
      <c r="J2975">
        <v>2.1816</v>
      </c>
      <c r="K2975">
        <v>2.1816</v>
      </c>
      <c r="L2975">
        <v>2.1816</v>
      </c>
    </row>
    <row r="2976" spans="1:12" x14ac:dyDescent="0.45">
      <c r="A2976" t="s">
        <v>2027</v>
      </c>
      <c r="B2976">
        <v>2013</v>
      </c>
      <c r="C2976" t="s">
        <v>2009</v>
      </c>
      <c r="D2976">
        <v>0.42409999999999998</v>
      </c>
      <c r="E2976">
        <v>0.42409999999999998</v>
      </c>
      <c r="F2976">
        <v>0.42409999999999998</v>
      </c>
      <c r="G2976">
        <v>0.42409999999999998</v>
      </c>
      <c r="H2976">
        <v>0.42409999999999998</v>
      </c>
      <c r="I2976">
        <v>0.42409999999999998</v>
      </c>
      <c r="J2976">
        <v>0.42409999999999998</v>
      </c>
      <c r="K2976">
        <v>0.42409999999999998</v>
      </c>
      <c r="L2976">
        <v>0.42409999999999998</v>
      </c>
    </row>
    <row r="2977" spans="1:12" x14ac:dyDescent="0.45">
      <c r="A2977" t="s">
        <v>2028</v>
      </c>
      <c r="B2977">
        <v>2013</v>
      </c>
      <c r="C2977" t="s">
        <v>2011</v>
      </c>
      <c r="D2977">
        <v>3.6400000000000002E-2</v>
      </c>
      <c r="E2977">
        <v>3.6400000000000002E-2</v>
      </c>
      <c r="F2977">
        <v>3.6400000000000002E-2</v>
      </c>
      <c r="G2977">
        <v>3.6400000000000002E-2</v>
      </c>
      <c r="H2977">
        <v>3.6400000000000002E-2</v>
      </c>
      <c r="I2977">
        <v>3.6400000000000002E-2</v>
      </c>
      <c r="J2977">
        <v>3.6400000000000002E-2</v>
      </c>
      <c r="K2977">
        <v>3.6400000000000002E-2</v>
      </c>
      <c r="L2977">
        <v>3.6400000000000002E-2</v>
      </c>
    </row>
    <row r="2978" spans="1:12" x14ac:dyDescent="0.45">
      <c r="A2978" t="s">
        <v>2028</v>
      </c>
      <c r="B2978">
        <v>2013</v>
      </c>
      <c r="C2978" t="s">
        <v>2008</v>
      </c>
      <c r="D2978">
        <v>0.62129999999999996</v>
      </c>
      <c r="E2978">
        <v>0.62129999999999996</v>
      </c>
      <c r="F2978">
        <v>0.62129999999999996</v>
      </c>
      <c r="G2978">
        <v>0.62129999999999996</v>
      </c>
      <c r="H2978">
        <v>0.62129999999999996</v>
      </c>
      <c r="I2978">
        <v>0.62129999999999996</v>
      </c>
      <c r="J2978">
        <v>0.62129999999999996</v>
      </c>
      <c r="K2978">
        <v>0.62129999999999996</v>
      </c>
      <c r="L2978">
        <v>0.62129999999999996</v>
      </c>
    </row>
    <row r="2979" spans="1:12" x14ac:dyDescent="0.45">
      <c r="A2979" t="s">
        <v>2028</v>
      </c>
      <c r="B2979">
        <v>2013</v>
      </c>
      <c r="C2979" t="s">
        <v>2010</v>
      </c>
      <c r="D2979">
        <v>0.1804</v>
      </c>
      <c r="E2979">
        <v>0.1804</v>
      </c>
      <c r="F2979">
        <v>0.1804</v>
      </c>
      <c r="G2979">
        <v>0.1804</v>
      </c>
      <c r="H2979">
        <v>0.1804</v>
      </c>
      <c r="I2979">
        <v>0.1804</v>
      </c>
      <c r="J2979">
        <v>0.1804</v>
      </c>
      <c r="K2979">
        <v>0.1804</v>
      </c>
      <c r="L2979">
        <v>0.1804</v>
      </c>
    </row>
    <row r="2980" spans="1:12" x14ac:dyDescent="0.45">
      <c r="A2980" t="s">
        <v>2028</v>
      </c>
      <c r="B2980">
        <v>2013</v>
      </c>
      <c r="C2980" t="s">
        <v>2006</v>
      </c>
      <c r="D2980">
        <v>0.93230000000000002</v>
      </c>
      <c r="E2980">
        <v>0.93230000000000002</v>
      </c>
      <c r="F2980">
        <v>0.93230000000000002</v>
      </c>
      <c r="G2980">
        <v>0.93230000000000002</v>
      </c>
      <c r="H2980">
        <v>0.93230000000000002</v>
      </c>
      <c r="I2980">
        <v>0.93230000000000002</v>
      </c>
      <c r="J2980">
        <v>0.93230000000000002</v>
      </c>
      <c r="K2980">
        <v>0.93230000000000002</v>
      </c>
      <c r="L2980">
        <v>0.93230000000000002</v>
      </c>
    </row>
    <row r="2981" spans="1:12" x14ac:dyDescent="0.45">
      <c r="A2981" t="s">
        <v>2028</v>
      </c>
      <c r="B2981">
        <v>2013</v>
      </c>
      <c r="C2981" t="s">
        <v>2007</v>
      </c>
      <c r="D2981">
        <v>2.4899999999999999E-2</v>
      </c>
      <c r="E2981">
        <v>2.4899999999999999E-2</v>
      </c>
      <c r="F2981">
        <v>2.4899999999999999E-2</v>
      </c>
      <c r="G2981">
        <v>2.4899999999999999E-2</v>
      </c>
      <c r="H2981">
        <v>2.4899999999999999E-2</v>
      </c>
      <c r="I2981">
        <v>2.4899999999999999E-2</v>
      </c>
      <c r="J2981">
        <v>2.4899999999999999E-2</v>
      </c>
      <c r="K2981">
        <v>2.4899999999999999E-2</v>
      </c>
      <c r="L2981">
        <v>2.4899999999999999E-2</v>
      </c>
    </row>
    <row r="2982" spans="1:12" x14ac:dyDescent="0.45">
      <c r="A2982" t="s">
        <v>2028</v>
      </c>
      <c r="B2982">
        <v>2013</v>
      </c>
      <c r="C2982" t="s">
        <v>2005</v>
      </c>
      <c r="D2982">
        <v>2.2402000000000002</v>
      </c>
      <c r="E2982">
        <v>2.2402000000000002</v>
      </c>
      <c r="F2982">
        <v>2.2402000000000002</v>
      </c>
      <c r="G2982">
        <v>2.2402000000000002</v>
      </c>
      <c r="H2982">
        <v>2.2402000000000002</v>
      </c>
      <c r="I2982">
        <v>2.2402000000000002</v>
      </c>
      <c r="J2982">
        <v>2.2402000000000002</v>
      </c>
      <c r="K2982">
        <v>2.2402000000000002</v>
      </c>
      <c r="L2982">
        <v>2.2402000000000002</v>
      </c>
    </row>
    <row r="2983" spans="1:12" x14ac:dyDescent="0.45">
      <c r="A2983" t="s">
        <v>2028</v>
      </c>
      <c r="B2983">
        <v>2013</v>
      </c>
      <c r="C2983" t="s">
        <v>2009</v>
      </c>
      <c r="D2983">
        <v>0.44490000000000002</v>
      </c>
      <c r="E2983">
        <v>0.44490000000000002</v>
      </c>
      <c r="F2983">
        <v>0.44490000000000002</v>
      </c>
      <c r="G2983">
        <v>0.44490000000000002</v>
      </c>
      <c r="H2983">
        <v>0.44490000000000002</v>
      </c>
      <c r="I2983">
        <v>0.44490000000000002</v>
      </c>
      <c r="J2983">
        <v>0.44490000000000002</v>
      </c>
      <c r="K2983">
        <v>0.44490000000000002</v>
      </c>
      <c r="L2983">
        <v>0.44490000000000002</v>
      </c>
    </row>
    <row r="2984" spans="1:12" x14ac:dyDescent="0.45">
      <c r="A2984" t="s">
        <v>2029</v>
      </c>
      <c r="B2984">
        <v>2013</v>
      </c>
      <c r="C2984" t="s">
        <v>2009</v>
      </c>
      <c r="D2984">
        <v>0.11459999999999999</v>
      </c>
      <c r="E2984">
        <v>0.11459999999999999</v>
      </c>
      <c r="F2984">
        <v>0.11459999999999999</v>
      </c>
      <c r="G2984">
        <v>0.11459999999999999</v>
      </c>
      <c r="H2984">
        <v>0.11459999999999999</v>
      </c>
      <c r="I2984">
        <v>0.11459999999999999</v>
      </c>
      <c r="J2984">
        <v>0.11459999999999999</v>
      </c>
      <c r="K2984">
        <v>0.11459999999999999</v>
      </c>
      <c r="L2984">
        <v>0.11459999999999999</v>
      </c>
    </row>
    <row r="2985" spans="1:12" x14ac:dyDescent="0.45">
      <c r="A2985" t="s">
        <v>2029</v>
      </c>
      <c r="B2985">
        <v>2013</v>
      </c>
      <c r="C2985" t="s">
        <v>2007</v>
      </c>
      <c r="D2985">
        <v>7.4000000000000003E-3</v>
      </c>
      <c r="E2985">
        <v>7.4000000000000003E-3</v>
      </c>
      <c r="F2985">
        <v>7.4000000000000003E-3</v>
      </c>
      <c r="G2985">
        <v>7.4000000000000003E-3</v>
      </c>
      <c r="H2985">
        <v>7.4000000000000003E-3</v>
      </c>
      <c r="I2985">
        <v>7.4000000000000003E-3</v>
      </c>
      <c r="J2985">
        <v>7.4000000000000003E-3</v>
      </c>
      <c r="K2985">
        <v>7.4000000000000003E-3</v>
      </c>
      <c r="L2985">
        <v>7.4000000000000003E-3</v>
      </c>
    </row>
    <row r="2986" spans="1:12" x14ac:dyDescent="0.45">
      <c r="A2986" t="s">
        <v>2029</v>
      </c>
      <c r="B2986">
        <v>2013</v>
      </c>
      <c r="C2986" t="s">
        <v>2005</v>
      </c>
      <c r="D2986">
        <v>0.65239999999999998</v>
      </c>
      <c r="E2986">
        <v>0.65239999999999998</v>
      </c>
      <c r="F2986">
        <v>0.65239999999999998</v>
      </c>
      <c r="G2986">
        <v>0.65239999999999998</v>
      </c>
      <c r="H2986">
        <v>0.65239999999999998</v>
      </c>
      <c r="I2986">
        <v>0.65239999999999998</v>
      </c>
      <c r="J2986">
        <v>0.65239999999999998</v>
      </c>
      <c r="K2986">
        <v>0.65239999999999998</v>
      </c>
      <c r="L2986">
        <v>0.65239999999999998</v>
      </c>
    </row>
    <row r="2987" spans="1:12" x14ac:dyDescent="0.45">
      <c r="A2987" t="s">
        <v>2029</v>
      </c>
      <c r="B2987">
        <v>2013</v>
      </c>
      <c r="C2987" t="s">
        <v>2010</v>
      </c>
      <c r="D2987">
        <v>5.3400000000000003E-2</v>
      </c>
      <c r="E2987">
        <v>5.3400000000000003E-2</v>
      </c>
      <c r="F2987">
        <v>5.3400000000000003E-2</v>
      </c>
      <c r="G2987">
        <v>5.3400000000000003E-2</v>
      </c>
      <c r="H2987">
        <v>5.3400000000000003E-2</v>
      </c>
      <c r="I2987">
        <v>5.3400000000000003E-2</v>
      </c>
      <c r="J2987">
        <v>5.3400000000000003E-2</v>
      </c>
      <c r="K2987">
        <v>5.3400000000000003E-2</v>
      </c>
      <c r="L2987">
        <v>5.3400000000000003E-2</v>
      </c>
    </row>
    <row r="2988" spans="1:12" x14ac:dyDescent="0.45">
      <c r="A2988" t="s">
        <v>2029</v>
      </c>
      <c r="B2988">
        <v>2013</v>
      </c>
      <c r="C2988" t="s">
        <v>2006</v>
      </c>
      <c r="D2988">
        <v>0.28220000000000001</v>
      </c>
      <c r="E2988">
        <v>0.28220000000000001</v>
      </c>
      <c r="F2988">
        <v>0.28220000000000001</v>
      </c>
      <c r="G2988">
        <v>0.28220000000000001</v>
      </c>
      <c r="H2988">
        <v>0.28220000000000001</v>
      </c>
      <c r="I2988">
        <v>0.28220000000000001</v>
      </c>
      <c r="J2988">
        <v>0.28220000000000001</v>
      </c>
      <c r="K2988">
        <v>0.28220000000000001</v>
      </c>
      <c r="L2988">
        <v>0.28220000000000001</v>
      </c>
    </row>
    <row r="2989" spans="1:12" x14ac:dyDescent="0.45">
      <c r="A2989" t="s">
        <v>2029</v>
      </c>
      <c r="B2989">
        <v>2013</v>
      </c>
      <c r="C2989" t="s">
        <v>2008</v>
      </c>
      <c r="D2989">
        <v>0.184</v>
      </c>
      <c r="E2989">
        <v>0.184</v>
      </c>
      <c r="F2989">
        <v>0.184</v>
      </c>
      <c r="G2989">
        <v>0.184</v>
      </c>
      <c r="H2989">
        <v>0.184</v>
      </c>
      <c r="I2989">
        <v>0.184</v>
      </c>
      <c r="J2989">
        <v>0.184</v>
      </c>
      <c r="K2989">
        <v>0.184</v>
      </c>
      <c r="L2989">
        <v>0.184</v>
      </c>
    </row>
    <row r="2990" spans="1:12" x14ac:dyDescent="0.45">
      <c r="A2990" t="s">
        <v>2029</v>
      </c>
      <c r="B2990">
        <v>2013</v>
      </c>
      <c r="C2990" t="s">
        <v>2011</v>
      </c>
      <c r="D2990">
        <v>1.0800000000000001E-2</v>
      </c>
      <c r="E2990">
        <v>1.0800000000000001E-2</v>
      </c>
      <c r="F2990">
        <v>1.0800000000000001E-2</v>
      </c>
      <c r="G2990">
        <v>1.0800000000000001E-2</v>
      </c>
      <c r="H2990">
        <v>1.0800000000000001E-2</v>
      </c>
      <c r="I2990">
        <v>1.0800000000000001E-2</v>
      </c>
      <c r="J2990">
        <v>1.0800000000000001E-2</v>
      </c>
      <c r="K2990">
        <v>1.0800000000000001E-2</v>
      </c>
      <c r="L2990">
        <v>1.0800000000000001E-2</v>
      </c>
    </row>
    <row r="2991" spans="1:12" x14ac:dyDescent="0.45">
      <c r="A2991" t="s">
        <v>2030</v>
      </c>
      <c r="B2991">
        <v>2013</v>
      </c>
      <c r="C2991" t="s">
        <v>2006</v>
      </c>
      <c r="D2991">
        <v>1.1456999999999999</v>
      </c>
      <c r="E2991">
        <v>1.1456999999999999</v>
      </c>
      <c r="F2991">
        <v>1.1456999999999999</v>
      </c>
      <c r="G2991">
        <v>1.1456999999999999</v>
      </c>
      <c r="H2991">
        <v>1.1456999999999999</v>
      </c>
      <c r="I2991">
        <v>1.1456999999999999</v>
      </c>
      <c r="J2991">
        <v>1.1456999999999999</v>
      </c>
      <c r="K2991">
        <v>1.1456999999999999</v>
      </c>
      <c r="L2991">
        <v>1.1456999999999999</v>
      </c>
    </row>
    <row r="2992" spans="1:12" x14ac:dyDescent="0.45">
      <c r="A2992" t="s">
        <v>2030</v>
      </c>
      <c r="B2992">
        <v>2013</v>
      </c>
      <c r="C2992" t="s">
        <v>2010</v>
      </c>
      <c r="D2992">
        <v>0.2361</v>
      </c>
      <c r="E2992">
        <v>0.2361</v>
      </c>
      <c r="F2992">
        <v>0.2361</v>
      </c>
      <c r="G2992">
        <v>0.2361</v>
      </c>
      <c r="H2992">
        <v>0.2361</v>
      </c>
      <c r="I2992">
        <v>0.2361</v>
      </c>
      <c r="J2992">
        <v>0.2361</v>
      </c>
      <c r="K2992">
        <v>0.2361</v>
      </c>
      <c r="L2992">
        <v>0.2361</v>
      </c>
    </row>
    <row r="2993" spans="1:12" x14ac:dyDescent="0.45">
      <c r="A2993" t="s">
        <v>2030</v>
      </c>
      <c r="B2993">
        <v>2013</v>
      </c>
      <c r="C2993" t="s">
        <v>2005</v>
      </c>
      <c r="D2993">
        <v>2.8306</v>
      </c>
      <c r="E2993">
        <v>2.8306</v>
      </c>
      <c r="F2993">
        <v>2.8306</v>
      </c>
      <c r="G2993">
        <v>2.8306</v>
      </c>
      <c r="H2993">
        <v>2.8306</v>
      </c>
      <c r="I2993">
        <v>2.8306</v>
      </c>
      <c r="J2993">
        <v>2.8306</v>
      </c>
      <c r="K2993">
        <v>2.8306</v>
      </c>
      <c r="L2993">
        <v>2.8306</v>
      </c>
    </row>
    <row r="2994" spans="1:12" x14ac:dyDescent="0.45">
      <c r="A2994" t="s">
        <v>2030</v>
      </c>
      <c r="B2994">
        <v>2013</v>
      </c>
      <c r="C2994" t="s">
        <v>2007</v>
      </c>
      <c r="D2994">
        <v>3.2599999999999997E-2</v>
      </c>
      <c r="E2994">
        <v>3.2599999999999997E-2</v>
      </c>
      <c r="F2994">
        <v>3.2599999999999997E-2</v>
      </c>
      <c r="G2994">
        <v>3.2599999999999997E-2</v>
      </c>
      <c r="H2994">
        <v>3.2599999999999997E-2</v>
      </c>
      <c r="I2994">
        <v>3.2599999999999997E-2</v>
      </c>
      <c r="J2994">
        <v>3.2599999999999997E-2</v>
      </c>
      <c r="K2994">
        <v>3.2599999999999997E-2</v>
      </c>
      <c r="L2994">
        <v>3.2599999999999997E-2</v>
      </c>
    </row>
    <row r="2995" spans="1:12" x14ac:dyDescent="0.45">
      <c r="A2995" t="s">
        <v>2030</v>
      </c>
      <c r="B2995">
        <v>2013</v>
      </c>
      <c r="C2995" t="s">
        <v>2011</v>
      </c>
      <c r="D2995">
        <v>4.7600000000000003E-2</v>
      </c>
      <c r="E2995">
        <v>4.7600000000000003E-2</v>
      </c>
      <c r="F2995">
        <v>4.7600000000000003E-2</v>
      </c>
      <c r="G2995">
        <v>4.7600000000000003E-2</v>
      </c>
      <c r="H2995">
        <v>4.7600000000000003E-2</v>
      </c>
      <c r="I2995">
        <v>4.7600000000000003E-2</v>
      </c>
      <c r="J2995">
        <v>4.7600000000000003E-2</v>
      </c>
      <c r="K2995">
        <v>4.7600000000000003E-2</v>
      </c>
      <c r="L2995">
        <v>4.7600000000000003E-2</v>
      </c>
    </row>
    <row r="2996" spans="1:12" x14ac:dyDescent="0.45">
      <c r="A2996" t="s">
        <v>2030</v>
      </c>
      <c r="B2996">
        <v>2013</v>
      </c>
      <c r="C2996" t="s">
        <v>2009</v>
      </c>
      <c r="D2996">
        <v>0.5554</v>
      </c>
      <c r="E2996">
        <v>0.5554</v>
      </c>
      <c r="F2996">
        <v>0.5554</v>
      </c>
      <c r="G2996">
        <v>0.5554</v>
      </c>
      <c r="H2996">
        <v>0.5554</v>
      </c>
      <c r="I2996">
        <v>0.5554</v>
      </c>
      <c r="J2996">
        <v>0.5554</v>
      </c>
      <c r="K2996">
        <v>0.5554</v>
      </c>
      <c r="L2996">
        <v>0.5554</v>
      </c>
    </row>
    <row r="2997" spans="1:12" x14ac:dyDescent="0.45">
      <c r="A2997" t="s">
        <v>2030</v>
      </c>
      <c r="B2997">
        <v>2013</v>
      </c>
      <c r="C2997" t="s">
        <v>2008</v>
      </c>
      <c r="D2997">
        <v>0.81320000000000003</v>
      </c>
      <c r="E2997">
        <v>0.81320000000000003</v>
      </c>
      <c r="F2997">
        <v>0.81320000000000003</v>
      </c>
      <c r="G2997">
        <v>0.81320000000000003</v>
      </c>
      <c r="H2997">
        <v>0.81320000000000003</v>
      </c>
      <c r="I2997">
        <v>0.81320000000000003</v>
      </c>
      <c r="J2997">
        <v>0.81320000000000003</v>
      </c>
      <c r="K2997">
        <v>0.81320000000000003</v>
      </c>
      <c r="L2997">
        <v>0.81320000000000003</v>
      </c>
    </row>
    <row r="2998" spans="1:12" x14ac:dyDescent="0.45">
      <c r="A2998" t="s">
        <v>2031</v>
      </c>
      <c r="B2998">
        <v>2013</v>
      </c>
      <c r="C2998" t="s">
        <v>2010</v>
      </c>
      <c r="D2998">
        <v>0.26050000000000001</v>
      </c>
      <c r="E2998">
        <v>0.26050000000000001</v>
      </c>
      <c r="F2998">
        <v>0.26050000000000001</v>
      </c>
      <c r="G2998">
        <v>0.26050000000000001</v>
      </c>
      <c r="H2998">
        <v>0.26050000000000001</v>
      </c>
      <c r="I2998">
        <v>0.26050000000000001</v>
      </c>
      <c r="J2998">
        <v>0.26050000000000001</v>
      </c>
      <c r="K2998">
        <v>0.26050000000000001</v>
      </c>
      <c r="L2998">
        <v>0.26050000000000001</v>
      </c>
    </row>
    <row r="2999" spans="1:12" x14ac:dyDescent="0.45">
      <c r="A2999" t="s">
        <v>2031</v>
      </c>
      <c r="B2999">
        <v>2013</v>
      </c>
      <c r="C2999" t="s">
        <v>2007</v>
      </c>
      <c r="D2999">
        <v>3.5900000000000001E-2</v>
      </c>
      <c r="E2999">
        <v>3.5900000000000001E-2</v>
      </c>
      <c r="F2999">
        <v>3.5900000000000001E-2</v>
      </c>
      <c r="G2999">
        <v>3.5900000000000001E-2</v>
      </c>
      <c r="H2999">
        <v>3.5900000000000001E-2</v>
      </c>
      <c r="I2999">
        <v>3.5900000000000001E-2</v>
      </c>
      <c r="J2999">
        <v>3.5900000000000001E-2</v>
      </c>
      <c r="K2999">
        <v>3.5900000000000001E-2</v>
      </c>
      <c r="L2999">
        <v>3.5900000000000001E-2</v>
      </c>
    </row>
    <row r="3000" spans="1:12" x14ac:dyDescent="0.45">
      <c r="A3000" t="s">
        <v>2031</v>
      </c>
      <c r="B3000">
        <v>2013</v>
      </c>
      <c r="C3000" t="s">
        <v>2005</v>
      </c>
      <c r="D3000">
        <v>2.8843000000000001</v>
      </c>
      <c r="E3000">
        <v>2.8843000000000001</v>
      </c>
      <c r="F3000">
        <v>2.8843000000000001</v>
      </c>
      <c r="G3000">
        <v>2.8843000000000001</v>
      </c>
      <c r="H3000">
        <v>2.8843000000000001</v>
      </c>
      <c r="I3000">
        <v>2.8843000000000001</v>
      </c>
      <c r="J3000">
        <v>2.8843000000000001</v>
      </c>
      <c r="K3000">
        <v>2.8843000000000001</v>
      </c>
      <c r="L3000">
        <v>2.8843000000000001</v>
      </c>
    </row>
    <row r="3001" spans="1:12" x14ac:dyDescent="0.45">
      <c r="A3001" t="s">
        <v>2031</v>
      </c>
      <c r="B3001">
        <v>2013</v>
      </c>
      <c r="C3001" t="s">
        <v>2009</v>
      </c>
      <c r="D3001">
        <v>0.50319999999999998</v>
      </c>
      <c r="E3001">
        <v>0.50319999999999998</v>
      </c>
      <c r="F3001">
        <v>0.50319999999999998</v>
      </c>
      <c r="G3001">
        <v>0.50319999999999998</v>
      </c>
      <c r="H3001">
        <v>0.50319999999999998</v>
      </c>
      <c r="I3001">
        <v>0.50319999999999998</v>
      </c>
      <c r="J3001">
        <v>0.50319999999999998</v>
      </c>
      <c r="K3001">
        <v>0.50319999999999998</v>
      </c>
      <c r="L3001">
        <v>0.50319999999999998</v>
      </c>
    </row>
    <row r="3002" spans="1:12" x14ac:dyDescent="0.45">
      <c r="A3002" t="s">
        <v>2031</v>
      </c>
      <c r="B3002">
        <v>2013</v>
      </c>
      <c r="C3002" t="s">
        <v>2006</v>
      </c>
      <c r="D3002">
        <v>1.135</v>
      </c>
      <c r="E3002">
        <v>1.135</v>
      </c>
      <c r="F3002">
        <v>1.135</v>
      </c>
      <c r="G3002">
        <v>1.135</v>
      </c>
      <c r="H3002">
        <v>1.135</v>
      </c>
      <c r="I3002">
        <v>1.135</v>
      </c>
      <c r="J3002">
        <v>1.135</v>
      </c>
      <c r="K3002">
        <v>1.135</v>
      </c>
      <c r="L3002">
        <v>1.135</v>
      </c>
    </row>
    <row r="3003" spans="1:12" x14ac:dyDescent="0.45">
      <c r="A3003" t="s">
        <v>2031</v>
      </c>
      <c r="B3003">
        <v>2013</v>
      </c>
      <c r="C3003" t="s">
        <v>2011</v>
      </c>
      <c r="D3003">
        <v>5.2499999999999998E-2</v>
      </c>
      <c r="E3003">
        <v>5.2499999999999998E-2</v>
      </c>
      <c r="F3003">
        <v>5.2499999999999998E-2</v>
      </c>
      <c r="G3003">
        <v>5.2499999999999998E-2</v>
      </c>
      <c r="H3003">
        <v>5.2499999999999998E-2</v>
      </c>
      <c r="I3003">
        <v>5.2499999999999998E-2</v>
      </c>
      <c r="J3003">
        <v>5.2499999999999998E-2</v>
      </c>
      <c r="K3003">
        <v>5.2499999999999998E-2</v>
      </c>
      <c r="L3003">
        <v>5.2499999999999998E-2</v>
      </c>
    </row>
    <row r="3004" spans="1:12" x14ac:dyDescent="0.45">
      <c r="A3004" t="s">
        <v>2031</v>
      </c>
      <c r="B3004">
        <v>2013</v>
      </c>
      <c r="C3004" t="s">
        <v>2008</v>
      </c>
      <c r="D3004">
        <v>0.8972</v>
      </c>
      <c r="E3004">
        <v>0.8972</v>
      </c>
      <c r="F3004">
        <v>0.8972</v>
      </c>
      <c r="G3004">
        <v>0.8972</v>
      </c>
      <c r="H3004">
        <v>0.8972</v>
      </c>
      <c r="I3004">
        <v>0.8972</v>
      </c>
      <c r="J3004">
        <v>0.8972</v>
      </c>
      <c r="K3004">
        <v>0.8972</v>
      </c>
      <c r="L3004">
        <v>0.8972</v>
      </c>
    </row>
    <row r="3005" spans="1:12" x14ac:dyDescent="0.45">
      <c r="A3005" t="s">
        <v>2032</v>
      </c>
      <c r="B3005">
        <v>2013</v>
      </c>
      <c r="C3005" t="s">
        <v>2008</v>
      </c>
      <c r="D3005">
        <v>1.4077999999999999</v>
      </c>
      <c r="E3005">
        <v>1.4077999999999999</v>
      </c>
      <c r="F3005">
        <v>1.4077999999999999</v>
      </c>
      <c r="G3005">
        <v>1.4077999999999999</v>
      </c>
      <c r="H3005">
        <v>1.4077999999999999</v>
      </c>
      <c r="I3005">
        <v>1.4077999999999999</v>
      </c>
      <c r="J3005">
        <v>1.4077999999999999</v>
      </c>
      <c r="K3005">
        <v>1.4077999999999999</v>
      </c>
      <c r="L3005">
        <v>1.4077999999999999</v>
      </c>
    </row>
    <row r="3006" spans="1:12" x14ac:dyDescent="0.45">
      <c r="A3006" t="s">
        <v>2032</v>
      </c>
      <c r="B3006">
        <v>2013</v>
      </c>
      <c r="C3006" t="s">
        <v>2005</v>
      </c>
      <c r="D3006">
        <v>4.9017999999999997</v>
      </c>
      <c r="E3006">
        <v>4.9017999999999997</v>
      </c>
      <c r="F3006">
        <v>4.9017999999999997</v>
      </c>
      <c r="G3006">
        <v>4.9017999999999997</v>
      </c>
      <c r="H3006">
        <v>4.9017999999999997</v>
      </c>
      <c r="I3006">
        <v>4.9017999999999997</v>
      </c>
      <c r="J3006">
        <v>4.9017999999999997</v>
      </c>
      <c r="K3006">
        <v>4.9017999999999997</v>
      </c>
      <c r="L3006">
        <v>4.9017999999999997</v>
      </c>
    </row>
    <row r="3007" spans="1:12" x14ac:dyDescent="0.45">
      <c r="A3007" t="s">
        <v>2032</v>
      </c>
      <c r="B3007">
        <v>2013</v>
      </c>
      <c r="C3007" t="s">
        <v>2011</v>
      </c>
      <c r="D3007">
        <v>8.2400000000000001E-2</v>
      </c>
      <c r="E3007">
        <v>8.2400000000000001E-2</v>
      </c>
      <c r="F3007">
        <v>8.2400000000000001E-2</v>
      </c>
      <c r="G3007">
        <v>8.2400000000000001E-2</v>
      </c>
      <c r="H3007">
        <v>8.2400000000000001E-2</v>
      </c>
      <c r="I3007">
        <v>8.2400000000000001E-2</v>
      </c>
      <c r="J3007">
        <v>8.2400000000000001E-2</v>
      </c>
      <c r="K3007">
        <v>8.2400000000000001E-2</v>
      </c>
      <c r="L3007">
        <v>8.2400000000000001E-2</v>
      </c>
    </row>
    <row r="3008" spans="1:12" x14ac:dyDescent="0.45">
      <c r="A3008" t="s">
        <v>2032</v>
      </c>
      <c r="B3008">
        <v>2013</v>
      </c>
      <c r="C3008" t="s">
        <v>2007</v>
      </c>
      <c r="D3008">
        <v>5.6399999999999999E-2</v>
      </c>
      <c r="E3008">
        <v>5.6399999999999999E-2</v>
      </c>
      <c r="F3008">
        <v>5.6399999999999999E-2</v>
      </c>
      <c r="G3008">
        <v>5.6399999999999999E-2</v>
      </c>
      <c r="H3008">
        <v>5.6399999999999999E-2</v>
      </c>
      <c r="I3008">
        <v>5.6399999999999999E-2</v>
      </c>
      <c r="J3008">
        <v>5.6399999999999999E-2</v>
      </c>
      <c r="K3008">
        <v>5.6399999999999999E-2</v>
      </c>
      <c r="L3008">
        <v>5.6399999999999999E-2</v>
      </c>
    </row>
    <row r="3009" spans="1:12" x14ac:dyDescent="0.45">
      <c r="A3009" t="s">
        <v>2032</v>
      </c>
      <c r="B3009">
        <v>2013</v>
      </c>
      <c r="C3009" t="s">
        <v>2009</v>
      </c>
      <c r="D3009">
        <v>0.95140000000000002</v>
      </c>
      <c r="E3009">
        <v>0.95140000000000002</v>
      </c>
      <c r="F3009">
        <v>0.95140000000000002</v>
      </c>
      <c r="G3009">
        <v>0.95140000000000002</v>
      </c>
      <c r="H3009">
        <v>0.95140000000000002</v>
      </c>
      <c r="I3009">
        <v>0.95140000000000002</v>
      </c>
      <c r="J3009">
        <v>0.95140000000000002</v>
      </c>
      <c r="K3009">
        <v>0.95140000000000002</v>
      </c>
      <c r="L3009">
        <v>0.95140000000000002</v>
      </c>
    </row>
    <row r="3010" spans="1:12" x14ac:dyDescent="0.45">
      <c r="A3010" t="s">
        <v>2032</v>
      </c>
      <c r="B3010">
        <v>2013</v>
      </c>
      <c r="C3010" t="s">
        <v>2006</v>
      </c>
      <c r="D3010">
        <v>1.9951000000000001</v>
      </c>
      <c r="E3010">
        <v>1.9951000000000001</v>
      </c>
      <c r="F3010">
        <v>1.9951000000000001</v>
      </c>
      <c r="G3010">
        <v>1.9951000000000001</v>
      </c>
      <c r="H3010">
        <v>1.9951000000000001</v>
      </c>
      <c r="I3010">
        <v>1.9951000000000001</v>
      </c>
      <c r="J3010">
        <v>1.9951000000000001</v>
      </c>
      <c r="K3010">
        <v>1.9951000000000001</v>
      </c>
      <c r="L3010">
        <v>1.9951000000000001</v>
      </c>
    </row>
    <row r="3011" spans="1:12" x14ac:dyDescent="0.45">
      <c r="A3011" t="s">
        <v>2032</v>
      </c>
      <c r="B3011">
        <v>2013</v>
      </c>
      <c r="C3011" t="s">
        <v>2010</v>
      </c>
      <c r="D3011">
        <v>0.4088</v>
      </c>
      <c r="E3011">
        <v>0.4088</v>
      </c>
      <c r="F3011">
        <v>0.4088</v>
      </c>
      <c r="G3011">
        <v>0.4088</v>
      </c>
      <c r="H3011">
        <v>0.4088</v>
      </c>
      <c r="I3011">
        <v>0.4088</v>
      </c>
      <c r="J3011">
        <v>0.4088</v>
      </c>
      <c r="K3011">
        <v>0.4088</v>
      </c>
      <c r="L3011">
        <v>0.4088</v>
      </c>
    </row>
    <row r="3012" spans="1:12" x14ac:dyDescent="0.45">
      <c r="A3012" t="s">
        <v>2033</v>
      </c>
      <c r="B3012">
        <v>2013</v>
      </c>
      <c r="C3012" t="s">
        <v>2008</v>
      </c>
      <c r="D3012">
        <v>0.74409999999999998</v>
      </c>
      <c r="E3012">
        <v>0.74409999999999998</v>
      </c>
      <c r="F3012">
        <v>0.74409999999999998</v>
      </c>
      <c r="G3012">
        <v>0.74409999999999998</v>
      </c>
      <c r="H3012">
        <v>0.74409999999999998</v>
      </c>
      <c r="I3012">
        <v>0.74409999999999998</v>
      </c>
      <c r="J3012">
        <v>0.74409999999999998</v>
      </c>
      <c r="K3012">
        <v>0.74409999999999998</v>
      </c>
      <c r="L3012">
        <v>0.74409999999999998</v>
      </c>
    </row>
    <row r="3013" spans="1:12" x14ac:dyDescent="0.45">
      <c r="A3013" t="s">
        <v>2033</v>
      </c>
      <c r="B3013">
        <v>2013</v>
      </c>
      <c r="C3013" t="s">
        <v>2009</v>
      </c>
      <c r="D3013">
        <v>0.49980000000000002</v>
      </c>
      <c r="E3013">
        <v>0.49980000000000002</v>
      </c>
      <c r="F3013">
        <v>0.49980000000000002</v>
      </c>
      <c r="G3013">
        <v>0.49980000000000002</v>
      </c>
      <c r="H3013">
        <v>0.49980000000000002</v>
      </c>
      <c r="I3013">
        <v>0.49980000000000002</v>
      </c>
      <c r="J3013">
        <v>0.49980000000000002</v>
      </c>
      <c r="K3013">
        <v>0.49980000000000002</v>
      </c>
      <c r="L3013">
        <v>0.49980000000000002</v>
      </c>
    </row>
    <row r="3014" spans="1:12" x14ac:dyDescent="0.45">
      <c r="A3014" t="s">
        <v>2033</v>
      </c>
      <c r="B3014">
        <v>2013</v>
      </c>
      <c r="C3014" t="s">
        <v>2011</v>
      </c>
      <c r="D3014">
        <v>4.36E-2</v>
      </c>
      <c r="E3014">
        <v>4.36E-2</v>
      </c>
      <c r="F3014">
        <v>4.36E-2</v>
      </c>
      <c r="G3014">
        <v>4.36E-2</v>
      </c>
      <c r="H3014">
        <v>4.36E-2</v>
      </c>
      <c r="I3014">
        <v>4.36E-2</v>
      </c>
      <c r="J3014">
        <v>4.36E-2</v>
      </c>
      <c r="K3014">
        <v>4.36E-2</v>
      </c>
      <c r="L3014">
        <v>4.36E-2</v>
      </c>
    </row>
    <row r="3015" spans="1:12" x14ac:dyDescent="0.45">
      <c r="A3015" t="s">
        <v>2033</v>
      </c>
      <c r="B3015">
        <v>2013</v>
      </c>
      <c r="C3015" t="s">
        <v>2007</v>
      </c>
      <c r="D3015">
        <v>2.98E-2</v>
      </c>
      <c r="E3015">
        <v>2.98E-2</v>
      </c>
      <c r="F3015">
        <v>2.98E-2</v>
      </c>
      <c r="G3015">
        <v>2.98E-2</v>
      </c>
      <c r="H3015">
        <v>2.98E-2</v>
      </c>
      <c r="I3015">
        <v>2.98E-2</v>
      </c>
      <c r="J3015">
        <v>2.98E-2</v>
      </c>
      <c r="K3015">
        <v>2.98E-2</v>
      </c>
      <c r="L3015">
        <v>2.98E-2</v>
      </c>
    </row>
    <row r="3016" spans="1:12" x14ac:dyDescent="0.45">
      <c r="A3016" t="s">
        <v>2033</v>
      </c>
      <c r="B3016">
        <v>2013</v>
      </c>
      <c r="C3016" t="s">
        <v>2010</v>
      </c>
      <c r="D3016">
        <v>0.216</v>
      </c>
      <c r="E3016">
        <v>0.216</v>
      </c>
      <c r="F3016">
        <v>0.216</v>
      </c>
      <c r="G3016">
        <v>0.216</v>
      </c>
      <c r="H3016">
        <v>0.216</v>
      </c>
      <c r="I3016">
        <v>0.216</v>
      </c>
      <c r="J3016">
        <v>0.216</v>
      </c>
      <c r="K3016">
        <v>0.216</v>
      </c>
      <c r="L3016">
        <v>0.216</v>
      </c>
    </row>
    <row r="3017" spans="1:12" x14ac:dyDescent="0.45">
      <c r="A3017" t="s">
        <v>2033</v>
      </c>
      <c r="B3017">
        <v>2013</v>
      </c>
      <c r="C3017" t="s">
        <v>2006</v>
      </c>
      <c r="D3017">
        <v>1.1342000000000001</v>
      </c>
      <c r="E3017">
        <v>1.1342000000000001</v>
      </c>
      <c r="F3017">
        <v>1.1342000000000001</v>
      </c>
      <c r="G3017">
        <v>1.1342000000000001</v>
      </c>
      <c r="H3017">
        <v>1.1342000000000001</v>
      </c>
      <c r="I3017">
        <v>1.1342000000000001</v>
      </c>
      <c r="J3017">
        <v>1.1342000000000001</v>
      </c>
      <c r="K3017">
        <v>1.1342000000000001</v>
      </c>
      <c r="L3017">
        <v>1.1342000000000001</v>
      </c>
    </row>
    <row r="3018" spans="1:12" x14ac:dyDescent="0.45">
      <c r="A3018" t="s">
        <v>2033</v>
      </c>
      <c r="B3018">
        <v>2013</v>
      </c>
      <c r="C3018" t="s">
        <v>2005</v>
      </c>
      <c r="D3018">
        <v>2.6674000000000002</v>
      </c>
      <c r="E3018">
        <v>2.6674000000000002</v>
      </c>
      <c r="F3018">
        <v>2.6674000000000002</v>
      </c>
      <c r="G3018">
        <v>2.6674000000000002</v>
      </c>
      <c r="H3018">
        <v>2.6674000000000002</v>
      </c>
      <c r="I3018">
        <v>2.6674000000000002</v>
      </c>
      <c r="J3018">
        <v>2.6674000000000002</v>
      </c>
      <c r="K3018">
        <v>2.6674000000000002</v>
      </c>
      <c r="L3018">
        <v>2.6674000000000002</v>
      </c>
    </row>
    <row r="3019" spans="1:12" x14ac:dyDescent="0.45">
      <c r="A3019" t="s">
        <v>2034</v>
      </c>
      <c r="B3019">
        <v>2013</v>
      </c>
      <c r="C3019" t="s">
        <v>2008</v>
      </c>
      <c r="D3019">
        <v>0.40060000000000001</v>
      </c>
      <c r="E3019">
        <v>0.40060000000000001</v>
      </c>
      <c r="F3019">
        <v>0.40060000000000001</v>
      </c>
      <c r="G3019">
        <v>0.40060000000000001</v>
      </c>
      <c r="H3019">
        <v>0.40060000000000001</v>
      </c>
      <c r="I3019">
        <v>0.40060000000000001</v>
      </c>
      <c r="J3019">
        <v>0.40060000000000001</v>
      </c>
      <c r="K3019">
        <v>0.40060000000000001</v>
      </c>
      <c r="L3019">
        <v>0.40060000000000001</v>
      </c>
    </row>
    <row r="3020" spans="1:12" x14ac:dyDescent="0.45">
      <c r="A3020" t="s">
        <v>2034</v>
      </c>
      <c r="B3020">
        <v>2013</v>
      </c>
      <c r="C3020" t="s">
        <v>2007</v>
      </c>
      <c r="D3020">
        <v>1.6E-2</v>
      </c>
      <c r="E3020">
        <v>1.6E-2</v>
      </c>
      <c r="F3020">
        <v>1.6E-2</v>
      </c>
      <c r="G3020">
        <v>1.6E-2</v>
      </c>
      <c r="H3020">
        <v>1.6E-2</v>
      </c>
      <c r="I3020">
        <v>1.6E-2</v>
      </c>
      <c r="J3020">
        <v>1.6E-2</v>
      </c>
      <c r="K3020">
        <v>1.6E-2</v>
      </c>
      <c r="L3020">
        <v>1.6E-2</v>
      </c>
    </row>
    <row r="3021" spans="1:12" x14ac:dyDescent="0.45">
      <c r="A3021" t="s">
        <v>2034</v>
      </c>
      <c r="B3021">
        <v>2013</v>
      </c>
      <c r="C3021" t="s">
        <v>2010</v>
      </c>
      <c r="D3021">
        <v>0.1163</v>
      </c>
      <c r="E3021">
        <v>0.1163</v>
      </c>
      <c r="F3021">
        <v>0.1163</v>
      </c>
      <c r="G3021">
        <v>0.1163</v>
      </c>
      <c r="H3021">
        <v>0.1163</v>
      </c>
      <c r="I3021">
        <v>0.1163</v>
      </c>
      <c r="J3021">
        <v>0.1163</v>
      </c>
      <c r="K3021">
        <v>0.1163</v>
      </c>
      <c r="L3021">
        <v>0.1163</v>
      </c>
    </row>
    <row r="3022" spans="1:12" x14ac:dyDescent="0.45">
      <c r="A3022" t="s">
        <v>2034</v>
      </c>
      <c r="B3022">
        <v>2013</v>
      </c>
      <c r="C3022" t="s">
        <v>2006</v>
      </c>
      <c r="D3022">
        <v>0.74480000000000002</v>
      </c>
      <c r="E3022">
        <v>0.74480000000000002</v>
      </c>
      <c r="F3022">
        <v>0.74480000000000002</v>
      </c>
      <c r="G3022">
        <v>0.74480000000000002</v>
      </c>
      <c r="H3022">
        <v>0.74480000000000002</v>
      </c>
      <c r="I3022">
        <v>0.74480000000000002</v>
      </c>
      <c r="J3022">
        <v>0.74480000000000002</v>
      </c>
      <c r="K3022">
        <v>0.74480000000000002</v>
      </c>
      <c r="L3022">
        <v>0.74480000000000002</v>
      </c>
    </row>
    <row r="3023" spans="1:12" x14ac:dyDescent="0.45">
      <c r="A3023" t="s">
        <v>2034</v>
      </c>
      <c r="B3023">
        <v>2013</v>
      </c>
      <c r="C3023" t="s">
        <v>2009</v>
      </c>
      <c r="D3023">
        <v>0.28710000000000002</v>
      </c>
      <c r="E3023">
        <v>0.28710000000000002</v>
      </c>
      <c r="F3023">
        <v>0.28710000000000002</v>
      </c>
      <c r="G3023">
        <v>0.28710000000000002</v>
      </c>
      <c r="H3023">
        <v>0.28710000000000002</v>
      </c>
      <c r="I3023">
        <v>0.28710000000000002</v>
      </c>
      <c r="J3023">
        <v>0.28710000000000002</v>
      </c>
      <c r="K3023">
        <v>0.28710000000000002</v>
      </c>
      <c r="L3023">
        <v>0.28710000000000002</v>
      </c>
    </row>
    <row r="3024" spans="1:12" x14ac:dyDescent="0.45">
      <c r="A3024" t="s">
        <v>2034</v>
      </c>
      <c r="B3024">
        <v>2013</v>
      </c>
      <c r="C3024" t="s">
        <v>2005</v>
      </c>
      <c r="D3024">
        <v>1.5883</v>
      </c>
      <c r="E3024">
        <v>1.5883</v>
      </c>
      <c r="F3024">
        <v>1.5883</v>
      </c>
      <c r="G3024">
        <v>1.5883</v>
      </c>
      <c r="H3024">
        <v>1.5883</v>
      </c>
      <c r="I3024">
        <v>1.5883</v>
      </c>
      <c r="J3024">
        <v>1.5883</v>
      </c>
      <c r="K3024">
        <v>1.5883</v>
      </c>
      <c r="L3024">
        <v>1.5883</v>
      </c>
    </row>
    <row r="3025" spans="1:12" x14ac:dyDescent="0.45">
      <c r="A3025" t="s">
        <v>2034</v>
      </c>
      <c r="B3025">
        <v>2013</v>
      </c>
      <c r="C3025" t="s">
        <v>2011</v>
      </c>
      <c r="D3025">
        <v>2.3400000000000001E-2</v>
      </c>
      <c r="E3025">
        <v>2.3400000000000001E-2</v>
      </c>
      <c r="F3025">
        <v>2.3400000000000001E-2</v>
      </c>
      <c r="G3025">
        <v>2.3400000000000001E-2</v>
      </c>
      <c r="H3025">
        <v>2.3400000000000001E-2</v>
      </c>
      <c r="I3025">
        <v>2.3400000000000001E-2</v>
      </c>
      <c r="J3025">
        <v>2.3400000000000001E-2</v>
      </c>
      <c r="K3025">
        <v>2.3400000000000001E-2</v>
      </c>
      <c r="L3025">
        <v>2.3400000000000001E-2</v>
      </c>
    </row>
    <row r="3026" spans="1:12" x14ac:dyDescent="0.45">
      <c r="A3026" t="s">
        <v>2035</v>
      </c>
      <c r="B3026">
        <v>2013</v>
      </c>
      <c r="C3026" t="s">
        <v>2009</v>
      </c>
      <c r="D3026">
        <v>0.55869999999999997</v>
      </c>
      <c r="E3026">
        <v>0.55869999999999997</v>
      </c>
      <c r="F3026">
        <v>0.55869999999999997</v>
      </c>
      <c r="G3026">
        <v>0.55869999999999997</v>
      </c>
      <c r="H3026">
        <v>0.55869999999999997</v>
      </c>
      <c r="I3026">
        <v>0.55869999999999997</v>
      </c>
      <c r="J3026">
        <v>0.55869999999999997</v>
      </c>
      <c r="K3026">
        <v>0.55869999999999997</v>
      </c>
      <c r="L3026">
        <v>0.55869999999999997</v>
      </c>
    </row>
    <row r="3027" spans="1:12" x14ac:dyDescent="0.45">
      <c r="A3027" t="s">
        <v>2035</v>
      </c>
      <c r="B3027">
        <v>2013</v>
      </c>
      <c r="C3027" t="s">
        <v>2006</v>
      </c>
      <c r="D3027">
        <v>1.2282999999999999</v>
      </c>
      <c r="E3027">
        <v>1.2282999999999999</v>
      </c>
      <c r="F3027">
        <v>1.2282999999999999</v>
      </c>
      <c r="G3027">
        <v>1.2282999999999999</v>
      </c>
      <c r="H3027">
        <v>1.2282999999999999</v>
      </c>
      <c r="I3027">
        <v>1.2282999999999999</v>
      </c>
      <c r="J3027">
        <v>1.2282999999999999</v>
      </c>
      <c r="K3027">
        <v>1.2282999999999999</v>
      </c>
      <c r="L3027">
        <v>1.2282999999999999</v>
      </c>
    </row>
    <row r="3028" spans="1:12" x14ac:dyDescent="0.45">
      <c r="A3028" t="s">
        <v>2035</v>
      </c>
      <c r="B3028">
        <v>2013</v>
      </c>
      <c r="C3028" t="s">
        <v>2011</v>
      </c>
      <c r="D3028">
        <v>4.7E-2</v>
      </c>
      <c r="E3028">
        <v>4.7E-2</v>
      </c>
      <c r="F3028">
        <v>4.7E-2</v>
      </c>
      <c r="G3028">
        <v>4.7E-2</v>
      </c>
      <c r="H3028">
        <v>4.7E-2</v>
      </c>
      <c r="I3028">
        <v>4.7E-2</v>
      </c>
      <c r="J3028">
        <v>4.7E-2</v>
      </c>
      <c r="K3028">
        <v>4.7E-2</v>
      </c>
      <c r="L3028">
        <v>4.7E-2</v>
      </c>
    </row>
    <row r="3029" spans="1:12" x14ac:dyDescent="0.45">
      <c r="A3029" t="s">
        <v>2035</v>
      </c>
      <c r="B3029">
        <v>2013</v>
      </c>
      <c r="C3029" t="s">
        <v>2005</v>
      </c>
      <c r="D3029">
        <v>2.9024999999999999</v>
      </c>
      <c r="E3029">
        <v>2.9024999999999999</v>
      </c>
      <c r="F3029">
        <v>2.9024999999999999</v>
      </c>
      <c r="G3029">
        <v>2.9024999999999999</v>
      </c>
      <c r="H3029">
        <v>2.9024999999999999</v>
      </c>
      <c r="I3029">
        <v>2.9024999999999999</v>
      </c>
      <c r="J3029">
        <v>2.9024999999999999</v>
      </c>
      <c r="K3029">
        <v>2.9024999999999999</v>
      </c>
      <c r="L3029">
        <v>2.9024999999999999</v>
      </c>
    </row>
    <row r="3030" spans="1:12" x14ac:dyDescent="0.45">
      <c r="A3030" t="s">
        <v>2035</v>
      </c>
      <c r="B3030">
        <v>2013</v>
      </c>
      <c r="C3030" t="s">
        <v>2010</v>
      </c>
      <c r="D3030">
        <v>0.23319999999999999</v>
      </c>
      <c r="E3030">
        <v>0.23319999999999999</v>
      </c>
      <c r="F3030">
        <v>0.23319999999999999</v>
      </c>
      <c r="G3030">
        <v>0.23319999999999999</v>
      </c>
      <c r="H3030">
        <v>0.23319999999999999</v>
      </c>
      <c r="I3030">
        <v>0.23319999999999999</v>
      </c>
      <c r="J3030">
        <v>0.23319999999999999</v>
      </c>
      <c r="K3030">
        <v>0.23319999999999999</v>
      </c>
      <c r="L3030">
        <v>0.23319999999999999</v>
      </c>
    </row>
    <row r="3031" spans="1:12" x14ac:dyDescent="0.45">
      <c r="A3031" t="s">
        <v>2035</v>
      </c>
      <c r="B3031">
        <v>2013</v>
      </c>
      <c r="C3031" t="s">
        <v>2007</v>
      </c>
      <c r="D3031">
        <v>3.2199999999999999E-2</v>
      </c>
      <c r="E3031">
        <v>3.2199999999999999E-2</v>
      </c>
      <c r="F3031">
        <v>3.2199999999999999E-2</v>
      </c>
      <c r="G3031">
        <v>3.2199999999999999E-2</v>
      </c>
      <c r="H3031">
        <v>3.2199999999999999E-2</v>
      </c>
      <c r="I3031">
        <v>3.2199999999999999E-2</v>
      </c>
      <c r="J3031">
        <v>3.2199999999999999E-2</v>
      </c>
      <c r="K3031">
        <v>3.2199999999999999E-2</v>
      </c>
      <c r="L3031">
        <v>3.2199999999999999E-2</v>
      </c>
    </row>
    <row r="3032" spans="1:12" x14ac:dyDescent="0.45">
      <c r="A3032" t="s">
        <v>2035</v>
      </c>
      <c r="B3032">
        <v>2013</v>
      </c>
      <c r="C3032" t="s">
        <v>2008</v>
      </c>
      <c r="D3032">
        <v>0.80310000000000004</v>
      </c>
      <c r="E3032">
        <v>0.80310000000000004</v>
      </c>
      <c r="F3032">
        <v>0.80310000000000004</v>
      </c>
      <c r="G3032">
        <v>0.80310000000000004</v>
      </c>
      <c r="H3032">
        <v>0.80310000000000004</v>
      </c>
      <c r="I3032">
        <v>0.80310000000000004</v>
      </c>
      <c r="J3032">
        <v>0.80310000000000004</v>
      </c>
      <c r="K3032">
        <v>0.80310000000000004</v>
      </c>
      <c r="L3032">
        <v>0.80310000000000004</v>
      </c>
    </row>
    <row r="3033" spans="1:12" x14ac:dyDescent="0.45">
      <c r="A3033" t="s">
        <v>2036</v>
      </c>
      <c r="B3033">
        <v>2013</v>
      </c>
      <c r="C3033" t="s">
        <v>2005</v>
      </c>
      <c r="D3033">
        <v>0.49149999999999999</v>
      </c>
      <c r="E3033">
        <v>0.49149999999999999</v>
      </c>
      <c r="F3033">
        <v>0.49149999999999999</v>
      </c>
      <c r="G3033">
        <v>0.49149999999999999</v>
      </c>
      <c r="H3033">
        <v>0.49149999999999999</v>
      </c>
      <c r="I3033">
        <v>0.49149999999999999</v>
      </c>
      <c r="J3033">
        <v>0.49149999999999999</v>
      </c>
      <c r="K3033">
        <v>0.49149999999999999</v>
      </c>
      <c r="L3033">
        <v>0.49149999999999999</v>
      </c>
    </row>
    <row r="3034" spans="1:12" x14ac:dyDescent="0.45">
      <c r="A3034" t="s">
        <v>2036</v>
      </c>
      <c r="B3034">
        <v>2013</v>
      </c>
      <c r="C3034" t="s">
        <v>2010</v>
      </c>
      <c r="D3034">
        <v>3.8300000000000001E-2</v>
      </c>
      <c r="E3034">
        <v>3.8300000000000001E-2</v>
      </c>
      <c r="F3034">
        <v>3.8300000000000001E-2</v>
      </c>
      <c r="G3034">
        <v>3.8300000000000001E-2</v>
      </c>
      <c r="H3034">
        <v>3.8300000000000001E-2</v>
      </c>
      <c r="I3034">
        <v>3.8300000000000001E-2</v>
      </c>
      <c r="J3034">
        <v>3.8300000000000001E-2</v>
      </c>
      <c r="K3034">
        <v>3.8300000000000001E-2</v>
      </c>
      <c r="L3034">
        <v>3.8300000000000001E-2</v>
      </c>
    </row>
    <row r="3035" spans="1:12" x14ac:dyDescent="0.45">
      <c r="A3035" t="s">
        <v>2036</v>
      </c>
      <c r="B3035">
        <v>2013</v>
      </c>
      <c r="C3035" t="s">
        <v>2007</v>
      </c>
      <c r="D3035">
        <v>5.3E-3</v>
      </c>
      <c r="E3035">
        <v>5.3E-3</v>
      </c>
      <c r="F3035">
        <v>5.3E-3</v>
      </c>
      <c r="G3035">
        <v>5.3E-3</v>
      </c>
      <c r="H3035">
        <v>5.3E-3</v>
      </c>
      <c r="I3035">
        <v>5.3E-3</v>
      </c>
      <c r="J3035">
        <v>5.3E-3</v>
      </c>
      <c r="K3035">
        <v>5.3E-3</v>
      </c>
      <c r="L3035">
        <v>5.3E-3</v>
      </c>
    </row>
    <row r="3036" spans="1:12" x14ac:dyDescent="0.45">
      <c r="A3036" t="s">
        <v>2036</v>
      </c>
      <c r="B3036">
        <v>2013</v>
      </c>
      <c r="C3036" t="s">
        <v>2011</v>
      </c>
      <c r="D3036">
        <v>7.7000000000000002E-3</v>
      </c>
      <c r="E3036">
        <v>7.7000000000000002E-3</v>
      </c>
      <c r="F3036">
        <v>7.7000000000000002E-3</v>
      </c>
      <c r="G3036">
        <v>7.7000000000000002E-3</v>
      </c>
      <c r="H3036">
        <v>7.7000000000000002E-3</v>
      </c>
      <c r="I3036">
        <v>7.7000000000000002E-3</v>
      </c>
      <c r="J3036">
        <v>7.7000000000000002E-3</v>
      </c>
      <c r="K3036">
        <v>7.7000000000000002E-3</v>
      </c>
      <c r="L3036">
        <v>7.7000000000000002E-3</v>
      </c>
    </row>
    <row r="3037" spans="1:12" x14ac:dyDescent="0.45">
      <c r="A3037" t="s">
        <v>2036</v>
      </c>
      <c r="B3037">
        <v>2013</v>
      </c>
      <c r="C3037" t="s">
        <v>2008</v>
      </c>
      <c r="D3037">
        <v>0.13200000000000001</v>
      </c>
      <c r="E3037">
        <v>0.13200000000000001</v>
      </c>
      <c r="F3037">
        <v>0.13200000000000001</v>
      </c>
      <c r="G3037">
        <v>0.13200000000000001</v>
      </c>
      <c r="H3037">
        <v>0.13200000000000001</v>
      </c>
      <c r="I3037">
        <v>0.13200000000000001</v>
      </c>
      <c r="J3037">
        <v>0.13200000000000001</v>
      </c>
      <c r="K3037">
        <v>0.13200000000000001</v>
      </c>
      <c r="L3037">
        <v>0.13200000000000001</v>
      </c>
    </row>
    <row r="3038" spans="1:12" x14ac:dyDescent="0.45">
      <c r="A3038" t="s">
        <v>2036</v>
      </c>
      <c r="B3038">
        <v>2013</v>
      </c>
      <c r="C3038" t="s">
        <v>2006</v>
      </c>
      <c r="D3038">
        <v>0.22439999999999999</v>
      </c>
      <c r="E3038">
        <v>0.22439999999999999</v>
      </c>
      <c r="F3038">
        <v>0.22439999999999999</v>
      </c>
      <c r="G3038">
        <v>0.22439999999999999</v>
      </c>
      <c r="H3038">
        <v>0.22439999999999999</v>
      </c>
      <c r="I3038">
        <v>0.22439999999999999</v>
      </c>
      <c r="J3038">
        <v>0.22439999999999999</v>
      </c>
      <c r="K3038">
        <v>0.22439999999999999</v>
      </c>
      <c r="L3038">
        <v>0.22439999999999999</v>
      </c>
    </row>
    <row r="3039" spans="1:12" x14ac:dyDescent="0.45">
      <c r="A3039" t="s">
        <v>2036</v>
      </c>
      <c r="B3039">
        <v>2013</v>
      </c>
      <c r="C3039" t="s">
        <v>2009</v>
      </c>
      <c r="D3039">
        <v>8.3799999999999999E-2</v>
      </c>
      <c r="E3039">
        <v>8.3799999999999999E-2</v>
      </c>
      <c r="F3039">
        <v>8.3799999999999999E-2</v>
      </c>
      <c r="G3039">
        <v>8.3799999999999999E-2</v>
      </c>
      <c r="H3039">
        <v>8.3799999999999999E-2</v>
      </c>
      <c r="I3039">
        <v>8.3799999999999999E-2</v>
      </c>
      <c r="J3039">
        <v>8.3799999999999999E-2</v>
      </c>
      <c r="K3039">
        <v>8.3799999999999999E-2</v>
      </c>
      <c r="L3039">
        <v>8.3799999999999999E-2</v>
      </c>
    </row>
    <row r="3040" spans="1:12" x14ac:dyDescent="0.45">
      <c r="A3040" t="s">
        <v>2037</v>
      </c>
      <c r="B3040">
        <v>2013</v>
      </c>
      <c r="C3040" t="s">
        <v>2006</v>
      </c>
      <c r="D3040">
        <v>0.37490000000000001</v>
      </c>
      <c r="E3040">
        <v>0.37490000000000001</v>
      </c>
      <c r="F3040">
        <v>0.37490000000000001</v>
      </c>
      <c r="G3040">
        <v>0.37490000000000001</v>
      </c>
      <c r="H3040">
        <v>0.37490000000000001</v>
      </c>
      <c r="I3040">
        <v>0.37490000000000001</v>
      </c>
      <c r="J3040">
        <v>0.37490000000000001</v>
      </c>
      <c r="K3040">
        <v>0.37490000000000001</v>
      </c>
      <c r="L3040">
        <v>0.37490000000000001</v>
      </c>
    </row>
    <row r="3041" spans="1:12" x14ac:dyDescent="0.45">
      <c r="A3041" t="s">
        <v>2037</v>
      </c>
      <c r="B3041">
        <v>2013</v>
      </c>
      <c r="C3041" t="s">
        <v>2010</v>
      </c>
      <c r="D3041">
        <v>6.9099999999999995E-2</v>
      </c>
      <c r="E3041">
        <v>6.9099999999999995E-2</v>
      </c>
      <c r="F3041">
        <v>6.9099999999999995E-2</v>
      </c>
      <c r="G3041">
        <v>6.9099999999999995E-2</v>
      </c>
      <c r="H3041">
        <v>6.9099999999999995E-2</v>
      </c>
      <c r="I3041">
        <v>6.9099999999999995E-2</v>
      </c>
      <c r="J3041">
        <v>6.9099999999999995E-2</v>
      </c>
      <c r="K3041">
        <v>6.9099999999999995E-2</v>
      </c>
      <c r="L3041">
        <v>6.9099999999999995E-2</v>
      </c>
    </row>
    <row r="3042" spans="1:12" x14ac:dyDescent="0.45">
      <c r="A3042" t="s">
        <v>2037</v>
      </c>
      <c r="B3042">
        <v>2013</v>
      </c>
      <c r="C3042" t="s">
        <v>2005</v>
      </c>
      <c r="D3042">
        <v>0.871</v>
      </c>
      <c r="E3042">
        <v>0.871</v>
      </c>
      <c r="F3042">
        <v>0.871</v>
      </c>
      <c r="G3042">
        <v>0.871</v>
      </c>
      <c r="H3042">
        <v>0.871</v>
      </c>
      <c r="I3042">
        <v>0.871</v>
      </c>
      <c r="J3042">
        <v>0.871</v>
      </c>
      <c r="K3042">
        <v>0.871</v>
      </c>
      <c r="L3042">
        <v>0.871</v>
      </c>
    </row>
    <row r="3043" spans="1:12" x14ac:dyDescent="0.45">
      <c r="A3043" t="s">
        <v>2037</v>
      </c>
      <c r="B3043">
        <v>2013</v>
      </c>
      <c r="C3043" t="s">
        <v>2009</v>
      </c>
      <c r="D3043">
        <v>0.1656</v>
      </c>
      <c r="E3043">
        <v>0.1656</v>
      </c>
      <c r="F3043">
        <v>0.1656</v>
      </c>
      <c r="G3043">
        <v>0.1656</v>
      </c>
      <c r="H3043">
        <v>0.1656</v>
      </c>
      <c r="I3043">
        <v>0.1656</v>
      </c>
      <c r="J3043">
        <v>0.1656</v>
      </c>
      <c r="K3043">
        <v>0.1656</v>
      </c>
      <c r="L3043">
        <v>0.1656</v>
      </c>
    </row>
    <row r="3044" spans="1:12" x14ac:dyDescent="0.45">
      <c r="A3044" t="s">
        <v>2037</v>
      </c>
      <c r="B3044">
        <v>2013</v>
      </c>
      <c r="C3044" t="s">
        <v>2007</v>
      </c>
      <c r="D3044">
        <v>9.4999999999999998E-3</v>
      </c>
      <c r="E3044">
        <v>9.4999999999999998E-3</v>
      </c>
      <c r="F3044">
        <v>9.4999999999999998E-3</v>
      </c>
      <c r="G3044">
        <v>9.4999999999999998E-3</v>
      </c>
      <c r="H3044">
        <v>9.4999999999999998E-3</v>
      </c>
      <c r="I3044">
        <v>9.4999999999999998E-3</v>
      </c>
      <c r="J3044">
        <v>9.4999999999999998E-3</v>
      </c>
      <c r="K3044">
        <v>9.4999999999999998E-3</v>
      </c>
      <c r="L3044">
        <v>9.4999999999999998E-3</v>
      </c>
    </row>
    <row r="3045" spans="1:12" x14ac:dyDescent="0.45">
      <c r="A3045" t="s">
        <v>2037</v>
      </c>
      <c r="B3045">
        <v>2013</v>
      </c>
      <c r="C3045" t="s">
        <v>2011</v>
      </c>
      <c r="D3045">
        <v>1.3899999999999999E-2</v>
      </c>
      <c r="E3045">
        <v>1.3899999999999999E-2</v>
      </c>
      <c r="F3045">
        <v>1.3899999999999999E-2</v>
      </c>
      <c r="G3045">
        <v>1.3899999999999999E-2</v>
      </c>
      <c r="H3045">
        <v>1.3899999999999999E-2</v>
      </c>
      <c r="I3045">
        <v>1.3899999999999999E-2</v>
      </c>
      <c r="J3045">
        <v>1.3899999999999999E-2</v>
      </c>
      <c r="K3045">
        <v>1.3899999999999999E-2</v>
      </c>
      <c r="L3045">
        <v>1.3899999999999999E-2</v>
      </c>
    </row>
    <row r="3046" spans="1:12" x14ac:dyDescent="0.45">
      <c r="A3046" t="s">
        <v>2037</v>
      </c>
      <c r="B3046">
        <v>2013</v>
      </c>
      <c r="C3046" t="s">
        <v>2008</v>
      </c>
      <c r="D3046">
        <v>0.23799999999999999</v>
      </c>
      <c r="E3046">
        <v>0.23799999999999999</v>
      </c>
      <c r="F3046">
        <v>0.23799999999999999</v>
      </c>
      <c r="G3046">
        <v>0.23799999999999999</v>
      </c>
      <c r="H3046">
        <v>0.23799999999999999</v>
      </c>
      <c r="I3046">
        <v>0.23799999999999999</v>
      </c>
      <c r="J3046">
        <v>0.23799999999999999</v>
      </c>
      <c r="K3046">
        <v>0.23799999999999999</v>
      </c>
      <c r="L3046">
        <v>0.23799999999999999</v>
      </c>
    </row>
    <row r="3047" spans="1:12" x14ac:dyDescent="0.45">
      <c r="A3047" t="s">
        <v>2038</v>
      </c>
      <c r="B3047">
        <v>2013</v>
      </c>
      <c r="C3047" t="s">
        <v>2009</v>
      </c>
      <c r="D3047">
        <v>0.22509999999999999</v>
      </c>
      <c r="E3047">
        <v>0.22509999999999999</v>
      </c>
      <c r="F3047">
        <v>0.22509999999999999</v>
      </c>
      <c r="G3047">
        <v>0.22509999999999999</v>
      </c>
      <c r="H3047">
        <v>0.22509999999999999</v>
      </c>
      <c r="I3047">
        <v>0.22509999999999999</v>
      </c>
      <c r="J3047">
        <v>0.22509999999999999</v>
      </c>
      <c r="K3047">
        <v>0.22509999999999999</v>
      </c>
      <c r="L3047">
        <v>0.22509999999999999</v>
      </c>
    </row>
    <row r="3048" spans="1:12" x14ac:dyDescent="0.45">
      <c r="A3048" t="s">
        <v>2038</v>
      </c>
      <c r="B3048">
        <v>2013</v>
      </c>
      <c r="C3048" t="s">
        <v>2006</v>
      </c>
      <c r="D3048">
        <v>0.51619999999999999</v>
      </c>
      <c r="E3048">
        <v>0.51619999999999999</v>
      </c>
      <c r="F3048">
        <v>0.51619999999999999</v>
      </c>
      <c r="G3048">
        <v>0.51619999999999999</v>
      </c>
      <c r="H3048">
        <v>0.51619999999999999</v>
      </c>
      <c r="I3048">
        <v>0.51619999999999999</v>
      </c>
      <c r="J3048">
        <v>0.51619999999999999</v>
      </c>
      <c r="K3048">
        <v>0.51619999999999999</v>
      </c>
      <c r="L3048">
        <v>0.51619999999999999</v>
      </c>
    </row>
    <row r="3049" spans="1:12" x14ac:dyDescent="0.45">
      <c r="A3049" t="s">
        <v>2038</v>
      </c>
      <c r="B3049">
        <v>2013</v>
      </c>
      <c r="C3049" t="s">
        <v>2005</v>
      </c>
      <c r="D3049">
        <v>1.2806999999999999</v>
      </c>
      <c r="E3049">
        <v>1.2806999999999999</v>
      </c>
      <c r="F3049">
        <v>1.2806999999999999</v>
      </c>
      <c r="G3049">
        <v>1.2806999999999999</v>
      </c>
      <c r="H3049">
        <v>1.2806999999999999</v>
      </c>
      <c r="I3049">
        <v>1.2806999999999999</v>
      </c>
      <c r="J3049">
        <v>1.2806999999999999</v>
      </c>
      <c r="K3049">
        <v>1.2806999999999999</v>
      </c>
      <c r="L3049">
        <v>1.2806999999999999</v>
      </c>
    </row>
    <row r="3050" spans="1:12" x14ac:dyDescent="0.45">
      <c r="A3050" t="s">
        <v>2038</v>
      </c>
      <c r="B3050">
        <v>2013</v>
      </c>
      <c r="C3050" t="s">
        <v>2010</v>
      </c>
      <c r="D3050">
        <v>0.1128</v>
      </c>
      <c r="E3050">
        <v>0.1128</v>
      </c>
      <c r="F3050">
        <v>0.1128</v>
      </c>
      <c r="G3050">
        <v>0.1128</v>
      </c>
      <c r="H3050">
        <v>0.1128</v>
      </c>
      <c r="I3050">
        <v>0.1128</v>
      </c>
      <c r="J3050">
        <v>0.1128</v>
      </c>
      <c r="K3050">
        <v>0.1128</v>
      </c>
      <c r="L3050">
        <v>0.1128</v>
      </c>
    </row>
    <row r="3051" spans="1:12" x14ac:dyDescent="0.45">
      <c r="A3051" t="s">
        <v>2038</v>
      </c>
      <c r="B3051">
        <v>2013</v>
      </c>
      <c r="C3051" t="s">
        <v>2011</v>
      </c>
      <c r="D3051">
        <v>2.2700000000000001E-2</v>
      </c>
      <c r="E3051">
        <v>2.2700000000000001E-2</v>
      </c>
      <c r="F3051">
        <v>2.2700000000000001E-2</v>
      </c>
      <c r="G3051">
        <v>2.2700000000000001E-2</v>
      </c>
      <c r="H3051">
        <v>2.2700000000000001E-2</v>
      </c>
      <c r="I3051">
        <v>2.2700000000000001E-2</v>
      </c>
      <c r="J3051">
        <v>2.2700000000000001E-2</v>
      </c>
      <c r="K3051">
        <v>2.2700000000000001E-2</v>
      </c>
      <c r="L3051">
        <v>2.2700000000000001E-2</v>
      </c>
    </row>
    <row r="3052" spans="1:12" x14ac:dyDescent="0.45">
      <c r="A3052" t="s">
        <v>2038</v>
      </c>
      <c r="B3052">
        <v>2013</v>
      </c>
      <c r="C3052" t="s">
        <v>2007</v>
      </c>
      <c r="D3052">
        <v>1.5599999999999999E-2</v>
      </c>
      <c r="E3052">
        <v>1.5599999999999999E-2</v>
      </c>
      <c r="F3052">
        <v>1.5599999999999999E-2</v>
      </c>
      <c r="G3052">
        <v>1.5599999999999999E-2</v>
      </c>
      <c r="H3052">
        <v>1.5599999999999999E-2</v>
      </c>
      <c r="I3052">
        <v>1.5599999999999999E-2</v>
      </c>
      <c r="J3052">
        <v>1.5599999999999999E-2</v>
      </c>
      <c r="K3052">
        <v>1.5599999999999999E-2</v>
      </c>
      <c r="L3052">
        <v>1.5599999999999999E-2</v>
      </c>
    </row>
    <row r="3053" spans="1:12" x14ac:dyDescent="0.45">
      <c r="A3053" t="s">
        <v>2038</v>
      </c>
      <c r="B3053">
        <v>2013</v>
      </c>
      <c r="C3053" t="s">
        <v>2008</v>
      </c>
      <c r="D3053">
        <v>0.38840000000000002</v>
      </c>
      <c r="E3053">
        <v>0.38840000000000002</v>
      </c>
      <c r="F3053">
        <v>0.38840000000000002</v>
      </c>
      <c r="G3053">
        <v>0.38840000000000002</v>
      </c>
      <c r="H3053">
        <v>0.38840000000000002</v>
      </c>
      <c r="I3053">
        <v>0.38840000000000002</v>
      </c>
      <c r="J3053">
        <v>0.38840000000000002</v>
      </c>
      <c r="K3053">
        <v>0.38840000000000002</v>
      </c>
      <c r="L3053">
        <v>0.38840000000000002</v>
      </c>
    </row>
    <row r="3054" spans="1:12" x14ac:dyDescent="0.45">
      <c r="A3054" t="s">
        <v>2039</v>
      </c>
      <c r="B3054">
        <v>2013</v>
      </c>
      <c r="C3054" t="s">
        <v>2006</v>
      </c>
      <c r="D3054">
        <v>0.26540000000000002</v>
      </c>
      <c r="E3054">
        <v>0.26540000000000002</v>
      </c>
      <c r="F3054">
        <v>0.26540000000000002</v>
      </c>
      <c r="G3054">
        <v>0.26540000000000002</v>
      </c>
      <c r="H3054">
        <v>0.26540000000000002</v>
      </c>
      <c r="I3054">
        <v>0.26540000000000002</v>
      </c>
      <c r="J3054">
        <v>0.26540000000000002</v>
      </c>
      <c r="K3054">
        <v>0.26540000000000002</v>
      </c>
      <c r="L3054">
        <v>0.26540000000000002</v>
      </c>
    </row>
    <row r="3055" spans="1:12" x14ac:dyDescent="0.45">
      <c r="A3055" t="s">
        <v>2039</v>
      </c>
      <c r="B3055">
        <v>2013</v>
      </c>
      <c r="C3055" t="s">
        <v>2010</v>
      </c>
      <c r="D3055">
        <v>5.5399999999999998E-2</v>
      </c>
      <c r="E3055">
        <v>5.5399999999999998E-2</v>
      </c>
      <c r="F3055">
        <v>5.5399999999999998E-2</v>
      </c>
      <c r="G3055">
        <v>5.5399999999999998E-2</v>
      </c>
      <c r="H3055">
        <v>5.5399999999999998E-2</v>
      </c>
      <c r="I3055">
        <v>5.5399999999999998E-2</v>
      </c>
      <c r="J3055">
        <v>5.5399999999999998E-2</v>
      </c>
      <c r="K3055">
        <v>5.5399999999999998E-2</v>
      </c>
      <c r="L3055">
        <v>5.5399999999999998E-2</v>
      </c>
    </row>
    <row r="3056" spans="1:12" x14ac:dyDescent="0.45">
      <c r="A3056" t="s">
        <v>2039</v>
      </c>
      <c r="B3056">
        <v>2013</v>
      </c>
      <c r="C3056" t="s">
        <v>2007</v>
      </c>
      <c r="D3056">
        <v>7.6E-3</v>
      </c>
      <c r="E3056">
        <v>7.6E-3</v>
      </c>
      <c r="F3056">
        <v>7.6E-3</v>
      </c>
      <c r="G3056">
        <v>7.6E-3</v>
      </c>
      <c r="H3056">
        <v>7.6E-3</v>
      </c>
      <c r="I3056">
        <v>7.6E-3</v>
      </c>
      <c r="J3056">
        <v>7.6E-3</v>
      </c>
      <c r="K3056">
        <v>7.6E-3</v>
      </c>
      <c r="L3056">
        <v>7.6E-3</v>
      </c>
    </row>
    <row r="3057" spans="1:12" x14ac:dyDescent="0.45">
      <c r="A3057" t="s">
        <v>2039</v>
      </c>
      <c r="B3057">
        <v>2013</v>
      </c>
      <c r="C3057" t="s">
        <v>2011</v>
      </c>
      <c r="D3057">
        <v>1.12E-2</v>
      </c>
      <c r="E3057">
        <v>1.12E-2</v>
      </c>
      <c r="F3057">
        <v>1.12E-2</v>
      </c>
      <c r="G3057">
        <v>1.12E-2</v>
      </c>
      <c r="H3057">
        <v>1.12E-2</v>
      </c>
      <c r="I3057">
        <v>1.12E-2</v>
      </c>
      <c r="J3057">
        <v>1.12E-2</v>
      </c>
      <c r="K3057">
        <v>1.12E-2</v>
      </c>
      <c r="L3057">
        <v>1.12E-2</v>
      </c>
    </row>
    <row r="3058" spans="1:12" x14ac:dyDescent="0.45">
      <c r="A3058" t="s">
        <v>2039</v>
      </c>
      <c r="B3058">
        <v>2013</v>
      </c>
      <c r="C3058" t="s">
        <v>2008</v>
      </c>
      <c r="D3058">
        <v>0.1908</v>
      </c>
      <c r="E3058">
        <v>0.1908</v>
      </c>
      <c r="F3058">
        <v>0.1908</v>
      </c>
      <c r="G3058">
        <v>0.1908</v>
      </c>
      <c r="H3058">
        <v>0.1908</v>
      </c>
      <c r="I3058">
        <v>0.1908</v>
      </c>
      <c r="J3058">
        <v>0.1908</v>
      </c>
      <c r="K3058">
        <v>0.1908</v>
      </c>
      <c r="L3058">
        <v>0.1908</v>
      </c>
    </row>
    <row r="3059" spans="1:12" x14ac:dyDescent="0.45">
      <c r="A3059" t="s">
        <v>2039</v>
      </c>
      <c r="B3059">
        <v>2013</v>
      </c>
      <c r="C3059" t="s">
        <v>2009</v>
      </c>
      <c r="D3059">
        <v>0.1084</v>
      </c>
      <c r="E3059">
        <v>0.1084</v>
      </c>
      <c r="F3059">
        <v>0.1084</v>
      </c>
      <c r="G3059">
        <v>0.1084</v>
      </c>
      <c r="H3059">
        <v>0.1084</v>
      </c>
      <c r="I3059">
        <v>0.1084</v>
      </c>
      <c r="J3059">
        <v>0.1084</v>
      </c>
      <c r="K3059">
        <v>0.1084</v>
      </c>
      <c r="L3059">
        <v>0.1084</v>
      </c>
    </row>
    <row r="3060" spans="1:12" x14ac:dyDescent="0.45">
      <c r="A3060" t="s">
        <v>2039</v>
      </c>
      <c r="B3060">
        <v>2013</v>
      </c>
      <c r="C3060" t="s">
        <v>2005</v>
      </c>
      <c r="D3060">
        <v>0.63890000000000002</v>
      </c>
      <c r="E3060">
        <v>0.63890000000000002</v>
      </c>
      <c r="F3060">
        <v>0.63890000000000002</v>
      </c>
      <c r="G3060">
        <v>0.63890000000000002</v>
      </c>
      <c r="H3060">
        <v>0.63890000000000002</v>
      </c>
      <c r="I3060">
        <v>0.63890000000000002</v>
      </c>
      <c r="J3060">
        <v>0.63890000000000002</v>
      </c>
      <c r="K3060">
        <v>0.63890000000000002</v>
      </c>
      <c r="L3060">
        <v>0.63890000000000002</v>
      </c>
    </row>
    <row r="3061" spans="1:12" x14ac:dyDescent="0.45">
      <c r="A3061" t="s">
        <v>2040</v>
      </c>
      <c r="B3061">
        <v>2013</v>
      </c>
      <c r="C3061" t="s">
        <v>2009</v>
      </c>
      <c r="D3061">
        <v>0.66400000000000003</v>
      </c>
      <c r="E3061">
        <v>0.66400000000000003</v>
      </c>
      <c r="F3061">
        <v>0.66400000000000003</v>
      </c>
      <c r="G3061">
        <v>0.66400000000000003</v>
      </c>
      <c r="H3061">
        <v>0.66400000000000003</v>
      </c>
      <c r="I3061">
        <v>0.66400000000000003</v>
      </c>
      <c r="J3061">
        <v>0.66400000000000003</v>
      </c>
      <c r="K3061">
        <v>0.66400000000000003</v>
      </c>
      <c r="L3061">
        <v>0.66400000000000003</v>
      </c>
    </row>
    <row r="3062" spans="1:12" x14ac:dyDescent="0.45">
      <c r="A3062" t="s">
        <v>2040</v>
      </c>
      <c r="B3062">
        <v>2013</v>
      </c>
      <c r="C3062" t="s">
        <v>2005</v>
      </c>
      <c r="D3062">
        <v>3.8788999999999998</v>
      </c>
      <c r="E3062">
        <v>3.8788999999999998</v>
      </c>
      <c r="F3062">
        <v>3.8788999999999998</v>
      </c>
      <c r="G3062">
        <v>3.8788999999999998</v>
      </c>
      <c r="H3062">
        <v>3.8788999999999998</v>
      </c>
      <c r="I3062">
        <v>3.8788999999999998</v>
      </c>
      <c r="J3062">
        <v>3.8788999999999998</v>
      </c>
      <c r="K3062">
        <v>3.8788999999999998</v>
      </c>
      <c r="L3062">
        <v>3.8788999999999998</v>
      </c>
    </row>
    <row r="3063" spans="1:12" x14ac:dyDescent="0.45">
      <c r="A3063" t="s">
        <v>2040</v>
      </c>
      <c r="B3063">
        <v>2013</v>
      </c>
      <c r="C3063" t="s">
        <v>2006</v>
      </c>
      <c r="D3063">
        <v>1.5146999999999999</v>
      </c>
      <c r="E3063">
        <v>1.5146999999999999</v>
      </c>
      <c r="F3063">
        <v>1.5146999999999999</v>
      </c>
      <c r="G3063">
        <v>1.5146999999999999</v>
      </c>
      <c r="H3063">
        <v>1.5146999999999999</v>
      </c>
      <c r="I3063">
        <v>1.5146999999999999</v>
      </c>
      <c r="J3063">
        <v>1.5146999999999999</v>
      </c>
      <c r="K3063">
        <v>1.5146999999999999</v>
      </c>
      <c r="L3063">
        <v>1.5146999999999999</v>
      </c>
    </row>
    <row r="3064" spans="1:12" x14ac:dyDescent="0.45">
      <c r="A3064" t="s">
        <v>2040</v>
      </c>
      <c r="B3064">
        <v>2013</v>
      </c>
      <c r="C3064" t="s">
        <v>2008</v>
      </c>
      <c r="D3064">
        <v>1.2241</v>
      </c>
      <c r="E3064">
        <v>1.2241</v>
      </c>
      <c r="F3064">
        <v>1.2241</v>
      </c>
      <c r="G3064">
        <v>1.2241</v>
      </c>
      <c r="H3064">
        <v>1.2241</v>
      </c>
      <c r="I3064">
        <v>1.2241</v>
      </c>
      <c r="J3064">
        <v>1.2241</v>
      </c>
      <c r="K3064">
        <v>1.2241</v>
      </c>
      <c r="L3064">
        <v>1.2241</v>
      </c>
    </row>
    <row r="3065" spans="1:12" x14ac:dyDescent="0.45">
      <c r="A3065" t="s">
        <v>2040</v>
      </c>
      <c r="B3065">
        <v>2013</v>
      </c>
      <c r="C3065" t="s">
        <v>2010</v>
      </c>
      <c r="D3065">
        <v>0.35539999999999999</v>
      </c>
      <c r="E3065">
        <v>0.35539999999999999</v>
      </c>
      <c r="F3065">
        <v>0.35539999999999999</v>
      </c>
      <c r="G3065">
        <v>0.35539999999999999</v>
      </c>
      <c r="H3065">
        <v>0.35539999999999999</v>
      </c>
      <c r="I3065">
        <v>0.35539999999999999</v>
      </c>
      <c r="J3065">
        <v>0.35539999999999999</v>
      </c>
      <c r="K3065">
        <v>0.35539999999999999</v>
      </c>
      <c r="L3065">
        <v>0.35539999999999999</v>
      </c>
    </row>
    <row r="3066" spans="1:12" x14ac:dyDescent="0.45">
      <c r="A3066" t="s">
        <v>2040</v>
      </c>
      <c r="B3066">
        <v>2013</v>
      </c>
      <c r="C3066" t="s">
        <v>2011</v>
      </c>
      <c r="D3066">
        <v>7.17E-2</v>
      </c>
      <c r="E3066">
        <v>7.17E-2</v>
      </c>
      <c r="F3066">
        <v>7.17E-2</v>
      </c>
      <c r="G3066">
        <v>7.17E-2</v>
      </c>
      <c r="H3066">
        <v>7.17E-2</v>
      </c>
      <c r="I3066">
        <v>7.17E-2</v>
      </c>
      <c r="J3066">
        <v>7.17E-2</v>
      </c>
      <c r="K3066">
        <v>7.17E-2</v>
      </c>
      <c r="L3066">
        <v>7.17E-2</v>
      </c>
    </row>
    <row r="3067" spans="1:12" x14ac:dyDescent="0.45">
      <c r="A3067" t="s">
        <v>2040</v>
      </c>
      <c r="B3067">
        <v>2013</v>
      </c>
      <c r="C3067" t="s">
        <v>2007</v>
      </c>
      <c r="D3067">
        <v>4.9000000000000002E-2</v>
      </c>
      <c r="E3067">
        <v>4.9000000000000002E-2</v>
      </c>
      <c r="F3067">
        <v>4.9000000000000002E-2</v>
      </c>
      <c r="G3067">
        <v>4.9000000000000002E-2</v>
      </c>
      <c r="H3067">
        <v>4.9000000000000002E-2</v>
      </c>
      <c r="I3067">
        <v>4.9000000000000002E-2</v>
      </c>
      <c r="J3067">
        <v>4.9000000000000002E-2</v>
      </c>
      <c r="K3067">
        <v>4.9000000000000002E-2</v>
      </c>
      <c r="L3067">
        <v>4.9000000000000002E-2</v>
      </c>
    </row>
    <row r="3068" spans="1:12" x14ac:dyDescent="0.45">
      <c r="A3068" t="s">
        <v>2041</v>
      </c>
      <c r="B3068">
        <v>2013</v>
      </c>
      <c r="C3068" t="s">
        <v>2011</v>
      </c>
      <c r="D3068">
        <v>1.5800000000000002E-2</v>
      </c>
      <c r="E3068">
        <v>1.5800000000000002E-2</v>
      </c>
      <c r="F3068">
        <v>1.5800000000000002E-2</v>
      </c>
      <c r="G3068">
        <v>1.5800000000000002E-2</v>
      </c>
      <c r="H3068">
        <v>1.5800000000000002E-2</v>
      </c>
      <c r="I3068">
        <v>1.5800000000000002E-2</v>
      </c>
      <c r="J3068">
        <v>1.5800000000000002E-2</v>
      </c>
      <c r="K3068">
        <v>1.5800000000000002E-2</v>
      </c>
      <c r="L3068">
        <v>1.5800000000000002E-2</v>
      </c>
    </row>
    <row r="3069" spans="1:12" x14ac:dyDescent="0.45">
      <c r="A3069" t="s">
        <v>2041</v>
      </c>
      <c r="B3069">
        <v>2013</v>
      </c>
      <c r="C3069" t="s">
        <v>2010</v>
      </c>
      <c r="D3069">
        <v>7.8299999999999995E-2</v>
      </c>
      <c r="E3069">
        <v>7.8299999999999995E-2</v>
      </c>
      <c r="F3069">
        <v>7.8299999999999995E-2</v>
      </c>
      <c r="G3069">
        <v>7.8299999999999995E-2</v>
      </c>
      <c r="H3069">
        <v>7.8299999999999995E-2</v>
      </c>
      <c r="I3069">
        <v>7.8299999999999995E-2</v>
      </c>
      <c r="J3069">
        <v>7.8299999999999995E-2</v>
      </c>
      <c r="K3069">
        <v>7.8299999999999995E-2</v>
      </c>
      <c r="L3069">
        <v>7.8299999999999995E-2</v>
      </c>
    </row>
    <row r="3070" spans="1:12" x14ac:dyDescent="0.45">
      <c r="A3070" t="s">
        <v>2041</v>
      </c>
      <c r="B3070">
        <v>2013</v>
      </c>
      <c r="C3070" t="s">
        <v>2007</v>
      </c>
      <c r="D3070">
        <v>1.0800000000000001E-2</v>
      </c>
      <c r="E3070">
        <v>1.0800000000000001E-2</v>
      </c>
      <c r="F3070">
        <v>1.0800000000000001E-2</v>
      </c>
      <c r="G3070">
        <v>1.0800000000000001E-2</v>
      </c>
      <c r="H3070">
        <v>1.0800000000000001E-2</v>
      </c>
      <c r="I3070">
        <v>1.0800000000000001E-2</v>
      </c>
      <c r="J3070">
        <v>1.0800000000000001E-2</v>
      </c>
      <c r="K3070">
        <v>1.0800000000000001E-2</v>
      </c>
      <c r="L3070">
        <v>1.0800000000000001E-2</v>
      </c>
    </row>
    <row r="3071" spans="1:12" x14ac:dyDescent="0.45">
      <c r="A3071" t="s">
        <v>2041</v>
      </c>
      <c r="B3071">
        <v>2013</v>
      </c>
      <c r="C3071" t="s">
        <v>2008</v>
      </c>
      <c r="D3071">
        <v>0.2697</v>
      </c>
      <c r="E3071">
        <v>0.2697</v>
      </c>
      <c r="F3071">
        <v>0.2697</v>
      </c>
      <c r="G3071">
        <v>0.2697</v>
      </c>
      <c r="H3071">
        <v>0.2697</v>
      </c>
      <c r="I3071">
        <v>0.2697</v>
      </c>
      <c r="J3071">
        <v>0.2697</v>
      </c>
      <c r="K3071">
        <v>0.2697</v>
      </c>
      <c r="L3071">
        <v>0.2697</v>
      </c>
    </row>
    <row r="3072" spans="1:12" x14ac:dyDescent="0.45">
      <c r="A3072" t="s">
        <v>2041</v>
      </c>
      <c r="B3072">
        <v>2013</v>
      </c>
      <c r="C3072" t="s">
        <v>2006</v>
      </c>
      <c r="D3072">
        <v>0.48909999999999998</v>
      </c>
      <c r="E3072">
        <v>0.48909999999999998</v>
      </c>
      <c r="F3072">
        <v>0.48909999999999998</v>
      </c>
      <c r="G3072">
        <v>0.48909999999999998</v>
      </c>
      <c r="H3072">
        <v>0.48909999999999998</v>
      </c>
      <c r="I3072">
        <v>0.48909999999999998</v>
      </c>
      <c r="J3072">
        <v>0.48909999999999998</v>
      </c>
      <c r="K3072">
        <v>0.48909999999999998</v>
      </c>
      <c r="L3072">
        <v>0.48909999999999998</v>
      </c>
    </row>
    <row r="3073" spans="1:12" x14ac:dyDescent="0.45">
      <c r="A3073" t="s">
        <v>2041</v>
      </c>
      <c r="B3073">
        <v>2013</v>
      </c>
      <c r="C3073" t="s">
        <v>2005</v>
      </c>
      <c r="D3073">
        <v>1.0274000000000001</v>
      </c>
      <c r="E3073">
        <v>1.0274000000000001</v>
      </c>
      <c r="F3073">
        <v>1.0274000000000001</v>
      </c>
      <c r="G3073">
        <v>1.0274000000000001</v>
      </c>
      <c r="H3073">
        <v>1.0274000000000001</v>
      </c>
      <c r="I3073">
        <v>1.0274000000000001</v>
      </c>
      <c r="J3073">
        <v>1.0274000000000001</v>
      </c>
      <c r="K3073">
        <v>1.0274000000000001</v>
      </c>
      <c r="L3073">
        <v>1.0274000000000001</v>
      </c>
    </row>
    <row r="3074" spans="1:12" x14ac:dyDescent="0.45">
      <c r="A3074" t="s">
        <v>2041</v>
      </c>
      <c r="B3074">
        <v>2013</v>
      </c>
      <c r="C3074" t="s">
        <v>2009</v>
      </c>
      <c r="D3074">
        <v>0.1638</v>
      </c>
      <c r="E3074">
        <v>0.1638</v>
      </c>
      <c r="F3074">
        <v>0.1638</v>
      </c>
      <c r="G3074">
        <v>0.1638</v>
      </c>
      <c r="H3074">
        <v>0.1638</v>
      </c>
      <c r="I3074">
        <v>0.1638</v>
      </c>
      <c r="J3074">
        <v>0.1638</v>
      </c>
      <c r="K3074">
        <v>0.1638</v>
      </c>
      <c r="L3074">
        <v>0.1638</v>
      </c>
    </row>
    <row r="3075" spans="1:12" x14ac:dyDescent="0.45">
      <c r="A3075" t="s">
        <v>2042</v>
      </c>
      <c r="B3075">
        <v>2013</v>
      </c>
      <c r="C3075" t="s">
        <v>2008</v>
      </c>
      <c r="D3075">
        <v>2.6065999999999998</v>
      </c>
      <c r="E3075">
        <v>2.6065999999999998</v>
      </c>
      <c r="F3075">
        <v>2.6065999999999998</v>
      </c>
      <c r="G3075">
        <v>2.6065999999999998</v>
      </c>
      <c r="H3075">
        <v>2.6065999999999998</v>
      </c>
      <c r="I3075">
        <v>2.6065999999999998</v>
      </c>
      <c r="J3075">
        <v>2.6065999999999998</v>
      </c>
      <c r="K3075">
        <v>2.6065999999999998</v>
      </c>
      <c r="L3075">
        <v>2.6065999999999998</v>
      </c>
    </row>
    <row r="3076" spans="1:12" x14ac:dyDescent="0.45">
      <c r="A3076" t="s">
        <v>2042</v>
      </c>
      <c r="B3076">
        <v>2013</v>
      </c>
      <c r="C3076" t="s">
        <v>2009</v>
      </c>
      <c r="D3076">
        <v>1.4585999999999999</v>
      </c>
      <c r="E3076">
        <v>1.4585999999999999</v>
      </c>
      <c r="F3076">
        <v>1.4585999999999999</v>
      </c>
      <c r="G3076">
        <v>1.4585999999999999</v>
      </c>
      <c r="H3076">
        <v>1.4585999999999999</v>
      </c>
      <c r="I3076">
        <v>1.4585999999999999</v>
      </c>
      <c r="J3076">
        <v>1.4585999999999999</v>
      </c>
      <c r="K3076">
        <v>1.4585999999999999</v>
      </c>
      <c r="L3076">
        <v>1.4585999999999999</v>
      </c>
    </row>
    <row r="3077" spans="1:12" x14ac:dyDescent="0.45">
      <c r="A3077" t="s">
        <v>2042</v>
      </c>
      <c r="B3077">
        <v>2013</v>
      </c>
      <c r="C3077" t="s">
        <v>2005</v>
      </c>
      <c r="D3077">
        <v>7.9466000000000001</v>
      </c>
      <c r="E3077">
        <v>7.9466000000000001</v>
      </c>
      <c r="F3077">
        <v>7.9466000000000001</v>
      </c>
      <c r="G3077">
        <v>7.9466000000000001</v>
      </c>
      <c r="H3077">
        <v>7.9466000000000001</v>
      </c>
      <c r="I3077">
        <v>7.9466000000000001</v>
      </c>
      <c r="J3077">
        <v>7.9466000000000001</v>
      </c>
      <c r="K3077">
        <v>7.9466000000000001</v>
      </c>
      <c r="L3077">
        <v>7.9466000000000001</v>
      </c>
    </row>
    <row r="3078" spans="1:12" x14ac:dyDescent="0.45">
      <c r="A3078" t="s">
        <v>2042</v>
      </c>
      <c r="B3078">
        <v>2013</v>
      </c>
      <c r="C3078" t="s">
        <v>2007</v>
      </c>
      <c r="D3078">
        <v>0.10440000000000001</v>
      </c>
      <c r="E3078">
        <v>0.10440000000000001</v>
      </c>
      <c r="F3078">
        <v>0.10440000000000001</v>
      </c>
      <c r="G3078">
        <v>0.10440000000000001</v>
      </c>
      <c r="H3078">
        <v>0.10440000000000001</v>
      </c>
      <c r="I3078">
        <v>0.10440000000000001</v>
      </c>
      <c r="J3078">
        <v>0.10440000000000001</v>
      </c>
      <c r="K3078">
        <v>0.10440000000000001</v>
      </c>
      <c r="L3078">
        <v>0.10440000000000001</v>
      </c>
    </row>
    <row r="3079" spans="1:12" x14ac:dyDescent="0.45">
      <c r="A3079" t="s">
        <v>2042</v>
      </c>
      <c r="B3079">
        <v>2013</v>
      </c>
      <c r="C3079" t="s">
        <v>2010</v>
      </c>
      <c r="D3079">
        <v>0.75680000000000003</v>
      </c>
      <c r="E3079">
        <v>0.75680000000000003</v>
      </c>
      <c r="F3079">
        <v>0.75680000000000003</v>
      </c>
      <c r="G3079">
        <v>0.75680000000000003</v>
      </c>
      <c r="H3079">
        <v>0.75680000000000003</v>
      </c>
      <c r="I3079">
        <v>0.75680000000000003</v>
      </c>
      <c r="J3079">
        <v>0.75680000000000003</v>
      </c>
      <c r="K3079">
        <v>0.75680000000000003</v>
      </c>
      <c r="L3079">
        <v>0.75680000000000003</v>
      </c>
    </row>
    <row r="3080" spans="1:12" x14ac:dyDescent="0.45">
      <c r="A3080" t="s">
        <v>2042</v>
      </c>
      <c r="B3080">
        <v>2013</v>
      </c>
      <c r="C3080" t="s">
        <v>2011</v>
      </c>
      <c r="D3080">
        <v>0.15260000000000001</v>
      </c>
      <c r="E3080">
        <v>0.15260000000000001</v>
      </c>
      <c r="F3080">
        <v>0.15260000000000001</v>
      </c>
      <c r="G3080">
        <v>0.15260000000000001</v>
      </c>
      <c r="H3080">
        <v>0.15260000000000001</v>
      </c>
      <c r="I3080">
        <v>0.15260000000000001</v>
      </c>
      <c r="J3080">
        <v>0.15260000000000001</v>
      </c>
      <c r="K3080">
        <v>0.15260000000000001</v>
      </c>
      <c r="L3080">
        <v>0.15260000000000001</v>
      </c>
    </row>
    <row r="3081" spans="1:12" x14ac:dyDescent="0.45">
      <c r="A3081" t="s">
        <v>2042</v>
      </c>
      <c r="B3081">
        <v>2013</v>
      </c>
      <c r="C3081" t="s">
        <v>2006</v>
      </c>
      <c r="D3081">
        <v>2.8675999999999999</v>
      </c>
      <c r="E3081">
        <v>2.8675999999999999</v>
      </c>
      <c r="F3081">
        <v>2.8675999999999999</v>
      </c>
      <c r="G3081">
        <v>2.8675999999999999</v>
      </c>
      <c r="H3081">
        <v>2.8675999999999999</v>
      </c>
      <c r="I3081">
        <v>2.8675999999999999</v>
      </c>
      <c r="J3081">
        <v>2.8675999999999999</v>
      </c>
      <c r="K3081">
        <v>2.8675999999999999</v>
      </c>
      <c r="L3081">
        <v>2.8675999999999999</v>
      </c>
    </row>
    <row r="3082" spans="1:12" x14ac:dyDescent="0.45">
      <c r="A3082" t="s">
        <v>2043</v>
      </c>
      <c r="B3082">
        <v>2013</v>
      </c>
      <c r="C3082" t="s">
        <v>2005</v>
      </c>
      <c r="D3082">
        <v>4.8810000000000002</v>
      </c>
      <c r="E3082">
        <v>4.8810000000000002</v>
      </c>
      <c r="F3082">
        <v>4.8810000000000002</v>
      </c>
      <c r="G3082">
        <v>4.8810000000000002</v>
      </c>
      <c r="H3082">
        <v>4.8810000000000002</v>
      </c>
      <c r="I3082">
        <v>4.8810000000000002</v>
      </c>
      <c r="J3082">
        <v>4.8810000000000002</v>
      </c>
      <c r="K3082">
        <v>4.8810000000000002</v>
      </c>
      <c r="L3082">
        <v>4.8810000000000002</v>
      </c>
    </row>
    <row r="3083" spans="1:12" x14ac:dyDescent="0.45">
      <c r="A3083" t="s">
        <v>2043</v>
      </c>
      <c r="B3083">
        <v>2013</v>
      </c>
      <c r="C3083" t="s">
        <v>2007</v>
      </c>
      <c r="D3083">
        <v>5.21E-2</v>
      </c>
      <c r="E3083">
        <v>5.21E-2</v>
      </c>
      <c r="F3083">
        <v>5.21E-2</v>
      </c>
      <c r="G3083">
        <v>5.21E-2</v>
      </c>
      <c r="H3083">
        <v>5.21E-2</v>
      </c>
      <c r="I3083">
        <v>5.21E-2</v>
      </c>
      <c r="J3083">
        <v>5.21E-2</v>
      </c>
      <c r="K3083">
        <v>5.21E-2</v>
      </c>
      <c r="L3083">
        <v>5.21E-2</v>
      </c>
    </row>
    <row r="3084" spans="1:12" x14ac:dyDescent="0.45">
      <c r="A3084" t="s">
        <v>2043</v>
      </c>
      <c r="B3084">
        <v>2013</v>
      </c>
      <c r="C3084" t="s">
        <v>2009</v>
      </c>
      <c r="D3084">
        <v>0.96060000000000001</v>
      </c>
      <c r="E3084">
        <v>0.96060000000000001</v>
      </c>
      <c r="F3084">
        <v>0.96060000000000001</v>
      </c>
      <c r="G3084">
        <v>0.96060000000000001</v>
      </c>
      <c r="H3084">
        <v>0.96060000000000001</v>
      </c>
      <c r="I3084">
        <v>0.96060000000000001</v>
      </c>
      <c r="J3084">
        <v>0.96060000000000001</v>
      </c>
      <c r="K3084">
        <v>0.96060000000000001</v>
      </c>
      <c r="L3084">
        <v>0.96060000000000001</v>
      </c>
    </row>
    <row r="3085" spans="1:12" x14ac:dyDescent="0.45">
      <c r="A3085" t="s">
        <v>2043</v>
      </c>
      <c r="B3085">
        <v>2013</v>
      </c>
      <c r="C3085" t="s">
        <v>2008</v>
      </c>
      <c r="D3085">
        <v>1.3012999999999999</v>
      </c>
      <c r="E3085">
        <v>1.3012999999999999</v>
      </c>
      <c r="F3085">
        <v>1.3012999999999999</v>
      </c>
      <c r="G3085">
        <v>1.3012999999999999</v>
      </c>
      <c r="H3085">
        <v>1.3012999999999999</v>
      </c>
      <c r="I3085">
        <v>1.3012999999999999</v>
      </c>
      <c r="J3085">
        <v>1.3012999999999999</v>
      </c>
      <c r="K3085">
        <v>1.3012999999999999</v>
      </c>
      <c r="L3085">
        <v>1.3012999999999999</v>
      </c>
    </row>
    <row r="3086" spans="1:12" x14ac:dyDescent="0.45">
      <c r="A3086" t="s">
        <v>2043</v>
      </c>
      <c r="B3086">
        <v>2013</v>
      </c>
      <c r="C3086" t="s">
        <v>2011</v>
      </c>
      <c r="D3086">
        <v>7.6200000000000004E-2</v>
      </c>
      <c r="E3086">
        <v>7.6200000000000004E-2</v>
      </c>
      <c r="F3086">
        <v>7.6200000000000004E-2</v>
      </c>
      <c r="G3086">
        <v>7.6200000000000004E-2</v>
      </c>
      <c r="H3086">
        <v>7.6200000000000004E-2</v>
      </c>
      <c r="I3086">
        <v>7.6200000000000004E-2</v>
      </c>
      <c r="J3086">
        <v>7.6200000000000004E-2</v>
      </c>
      <c r="K3086">
        <v>7.6200000000000004E-2</v>
      </c>
      <c r="L3086">
        <v>7.6200000000000004E-2</v>
      </c>
    </row>
    <row r="3087" spans="1:12" x14ac:dyDescent="0.45">
      <c r="A3087" t="s">
        <v>2043</v>
      </c>
      <c r="B3087">
        <v>2013</v>
      </c>
      <c r="C3087" t="s">
        <v>2010</v>
      </c>
      <c r="D3087">
        <v>0.37780000000000002</v>
      </c>
      <c r="E3087">
        <v>0.37780000000000002</v>
      </c>
      <c r="F3087">
        <v>0.37780000000000002</v>
      </c>
      <c r="G3087">
        <v>0.37780000000000002</v>
      </c>
      <c r="H3087">
        <v>0.37780000000000002</v>
      </c>
      <c r="I3087">
        <v>0.37780000000000002</v>
      </c>
      <c r="J3087">
        <v>0.37780000000000002</v>
      </c>
      <c r="K3087">
        <v>0.37780000000000002</v>
      </c>
      <c r="L3087">
        <v>0.37780000000000002</v>
      </c>
    </row>
    <row r="3088" spans="1:12" x14ac:dyDescent="0.45">
      <c r="A3088" t="s">
        <v>2043</v>
      </c>
      <c r="B3088">
        <v>2013</v>
      </c>
      <c r="C3088" t="s">
        <v>2006</v>
      </c>
      <c r="D3088">
        <v>2.1128999999999998</v>
      </c>
      <c r="E3088">
        <v>2.1128999999999998</v>
      </c>
      <c r="F3088">
        <v>2.1128999999999998</v>
      </c>
      <c r="G3088">
        <v>2.1128999999999998</v>
      </c>
      <c r="H3088">
        <v>2.1128999999999998</v>
      </c>
      <c r="I3088">
        <v>2.1128999999999998</v>
      </c>
      <c r="J3088">
        <v>2.1128999999999998</v>
      </c>
      <c r="K3088">
        <v>2.1128999999999998</v>
      </c>
      <c r="L3088">
        <v>2.1128999999999998</v>
      </c>
    </row>
    <row r="3089" spans="1:12" x14ac:dyDescent="0.45">
      <c r="A3089" t="s">
        <v>2044</v>
      </c>
      <c r="B3089">
        <v>2013</v>
      </c>
      <c r="C3089" t="s">
        <v>2010</v>
      </c>
      <c r="D3089">
        <v>2.47E-2</v>
      </c>
      <c r="E3089">
        <v>2.47E-2</v>
      </c>
      <c r="F3089">
        <v>2.47E-2</v>
      </c>
      <c r="G3089">
        <v>2.47E-2</v>
      </c>
      <c r="H3089">
        <v>2.47E-2</v>
      </c>
      <c r="I3089">
        <v>2.47E-2</v>
      </c>
      <c r="J3089">
        <v>2.47E-2</v>
      </c>
      <c r="K3089">
        <v>2.47E-2</v>
      </c>
      <c r="L3089">
        <v>2.47E-2</v>
      </c>
    </row>
    <row r="3090" spans="1:12" x14ac:dyDescent="0.45">
      <c r="A3090" t="s">
        <v>2044</v>
      </c>
      <c r="B3090">
        <v>2013</v>
      </c>
      <c r="C3090" t="s">
        <v>2008</v>
      </c>
      <c r="D3090">
        <v>8.5000000000000006E-2</v>
      </c>
      <c r="E3090">
        <v>8.5000000000000006E-2</v>
      </c>
      <c r="F3090">
        <v>8.5000000000000006E-2</v>
      </c>
      <c r="G3090">
        <v>8.5000000000000006E-2</v>
      </c>
      <c r="H3090">
        <v>8.5000000000000006E-2</v>
      </c>
      <c r="I3090">
        <v>8.5000000000000006E-2</v>
      </c>
      <c r="J3090">
        <v>8.5000000000000006E-2</v>
      </c>
      <c r="K3090">
        <v>8.5000000000000006E-2</v>
      </c>
      <c r="L3090">
        <v>8.5000000000000006E-2</v>
      </c>
    </row>
    <row r="3091" spans="1:12" x14ac:dyDescent="0.45">
      <c r="A3091" t="s">
        <v>2044</v>
      </c>
      <c r="B3091">
        <v>2013</v>
      </c>
      <c r="C3091" t="s">
        <v>2009</v>
      </c>
      <c r="D3091">
        <v>6.4899999999999999E-2</v>
      </c>
      <c r="E3091">
        <v>6.4899999999999999E-2</v>
      </c>
      <c r="F3091">
        <v>6.4899999999999999E-2</v>
      </c>
      <c r="G3091">
        <v>6.4899999999999999E-2</v>
      </c>
      <c r="H3091">
        <v>6.4899999999999999E-2</v>
      </c>
      <c r="I3091">
        <v>6.4899999999999999E-2</v>
      </c>
      <c r="J3091">
        <v>6.4899999999999999E-2</v>
      </c>
      <c r="K3091">
        <v>6.4899999999999999E-2</v>
      </c>
      <c r="L3091">
        <v>6.4899999999999999E-2</v>
      </c>
    </row>
    <row r="3092" spans="1:12" x14ac:dyDescent="0.45">
      <c r="A3092" t="s">
        <v>2044</v>
      </c>
      <c r="B3092">
        <v>2013</v>
      </c>
      <c r="C3092" t="s">
        <v>2005</v>
      </c>
      <c r="D3092">
        <v>0.35389999999999999</v>
      </c>
      <c r="E3092">
        <v>0.35389999999999999</v>
      </c>
      <c r="F3092">
        <v>0.35389999999999999</v>
      </c>
      <c r="G3092">
        <v>0.35389999999999999</v>
      </c>
      <c r="H3092">
        <v>0.35389999999999999</v>
      </c>
      <c r="I3092">
        <v>0.35389999999999999</v>
      </c>
      <c r="J3092">
        <v>0.35389999999999999</v>
      </c>
      <c r="K3092">
        <v>0.35389999999999999</v>
      </c>
      <c r="L3092">
        <v>0.35389999999999999</v>
      </c>
    </row>
    <row r="3093" spans="1:12" x14ac:dyDescent="0.45">
      <c r="A3093" t="s">
        <v>2044</v>
      </c>
      <c r="B3093">
        <v>2013</v>
      </c>
      <c r="C3093" t="s">
        <v>2007</v>
      </c>
      <c r="D3093">
        <v>3.3999999999999998E-3</v>
      </c>
      <c r="E3093">
        <v>3.3999999999999998E-3</v>
      </c>
      <c r="F3093">
        <v>3.3999999999999998E-3</v>
      </c>
      <c r="G3093">
        <v>3.3999999999999998E-3</v>
      </c>
      <c r="H3093">
        <v>3.3999999999999998E-3</v>
      </c>
      <c r="I3093">
        <v>3.3999999999999998E-3</v>
      </c>
      <c r="J3093">
        <v>3.3999999999999998E-3</v>
      </c>
      <c r="K3093">
        <v>3.3999999999999998E-3</v>
      </c>
      <c r="L3093">
        <v>3.3999999999999998E-3</v>
      </c>
    </row>
    <row r="3094" spans="1:12" x14ac:dyDescent="0.45">
      <c r="A3094" t="s">
        <v>2044</v>
      </c>
      <c r="B3094">
        <v>2013</v>
      </c>
      <c r="C3094" t="s">
        <v>2006</v>
      </c>
      <c r="D3094">
        <v>0.17100000000000001</v>
      </c>
      <c r="E3094">
        <v>0.17100000000000001</v>
      </c>
      <c r="F3094">
        <v>0.17100000000000001</v>
      </c>
      <c r="G3094">
        <v>0.17100000000000001</v>
      </c>
      <c r="H3094">
        <v>0.17100000000000001</v>
      </c>
      <c r="I3094">
        <v>0.17100000000000001</v>
      </c>
      <c r="J3094">
        <v>0.17100000000000001</v>
      </c>
      <c r="K3094">
        <v>0.17100000000000001</v>
      </c>
      <c r="L3094">
        <v>0.17100000000000001</v>
      </c>
    </row>
    <row r="3095" spans="1:12" x14ac:dyDescent="0.45">
      <c r="A3095" t="s">
        <v>2044</v>
      </c>
      <c r="B3095">
        <v>2013</v>
      </c>
      <c r="C3095" t="s">
        <v>2011</v>
      </c>
      <c r="D3095">
        <v>5.0000000000000001E-3</v>
      </c>
      <c r="E3095">
        <v>5.0000000000000001E-3</v>
      </c>
      <c r="F3095">
        <v>5.0000000000000001E-3</v>
      </c>
      <c r="G3095">
        <v>5.0000000000000001E-3</v>
      </c>
      <c r="H3095">
        <v>5.0000000000000001E-3</v>
      </c>
      <c r="I3095">
        <v>5.0000000000000001E-3</v>
      </c>
      <c r="J3095">
        <v>5.0000000000000001E-3</v>
      </c>
      <c r="K3095">
        <v>5.0000000000000001E-3</v>
      </c>
      <c r="L3095">
        <v>5.0000000000000001E-3</v>
      </c>
    </row>
    <row r="3096" spans="1:12" x14ac:dyDescent="0.45">
      <c r="A3096" t="s">
        <v>2045</v>
      </c>
      <c r="B3096">
        <v>2013</v>
      </c>
      <c r="C3096" t="s">
        <v>2005</v>
      </c>
      <c r="D3096">
        <v>5.7066999999999997</v>
      </c>
      <c r="E3096">
        <v>5.7066999999999997</v>
      </c>
      <c r="F3096">
        <v>5.7066999999999997</v>
      </c>
      <c r="G3096">
        <v>5.7066999999999997</v>
      </c>
      <c r="H3096">
        <v>5.7066999999999997</v>
      </c>
      <c r="I3096">
        <v>5.7066999999999997</v>
      </c>
      <c r="J3096">
        <v>5.7066999999999997</v>
      </c>
      <c r="K3096">
        <v>5.7066999999999997</v>
      </c>
      <c r="L3096">
        <v>5.7066999999999997</v>
      </c>
    </row>
    <row r="3097" spans="1:12" x14ac:dyDescent="0.45">
      <c r="A3097" t="s">
        <v>2045</v>
      </c>
      <c r="B3097">
        <v>2013</v>
      </c>
      <c r="C3097" t="s">
        <v>2009</v>
      </c>
      <c r="D3097">
        <v>1.0641</v>
      </c>
      <c r="E3097">
        <v>1.0641</v>
      </c>
      <c r="F3097">
        <v>1.0641</v>
      </c>
      <c r="G3097">
        <v>1.0641</v>
      </c>
      <c r="H3097">
        <v>1.0641</v>
      </c>
      <c r="I3097">
        <v>1.0641</v>
      </c>
      <c r="J3097">
        <v>1.0641</v>
      </c>
      <c r="K3097">
        <v>1.0641</v>
      </c>
      <c r="L3097">
        <v>1.0641</v>
      </c>
    </row>
    <row r="3098" spans="1:12" x14ac:dyDescent="0.45">
      <c r="A3098" t="s">
        <v>2045</v>
      </c>
      <c r="B3098">
        <v>2013</v>
      </c>
      <c r="C3098" t="s">
        <v>2008</v>
      </c>
      <c r="D3098">
        <v>1.5519000000000001</v>
      </c>
      <c r="E3098">
        <v>1.5519000000000001</v>
      </c>
      <c r="F3098">
        <v>1.5519000000000001</v>
      </c>
      <c r="G3098">
        <v>1.5519000000000001</v>
      </c>
      <c r="H3098">
        <v>1.5519000000000001</v>
      </c>
      <c r="I3098">
        <v>1.5519000000000001</v>
      </c>
      <c r="J3098">
        <v>1.5519000000000001</v>
      </c>
      <c r="K3098">
        <v>1.5519000000000001</v>
      </c>
      <c r="L3098">
        <v>1.5519000000000001</v>
      </c>
    </row>
    <row r="3099" spans="1:12" x14ac:dyDescent="0.45">
      <c r="A3099" t="s">
        <v>2045</v>
      </c>
      <c r="B3099">
        <v>2013</v>
      </c>
      <c r="C3099" t="s">
        <v>2010</v>
      </c>
      <c r="D3099">
        <v>0.4506</v>
      </c>
      <c r="E3099">
        <v>0.4506</v>
      </c>
      <c r="F3099">
        <v>0.4506</v>
      </c>
      <c r="G3099">
        <v>0.4506</v>
      </c>
      <c r="H3099">
        <v>0.4506</v>
      </c>
      <c r="I3099">
        <v>0.4506</v>
      </c>
      <c r="J3099">
        <v>0.4506</v>
      </c>
      <c r="K3099">
        <v>0.4506</v>
      </c>
      <c r="L3099">
        <v>0.4506</v>
      </c>
    </row>
    <row r="3100" spans="1:12" x14ac:dyDescent="0.45">
      <c r="A3100" t="s">
        <v>2045</v>
      </c>
      <c r="B3100">
        <v>2013</v>
      </c>
      <c r="C3100" t="s">
        <v>2006</v>
      </c>
      <c r="D3100">
        <v>2.4870999999999999</v>
      </c>
      <c r="E3100">
        <v>2.4870999999999999</v>
      </c>
      <c r="F3100">
        <v>2.4870999999999999</v>
      </c>
      <c r="G3100">
        <v>2.4870999999999999</v>
      </c>
      <c r="H3100">
        <v>2.4870999999999999</v>
      </c>
      <c r="I3100">
        <v>2.4870999999999999</v>
      </c>
      <c r="J3100">
        <v>2.4870999999999999</v>
      </c>
      <c r="K3100">
        <v>2.4870999999999999</v>
      </c>
      <c r="L3100">
        <v>2.4870999999999999</v>
      </c>
    </row>
    <row r="3101" spans="1:12" x14ac:dyDescent="0.45">
      <c r="A3101" t="s">
        <v>2045</v>
      </c>
      <c r="B3101">
        <v>2013</v>
      </c>
      <c r="C3101" t="s">
        <v>2011</v>
      </c>
      <c r="D3101">
        <v>9.0800000000000006E-2</v>
      </c>
      <c r="E3101">
        <v>9.0800000000000006E-2</v>
      </c>
      <c r="F3101">
        <v>9.0800000000000006E-2</v>
      </c>
      <c r="G3101">
        <v>9.0800000000000006E-2</v>
      </c>
      <c r="H3101">
        <v>9.0800000000000006E-2</v>
      </c>
      <c r="I3101">
        <v>9.0800000000000006E-2</v>
      </c>
      <c r="J3101">
        <v>9.0800000000000006E-2</v>
      </c>
      <c r="K3101">
        <v>9.0800000000000006E-2</v>
      </c>
      <c r="L3101">
        <v>9.0800000000000006E-2</v>
      </c>
    </row>
    <row r="3102" spans="1:12" x14ac:dyDescent="0.45">
      <c r="A3102" t="s">
        <v>2045</v>
      </c>
      <c r="B3102">
        <v>2013</v>
      </c>
      <c r="C3102" t="s">
        <v>2007</v>
      </c>
      <c r="D3102">
        <v>6.2199999999999998E-2</v>
      </c>
      <c r="E3102">
        <v>6.2199999999999998E-2</v>
      </c>
      <c r="F3102">
        <v>6.2199999999999998E-2</v>
      </c>
      <c r="G3102">
        <v>6.2199999999999998E-2</v>
      </c>
      <c r="H3102">
        <v>6.2199999999999998E-2</v>
      </c>
      <c r="I3102">
        <v>6.2199999999999998E-2</v>
      </c>
      <c r="J3102">
        <v>6.2199999999999998E-2</v>
      </c>
      <c r="K3102">
        <v>6.2199999999999998E-2</v>
      </c>
      <c r="L3102">
        <v>6.2199999999999998E-2</v>
      </c>
    </row>
    <row r="3103" spans="1:12" x14ac:dyDescent="0.45">
      <c r="A3103" t="s">
        <v>2046</v>
      </c>
      <c r="B3103">
        <v>2013</v>
      </c>
      <c r="C3103" t="s">
        <v>2006</v>
      </c>
      <c r="D3103">
        <v>0.90969999999999995</v>
      </c>
      <c r="E3103">
        <v>0.90969999999999995</v>
      </c>
      <c r="F3103">
        <v>0.90969999999999995</v>
      </c>
      <c r="G3103">
        <v>0.90969999999999995</v>
      </c>
      <c r="H3103">
        <v>0.90969999999999995</v>
      </c>
      <c r="I3103">
        <v>0.90969999999999995</v>
      </c>
      <c r="J3103">
        <v>0.90969999999999995</v>
      </c>
      <c r="K3103">
        <v>0.90969999999999995</v>
      </c>
      <c r="L3103">
        <v>0.90969999999999995</v>
      </c>
    </row>
    <row r="3104" spans="1:12" x14ac:dyDescent="0.45">
      <c r="A3104" t="s">
        <v>2046</v>
      </c>
      <c r="B3104">
        <v>2013</v>
      </c>
      <c r="C3104" t="s">
        <v>2009</v>
      </c>
      <c r="D3104">
        <v>0.36309999999999998</v>
      </c>
      <c r="E3104">
        <v>0.36309999999999998</v>
      </c>
      <c r="F3104">
        <v>0.36309999999999998</v>
      </c>
      <c r="G3104">
        <v>0.36309999999999998</v>
      </c>
      <c r="H3104">
        <v>0.36309999999999998</v>
      </c>
      <c r="I3104">
        <v>0.36309999999999998</v>
      </c>
      <c r="J3104">
        <v>0.36309999999999998</v>
      </c>
      <c r="K3104">
        <v>0.36309999999999998</v>
      </c>
      <c r="L3104">
        <v>0.36309999999999998</v>
      </c>
    </row>
    <row r="3105" spans="1:12" x14ac:dyDescent="0.45">
      <c r="A3105" t="s">
        <v>2046</v>
      </c>
      <c r="B3105">
        <v>2013</v>
      </c>
      <c r="C3105" t="s">
        <v>2007</v>
      </c>
      <c r="D3105">
        <v>1.9400000000000001E-2</v>
      </c>
      <c r="E3105">
        <v>1.9400000000000001E-2</v>
      </c>
      <c r="F3105">
        <v>1.9400000000000001E-2</v>
      </c>
      <c r="G3105">
        <v>1.9400000000000001E-2</v>
      </c>
      <c r="H3105">
        <v>1.9400000000000001E-2</v>
      </c>
      <c r="I3105">
        <v>1.9400000000000001E-2</v>
      </c>
      <c r="J3105">
        <v>1.9400000000000001E-2</v>
      </c>
      <c r="K3105">
        <v>1.9400000000000001E-2</v>
      </c>
      <c r="L3105">
        <v>1.9400000000000001E-2</v>
      </c>
    </row>
    <row r="3106" spans="1:12" x14ac:dyDescent="0.45">
      <c r="A3106" t="s">
        <v>2046</v>
      </c>
      <c r="B3106">
        <v>2013</v>
      </c>
      <c r="C3106" t="s">
        <v>2011</v>
      </c>
      <c r="D3106">
        <v>2.8400000000000002E-2</v>
      </c>
      <c r="E3106">
        <v>2.8400000000000002E-2</v>
      </c>
      <c r="F3106">
        <v>2.8400000000000002E-2</v>
      </c>
      <c r="G3106">
        <v>2.8400000000000002E-2</v>
      </c>
      <c r="H3106">
        <v>2.8400000000000002E-2</v>
      </c>
      <c r="I3106">
        <v>2.8400000000000002E-2</v>
      </c>
      <c r="J3106">
        <v>2.8400000000000002E-2</v>
      </c>
      <c r="K3106">
        <v>2.8400000000000002E-2</v>
      </c>
      <c r="L3106">
        <v>2.8400000000000002E-2</v>
      </c>
    </row>
    <row r="3107" spans="1:12" x14ac:dyDescent="0.45">
      <c r="A3107" t="s">
        <v>2046</v>
      </c>
      <c r="B3107">
        <v>2013</v>
      </c>
      <c r="C3107" t="s">
        <v>2005</v>
      </c>
      <c r="D3107">
        <v>1.9469000000000001</v>
      </c>
      <c r="E3107">
        <v>1.9469000000000001</v>
      </c>
      <c r="F3107">
        <v>1.9469000000000001</v>
      </c>
      <c r="G3107">
        <v>1.9469000000000001</v>
      </c>
      <c r="H3107">
        <v>1.9469000000000001</v>
      </c>
      <c r="I3107">
        <v>1.9469000000000001</v>
      </c>
      <c r="J3107">
        <v>1.9469000000000001</v>
      </c>
      <c r="K3107">
        <v>1.9469000000000001</v>
      </c>
      <c r="L3107">
        <v>1.9469000000000001</v>
      </c>
    </row>
    <row r="3108" spans="1:12" x14ac:dyDescent="0.45">
      <c r="A3108" t="s">
        <v>2046</v>
      </c>
      <c r="B3108">
        <v>2013</v>
      </c>
      <c r="C3108" t="s">
        <v>2008</v>
      </c>
      <c r="D3108">
        <v>0.4854</v>
      </c>
      <c r="E3108">
        <v>0.4854</v>
      </c>
      <c r="F3108">
        <v>0.4854</v>
      </c>
      <c r="G3108">
        <v>0.4854</v>
      </c>
      <c r="H3108">
        <v>0.4854</v>
      </c>
      <c r="I3108">
        <v>0.4854</v>
      </c>
      <c r="J3108">
        <v>0.4854</v>
      </c>
      <c r="K3108">
        <v>0.4854</v>
      </c>
      <c r="L3108">
        <v>0.4854</v>
      </c>
    </row>
    <row r="3109" spans="1:12" x14ac:dyDescent="0.45">
      <c r="A3109" t="s">
        <v>2046</v>
      </c>
      <c r="B3109">
        <v>2013</v>
      </c>
      <c r="C3109" t="s">
        <v>2010</v>
      </c>
      <c r="D3109">
        <v>0.1409</v>
      </c>
      <c r="E3109">
        <v>0.1409</v>
      </c>
      <c r="F3109">
        <v>0.1409</v>
      </c>
      <c r="G3109">
        <v>0.1409</v>
      </c>
      <c r="H3109">
        <v>0.1409</v>
      </c>
      <c r="I3109">
        <v>0.1409</v>
      </c>
      <c r="J3109">
        <v>0.1409</v>
      </c>
      <c r="K3109">
        <v>0.1409</v>
      </c>
      <c r="L3109">
        <v>0.1409</v>
      </c>
    </row>
    <row r="3110" spans="1:12" x14ac:dyDescent="0.45">
      <c r="A3110" t="s">
        <v>2047</v>
      </c>
      <c r="B3110">
        <v>2013</v>
      </c>
      <c r="C3110" t="s">
        <v>2011</v>
      </c>
      <c r="D3110">
        <v>3.0700000000000002E-2</v>
      </c>
      <c r="E3110">
        <v>3.0700000000000002E-2</v>
      </c>
      <c r="F3110">
        <v>3.0700000000000002E-2</v>
      </c>
      <c r="G3110">
        <v>3.0700000000000002E-2</v>
      </c>
      <c r="H3110">
        <v>3.0700000000000002E-2</v>
      </c>
      <c r="I3110">
        <v>3.0700000000000002E-2</v>
      </c>
      <c r="J3110">
        <v>3.0700000000000002E-2</v>
      </c>
      <c r="K3110">
        <v>3.0700000000000002E-2</v>
      </c>
      <c r="L3110">
        <v>3.0700000000000002E-2</v>
      </c>
    </row>
    <row r="3111" spans="1:12" x14ac:dyDescent="0.45">
      <c r="A3111" t="s">
        <v>2047</v>
      </c>
      <c r="B3111">
        <v>2013</v>
      </c>
      <c r="C3111" t="s">
        <v>2006</v>
      </c>
      <c r="D3111">
        <v>0.6825</v>
      </c>
      <c r="E3111">
        <v>0.6825</v>
      </c>
      <c r="F3111">
        <v>0.6825</v>
      </c>
      <c r="G3111">
        <v>0.6825</v>
      </c>
      <c r="H3111">
        <v>0.6825</v>
      </c>
      <c r="I3111">
        <v>0.6825</v>
      </c>
      <c r="J3111">
        <v>0.6825</v>
      </c>
      <c r="K3111">
        <v>0.6825</v>
      </c>
      <c r="L3111">
        <v>0.6825</v>
      </c>
    </row>
    <row r="3112" spans="1:12" x14ac:dyDescent="0.45">
      <c r="A3112" t="s">
        <v>2047</v>
      </c>
      <c r="B3112">
        <v>2013</v>
      </c>
      <c r="C3112" t="s">
        <v>2005</v>
      </c>
      <c r="D3112">
        <v>1.7211000000000001</v>
      </c>
      <c r="E3112">
        <v>1.7211000000000001</v>
      </c>
      <c r="F3112">
        <v>1.7211000000000001</v>
      </c>
      <c r="G3112">
        <v>1.7211000000000001</v>
      </c>
      <c r="H3112">
        <v>1.7211000000000001</v>
      </c>
      <c r="I3112">
        <v>1.7211000000000001</v>
      </c>
      <c r="J3112">
        <v>1.7211000000000001</v>
      </c>
      <c r="K3112">
        <v>1.7211000000000001</v>
      </c>
      <c r="L3112">
        <v>1.7211000000000001</v>
      </c>
    </row>
    <row r="3113" spans="1:12" x14ac:dyDescent="0.45">
      <c r="A3113" t="s">
        <v>2047</v>
      </c>
      <c r="B3113">
        <v>2013</v>
      </c>
      <c r="C3113" t="s">
        <v>2009</v>
      </c>
      <c r="D3113">
        <v>0.31109999999999999</v>
      </c>
      <c r="E3113">
        <v>0.31109999999999999</v>
      </c>
      <c r="F3113">
        <v>0.31109999999999999</v>
      </c>
      <c r="G3113">
        <v>0.31109999999999999</v>
      </c>
      <c r="H3113">
        <v>0.31109999999999999</v>
      </c>
      <c r="I3113">
        <v>0.31109999999999999</v>
      </c>
      <c r="J3113">
        <v>0.31109999999999999</v>
      </c>
      <c r="K3113">
        <v>0.31109999999999999</v>
      </c>
      <c r="L3113">
        <v>0.31109999999999999</v>
      </c>
    </row>
    <row r="3114" spans="1:12" x14ac:dyDescent="0.45">
      <c r="A3114" t="s">
        <v>2047</v>
      </c>
      <c r="B3114">
        <v>2013</v>
      </c>
      <c r="C3114" t="s">
        <v>2007</v>
      </c>
      <c r="D3114">
        <v>2.1000000000000001E-2</v>
      </c>
      <c r="E3114">
        <v>2.1000000000000001E-2</v>
      </c>
      <c r="F3114">
        <v>2.1000000000000001E-2</v>
      </c>
      <c r="G3114">
        <v>2.1000000000000001E-2</v>
      </c>
      <c r="H3114">
        <v>2.1000000000000001E-2</v>
      </c>
      <c r="I3114">
        <v>2.1000000000000001E-2</v>
      </c>
      <c r="J3114">
        <v>2.1000000000000001E-2</v>
      </c>
      <c r="K3114">
        <v>2.1000000000000001E-2</v>
      </c>
      <c r="L3114">
        <v>2.1000000000000001E-2</v>
      </c>
    </row>
    <row r="3115" spans="1:12" x14ac:dyDescent="0.45">
      <c r="A3115" t="s">
        <v>2047</v>
      </c>
      <c r="B3115">
        <v>2013</v>
      </c>
      <c r="C3115" t="s">
        <v>2010</v>
      </c>
      <c r="D3115">
        <v>0.15210000000000001</v>
      </c>
      <c r="E3115">
        <v>0.15210000000000001</v>
      </c>
      <c r="F3115">
        <v>0.15210000000000001</v>
      </c>
      <c r="G3115">
        <v>0.15210000000000001</v>
      </c>
      <c r="H3115">
        <v>0.15210000000000001</v>
      </c>
      <c r="I3115">
        <v>0.15210000000000001</v>
      </c>
      <c r="J3115">
        <v>0.15210000000000001</v>
      </c>
      <c r="K3115">
        <v>0.15210000000000001</v>
      </c>
      <c r="L3115">
        <v>0.15210000000000001</v>
      </c>
    </row>
    <row r="3116" spans="1:12" x14ac:dyDescent="0.45">
      <c r="A3116" t="s">
        <v>2047</v>
      </c>
      <c r="B3116">
        <v>2013</v>
      </c>
      <c r="C3116" t="s">
        <v>2008</v>
      </c>
      <c r="D3116">
        <v>0.52380000000000004</v>
      </c>
      <c r="E3116">
        <v>0.52380000000000004</v>
      </c>
      <c r="F3116">
        <v>0.52380000000000004</v>
      </c>
      <c r="G3116">
        <v>0.52380000000000004</v>
      </c>
      <c r="H3116">
        <v>0.52380000000000004</v>
      </c>
      <c r="I3116">
        <v>0.52380000000000004</v>
      </c>
      <c r="J3116">
        <v>0.52380000000000004</v>
      </c>
      <c r="K3116">
        <v>0.52380000000000004</v>
      </c>
      <c r="L3116">
        <v>0.52380000000000004</v>
      </c>
    </row>
    <row r="3117" spans="1:12" x14ac:dyDescent="0.45">
      <c r="A3117" t="s">
        <v>2048</v>
      </c>
      <c r="B3117">
        <v>2013</v>
      </c>
      <c r="C3117" t="s">
        <v>2011</v>
      </c>
      <c r="D3117">
        <v>9.9000000000000005E-2</v>
      </c>
      <c r="E3117">
        <v>9.9000000000000005E-2</v>
      </c>
      <c r="F3117">
        <v>9.9000000000000005E-2</v>
      </c>
      <c r="G3117">
        <v>9.9000000000000005E-2</v>
      </c>
      <c r="H3117">
        <v>9.9000000000000005E-2</v>
      </c>
      <c r="I3117">
        <v>9.9000000000000005E-2</v>
      </c>
      <c r="J3117">
        <v>9.9000000000000005E-2</v>
      </c>
      <c r="K3117">
        <v>9.9000000000000005E-2</v>
      </c>
      <c r="L3117">
        <v>9.9000000000000005E-2</v>
      </c>
    </row>
    <row r="3118" spans="1:12" x14ac:dyDescent="0.45">
      <c r="A3118" t="s">
        <v>2048</v>
      </c>
      <c r="B3118">
        <v>2013</v>
      </c>
      <c r="C3118" t="s">
        <v>2010</v>
      </c>
      <c r="D3118">
        <v>0.49120000000000003</v>
      </c>
      <c r="E3118">
        <v>0.49120000000000003</v>
      </c>
      <c r="F3118">
        <v>0.49120000000000003</v>
      </c>
      <c r="G3118">
        <v>0.49120000000000003</v>
      </c>
      <c r="H3118">
        <v>0.49120000000000003</v>
      </c>
      <c r="I3118">
        <v>0.49120000000000003</v>
      </c>
      <c r="J3118">
        <v>0.49120000000000003</v>
      </c>
      <c r="K3118">
        <v>0.49120000000000003</v>
      </c>
      <c r="L3118">
        <v>0.49120000000000003</v>
      </c>
    </row>
    <row r="3119" spans="1:12" x14ac:dyDescent="0.45">
      <c r="A3119" t="s">
        <v>2048</v>
      </c>
      <c r="B3119">
        <v>2013</v>
      </c>
      <c r="C3119" t="s">
        <v>2005</v>
      </c>
      <c r="D3119">
        <v>5.4302000000000001</v>
      </c>
      <c r="E3119">
        <v>5.4302000000000001</v>
      </c>
      <c r="F3119">
        <v>5.4302000000000001</v>
      </c>
      <c r="G3119">
        <v>5.4302000000000001</v>
      </c>
      <c r="H3119">
        <v>5.4302000000000001</v>
      </c>
      <c r="I3119">
        <v>5.4302000000000001</v>
      </c>
      <c r="J3119">
        <v>5.4302000000000001</v>
      </c>
      <c r="K3119">
        <v>5.4302000000000001</v>
      </c>
      <c r="L3119">
        <v>5.4302000000000001</v>
      </c>
    </row>
    <row r="3120" spans="1:12" x14ac:dyDescent="0.45">
      <c r="A3120" t="s">
        <v>2048</v>
      </c>
      <c r="B3120">
        <v>2013</v>
      </c>
      <c r="C3120" t="s">
        <v>2008</v>
      </c>
      <c r="D3120">
        <v>1.6918</v>
      </c>
      <c r="E3120">
        <v>1.6918</v>
      </c>
      <c r="F3120">
        <v>1.6918</v>
      </c>
      <c r="G3120">
        <v>1.6918</v>
      </c>
      <c r="H3120">
        <v>1.6918</v>
      </c>
      <c r="I3120">
        <v>1.6918</v>
      </c>
      <c r="J3120">
        <v>1.6918</v>
      </c>
      <c r="K3120">
        <v>1.6918</v>
      </c>
      <c r="L3120">
        <v>1.6918</v>
      </c>
    </row>
    <row r="3121" spans="1:12" x14ac:dyDescent="0.45">
      <c r="A3121" t="s">
        <v>2048</v>
      </c>
      <c r="B3121">
        <v>2013</v>
      </c>
      <c r="C3121" t="s">
        <v>2007</v>
      </c>
      <c r="D3121">
        <v>6.7799999999999999E-2</v>
      </c>
      <c r="E3121">
        <v>6.7799999999999999E-2</v>
      </c>
      <c r="F3121">
        <v>6.7799999999999999E-2</v>
      </c>
      <c r="G3121">
        <v>6.7799999999999999E-2</v>
      </c>
      <c r="H3121">
        <v>6.7799999999999999E-2</v>
      </c>
      <c r="I3121">
        <v>6.7799999999999999E-2</v>
      </c>
      <c r="J3121">
        <v>6.7799999999999999E-2</v>
      </c>
      <c r="K3121">
        <v>6.7799999999999999E-2</v>
      </c>
      <c r="L3121">
        <v>6.7799999999999999E-2</v>
      </c>
    </row>
    <row r="3122" spans="1:12" x14ac:dyDescent="0.45">
      <c r="A3122" t="s">
        <v>2048</v>
      </c>
      <c r="B3122">
        <v>2013</v>
      </c>
      <c r="C3122" t="s">
        <v>2009</v>
      </c>
      <c r="D3122">
        <v>0.96940000000000004</v>
      </c>
      <c r="E3122">
        <v>0.96940000000000004</v>
      </c>
      <c r="F3122">
        <v>0.96940000000000004</v>
      </c>
      <c r="G3122">
        <v>0.96940000000000004</v>
      </c>
      <c r="H3122">
        <v>0.96940000000000004</v>
      </c>
      <c r="I3122">
        <v>0.96940000000000004</v>
      </c>
      <c r="J3122">
        <v>0.96940000000000004</v>
      </c>
      <c r="K3122">
        <v>0.96940000000000004</v>
      </c>
      <c r="L3122">
        <v>0.96940000000000004</v>
      </c>
    </row>
    <row r="3123" spans="1:12" x14ac:dyDescent="0.45">
      <c r="A3123" t="s">
        <v>2048</v>
      </c>
      <c r="B3123">
        <v>2013</v>
      </c>
      <c r="C3123" t="s">
        <v>2006</v>
      </c>
      <c r="D3123">
        <v>2.1110000000000002</v>
      </c>
      <c r="E3123">
        <v>2.1110000000000002</v>
      </c>
      <c r="F3123">
        <v>2.1110000000000002</v>
      </c>
      <c r="G3123">
        <v>2.1110000000000002</v>
      </c>
      <c r="H3123">
        <v>2.1110000000000002</v>
      </c>
      <c r="I3123">
        <v>2.1110000000000002</v>
      </c>
      <c r="J3123">
        <v>2.1110000000000002</v>
      </c>
      <c r="K3123">
        <v>2.1110000000000002</v>
      </c>
      <c r="L3123">
        <v>2.1110000000000002</v>
      </c>
    </row>
    <row r="3124" spans="1:12" x14ac:dyDescent="0.45">
      <c r="A3124" t="s">
        <v>2049</v>
      </c>
      <c r="B3124">
        <v>2013</v>
      </c>
      <c r="C3124" t="s">
        <v>2007</v>
      </c>
      <c r="D3124">
        <v>6.1000000000000004E-3</v>
      </c>
      <c r="E3124">
        <v>6.1000000000000004E-3</v>
      </c>
      <c r="F3124">
        <v>6.1000000000000004E-3</v>
      </c>
      <c r="G3124">
        <v>6.1000000000000004E-3</v>
      </c>
      <c r="H3124">
        <v>6.1000000000000004E-3</v>
      </c>
      <c r="I3124">
        <v>6.1000000000000004E-3</v>
      </c>
      <c r="J3124">
        <v>6.1000000000000004E-3</v>
      </c>
      <c r="K3124">
        <v>6.1000000000000004E-3</v>
      </c>
      <c r="L3124">
        <v>6.1000000000000004E-3</v>
      </c>
    </row>
    <row r="3125" spans="1:12" x14ac:dyDescent="0.45">
      <c r="A3125" t="s">
        <v>2049</v>
      </c>
      <c r="B3125">
        <v>2013</v>
      </c>
      <c r="C3125" t="s">
        <v>2005</v>
      </c>
      <c r="D3125">
        <v>0.47210000000000002</v>
      </c>
      <c r="E3125">
        <v>0.47210000000000002</v>
      </c>
      <c r="F3125">
        <v>0.47210000000000002</v>
      </c>
      <c r="G3125">
        <v>0.47210000000000002</v>
      </c>
      <c r="H3125">
        <v>0.47210000000000002</v>
      </c>
      <c r="I3125">
        <v>0.47210000000000002</v>
      </c>
      <c r="J3125">
        <v>0.47210000000000002</v>
      </c>
      <c r="K3125">
        <v>0.47210000000000002</v>
      </c>
      <c r="L3125">
        <v>0.47210000000000002</v>
      </c>
    </row>
    <row r="3126" spans="1:12" x14ac:dyDescent="0.45">
      <c r="A3126" t="s">
        <v>2049</v>
      </c>
      <c r="B3126">
        <v>2013</v>
      </c>
      <c r="C3126" t="s">
        <v>2008</v>
      </c>
      <c r="D3126">
        <v>0.15110000000000001</v>
      </c>
      <c r="E3126">
        <v>0.15110000000000001</v>
      </c>
      <c r="F3126">
        <v>0.15110000000000001</v>
      </c>
      <c r="G3126">
        <v>0.15110000000000001</v>
      </c>
      <c r="H3126">
        <v>0.15110000000000001</v>
      </c>
      <c r="I3126">
        <v>0.15110000000000001</v>
      </c>
      <c r="J3126">
        <v>0.15110000000000001</v>
      </c>
      <c r="K3126">
        <v>0.15110000000000001</v>
      </c>
      <c r="L3126">
        <v>0.15110000000000001</v>
      </c>
    </row>
    <row r="3127" spans="1:12" x14ac:dyDescent="0.45">
      <c r="A3127" t="s">
        <v>2049</v>
      </c>
      <c r="B3127">
        <v>2013</v>
      </c>
      <c r="C3127" t="s">
        <v>2010</v>
      </c>
      <c r="D3127">
        <v>4.3900000000000002E-2</v>
      </c>
      <c r="E3127">
        <v>4.3900000000000002E-2</v>
      </c>
      <c r="F3127">
        <v>4.3900000000000002E-2</v>
      </c>
      <c r="G3127">
        <v>4.3900000000000002E-2</v>
      </c>
      <c r="H3127">
        <v>4.3900000000000002E-2</v>
      </c>
      <c r="I3127">
        <v>4.3900000000000002E-2</v>
      </c>
      <c r="J3127">
        <v>4.3900000000000002E-2</v>
      </c>
      <c r="K3127">
        <v>4.3900000000000002E-2</v>
      </c>
      <c r="L3127">
        <v>4.3900000000000002E-2</v>
      </c>
    </row>
    <row r="3128" spans="1:12" x14ac:dyDescent="0.45">
      <c r="A3128" t="s">
        <v>2049</v>
      </c>
      <c r="B3128">
        <v>2013</v>
      </c>
      <c r="C3128" t="s">
        <v>2009</v>
      </c>
      <c r="D3128">
        <v>8.3799999999999999E-2</v>
      </c>
      <c r="E3128">
        <v>8.3799999999999999E-2</v>
      </c>
      <c r="F3128">
        <v>8.3799999999999999E-2</v>
      </c>
      <c r="G3128">
        <v>8.3799999999999999E-2</v>
      </c>
      <c r="H3128">
        <v>8.3799999999999999E-2</v>
      </c>
      <c r="I3128">
        <v>8.3799999999999999E-2</v>
      </c>
      <c r="J3128">
        <v>8.3799999999999999E-2</v>
      </c>
      <c r="K3128">
        <v>8.3799999999999999E-2</v>
      </c>
      <c r="L3128">
        <v>8.3799999999999999E-2</v>
      </c>
    </row>
    <row r="3129" spans="1:12" x14ac:dyDescent="0.45">
      <c r="A3129" t="s">
        <v>2049</v>
      </c>
      <c r="B3129">
        <v>2013</v>
      </c>
      <c r="C3129" t="s">
        <v>2006</v>
      </c>
      <c r="D3129">
        <v>0.17849999999999999</v>
      </c>
      <c r="E3129">
        <v>0.17849999999999999</v>
      </c>
      <c r="F3129">
        <v>0.17849999999999999</v>
      </c>
      <c r="G3129">
        <v>0.17849999999999999</v>
      </c>
      <c r="H3129">
        <v>0.17849999999999999</v>
      </c>
      <c r="I3129">
        <v>0.17849999999999999</v>
      </c>
      <c r="J3129">
        <v>0.17849999999999999</v>
      </c>
      <c r="K3129">
        <v>0.17849999999999999</v>
      </c>
      <c r="L3129">
        <v>0.17849999999999999</v>
      </c>
    </row>
    <row r="3130" spans="1:12" x14ac:dyDescent="0.45">
      <c r="A3130" t="s">
        <v>2049</v>
      </c>
      <c r="B3130">
        <v>2013</v>
      </c>
      <c r="C3130" t="s">
        <v>2011</v>
      </c>
      <c r="D3130">
        <v>8.8000000000000005E-3</v>
      </c>
      <c r="E3130">
        <v>8.8000000000000005E-3</v>
      </c>
      <c r="F3130">
        <v>8.8000000000000005E-3</v>
      </c>
      <c r="G3130">
        <v>8.8000000000000005E-3</v>
      </c>
      <c r="H3130">
        <v>8.8000000000000005E-3</v>
      </c>
      <c r="I3130">
        <v>8.8000000000000005E-3</v>
      </c>
      <c r="J3130">
        <v>8.8000000000000005E-3</v>
      </c>
      <c r="K3130">
        <v>8.8000000000000005E-3</v>
      </c>
      <c r="L3130">
        <v>8.8000000000000005E-3</v>
      </c>
    </row>
    <row r="3131" spans="1:12" x14ac:dyDescent="0.45">
      <c r="A3131" t="s">
        <v>2050</v>
      </c>
      <c r="B3131">
        <v>2013</v>
      </c>
      <c r="C3131" t="s">
        <v>2007</v>
      </c>
      <c r="D3131">
        <v>2.4400000000000002E-2</v>
      </c>
      <c r="E3131">
        <v>2.4400000000000002E-2</v>
      </c>
      <c r="F3131">
        <v>2.4400000000000002E-2</v>
      </c>
      <c r="G3131">
        <v>2.4400000000000002E-2</v>
      </c>
      <c r="H3131">
        <v>2.4400000000000002E-2</v>
      </c>
      <c r="I3131">
        <v>2.4400000000000002E-2</v>
      </c>
      <c r="J3131">
        <v>2.4400000000000002E-2</v>
      </c>
      <c r="K3131">
        <v>2.4400000000000002E-2</v>
      </c>
      <c r="L3131">
        <v>2.4400000000000002E-2</v>
      </c>
    </row>
    <row r="3132" spans="1:12" x14ac:dyDescent="0.45">
      <c r="A3132" t="s">
        <v>2050</v>
      </c>
      <c r="B3132">
        <v>2013</v>
      </c>
      <c r="C3132" t="s">
        <v>2009</v>
      </c>
      <c r="D3132">
        <v>0.4632</v>
      </c>
      <c r="E3132">
        <v>0.4632</v>
      </c>
      <c r="F3132">
        <v>0.4632</v>
      </c>
      <c r="G3132">
        <v>0.4632</v>
      </c>
      <c r="H3132">
        <v>0.4632</v>
      </c>
      <c r="I3132">
        <v>0.4632</v>
      </c>
      <c r="J3132">
        <v>0.4632</v>
      </c>
      <c r="K3132">
        <v>0.4632</v>
      </c>
      <c r="L3132">
        <v>0.4632</v>
      </c>
    </row>
    <row r="3133" spans="1:12" x14ac:dyDescent="0.45">
      <c r="A3133" t="s">
        <v>2050</v>
      </c>
      <c r="B3133">
        <v>2013</v>
      </c>
      <c r="C3133" t="s">
        <v>2006</v>
      </c>
      <c r="D3133">
        <v>0.96230000000000004</v>
      </c>
      <c r="E3133">
        <v>0.96230000000000004</v>
      </c>
      <c r="F3133">
        <v>0.96230000000000004</v>
      </c>
      <c r="G3133">
        <v>0.96230000000000004</v>
      </c>
      <c r="H3133">
        <v>0.96230000000000004</v>
      </c>
      <c r="I3133">
        <v>0.96230000000000004</v>
      </c>
      <c r="J3133">
        <v>0.96230000000000004</v>
      </c>
      <c r="K3133">
        <v>0.96230000000000004</v>
      </c>
      <c r="L3133">
        <v>0.96230000000000004</v>
      </c>
    </row>
    <row r="3134" spans="1:12" x14ac:dyDescent="0.45">
      <c r="A3134" t="s">
        <v>2050</v>
      </c>
      <c r="B3134">
        <v>2013</v>
      </c>
      <c r="C3134" t="s">
        <v>2008</v>
      </c>
      <c r="D3134">
        <v>0.6099</v>
      </c>
      <c r="E3134">
        <v>0.6099</v>
      </c>
      <c r="F3134">
        <v>0.6099</v>
      </c>
      <c r="G3134">
        <v>0.6099</v>
      </c>
      <c r="H3134">
        <v>0.6099</v>
      </c>
      <c r="I3134">
        <v>0.6099</v>
      </c>
      <c r="J3134">
        <v>0.6099</v>
      </c>
      <c r="K3134">
        <v>0.6099</v>
      </c>
      <c r="L3134">
        <v>0.6099</v>
      </c>
    </row>
    <row r="3135" spans="1:12" x14ac:dyDescent="0.45">
      <c r="A3135" t="s">
        <v>2050</v>
      </c>
      <c r="B3135">
        <v>2013</v>
      </c>
      <c r="C3135" t="s">
        <v>2011</v>
      </c>
      <c r="D3135">
        <v>3.5700000000000003E-2</v>
      </c>
      <c r="E3135">
        <v>3.5700000000000003E-2</v>
      </c>
      <c r="F3135">
        <v>3.5700000000000003E-2</v>
      </c>
      <c r="G3135">
        <v>3.5700000000000003E-2</v>
      </c>
      <c r="H3135">
        <v>3.5700000000000003E-2</v>
      </c>
      <c r="I3135">
        <v>3.5700000000000003E-2</v>
      </c>
      <c r="J3135">
        <v>3.5700000000000003E-2</v>
      </c>
      <c r="K3135">
        <v>3.5700000000000003E-2</v>
      </c>
      <c r="L3135">
        <v>3.5700000000000003E-2</v>
      </c>
    </row>
    <row r="3136" spans="1:12" x14ac:dyDescent="0.45">
      <c r="A3136" t="s">
        <v>2050</v>
      </c>
      <c r="B3136">
        <v>2013</v>
      </c>
      <c r="C3136" t="s">
        <v>2010</v>
      </c>
      <c r="D3136">
        <v>0.17710000000000001</v>
      </c>
      <c r="E3136">
        <v>0.17710000000000001</v>
      </c>
      <c r="F3136">
        <v>0.17710000000000001</v>
      </c>
      <c r="G3136">
        <v>0.17710000000000001</v>
      </c>
      <c r="H3136">
        <v>0.17710000000000001</v>
      </c>
      <c r="I3136">
        <v>0.17710000000000001</v>
      </c>
      <c r="J3136">
        <v>0.17710000000000001</v>
      </c>
      <c r="K3136">
        <v>0.17710000000000001</v>
      </c>
      <c r="L3136">
        <v>0.17710000000000001</v>
      </c>
    </row>
    <row r="3137" spans="1:12" x14ac:dyDescent="0.45">
      <c r="A3137" t="s">
        <v>2050</v>
      </c>
      <c r="B3137">
        <v>2013</v>
      </c>
      <c r="C3137" t="s">
        <v>2005</v>
      </c>
      <c r="D3137">
        <v>2.2726000000000002</v>
      </c>
      <c r="E3137">
        <v>2.2726000000000002</v>
      </c>
      <c r="F3137">
        <v>2.2726000000000002</v>
      </c>
      <c r="G3137">
        <v>2.2726000000000002</v>
      </c>
      <c r="H3137">
        <v>2.2726000000000002</v>
      </c>
      <c r="I3137">
        <v>2.2726000000000002</v>
      </c>
      <c r="J3137">
        <v>2.2726000000000002</v>
      </c>
      <c r="K3137">
        <v>2.2726000000000002</v>
      </c>
      <c r="L3137">
        <v>2.2726000000000002</v>
      </c>
    </row>
    <row r="3138" spans="1:12" x14ac:dyDescent="0.45">
      <c r="A3138" t="s">
        <v>2051</v>
      </c>
      <c r="B3138">
        <v>2013</v>
      </c>
      <c r="C3138" t="s">
        <v>2006</v>
      </c>
      <c r="D3138">
        <v>0.17419999999999999</v>
      </c>
      <c r="E3138">
        <v>0.17419999999999999</v>
      </c>
      <c r="F3138">
        <v>0.17419999999999999</v>
      </c>
      <c r="G3138">
        <v>0.17419999999999999</v>
      </c>
      <c r="H3138">
        <v>0.17419999999999999</v>
      </c>
      <c r="I3138">
        <v>0.17419999999999999</v>
      </c>
      <c r="J3138">
        <v>0.17419999999999999</v>
      </c>
      <c r="K3138">
        <v>0.17419999999999999</v>
      </c>
      <c r="L3138">
        <v>0.17419999999999999</v>
      </c>
    </row>
    <row r="3139" spans="1:12" x14ac:dyDescent="0.45">
      <c r="A3139" t="s">
        <v>2051</v>
      </c>
      <c r="B3139">
        <v>2013</v>
      </c>
      <c r="C3139" t="s">
        <v>2005</v>
      </c>
      <c r="D3139">
        <v>0.39650000000000002</v>
      </c>
      <c r="E3139">
        <v>0.39650000000000002</v>
      </c>
      <c r="F3139">
        <v>0.39650000000000002</v>
      </c>
      <c r="G3139">
        <v>0.39650000000000002</v>
      </c>
      <c r="H3139">
        <v>0.39650000000000002</v>
      </c>
      <c r="I3139">
        <v>0.39650000000000002</v>
      </c>
      <c r="J3139">
        <v>0.39650000000000002</v>
      </c>
      <c r="K3139">
        <v>0.39650000000000002</v>
      </c>
      <c r="L3139">
        <v>0.39650000000000002</v>
      </c>
    </row>
    <row r="3140" spans="1:12" x14ac:dyDescent="0.45">
      <c r="A3140" t="s">
        <v>2051</v>
      </c>
      <c r="B3140">
        <v>2013</v>
      </c>
      <c r="C3140" t="s">
        <v>2007</v>
      </c>
      <c r="D3140">
        <v>4.1999999999999997E-3</v>
      </c>
      <c r="E3140">
        <v>4.1999999999999997E-3</v>
      </c>
      <c r="F3140">
        <v>4.1999999999999997E-3</v>
      </c>
      <c r="G3140">
        <v>4.1999999999999997E-3</v>
      </c>
      <c r="H3140">
        <v>4.1999999999999997E-3</v>
      </c>
      <c r="I3140">
        <v>4.1999999999999997E-3</v>
      </c>
      <c r="J3140">
        <v>4.1999999999999997E-3</v>
      </c>
      <c r="K3140">
        <v>4.1999999999999997E-3</v>
      </c>
      <c r="L3140">
        <v>4.1999999999999997E-3</v>
      </c>
    </row>
    <row r="3141" spans="1:12" x14ac:dyDescent="0.45">
      <c r="A3141" t="s">
        <v>2051</v>
      </c>
      <c r="B3141">
        <v>2013</v>
      </c>
      <c r="C3141" t="s">
        <v>2009</v>
      </c>
      <c r="D3141">
        <v>7.51E-2</v>
      </c>
      <c r="E3141">
        <v>7.51E-2</v>
      </c>
      <c r="F3141">
        <v>7.51E-2</v>
      </c>
      <c r="G3141">
        <v>7.51E-2</v>
      </c>
      <c r="H3141">
        <v>7.51E-2</v>
      </c>
      <c r="I3141">
        <v>7.51E-2</v>
      </c>
      <c r="J3141">
        <v>7.51E-2</v>
      </c>
      <c r="K3141">
        <v>7.51E-2</v>
      </c>
      <c r="L3141">
        <v>7.51E-2</v>
      </c>
    </row>
    <row r="3142" spans="1:12" x14ac:dyDescent="0.45">
      <c r="A3142" t="s">
        <v>2051</v>
      </c>
      <c r="B3142">
        <v>2013</v>
      </c>
      <c r="C3142" t="s">
        <v>2008</v>
      </c>
      <c r="D3142">
        <v>0.106</v>
      </c>
      <c r="E3142">
        <v>0.106</v>
      </c>
      <c r="F3142">
        <v>0.106</v>
      </c>
      <c r="G3142">
        <v>0.106</v>
      </c>
      <c r="H3142">
        <v>0.106</v>
      </c>
      <c r="I3142">
        <v>0.106</v>
      </c>
      <c r="J3142">
        <v>0.106</v>
      </c>
      <c r="K3142">
        <v>0.106</v>
      </c>
      <c r="L3142">
        <v>0.106</v>
      </c>
    </row>
    <row r="3143" spans="1:12" x14ac:dyDescent="0.45">
      <c r="A3143" t="s">
        <v>2051</v>
      </c>
      <c r="B3143">
        <v>2013</v>
      </c>
      <c r="C3143" t="s">
        <v>2010</v>
      </c>
      <c r="D3143">
        <v>3.0800000000000001E-2</v>
      </c>
      <c r="E3143">
        <v>3.0800000000000001E-2</v>
      </c>
      <c r="F3143">
        <v>3.0800000000000001E-2</v>
      </c>
      <c r="G3143">
        <v>3.0800000000000001E-2</v>
      </c>
      <c r="H3143">
        <v>3.0800000000000001E-2</v>
      </c>
      <c r="I3143">
        <v>3.0800000000000001E-2</v>
      </c>
      <c r="J3143">
        <v>3.0800000000000001E-2</v>
      </c>
      <c r="K3143">
        <v>3.0800000000000001E-2</v>
      </c>
      <c r="L3143">
        <v>3.0800000000000001E-2</v>
      </c>
    </row>
    <row r="3144" spans="1:12" x14ac:dyDescent="0.45">
      <c r="A3144" t="s">
        <v>2051</v>
      </c>
      <c r="B3144">
        <v>2013</v>
      </c>
      <c r="C3144" t="s">
        <v>2011</v>
      </c>
      <c r="D3144">
        <v>6.1999999999999998E-3</v>
      </c>
      <c r="E3144">
        <v>6.1999999999999998E-3</v>
      </c>
      <c r="F3144">
        <v>6.1999999999999998E-3</v>
      </c>
      <c r="G3144">
        <v>6.1999999999999998E-3</v>
      </c>
      <c r="H3144">
        <v>6.1999999999999998E-3</v>
      </c>
      <c r="I3144">
        <v>6.1999999999999998E-3</v>
      </c>
      <c r="J3144">
        <v>6.1999999999999998E-3</v>
      </c>
      <c r="K3144">
        <v>6.1999999999999998E-3</v>
      </c>
      <c r="L3144">
        <v>6.1999999999999998E-3</v>
      </c>
    </row>
    <row r="3145" spans="1:12" x14ac:dyDescent="0.45">
      <c r="A3145" t="s">
        <v>2052</v>
      </c>
      <c r="B3145">
        <v>2013</v>
      </c>
      <c r="C3145" t="s">
        <v>2011</v>
      </c>
      <c r="D3145">
        <v>0.05</v>
      </c>
      <c r="E3145">
        <v>0.05</v>
      </c>
      <c r="F3145">
        <v>0.05</v>
      </c>
      <c r="G3145">
        <v>0.05</v>
      </c>
      <c r="H3145">
        <v>0.05</v>
      </c>
      <c r="I3145">
        <v>0.05</v>
      </c>
      <c r="J3145">
        <v>0.05</v>
      </c>
      <c r="K3145">
        <v>0.05</v>
      </c>
      <c r="L3145">
        <v>0.05</v>
      </c>
    </row>
    <row r="3146" spans="1:12" x14ac:dyDescent="0.45">
      <c r="A3146" t="s">
        <v>2052</v>
      </c>
      <c r="B3146">
        <v>2013</v>
      </c>
      <c r="C3146" t="s">
        <v>2005</v>
      </c>
      <c r="D3146">
        <v>3.206</v>
      </c>
      <c r="E3146">
        <v>3.206</v>
      </c>
      <c r="F3146">
        <v>3.206</v>
      </c>
      <c r="G3146">
        <v>3.206</v>
      </c>
      <c r="H3146">
        <v>3.206</v>
      </c>
      <c r="I3146">
        <v>3.206</v>
      </c>
      <c r="J3146">
        <v>3.206</v>
      </c>
      <c r="K3146">
        <v>3.206</v>
      </c>
      <c r="L3146">
        <v>3.206</v>
      </c>
    </row>
    <row r="3147" spans="1:12" x14ac:dyDescent="0.45">
      <c r="A3147" t="s">
        <v>2052</v>
      </c>
      <c r="B3147">
        <v>2013</v>
      </c>
      <c r="C3147" t="s">
        <v>2006</v>
      </c>
      <c r="D3147">
        <v>1.3956999999999999</v>
      </c>
      <c r="E3147">
        <v>1.3956999999999999</v>
      </c>
      <c r="F3147">
        <v>1.3956999999999999</v>
      </c>
      <c r="G3147">
        <v>1.3956999999999999</v>
      </c>
      <c r="H3147">
        <v>1.3956999999999999</v>
      </c>
      <c r="I3147">
        <v>1.3956999999999999</v>
      </c>
      <c r="J3147">
        <v>1.3956999999999999</v>
      </c>
      <c r="K3147">
        <v>1.3956999999999999</v>
      </c>
      <c r="L3147">
        <v>1.3956999999999999</v>
      </c>
    </row>
    <row r="3148" spans="1:12" x14ac:dyDescent="0.45">
      <c r="A3148" t="s">
        <v>2052</v>
      </c>
      <c r="B3148">
        <v>2013</v>
      </c>
      <c r="C3148" t="s">
        <v>2007</v>
      </c>
      <c r="D3148">
        <v>3.4200000000000001E-2</v>
      </c>
      <c r="E3148">
        <v>3.4200000000000001E-2</v>
      </c>
      <c r="F3148">
        <v>3.4200000000000001E-2</v>
      </c>
      <c r="G3148">
        <v>3.4200000000000001E-2</v>
      </c>
      <c r="H3148">
        <v>3.4200000000000001E-2</v>
      </c>
      <c r="I3148">
        <v>3.4200000000000001E-2</v>
      </c>
      <c r="J3148">
        <v>3.4200000000000001E-2</v>
      </c>
      <c r="K3148">
        <v>3.4200000000000001E-2</v>
      </c>
      <c r="L3148">
        <v>3.4200000000000001E-2</v>
      </c>
    </row>
    <row r="3149" spans="1:12" x14ac:dyDescent="0.45">
      <c r="A3149" t="s">
        <v>2052</v>
      </c>
      <c r="B3149">
        <v>2013</v>
      </c>
      <c r="C3149" t="s">
        <v>2010</v>
      </c>
      <c r="D3149">
        <v>0.248</v>
      </c>
      <c r="E3149">
        <v>0.248</v>
      </c>
      <c r="F3149">
        <v>0.248</v>
      </c>
      <c r="G3149">
        <v>0.248</v>
      </c>
      <c r="H3149">
        <v>0.248</v>
      </c>
      <c r="I3149">
        <v>0.248</v>
      </c>
      <c r="J3149">
        <v>0.248</v>
      </c>
      <c r="K3149">
        <v>0.248</v>
      </c>
      <c r="L3149">
        <v>0.248</v>
      </c>
    </row>
    <row r="3150" spans="1:12" x14ac:dyDescent="0.45">
      <c r="A3150" t="s">
        <v>2052</v>
      </c>
      <c r="B3150">
        <v>2013</v>
      </c>
      <c r="C3150" t="s">
        <v>2008</v>
      </c>
      <c r="D3150">
        <v>0.85399999999999998</v>
      </c>
      <c r="E3150">
        <v>0.85399999999999998</v>
      </c>
      <c r="F3150">
        <v>0.85399999999999998</v>
      </c>
      <c r="G3150">
        <v>0.85399999999999998</v>
      </c>
      <c r="H3150">
        <v>0.85399999999999998</v>
      </c>
      <c r="I3150">
        <v>0.85399999999999998</v>
      </c>
      <c r="J3150">
        <v>0.85399999999999998</v>
      </c>
      <c r="K3150">
        <v>0.85399999999999998</v>
      </c>
      <c r="L3150">
        <v>0.85399999999999998</v>
      </c>
    </row>
    <row r="3151" spans="1:12" x14ac:dyDescent="0.45">
      <c r="A3151" t="s">
        <v>2052</v>
      </c>
      <c r="B3151">
        <v>2013</v>
      </c>
      <c r="C3151" t="s">
        <v>2009</v>
      </c>
      <c r="D3151">
        <v>0.62409999999999999</v>
      </c>
      <c r="E3151">
        <v>0.62409999999999999</v>
      </c>
      <c r="F3151">
        <v>0.62409999999999999</v>
      </c>
      <c r="G3151">
        <v>0.62409999999999999</v>
      </c>
      <c r="H3151">
        <v>0.62409999999999999</v>
      </c>
      <c r="I3151">
        <v>0.62409999999999999</v>
      </c>
      <c r="J3151">
        <v>0.62409999999999999</v>
      </c>
      <c r="K3151">
        <v>0.62409999999999999</v>
      </c>
      <c r="L3151">
        <v>0.62409999999999999</v>
      </c>
    </row>
    <row r="3152" spans="1:12" x14ac:dyDescent="0.45">
      <c r="A3152" t="s">
        <v>2053</v>
      </c>
      <c r="B3152">
        <v>2013</v>
      </c>
      <c r="C3152" t="s">
        <v>2011</v>
      </c>
      <c r="D3152">
        <v>0.20169999999999999</v>
      </c>
      <c r="E3152">
        <v>0.20169999999999999</v>
      </c>
      <c r="F3152">
        <v>0.20169999999999999</v>
      </c>
      <c r="G3152">
        <v>0.20169999999999999</v>
      </c>
      <c r="H3152">
        <v>0.20169999999999999</v>
      </c>
      <c r="I3152">
        <v>0.20169999999999999</v>
      </c>
      <c r="J3152">
        <v>0.20169999999999999</v>
      </c>
      <c r="K3152">
        <v>0.20169999999999999</v>
      </c>
      <c r="L3152">
        <v>0.20169999999999999</v>
      </c>
    </row>
    <row r="3153" spans="1:12" x14ac:dyDescent="0.45">
      <c r="A3153" t="s">
        <v>2053</v>
      </c>
      <c r="B3153">
        <v>2013</v>
      </c>
      <c r="C3153" t="s">
        <v>2007</v>
      </c>
      <c r="D3153">
        <v>0.13800000000000001</v>
      </c>
      <c r="E3153">
        <v>0.13800000000000001</v>
      </c>
      <c r="F3153">
        <v>0.13800000000000001</v>
      </c>
      <c r="G3153">
        <v>0.13800000000000001</v>
      </c>
      <c r="H3153">
        <v>0.13800000000000001</v>
      </c>
      <c r="I3153">
        <v>0.13800000000000001</v>
      </c>
      <c r="J3153">
        <v>0.13800000000000001</v>
      </c>
      <c r="K3153">
        <v>0.13800000000000001</v>
      </c>
      <c r="L3153">
        <v>0.13800000000000001</v>
      </c>
    </row>
    <row r="3154" spans="1:12" x14ac:dyDescent="0.45">
      <c r="A3154" t="s">
        <v>2053</v>
      </c>
      <c r="B3154">
        <v>2013</v>
      </c>
      <c r="C3154" t="s">
        <v>2008</v>
      </c>
      <c r="D3154">
        <v>3.4462000000000002</v>
      </c>
      <c r="E3154">
        <v>3.4462000000000002</v>
      </c>
      <c r="F3154">
        <v>3.4462000000000002</v>
      </c>
      <c r="G3154">
        <v>3.4462000000000002</v>
      </c>
      <c r="H3154">
        <v>3.4462000000000002</v>
      </c>
      <c r="I3154">
        <v>3.4462000000000002</v>
      </c>
      <c r="J3154">
        <v>3.4462000000000002</v>
      </c>
      <c r="K3154">
        <v>3.4462000000000002</v>
      </c>
      <c r="L3154">
        <v>3.4462000000000002</v>
      </c>
    </row>
    <row r="3155" spans="1:12" x14ac:dyDescent="0.45">
      <c r="A3155" t="s">
        <v>2053</v>
      </c>
      <c r="B3155">
        <v>2013</v>
      </c>
      <c r="C3155" t="s">
        <v>2006</v>
      </c>
      <c r="D3155">
        <v>4.9288999999999996</v>
      </c>
      <c r="E3155">
        <v>4.9288999999999996</v>
      </c>
      <c r="F3155">
        <v>4.9288999999999996</v>
      </c>
      <c r="G3155">
        <v>4.9288999999999996</v>
      </c>
      <c r="H3155">
        <v>4.9288999999999996</v>
      </c>
      <c r="I3155">
        <v>4.9288999999999996</v>
      </c>
      <c r="J3155">
        <v>4.9288999999999996</v>
      </c>
      <c r="K3155">
        <v>4.9288999999999996</v>
      </c>
      <c r="L3155">
        <v>4.9288999999999996</v>
      </c>
    </row>
    <row r="3156" spans="1:12" x14ac:dyDescent="0.45">
      <c r="A3156" t="s">
        <v>2053</v>
      </c>
      <c r="B3156">
        <v>2013</v>
      </c>
      <c r="C3156" t="s">
        <v>2009</v>
      </c>
      <c r="D3156">
        <v>2.3672</v>
      </c>
      <c r="E3156">
        <v>2.3672</v>
      </c>
      <c r="F3156">
        <v>2.3672</v>
      </c>
      <c r="G3156">
        <v>2.3672</v>
      </c>
      <c r="H3156">
        <v>2.3672</v>
      </c>
      <c r="I3156">
        <v>2.3672</v>
      </c>
      <c r="J3156">
        <v>2.3672</v>
      </c>
      <c r="K3156">
        <v>2.3672</v>
      </c>
      <c r="L3156">
        <v>2.3672</v>
      </c>
    </row>
    <row r="3157" spans="1:12" x14ac:dyDescent="0.45">
      <c r="A3157" t="s">
        <v>2053</v>
      </c>
      <c r="B3157">
        <v>2013</v>
      </c>
      <c r="C3157" t="s">
        <v>2010</v>
      </c>
      <c r="D3157">
        <v>1.0005999999999999</v>
      </c>
      <c r="E3157">
        <v>1.0005999999999999</v>
      </c>
      <c r="F3157">
        <v>1.0005999999999999</v>
      </c>
      <c r="G3157">
        <v>1.0005999999999999</v>
      </c>
      <c r="H3157">
        <v>1.0005999999999999</v>
      </c>
      <c r="I3157">
        <v>1.0005999999999999</v>
      </c>
      <c r="J3157">
        <v>1.0005999999999999</v>
      </c>
      <c r="K3157">
        <v>1.0005999999999999</v>
      </c>
      <c r="L3157">
        <v>1.0005999999999999</v>
      </c>
    </row>
    <row r="3158" spans="1:12" x14ac:dyDescent="0.45">
      <c r="A3158" t="s">
        <v>2053</v>
      </c>
      <c r="B3158">
        <v>2013</v>
      </c>
      <c r="C3158" t="s">
        <v>2005</v>
      </c>
      <c r="D3158">
        <v>12.082700000000001</v>
      </c>
      <c r="E3158">
        <v>12.082700000000001</v>
      </c>
      <c r="F3158">
        <v>12.082700000000001</v>
      </c>
      <c r="G3158">
        <v>12.082700000000001</v>
      </c>
      <c r="H3158">
        <v>12.082700000000001</v>
      </c>
      <c r="I3158">
        <v>12.082700000000001</v>
      </c>
      <c r="J3158">
        <v>12.082700000000001</v>
      </c>
      <c r="K3158">
        <v>12.082700000000001</v>
      </c>
      <c r="L3158">
        <v>12.082700000000001</v>
      </c>
    </row>
    <row r="3159" spans="1:12" x14ac:dyDescent="0.45">
      <c r="A3159" t="s">
        <v>2054</v>
      </c>
      <c r="B3159">
        <v>2013</v>
      </c>
      <c r="C3159" t="s">
        <v>2005</v>
      </c>
      <c r="D3159">
        <v>1.2425999999999999</v>
      </c>
      <c r="E3159">
        <v>1.2425999999999999</v>
      </c>
      <c r="F3159">
        <v>1.2425999999999999</v>
      </c>
      <c r="G3159">
        <v>1.2425999999999999</v>
      </c>
      <c r="H3159">
        <v>1.2425999999999999</v>
      </c>
      <c r="I3159">
        <v>1.2425999999999999</v>
      </c>
      <c r="J3159">
        <v>1.2425999999999999</v>
      </c>
      <c r="K3159">
        <v>1.2425999999999999</v>
      </c>
      <c r="L3159">
        <v>1.2425999999999999</v>
      </c>
    </row>
    <row r="3160" spans="1:12" x14ac:dyDescent="0.45">
      <c r="A3160" t="s">
        <v>2054</v>
      </c>
      <c r="B3160">
        <v>2013</v>
      </c>
      <c r="C3160" t="s">
        <v>2009</v>
      </c>
      <c r="D3160">
        <v>0.20100000000000001</v>
      </c>
      <c r="E3160">
        <v>0.20100000000000001</v>
      </c>
      <c r="F3160">
        <v>0.20100000000000001</v>
      </c>
      <c r="G3160">
        <v>0.20100000000000001</v>
      </c>
      <c r="H3160">
        <v>0.20100000000000001</v>
      </c>
      <c r="I3160">
        <v>0.20100000000000001</v>
      </c>
      <c r="J3160">
        <v>0.20100000000000001</v>
      </c>
      <c r="K3160">
        <v>0.20100000000000001</v>
      </c>
      <c r="L3160">
        <v>0.20100000000000001</v>
      </c>
    </row>
    <row r="3161" spans="1:12" x14ac:dyDescent="0.45">
      <c r="A3161" t="s">
        <v>2054</v>
      </c>
      <c r="B3161">
        <v>2013</v>
      </c>
      <c r="C3161" t="s">
        <v>2008</v>
      </c>
      <c r="D3161">
        <v>0.36149999999999999</v>
      </c>
      <c r="E3161">
        <v>0.36149999999999999</v>
      </c>
      <c r="F3161">
        <v>0.36149999999999999</v>
      </c>
      <c r="G3161">
        <v>0.36149999999999999</v>
      </c>
      <c r="H3161">
        <v>0.36149999999999999</v>
      </c>
      <c r="I3161">
        <v>0.36149999999999999</v>
      </c>
      <c r="J3161">
        <v>0.36149999999999999</v>
      </c>
      <c r="K3161">
        <v>0.36149999999999999</v>
      </c>
      <c r="L3161">
        <v>0.36149999999999999</v>
      </c>
    </row>
    <row r="3162" spans="1:12" x14ac:dyDescent="0.45">
      <c r="A3162" t="s">
        <v>2054</v>
      </c>
      <c r="B3162">
        <v>2013</v>
      </c>
      <c r="C3162" t="s">
        <v>2011</v>
      </c>
      <c r="D3162">
        <v>2.12E-2</v>
      </c>
      <c r="E3162">
        <v>2.12E-2</v>
      </c>
      <c r="F3162">
        <v>2.12E-2</v>
      </c>
      <c r="G3162">
        <v>2.12E-2</v>
      </c>
      <c r="H3162">
        <v>2.12E-2</v>
      </c>
      <c r="I3162">
        <v>2.12E-2</v>
      </c>
      <c r="J3162">
        <v>2.12E-2</v>
      </c>
      <c r="K3162">
        <v>2.12E-2</v>
      </c>
      <c r="L3162">
        <v>2.12E-2</v>
      </c>
    </row>
    <row r="3163" spans="1:12" x14ac:dyDescent="0.45">
      <c r="A3163" t="s">
        <v>2054</v>
      </c>
      <c r="B3163">
        <v>2013</v>
      </c>
      <c r="C3163" t="s">
        <v>2007</v>
      </c>
      <c r="D3163">
        <v>1.4500000000000001E-2</v>
      </c>
      <c r="E3163">
        <v>1.4500000000000001E-2</v>
      </c>
      <c r="F3163">
        <v>1.4500000000000001E-2</v>
      </c>
      <c r="G3163">
        <v>1.4500000000000001E-2</v>
      </c>
      <c r="H3163">
        <v>1.4500000000000001E-2</v>
      </c>
      <c r="I3163">
        <v>1.4500000000000001E-2</v>
      </c>
      <c r="J3163">
        <v>1.4500000000000001E-2</v>
      </c>
      <c r="K3163">
        <v>1.4500000000000001E-2</v>
      </c>
      <c r="L3163">
        <v>1.4500000000000001E-2</v>
      </c>
    </row>
    <row r="3164" spans="1:12" x14ac:dyDescent="0.45">
      <c r="A3164" t="s">
        <v>2054</v>
      </c>
      <c r="B3164">
        <v>2013</v>
      </c>
      <c r="C3164" t="s">
        <v>2010</v>
      </c>
      <c r="D3164">
        <v>0.105</v>
      </c>
      <c r="E3164">
        <v>0.105</v>
      </c>
      <c r="F3164">
        <v>0.105</v>
      </c>
      <c r="G3164">
        <v>0.105</v>
      </c>
      <c r="H3164">
        <v>0.105</v>
      </c>
      <c r="I3164">
        <v>0.105</v>
      </c>
      <c r="J3164">
        <v>0.105</v>
      </c>
      <c r="K3164">
        <v>0.105</v>
      </c>
      <c r="L3164">
        <v>0.105</v>
      </c>
    </row>
    <row r="3165" spans="1:12" x14ac:dyDescent="0.45">
      <c r="A3165" t="s">
        <v>2054</v>
      </c>
      <c r="B3165">
        <v>2013</v>
      </c>
      <c r="C3165" t="s">
        <v>2006</v>
      </c>
      <c r="D3165">
        <v>0.53959999999999997</v>
      </c>
      <c r="E3165">
        <v>0.53959999999999997</v>
      </c>
      <c r="F3165">
        <v>0.53959999999999997</v>
      </c>
      <c r="G3165">
        <v>0.53959999999999997</v>
      </c>
      <c r="H3165">
        <v>0.53959999999999997</v>
      </c>
      <c r="I3165">
        <v>0.53959999999999997</v>
      </c>
      <c r="J3165">
        <v>0.53959999999999997</v>
      </c>
      <c r="K3165">
        <v>0.53959999999999997</v>
      </c>
      <c r="L3165">
        <v>0.53959999999999997</v>
      </c>
    </row>
    <row r="3166" spans="1:12" x14ac:dyDescent="0.45">
      <c r="A3166" t="s">
        <v>2055</v>
      </c>
      <c r="B3166">
        <v>2013</v>
      </c>
      <c r="C3166" t="s">
        <v>2010</v>
      </c>
      <c r="D3166">
        <v>2.58E-2</v>
      </c>
      <c r="E3166">
        <v>2.58E-2</v>
      </c>
      <c r="F3166">
        <v>2.58E-2</v>
      </c>
      <c r="G3166">
        <v>2.58E-2</v>
      </c>
      <c r="H3166">
        <v>2.58E-2</v>
      </c>
      <c r="I3166">
        <v>2.58E-2</v>
      </c>
      <c r="J3166">
        <v>2.58E-2</v>
      </c>
      <c r="K3166">
        <v>2.58E-2</v>
      </c>
      <c r="L3166">
        <v>2.58E-2</v>
      </c>
    </row>
    <row r="3167" spans="1:12" x14ac:dyDescent="0.45">
      <c r="A3167" t="s">
        <v>2055</v>
      </c>
      <c r="B3167">
        <v>2013</v>
      </c>
      <c r="C3167" t="s">
        <v>2005</v>
      </c>
      <c r="D3167">
        <v>0.31680000000000003</v>
      </c>
      <c r="E3167">
        <v>0.31680000000000003</v>
      </c>
      <c r="F3167">
        <v>0.31680000000000003</v>
      </c>
      <c r="G3167">
        <v>0.31680000000000003</v>
      </c>
      <c r="H3167">
        <v>0.31680000000000003</v>
      </c>
      <c r="I3167">
        <v>0.31680000000000003</v>
      </c>
      <c r="J3167">
        <v>0.31680000000000003</v>
      </c>
      <c r="K3167">
        <v>0.31680000000000003</v>
      </c>
      <c r="L3167">
        <v>0.31680000000000003</v>
      </c>
    </row>
    <row r="3168" spans="1:12" x14ac:dyDescent="0.45">
      <c r="A3168" t="s">
        <v>2055</v>
      </c>
      <c r="B3168">
        <v>2013</v>
      </c>
      <c r="C3168" t="s">
        <v>2006</v>
      </c>
      <c r="D3168">
        <v>0.14000000000000001</v>
      </c>
      <c r="E3168">
        <v>0.14000000000000001</v>
      </c>
      <c r="F3168">
        <v>0.14000000000000001</v>
      </c>
      <c r="G3168">
        <v>0.14000000000000001</v>
      </c>
      <c r="H3168">
        <v>0.14000000000000001</v>
      </c>
      <c r="I3168">
        <v>0.14000000000000001</v>
      </c>
      <c r="J3168">
        <v>0.14000000000000001</v>
      </c>
      <c r="K3168">
        <v>0.14000000000000001</v>
      </c>
      <c r="L3168">
        <v>0.14000000000000001</v>
      </c>
    </row>
    <row r="3169" spans="1:12" x14ac:dyDescent="0.45">
      <c r="A3169" t="s">
        <v>2055</v>
      </c>
      <c r="B3169">
        <v>2013</v>
      </c>
      <c r="C3169" t="s">
        <v>2007</v>
      </c>
      <c r="D3169">
        <v>3.5999999999999999E-3</v>
      </c>
      <c r="E3169">
        <v>3.5999999999999999E-3</v>
      </c>
      <c r="F3169">
        <v>3.5999999999999999E-3</v>
      </c>
      <c r="G3169">
        <v>3.5999999999999999E-3</v>
      </c>
      <c r="H3169">
        <v>3.5999999999999999E-3</v>
      </c>
      <c r="I3169">
        <v>3.5999999999999999E-3</v>
      </c>
      <c r="J3169">
        <v>3.5999999999999999E-3</v>
      </c>
      <c r="K3169">
        <v>3.5999999999999999E-3</v>
      </c>
      <c r="L3169">
        <v>3.5999999999999999E-3</v>
      </c>
    </row>
    <row r="3170" spans="1:12" x14ac:dyDescent="0.45">
      <c r="A3170" t="s">
        <v>2055</v>
      </c>
      <c r="B3170">
        <v>2013</v>
      </c>
      <c r="C3170" t="s">
        <v>2011</v>
      </c>
      <c r="D3170">
        <v>5.1999999999999998E-3</v>
      </c>
      <c r="E3170">
        <v>5.1999999999999998E-3</v>
      </c>
      <c r="F3170">
        <v>5.1999999999999998E-3</v>
      </c>
      <c r="G3170">
        <v>5.1999999999999998E-3</v>
      </c>
      <c r="H3170">
        <v>5.1999999999999998E-3</v>
      </c>
      <c r="I3170">
        <v>5.1999999999999998E-3</v>
      </c>
      <c r="J3170">
        <v>5.1999999999999998E-3</v>
      </c>
      <c r="K3170">
        <v>5.1999999999999998E-3</v>
      </c>
      <c r="L3170">
        <v>5.1999999999999998E-3</v>
      </c>
    </row>
    <row r="3171" spans="1:12" x14ac:dyDescent="0.45">
      <c r="A3171" t="s">
        <v>2055</v>
      </c>
      <c r="B3171">
        <v>2013</v>
      </c>
      <c r="C3171" t="s">
        <v>2008</v>
      </c>
      <c r="D3171">
        <v>8.8800000000000004E-2</v>
      </c>
      <c r="E3171">
        <v>8.8800000000000004E-2</v>
      </c>
      <c r="F3171">
        <v>8.8800000000000004E-2</v>
      </c>
      <c r="G3171">
        <v>8.8800000000000004E-2</v>
      </c>
      <c r="H3171">
        <v>8.8800000000000004E-2</v>
      </c>
      <c r="I3171">
        <v>8.8800000000000004E-2</v>
      </c>
      <c r="J3171">
        <v>8.8800000000000004E-2</v>
      </c>
      <c r="K3171">
        <v>8.8800000000000004E-2</v>
      </c>
      <c r="L3171">
        <v>8.8800000000000004E-2</v>
      </c>
    </row>
    <row r="3172" spans="1:12" x14ac:dyDescent="0.45">
      <c r="A3172" t="s">
        <v>2055</v>
      </c>
      <c r="B3172">
        <v>2013</v>
      </c>
      <c r="C3172" t="s">
        <v>2009</v>
      </c>
      <c r="D3172">
        <v>5.3400000000000003E-2</v>
      </c>
      <c r="E3172">
        <v>5.3400000000000003E-2</v>
      </c>
      <c r="F3172">
        <v>5.3400000000000003E-2</v>
      </c>
      <c r="G3172">
        <v>5.3400000000000003E-2</v>
      </c>
      <c r="H3172">
        <v>5.3400000000000003E-2</v>
      </c>
      <c r="I3172">
        <v>5.3400000000000003E-2</v>
      </c>
      <c r="J3172">
        <v>5.3400000000000003E-2</v>
      </c>
      <c r="K3172">
        <v>5.3400000000000003E-2</v>
      </c>
      <c r="L3172">
        <v>5.3400000000000003E-2</v>
      </c>
    </row>
    <row r="3173" spans="1:12" x14ac:dyDescent="0.45">
      <c r="A3173" t="s">
        <v>2056</v>
      </c>
      <c r="B3173">
        <v>2013</v>
      </c>
      <c r="C3173" t="s">
        <v>2010</v>
      </c>
      <c r="D3173">
        <v>0.32129999999999997</v>
      </c>
      <c r="E3173">
        <v>0.32129999999999997</v>
      </c>
      <c r="F3173">
        <v>0.32129999999999997</v>
      </c>
      <c r="G3173">
        <v>0.32129999999999997</v>
      </c>
      <c r="H3173">
        <v>0.32129999999999997</v>
      </c>
      <c r="I3173">
        <v>0.32129999999999997</v>
      </c>
      <c r="J3173">
        <v>0.32129999999999997</v>
      </c>
      <c r="K3173">
        <v>0.32129999999999997</v>
      </c>
      <c r="L3173">
        <v>0.32129999999999997</v>
      </c>
    </row>
    <row r="3174" spans="1:12" x14ac:dyDescent="0.45">
      <c r="A3174" t="s">
        <v>2056</v>
      </c>
      <c r="B3174">
        <v>2013</v>
      </c>
      <c r="C3174" t="s">
        <v>2009</v>
      </c>
      <c r="D3174">
        <v>0.77429999999999999</v>
      </c>
      <c r="E3174">
        <v>0.77429999999999999</v>
      </c>
      <c r="F3174">
        <v>0.77429999999999999</v>
      </c>
      <c r="G3174">
        <v>0.77429999999999999</v>
      </c>
      <c r="H3174">
        <v>0.77429999999999999</v>
      </c>
      <c r="I3174">
        <v>0.77429999999999999</v>
      </c>
      <c r="J3174">
        <v>0.77429999999999999</v>
      </c>
      <c r="K3174">
        <v>0.77429999999999999</v>
      </c>
      <c r="L3174">
        <v>0.77429999999999999</v>
      </c>
    </row>
    <row r="3175" spans="1:12" x14ac:dyDescent="0.45">
      <c r="A3175" t="s">
        <v>2056</v>
      </c>
      <c r="B3175">
        <v>2013</v>
      </c>
      <c r="C3175" t="s">
        <v>2006</v>
      </c>
      <c r="D3175">
        <v>1.6725000000000001</v>
      </c>
      <c r="E3175">
        <v>1.6725000000000001</v>
      </c>
      <c r="F3175">
        <v>1.6725000000000001</v>
      </c>
      <c r="G3175">
        <v>1.6725000000000001</v>
      </c>
      <c r="H3175">
        <v>1.6725000000000001</v>
      </c>
      <c r="I3175">
        <v>1.6725000000000001</v>
      </c>
      <c r="J3175">
        <v>1.6725000000000001</v>
      </c>
      <c r="K3175">
        <v>1.6725000000000001</v>
      </c>
      <c r="L3175">
        <v>1.6725000000000001</v>
      </c>
    </row>
    <row r="3176" spans="1:12" x14ac:dyDescent="0.45">
      <c r="A3176" t="s">
        <v>2056</v>
      </c>
      <c r="B3176">
        <v>2013</v>
      </c>
      <c r="C3176" t="s">
        <v>2005</v>
      </c>
      <c r="D3176">
        <v>3.9839000000000002</v>
      </c>
      <c r="E3176">
        <v>3.9839000000000002</v>
      </c>
      <c r="F3176">
        <v>3.9839000000000002</v>
      </c>
      <c r="G3176">
        <v>3.9839000000000002</v>
      </c>
      <c r="H3176">
        <v>3.9839000000000002</v>
      </c>
      <c r="I3176">
        <v>3.9839000000000002</v>
      </c>
      <c r="J3176">
        <v>3.9839000000000002</v>
      </c>
      <c r="K3176">
        <v>3.9839000000000002</v>
      </c>
      <c r="L3176">
        <v>3.9839000000000002</v>
      </c>
    </row>
    <row r="3177" spans="1:12" x14ac:dyDescent="0.45">
      <c r="A3177" t="s">
        <v>2056</v>
      </c>
      <c r="B3177">
        <v>2013</v>
      </c>
      <c r="C3177" t="s">
        <v>2007</v>
      </c>
      <c r="D3177">
        <v>4.4299999999999999E-2</v>
      </c>
      <c r="E3177">
        <v>4.4299999999999999E-2</v>
      </c>
      <c r="F3177">
        <v>4.4299999999999999E-2</v>
      </c>
      <c r="G3177">
        <v>4.4299999999999999E-2</v>
      </c>
      <c r="H3177">
        <v>4.4299999999999999E-2</v>
      </c>
      <c r="I3177">
        <v>4.4299999999999999E-2</v>
      </c>
      <c r="J3177">
        <v>4.4299999999999999E-2</v>
      </c>
      <c r="K3177">
        <v>4.4299999999999999E-2</v>
      </c>
      <c r="L3177">
        <v>4.4299999999999999E-2</v>
      </c>
    </row>
    <row r="3178" spans="1:12" x14ac:dyDescent="0.45">
      <c r="A3178" t="s">
        <v>2056</v>
      </c>
      <c r="B3178">
        <v>2013</v>
      </c>
      <c r="C3178" t="s">
        <v>2011</v>
      </c>
      <c r="D3178">
        <v>6.4799999999999996E-2</v>
      </c>
      <c r="E3178">
        <v>6.4799999999999996E-2</v>
      </c>
      <c r="F3178">
        <v>6.4799999999999996E-2</v>
      </c>
      <c r="G3178">
        <v>6.4799999999999996E-2</v>
      </c>
      <c r="H3178">
        <v>6.4799999999999996E-2</v>
      </c>
      <c r="I3178">
        <v>6.4799999999999996E-2</v>
      </c>
      <c r="J3178">
        <v>6.4799999999999996E-2</v>
      </c>
      <c r="K3178">
        <v>6.4799999999999996E-2</v>
      </c>
      <c r="L3178">
        <v>6.4799999999999996E-2</v>
      </c>
    </row>
    <row r="3179" spans="1:12" x14ac:dyDescent="0.45">
      <c r="A3179" t="s">
        <v>2056</v>
      </c>
      <c r="B3179">
        <v>2013</v>
      </c>
      <c r="C3179" t="s">
        <v>2008</v>
      </c>
      <c r="D3179">
        <v>1.1067</v>
      </c>
      <c r="E3179">
        <v>1.1067</v>
      </c>
      <c r="F3179">
        <v>1.1067</v>
      </c>
      <c r="G3179">
        <v>1.1067</v>
      </c>
      <c r="H3179">
        <v>1.1067</v>
      </c>
      <c r="I3179">
        <v>1.1067</v>
      </c>
      <c r="J3179">
        <v>1.1067</v>
      </c>
      <c r="K3179">
        <v>1.1067</v>
      </c>
      <c r="L3179">
        <v>1.1067</v>
      </c>
    </row>
    <row r="3180" spans="1:12" x14ac:dyDescent="0.45">
      <c r="A3180" t="s">
        <v>2057</v>
      </c>
      <c r="B3180">
        <v>2013</v>
      </c>
      <c r="C3180" t="s">
        <v>2007</v>
      </c>
      <c r="D3180">
        <v>3.6799999999999999E-2</v>
      </c>
      <c r="E3180">
        <v>3.6799999999999999E-2</v>
      </c>
      <c r="F3180">
        <v>3.6799999999999999E-2</v>
      </c>
      <c r="G3180">
        <v>3.6799999999999999E-2</v>
      </c>
      <c r="H3180">
        <v>3.6799999999999999E-2</v>
      </c>
      <c r="I3180">
        <v>3.6799999999999999E-2</v>
      </c>
      <c r="J3180">
        <v>3.6799999999999999E-2</v>
      </c>
      <c r="K3180">
        <v>3.6799999999999999E-2</v>
      </c>
      <c r="L3180">
        <v>3.6799999999999999E-2</v>
      </c>
    </row>
    <row r="3181" spans="1:12" x14ac:dyDescent="0.45">
      <c r="A3181" t="s">
        <v>2057</v>
      </c>
      <c r="B3181">
        <v>2013</v>
      </c>
      <c r="C3181" t="s">
        <v>2009</v>
      </c>
      <c r="D3181">
        <v>0.41020000000000001</v>
      </c>
      <c r="E3181">
        <v>0.41020000000000001</v>
      </c>
      <c r="F3181">
        <v>0.41020000000000001</v>
      </c>
      <c r="G3181">
        <v>0.41020000000000001</v>
      </c>
      <c r="H3181">
        <v>0.41020000000000001</v>
      </c>
      <c r="I3181">
        <v>0.41020000000000001</v>
      </c>
      <c r="J3181">
        <v>0.41020000000000001</v>
      </c>
      <c r="K3181">
        <v>0.41020000000000001</v>
      </c>
      <c r="L3181">
        <v>0.41020000000000001</v>
      </c>
    </row>
    <row r="3182" spans="1:12" x14ac:dyDescent="0.45">
      <c r="A3182" t="s">
        <v>2057</v>
      </c>
      <c r="B3182">
        <v>2013</v>
      </c>
      <c r="C3182" t="s">
        <v>2006</v>
      </c>
      <c r="D3182">
        <v>1.1871</v>
      </c>
      <c r="E3182">
        <v>1.1871</v>
      </c>
      <c r="F3182">
        <v>1.1871</v>
      </c>
      <c r="G3182">
        <v>1.1871</v>
      </c>
      <c r="H3182">
        <v>1.1871</v>
      </c>
      <c r="I3182">
        <v>1.1871</v>
      </c>
      <c r="J3182">
        <v>1.1871</v>
      </c>
      <c r="K3182">
        <v>1.1871</v>
      </c>
      <c r="L3182">
        <v>1.1871</v>
      </c>
    </row>
    <row r="3183" spans="1:12" x14ac:dyDescent="0.45">
      <c r="A3183" t="s">
        <v>2057</v>
      </c>
      <c r="B3183">
        <v>2013</v>
      </c>
      <c r="C3183" t="s">
        <v>2008</v>
      </c>
      <c r="D3183">
        <v>0.9194</v>
      </c>
      <c r="E3183">
        <v>0.9194</v>
      </c>
      <c r="F3183">
        <v>0.9194</v>
      </c>
      <c r="G3183">
        <v>0.9194</v>
      </c>
      <c r="H3183">
        <v>0.9194</v>
      </c>
      <c r="I3183">
        <v>0.9194</v>
      </c>
      <c r="J3183">
        <v>0.9194</v>
      </c>
      <c r="K3183">
        <v>0.9194</v>
      </c>
      <c r="L3183">
        <v>0.9194</v>
      </c>
    </row>
    <row r="3184" spans="1:12" x14ac:dyDescent="0.45">
      <c r="A3184" t="s">
        <v>2057</v>
      </c>
      <c r="B3184">
        <v>2013</v>
      </c>
      <c r="C3184" t="s">
        <v>2011</v>
      </c>
      <c r="D3184">
        <v>5.3800000000000001E-2</v>
      </c>
      <c r="E3184">
        <v>5.3800000000000001E-2</v>
      </c>
      <c r="F3184">
        <v>5.3800000000000001E-2</v>
      </c>
      <c r="G3184">
        <v>5.3800000000000001E-2</v>
      </c>
      <c r="H3184">
        <v>5.3800000000000001E-2</v>
      </c>
      <c r="I3184">
        <v>5.3800000000000001E-2</v>
      </c>
      <c r="J3184">
        <v>5.3800000000000001E-2</v>
      </c>
      <c r="K3184">
        <v>5.3800000000000001E-2</v>
      </c>
      <c r="L3184">
        <v>5.3800000000000001E-2</v>
      </c>
    </row>
    <row r="3185" spans="1:12" x14ac:dyDescent="0.45">
      <c r="A3185" t="s">
        <v>2057</v>
      </c>
      <c r="B3185">
        <v>2013</v>
      </c>
      <c r="C3185" t="s">
        <v>2005</v>
      </c>
      <c r="D3185">
        <v>2.8742000000000001</v>
      </c>
      <c r="E3185">
        <v>2.8742000000000001</v>
      </c>
      <c r="F3185">
        <v>2.8742000000000001</v>
      </c>
      <c r="G3185">
        <v>2.8742000000000001</v>
      </c>
      <c r="H3185">
        <v>2.8742000000000001</v>
      </c>
      <c r="I3185">
        <v>2.8742000000000001</v>
      </c>
      <c r="J3185">
        <v>2.8742000000000001</v>
      </c>
      <c r="K3185">
        <v>2.8742000000000001</v>
      </c>
      <c r="L3185">
        <v>2.8742000000000001</v>
      </c>
    </row>
    <row r="3186" spans="1:12" x14ac:dyDescent="0.45">
      <c r="A3186" t="s">
        <v>2057</v>
      </c>
      <c r="B3186">
        <v>2013</v>
      </c>
      <c r="C3186" t="s">
        <v>2010</v>
      </c>
      <c r="D3186">
        <v>0.26690000000000003</v>
      </c>
      <c r="E3186">
        <v>0.26690000000000003</v>
      </c>
      <c r="F3186">
        <v>0.26690000000000003</v>
      </c>
      <c r="G3186">
        <v>0.26690000000000003</v>
      </c>
      <c r="H3186">
        <v>0.26690000000000003</v>
      </c>
      <c r="I3186">
        <v>0.26690000000000003</v>
      </c>
      <c r="J3186">
        <v>0.26690000000000003</v>
      </c>
      <c r="K3186">
        <v>0.26690000000000003</v>
      </c>
      <c r="L3186">
        <v>0.26690000000000003</v>
      </c>
    </row>
    <row r="3187" spans="1:12" x14ac:dyDescent="0.45">
      <c r="A3187" t="s">
        <v>2058</v>
      </c>
      <c r="B3187">
        <v>2013</v>
      </c>
      <c r="C3187" t="s">
        <v>2005</v>
      </c>
      <c r="D3187">
        <v>0.24149999999999999</v>
      </c>
      <c r="E3187">
        <v>0.24149999999999999</v>
      </c>
      <c r="F3187">
        <v>0.24149999999999999</v>
      </c>
      <c r="G3187">
        <v>0.24149999999999999</v>
      </c>
      <c r="H3187">
        <v>0.24149999999999999</v>
      </c>
      <c r="I3187">
        <v>0.24149999999999999</v>
      </c>
      <c r="J3187">
        <v>0.24149999999999999</v>
      </c>
      <c r="K3187">
        <v>0.24149999999999999</v>
      </c>
      <c r="L3187">
        <v>0.24149999999999999</v>
      </c>
    </row>
    <row r="3188" spans="1:12" x14ac:dyDescent="0.45">
      <c r="A3188" t="s">
        <v>2058</v>
      </c>
      <c r="B3188">
        <v>2013</v>
      </c>
      <c r="C3188" t="s">
        <v>2008</v>
      </c>
      <c r="D3188">
        <v>6.8900000000000003E-2</v>
      </c>
      <c r="E3188">
        <v>6.8900000000000003E-2</v>
      </c>
      <c r="F3188">
        <v>6.8900000000000003E-2</v>
      </c>
      <c r="G3188">
        <v>6.8900000000000003E-2</v>
      </c>
      <c r="H3188">
        <v>6.8900000000000003E-2</v>
      </c>
      <c r="I3188">
        <v>6.8900000000000003E-2</v>
      </c>
      <c r="J3188">
        <v>6.8900000000000003E-2</v>
      </c>
      <c r="K3188">
        <v>6.8900000000000003E-2</v>
      </c>
      <c r="L3188">
        <v>6.8900000000000003E-2</v>
      </c>
    </row>
    <row r="3189" spans="1:12" x14ac:dyDescent="0.45">
      <c r="A3189" t="s">
        <v>2058</v>
      </c>
      <c r="B3189">
        <v>2013</v>
      </c>
      <c r="C3189" t="s">
        <v>2010</v>
      </c>
      <c r="D3189">
        <v>0.02</v>
      </c>
      <c r="E3189">
        <v>0.02</v>
      </c>
      <c r="F3189">
        <v>0.02</v>
      </c>
      <c r="G3189">
        <v>0.02</v>
      </c>
      <c r="H3189">
        <v>0.02</v>
      </c>
      <c r="I3189">
        <v>0.02</v>
      </c>
      <c r="J3189">
        <v>0.02</v>
      </c>
      <c r="K3189">
        <v>0.02</v>
      </c>
      <c r="L3189">
        <v>0.02</v>
      </c>
    </row>
    <row r="3190" spans="1:12" x14ac:dyDescent="0.45">
      <c r="A3190" t="s">
        <v>2058</v>
      </c>
      <c r="B3190">
        <v>2013</v>
      </c>
      <c r="C3190" t="s">
        <v>2009</v>
      </c>
      <c r="D3190">
        <v>5.9299999999999999E-2</v>
      </c>
      <c r="E3190">
        <v>5.9299999999999999E-2</v>
      </c>
      <c r="F3190">
        <v>5.9299999999999999E-2</v>
      </c>
      <c r="G3190">
        <v>5.9299999999999999E-2</v>
      </c>
      <c r="H3190">
        <v>5.9299999999999999E-2</v>
      </c>
      <c r="I3190">
        <v>5.9299999999999999E-2</v>
      </c>
      <c r="J3190">
        <v>5.9299999999999999E-2</v>
      </c>
      <c r="K3190">
        <v>5.9299999999999999E-2</v>
      </c>
      <c r="L3190">
        <v>5.9299999999999999E-2</v>
      </c>
    </row>
    <row r="3191" spans="1:12" x14ac:dyDescent="0.45">
      <c r="A3191" t="s">
        <v>2058</v>
      </c>
      <c r="B3191">
        <v>2013</v>
      </c>
      <c r="C3191" t="s">
        <v>2011</v>
      </c>
      <c r="D3191">
        <v>4.0000000000000001E-3</v>
      </c>
      <c r="E3191">
        <v>4.0000000000000001E-3</v>
      </c>
      <c r="F3191">
        <v>4.0000000000000001E-3</v>
      </c>
      <c r="G3191">
        <v>4.0000000000000001E-3</v>
      </c>
      <c r="H3191">
        <v>4.0000000000000001E-3</v>
      </c>
      <c r="I3191">
        <v>4.0000000000000001E-3</v>
      </c>
      <c r="J3191">
        <v>4.0000000000000001E-3</v>
      </c>
      <c r="K3191">
        <v>4.0000000000000001E-3</v>
      </c>
      <c r="L3191">
        <v>4.0000000000000001E-3</v>
      </c>
    </row>
    <row r="3192" spans="1:12" x14ac:dyDescent="0.45">
      <c r="A3192" t="s">
        <v>2058</v>
      </c>
      <c r="B3192">
        <v>2013</v>
      </c>
      <c r="C3192" t="s">
        <v>2006</v>
      </c>
      <c r="D3192">
        <v>8.6499999999999994E-2</v>
      </c>
      <c r="E3192">
        <v>8.6499999999999994E-2</v>
      </c>
      <c r="F3192">
        <v>8.6499999999999994E-2</v>
      </c>
      <c r="G3192">
        <v>8.6499999999999994E-2</v>
      </c>
      <c r="H3192">
        <v>8.6499999999999994E-2</v>
      </c>
      <c r="I3192">
        <v>8.6499999999999994E-2</v>
      </c>
      <c r="J3192">
        <v>8.6499999999999994E-2</v>
      </c>
      <c r="K3192">
        <v>8.6499999999999994E-2</v>
      </c>
      <c r="L3192">
        <v>8.6499999999999994E-2</v>
      </c>
    </row>
    <row r="3193" spans="1:12" x14ac:dyDescent="0.45">
      <c r="A3193" t="s">
        <v>2058</v>
      </c>
      <c r="B3193">
        <v>2013</v>
      </c>
      <c r="C3193" t="s">
        <v>2007</v>
      </c>
      <c r="D3193">
        <v>2.8E-3</v>
      </c>
      <c r="E3193">
        <v>2.8E-3</v>
      </c>
      <c r="F3193">
        <v>2.8E-3</v>
      </c>
      <c r="G3193">
        <v>2.8E-3</v>
      </c>
      <c r="H3193">
        <v>2.8E-3</v>
      </c>
      <c r="I3193">
        <v>2.8E-3</v>
      </c>
      <c r="J3193">
        <v>2.8E-3</v>
      </c>
      <c r="K3193">
        <v>2.8E-3</v>
      </c>
      <c r="L3193">
        <v>2.8E-3</v>
      </c>
    </row>
    <row r="3194" spans="1:12" x14ac:dyDescent="0.45">
      <c r="A3194" t="s">
        <v>2059</v>
      </c>
      <c r="B3194">
        <v>2013</v>
      </c>
      <c r="C3194" t="s">
        <v>2011</v>
      </c>
      <c r="D3194">
        <v>1.43E-2</v>
      </c>
      <c r="E3194">
        <v>1.43E-2</v>
      </c>
      <c r="F3194">
        <v>1.43E-2</v>
      </c>
      <c r="G3194">
        <v>1.43E-2</v>
      </c>
      <c r="H3194">
        <v>1.43E-2</v>
      </c>
      <c r="I3194">
        <v>1.43E-2</v>
      </c>
      <c r="J3194">
        <v>1.43E-2</v>
      </c>
      <c r="K3194">
        <v>1.43E-2</v>
      </c>
      <c r="L3194">
        <v>1.43E-2</v>
      </c>
    </row>
    <row r="3195" spans="1:12" x14ac:dyDescent="0.45">
      <c r="A3195" t="s">
        <v>2059</v>
      </c>
      <c r="B3195">
        <v>2013</v>
      </c>
      <c r="C3195" t="s">
        <v>2006</v>
      </c>
      <c r="D3195">
        <v>0.3553</v>
      </c>
      <c r="E3195">
        <v>0.3553</v>
      </c>
      <c r="F3195">
        <v>0.3553</v>
      </c>
      <c r="G3195">
        <v>0.3553</v>
      </c>
      <c r="H3195">
        <v>0.3553</v>
      </c>
      <c r="I3195">
        <v>0.3553</v>
      </c>
      <c r="J3195">
        <v>0.3553</v>
      </c>
      <c r="K3195">
        <v>0.3553</v>
      </c>
      <c r="L3195">
        <v>0.3553</v>
      </c>
    </row>
    <row r="3196" spans="1:12" x14ac:dyDescent="0.45">
      <c r="A3196" t="s">
        <v>2059</v>
      </c>
      <c r="B3196">
        <v>2013</v>
      </c>
      <c r="C3196" t="s">
        <v>2010</v>
      </c>
      <c r="D3196">
        <v>7.0900000000000005E-2</v>
      </c>
      <c r="E3196">
        <v>7.0900000000000005E-2</v>
      </c>
      <c r="F3196">
        <v>7.0900000000000005E-2</v>
      </c>
      <c r="G3196">
        <v>7.0900000000000005E-2</v>
      </c>
      <c r="H3196">
        <v>7.0900000000000005E-2</v>
      </c>
      <c r="I3196">
        <v>7.0900000000000005E-2</v>
      </c>
      <c r="J3196">
        <v>7.0900000000000005E-2</v>
      </c>
      <c r="K3196">
        <v>7.0900000000000005E-2</v>
      </c>
      <c r="L3196">
        <v>7.0900000000000005E-2</v>
      </c>
    </row>
    <row r="3197" spans="1:12" x14ac:dyDescent="0.45">
      <c r="A3197" t="s">
        <v>2059</v>
      </c>
      <c r="B3197">
        <v>2013</v>
      </c>
      <c r="C3197" t="s">
        <v>2008</v>
      </c>
      <c r="D3197">
        <v>0.24410000000000001</v>
      </c>
      <c r="E3197">
        <v>0.24410000000000001</v>
      </c>
      <c r="F3197">
        <v>0.24410000000000001</v>
      </c>
      <c r="G3197">
        <v>0.24410000000000001</v>
      </c>
      <c r="H3197">
        <v>0.24410000000000001</v>
      </c>
      <c r="I3197">
        <v>0.24410000000000001</v>
      </c>
      <c r="J3197">
        <v>0.24410000000000001</v>
      </c>
      <c r="K3197">
        <v>0.24410000000000001</v>
      </c>
      <c r="L3197">
        <v>0.24410000000000001</v>
      </c>
    </row>
    <row r="3198" spans="1:12" x14ac:dyDescent="0.45">
      <c r="A3198" t="s">
        <v>2059</v>
      </c>
      <c r="B3198">
        <v>2013</v>
      </c>
      <c r="C3198" t="s">
        <v>2009</v>
      </c>
      <c r="D3198">
        <v>0.18709999999999999</v>
      </c>
      <c r="E3198">
        <v>0.18709999999999999</v>
      </c>
      <c r="F3198">
        <v>0.18709999999999999</v>
      </c>
      <c r="G3198">
        <v>0.18709999999999999</v>
      </c>
      <c r="H3198">
        <v>0.18709999999999999</v>
      </c>
      <c r="I3198">
        <v>0.18709999999999999</v>
      </c>
      <c r="J3198">
        <v>0.18709999999999999</v>
      </c>
      <c r="K3198">
        <v>0.18709999999999999</v>
      </c>
      <c r="L3198">
        <v>0.18709999999999999</v>
      </c>
    </row>
    <row r="3199" spans="1:12" x14ac:dyDescent="0.45">
      <c r="A3199" t="s">
        <v>2059</v>
      </c>
      <c r="B3199">
        <v>2013</v>
      </c>
      <c r="C3199" t="s">
        <v>2005</v>
      </c>
      <c r="D3199">
        <v>0.88139999999999996</v>
      </c>
      <c r="E3199">
        <v>0.88139999999999996</v>
      </c>
      <c r="F3199">
        <v>0.88139999999999996</v>
      </c>
      <c r="G3199">
        <v>0.88139999999999996</v>
      </c>
      <c r="H3199">
        <v>0.88139999999999996</v>
      </c>
      <c r="I3199">
        <v>0.88139999999999996</v>
      </c>
      <c r="J3199">
        <v>0.88139999999999996</v>
      </c>
      <c r="K3199">
        <v>0.88139999999999996</v>
      </c>
      <c r="L3199">
        <v>0.88139999999999996</v>
      </c>
    </row>
    <row r="3200" spans="1:12" x14ac:dyDescent="0.45">
      <c r="A3200" t="s">
        <v>2059</v>
      </c>
      <c r="B3200">
        <v>2013</v>
      </c>
      <c r="C3200" t="s">
        <v>2007</v>
      </c>
      <c r="D3200">
        <v>9.7999999999999997E-3</v>
      </c>
      <c r="E3200">
        <v>9.7999999999999997E-3</v>
      </c>
      <c r="F3200">
        <v>9.7999999999999997E-3</v>
      </c>
      <c r="G3200">
        <v>9.7999999999999997E-3</v>
      </c>
      <c r="H3200">
        <v>9.7999999999999997E-3</v>
      </c>
      <c r="I3200">
        <v>9.7999999999999997E-3</v>
      </c>
      <c r="J3200">
        <v>9.7999999999999997E-3</v>
      </c>
      <c r="K3200">
        <v>9.7999999999999997E-3</v>
      </c>
      <c r="L3200">
        <v>9.7999999999999997E-3</v>
      </c>
    </row>
    <row r="3201" spans="1:12" x14ac:dyDescent="0.45">
      <c r="A3201" t="s">
        <v>2060</v>
      </c>
      <c r="B3201">
        <v>2013</v>
      </c>
      <c r="C3201" t="s">
        <v>2009</v>
      </c>
      <c r="D3201">
        <v>0.54069999999999996</v>
      </c>
      <c r="E3201">
        <v>0.54069999999999996</v>
      </c>
      <c r="F3201">
        <v>0.54069999999999996</v>
      </c>
      <c r="G3201">
        <v>0.54069999999999996</v>
      </c>
      <c r="H3201">
        <v>0.54069999999999996</v>
      </c>
      <c r="I3201">
        <v>0.54069999999999996</v>
      </c>
      <c r="J3201">
        <v>0.54069999999999996</v>
      </c>
      <c r="K3201">
        <v>0.54069999999999996</v>
      </c>
      <c r="L3201">
        <v>0.54069999999999996</v>
      </c>
    </row>
    <row r="3202" spans="1:12" x14ac:dyDescent="0.45">
      <c r="A3202" t="s">
        <v>2060</v>
      </c>
      <c r="B3202">
        <v>2013</v>
      </c>
      <c r="C3202" t="s">
        <v>2010</v>
      </c>
      <c r="D3202">
        <v>0.22589999999999999</v>
      </c>
      <c r="E3202">
        <v>0.22589999999999999</v>
      </c>
      <c r="F3202">
        <v>0.22589999999999999</v>
      </c>
      <c r="G3202">
        <v>0.22589999999999999</v>
      </c>
      <c r="H3202">
        <v>0.22589999999999999</v>
      </c>
      <c r="I3202">
        <v>0.22589999999999999</v>
      </c>
      <c r="J3202">
        <v>0.22589999999999999</v>
      </c>
      <c r="K3202">
        <v>0.22589999999999999</v>
      </c>
      <c r="L3202">
        <v>0.22589999999999999</v>
      </c>
    </row>
    <row r="3203" spans="1:12" x14ac:dyDescent="0.45">
      <c r="A3203" t="s">
        <v>2060</v>
      </c>
      <c r="B3203">
        <v>2013</v>
      </c>
      <c r="C3203" t="s">
        <v>2005</v>
      </c>
      <c r="D3203">
        <v>2.7671999999999999</v>
      </c>
      <c r="E3203">
        <v>2.7671999999999999</v>
      </c>
      <c r="F3203">
        <v>2.7671999999999999</v>
      </c>
      <c r="G3203">
        <v>2.7671999999999999</v>
      </c>
      <c r="H3203">
        <v>2.7671999999999999</v>
      </c>
      <c r="I3203">
        <v>2.7671999999999999</v>
      </c>
      <c r="J3203">
        <v>2.7671999999999999</v>
      </c>
      <c r="K3203">
        <v>2.7671999999999999</v>
      </c>
      <c r="L3203">
        <v>2.7671999999999999</v>
      </c>
    </row>
    <row r="3204" spans="1:12" x14ac:dyDescent="0.45">
      <c r="A3204" t="s">
        <v>2060</v>
      </c>
      <c r="B3204">
        <v>2013</v>
      </c>
      <c r="C3204" t="s">
        <v>2008</v>
      </c>
      <c r="D3204">
        <v>0.77800000000000002</v>
      </c>
      <c r="E3204">
        <v>0.77800000000000002</v>
      </c>
      <c r="F3204">
        <v>0.77800000000000002</v>
      </c>
      <c r="G3204">
        <v>0.77800000000000002</v>
      </c>
      <c r="H3204">
        <v>0.77800000000000002</v>
      </c>
      <c r="I3204">
        <v>0.77800000000000002</v>
      </c>
      <c r="J3204">
        <v>0.77800000000000002</v>
      </c>
      <c r="K3204">
        <v>0.77800000000000002</v>
      </c>
      <c r="L3204">
        <v>0.77800000000000002</v>
      </c>
    </row>
    <row r="3205" spans="1:12" x14ac:dyDescent="0.45">
      <c r="A3205" t="s">
        <v>2060</v>
      </c>
      <c r="B3205">
        <v>2013</v>
      </c>
      <c r="C3205" t="s">
        <v>2011</v>
      </c>
      <c r="D3205">
        <v>4.5499999999999999E-2</v>
      </c>
      <c r="E3205">
        <v>4.5499999999999999E-2</v>
      </c>
      <c r="F3205">
        <v>4.5499999999999999E-2</v>
      </c>
      <c r="G3205">
        <v>4.5499999999999999E-2</v>
      </c>
      <c r="H3205">
        <v>4.5499999999999999E-2</v>
      </c>
      <c r="I3205">
        <v>4.5499999999999999E-2</v>
      </c>
      <c r="J3205">
        <v>4.5499999999999999E-2</v>
      </c>
      <c r="K3205">
        <v>4.5499999999999999E-2</v>
      </c>
      <c r="L3205">
        <v>4.5499999999999999E-2</v>
      </c>
    </row>
    <row r="3206" spans="1:12" x14ac:dyDescent="0.45">
      <c r="A3206" t="s">
        <v>2060</v>
      </c>
      <c r="B3206">
        <v>2013</v>
      </c>
      <c r="C3206" t="s">
        <v>2006</v>
      </c>
      <c r="D3206">
        <v>1.1458999999999999</v>
      </c>
      <c r="E3206">
        <v>1.1458999999999999</v>
      </c>
      <c r="F3206">
        <v>1.1458999999999999</v>
      </c>
      <c r="G3206">
        <v>1.1458999999999999</v>
      </c>
      <c r="H3206">
        <v>1.1458999999999999</v>
      </c>
      <c r="I3206">
        <v>1.1458999999999999</v>
      </c>
      <c r="J3206">
        <v>1.1458999999999999</v>
      </c>
      <c r="K3206">
        <v>1.1458999999999999</v>
      </c>
      <c r="L3206">
        <v>1.1458999999999999</v>
      </c>
    </row>
    <row r="3207" spans="1:12" x14ac:dyDescent="0.45">
      <c r="A3207" t="s">
        <v>2060</v>
      </c>
      <c r="B3207">
        <v>2013</v>
      </c>
      <c r="C3207" t="s">
        <v>2007</v>
      </c>
      <c r="D3207">
        <v>3.1199999999999999E-2</v>
      </c>
      <c r="E3207">
        <v>3.1199999999999999E-2</v>
      </c>
      <c r="F3207">
        <v>3.1199999999999999E-2</v>
      </c>
      <c r="G3207">
        <v>3.1199999999999999E-2</v>
      </c>
      <c r="H3207">
        <v>3.1199999999999999E-2</v>
      </c>
      <c r="I3207">
        <v>3.1199999999999999E-2</v>
      </c>
      <c r="J3207">
        <v>3.1199999999999999E-2</v>
      </c>
      <c r="K3207">
        <v>3.1199999999999999E-2</v>
      </c>
      <c r="L3207">
        <v>3.1199999999999999E-2</v>
      </c>
    </row>
    <row r="3208" spans="1:12" x14ac:dyDescent="0.45">
      <c r="A3208" t="s">
        <v>2061</v>
      </c>
      <c r="B3208">
        <v>2013</v>
      </c>
      <c r="C3208" t="s">
        <v>2009</v>
      </c>
      <c r="D3208">
        <v>4.5199999999999997E-2</v>
      </c>
      <c r="E3208">
        <v>4.5199999999999997E-2</v>
      </c>
      <c r="F3208">
        <v>4.5199999999999997E-2</v>
      </c>
      <c r="G3208">
        <v>4.5199999999999997E-2</v>
      </c>
      <c r="H3208">
        <v>4.5199999999999997E-2</v>
      </c>
      <c r="I3208">
        <v>4.5199999999999997E-2</v>
      </c>
      <c r="J3208">
        <v>4.5199999999999997E-2</v>
      </c>
      <c r="K3208">
        <v>4.5199999999999997E-2</v>
      </c>
      <c r="L3208">
        <v>4.5199999999999997E-2</v>
      </c>
    </row>
    <row r="3209" spans="1:12" x14ac:dyDescent="0.45">
      <c r="A3209" t="s">
        <v>2061</v>
      </c>
      <c r="B3209">
        <v>2013</v>
      </c>
      <c r="C3209" t="s">
        <v>2011</v>
      </c>
      <c r="D3209">
        <v>4.1000000000000003E-3</v>
      </c>
      <c r="E3209">
        <v>4.1000000000000003E-3</v>
      </c>
      <c r="F3209">
        <v>4.1000000000000003E-3</v>
      </c>
      <c r="G3209">
        <v>4.1000000000000003E-3</v>
      </c>
      <c r="H3209">
        <v>4.1000000000000003E-3</v>
      </c>
      <c r="I3209">
        <v>4.1000000000000003E-3</v>
      </c>
      <c r="J3209">
        <v>4.1000000000000003E-3</v>
      </c>
      <c r="K3209">
        <v>4.1000000000000003E-3</v>
      </c>
      <c r="L3209">
        <v>4.1000000000000003E-3</v>
      </c>
    </row>
    <row r="3210" spans="1:12" x14ac:dyDescent="0.45">
      <c r="A3210" t="s">
        <v>2061</v>
      </c>
      <c r="B3210">
        <v>2013</v>
      </c>
      <c r="C3210" t="s">
        <v>2006</v>
      </c>
      <c r="D3210">
        <v>0.1676</v>
      </c>
      <c r="E3210">
        <v>0.1676</v>
      </c>
      <c r="F3210">
        <v>0.1676</v>
      </c>
      <c r="G3210">
        <v>0.1676</v>
      </c>
      <c r="H3210">
        <v>0.1676</v>
      </c>
      <c r="I3210">
        <v>0.1676</v>
      </c>
      <c r="J3210">
        <v>0.1676</v>
      </c>
      <c r="K3210">
        <v>0.1676</v>
      </c>
      <c r="L3210">
        <v>0.1676</v>
      </c>
    </row>
    <row r="3211" spans="1:12" x14ac:dyDescent="0.45">
      <c r="A3211" t="s">
        <v>2061</v>
      </c>
      <c r="B3211">
        <v>2013</v>
      </c>
      <c r="C3211" t="s">
        <v>2008</v>
      </c>
      <c r="D3211">
        <v>7.0199999999999999E-2</v>
      </c>
      <c r="E3211">
        <v>7.0199999999999999E-2</v>
      </c>
      <c r="F3211">
        <v>7.0199999999999999E-2</v>
      </c>
      <c r="G3211">
        <v>7.0199999999999999E-2</v>
      </c>
      <c r="H3211">
        <v>7.0199999999999999E-2</v>
      </c>
      <c r="I3211">
        <v>7.0199999999999999E-2</v>
      </c>
      <c r="J3211">
        <v>7.0199999999999999E-2</v>
      </c>
      <c r="K3211">
        <v>7.0199999999999999E-2</v>
      </c>
      <c r="L3211">
        <v>7.0199999999999999E-2</v>
      </c>
    </row>
    <row r="3212" spans="1:12" x14ac:dyDescent="0.45">
      <c r="A3212" t="s">
        <v>2061</v>
      </c>
      <c r="B3212">
        <v>2013</v>
      </c>
      <c r="C3212" t="s">
        <v>2010</v>
      </c>
      <c r="D3212">
        <v>2.0400000000000001E-2</v>
      </c>
      <c r="E3212">
        <v>2.0400000000000001E-2</v>
      </c>
      <c r="F3212">
        <v>2.0400000000000001E-2</v>
      </c>
      <c r="G3212">
        <v>2.0400000000000001E-2</v>
      </c>
      <c r="H3212">
        <v>2.0400000000000001E-2</v>
      </c>
      <c r="I3212">
        <v>2.0400000000000001E-2</v>
      </c>
      <c r="J3212">
        <v>2.0400000000000001E-2</v>
      </c>
      <c r="K3212">
        <v>2.0400000000000001E-2</v>
      </c>
      <c r="L3212">
        <v>2.0400000000000001E-2</v>
      </c>
    </row>
    <row r="3213" spans="1:12" x14ac:dyDescent="0.45">
      <c r="A3213" t="s">
        <v>2061</v>
      </c>
      <c r="B3213">
        <v>2013</v>
      </c>
      <c r="C3213" t="s">
        <v>2005</v>
      </c>
      <c r="D3213">
        <v>0.31019999999999998</v>
      </c>
      <c r="E3213">
        <v>0.31019999999999998</v>
      </c>
      <c r="F3213">
        <v>0.31019999999999998</v>
      </c>
      <c r="G3213">
        <v>0.31019999999999998</v>
      </c>
      <c r="H3213">
        <v>0.31019999999999998</v>
      </c>
      <c r="I3213">
        <v>0.31019999999999998</v>
      </c>
      <c r="J3213">
        <v>0.31019999999999998</v>
      </c>
      <c r="K3213">
        <v>0.31019999999999998</v>
      </c>
      <c r="L3213">
        <v>0.31019999999999998</v>
      </c>
    </row>
    <row r="3214" spans="1:12" x14ac:dyDescent="0.45">
      <c r="A3214" t="s">
        <v>2061</v>
      </c>
      <c r="B3214">
        <v>2013</v>
      </c>
      <c r="C3214" t="s">
        <v>2007</v>
      </c>
      <c r="D3214">
        <v>2.8E-3</v>
      </c>
      <c r="E3214">
        <v>2.8E-3</v>
      </c>
      <c r="F3214">
        <v>2.8E-3</v>
      </c>
      <c r="G3214">
        <v>2.8E-3</v>
      </c>
      <c r="H3214">
        <v>2.8E-3</v>
      </c>
      <c r="I3214">
        <v>2.8E-3</v>
      </c>
      <c r="J3214">
        <v>2.8E-3</v>
      </c>
      <c r="K3214">
        <v>2.8E-3</v>
      </c>
      <c r="L3214">
        <v>2.8E-3</v>
      </c>
    </row>
    <row r="3215" spans="1:12" x14ac:dyDescent="0.45">
      <c r="A3215" t="s">
        <v>2004</v>
      </c>
      <c r="B3215">
        <v>2014</v>
      </c>
      <c r="C3215" t="s">
        <v>2006</v>
      </c>
      <c r="D3215">
        <v>1.2101999999999999</v>
      </c>
      <c r="E3215">
        <v>1.2101999999999999</v>
      </c>
      <c r="F3215">
        <v>1.2101999999999999</v>
      </c>
      <c r="G3215">
        <v>1.2101999999999999</v>
      </c>
      <c r="H3215">
        <v>1.2101999999999999</v>
      </c>
      <c r="I3215">
        <v>1.2101999999999999</v>
      </c>
      <c r="J3215">
        <v>1.2101999999999999</v>
      </c>
      <c r="K3215">
        <v>1.2101999999999999</v>
      </c>
      <c r="L3215">
        <v>1.2101999999999999</v>
      </c>
    </row>
    <row r="3216" spans="1:12" x14ac:dyDescent="0.45">
      <c r="A3216" t="s">
        <v>2004</v>
      </c>
      <c r="B3216">
        <v>2014</v>
      </c>
      <c r="C3216" t="s">
        <v>2011</v>
      </c>
      <c r="D3216">
        <v>3.61E-2</v>
      </c>
      <c r="E3216">
        <v>3.61E-2</v>
      </c>
      <c r="F3216">
        <v>3.61E-2</v>
      </c>
      <c r="G3216">
        <v>3.61E-2</v>
      </c>
      <c r="H3216">
        <v>3.61E-2</v>
      </c>
      <c r="I3216">
        <v>3.61E-2</v>
      </c>
      <c r="J3216">
        <v>3.61E-2</v>
      </c>
      <c r="K3216">
        <v>3.61E-2</v>
      </c>
      <c r="L3216">
        <v>3.61E-2</v>
      </c>
    </row>
    <row r="3217" spans="1:12" x14ac:dyDescent="0.45">
      <c r="A3217" t="s">
        <v>2004</v>
      </c>
      <c r="B3217">
        <v>2014</v>
      </c>
      <c r="C3217" t="s">
        <v>2010</v>
      </c>
      <c r="D3217">
        <v>0.17829999999999999</v>
      </c>
      <c r="E3217">
        <v>0.17829999999999999</v>
      </c>
      <c r="F3217">
        <v>0.17829999999999999</v>
      </c>
      <c r="G3217">
        <v>0.17829999999999999</v>
      </c>
      <c r="H3217">
        <v>0.17829999999999999</v>
      </c>
      <c r="I3217">
        <v>0.17829999999999999</v>
      </c>
      <c r="J3217">
        <v>0.17829999999999999</v>
      </c>
      <c r="K3217">
        <v>0.17829999999999999</v>
      </c>
      <c r="L3217">
        <v>0.17829999999999999</v>
      </c>
    </row>
    <row r="3218" spans="1:12" x14ac:dyDescent="0.45">
      <c r="A3218" t="s">
        <v>2004</v>
      </c>
      <c r="B3218">
        <v>2014</v>
      </c>
      <c r="C3218" t="s">
        <v>2009</v>
      </c>
      <c r="D3218">
        <v>0.56799999999999995</v>
      </c>
      <c r="E3218">
        <v>0.56799999999999995</v>
      </c>
      <c r="F3218">
        <v>0.56799999999999995</v>
      </c>
      <c r="G3218">
        <v>0.56799999999999995</v>
      </c>
      <c r="H3218">
        <v>0.56799999999999995</v>
      </c>
      <c r="I3218">
        <v>0.56799999999999995</v>
      </c>
      <c r="J3218">
        <v>0.56799999999999995</v>
      </c>
      <c r="K3218">
        <v>0.56799999999999995</v>
      </c>
      <c r="L3218">
        <v>0.56799999999999995</v>
      </c>
    </row>
    <row r="3219" spans="1:12" x14ac:dyDescent="0.45">
      <c r="A3219" t="s">
        <v>2004</v>
      </c>
      <c r="B3219">
        <v>2014</v>
      </c>
      <c r="C3219" t="s">
        <v>2008</v>
      </c>
      <c r="D3219">
        <v>0.67930000000000001</v>
      </c>
      <c r="E3219">
        <v>0.67930000000000001</v>
      </c>
      <c r="F3219">
        <v>0.67930000000000001</v>
      </c>
      <c r="G3219">
        <v>0.67930000000000001</v>
      </c>
      <c r="H3219">
        <v>0.67930000000000001</v>
      </c>
      <c r="I3219">
        <v>0.67930000000000001</v>
      </c>
      <c r="J3219">
        <v>0.67930000000000001</v>
      </c>
      <c r="K3219">
        <v>0.67930000000000001</v>
      </c>
      <c r="L3219">
        <v>0.67930000000000001</v>
      </c>
    </row>
    <row r="3220" spans="1:12" x14ac:dyDescent="0.45">
      <c r="A3220" t="s">
        <v>2004</v>
      </c>
      <c r="B3220">
        <v>2014</v>
      </c>
      <c r="C3220" t="s">
        <v>2005</v>
      </c>
      <c r="D3220">
        <v>2.7039</v>
      </c>
      <c r="E3220">
        <v>2.7039</v>
      </c>
      <c r="F3220">
        <v>2.7039</v>
      </c>
      <c r="G3220">
        <v>2.7039</v>
      </c>
      <c r="H3220">
        <v>2.7039</v>
      </c>
      <c r="I3220">
        <v>2.7039</v>
      </c>
      <c r="J3220">
        <v>2.7039</v>
      </c>
      <c r="K3220">
        <v>2.7039</v>
      </c>
      <c r="L3220">
        <v>2.7039</v>
      </c>
    </row>
    <row r="3221" spans="1:12" x14ac:dyDescent="0.45">
      <c r="A3221" t="s">
        <v>2004</v>
      </c>
      <c r="B3221">
        <v>2014</v>
      </c>
      <c r="C3221" t="s">
        <v>2007</v>
      </c>
      <c r="D3221">
        <v>3.2000000000000001E-2</v>
      </c>
      <c r="E3221">
        <v>3.2000000000000001E-2</v>
      </c>
      <c r="F3221">
        <v>3.2000000000000001E-2</v>
      </c>
      <c r="G3221">
        <v>3.2000000000000001E-2</v>
      </c>
      <c r="H3221">
        <v>3.2000000000000001E-2</v>
      </c>
      <c r="I3221">
        <v>3.2000000000000001E-2</v>
      </c>
      <c r="J3221">
        <v>3.2000000000000001E-2</v>
      </c>
      <c r="K3221">
        <v>3.2000000000000001E-2</v>
      </c>
      <c r="L3221">
        <v>3.2000000000000001E-2</v>
      </c>
    </row>
    <row r="3222" spans="1:12" x14ac:dyDescent="0.45">
      <c r="A3222" t="s">
        <v>2012</v>
      </c>
      <c r="B3222">
        <v>2014</v>
      </c>
      <c r="C3222" t="s">
        <v>2006</v>
      </c>
      <c r="D3222">
        <v>0.10539999999999999</v>
      </c>
      <c r="E3222">
        <v>0.10539999999999999</v>
      </c>
      <c r="F3222">
        <v>0.10539999999999999</v>
      </c>
      <c r="G3222">
        <v>0.10539999999999999</v>
      </c>
      <c r="H3222">
        <v>0.10539999999999999</v>
      </c>
      <c r="I3222">
        <v>0.10539999999999999</v>
      </c>
      <c r="J3222">
        <v>0.10539999999999999</v>
      </c>
      <c r="K3222">
        <v>0.10539999999999999</v>
      </c>
      <c r="L3222">
        <v>0.10539999999999999</v>
      </c>
    </row>
    <row r="3223" spans="1:12" x14ac:dyDescent="0.45">
      <c r="A3223" t="s">
        <v>2012</v>
      </c>
      <c r="B3223">
        <v>2014</v>
      </c>
      <c r="C3223" t="s">
        <v>2007</v>
      </c>
      <c r="D3223">
        <v>5.0000000000000001E-3</v>
      </c>
      <c r="E3223">
        <v>5.0000000000000001E-3</v>
      </c>
      <c r="F3223">
        <v>5.0000000000000001E-3</v>
      </c>
      <c r="G3223">
        <v>5.0000000000000001E-3</v>
      </c>
      <c r="H3223">
        <v>5.0000000000000001E-3</v>
      </c>
      <c r="I3223">
        <v>5.0000000000000001E-3</v>
      </c>
      <c r="J3223">
        <v>5.0000000000000001E-3</v>
      </c>
      <c r="K3223">
        <v>5.0000000000000001E-3</v>
      </c>
      <c r="L3223">
        <v>5.0000000000000001E-3</v>
      </c>
    </row>
    <row r="3224" spans="1:12" x14ac:dyDescent="0.45">
      <c r="A3224" t="s">
        <v>2012</v>
      </c>
      <c r="B3224">
        <v>2014</v>
      </c>
      <c r="C3224" t="s">
        <v>2011</v>
      </c>
      <c r="D3224">
        <v>5.5999999999999999E-3</v>
      </c>
      <c r="E3224">
        <v>5.5999999999999999E-3</v>
      </c>
      <c r="F3224">
        <v>5.5999999999999999E-3</v>
      </c>
      <c r="G3224">
        <v>5.5999999999999999E-3</v>
      </c>
      <c r="H3224">
        <v>5.5999999999999999E-3</v>
      </c>
      <c r="I3224">
        <v>5.5999999999999999E-3</v>
      </c>
      <c r="J3224">
        <v>5.5999999999999999E-3</v>
      </c>
      <c r="K3224">
        <v>5.5999999999999999E-3</v>
      </c>
      <c r="L3224">
        <v>5.5999999999999999E-3</v>
      </c>
    </row>
    <row r="3225" spans="1:12" x14ac:dyDescent="0.45">
      <c r="A3225" t="s">
        <v>2012</v>
      </c>
      <c r="B3225">
        <v>2014</v>
      </c>
      <c r="C3225" t="s">
        <v>2008</v>
      </c>
      <c r="D3225">
        <v>0.10589999999999999</v>
      </c>
      <c r="E3225">
        <v>0.10589999999999999</v>
      </c>
      <c r="F3225">
        <v>0.10589999999999999</v>
      </c>
      <c r="G3225">
        <v>0.10589999999999999</v>
      </c>
      <c r="H3225">
        <v>0.10589999999999999</v>
      </c>
      <c r="I3225">
        <v>0.10589999999999999</v>
      </c>
      <c r="J3225">
        <v>0.10589999999999999</v>
      </c>
      <c r="K3225">
        <v>0.10589999999999999</v>
      </c>
      <c r="L3225">
        <v>0.10589999999999999</v>
      </c>
    </row>
    <row r="3226" spans="1:12" x14ac:dyDescent="0.45">
      <c r="A3226" t="s">
        <v>2012</v>
      </c>
      <c r="B3226">
        <v>2014</v>
      </c>
      <c r="C3226" t="s">
        <v>2010</v>
      </c>
      <c r="D3226">
        <v>2.7799999999999998E-2</v>
      </c>
      <c r="E3226">
        <v>2.7799999999999998E-2</v>
      </c>
      <c r="F3226">
        <v>2.7799999999999998E-2</v>
      </c>
      <c r="G3226">
        <v>2.7799999999999998E-2</v>
      </c>
      <c r="H3226">
        <v>2.7799999999999998E-2</v>
      </c>
      <c r="I3226">
        <v>2.7799999999999998E-2</v>
      </c>
      <c r="J3226">
        <v>2.7799999999999998E-2</v>
      </c>
      <c r="K3226">
        <v>2.7799999999999998E-2</v>
      </c>
      <c r="L3226">
        <v>2.7799999999999998E-2</v>
      </c>
    </row>
    <row r="3227" spans="1:12" x14ac:dyDescent="0.45">
      <c r="A3227" t="s">
        <v>2012</v>
      </c>
      <c r="B3227">
        <v>2014</v>
      </c>
      <c r="C3227" t="s">
        <v>2005</v>
      </c>
      <c r="D3227">
        <v>0.31900000000000001</v>
      </c>
      <c r="E3227">
        <v>0.31900000000000001</v>
      </c>
      <c r="F3227">
        <v>0.31900000000000001</v>
      </c>
      <c r="G3227">
        <v>0.31900000000000001</v>
      </c>
      <c r="H3227">
        <v>0.31900000000000001</v>
      </c>
      <c r="I3227">
        <v>0.31900000000000001</v>
      </c>
      <c r="J3227">
        <v>0.31900000000000001</v>
      </c>
      <c r="K3227">
        <v>0.31900000000000001</v>
      </c>
      <c r="L3227">
        <v>0.31900000000000001</v>
      </c>
    </row>
    <row r="3228" spans="1:12" x14ac:dyDescent="0.45">
      <c r="A3228" t="s">
        <v>2012</v>
      </c>
      <c r="B3228">
        <v>2014</v>
      </c>
      <c r="C3228" t="s">
        <v>2009</v>
      </c>
      <c r="D3228">
        <v>6.9400000000000003E-2</v>
      </c>
      <c r="E3228">
        <v>6.9400000000000003E-2</v>
      </c>
      <c r="F3228">
        <v>6.9400000000000003E-2</v>
      </c>
      <c r="G3228">
        <v>6.9400000000000003E-2</v>
      </c>
      <c r="H3228">
        <v>6.9400000000000003E-2</v>
      </c>
      <c r="I3228">
        <v>6.9400000000000003E-2</v>
      </c>
      <c r="J3228">
        <v>6.9400000000000003E-2</v>
      </c>
      <c r="K3228">
        <v>6.9400000000000003E-2</v>
      </c>
      <c r="L3228">
        <v>6.9400000000000003E-2</v>
      </c>
    </row>
    <row r="3229" spans="1:12" x14ac:dyDescent="0.45">
      <c r="A3229" t="s">
        <v>2013</v>
      </c>
      <c r="B3229">
        <v>2014</v>
      </c>
      <c r="C3229" t="s">
        <v>2011</v>
      </c>
      <c r="D3229">
        <v>5.67E-2</v>
      </c>
      <c r="E3229">
        <v>5.67E-2</v>
      </c>
      <c r="F3229">
        <v>5.67E-2</v>
      </c>
      <c r="G3229">
        <v>5.67E-2</v>
      </c>
      <c r="H3229">
        <v>5.67E-2</v>
      </c>
      <c r="I3229">
        <v>5.67E-2</v>
      </c>
      <c r="J3229">
        <v>5.67E-2</v>
      </c>
      <c r="K3229">
        <v>5.67E-2</v>
      </c>
      <c r="L3229">
        <v>5.67E-2</v>
      </c>
    </row>
    <row r="3230" spans="1:12" x14ac:dyDescent="0.45">
      <c r="A3230" t="s">
        <v>2013</v>
      </c>
      <c r="B3230">
        <v>2014</v>
      </c>
      <c r="C3230" t="s">
        <v>2007</v>
      </c>
      <c r="D3230">
        <v>5.04E-2</v>
      </c>
      <c r="E3230">
        <v>5.04E-2</v>
      </c>
      <c r="F3230">
        <v>5.04E-2</v>
      </c>
      <c r="G3230">
        <v>5.04E-2</v>
      </c>
      <c r="H3230">
        <v>5.04E-2</v>
      </c>
      <c r="I3230">
        <v>5.04E-2</v>
      </c>
      <c r="J3230">
        <v>5.04E-2</v>
      </c>
      <c r="K3230">
        <v>5.04E-2</v>
      </c>
      <c r="L3230">
        <v>5.04E-2</v>
      </c>
    </row>
    <row r="3231" spans="1:12" x14ac:dyDescent="0.45">
      <c r="A3231" t="s">
        <v>2013</v>
      </c>
      <c r="B3231">
        <v>2014</v>
      </c>
      <c r="C3231" t="s">
        <v>2009</v>
      </c>
      <c r="D3231">
        <v>0.67520000000000002</v>
      </c>
      <c r="E3231">
        <v>0.67520000000000002</v>
      </c>
      <c r="F3231">
        <v>0.67520000000000002</v>
      </c>
      <c r="G3231">
        <v>0.67520000000000002</v>
      </c>
      <c r="H3231">
        <v>0.67520000000000002</v>
      </c>
      <c r="I3231">
        <v>0.67520000000000002</v>
      </c>
      <c r="J3231">
        <v>0.67520000000000002</v>
      </c>
      <c r="K3231">
        <v>0.67520000000000002</v>
      </c>
      <c r="L3231">
        <v>0.67520000000000002</v>
      </c>
    </row>
    <row r="3232" spans="1:12" x14ac:dyDescent="0.45">
      <c r="A3232" t="s">
        <v>2013</v>
      </c>
      <c r="B3232">
        <v>2014</v>
      </c>
      <c r="C3232" t="s">
        <v>2010</v>
      </c>
      <c r="D3232">
        <v>0.28050000000000003</v>
      </c>
      <c r="E3232">
        <v>0.28050000000000003</v>
      </c>
      <c r="F3232">
        <v>0.28050000000000003</v>
      </c>
      <c r="G3232">
        <v>0.28050000000000003</v>
      </c>
      <c r="H3232">
        <v>0.28050000000000003</v>
      </c>
      <c r="I3232">
        <v>0.28050000000000003</v>
      </c>
      <c r="J3232">
        <v>0.28050000000000003</v>
      </c>
      <c r="K3232">
        <v>0.28050000000000003</v>
      </c>
      <c r="L3232">
        <v>0.28050000000000003</v>
      </c>
    </row>
    <row r="3233" spans="1:12" x14ac:dyDescent="0.45">
      <c r="A3233" t="s">
        <v>2013</v>
      </c>
      <c r="B3233">
        <v>2014</v>
      </c>
      <c r="C3233" t="s">
        <v>2006</v>
      </c>
      <c r="D3233">
        <v>1.2304999999999999</v>
      </c>
      <c r="E3233">
        <v>1.2304999999999999</v>
      </c>
      <c r="F3233">
        <v>1.2304999999999999</v>
      </c>
      <c r="G3233">
        <v>1.2304999999999999</v>
      </c>
      <c r="H3233">
        <v>1.2304999999999999</v>
      </c>
      <c r="I3233">
        <v>1.2304999999999999</v>
      </c>
      <c r="J3233">
        <v>1.2304999999999999</v>
      </c>
      <c r="K3233">
        <v>1.2304999999999999</v>
      </c>
      <c r="L3233">
        <v>1.2304999999999999</v>
      </c>
    </row>
    <row r="3234" spans="1:12" x14ac:dyDescent="0.45">
      <c r="A3234" t="s">
        <v>2013</v>
      </c>
      <c r="B3234">
        <v>2014</v>
      </c>
      <c r="C3234" t="s">
        <v>2005</v>
      </c>
      <c r="D3234">
        <v>3.3620000000000001</v>
      </c>
      <c r="E3234">
        <v>3.3620000000000001</v>
      </c>
      <c r="F3234">
        <v>3.3620000000000001</v>
      </c>
      <c r="G3234">
        <v>3.3620000000000001</v>
      </c>
      <c r="H3234">
        <v>3.3620000000000001</v>
      </c>
      <c r="I3234">
        <v>3.3620000000000001</v>
      </c>
      <c r="J3234">
        <v>3.3620000000000001</v>
      </c>
      <c r="K3234">
        <v>3.3620000000000001</v>
      </c>
      <c r="L3234">
        <v>3.3620000000000001</v>
      </c>
    </row>
    <row r="3235" spans="1:12" x14ac:dyDescent="0.45">
      <c r="A3235" t="s">
        <v>2013</v>
      </c>
      <c r="B3235">
        <v>2014</v>
      </c>
      <c r="C3235" t="s">
        <v>2008</v>
      </c>
      <c r="D3235">
        <v>1.0687</v>
      </c>
      <c r="E3235">
        <v>1.0687</v>
      </c>
      <c r="F3235">
        <v>1.0687</v>
      </c>
      <c r="G3235">
        <v>1.0687</v>
      </c>
      <c r="H3235">
        <v>1.0687</v>
      </c>
      <c r="I3235">
        <v>1.0687</v>
      </c>
      <c r="J3235">
        <v>1.0687</v>
      </c>
      <c r="K3235">
        <v>1.0687</v>
      </c>
      <c r="L3235">
        <v>1.0687</v>
      </c>
    </row>
    <row r="3236" spans="1:12" x14ac:dyDescent="0.45">
      <c r="A3236" t="s">
        <v>2014</v>
      </c>
      <c r="B3236">
        <v>2014</v>
      </c>
      <c r="C3236" t="s">
        <v>2010</v>
      </c>
      <c r="D3236">
        <v>0.11310000000000001</v>
      </c>
      <c r="E3236">
        <v>0.11310000000000001</v>
      </c>
      <c r="F3236">
        <v>0.11310000000000001</v>
      </c>
      <c r="G3236">
        <v>0.11310000000000001</v>
      </c>
      <c r="H3236">
        <v>0.11310000000000001</v>
      </c>
      <c r="I3236">
        <v>0.11310000000000001</v>
      </c>
      <c r="J3236">
        <v>0.11310000000000001</v>
      </c>
      <c r="K3236">
        <v>0.11310000000000001</v>
      </c>
      <c r="L3236">
        <v>0.11310000000000001</v>
      </c>
    </row>
    <row r="3237" spans="1:12" x14ac:dyDescent="0.45">
      <c r="A3237" t="s">
        <v>2014</v>
      </c>
      <c r="B3237">
        <v>2014</v>
      </c>
      <c r="C3237" t="s">
        <v>2006</v>
      </c>
      <c r="D3237">
        <v>0.63249999999999995</v>
      </c>
      <c r="E3237">
        <v>0.63249999999999995</v>
      </c>
      <c r="F3237">
        <v>0.63249999999999995</v>
      </c>
      <c r="G3237">
        <v>0.63249999999999995</v>
      </c>
      <c r="H3237">
        <v>0.63249999999999995</v>
      </c>
      <c r="I3237">
        <v>0.63249999999999995</v>
      </c>
      <c r="J3237">
        <v>0.63249999999999995</v>
      </c>
      <c r="K3237">
        <v>0.63249999999999995</v>
      </c>
      <c r="L3237">
        <v>0.63249999999999995</v>
      </c>
    </row>
    <row r="3238" spans="1:12" x14ac:dyDescent="0.45">
      <c r="A3238" t="s">
        <v>2014</v>
      </c>
      <c r="B3238">
        <v>2014</v>
      </c>
      <c r="C3238" t="s">
        <v>2007</v>
      </c>
      <c r="D3238">
        <v>2.0299999999999999E-2</v>
      </c>
      <c r="E3238">
        <v>2.0299999999999999E-2</v>
      </c>
      <c r="F3238">
        <v>2.0299999999999999E-2</v>
      </c>
      <c r="G3238">
        <v>2.0299999999999999E-2</v>
      </c>
      <c r="H3238">
        <v>2.0299999999999999E-2</v>
      </c>
      <c r="I3238">
        <v>2.0299999999999999E-2</v>
      </c>
      <c r="J3238">
        <v>2.0299999999999999E-2</v>
      </c>
      <c r="K3238">
        <v>2.0299999999999999E-2</v>
      </c>
      <c r="L3238">
        <v>2.0299999999999999E-2</v>
      </c>
    </row>
    <row r="3239" spans="1:12" x14ac:dyDescent="0.45">
      <c r="A3239" t="s">
        <v>2014</v>
      </c>
      <c r="B3239">
        <v>2014</v>
      </c>
      <c r="C3239" t="s">
        <v>2011</v>
      </c>
      <c r="D3239">
        <v>2.29E-2</v>
      </c>
      <c r="E3239">
        <v>2.29E-2</v>
      </c>
      <c r="F3239">
        <v>2.29E-2</v>
      </c>
      <c r="G3239">
        <v>2.29E-2</v>
      </c>
      <c r="H3239">
        <v>2.29E-2</v>
      </c>
      <c r="I3239">
        <v>2.29E-2</v>
      </c>
      <c r="J3239">
        <v>2.29E-2</v>
      </c>
      <c r="K3239">
        <v>2.29E-2</v>
      </c>
      <c r="L3239">
        <v>2.29E-2</v>
      </c>
    </row>
    <row r="3240" spans="1:12" x14ac:dyDescent="0.45">
      <c r="A3240" t="s">
        <v>2014</v>
      </c>
      <c r="B3240">
        <v>2014</v>
      </c>
      <c r="C3240" t="s">
        <v>2009</v>
      </c>
      <c r="D3240">
        <v>0.35120000000000001</v>
      </c>
      <c r="E3240">
        <v>0.35120000000000001</v>
      </c>
      <c r="F3240">
        <v>0.35120000000000001</v>
      </c>
      <c r="G3240">
        <v>0.35120000000000001</v>
      </c>
      <c r="H3240">
        <v>0.35120000000000001</v>
      </c>
      <c r="I3240">
        <v>0.35120000000000001</v>
      </c>
      <c r="J3240">
        <v>0.35120000000000001</v>
      </c>
      <c r="K3240">
        <v>0.35120000000000001</v>
      </c>
      <c r="L3240">
        <v>0.35120000000000001</v>
      </c>
    </row>
    <row r="3241" spans="1:12" x14ac:dyDescent="0.45">
      <c r="A3241" t="s">
        <v>2014</v>
      </c>
      <c r="B3241">
        <v>2014</v>
      </c>
      <c r="C3241" t="s">
        <v>2008</v>
      </c>
      <c r="D3241">
        <v>0.43099999999999999</v>
      </c>
      <c r="E3241">
        <v>0.43099999999999999</v>
      </c>
      <c r="F3241">
        <v>0.43099999999999999</v>
      </c>
      <c r="G3241">
        <v>0.43099999999999999</v>
      </c>
      <c r="H3241">
        <v>0.43099999999999999</v>
      </c>
      <c r="I3241">
        <v>0.43099999999999999</v>
      </c>
      <c r="J3241">
        <v>0.43099999999999999</v>
      </c>
      <c r="K3241">
        <v>0.43099999999999999</v>
      </c>
      <c r="L3241">
        <v>0.43099999999999999</v>
      </c>
    </row>
    <row r="3242" spans="1:12" x14ac:dyDescent="0.45">
      <c r="A3242" t="s">
        <v>2014</v>
      </c>
      <c r="B3242">
        <v>2014</v>
      </c>
      <c r="C3242" t="s">
        <v>2005</v>
      </c>
      <c r="D3242">
        <v>1.5709</v>
      </c>
      <c r="E3242">
        <v>1.5709</v>
      </c>
      <c r="F3242">
        <v>1.5709</v>
      </c>
      <c r="G3242">
        <v>1.5709</v>
      </c>
      <c r="H3242">
        <v>1.5709</v>
      </c>
      <c r="I3242">
        <v>1.5709</v>
      </c>
      <c r="J3242">
        <v>1.5709</v>
      </c>
      <c r="K3242">
        <v>1.5709</v>
      </c>
      <c r="L3242">
        <v>1.5709</v>
      </c>
    </row>
    <row r="3243" spans="1:12" x14ac:dyDescent="0.45">
      <c r="A3243" t="s">
        <v>2015</v>
      </c>
      <c r="B3243">
        <v>2014</v>
      </c>
      <c r="C3243" t="s">
        <v>2006</v>
      </c>
      <c r="D3243">
        <v>5.7249999999999996</v>
      </c>
      <c r="E3243">
        <v>5.7249999999999996</v>
      </c>
      <c r="F3243">
        <v>5.7249999999999996</v>
      </c>
      <c r="G3243">
        <v>5.7249999999999996</v>
      </c>
      <c r="H3243">
        <v>5.7249999999999996</v>
      </c>
      <c r="I3243">
        <v>5.7249999999999996</v>
      </c>
      <c r="J3243">
        <v>5.7249999999999996</v>
      </c>
      <c r="K3243">
        <v>5.7249999999999996</v>
      </c>
      <c r="L3243">
        <v>5.7249999999999996</v>
      </c>
    </row>
    <row r="3244" spans="1:12" x14ac:dyDescent="0.45">
      <c r="A3244" t="s">
        <v>2015</v>
      </c>
      <c r="B3244">
        <v>2014</v>
      </c>
      <c r="C3244" t="s">
        <v>2011</v>
      </c>
      <c r="D3244">
        <v>0.30790000000000001</v>
      </c>
      <c r="E3244">
        <v>0.30790000000000001</v>
      </c>
      <c r="F3244">
        <v>0.30790000000000001</v>
      </c>
      <c r="G3244">
        <v>0.30790000000000001</v>
      </c>
      <c r="H3244">
        <v>0.30790000000000001</v>
      </c>
      <c r="I3244">
        <v>0.30790000000000001</v>
      </c>
      <c r="J3244">
        <v>0.30790000000000001</v>
      </c>
      <c r="K3244">
        <v>0.30790000000000001</v>
      </c>
      <c r="L3244">
        <v>0.30790000000000001</v>
      </c>
    </row>
    <row r="3245" spans="1:12" x14ac:dyDescent="0.45">
      <c r="A3245" t="s">
        <v>2015</v>
      </c>
      <c r="B3245">
        <v>2014</v>
      </c>
      <c r="C3245" t="s">
        <v>2007</v>
      </c>
      <c r="D3245">
        <v>0.27360000000000001</v>
      </c>
      <c r="E3245">
        <v>0.27360000000000001</v>
      </c>
      <c r="F3245">
        <v>0.27360000000000001</v>
      </c>
      <c r="G3245">
        <v>0.27360000000000001</v>
      </c>
      <c r="H3245">
        <v>0.27360000000000001</v>
      </c>
      <c r="I3245">
        <v>0.27360000000000001</v>
      </c>
      <c r="J3245">
        <v>0.27360000000000001</v>
      </c>
      <c r="K3245">
        <v>0.27360000000000001</v>
      </c>
      <c r="L3245">
        <v>0.27360000000000001</v>
      </c>
    </row>
    <row r="3246" spans="1:12" x14ac:dyDescent="0.45">
      <c r="A3246" t="s">
        <v>2015</v>
      </c>
      <c r="B3246">
        <v>2014</v>
      </c>
      <c r="C3246" t="s">
        <v>2008</v>
      </c>
      <c r="D3246">
        <v>5.8007</v>
      </c>
      <c r="E3246">
        <v>5.8007</v>
      </c>
      <c r="F3246">
        <v>5.8007</v>
      </c>
      <c r="G3246">
        <v>5.8007</v>
      </c>
      <c r="H3246">
        <v>5.8007</v>
      </c>
      <c r="I3246">
        <v>5.8007</v>
      </c>
      <c r="J3246">
        <v>5.8007</v>
      </c>
      <c r="K3246">
        <v>5.8007</v>
      </c>
      <c r="L3246">
        <v>5.8007</v>
      </c>
    </row>
    <row r="3247" spans="1:12" x14ac:dyDescent="0.45">
      <c r="A3247" t="s">
        <v>2015</v>
      </c>
      <c r="B3247">
        <v>2014</v>
      </c>
      <c r="C3247" t="s">
        <v>2005</v>
      </c>
      <c r="D3247">
        <v>17.0916</v>
      </c>
      <c r="E3247">
        <v>17.0916</v>
      </c>
      <c r="F3247">
        <v>17.0916</v>
      </c>
      <c r="G3247">
        <v>17.0916</v>
      </c>
      <c r="H3247">
        <v>17.0916</v>
      </c>
      <c r="I3247">
        <v>17.0916</v>
      </c>
      <c r="J3247">
        <v>17.0916</v>
      </c>
      <c r="K3247">
        <v>17.0916</v>
      </c>
      <c r="L3247">
        <v>17.0916</v>
      </c>
    </row>
    <row r="3248" spans="1:12" x14ac:dyDescent="0.45">
      <c r="A3248" t="s">
        <v>2015</v>
      </c>
      <c r="B3248">
        <v>2014</v>
      </c>
      <c r="C3248" t="s">
        <v>2010</v>
      </c>
      <c r="D3248">
        <v>1.5223</v>
      </c>
      <c r="E3248">
        <v>1.5223</v>
      </c>
      <c r="F3248">
        <v>1.5223</v>
      </c>
      <c r="G3248">
        <v>1.5223</v>
      </c>
      <c r="H3248">
        <v>1.5223</v>
      </c>
      <c r="I3248">
        <v>1.5223</v>
      </c>
      <c r="J3248">
        <v>1.5223</v>
      </c>
      <c r="K3248">
        <v>1.5223</v>
      </c>
      <c r="L3248">
        <v>1.5223</v>
      </c>
    </row>
    <row r="3249" spans="1:12" x14ac:dyDescent="0.45">
      <c r="A3249" t="s">
        <v>2015</v>
      </c>
      <c r="B3249">
        <v>2014</v>
      </c>
      <c r="C3249" t="s">
        <v>2009</v>
      </c>
      <c r="D3249">
        <v>3.4622000000000002</v>
      </c>
      <c r="E3249">
        <v>3.4622000000000002</v>
      </c>
      <c r="F3249">
        <v>3.4622000000000002</v>
      </c>
      <c r="G3249">
        <v>3.4622000000000002</v>
      </c>
      <c r="H3249">
        <v>3.4622000000000002</v>
      </c>
      <c r="I3249">
        <v>3.4622000000000002</v>
      </c>
      <c r="J3249">
        <v>3.4622000000000002</v>
      </c>
      <c r="K3249">
        <v>3.4622000000000002</v>
      </c>
      <c r="L3249">
        <v>3.4622000000000002</v>
      </c>
    </row>
    <row r="3250" spans="1:12" x14ac:dyDescent="0.45">
      <c r="A3250" t="s">
        <v>2016</v>
      </c>
      <c r="B3250">
        <v>2014</v>
      </c>
      <c r="C3250" t="s">
        <v>2005</v>
      </c>
      <c r="D3250">
        <v>2.4220999999999999</v>
      </c>
      <c r="E3250">
        <v>2.4220999999999999</v>
      </c>
      <c r="F3250">
        <v>2.4220999999999999</v>
      </c>
      <c r="G3250">
        <v>2.4220999999999999</v>
      </c>
      <c r="H3250">
        <v>2.4220999999999999</v>
      </c>
      <c r="I3250">
        <v>2.4220999999999999</v>
      </c>
      <c r="J3250">
        <v>2.4220999999999999</v>
      </c>
      <c r="K3250">
        <v>2.4220999999999999</v>
      </c>
      <c r="L3250">
        <v>2.4220999999999999</v>
      </c>
    </row>
    <row r="3251" spans="1:12" x14ac:dyDescent="0.45">
      <c r="A3251" t="s">
        <v>2016</v>
      </c>
      <c r="B3251">
        <v>2014</v>
      </c>
      <c r="C3251" t="s">
        <v>2008</v>
      </c>
      <c r="D3251">
        <v>0.73119999999999996</v>
      </c>
      <c r="E3251">
        <v>0.73119999999999996</v>
      </c>
      <c r="F3251">
        <v>0.73119999999999996</v>
      </c>
      <c r="G3251">
        <v>0.73119999999999996</v>
      </c>
      <c r="H3251">
        <v>0.73119999999999996</v>
      </c>
      <c r="I3251">
        <v>0.73119999999999996</v>
      </c>
      <c r="J3251">
        <v>0.73119999999999996</v>
      </c>
      <c r="K3251">
        <v>0.73119999999999996</v>
      </c>
      <c r="L3251">
        <v>0.73119999999999996</v>
      </c>
    </row>
    <row r="3252" spans="1:12" x14ac:dyDescent="0.45">
      <c r="A3252" t="s">
        <v>2016</v>
      </c>
      <c r="B3252">
        <v>2014</v>
      </c>
      <c r="C3252" t="s">
        <v>2006</v>
      </c>
      <c r="D3252">
        <v>0.93259999999999998</v>
      </c>
      <c r="E3252">
        <v>0.93259999999999998</v>
      </c>
      <c r="F3252">
        <v>0.93259999999999998</v>
      </c>
      <c r="G3252">
        <v>0.93259999999999998</v>
      </c>
      <c r="H3252">
        <v>0.93259999999999998</v>
      </c>
      <c r="I3252">
        <v>0.93259999999999998</v>
      </c>
      <c r="J3252">
        <v>0.93259999999999998</v>
      </c>
      <c r="K3252">
        <v>0.93259999999999998</v>
      </c>
      <c r="L3252">
        <v>0.93259999999999998</v>
      </c>
    </row>
    <row r="3253" spans="1:12" x14ac:dyDescent="0.45">
      <c r="A3253" t="s">
        <v>2016</v>
      </c>
      <c r="B3253">
        <v>2014</v>
      </c>
      <c r="C3253" t="s">
        <v>2011</v>
      </c>
      <c r="D3253">
        <v>3.8800000000000001E-2</v>
      </c>
      <c r="E3253">
        <v>3.8800000000000001E-2</v>
      </c>
      <c r="F3253">
        <v>3.8800000000000001E-2</v>
      </c>
      <c r="G3253">
        <v>3.8800000000000001E-2</v>
      </c>
      <c r="H3253">
        <v>3.8800000000000001E-2</v>
      </c>
      <c r="I3253">
        <v>3.8800000000000001E-2</v>
      </c>
      <c r="J3253">
        <v>3.8800000000000001E-2</v>
      </c>
      <c r="K3253">
        <v>3.8800000000000001E-2</v>
      </c>
      <c r="L3253">
        <v>3.8800000000000001E-2</v>
      </c>
    </row>
    <row r="3254" spans="1:12" x14ac:dyDescent="0.45">
      <c r="A3254" t="s">
        <v>2016</v>
      </c>
      <c r="B3254">
        <v>2014</v>
      </c>
      <c r="C3254" t="s">
        <v>2010</v>
      </c>
      <c r="D3254">
        <v>0.19189999999999999</v>
      </c>
      <c r="E3254">
        <v>0.19189999999999999</v>
      </c>
      <c r="F3254">
        <v>0.19189999999999999</v>
      </c>
      <c r="G3254">
        <v>0.19189999999999999</v>
      </c>
      <c r="H3254">
        <v>0.19189999999999999</v>
      </c>
      <c r="I3254">
        <v>0.19189999999999999</v>
      </c>
      <c r="J3254">
        <v>0.19189999999999999</v>
      </c>
      <c r="K3254">
        <v>0.19189999999999999</v>
      </c>
      <c r="L3254">
        <v>0.19189999999999999</v>
      </c>
    </row>
    <row r="3255" spans="1:12" x14ac:dyDescent="0.45">
      <c r="A3255" t="s">
        <v>2016</v>
      </c>
      <c r="B3255">
        <v>2014</v>
      </c>
      <c r="C3255" t="s">
        <v>2007</v>
      </c>
      <c r="D3255">
        <v>3.4500000000000003E-2</v>
      </c>
      <c r="E3255">
        <v>3.4500000000000003E-2</v>
      </c>
      <c r="F3255">
        <v>3.4500000000000003E-2</v>
      </c>
      <c r="G3255">
        <v>3.4500000000000003E-2</v>
      </c>
      <c r="H3255">
        <v>3.4500000000000003E-2</v>
      </c>
      <c r="I3255">
        <v>3.4500000000000003E-2</v>
      </c>
      <c r="J3255">
        <v>3.4500000000000003E-2</v>
      </c>
      <c r="K3255">
        <v>3.4500000000000003E-2</v>
      </c>
      <c r="L3255">
        <v>3.4500000000000003E-2</v>
      </c>
    </row>
    <row r="3256" spans="1:12" x14ac:dyDescent="0.45">
      <c r="A3256" t="s">
        <v>2016</v>
      </c>
      <c r="B3256">
        <v>2014</v>
      </c>
      <c r="C3256" t="s">
        <v>2009</v>
      </c>
      <c r="D3256">
        <v>0.49320000000000003</v>
      </c>
      <c r="E3256">
        <v>0.49320000000000003</v>
      </c>
      <c r="F3256">
        <v>0.49320000000000003</v>
      </c>
      <c r="G3256">
        <v>0.49320000000000003</v>
      </c>
      <c r="H3256">
        <v>0.49320000000000003</v>
      </c>
      <c r="I3256">
        <v>0.49320000000000003</v>
      </c>
      <c r="J3256">
        <v>0.49320000000000003</v>
      </c>
      <c r="K3256">
        <v>0.49320000000000003</v>
      </c>
      <c r="L3256">
        <v>0.49320000000000003</v>
      </c>
    </row>
    <row r="3257" spans="1:12" x14ac:dyDescent="0.45">
      <c r="A3257" t="s">
        <v>2017</v>
      </c>
      <c r="B3257">
        <v>2014</v>
      </c>
      <c r="C3257" t="s">
        <v>2005</v>
      </c>
      <c r="D3257">
        <v>1.6629</v>
      </c>
      <c r="E3257">
        <v>1.6629</v>
      </c>
      <c r="F3257">
        <v>1.6629</v>
      </c>
      <c r="G3257">
        <v>1.6629</v>
      </c>
      <c r="H3257">
        <v>1.6629</v>
      </c>
      <c r="I3257">
        <v>1.6629</v>
      </c>
      <c r="J3257">
        <v>1.6629</v>
      </c>
      <c r="K3257">
        <v>1.6629</v>
      </c>
      <c r="L3257">
        <v>1.6629</v>
      </c>
    </row>
    <row r="3258" spans="1:12" x14ac:dyDescent="0.45">
      <c r="A3258" t="s">
        <v>2017</v>
      </c>
      <c r="B3258">
        <v>2014</v>
      </c>
      <c r="C3258" t="s">
        <v>2007</v>
      </c>
      <c r="D3258">
        <v>2.5000000000000001E-2</v>
      </c>
      <c r="E3258">
        <v>2.5000000000000001E-2</v>
      </c>
      <c r="F3258">
        <v>2.5000000000000001E-2</v>
      </c>
      <c r="G3258">
        <v>2.5000000000000001E-2</v>
      </c>
      <c r="H3258">
        <v>2.5000000000000001E-2</v>
      </c>
      <c r="I3258">
        <v>2.5000000000000001E-2</v>
      </c>
      <c r="J3258">
        <v>2.5000000000000001E-2</v>
      </c>
      <c r="K3258">
        <v>2.5000000000000001E-2</v>
      </c>
      <c r="L3258">
        <v>2.5000000000000001E-2</v>
      </c>
    </row>
    <row r="3259" spans="1:12" x14ac:dyDescent="0.45">
      <c r="A3259" t="s">
        <v>2017</v>
      </c>
      <c r="B3259">
        <v>2014</v>
      </c>
      <c r="C3259" t="s">
        <v>2009</v>
      </c>
      <c r="D3259">
        <v>0.32279999999999998</v>
      </c>
      <c r="E3259">
        <v>0.32279999999999998</v>
      </c>
      <c r="F3259">
        <v>0.32279999999999998</v>
      </c>
      <c r="G3259">
        <v>0.32279999999999998</v>
      </c>
      <c r="H3259">
        <v>0.32279999999999998</v>
      </c>
      <c r="I3259">
        <v>0.32279999999999998</v>
      </c>
      <c r="J3259">
        <v>0.32279999999999998</v>
      </c>
      <c r="K3259">
        <v>0.32279999999999998</v>
      </c>
      <c r="L3259">
        <v>0.32279999999999998</v>
      </c>
    </row>
    <row r="3260" spans="1:12" x14ac:dyDescent="0.45">
      <c r="A3260" t="s">
        <v>2017</v>
      </c>
      <c r="B3260">
        <v>2014</v>
      </c>
      <c r="C3260" t="s">
        <v>2010</v>
      </c>
      <c r="D3260">
        <v>0.13900000000000001</v>
      </c>
      <c r="E3260">
        <v>0.13900000000000001</v>
      </c>
      <c r="F3260">
        <v>0.13900000000000001</v>
      </c>
      <c r="G3260">
        <v>0.13900000000000001</v>
      </c>
      <c r="H3260">
        <v>0.13900000000000001</v>
      </c>
      <c r="I3260">
        <v>0.13900000000000001</v>
      </c>
      <c r="J3260">
        <v>0.13900000000000001</v>
      </c>
      <c r="K3260">
        <v>0.13900000000000001</v>
      </c>
      <c r="L3260">
        <v>0.13900000000000001</v>
      </c>
    </row>
    <row r="3261" spans="1:12" x14ac:dyDescent="0.45">
      <c r="A3261" t="s">
        <v>2017</v>
      </c>
      <c r="B3261">
        <v>2014</v>
      </c>
      <c r="C3261" t="s">
        <v>2008</v>
      </c>
      <c r="D3261">
        <v>0.52959999999999996</v>
      </c>
      <c r="E3261">
        <v>0.52959999999999996</v>
      </c>
      <c r="F3261">
        <v>0.52959999999999996</v>
      </c>
      <c r="G3261">
        <v>0.52959999999999996</v>
      </c>
      <c r="H3261">
        <v>0.52959999999999996</v>
      </c>
      <c r="I3261">
        <v>0.52959999999999996</v>
      </c>
      <c r="J3261">
        <v>0.52959999999999996</v>
      </c>
      <c r="K3261">
        <v>0.52959999999999996</v>
      </c>
      <c r="L3261">
        <v>0.52959999999999996</v>
      </c>
    </row>
    <row r="3262" spans="1:12" x14ac:dyDescent="0.45">
      <c r="A3262" t="s">
        <v>2017</v>
      </c>
      <c r="B3262">
        <v>2014</v>
      </c>
      <c r="C3262" t="s">
        <v>2006</v>
      </c>
      <c r="D3262">
        <v>0.61850000000000005</v>
      </c>
      <c r="E3262">
        <v>0.61850000000000005</v>
      </c>
      <c r="F3262">
        <v>0.61850000000000005</v>
      </c>
      <c r="G3262">
        <v>0.61850000000000005</v>
      </c>
      <c r="H3262">
        <v>0.61850000000000005</v>
      </c>
      <c r="I3262">
        <v>0.61850000000000005</v>
      </c>
      <c r="J3262">
        <v>0.61850000000000005</v>
      </c>
      <c r="K3262">
        <v>0.61850000000000005</v>
      </c>
      <c r="L3262">
        <v>0.61850000000000005</v>
      </c>
    </row>
    <row r="3263" spans="1:12" x14ac:dyDescent="0.45">
      <c r="A3263" t="s">
        <v>2017</v>
      </c>
      <c r="B3263">
        <v>2014</v>
      </c>
      <c r="C3263" t="s">
        <v>2011</v>
      </c>
      <c r="D3263">
        <v>2.81E-2</v>
      </c>
      <c r="E3263">
        <v>2.81E-2</v>
      </c>
      <c r="F3263">
        <v>2.81E-2</v>
      </c>
      <c r="G3263">
        <v>2.81E-2</v>
      </c>
      <c r="H3263">
        <v>2.81E-2</v>
      </c>
      <c r="I3263">
        <v>2.81E-2</v>
      </c>
      <c r="J3263">
        <v>2.81E-2</v>
      </c>
      <c r="K3263">
        <v>2.81E-2</v>
      </c>
      <c r="L3263">
        <v>2.81E-2</v>
      </c>
    </row>
    <row r="3264" spans="1:12" x14ac:dyDescent="0.45">
      <c r="A3264" t="s">
        <v>2018</v>
      </c>
      <c r="B3264">
        <v>2014</v>
      </c>
      <c r="C3264" t="s">
        <v>2006</v>
      </c>
      <c r="D3264">
        <v>0.18029999999999999</v>
      </c>
      <c r="E3264">
        <v>0.18029999999999999</v>
      </c>
      <c r="F3264">
        <v>0.18029999999999999</v>
      </c>
      <c r="G3264">
        <v>0.18029999999999999</v>
      </c>
      <c r="H3264">
        <v>0.18029999999999999</v>
      </c>
      <c r="I3264">
        <v>0.18029999999999999</v>
      </c>
      <c r="J3264">
        <v>0.18029999999999999</v>
      </c>
      <c r="K3264">
        <v>0.18029999999999999</v>
      </c>
      <c r="L3264">
        <v>0.18029999999999999</v>
      </c>
    </row>
    <row r="3265" spans="1:12" x14ac:dyDescent="0.45">
      <c r="A3265" t="s">
        <v>2018</v>
      </c>
      <c r="B3265">
        <v>2014</v>
      </c>
      <c r="C3265" t="s">
        <v>2010</v>
      </c>
      <c r="D3265">
        <v>3.5200000000000002E-2</v>
      </c>
      <c r="E3265">
        <v>3.5200000000000002E-2</v>
      </c>
      <c r="F3265">
        <v>3.5200000000000002E-2</v>
      </c>
      <c r="G3265">
        <v>3.5200000000000002E-2</v>
      </c>
      <c r="H3265">
        <v>3.5200000000000002E-2</v>
      </c>
      <c r="I3265">
        <v>3.5200000000000002E-2</v>
      </c>
      <c r="J3265">
        <v>3.5200000000000002E-2</v>
      </c>
      <c r="K3265">
        <v>3.5200000000000002E-2</v>
      </c>
      <c r="L3265">
        <v>3.5200000000000002E-2</v>
      </c>
    </row>
    <row r="3266" spans="1:12" x14ac:dyDescent="0.45">
      <c r="A3266" t="s">
        <v>2018</v>
      </c>
      <c r="B3266">
        <v>2014</v>
      </c>
      <c r="C3266" t="s">
        <v>2011</v>
      </c>
      <c r="D3266">
        <v>7.1000000000000004E-3</v>
      </c>
      <c r="E3266">
        <v>7.1000000000000004E-3</v>
      </c>
      <c r="F3266">
        <v>7.1000000000000004E-3</v>
      </c>
      <c r="G3266">
        <v>7.1000000000000004E-3</v>
      </c>
      <c r="H3266">
        <v>7.1000000000000004E-3</v>
      </c>
      <c r="I3266">
        <v>7.1000000000000004E-3</v>
      </c>
      <c r="J3266">
        <v>7.1000000000000004E-3</v>
      </c>
      <c r="K3266">
        <v>7.1000000000000004E-3</v>
      </c>
      <c r="L3266">
        <v>7.1000000000000004E-3</v>
      </c>
    </row>
    <row r="3267" spans="1:12" x14ac:dyDescent="0.45">
      <c r="A3267" t="s">
        <v>2018</v>
      </c>
      <c r="B3267">
        <v>2014</v>
      </c>
      <c r="C3267" t="s">
        <v>2007</v>
      </c>
      <c r="D3267">
        <v>6.3E-3</v>
      </c>
      <c r="E3267">
        <v>6.3E-3</v>
      </c>
      <c r="F3267">
        <v>6.3E-3</v>
      </c>
      <c r="G3267">
        <v>6.3E-3</v>
      </c>
      <c r="H3267">
        <v>6.3E-3</v>
      </c>
      <c r="I3267">
        <v>6.3E-3</v>
      </c>
      <c r="J3267">
        <v>6.3E-3</v>
      </c>
      <c r="K3267">
        <v>6.3E-3</v>
      </c>
      <c r="L3267">
        <v>6.3E-3</v>
      </c>
    </row>
    <row r="3268" spans="1:12" x14ac:dyDescent="0.45">
      <c r="A3268" t="s">
        <v>2018</v>
      </c>
      <c r="B3268">
        <v>2014</v>
      </c>
      <c r="C3268" t="s">
        <v>2009</v>
      </c>
      <c r="D3268">
        <v>0.10929999999999999</v>
      </c>
      <c r="E3268">
        <v>0.10929999999999999</v>
      </c>
      <c r="F3268">
        <v>0.10929999999999999</v>
      </c>
      <c r="G3268">
        <v>0.10929999999999999</v>
      </c>
      <c r="H3268">
        <v>0.10929999999999999</v>
      </c>
      <c r="I3268">
        <v>0.10929999999999999</v>
      </c>
      <c r="J3268">
        <v>0.10929999999999999</v>
      </c>
      <c r="K3268">
        <v>0.10929999999999999</v>
      </c>
      <c r="L3268">
        <v>0.10929999999999999</v>
      </c>
    </row>
    <row r="3269" spans="1:12" x14ac:dyDescent="0.45">
      <c r="A3269" t="s">
        <v>2018</v>
      </c>
      <c r="B3269">
        <v>2014</v>
      </c>
      <c r="C3269" t="s">
        <v>2005</v>
      </c>
      <c r="D3269">
        <v>0.47270000000000001</v>
      </c>
      <c r="E3269">
        <v>0.47270000000000001</v>
      </c>
      <c r="F3269">
        <v>0.47270000000000001</v>
      </c>
      <c r="G3269">
        <v>0.47270000000000001</v>
      </c>
      <c r="H3269">
        <v>0.47270000000000001</v>
      </c>
      <c r="I3269">
        <v>0.47270000000000001</v>
      </c>
      <c r="J3269">
        <v>0.47270000000000001</v>
      </c>
      <c r="K3269">
        <v>0.47270000000000001</v>
      </c>
      <c r="L3269">
        <v>0.47270000000000001</v>
      </c>
    </row>
    <row r="3270" spans="1:12" x14ac:dyDescent="0.45">
      <c r="A3270" t="s">
        <v>2018</v>
      </c>
      <c r="B3270">
        <v>2014</v>
      </c>
      <c r="C3270" t="s">
        <v>2008</v>
      </c>
      <c r="D3270">
        <v>0.1343</v>
      </c>
      <c r="E3270">
        <v>0.1343</v>
      </c>
      <c r="F3270">
        <v>0.1343</v>
      </c>
      <c r="G3270">
        <v>0.1343</v>
      </c>
      <c r="H3270">
        <v>0.1343</v>
      </c>
      <c r="I3270">
        <v>0.1343</v>
      </c>
      <c r="J3270">
        <v>0.1343</v>
      </c>
      <c r="K3270">
        <v>0.1343</v>
      </c>
      <c r="L3270">
        <v>0.1343</v>
      </c>
    </row>
    <row r="3271" spans="1:12" x14ac:dyDescent="0.45">
      <c r="A3271" t="s">
        <v>2019</v>
      </c>
      <c r="B3271">
        <v>2014</v>
      </c>
      <c r="C3271" t="s">
        <v>2007</v>
      </c>
      <c r="D3271">
        <v>0.14330000000000001</v>
      </c>
      <c r="E3271">
        <v>0.14330000000000001</v>
      </c>
      <c r="F3271">
        <v>0.14330000000000001</v>
      </c>
      <c r="G3271">
        <v>0.14330000000000001</v>
      </c>
      <c r="H3271">
        <v>0.14330000000000001</v>
      </c>
      <c r="I3271">
        <v>0.14330000000000001</v>
      </c>
      <c r="J3271">
        <v>0.14330000000000001</v>
      </c>
      <c r="K3271">
        <v>0.14330000000000001</v>
      </c>
      <c r="L3271">
        <v>0.14330000000000001</v>
      </c>
    </row>
    <row r="3272" spans="1:12" x14ac:dyDescent="0.45">
      <c r="A3272" t="s">
        <v>2019</v>
      </c>
      <c r="B3272">
        <v>2014</v>
      </c>
      <c r="C3272" t="s">
        <v>2011</v>
      </c>
      <c r="D3272">
        <v>0.1613</v>
      </c>
      <c r="E3272">
        <v>0.1613</v>
      </c>
      <c r="F3272">
        <v>0.1613</v>
      </c>
      <c r="G3272">
        <v>0.1613</v>
      </c>
      <c r="H3272">
        <v>0.1613</v>
      </c>
      <c r="I3272">
        <v>0.1613</v>
      </c>
      <c r="J3272">
        <v>0.1613</v>
      </c>
      <c r="K3272">
        <v>0.1613</v>
      </c>
      <c r="L3272">
        <v>0.1613</v>
      </c>
    </row>
    <row r="3273" spans="1:12" x14ac:dyDescent="0.45">
      <c r="A3273" t="s">
        <v>2019</v>
      </c>
      <c r="B3273">
        <v>2014</v>
      </c>
      <c r="C3273" t="s">
        <v>2009</v>
      </c>
      <c r="D3273">
        <v>2.4279000000000002</v>
      </c>
      <c r="E3273">
        <v>2.4279000000000002</v>
      </c>
      <c r="F3273">
        <v>2.4279000000000002</v>
      </c>
      <c r="G3273">
        <v>2.4279000000000002</v>
      </c>
      <c r="H3273">
        <v>2.4279000000000002</v>
      </c>
      <c r="I3273">
        <v>2.4279000000000002</v>
      </c>
      <c r="J3273">
        <v>2.4279000000000002</v>
      </c>
      <c r="K3273">
        <v>2.4279000000000002</v>
      </c>
      <c r="L3273">
        <v>2.4279000000000002</v>
      </c>
    </row>
    <row r="3274" spans="1:12" x14ac:dyDescent="0.45">
      <c r="A3274" t="s">
        <v>2019</v>
      </c>
      <c r="B3274">
        <v>2014</v>
      </c>
      <c r="C3274" t="s">
        <v>2010</v>
      </c>
      <c r="D3274">
        <v>0.79720000000000002</v>
      </c>
      <c r="E3274">
        <v>0.79720000000000002</v>
      </c>
      <c r="F3274">
        <v>0.79720000000000002</v>
      </c>
      <c r="G3274">
        <v>0.79720000000000002</v>
      </c>
      <c r="H3274">
        <v>0.79720000000000002</v>
      </c>
      <c r="I3274">
        <v>0.79720000000000002</v>
      </c>
      <c r="J3274">
        <v>0.79720000000000002</v>
      </c>
      <c r="K3274">
        <v>0.79720000000000002</v>
      </c>
      <c r="L3274">
        <v>0.79720000000000002</v>
      </c>
    </row>
    <row r="3275" spans="1:12" x14ac:dyDescent="0.45">
      <c r="A3275" t="s">
        <v>2019</v>
      </c>
      <c r="B3275">
        <v>2014</v>
      </c>
      <c r="C3275" t="s">
        <v>2005</v>
      </c>
      <c r="D3275">
        <v>10.4443</v>
      </c>
      <c r="E3275">
        <v>10.4443</v>
      </c>
      <c r="F3275">
        <v>10.4443</v>
      </c>
      <c r="G3275">
        <v>10.4443</v>
      </c>
      <c r="H3275">
        <v>10.4443</v>
      </c>
      <c r="I3275">
        <v>10.4443</v>
      </c>
      <c r="J3275">
        <v>10.4443</v>
      </c>
      <c r="K3275">
        <v>10.4443</v>
      </c>
      <c r="L3275">
        <v>10.4443</v>
      </c>
    </row>
    <row r="3276" spans="1:12" x14ac:dyDescent="0.45">
      <c r="A3276" t="s">
        <v>2019</v>
      </c>
      <c r="B3276">
        <v>2014</v>
      </c>
      <c r="C3276" t="s">
        <v>2006</v>
      </c>
      <c r="D3276">
        <v>3.8769</v>
      </c>
      <c r="E3276">
        <v>3.8769</v>
      </c>
      <c r="F3276">
        <v>3.8769</v>
      </c>
      <c r="G3276">
        <v>3.8769</v>
      </c>
      <c r="H3276">
        <v>3.8769</v>
      </c>
      <c r="I3276">
        <v>3.8769</v>
      </c>
      <c r="J3276">
        <v>3.8769</v>
      </c>
      <c r="K3276">
        <v>3.8769</v>
      </c>
      <c r="L3276">
        <v>3.8769</v>
      </c>
    </row>
    <row r="3277" spans="1:12" x14ac:dyDescent="0.45">
      <c r="A3277" t="s">
        <v>2019</v>
      </c>
      <c r="B3277">
        <v>2014</v>
      </c>
      <c r="C3277" t="s">
        <v>2008</v>
      </c>
      <c r="D3277">
        <v>3.0379</v>
      </c>
      <c r="E3277">
        <v>3.0379</v>
      </c>
      <c r="F3277">
        <v>3.0379</v>
      </c>
      <c r="G3277">
        <v>3.0379</v>
      </c>
      <c r="H3277">
        <v>3.0379</v>
      </c>
      <c r="I3277">
        <v>3.0379</v>
      </c>
      <c r="J3277">
        <v>3.0379</v>
      </c>
      <c r="K3277">
        <v>3.0379</v>
      </c>
      <c r="L3277">
        <v>3.0379</v>
      </c>
    </row>
    <row r="3278" spans="1:12" x14ac:dyDescent="0.45">
      <c r="A3278" t="s">
        <v>2020</v>
      </c>
      <c r="B3278">
        <v>2014</v>
      </c>
      <c r="C3278" t="s">
        <v>2009</v>
      </c>
      <c r="D3278">
        <v>1.1354</v>
      </c>
      <c r="E3278">
        <v>1.1354</v>
      </c>
      <c r="F3278">
        <v>1.1354</v>
      </c>
      <c r="G3278">
        <v>1.1354</v>
      </c>
      <c r="H3278">
        <v>1.1354</v>
      </c>
      <c r="I3278">
        <v>1.1354</v>
      </c>
      <c r="J3278">
        <v>1.1354</v>
      </c>
      <c r="K3278">
        <v>1.1354</v>
      </c>
      <c r="L3278">
        <v>1.1354</v>
      </c>
    </row>
    <row r="3279" spans="1:12" x14ac:dyDescent="0.45">
      <c r="A3279" t="s">
        <v>2020</v>
      </c>
      <c r="B3279">
        <v>2014</v>
      </c>
      <c r="C3279" t="s">
        <v>2006</v>
      </c>
      <c r="D3279">
        <v>2.1021000000000001</v>
      </c>
      <c r="E3279">
        <v>2.1021000000000001</v>
      </c>
      <c r="F3279">
        <v>2.1021000000000001</v>
      </c>
      <c r="G3279">
        <v>2.1021000000000001</v>
      </c>
      <c r="H3279">
        <v>2.1021000000000001</v>
      </c>
      <c r="I3279">
        <v>2.1021000000000001</v>
      </c>
      <c r="J3279">
        <v>2.1021000000000001</v>
      </c>
      <c r="K3279">
        <v>2.1021000000000001</v>
      </c>
      <c r="L3279">
        <v>2.1021000000000001</v>
      </c>
    </row>
    <row r="3280" spans="1:12" x14ac:dyDescent="0.45">
      <c r="A3280" t="s">
        <v>2020</v>
      </c>
      <c r="B3280">
        <v>2014</v>
      </c>
      <c r="C3280" t="s">
        <v>2005</v>
      </c>
      <c r="D3280">
        <v>5.2491000000000003</v>
      </c>
      <c r="E3280">
        <v>5.2491000000000003</v>
      </c>
      <c r="F3280">
        <v>5.2491000000000003</v>
      </c>
      <c r="G3280">
        <v>5.2491000000000003</v>
      </c>
      <c r="H3280">
        <v>5.2491000000000003</v>
      </c>
      <c r="I3280">
        <v>5.2491000000000003</v>
      </c>
      <c r="J3280">
        <v>5.2491000000000003</v>
      </c>
      <c r="K3280">
        <v>5.2491000000000003</v>
      </c>
      <c r="L3280">
        <v>5.2491000000000003</v>
      </c>
    </row>
    <row r="3281" spans="1:12" x14ac:dyDescent="0.45">
      <c r="A3281" t="s">
        <v>2020</v>
      </c>
      <c r="B3281">
        <v>2014</v>
      </c>
      <c r="C3281" t="s">
        <v>2010</v>
      </c>
      <c r="D3281">
        <v>0.38740000000000002</v>
      </c>
      <c r="E3281">
        <v>0.38740000000000002</v>
      </c>
      <c r="F3281">
        <v>0.38740000000000002</v>
      </c>
      <c r="G3281">
        <v>0.38740000000000002</v>
      </c>
      <c r="H3281">
        <v>0.38740000000000002</v>
      </c>
      <c r="I3281">
        <v>0.38740000000000002</v>
      </c>
      <c r="J3281">
        <v>0.38740000000000002</v>
      </c>
      <c r="K3281">
        <v>0.38740000000000002</v>
      </c>
      <c r="L3281">
        <v>0.38740000000000002</v>
      </c>
    </row>
    <row r="3282" spans="1:12" x14ac:dyDescent="0.45">
      <c r="A3282" t="s">
        <v>2020</v>
      </c>
      <c r="B3282">
        <v>2014</v>
      </c>
      <c r="C3282" t="s">
        <v>2011</v>
      </c>
      <c r="D3282">
        <v>7.8399999999999997E-2</v>
      </c>
      <c r="E3282">
        <v>7.8399999999999997E-2</v>
      </c>
      <c r="F3282">
        <v>7.8399999999999997E-2</v>
      </c>
      <c r="G3282">
        <v>7.8399999999999997E-2</v>
      </c>
      <c r="H3282">
        <v>7.8399999999999997E-2</v>
      </c>
      <c r="I3282">
        <v>7.8399999999999997E-2</v>
      </c>
      <c r="J3282">
        <v>7.8399999999999997E-2</v>
      </c>
      <c r="K3282">
        <v>7.8399999999999997E-2</v>
      </c>
      <c r="L3282">
        <v>7.8399999999999997E-2</v>
      </c>
    </row>
    <row r="3283" spans="1:12" x14ac:dyDescent="0.45">
      <c r="A3283" t="s">
        <v>2020</v>
      </c>
      <c r="B3283">
        <v>2014</v>
      </c>
      <c r="C3283" t="s">
        <v>2007</v>
      </c>
      <c r="D3283">
        <v>6.9599999999999995E-2</v>
      </c>
      <c r="E3283">
        <v>6.9599999999999995E-2</v>
      </c>
      <c r="F3283">
        <v>6.9599999999999995E-2</v>
      </c>
      <c r="G3283">
        <v>6.9599999999999995E-2</v>
      </c>
      <c r="H3283">
        <v>6.9599999999999995E-2</v>
      </c>
      <c r="I3283">
        <v>6.9599999999999995E-2</v>
      </c>
      <c r="J3283">
        <v>6.9599999999999995E-2</v>
      </c>
      <c r="K3283">
        <v>6.9599999999999995E-2</v>
      </c>
      <c r="L3283">
        <v>6.9599999999999995E-2</v>
      </c>
    </row>
    <row r="3284" spans="1:12" x14ac:dyDescent="0.45">
      <c r="A3284" t="s">
        <v>2020</v>
      </c>
      <c r="B3284">
        <v>2014</v>
      </c>
      <c r="C3284" t="s">
        <v>2008</v>
      </c>
      <c r="D3284">
        <v>1.4762</v>
      </c>
      <c r="E3284">
        <v>1.4762</v>
      </c>
      <c r="F3284">
        <v>1.4762</v>
      </c>
      <c r="G3284">
        <v>1.4762</v>
      </c>
      <c r="H3284">
        <v>1.4762</v>
      </c>
      <c r="I3284">
        <v>1.4762</v>
      </c>
      <c r="J3284">
        <v>1.4762</v>
      </c>
      <c r="K3284">
        <v>1.4762</v>
      </c>
      <c r="L3284">
        <v>1.4762</v>
      </c>
    </row>
    <row r="3285" spans="1:12" x14ac:dyDescent="0.45">
      <c r="A3285" t="s">
        <v>2021</v>
      </c>
      <c r="B3285">
        <v>2014</v>
      </c>
      <c r="C3285" t="s">
        <v>2006</v>
      </c>
      <c r="D3285">
        <v>0.2147</v>
      </c>
      <c r="E3285">
        <v>0.2147</v>
      </c>
      <c r="F3285">
        <v>0.2147</v>
      </c>
      <c r="G3285">
        <v>0.2147</v>
      </c>
      <c r="H3285">
        <v>0.2147</v>
      </c>
      <c r="I3285">
        <v>0.2147</v>
      </c>
      <c r="J3285">
        <v>0.2147</v>
      </c>
      <c r="K3285">
        <v>0.2147</v>
      </c>
      <c r="L3285">
        <v>0.2147</v>
      </c>
    </row>
    <row r="3286" spans="1:12" x14ac:dyDescent="0.45">
      <c r="A3286" t="s">
        <v>2021</v>
      </c>
      <c r="B3286">
        <v>2014</v>
      </c>
      <c r="C3286" t="s">
        <v>2008</v>
      </c>
      <c r="D3286">
        <v>0.2014</v>
      </c>
      <c r="E3286">
        <v>0.2014</v>
      </c>
      <c r="F3286">
        <v>0.2014</v>
      </c>
      <c r="G3286">
        <v>0.2014</v>
      </c>
      <c r="H3286">
        <v>0.2014</v>
      </c>
      <c r="I3286">
        <v>0.2014</v>
      </c>
      <c r="J3286">
        <v>0.2014</v>
      </c>
      <c r="K3286">
        <v>0.2014</v>
      </c>
      <c r="L3286">
        <v>0.2014</v>
      </c>
    </row>
    <row r="3287" spans="1:12" x14ac:dyDescent="0.45">
      <c r="A3287" t="s">
        <v>2021</v>
      </c>
      <c r="B3287">
        <v>2014</v>
      </c>
      <c r="C3287" t="s">
        <v>2011</v>
      </c>
      <c r="D3287">
        <v>1.0699999999999999E-2</v>
      </c>
      <c r="E3287">
        <v>1.0699999999999999E-2</v>
      </c>
      <c r="F3287">
        <v>1.0699999999999999E-2</v>
      </c>
      <c r="G3287">
        <v>1.0699999999999999E-2</v>
      </c>
      <c r="H3287">
        <v>1.0699999999999999E-2</v>
      </c>
      <c r="I3287">
        <v>1.0699999999999999E-2</v>
      </c>
      <c r="J3287">
        <v>1.0699999999999999E-2</v>
      </c>
      <c r="K3287">
        <v>1.0699999999999999E-2</v>
      </c>
      <c r="L3287">
        <v>1.0699999999999999E-2</v>
      </c>
    </row>
    <row r="3288" spans="1:12" x14ac:dyDescent="0.45">
      <c r="A3288" t="s">
        <v>2021</v>
      </c>
      <c r="B3288">
        <v>2014</v>
      </c>
      <c r="C3288" t="s">
        <v>2007</v>
      </c>
      <c r="D3288">
        <v>9.4999999999999998E-3</v>
      </c>
      <c r="E3288">
        <v>9.4999999999999998E-3</v>
      </c>
      <c r="F3288">
        <v>9.4999999999999998E-3</v>
      </c>
      <c r="G3288">
        <v>9.4999999999999998E-3</v>
      </c>
      <c r="H3288">
        <v>9.4999999999999998E-3</v>
      </c>
      <c r="I3288">
        <v>9.4999999999999998E-3</v>
      </c>
      <c r="J3288">
        <v>9.4999999999999998E-3</v>
      </c>
      <c r="K3288">
        <v>9.4999999999999998E-3</v>
      </c>
      <c r="L3288">
        <v>9.4999999999999998E-3</v>
      </c>
    </row>
    <row r="3289" spans="1:12" x14ac:dyDescent="0.45">
      <c r="A3289" t="s">
        <v>2021</v>
      </c>
      <c r="B3289">
        <v>2014</v>
      </c>
      <c r="C3289" t="s">
        <v>2009</v>
      </c>
      <c r="D3289">
        <v>0.12540000000000001</v>
      </c>
      <c r="E3289">
        <v>0.12540000000000001</v>
      </c>
      <c r="F3289">
        <v>0.12540000000000001</v>
      </c>
      <c r="G3289">
        <v>0.12540000000000001</v>
      </c>
      <c r="H3289">
        <v>0.12540000000000001</v>
      </c>
      <c r="I3289">
        <v>0.12540000000000001</v>
      </c>
      <c r="J3289">
        <v>0.12540000000000001</v>
      </c>
      <c r="K3289">
        <v>0.12540000000000001</v>
      </c>
      <c r="L3289">
        <v>0.12540000000000001</v>
      </c>
    </row>
    <row r="3290" spans="1:12" x14ac:dyDescent="0.45">
      <c r="A3290" t="s">
        <v>2021</v>
      </c>
      <c r="B3290">
        <v>2014</v>
      </c>
      <c r="C3290" t="s">
        <v>2010</v>
      </c>
      <c r="D3290">
        <v>5.2900000000000003E-2</v>
      </c>
      <c r="E3290">
        <v>5.2900000000000003E-2</v>
      </c>
      <c r="F3290">
        <v>5.2900000000000003E-2</v>
      </c>
      <c r="G3290">
        <v>5.2900000000000003E-2</v>
      </c>
      <c r="H3290">
        <v>5.2900000000000003E-2</v>
      </c>
      <c r="I3290">
        <v>5.2900000000000003E-2</v>
      </c>
      <c r="J3290">
        <v>5.2900000000000003E-2</v>
      </c>
      <c r="K3290">
        <v>5.2900000000000003E-2</v>
      </c>
      <c r="L3290">
        <v>5.2900000000000003E-2</v>
      </c>
    </row>
    <row r="3291" spans="1:12" x14ac:dyDescent="0.45">
      <c r="A3291" t="s">
        <v>2021</v>
      </c>
      <c r="B3291">
        <v>2014</v>
      </c>
      <c r="C3291" t="s">
        <v>2005</v>
      </c>
      <c r="D3291">
        <v>0.61460000000000004</v>
      </c>
      <c r="E3291">
        <v>0.61460000000000004</v>
      </c>
      <c r="F3291">
        <v>0.61460000000000004</v>
      </c>
      <c r="G3291">
        <v>0.61460000000000004</v>
      </c>
      <c r="H3291">
        <v>0.61460000000000004</v>
      </c>
      <c r="I3291">
        <v>0.61460000000000004</v>
      </c>
      <c r="J3291">
        <v>0.61460000000000004</v>
      </c>
      <c r="K3291">
        <v>0.61460000000000004</v>
      </c>
      <c r="L3291">
        <v>0.61460000000000004</v>
      </c>
    </row>
    <row r="3292" spans="1:12" x14ac:dyDescent="0.45">
      <c r="A3292" t="s">
        <v>2022</v>
      </c>
      <c r="B3292">
        <v>2014</v>
      </c>
      <c r="C3292" t="s">
        <v>2007</v>
      </c>
      <c r="D3292">
        <v>1.11E-2</v>
      </c>
      <c r="E3292">
        <v>1.11E-2</v>
      </c>
      <c r="F3292">
        <v>1.11E-2</v>
      </c>
      <c r="G3292">
        <v>1.11E-2</v>
      </c>
      <c r="H3292">
        <v>1.11E-2</v>
      </c>
      <c r="I3292">
        <v>1.11E-2</v>
      </c>
      <c r="J3292">
        <v>1.11E-2</v>
      </c>
      <c r="K3292">
        <v>1.11E-2</v>
      </c>
      <c r="L3292">
        <v>1.11E-2</v>
      </c>
    </row>
    <row r="3293" spans="1:12" x14ac:dyDescent="0.45">
      <c r="A3293" t="s">
        <v>2022</v>
      </c>
      <c r="B3293">
        <v>2014</v>
      </c>
      <c r="C3293" t="s">
        <v>2008</v>
      </c>
      <c r="D3293">
        <v>0.2349</v>
      </c>
      <c r="E3293">
        <v>0.2349</v>
      </c>
      <c r="F3293">
        <v>0.2349</v>
      </c>
      <c r="G3293">
        <v>0.2349</v>
      </c>
      <c r="H3293">
        <v>0.2349</v>
      </c>
      <c r="I3293">
        <v>0.2349</v>
      </c>
      <c r="J3293">
        <v>0.2349</v>
      </c>
      <c r="K3293">
        <v>0.2349</v>
      </c>
      <c r="L3293">
        <v>0.2349</v>
      </c>
    </row>
    <row r="3294" spans="1:12" x14ac:dyDescent="0.45">
      <c r="A3294" t="s">
        <v>2022</v>
      </c>
      <c r="B3294">
        <v>2014</v>
      </c>
      <c r="C3294" t="s">
        <v>2005</v>
      </c>
      <c r="D3294">
        <v>0.77900000000000003</v>
      </c>
      <c r="E3294">
        <v>0.77900000000000003</v>
      </c>
      <c r="F3294">
        <v>0.77900000000000003</v>
      </c>
      <c r="G3294">
        <v>0.77900000000000003</v>
      </c>
      <c r="H3294">
        <v>0.77900000000000003</v>
      </c>
      <c r="I3294">
        <v>0.77900000000000003</v>
      </c>
      <c r="J3294">
        <v>0.77900000000000003</v>
      </c>
      <c r="K3294">
        <v>0.77900000000000003</v>
      </c>
      <c r="L3294">
        <v>0.77900000000000003</v>
      </c>
    </row>
    <row r="3295" spans="1:12" x14ac:dyDescent="0.45">
      <c r="A3295" t="s">
        <v>2022</v>
      </c>
      <c r="B3295">
        <v>2014</v>
      </c>
      <c r="C3295" t="s">
        <v>2009</v>
      </c>
      <c r="D3295">
        <v>0.15379999999999999</v>
      </c>
      <c r="E3295">
        <v>0.15379999999999999</v>
      </c>
      <c r="F3295">
        <v>0.15379999999999999</v>
      </c>
      <c r="G3295">
        <v>0.15379999999999999</v>
      </c>
      <c r="H3295">
        <v>0.15379999999999999</v>
      </c>
      <c r="I3295">
        <v>0.15379999999999999</v>
      </c>
      <c r="J3295">
        <v>0.15379999999999999</v>
      </c>
      <c r="K3295">
        <v>0.15379999999999999</v>
      </c>
      <c r="L3295">
        <v>0.15379999999999999</v>
      </c>
    </row>
    <row r="3296" spans="1:12" x14ac:dyDescent="0.45">
      <c r="A3296" t="s">
        <v>2022</v>
      </c>
      <c r="B3296">
        <v>2014</v>
      </c>
      <c r="C3296" t="s">
        <v>2011</v>
      </c>
      <c r="D3296">
        <v>1.2500000000000001E-2</v>
      </c>
      <c r="E3296">
        <v>1.2500000000000001E-2</v>
      </c>
      <c r="F3296">
        <v>1.2500000000000001E-2</v>
      </c>
      <c r="G3296">
        <v>1.2500000000000001E-2</v>
      </c>
      <c r="H3296">
        <v>1.2500000000000001E-2</v>
      </c>
      <c r="I3296">
        <v>1.2500000000000001E-2</v>
      </c>
      <c r="J3296">
        <v>1.2500000000000001E-2</v>
      </c>
      <c r="K3296">
        <v>1.2500000000000001E-2</v>
      </c>
      <c r="L3296">
        <v>1.2500000000000001E-2</v>
      </c>
    </row>
    <row r="3297" spans="1:12" x14ac:dyDescent="0.45">
      <c r="A3297" t="s">
        <v>2022</v>
      </c>
      <c r="B3297">
        <v>2014</v>
      </c>
      <c r="C3297" t="s">
        <v>2006</v>
      </c>
      <c r="D3297">
        <v>0.30520000000000003</v>
      </c>
      <c r="E3297">
        <v>0.30520000000000003</v>
      </c>
      <c r="F3297">
        <v>0.30520000000000003</v>
      </c>
      <c r="G3297">
        <v>0.30520000000000003</v>
      </c>
      <c r="H3297">
        <v>0.30520000000000003</v>
      </c>
      <c r="I3297">
        <v>0.30520000000000003</v>
      </c>
      <c r="J3297">
        <v>0.30520000000000003</v>
      </c>
      <c r="K3297">
        <v>0.30520000000000003</v>
      </c>
      <c r="L3297">
        <v>0.30520000000000003</v>
      </c>
    </row>
    <row r="3298" spans="1:12" x14ac:dyDescent="0.45">
      <c r="A3298" t="s">
        <v>2022</v>
      </c>
      <c r="B3298">
        <v>2014</v>
      </c>
      <c r="C3298" t="s">
        <v>2010</v>
      </c>
      <c r="D3298">
        <v>6.1600000000000002E-2</v>
      </c>
      <c r="E3298">
        <v>6.1600000000000002E-2</v>
      </c>
      <c r="F3298">
        <v>6.1600000000000002E-2</v>
      </c>
      <c r="G3298">
        <v>6.1600000000000002E-2</v>
      </c>
      <c r="H3298">
        <v>6.1600000000000002E-2</v>
      </c>
      <c r="I3298">
        <v>6.1600000000000002E-2</v>
      </c>
      <c r="J3298">
        <v>6.1600000000000002E-2</v>
      </c>
      <c r="K3298">
        <v>6.1600000000000002E-2</v>
      </c>
      <c r="L3298">
        <v>6.1600000000000002E-2</v>
      </c>
    </row>
    <row r="3299" spans="1:12" x14ac:dyDescent="0.45">
      <c r="A3299" t="s">
        <v>2023</v>
      </c>
      <c r="B3299">
        <v>2014</v>
      </c>
      <c r="C3299" t="s">
        <v>2006</v>
      </c>
      <c r="D3299">
        <v>2.1661000000000001</v>
      </c>
      <c r="E3299">
        <v>2.1661000000000001</v>
      </c>
      <c r="F3299">
        <v>2.1661000000000001</v>
      </c>
      <c r="G3299">
        <v>2.1661000000000001</v>
      </c>
      <c r="H3299">
        <v>2.1661000000000001</v>
      </c>
      <c r="I3299">
        <v>2.1661000000000001</v>
      </c>
      <c r="J3299">
        <v>2.1661000000000001</v>
      </c>
      <c r="K3299">
        <v>2.1661000000000001</v>
      </c>
      <c r="L3299">
        <v>2.1661000000000001</v>
      </c>
    </row>
    <row r="3300" spans="1:12" x14ac:dyDescent="0.45">
      <c r="A3300" t="s">
        <v>2023</v>
      </c>
      <c r="B3300">
        <v>2014</v>
      </c>
      <c r="C3300" t="s">
        <v>2007</v>
      </c>
      <c r="D3300">
        <v>0.09</v>
      </c>
      <c r="E3300">
        <v>0.09</v>
      </c>
      <c r="F3300">
        <v>0.09</v>
      </c>
      <c r="G3300">
        <v>0.09</v>
      </c>
      <c r="H3300">
        <v>0.09</v>
      </c>
      <c r="I3300">
        <v>0.09</v>
      </c>
      <c r="J3300">
        <v>0.09</v>
      </c>
      <c r="K3300">
        <v>0.09</v>
      </c>
      <c r="L3300">
        <v>0.09</v>
      </c>
    </row>
    <row r="3301" spans="1:12" x14ac:dyDescent="0.45">
      <c r="A3301" t="s">
        <v>2023</v>
      </c>
      <c r="B3301">
        <v>2014</v>
      </c>
      <c r="C3301" t="s">
        <v>2009</v>
      </c>
      <c r="D3301">
        <v>1.3787</v>
      </c>
      <c r="E3301">
        <v>1.3787</v>
      </c>
      <c r="F3301">
        <v>1.3787</v>
      </c>
      <c r="G3301">
        <v>1.3787</v>
      </c>
      <c r="H3301">
        <v>1.3787</v>
      </c>
      <c r="I3301">
        <v>1.3787</v>
      </c>
      <c r="J3301">
        <v>1.3787</v>
      </c>
      <c r="K3301">
        <v>1.3787</v>
      </c>
      <c r="L3301">
        <v>1.3787</v>
      </c>
    </row>
    <row r="3302" spans="1:12" x14ac:dyDescent="0.45">
      <c r="A3302" t="s">
        <v>2023</v>
      </c>
      <c r="B3302">
        <v>2014</v>
      </c>
      <c r="C3302" t="s">
        <v>2005</v>
      </c>
      <c r="D3302">
        <v>6.1455000000000002</v>
      </c>
      <c r="E3302">
        <v>6.1455000000000002</v>
      </c>
      <c r="F3302">
        <v>6.1455000000000002</v>
      </c>
      <c r="G3302">
        <v>6.1455000000000002</v>
      </c>
      <c r="H3302">
        <v>6.1455000000000002</v>
      </c>
      <c r="I3302">
        <v>6.1455000000000002</v>
      </c>
      <c r="J3302">
        <v>6.1455000000000002</v>
      </c>
      <c r="K3302">
        <v>6.1455000000000002</v>
      </c>
      <c r="L3302">
        <v>6.1455000000000002</v>
      </c>
    </row>
    <row r="3303" spans="1:12" x14ac:dyDescent="0.45">
      <c r="A3303" t="s">
        <v>2023</v>
      </c>
      <c r="B3303">
        <v>2014</v>
      </c>
      <c r="C3303" t="s">
        <v>2010</v>
      </c>
      <c r="D3303">
        <v>0.50080000000000002</v>
      </c>
      <c r="E3303">
        <v>0.50080000000000002</v>
      </c>
      <c r="F3303">
        <v>0.50080000000000002</v>
      </c>
      <c r="G3303">
        <v>0.50080000000000002</v>
      </c>
      <c r="H3303">
        <v>0.50080000000000002</v>
      </c>
      <c r="I3303">
        <v>0.50080000000000002</v>
      </c>
      <c r="J3303">
        <v>0.50080000000000002</v>
      </c>
      <c r="K3303">
        <v>0.50080000000000002</v>
      </c>
      <c r="L3303">
        <v>0.50080000000000002</v>
      </c>
    </row>
    <row r="3304" spans="1:12" x14ac:dyDescent="0.45">
      <c r="A3304" t="s">
        <v>2023</v>
      </c>
      <c r="B3304">
        <v>2014</v>
      </c>
      <c r="C3304" t="s">
        <v>2008</v>
      </c>
      <c r="D3304">
        <v>1.9085000000000001</v>
      </c>
      <c r="E3304">
        <v>1.9085000000000001</v>
      </c>
      <c r="F3304">
        <v>1.9085000000000001</v>
      </c>
      <c r="G3304">
        <v>1.9085000000000001</v>
      </c>
      <c r="H3304">
        <v>1.9085000000000001</v>
      </c>
      <c r="I3304">
        <v>1.9085000000000001</v>
      </c>
      <c r="J3304">
        <v>1.9085000000000001</v>
      </c>
      <c r="K3304">
        <v>1.9085000000000001</v>
      </c>
      <c r="L3304">
        <v>1.9085000000000001</v>
      </c>
    </row>
    <row r="3305" spans="1:12" x14ac:dyDescent="0.45">
      <c r="A3305" t="s">
        <v>2023</v>
      </c>
      <c r="B3305">
        <v>2014</v>
      </c>
      <c r="C3305" t="s">
        <v>2011</v>
      </c>
      <c r="D3305">
        <v>0.1013</v>
      </c>
      <c r="E3305">
        <v>0.1013</v>
      </c>
      <c r="F3305">
        <v>0.1013</v>
      </c>
      <c r="G3305">
        <v>0.1013</v>
      </c>
      <c r="H3305">
        <v>0.1013</v>
      </c>
      <c r="I3305">
        <v>0.1013</v>
      </c>
      <c r="J3305">
        <v>0.1013</v>
      </c>
      <c r="K3305">
        <v>0.1013</v>
      </c>
      <c r="L3305">
        <v>0.1013</v>
      </c>
    </row>
    <row r="3306" spans="1:12" x14ac:dyDescent="0.45">
      <c r="A3306" t="s">
        <v>2024</v>
      </c>
      <c r="B3306">
        <v>2014</v>
      </c>
      <c r="C3306" t="s">
        <v>2008</v>
      </c>
      <c r="D3306">
        <v>0.94869999999999999</v>
      </c>
      <c r="E3306">
        <v>0.94869999999999999</v>
      </c>
      <c r="F3306">
        <v>0.94869999999999999</v>
      </c>
      <c r="G3306">
        <v>0.94869999999999999</v>
      </c>
      <c r="H3306">
        <v>0.94869999999999999</v>
      </c>
      <c r="I3306">
        <v>0.94869999999999999</v>
      </c>
      <c r="J3306">
        <v>0.94869999999999999</v>
      </c>
      <c r="K3306">
        <v>0.94869999999999999</v>
      </c>
      <c r="L3306">
        <v>0.94869999999999999</v>
      </c>
    </row>
    <row r="3307" spans="1:12" x14ac:dyDescent="0.45">
      <c r="A3307" t="s">
        <v>2024</v>
      </c>
      <c r="B3307">
        <v>2014</v>
      </c>
      <c r="C3307" t="s">
        <v>2006</v>
      </c>
      <c r="D3307">
        <v>1.4672000000000001</v>
      </c>
      <c r="E3307">
        <v>1.4672000000000001</v>
      </c>
      <c r="F3307">
        <v>1.4672000000000001</v>
      </c>
      <c r="G3307">
        <v>1.4672000000000001</v>
      </c>
      <c r="H3307">
        <v>1.4672000000000001</v>
      </c>
      <c r="I3307">
        <v>1.4672000000000001</v>
      </c>
      <c r="J3307">
        <v>1.4672000000000001</v>
      </c>
      <c r="K3307">
        <v>1.4672000000000001</v>
      </c>
      <c r="L3307">
        <v>1.4672000000000001</v>
      </c>
    </row>
    <row r="3308" spans="1:12" x14ac:dyDescent="0.45">
      <c r="A3308" t="s">
        <v>2024</v>
      </c>
      <c r="B3308">
        <v>2014</v>
      </c>
      <c r="C3308" t="s">
        <v>2005</v>
      </c>
      <c r="D3308">
        <v>3.4719000000000002</v>
      </c>
      <c r="E3308">
        <v>3.4719000000000002</v>
      </c>
      <c r="F3308">
        <v>3.4719000000000002</v>
      </c>
      <c r="G3308">
        <v>3.4719000000000002</v>
      </c>
      <c r="H3308">
        <v>3.4719000000000002</v>
      </c>
      <c r="I3308">
        <v>3.4719000000000002</v>
      </c>
      <c r="J3308">
        <v>3.4719000000000002</v>
      </c>
      <c r="K3308">
        <v>3.4719000000000002</v>
      </c>
      <c r="L3308">
        <v>3.4719000000000002</v>
      </c>
    </row>
    <row r="3309" spans="1:12" x14ac:dyDescent="0.45">
      <c r="A3309" t="s">
        <v>2024</v>
      </c>
      <c r="B3309">
        <v>2014</v>
      </c>
      <c r="C3309" t="s">
        <v>2011</v>
      </c>
      <c r="D3309">
        <v>5.04E-2</v>
      </c>
      <c r="E3309">
        <v>5.04E-2</v>
      </c>
      <c r="F3309">
        <v>5.04E-2</v>
      </c>
      <c r="G3309">
        <v>5.04E-2</v>
      </c>
      <c r="H3309">
        <v>5.04E-2</v>
      </c>
      <c r="I3309">
        <v>5.04E-2</v>
      </c>
      <c r="J3309">
        <v>5.04E-2</v>
      </c>
      <c r="K3309">
        <v>5.04E-2</v>
      </c>
      <c r="L3309">
        <v>5.04E-2</v>
      </c>
    </row>
    <row r="3310" spans="1:12" x14ac:dyDescent="0.45">
      <c r="A3310" t="s">
        <v>2024</v>
      </c>
      <c r="B3310">
        <v>2014</v>
      </c>
      <c r="C3310" t="s">
        <v>2007</v>
      </c>
      <c r="D3310">
        <v>4.4699999999999997E-2</v>
      </c>
      <c r="E3310">
        <v>4.4699999999999997E-2</v>
      </c>
      <c r="F3310">
        <v>4.4699999999999997E-2</v>
      </c>
      <c r="G3310">
        <v>4.4699999999999997E-2</v>
      </c>
      <c r="H3310">
        <v>4.4699999999999997E-2</v>
      </c>
      <c r="I3310">
        <v>4.4699999999999997E-2</v>
      </c>
      <c r="J3310">
        <v>4.4699999999999997E-2</v>
      </c>
      <c r="K3310">
        <v>4.4699999999999997E-2</v>
      </c>
      <c r="L3310">
        <v>4.4699999999999997E-2</v>
      </c>
    </row>
    <row r="3311" spans="1:12" x14ac:dyDescent="0.45">
      <c r="A3311" t="s">
        <v>2024</v>
      </c>
      <c r="B3311">
        <v>2014</v>
      </c>
      <c r="C3311" t="s">
        <v>2010</v>
      </c>
      <c r="D3311">
        <v>0.249</v>
      </c>
      <c r="E3311">
        <v>0.249</v>
      </c>
      <c r="F3311">
        <v>0.249</v>
      </c>
      <c r="G3311">
        <v>0.249</v>
      </c>
      <c r="H3311">
        <v>0.249</v>
      </c>
      <c r="I3311">
        <v>0.249</v>
      </c>
      <c r="J3311">
        <v>0.249</v>
      </c>
      <c r="K3311">
        <v>0.249</v>
      </c>
      <c r="L3311">
        <v>0.249</v>
      </c>
    </row>
    <row r="3312" spans="1:12" x14ac:dyDescent="0.45">
      <c r="A3312" t="s">
        <v>2024</v>
      </c>
      <c r="B3312">
        <v>2014</v>
      </c>
      <c r="C3312" t="s">
        <v>2009</v>
      </c>
      <c r="D3312">
        <v>0.71189999999999998</v>
      </c>
      <c r="E3312">
        <v>0.71189999999999998</v>
      </c>
      <c r="F3312">
        <v>0.71189999999999998</v>
      </c>
      <c r="G3312">
        <v>0.71189999999999998</v>
      </c>
      <c r="H3312">
        <v>0.71189999999999998</v>
      </c>
      <c r="I3312">
        <v>0.71189999999999998</v>
      </c>
      <c r="J3312">
        <v>0.71189999999999998</v>
      </c>
      <c r="K3312">
        <v>0.71189999999999998</v>
      </c>
      <c r="L3312">
        <v>0.71189999999999998</v>
      </c>
    </row>
    <row r="3313" spans="1:12" x14ac:dyDescent="0.45">
      <c r="A3313" t="s">
        <v>2025</v>
      </c>
      <c r="B3313">
        <v>2014</v>
      </c>
      <c r="C3313" t="s">
        <v>2011</v>
      </c>
      <c r="D3313">
        <v>2.35E-2</v>
      </c>
      <c r="E3313">
        <v>2.35E-2</v>
      </c>
      <c r="F3313">
        <v>2.35E-2</v>
      </c>
      <c r="G3313">
        <v>2.35E-2</v>
      </c>
      <c r="H3313">
        <v>2.35E-2</v>
      </c>
      <c r="I3313">
        <v>2.35E-2</v>
      </c>
      <c r="J3313">
        <v>2.35E-2</v>
      </c>
      <c r="K3313">
        <v>2.35E-2</v>
      </c>
      <c r="L3313">
        <v>2.35E-2</v>
      </c>
    </row>
    <row r="3314" spans="1:12" x14ac:dyDescent="0.45">
      <c r="A3314" t="s">
        <v>2025</v>
      </c>
      <c r="B3314">
        <v>2014</v>
      </c>
      <c r="C3314" t="s">
        <v>2005</v>
      </c>
      <c r="D3314">
        <v>1.5488</v>
      </c>
      <c r="E3314">
        <v>1.5488</v>
      </c>
      <c r="F3314">
        <v>1.5488</v>
      </c>
      <c r="G3314">
        <v>1.5488</v>
      </c>
      <c r="H3314">
        <v>1.5488</v>
      </c>
      <c r="I3314">
        <v>1.5488</v>
      </c>
      <c r="J3314">
        <v>1.5488</v>
      </c>
      <c r="K3314">
        <v>1.5488</v>
      </c>
      <c r="L3314">
        <v>1.5488</v>
      </c>
    </row>
    <row r="3315" spans="1:12" x14ac:dyDescent="0.45">
      <c r="A3315" t="s">
        <v>2025</v>
      </c>
      <c r="B3315">
        <v>2014</v>
      </c>
      <c r="C3315" t="s">
        <v>2006</v>
      </c>
      <c r="D3315">
        <v>0.60919999999999996</v>
      </c>
      <c r="E3315">
        <v>0.60919999999999996</v>
      </c>
      <c r="F3315">
        <v>0.60919999999999996</v>
      </c>
      <c r="G3315">
        <v>0.60919999999999996</v>
      </c>
      <c r="H3315">
        <v>0.60919999999999996</v>
      </c>
      <c r="I3315">
        <v>0.60919999999999996</v>
      </c>
      <c r="J3315">
        <v>0.60919999999999996</v>
      </c>
      <c r="K3315">
        <v>0.60919999999999996</v>
      </c>
      <c r="L3315">
        <v>0.60919999999999996</v>
      </c>
    </row>
    <row r="3316" spans="1:12" x14ac:dyDescent="0.45">
      <c r="A3316" t="s">
        <v>2025</v>
      </c>
      <c r="B3316">
        <v>2014</v>
      </c>
      <c r="C3316" t="s">
        <v>2008</v>
      </c>
      <c r="D3316">
        <v>0.44190000000000002</v>
      </c>
      <c r="E3316">
        <v>0.44190000000000002</v>
      </c>
      <c r="F3316">
        <v>0.44190000000000002</v>
      </c>
      <c r="G3316">
        <v>0.44190000000000002</v>
      </c>
      <c r="H3316">
        <v>0.44190000000000002</v>
      </c>
      <c r="I3316">
        <v>0.44190000000000002</v>
      </c>
      <c r="J3316">
        <v>0.44190000000000002</v>
      </c>
      <c r="K3316">
        <v>0.44190000000000002</v>
      </c>
      <c r="L3316">
        <v>0.44190000000000002</v>
      </c>
    </row>
    <row r="3317" spans="1:12" x14ac:dyDescent="0.45">
      <c r="A3317" t="s">
        <v>2025</v>
      </c>
      <c r="B3317">
        <v>2014</v>
      </c>
      <c r="C3317" t="s">
        <v>2009</v>
      </c>
      <c r="D3317">
        <v>0.33750000000000002</v>
      </c>
      <c r="E3317">
        <v>0.33750000000000002</v>
      </c>
      <c r="F3317">
        <v>0.33750000000000002</v>
      </c>
      <c r="G3317">
        <v>0.33750000000000002</v>
      </c>
      <c r="H3317">
        <v>0.33750000000000002</v>
      </c>
      <c r="I3317">
        <v>0.33750000000000002</v>
      </c>
      <c r="J3317">
        <v>0.33750000000000002</v>
      </c>
      <c r="K3317">
        <v>0.33750000000000002</v>
      </c>
      <c r="L3317">
        <v>0.33750000000000002</v>
      </c>
    </row>
    <row r="3318" spans="1:12" x14ac:dyDescent="0.45">
      <c r="A3318" t="s">
        <v>2025</v>
      </c>
      <c r="B3318">
        <v>2014</v>
      </c>
      <c r="C3318" t="s">
        <v>2007</v>
      </c>
      <c r="D3318">
        <v>2.0799999999999999E-2</v>
      </c>
      <c r="E3318">
        <v>2.0799999999999999E-2</v>
      </c>
      <c r="F3318">
        <v>2.0799999999999999E-2</v>
      </c>
      <c r="G3318">
        <v>2.0799999999999999E-2</v>
      </c>
      <c r="H3318">
        <v>2.0799999999999999E-2</v>
      </c>
      <c r="I3318">
        <v>2.0799999999999999E-2</v>
      </c>
      <c r="J3318">
        <v>2.0799999999999999E-2</v>
      </c>
      <c r="K3318">
        <v>2.0799999999999999E-2</v>
      </c>
      <c r="L3318">
        <v>2.0799999999999999E-2</v>
      </c>
    </row>
    <row r="3319" spans="1:12" x14ac:dyDescent="0.45">
      <c r="A3319" t="s">
        <v>2025</v>
      </c>
      <c r="B3319">
        <v>2014</v>
      </c>
      <c r="C3319" t="s">
        <v>2010</v>
      </c>
      <c r="D3319">
        <v>0.11600000000000001</v>
      </c>
      <c r="E3319">
        <v>0.11600000000000001</v>
      </c>
      <c r="F3319">
        <v>0.11600000000000001</v>
      </c>
      <c r="G3319">
        <v>0.11600000000000001</v>
      </c>
      <c r="H3319">
        <v>0.11600000000000001</v>
      </c>
      <c r="I3319">
        <v>0.11600000000000001</v>
      </c>
      <c r="J3319">
        <v>0.11600000000000001</v>
      </c>
      <c r="K3319">
        <v>0.11600000000000001</v>
      </c>
      <c r="L3319">
        <v>0.11600000000000001</v>
      </c>
    </row>
    <row r="3320" spans="1:12" x14ac:dyDescent="0.45">
      <c r="A3320" t="s">
        <v>2026</v>
      </c>
      <c r="B3320">
        <v>2014</v>
      </c>
      <c r="C3320" t="s">
        <v>2007</v>
      </c>
      <c r="D3320">
        <v>1.9599999999999999E-2</v>
      </c>
      <c r="E3320">
        <v>1.9599999999999999E-2</v>
      </c>
      <c r="F3320">
        <v>1.9599999999999999E-2</v>
      </c>
      <c r="G3320">
        <v>1.9599999999999999E-2</v>
      </c>
      <c r="H3320">
        <v>1.9599999999999999E-2</v>
      </c>
      <c r="I3320">
        <v>1.9599999999999999E-2</v>
      </c>
      <c r="J3320">
        <v>1.9599999999999999E-2</v>
      </c>
      <c r="K3320">
        <v>1.9599999999999999E-2</v>
      </c>
      <c r="L3320">
        <v>1.9599999999999999E-2</v>
      </c>
    </row>
    <row r="3321" spans="1:12" x14ac:dyDescent="0.45">
      <c r="A3321" t="s">
        <v>2026</v>
      </c>
      <c r="B3321">
        <v>2014</v>
      </c>
      <c r="C3321" t="s">
        <v>2008</v>
      </c>
      <c r="D3321">
        <v>0.41549999999999998</v>
      </c>
      <c r="E3321">
        <v>0.41549999999999998</v>
      </c>
      <c r="F3321">
        <v>0.41549999999999998</v>
      </c>
      <c r="G3321">
        <v>0.41549999999999998</v>
      </c>
      <c r="H3321">
        <v>0.41549999999999998</v>
      </c>
      <c r="I3321">
        <v>0.41549999999999998</v>
      </c>
      <c r="J3321">
        <v>0.41549999999999998</v>
      </c>
      <c r="K3321">
        <v>0.41549999999999998</v>
      </c>
      <c r="L3321">
        <v>0.41549999999999998</v>
      </c>
    </row>
    <row r="3322" spans="1:12" x14ac:dyDescent="0.45">
      <c r="A3322" t="s">
        <v>2026</v>
      </c>
      <c r="B3322">
        <v>2014</v>
      </c>
      <c r="C3322" t="s">
        <v>2011</v>
      </c>
      <c r="D3322">
        <v>2.2100000000000002E-2</v>
      </c>
      <c r="E3322">
        <v>2.2100000000000002E-2</v>
      </c>
      <c r="F3322">
        <v>2.2100000000000002E-2</v>
      </c>
      <c r="G3322">
        <v>2.2100000000000002E-2</v>
      </c>
      <c r="H3322">
        <v>2.2100000000000002E-2</v>
      </c>
      <c r="I3322">
        <v>2.2100000000000002E-2</v>
      </c>
      <c r="J3322">
        <v>2.2100000000000002E-2</v>
      </c>
      <c r="K3322">
        <v>2.2100000000000002E-2</v>
      </c>
      <c r="L3322">
        <v>2.2100000000000002E-2</v>
      </c>
    </row>
    <row r="3323" spans="1:12" x14ac:dyDescent="0.45">
      <c r="A3323" t="s">
        <v>2026</v>
      </c>
      <c r="B3323">
        <v>2014</v>
      </c>
      <c r="C3323" t="s">
        <v>2006</v>
      </c>
      <c r="D3323">
        <v>0.58460000000000001</v>
      </c>
      <c r="E3323">
        <v>0.58460000000000001</v>
      </c>
      <c r="F3323">
        <v>0.58460000000000001</v>
      </c>
      <c r="G3323">
        <v>0.58460000000000001</v>
      </c>
      <c r="H3323">
        <v>0.58460000000000001</v>
      </c>
      <c r="I3323">
        <v>0.58460000000000001</v>
      </c>
      <c r="J3323">
        <v>0.58460000000000001</v>
      </c>
      <c r="K3323">
        <v>0.58460000000000001</v>
      </c>
      <c r="L3323">
        <v>0.58460000000000001</v>
      </c>
    </row>
    <row r="3324" spans="1:12" x14ac:dyDescent="0.45">
      <c r="A3324" t="s">
        <v>2026</v>
      </c>
      <c r="B3324">
        <v>2014</v>
      </c>
      <c r="C3324" t="s">
        <v>2009</v>
      </c>
      <c r="D3324">
        <v>0.31309999999999999</v>
      </c>
      <c r="E3324">
        <v>0.31309999999999999</v>
      </c>
      <c r="F3324">
        <v>0.31309999999999999</v>
      </c>
      <c r="G3324">
        <v>0.31309999999999999</v>
      </c>
      <c r="H3324">
        <v>0.31309999999999999</v>
      </c>
      <c r="I3324">
        <v>0.31309999999999999</v>
      </c>
      <c r="J3324">
        <v>0.31309999999999999</v>
      </c>
      <c r="K3324">
        <v>0.31309999999999999</v>
      </c>
      <c r="L3324">
        <v>0.31309999999999999</v>
      </c>
    </row>
    <row r="3325" spans="1:12" x14ac:dyDescent="0.45">
      <c r="A3325" t="s">
        <v>2026</v>
      </c>
      <c r="B3325">
        <v>2014</v>
      </c>
      <c r="C3325" t="s">
        <v>2010</v>
      </c>
      <c r="D3325">
        <v>0.109</v>
      </c>
      <c r="E3325">
        <v>0.109</v>
      </c>
      <c r="F3325">
        <v>0.109</v>
      </c>
      <c r="G3325">
        <v>0.109</v>
      </c>
      <c r="H3325">
        <v>0.109</v>
      </c>
      <c r="I3325">
        <v>0.109</v>
      </c>
      <c r="J3325">
        <v>0.109</v>
      </c>
      <c r="K3325">
        <v>0.109</v>
      </c>
      <c r="L3325">
        <v>0.109</v>
      </c>
    </row>
    <row r="3326" spans="1:12" x14ac:dyDescent="0.45">
      <c r="A3326" t="s">
        <v>2026</v>
      </c>
      <c r="B3326">
        <v>2014</v>
      </c>
      <c r="C3326" t="s">
        <v>2005</v>
      </c>
      <c r="D3326">
        <v>1.4638</v>
      </c>
      <c r="E3326">
        <v>1.4638</v>
      </c>
      <c r="F3326">
        <v>1.4638</v>
      </c>
      <c r="G3326">
        <v>1.4638</v>
      </c>
      <c r="H3326">
        <v>1.4638</v>
      </c>
      <c r="I3326">
        <v>1.4638</v>
      </c>
      <c r="J3326">
        <v>1.4638</v>
      </c>
      <c r="K3326">
        <v>1.4638</v>
      </c>
      <c r="L3326">
        <v>1.4638</v>
      </c>
    </row>
    <row r="3327" spans="1:12" x14ac:dyDescent="0.45">
      <c r="A3327" t="s">
        <v>2027</v>
      </c>
      <c r="B3327">
        <v>2014</v>
      </c>
      <c r="C3327" t="s">
        <v>2008</v>
      </c>
      <c r="D3327">
        <v>0.63329999999999997</v>
      </c>
      <c r="E3327">
        <v>0.63329999999999997</v>
      </c>
      <c r="F3327">
        <v>0.63329999999999997</v>
      </c>
      <c r="G3327">
        <v>0.63329999999999997</v>
      </c>
      <c r="H3327">
        <v>0.63329999999999997</v>
      </c>
      <c r="I3327">
        <v>0.63329999999999997</v>
      </c>
      <c r="J3327">
        <v>0.63329999999999997</v>
      </c>
      <c r="K3327">
        <v>0.63329999999999997</v>
      </c>
      <c r="L3327">
        <v>0.63329999999999997</v>
      </c>
    </row>
    <row r="3328" spans="1:12" x14ac:dyDescent="0.45">
      <c r="A3328" t="s">
        <v>2027</v>
      </c>
      <c r="B3328">
        <v>2014</v>
      </c>
      <c r="C3328" t="s">
        <v>2005</v>
      </c>
      <c r="D3328">
        <v>2.3151999999999999</v>
      </c>
      <c r="E3328">
        <v>2.3151999999999999</v>
      </c>
      <c r="F3328">
        <v>2.3151999999999999</v>
      </c>
      <c r="G3328">
        <v>2.3151999999999999</v>
      </c>
      <c r="H3328">
        <v>2.3151999999999999</v>
      </c>
      <c r="I3328">
        <v>2.3151999999999999</v>
      </c>
      <c r="J3328">
        <v>2.3151999999999999</v>
      </c>
      <c r="K3328">
        <v>2.3151999999999999</v>
      </c>
      <c r="L3328">
        <v>2.3151999999999999</v>
      </c>
    </row>
    <row r="3329" spans="1:12" x14ac:dyDescent="0.45">
      <c r="A3329" t="s">
        <v>2027</v>
      </c>
      <c r="B3329">
        <v>2014</v>
      </c>
      <c r="C3329" t="s">
        <v>2007</v>
      </c>
      <c r="D3329">
        <v>2.9899999999999999E-2</v>
      </c>
      <c r="E3329">
        <v>2.9899999999999999E-2</v>
      </c>
      <c r="F3329">
        <v>2.9899999999999999E-2</v>
      </c>
      <c r="G3329">
        <v>2.9899999999999999E-2</v>
      </c>
      <c r="H3329">
        <v>2.9899999999999999E-2</v>
      </c>
      <c r="I3329">
        <v>2.9899999999999999E-2</v>
      </c>
      <c r="J3329">
        <v>2.9899999999999999E-2</v>
      </c>
      <c r="K3329">
        <v>2.9899999999999999E-2</v>
      </c>
      <c r="L3329">
        <v>2.9899999999999999E-2</v>
      </c>
    </row>
    <row r="3330" spans="1:12" x14ac:dyDescent="0.45">
      <c r="A3330" t="s">
        <v>2027</v>
      </c>
      <c r="B3330">
        <v>2014</v>
      </c>
      <c r="C3330" t="s">
        <v>2006</v>
      </c>
      <c r="D3330">
        <v>0.93940000000000001</v>
      </c>
      <c r="E3330">
        <v>0.93940000000000001</v>
      </c>
      <c r="F3330">
        <v>0.93940000000000001</v>
      </c>
      <c r="G3330">
        <v>0.93940000000000001</v>
      </c>
      <c r="H3330">
        <v>0.93940000000000001</v>
      </c>
      <c r="I3330">
        <v>0.93940000000000001</v>
      </c>
      <c r="J3330">
        <v>0.93940000000000001</v>
      </c>
      <c r="K3330">
        <v>0.93940000000000001</v>
      </c>
      <c r="L3330">
        <v>0.93940000000000001</v>
      </c>
    </row>
    <row r="3331" spans="1:12" x14ac:dyDescent="0.45">
      <c r="A3331" t="s">
        <v>2027</v>
      </c>
      <c r="B3331">
        <v>2014</v>
      </c>
      <c r="C3331" t="s">
        <v>2009</v>
      </c>
      <c r="D3331">
        <v>0.51270000000000004</v>
      </c>
      <c r="E3331">
        <v>0.51270000000000004</v>
      </c>
      <c r="F3331">
        <v>0.51270000000000004</v>
      </c>
      <c r="G3331">
        <v>0.51270000000000004</v>
      </c>
      <c r="H3331">
        <v>0.51270000000000004</v>
      </c>
      <c r="I3331">
        <v>0.51270000000000004</v>
      </c>
      <c r="J3331">
        <v>0.51270000000000004</v>
      </c>
      <c r="K3331">
        <v>0.51270000000000004</v>
      </c>
      <c r="L3331">
        <v>0.51270000000000004</v>
      </c>
    </row>
    <row r="3332" spans="1:12" x14ac:dyDescent="0.45">
      <c r="A3332" t="s">
        <v>2027</v>
      </c>
      <c r="B3332">
        <v>2014</v>
      </c>
      <c r="C3332" t="s">
        <v>2011</v>
      </c>
      <c r="D3332">
        <v>3.3599999999999998E-2</v>
      </c>
      <c r="E3332">
        <v>3.3599999999999998E-2</v>
      </c>
      <c r="F3332">
        <v>3.3599999999999998E-2</v>
      </c>
      <c r="G3332">
        <v>3.3599999999999998E-2</v>
      </c>
      <c r="H3332">
        <v>3.3599999999999998E-2</v>
      </c>
      <c r="I3332">
        <v>3.3599999999999998E-2</v>
      </c>
      <c r="J3332">
        <v>3.3599999999999998E-2</v>
      </c>
      <c r="K3332">
        <v>3.3599999999999998E-2</v>
      </c>
      <c r="L3332">
        <v>3.3599999999999998E-2</v>
      </c>
    </row>
    <row r="3333" spans="1:12" x14ac:dyDescent="0.45">
      <c r="A3333" t="s">
        <v>2027</v>
      </c>
      <c r="B3333">
        <v>2014</v>
      </c>
      <c r="C3333" t="s">
        <v>2010</v>
      </c>
      <c r="D3333">
        <v>0.16619999999999999</v>
      </c>
      <c r="E3333">
        <v>0.16619999999999999</v>
      </c>
      <c r="F3333">
        <v>0.16619999999999999</v>
      </c>
      <c r="G3333">
        <v>0.16619999999999999</v>
      </c>
      <c r="H3333">
        <v>0.16619999999999999</v>
      </c>
      <c r="I3333">
        <v>0.16619999999999999</v>
      </c>
      <c r="J3333">
        <v>0.16619999999999999</v>
      </c>
      <c r="K3333">
        <v>0.16619999999999999</v>
      </c>
      <c r="L3333">
        <v>0.16619999999999999</v>
      </c>
    </row>
    <row r="3334" spans="1:12" x14ac:dyDescent="0.45">
      <c r="A3334" t="s">
        <v>2028</v>
      </c>
      <c r="B3334">
        <v>2014</v>
      </c>
      <c r="C3334" t="s">
        <v>2011</v>
      </c>
      <c r="D3334">
        <v>3.6200000000000003E-2</v>
      </c>
      <c r="E3334">
        <v>3.6200000000000003E-2</v>
      </c>
      <c r="F3334">
        <v>3.6200000000000003E-2</v>
      </c>
      <c r="G3334">
        <v>3.6200000000000003E-2</v>
      </c>
      <c r="H3334">
        <v>3.6200000000000003E-2</v>
      </c>
      <c r="I3334">
        <v>3.6200000000000003E-2</v>
      </c>
      <c r="J3334">
        <v>3.6200000000000003E-2</v>
      </c>
      <c r="K3334">
        <v>3.6200000000000003E-2</v>
      </c>
      <c r="L3334">
        <v>3.6200000000000003E-2</v>
      </c>
    </row>
    <row r="3335" spans="1:12" x14ac:dyDescent="0.45">
      <c r="A3335" t="s">
        <v>2028</v>
      </c>
      <c r="B3335">
        <v>2014</v>
      </c>
      <c r="C3335" t="s">
        <v>2007</v>
      </c>
      <c r="D3335">
        <v>3.2099999999999997E-2</v>
      </c>
      <c r="E3335">
        <v>3.2099999999999997E-2</v>
      </c>
      <c r="F3335">
        <v>3.2099999999999997E-2</v>
      </c>
      <c r="G3335">
        <v>3.2099999999999997E-2</v>
      </c>
      <c r="H3335">
        <v>3.2099999999999997E-2</v>
      </c>
      <c r="I3335">
        <v>3.2099999999999997E-2</v>
      </c>
      <c r="J3335">
        <v>3.2099999999999997E-2</v>
      </c>
      <c r="K3335">
        <v>3.2099999999999997E-2</v>
      </c>
      <c r="L3335">
        <v>3.2099999999999997E-2</v>
      </c>
    </row>
    <row r="3336" spans="1:12" x14ac:dyDescent="0.45">
      <c r="A3336" t="s">
        <v>2028</v>
      </c>
      <c r="B3336">
        <v>2014</v>
      </c>
      <c r="C3336" t="s">
        <v>2010</v>
      </c>
      <c r="D3336">
        <v>0.17879999999999999</v>
      </c>
      <c r="E3336">
        <v>0.17879999999999999</v>
      </c>
      <c r="F3336">
        <v>0.17879999999999999</v>
      </c>
      <c r="G3336">
        <v>0.17879999999999999</v>
      </c>
      <c r="H3336">
        <v>0.17879999999999999</v>
      </c>
      <c r="I3336">
        <v>0.17879999999999999</v>
      </c>
      <c r="J3336">
        <v>0.17879999999999999</v>
      </c>
      <c r="K3336">
        <v>0.17879999999999999</v>
      </c>
      <c r="L3336">
        <v>0.17879999999999999</v>
      </c>
    </row>
    <row r="3337" spans="1:12" x14ac:dyDescent="0.45">
      <c r="A3337" t="s">
        <v>2028</v>
      </c>
      <c r="B3337">
        <v>2014</v>
      </c>
      <c r="C3337" t="s">
        <v>2008</v>
      </c>
      <c r="D3337">
        <v>0.68120000000000003</v>
      </c>
      <c r="E3337">
        <v>0.68120000000000003</v>
      </c>
      <c r="F3337">
        <v>0.68120000000000003</v>
      </c>
      <c r="G3337">
        <v>0.68120000000000003</v>
      </c>
      <c r="H3337">
        <v>0.68120000000000003</v>
      </c>
      <c r="I3337">
        <v>0.68120000000000003</v>
      </c>
      <c r="J3337">
        <v>0.68120000000000003</v>
      </c>
      <c r="K3337">
        <v>0.68120000000000003</v>
      </c>
      <c r="L3337">
        <v>0.68120000000000003</v>
      </c>
    </row>
    <row r="3338" spans="1:12" x14ac:dyDescent="0.45">
      <c r="A3338" t="s">
        <v>2028</v>
      </c>
      <c r="B3338">
        <v>2014</v>
      </c>
      <c r="C3338" t="s">
        <v>2009</v>
      </c>
      <c r="D3338">
        <v>0.53820000000000001</v>
      </c>
      <c r="E3338">
        <v>0.53820000000000001</v>
      </c>
      <c r="F3338">
        <v>0.53820000000000001</v>
      </c>
      <c r="G3338">
        <v>0.53820000000000001</v>
      </c>
      <c r="H3338">
        <v>0.53820000000000001</v>
      </c>
      <c r="I3338">
        <v>0.53820000000000001</v>
      </c>
      <c r="J3338">
        <v>0.53820000000000001</v>
      </c>
      <c r="K3338">
        <v>0.53820000000000001</v>
      </c>
      <c r="L3338">
        <v>0.53820000000000001</v>
      </c>
    </row>
    <row r="3339" spans="1:12" x14ac:dyDescent="0.45">
      <c r="A3339" t="s">
        <v>2028</v>
      </c>
      <c r="B3339">
        <v>2014</v>
      </c>
      <c r="C3339" t="s">
        <v>2006</v>
      </c>
      <c r="D3339">
        <v>0.91659999999999997</v>
      </c>
      <c r="E3339">
        <v>0.91659999999999997</v>
      </c>
      <c r="F3339">
        <v>0.91659999999999997</v>
      </c>
      <c r="G3339">
        <v>0.91659999999999997</v>
      </c>
      <c r="H3339">
        <v>0.91659999999999997</v>
      </c>
      <c r="I3339">
        <v>0.91659999999999997</v>
      </c>
      <c r="J3339">
        <v>0.91659999999999997</v>
      </c>
      <c r="K3339">
        <v>0.91659999999999997</v>
      </c>
      <c r="L3339">
        <v>0.91659999999999997</v>
      </c>
    </row>
    <row r="3340" spans="1:12" x14ac:dyDescent="0.45">
      <c r="A3340" t="s">
        <v>2028</v>
      </c>
      <c r="B3340">
        <v>2014</v>
      </c>
      <c r="C3340" t="s">
        <v>2005</v>
      </c>
      <c r="D3340">
        <v>2.3831000000000002</v>
      </c>
      <c r="E3340">
        <v>2.3831000000000002</v>
      </c>
      <c r="F3340">
        <v>2.3831000000000002</v>
      </c>
      <c r="G3340">
        <v>2.3831000000000002</v>
      </c>
      <c r="H3340">
        <v>2.3831000000000002</v>
      </c>
      <c r="I3340">
        <v>2.3831000000000002</v>
      </c>
      <c r="J3340">
        <v>2.3831000000000002</v>
      </c>
      <c r="K3340">
        <v>2.3831000000000002</v>
      </c>
      <c r="L3340">
        <v>2.3831000000000002</v>
      </c>
    </row>
    <row r="3341" spans="1:12" x14ac:dyDescent="0.45">
      <c r="A3341" t="s">
        <v>2029</v>
      </c>
      <c r="B3341">
        <v>2014</v>
      </c>
      <c r="C3341" t="s">
        <v>2010</v>
      </c>
      <c r="D3341">
        <v>5.2999999999999999E-2</v>
      </c>
      <c r="E3341">
        <v>5.2999999999999999E-2</v>
      </c>
      <c r="F3341">
        <v>5.2999999999999999E-2</v>
      </c>
      <c r="G3341">
        <v>5.2999999999999999E-2</v>
      </c>
      <c r="H3341">
        <v>5.2999999999999999E-2</v>
      </c>
      <c r="I3341">
        <v>5.2999999999999999E-2</v>
      </c>
      <c r="J3341">
        <v>5.2999999999999999E-2</v>
      </c>
      <c r="K3341">
        <v>5.2999999999999999E-2</v>
      </c>
      <c r="L3341">
        <v>5.2999999999999999E-2</v>
      </c>
    </row>
    <row r="3342" spans="1:12" x14ac:dyDescent="0.45">
      <c r="A3342" t="s">
        <v>2029</v>
      </c>
      <c r="B3342">
        <v>2014</v>
      </c>
      <c r="C3342" t="s">
        <v>2006</v>
      </c>
      <c r="D3342">
        <v>0.27750000000000002</v>
      </c>
      <c r="E3342">
        <v>0.27750000000000002</v>
      </c>
      <c r="F3342">
        <v>0.27750000000000002</v>
      </c>
      <c r="G3342">
        <v>0.27750000000000002</v>
      </c>
      <c r="H3342">
        <v>0.27750000000000002</v>
      </c>
      <c r="I3342">
        <v>0.27750000000000002</v>
      </c>
      <c r="J3342">
        <v>0.27750000000000002</v>
      </c>
      <c r="K3342">
        <v>0.27750000000000002</v>
      </c>
      <c r="L3342">
        <v>0.27750000000000002</v>
      </c>
    </row>
    <row r="3343" spans="1:12" x14ac:dyDescent="0.45">
      <c r="A3343" t="s">
        <v>2029</v>
      </c>
      <c r="B3343">
        <v>2014</v>
      </c>
      <c r="C3343" t="s">
        <v>2011</v>
      </c>
      <c r="D3343">
        <v>1.0699999999999999E-2</v>
      </c>
      <c r="E3343">
        <v>1.0699999999999999E-2</v>
      </c>
      <c r="F3343">
        <v>1.0699999999999999E-2</v>
      </c>
      <c r="G3343">
        <v>1.0699999999999999E-2</v>
      </c>
      <c r="H3343">
        <v>1.0699999999999999E-2</v>
      </c>
      <c r="I3343">
        <v>1.0699999999999999E-2</v>
      </c>
      <c r="J3343">
        <v>1.0699999999999999E-2</v>
      </c>
      <c r="K3343">
        <v>1.0699999999999999E-2</v>
      </c>
      <c r="L3343">
        <v>1.0699999999999999E-2</v>
      </c>
    </row>
    <row r="3344" spans="1:12" x14ac:dyDescent="0.45">
      <c r="A3344" t="s">
        <v>2029</v>
      </c>
      <c r="B3344">
        <v>2014</v>
      </c>
      <c r="C3344" t="s">
        <v>2009</v>
      </c>
      <c r="D3344">
        <v>0.1381</v>
      </c>
      <c r="E3344">
        <v>0.1381</v>
      </c>
      <c r="F3344">
        <v>0.1381</v>
      </c>
      <c r="G3344">
        <v>0.1381</v>
      </c>
      <c r="H3344">
        <v>0.1381</v>
      </c>
      <c r="I3344">
        <v>0.1381</v>
      </c>
      <c r="J3344">
        <v>0.1381</v>
      </c>
      <c r="K3344">
        <v>0.1381</v>
      </c>
      <c r="L3344">
        <v>0.1381</v>
      </c>
    </row>
    <row r="3345" spans="1:12" x14ac:dyDescent="0.45">
      <c r="A3345" t="s">
        <v>2029</v>
      </c>
      <c r="B3345">
        <v>2014</v>
      </c>
      <c r="C3345" t="s">
        <v>2008</v>
      </c>
      <c r="D3345">
        <v>0.2021</v>
      </c>
      <c r="E3345">
        <v>0.2021</v>
      </c>
      <c r="F3345">
        <v>0.2021</v>
      </c>
      <c r="G3345">
        <v>0.2021</v>
      </c>
      <c r="H3345">
        <v>0.2021</v>
      </c>
      <c r="I3345">
        <v>0.2021</v>
      </c>
      <c r="J3345">
        <v>0.2021</v>
      </c>
      <c r="K3345">
        <v>0.2021</v>
      </c>
      <c r="L3345">
        <v>0.2021</v>
      </c>
    </row>
    <row r="3346" spans="1:12" x14ac:dyDescent="0.45">
      <c r="A3346" t="s">
        <v>2029</v>
      </c>
      <c r="B3346">
        <v>2014</v>
      </c>
      <c r="C3346" t="s">
        <v>2007</v>
      </c>
      <c r="D3346">
        <v>9.4999999999999998E-3</v>
      </c>
      <c r="E3346">
        <v>9.4999999999999998E-3</v>
      </c>
      <c r="F3346">
        <v>9.4999999999999998E-3</v>
      </c>
      <c r="G3346">
        <v>9.4999999999999998E-3</v>
      </c>
      <c r="H3346">
        <v>9.4999999999999998E-3</v>
      </c>
      <c r="I3346">
        <v>9.4999999999999998E-3</v>
      </c>
      <c r="J3346">
        <v>9.4999999999999998E-3</v>
      </c>
      <c r="K3346">
        <v>9.4999999999999998E-3</v>
      </c>
      <c r="L3346">
        <v>9.4999999999999998E-3</v>
      </c>
    </row>
    <row r="3347" spans="1:12" x14ac:dyDescent="0.45">
      <c r="A3347" t="s">
        <v>2029</v>
      </c>
      <c r="B3347">
        <v>2014</v>
      </c>
      <c r="C3347" t="s">
        <v>2005</v>
      </c>
      <c r="D3347">
        <v>0.69099999999999995</v>
      </c>
      <c r="E3347">
        <v>0.69099999999999995</v>
      </c>
      <c r="F3347">
        <v>0.69099999999999995</v>
      </c>
      <c r="G3347">
        <v>0.69099999999999995</v>
      </c>
      <c r="H3347">
        <v>0.69099999999999995</v>
      </c>
      <c r="I3347">
        <v>0.69099999999999995</v>
      </c>
      <c r="J3347">
        <v>0.69099999999999995</v>
      </c>
      <c r="K3347">
        <v>0.69099999999999995</v>
      </c>
      <c r="L3347">
        <v>0.69099999999999995</v>
      </c>
    </row>
    <row r="3348" spans="1:12" x14ac:dyDescent="0.45">
      <c r="A3348" t="s">
        <v>2030</v>
      </c>
      <c r="B3348">
        <v>2014</v>
      </c>
      <c r="C3348" t="s">
        <v>2005</v>
      </c>
      <c r="D3348">
        <v>3.0259</v>
      </c>
      <c r="E3348">
        <v>3.0259</v>
      </c>
      <c r="F3348">
        <v>3.0259</v>
      </c>
      <c r="G3348">
        <v>3.0259</v>
      </c>
      <c r="H3348">
        <v>3.0259</v>
      </c>
      <c r="I3348">
        <v>3.0259</v>
      </c>
      <c r="J3348">
        <v>3.0259</v>
      </c>
      <c r="K3348">
        <v>3.0259</v>
      </c>
      <c r="L3348">
        <v>3.0259</v>
      </c>
    </row>
    <row r="3349" spans="1:12" x14ac:dyDescent="0.45">
      <c r="A3349" t="s">
        <v>2030</v>
      </c>
      <c r="B3349">
        <v>2014</v>
      </c>
      <c r="C3349" t="s">
        <v>2007</v>
      </c>
      <c r="D3349">
        <v>4.24E-2</v>
      </c>
      <c r="E3349">
        <v>4.24E-2</v>
      </c>
      <c r="F3349">
        <v>4.24E-2</v>
      </c>
      <c r="G3349">
        <v>4.24E-2</v>
      </c>
      <c r="H3349">
        <v>4.24E-2</v>
      </c>
      <c r="I3349">
        <v>4.24E-2</v>
      </c>
      <c r="J3349">
        <v>4.24E-2</v>
      </c>
      <c r="K3349">
        <v>4.24E-2</v>
      </c>
      <c r="L3349">
        <v>4.24E-2</v>
      </c>
    </row>
    <row r="3350" spans="1:12" x14ac:dyDescent="0.45">
      <c r="A3350" t="s">
        <v>2030</v>
      </c>
      <c r="B3350">
        <v>2014</v>
      </c>
      <c r="C3350" t="s">
        <v>2011</v>
      </c>
      <c r="D3350">
        <v>4.7699999999999999E-2</v>
      </c>
      <c r="E3350">
        <v>4.7699999999999999E-2</v>
      </c>
      <c r="F3350">
        <v>4.7699999999999999E-2</v>
      </c>
      <c r="G3350">
        <v>4.7699999999999999E-2</v>
      </c>
      <c r="H3350">
        <v>4.7699999999999999E-2</v>
      </c>
      <c r="I3350">
        <v>4.7699999999999999E-2</v>
      </c>
      <c r="J3350">
        <v>4.7699999999999999E-2</v>
      </c>
      <c r="K3350">
        <v>4.7699999999999999E-2</v>
      </c>
      <c r="L3350">
        <v>4.7699999999999999E-2</v>
      </c>
    </row>
    <row r="3351" spans="1:12" x14ac:dyDescent="0.45">
      <c r="A3351" t="s">
        <v>2030</v>
      </c>
      <c r="B3351">
        <v>2014</v>
      </c>
      <c r="C3351" t="s">
        <v>2009</v>
      </c>
      <c r="D3351">
        <v>0.67310000000000003</v>
      </c>
      <c r="E3351">
        <v>0.67310000000000003</v>
      </c>
      <c r="F3351">
        <v>0.67310000000000003</v>
      </c>
      <c r="G3351">
        <v>0.67310000000000003</v>
      </c>
      <c r="H3351">
        <v>0.67310000000000003</v>
      </c>
      <c r="I3351">
        <v>0.67310000000000003</v>
      </c>
      <c r="J3351">
        <v>0.67310000000000003</v>
      </c>
      <c r="K3351">
        <v>0.67310000000000003</v>
      </c>
      <c r="L3351">
        <v>0.67310000000000003</v>
      </c>
    </row>
    <row r="3352" spans="1:12" x14ac:dyDescent="0.45">
      <c r="A3352" t="s">
        <v>2030</v>
      </c>
      <c r="B3352">
        <v>2014</v>
      </c>
      <c r="C3352" t="s">
        <v>2010</v>
      </c>
      <c r="D3352">
        <v>0.23569999999999999</v>
      </c>
      <c r="E3352">
        <v>0.23569999999999999</v>
      </c>
      <c r="F3352">
        <v>0.23569999999999999</v>
      </c>
      <c r="G3352">
        <v>0.23569999999999999</v>
      </c>
      <c r="H3352">
        <v>0.23569999999999999</v>
      </c>
      <c r="I3352">
        <v>0.23569999999999999</v>
      </c>
      <c r="J3352">
        <v>0.23569999999999999</v>
      </c>
      <c r="K3352">
        <v>0.23569999999999999</v>
      </c>
      <c r="L3352">
        <v>0.23569999999999999</v>
      </c>
    </row>
    <row r="3353" spans="1:12" x14ac:dyDescent="0.45">
      <c r="A3353" t="s">
        <v>2030</v>
      </c>
      <c r="B3353">
        <v>2014</v>
      </c>
      <c r="C3353" t="s">
        <v>2008</v>
      </c>
      <c r="D3353">
        <v>0.8982</v>
      </c>
      <c r="E3353">
        <v>0.8982</v>
      </c>
      <c r="F3353">
        <v>0.8982</v>
      </c>
      <c r="G3353">
        <v>0.8982</v>
      </c>
      <c r="H3353">
        <v>0.8982</v>
      </c>
      <c r="I3353">
        <v>0.8982</v>
      </c>
      <c r="J3353">
        <v>0.8982</v>
      </c>
      <c r="K3353">
        <v>0.8982</v>
      </c>
      <c r="L3353">
        <v>0.8982</v>
      </c>
    </row>
    <row r="3354" spans="1:12" x14ac:dyDescent="0.45">
      <c r="A3354" t="s">
        <v>2030</v>
      </c>
      <c r="B3354">
        <v>2014</v>
      </c>
      <c r="C3354" t="s">
        <v>2006</v>
      </c>
      <c r="D3354">
        <v>1.1288</v>
      </c>
      <c r="E3354">
        <v>1.1288</v>
      </c>
      <c r="F3354">
        <v>1.1288</v>
      </c>
      <c r="G3354">
        <v>1.1288</v>
      </c>
      <c r="H3354">
        <v>1.1288</v>
      </c>
      <c r="I3354">
        <v>1.1288</v>
      </c>
      <c r="J3354">
        <v>1.1288</v>
      </c>
      <c r="K3354">
        <v>1.1288</v>
      </c>
      <c r="L3354">
        <v>1.1288</v>
      </c>
    </row>
    <row r="3355" spans="1:12" x14ac:dyDescent="0.45">
      <c r="A3355" t="s">
        <v>2031</v>
      </c>
      <c r="B3355">
        <v>2014</v>
      </c>
      <c r="C3355" t="s">
        <v>2007</v>
      </c>
      <c r="D3355">
        <v>4.6399999999999997E-2</v>
      </c>
      <c r="E3355">
        <v>4.6399999999999997E-2</v>
      </c>
      <c r="F3355">
        <v>4.6399999999999997E-2</v>
      </c>
      <c r="G3355">
        <v>4.6399999999999997E-2</v>
      </c>
      <c r="H3355">
        <v>4.6399999999999997E-2</v>
      </c>
      <c r="I3355">
        <v>4.6399999999999997E-2</v>
      </c>
      <c r="J3355">
        <v>4.6399999999999997E-2</v>
      </c>
      <c r="K3355">
        <v>4.6399999999999997E-2</v>
      </c>
      <c r="L3355">
        <v>4.6399999999999997E-2</v>
      </c>
    </row>
    <row r="3356" spans="1:12" x14ac:dyDescent="0.45">
      <c r="A3356" t="s">
        <v>2031</v>
      </c>
      <c r="B3356">
        <v>2014</v>
      </c>
      <c r="C3356" t="s">
        <v>2011</v>
      </c>
      <c r="D3356">
        <v>5.2299999999999999E-2</v>
      </c>
      <c r="E3356">
        <v>5.2299999999999999E-2</v>
      </c>
      <c r="F3356">
        <v>5.2299999999999999E-2</v>
      </c>
      <c r="G3356">
        <v>5.2299999999999999E-2</v>
      </c>
      <c r="H3356">
        <v>5.2299999999999999E-2</v>
      </c>
      <c r="I3356">
        <v>5.2299999999999999E-2</v>
      </c>
      <c r="J3356">
        <v>5.2299999999999999E-2</v>
      </c>
      <c r="K3356">
        <v>5.2299999999999999E-2</v>
      </c>
      <c r="L3356">
        <v>5.2299999999999999E-2</v>
      </c>
    </row>
    <row r="3357" spans="1:12" x14ac:dyDescent="0.45">
      <c r="A3357" t="s">
        <v>2031</v>
      </c>
      <c r="B3357">
        <v>2014</v>
      </c>
      <c r="C3357" t="s">
        <v>2006</v>
      </c>
      <c r="D3357">
        <v>1.1180000000000001</v>
      </c>
      <c r="E3357">
        <v>1.1180000000000001</v>
      </c>
      <c r="F3357">
        <v>1.1180000000000001</v>
      </c>
      <c r="G3357">
        <v>1.1180000000000001</v>
      </c>
      <c r="H3357">
        <v>1.1180000000000001</v>
      </c>
      <c r="I3357">
        <v>1.1180000000000001</v>
      </c>
      <c r="J3357">
        <v>1.1180000000000001</v>
      </c>
      <c r="K3357">
        <v>1.1180000000000001</v>
      </c>
      <c r="L3357">
        <v>1.1180000000000001</v>
      </c>
    </row>
    <row r="3358" spans="1:12" x14ac:dyDescent="0.45">
      <c r="A3358" t="s">
        <v>2031</v>
      </c>
      <c r="B3358">
        <v>2014</v>
      </c>
      <c r="C3358" t="s">
        <v>2008</v>
      </c>
      <c r="D3358">
        <v>0.98429999999999995</v>
      </c>
      <c r="E3358">
        <v>0.98429999999999995</v>
      </c>
      <c r="F3358">
        <v>0.98429999999999995</v>
      </c>
      <c r="G3358">
        <v>0.98429999999999995</v>
      </c>
      <c r="H3358">
        <v>0.98429999999999995</v>
      </c>
      <c r="I3358">
        <v>0.98429999999999995</v>
      </c>
      <c r="J3358">
        <v>0.98429999999999995</v>
      </c>
      <c r="K3358">
        <v>0.98429999999999995</v>
      </c>
      <c r="L3358">
        <v>0.98429999999999995</v>
      </c>
    </row>
    <row r="3359" spans="1:12" x14ac:dyDescent="0.45">
      <c r="A3359" t="s">
        <v>2031</v>
      </c>
      <c r="B3359">
        <v>2014</v>
      </c>
      <c r="C3359" t="s">
        <v>2010</v>
      </c>
      <c r="D3359">
        <v>0.25829999999999997</v>
      </c>
      <c r="E3359">
        <v>0.25829999999999997</v>
      </c>
      <c r="F3359">
        <v>0.25829999999999997</v>
      </c>
      <c r="G3359">
        <v>0.25829999999999997</v>
      </c>
      <c r="H3359">
        <v>0.25829999999999997</v>
      </c>
      <c r="I3359">
        <v>0.25829999999999997</v>
      </c>
      <c r="J3359">
        <v>0.25829999999999997</v>
      </c>
      <c r="K3359">
        <v>0.25829999999999997</v>
      </c>
      <c r="L3359">
        <v>0.25829999999999997</v>
      </c>
    </row>
    <row r="3360" spans="1:12" x14ac:dyDescent="0.45">
      <c r="A3360" t="s">
        <v>2031</v>
      </c>
      <c r="B3360">
        <v>2014</v>
      </c>
      <c r="C3360" t="s">
        <v>2005</v>
      </c>
      <c r="D3360">
        <v>3.0647000000000002</v>
      </c>
      <c r="E3360">
        <v>3.0647000000000002</v>
      </c>
      <c r="F3360">
        <v>3.0647000000000002</v>
      </c>
      <c r="G3360">
        <v>3.0647000000000002</v>
      </c>
      <c r="H3360">
        <v>3.0647000000000002</v>
      </c>
      <c r="I3360">
        <v>3.0647000000000002</v>
      </c>
      <c r="J3360">
        <v>3.0647000000000002</v>
      </c>
      <c r="K3360">
        <v>3.0647000000000002</v>
      </c>
      <c r="L3360">
        <v>3.0647000000000002</v>
      </c>
    </row>
    <row r="3361" spans="1:12" x14ac:dyDescent="0.45">
      <c r="A3361" t="s">
        <v>2031</v>
      </c>
      <c r="B3361">
        <v>2014</v>
      </c>
      <c r="C3361" t="s">
        <v>2009</v>
      </c>
      <c r="D3361">
        <v>0.60529999999999995</v>
      </c>
      <c r="E3361">
        <v>0.60529999999999995</v>
      </c>
      <c r="F3361">
        <v>0.60529999999999995</v>
      </c>
      <c r="G3361">
        <v>0.60529999999999995</v>
      </c>
      <c r="H3361">
        <v>0.60529999999999995</v>
      </c>
      <c r="I3361">
        <v>0.60529999999999995</v>
      </c>
      <c r="J3361">
        <v>0.60529999999999995</v>
      </c>
      <c r="K3361">
        <v>0.60529999999999995</v>
      </c>
      <c r="L3361">
        <v>0.60529999999999995</v>
      </c>
    </row>
    <row r="3362" spans="1:12" x14ac:dyDescent="0.45">
      <c r="A3362" t="s">
        <v>2032</v>
      </c>
      <c r="B3362">
        <v>2014</v>
      </c>
      <c r="C3362" t="s">
        <v>2008</v>
      </c>
      <c r="D3362">
        <v>1.5442</v>
      </c>
      <c r="E3362">
        <v>1.5442</v>
      </c>
      <c r="F3362">
        <v>1.5442</v>
      </c>
      <c r="G3362">
        <v>1.5442</v>
      </c>
      <c r="H3362">
        <v>1.5442</v>
      </c>
      <c r="I3362">
        <v>1.5442</v>
      </c>
      <c r="J3362">
        <v>1.5442</v>
      </c>
      <c r="K3362">
        <v>1.5442</v>
      </c>
      <c r="L3362">
        <v>1.5442</v>
      </c>
    </row>
    <row r="3363" spans="1:12" x14ac:dyDescent="0.45">
      <c r="A3363" t="s">
        <v>2032</v>
      </c>
      <c r="B3363">
        <v>2014</v>
      </c>
      <c r="C3363" t="s">
        <v>2010</v>
      </c>
      <c r="D3363">
        <v>0.4052</v>
      </c>
      <c r="E3363">
        <v>0.4052</v>
      </c>
      <c r="F3363">
        <v>0.4052</v>
      </c>
      <c r="G3363">
        <v>0.4052</v>
      </c>
      <c r="H3363">
        <v>0.4052</v>
      </c>
      <c r="I3363">
        <v>0.4052</v>
      </c>
      <c r="J3363">
        <v>0.4052</v>
      </c>
      <c r="K3363">
        <v>0.4052</v>
      </c>
      <c r="L3363">
        <v>0.4052</v>
      </c>
    </row>
    <row r="3364" spans="1:12" x14ac:dyDescent="0.45">
      <c r="A3364" t="s">
        <v>2032</v>
      </c>
      <c r="B3364">
        <v>2014</v>
      </c>
      <c r="C3364" t="s">
        <v>2006</v>
      </c>
      <c r="D3364">
        <v>1.9626999999999999</v>
      </c>
      <c r="E3364">
        <v>1.9626999999999999</v>
      </c>
      <c r="F3364">
        <v>1.9626999999999999</v>
      </c>
      <c r="G3364">
        <v>1.9626999999999999</v>
      </c>
      <c r="H3364">
        <v>1.9626999999999999</v>
      </c>
      <c r="I3364">
        <v>1.9626999999999999</v>
      </c>
      <c r="J3364">
        <v>1.9626999999999999</v>
      </c>
      <c r="K3364">
        <v>1.9626999999999999</v>
      </c>
      <c r="L3364">
        <v>1.9626999999999999</v>
      </c>
    </row>
    <row r="3365" spans="1:12" x14ac:dyDescent="0.45">
      <c r="A3365" t="s">
        <v>2032</v>
      </c>
      <c r="B3365">
        <v>2014</v>
      </c>
      <c r="C3365" t="s">
        <v>2009</v>
      </c>
      <c r="D3365">
        <v>1.1495</v>
      </c>
      <c r="E3365">
        <v>1.1495</v>
      </c>
      <c r="F3365">
        <v>1.1495</v>
      </c>
      <c r="G3365">
        <v>1.1495</v>
      </c>
      <c r="H3365">
        <v>1.1495</v>
      </c>
      <c r="I3365">
        <v>1.1495</v>
      </c>
      <c r="J3365">
        <v>1.1495</v>
      </c>
      <c r="K3365">
        <v>1.1495</v>
      </c>
      <c r="L3365">
        <v>1.1495</v>
      </c>
    </row>
    <row r="3366" spans="1:12" x14ac:dyDescent="0.45">
      <c r="A3366" t="s">
        <v>2032</v>
      </c>
      <c r="B3366">
        <v>2014</v>
      </c>
      <c r="C3366" t="s">
        <v>2007</v>
      </c>
      <c r="D3366">
        <v>7.2800000000000004E-2</v>
      </c>
      <c r="E3366">
        <v>7.2800000000000004E-2</v>
      </c>
      <c r="F3366">
        <v>7.2800000000000004E-2</v>
      </c>
      <c r="G3366">
        <v>7.2800000000000004E-2</v>
      </c>
      <c r="H3366">
        <v>7.2800000000000004E-2</v>
      </c>
      <c r="I3366">
        <v>7.2800000000000004E-2</v>
      </c>
      <c r="J3366">
        <v>7.2800000000000004E-2</v>
      </c>
      <c r="K3366">
        <v>7.2800000000000004E-2</v>
      </c>
      <c r="L3366">
        <v>7.2800000000000004E-2</v>
      </c>
    </row>
    <row r="3367" spans="1:12" x14ac:dyDescent="0.45">
      <c r="A3367" t="s">
        <v>2032</v>
      </c>
      <c r="B3367">
        <v>2014</v>
      </c>
      <c r="C3367" t="s">
        <v>2011</v>
      </c>
      <c r="D3367">
        <v>8.2000000000000003E-2</v>
      </c>
      <c r="E3367">
        <v>8.2000000000000003E-2</v>
      </c>
      <c r="F3367">
        <v>8.2000000000000003E-2</v>
      </c>
      <c r="G3367">
        <v>8.2000000000000003E-2</v>
      </c>
      <c r="H3367">
        <v>8.2000000000000003E-2</v>
      </c>
      <c r="I3367">
        <v>8.2000000000000003E-2</v>
      </c>
      <c r="J3367">
        <v>8.2000000000000003E-2</v>
      </c>
      <c r="K3367">
        <v>8.2000000000000003E-2</v>
      </c>
      <c r="L3367">
        <v>8.2000000000000003E-2</v>
      </c>
    </row>
    <row r="3368" spans="1:12" x14ac:dyDescent="0.45">
      <c r="A3368" t="s">
        <v>2032</v>
      </c>
      <c r="B3368">
        <v>2014</v>
      </c>
      <c r="C3368" t="s">
        <v>2005</v>
      </c>
      <c r="D3368">
        <v>5.2164999999999999</v>
      </c>
      <c r="E3368">
        <v>5.2164999999999999</v>
      </c>
      <c r="F3368">
        <v>5.2164999999999999</v>
      </c>
      <c r="G3368">
        <v>5.2164999999999999</v>
      </c>
      <c r="H3368">
        <v>5.2164999999999999</v>
      </c>
      <c r="I3368">
        <v>5.2164999999999999</v>
      </c>
      <c r="J3368">
        <v>5.2164999999999999</v>
      </c>
      <c r="K3368">
        <v>5.2164999999999999</v>
      </c>
      <c r="L3368">
        <v>5.2164999999999999</v>
      </c>
    </row>
    <row r="3369" spans="1:12" x14ac:dyDescent="0.45">
      <c r="A3369" t="s">
        <v>2033</v>
      </c>
      <c r="B3369">
        <v>2014</v>
      </c>
      <c r="C3369" t="s">
        <v>2005</v>
      </c>
      <c r="D3369">
        <v>2.8416000000000001</v>
      </c>
      <c r="E3369">
        <v>2.8416000000000001</v>
      </c>
      <c r="F3369">
        <v>2.8416000000000001</v>
      </c>
      <c r="G3369">
        <v>2.8416000000000001</v>
      </c>
      <c r="H3369">
        <v>2.8416000000000001</v>
      </c>
      <c r="I3369">
        <v>2.8416000000000001</v>
      </c>
      <c r="J3369">
        <v>2.8416000000000001</v>
      </c>
      <c r="K3369">
        <v>2.8416000000000001</v>
      </c>
      <c r="L3369">
        <v>2.8416000000000001</v>
      </c>
    </row>
    <row r="3370" spans="1:12" x14ac:dyDescent="0.45">
      <c r="A3370" t="s">
        <v>2033</v>
      </c>
      <c r="B3370">
        <v>2014</v>
      </c>
      <c r="C3370" t="s">
        <v>2007</v>
      </c>
      <c r="D3370">
        <v>3.8699999999999998E-2</v>
      </c>
      <c r="E3370">
        <v>3.8699999999999998E-2</v>
      </c>
      <c r="F3370">
        <v>3.8699999999999998E-2</v>
      </c>
      <c r="G3370">
        <v>3.8699999999999998E-2</v>
      </c>
      <c r="H3370">
        <v>3.8699999999999998E-2</v>
      </c>
      <c r="I3370">
        <v>3.8699999999999998E-2</v>
      </c>
      <c r="J3370">
        <v>3.8699999999999998E-2</v>
      </c>
      <c r="K3370">
        <v>3.8699999999999998E-2</v>
      </c>
      <c r="L3370">
        <v>3.8699999999999998E-2</v>
      </c>
    </row>
    <row r="3371" spans="1:12" x14ac:dyDescent="0.45">
      <c r="A3371" t="s">
        <v>2033</v>
      </c>
      <c r="B3371">
        <v>2014</v>
      </c>
      <c r="C3371" t="s">
        <v>2006</v>
      </c>
      <c r="D3371">
        <v>1.1162000000000001</v>
      </c>
      <c r="E3371">
        <v>1.1162000000000001</v>
      </c>
      <c r="F3371">
        <v>1.1162000000000001</v>
      </c>
      <c r="G3371">
        <v>1.1162000000000001</v>
      </c>
      <c r="H3371">
        <v>1.1162000000000001</v>
      </c>
      <c r="I3371">
        <v>1.1162000000000001</v>
      </c>
      <c r="J3371">
        <v>1.1162000000000001</v>
      </c>
      <c r="K3371">
        <v>1.1162000000000001</v>
      </c>
      <c r="L3371">
        <v>1.1162000000000001</v>
      </c>
    </row>
    <row r="3372" spans="1:12" x14ac:dyDescent="0.45">
      <c r="A3372" t="s">
        <v>2033</v>
      </c>
      <c r="B3372">
        <v>2014</v>
      </c>
      <c r="C3372" t="s">
        <v>2009</v>
      </c>
      <c r="D3372">
        <v>0.60680000000000001</v>
      </c>
      <c r="E3372">
        <v>0.60680000000000001</v>
      </c>
      <c r="F3372">
        <v>0.60680000000000001</v>
      </c>
      <c r="G3372">
        <v>0.60680000000000001</v>
      </c>
      <c r="H3372">
        <v>0.60680000000000001</v>
      </c>
      <c r="I3372">
        <v>0.60680000000000001</v>
      </c>
      <c r="J3372">
        <v>0.60680000000000001</v>
      </c>
      <c r="K3372">
        <v>0.60680000000000001</v>
      </c>
      <c r="L3372">
        <v>0.60680000000000001</v>
      </c>
    </row>
    <row r="3373" spans="1:12" x14ac:dyDescent="0.45">
      <c r="A3373" t="s">
        <v>2033</v>
      </c>
      <c r="B3373">
        <v>2014</v>
      </c>
      <c r="C3373" t="s">
        <v>2011</v>
      </c>
      <c r="D3373">
        <v>4.36E-2</v>
      </c>
      <c r="E3373">
        <v>4.36E-2</v>
      </c>
      <c r="F3373">
        <v>4.36E-2</v>
      </c>
      <c r="G3373">
        <v>4.36E-2</v>
      </c>
      <c r="H3373">
        <v>4.36E-2</v>
      </c>
      <c r="I3373">
        <v>4.36E-2</v>
      </c>
      <c r="J3373">
        <v>4.36E-2</v>
      </c>
      <c r="K3373">
        <v>4.36E-2</v>
      </c>
      <c r="L3373">
        <v>4.36E-2</v>
      </c>
    </row>
    <row r="3374" spans="1:12" x14ac:dyDescent="0.45">
      <c r="A3374" t="s">
        <v>2033</v>
      </c>
      <c r="B3374">
        <v>2014</v>
      </c>
      <c r="C3374" t="s">
        <v>2008</v>
      </c>
      <c r="D3374">
        <v>0.82089999999999996</v>
      </c>
      <c r="E3374">
        <v>0.82089999999999996</v>
      </c>
      <c r="F3374">
        <v>0.82089999999999996</v>
      </c>
      <c r="G3374">
        <v>0.82089999999999996</v>
      </c>
      <c r="H3374">
        <v>0.82089999999999996</v>
      </c>
      <c r="I3374">
        <v>0.82089999999999996</v>
      </c>
      <c r="J3374">
        <v>0.82089999999999996</v>
      </c>
      <c r="K3374">
        <v>0.82089999999999996</v>
      </c>
      <c r="L3374">
        <v>0.82089999999999996</v>
      </c>
    </row>
    <row r="3375" spans="1:12" x14ac:dyDescent="0.45">
      <c r="A3375" t="s">
        <v>2033</v>
      </c>
      <c r="B3375">
        <v>2014</v>
      </c>
      <c r="C3375" t="s">
        <v>2010</v>
      </c>
      <c r="D3375">
        <v>0.21540000000000001</v>
      </c>
      <c r="E3375">
        <v>0.21540000000000001</v>
      </c>
      <c r="F3375">
        <v>0.21540000000000001</v>
      </c>
      <c r="G3375">
        <v>0.21540000000000001</v>
      </c>
      <c r="H3375">
        <v>0.21540000000000001</v>
      </c>
      <c r="I3375">
        <v>0.21540000000000001</v>
      </c>
      <c r="J3375">
        <v>0.21540000000000001</v>
      </c>
      <c r="K3375">
        <v>0.21540000000000001</v>
      </c>
      <c r="L3375">
        <v>0.21540000000000001</v>
      </c>
    </row>
    <row r="3376" spans="1:12" x14ac:dyDescent="0.45">
      <c r="A3376" t="s">
        <v>2034</v>
      </c>
      <c r="B3376">
        <v>2014</v>
      </c>
      <c r="C3376" t="s">
        <v>2006</v>
      </c>
      <c r="D3376">
        <v>0.73089999999999999</v>
      </c>
      <c r="E3376">
        <v>0.73089999999999999</v>
      </c>
      <c r="F3376">
        <v>0.73089999999999999</v>
      </c>
      <c r="G3376">
        <v>0.73089999999999999</v>
      </c>
      <c r="H3376">
        <v>0.73089999999999999</v>
      </c>
      <c r="I3376">
        <v>0.73089999999999999</v>
      </c>
      <c r="J3376">
        <v>0.73089999999999999</v>
      </c>
      <c r="K3376">
        <v>0.73089999999999999</v>
      </c>
      <c r="L3376">
        <v>0.73089999999999999</v>
      </c>
    </row>
    <row r="3377" spans="1:12" x14ac:dyDescent="0.45">
      <c r="A3377" t="s">
        <v>2034</v>
      </c>
      <c r="B3377">
        <v>2014</v>
      </c>
      <c r="C3377" t="s">
        <v>2005</v>
      </c>
      <c r="D3377">
        <v>1.6766000000000001</v>
      </c>
      <c r="E3377">
        <v>1.6766000000000001</v>
      </c>
      <c r="F3377">
        <v>1.6766000000000001</v>
      </c>
      <c r="G3377">
        <v>1.6766000000000001</v>
      </c>
      <c r="H3377">
        <v>1.6766000000000001</v>
      </c>
      <c r="I3377">
        <v>1.6766000000000001</v>
      </c>
      <c r="J3377">
        <v>1.6766000000000001</v>
      </c>
      <c r="K3377">
        <v>1.6766000000000001</v>
      </c>
      <c r="L3377">
        <v>1.6766000000000001</v>
      </c>
    </row>
    <row r="3378" spans="1:12" x14ac:dyDescent="0.45">
      <c r="A3378" t="s">
        <v>2034</v>
      </c>
      <c r="B3378">
        <v>2014</v>
      </c>
      <c r="C3378" t="s">
        <v>2010</v>
      </c>
      <c r="D3378">
        <v>0.1153</v>
      </c>
      <c r="E3378">
        <v>0.1153</v>
      </c>
      <c r="F3378">
        <v>0.1153</v>
      </c>
      <c r="G3378">
        <v>0.1153</v>
      </c>
      <c r="H3378">
        <v>0.1153</v>
      </c>
      <c r="I3378">
        <v>0.1153</v>
      </c>
      <c r="J3378">
        <v>0.1153</v>
      </c>
      <c r="K3378">
        <v>0.1153</v>
      </c>
      <c r="L3378">
        <v>0.1153</v>
      </c>
    </row>
    <row r="3379" spans="1:12" x14ac:dyDescent="0.45">
      <c r="A3379" t="s">
        <v>2034</v>
      </c>
      <c r="B3379">
        <v>2014</v>
      </c>
      <c r="C3379" t="s">
        <v>2009</v>
      </c>
      <c r="D3379">
        <v>0.34720000000000001</v>
      </c>
      <c r="E3379">
        <v>0.34720000000000001</v>
      </c>
      <c r="F3379">
        <v>0.34720000000000001</v>
      </c>
      <c r="G3379">
        <v>0.34720000000000001</v>
      </c>
      <c r="H3379">
        <v>0.34720000000000001</v>
      </c>
      <c r="I3379">
        <v>0.34720000000000001</v>
      </c>
      <c r="J3379">
        <v>0.34720000000000001</v>
      </c>
      <c r="K3379">
        <v>0.34720000000000001</v>
      </c>
      <c r="L3379">
        <v>0.34720000000000001</v>
      </c>
    </row>
    <row r="3380" spans="1:12" x14ac:dyDescent="0.45">
      <c r="A3380" t="s">
        <v>2034</v>
      </c>
      <c r="B3380">
        <v>2014</v>
      </c>
      <c r="C3380" t="s">
        <v>2008</v>
      </c>
      <c r="D3380">
        <v>0.43930000000000002</v>
      </c>
      <c r="E3380">
        <v>0.43930000000000002</v>
      </c>
      <c r="F3380">
        <v>0.43930000000000002</v>
      </c>
      <c r="G3380">
        <v>0.43930000000000002</v>
      </c>
      <c r="H3380">
        <v>0.43930000000000002</v>
      </c>
      <c r="I3380">
        <v>0.43930000000000002</v>
      </c>
      <c r="J3380">
        <v>0.43930000000000002</v>
      </c>
      <c r="K3380">
        <v>0.43930000000000002</v>
      </c>
      <c r="L3380">
        <v>0.43930000000000002</v>
      </c>
    </row>
    <row r="3381" spans="1:12" x14ac:dyDescent="0.45">
      <c r="A3381" t="s">
        <v>2034</v>
      </c>
      <c r="B3381">
        <v>2014</v>
      </c>
      <c r="C3381" t="s">
        <v>2007</v>
      </c>
      <c r="D3381">
        <v>2.07E-2</v>
      </c>
      <c r="E3381">
        <v>2.07E-2</v>
      </c>
      <c r="F3381">
        <v>2.07E-2</v>
      </c>
      <c r="G3381">
        <v>2.07E-2</v>
      </c>
      <c r="H3381">
        <v>2.07E-2</v>
      </c>
      <c r="I3381">
        <v>2.07E-2</v>
      </c>
      <c r="J3381">
        <v>2.07E-2</v>
      </c>
      <c r="K3381">
        <v>2.07E-2</v>
      </c>
      <c r="L3381">
        <v>2.07E-2</v>
      </c>
    </row>
    <row r="3382" spans="1:12" x14ac:dyDescent="0.45">
      <c r="A3382" t="s">
        <v>2034</v>
      </c>
      <c r="B3382">
        <v>2014</v>
      </c>
      <c r="C3382" t="s">
        <v>2011</v>
      </c>
      <c r="D3382">
        <v>2.3300000000000001E-2</v>
      </c>
      <c r="E3382">
        <v>2.3300000000000001E-2</v>
      </c>
      <c r="F3382">
        <v>2.3300000000000001E-2</v>
      </c>
      <c r="G3382">
        <v>2.3300000000000001E-2</v>
      </c>
      <c r="H3382">
        <v>2.3300000000000001E-2</v>
      </c>
      <c r="I3382">
        <v>2.3300000000000001E-2</v>
      </c>
      <c r="J3382">
        <v>2.3300000000000001E-2</v>
      </c>
      <c r="K3382">
        <v>2.3300000000000001E-2</v>
      </c>
      <c r="L3382">
        <v>2.3300000000000001E-2</v>
      </c>
    </row>
    <row r="3383" spans="1:12" x14ac:dyDescent="0.45">
      <c r="A3383" t="s">
        <v>2035</v>
      </c>
      <c r="B3383">
        <v>2014</v>
      </c>
      <c r="C3383" t="s">
        <v>2007</v>
      </c>
      <c r="D3383">
        <v>4.1599999999999998E-2</v>
      </c>
      <c r="E3383">
        <v>4.1599999999999998E-2</v>
      </c>
      <c r="F3383">
        <v>4.1599999999999998E-2</v>
      </c>
      <c r="G3383">
        <v>4.1599999999999998E-2</v>
      </c>
      <c r="H3383">
        <v>4.1599999999999998E-2</v>
      </c>
      <c r="I3383">
        <v>4.1599999999999998E-2</v>
      </c>
      <c r="J3383">
        <v>4.1599999999999998E-2</v>
      </c>
      <c r="K3383">
        <v>4.1599999999999998E-2</v>
      </c>
      <c r="L3383">
        <v>4.1599999999999998E-2</v>
      </c>
    </row>
    <row r="3384" spans="1:12" x14ac:dyDescent="0.45">
      <c r="A3384" t="s">
        <v>2035</v>
      </c>
      <c r="B3384">
        <v>2014</v>
      </c>
      <c r="C3384" t="s">
        <v>2011</v>
      </c>
      <c r="D3384">
        <v>4.6800000000000001E-2</v>
      </c>
      <c r="E3384">
        <v>4.6800000000000001E-2</v>
      </c>
      <c r="F3384">
        <v>4.6800000000000001E-2</v>
      </c>
      <c r="G3384">
        <v>4.6800000000000001E-2</v>
      </c>
      <c r="H3384">
        <v>4.6800000000000001E-2</v>
      </c>
      <c r="I3384">
        <v>4.6800000000000001E-2</v>
      </c>
      <c r="J3384">
        <v>4.6800000000000001E-2</v>
      </c>
      <c r="K3384">
        <v>4.6800000000000001E-2</v>
      </c>
      <c r="L3384">
        <v>4.6800000000000001E-2</v>
      </c>
    </row>
    <row r="3385" spans="1:12" x14ac:dyDescent="0.45">
      <c r="A3385" t="s">
        <v>2035</v>
      </c>
      <c r="B3385">
        <v>2014</v>
      </c>
      <c r="C3385" t="s">
        <v>2006</v>
      </c>
      <c r="D3385">
        <v>1.2079</v>
      </c>
      <c r="E3385">
        <v>1.2079</v>
      </c>
      <c r="F3385">
        <v>1.2079</v>
      </c>
      <c r="G3385">
        <v>1.2079</v>
      </c>
      <c r="H3385">
        <v>1.2079</v>
      </c>
      <c r="I3385">
        <v>1.2079</v>
      </c>
      <c r="J3385">
        <v>1.2079</v>
      </c>
      <c r="K3385">
        <v>1.2079</v>
      </c>
      <c r="L3385">
        <v>1.2079</v>
      </c>
    </row>
    <row r="3386" spans="1:12" x14ac:dyDescent="0.45">
      <c r="A3386" t="s">
        <v>2035</v>
      </c>
      <c r="B3386">
        <v>2014</v>
      </c>
      <c r="C3386" t="s">
        <v>2009</v>
      </c>
      <c r="D3386">
        <v>0.67669999999999997</v>
      </c>
      <c r="E3386">
        <v>0.67669999999999997</v>
      </c>
      <c r="F3386">
        <v>0.67669999999999997</v>
      </c>
      <c r="G3386">
        <v>0.67669999999999997</v>
      </c>
      <c r="H3386">
        <v>0.67669999999999997</v>
      </c>
      <c r="I3386">
        <v>0.67669999999999997</v>
      </c>
      <c r="J3386">
        <v>0.67669999999999997</v>
      </c>
      <c r="K3386">
        <v>0.67669999999999997</v>
      </c>
      <c r="L3386">
        <v>0.67669999999999997</v>
      </c>
    </row>
    <row r="3387" spans="1:12" x14ac:dyDescent="0.45">
      <c r="A3387" t="s">
        <v>2035</v>
      </c>
      <c r="B3387">
        <v>2014</v>
      </c>
      <c r="C3387" t="s">
        <v>2008</v>
      </c>
      <c r="D3387">
        <v>0.88260000000000005</v>
      </c>
      <c r="E3387">
        <v>0.88260000000000005</v>
      </c>
      <c r="F3387">
        <v>0.88260000000000005</v>
      </c>
      <c r="G3387">
        <v>0.88260000000000005</v>
      </c>
      <c r="H3387">
        <v>0.88260000000000005</v>
      </c>
      <c r="I3387">
        <v>0.88260000000000005</v>
      </c>
      <c r="J3387">
        <v>0.88260000000000005</v>
      </c>
      <c r="K3387">
        <v>0.88260000000000005</v>
      </c>
      <c r="L3387">
        <v>0.88260000000000005</v>
      </c>
    </row>
    <row r="3388" spans="1:12" x14ac:dyDescent="0.45">
      <c r="A3388" t="s">
        <v>2035</v>
      </c>
      <c r="B3388">
        <v>2014</v>
      </c>
      <c r="C3388" t="s">
        <v>2010</v>
      </c>
      <c r="D3388">
        <v>0.2316</v>
      </c>
      <c r="E3388">
        <v>0.2316</v>
      </c>
      <c r="F3388">
        <v>0.2316</v>
      </c>
      <c r="G3388">
        <v>0.2316</v>
      </c>
      <c r="H3388">
        <v>0.2316</v>
      </c>
      <c r="I3388">
        <v>0.2316</v>
      </c>
      <c r="J3388">
        <v>0.2316</v>
      </c>
      <c r="K3388">
        <v>0.2316</v>
      </c>
      <c r="L3388">
        <v>0.2316</v>
      </c>
    </row>
    <row r="3389" spans="1:12" x14ac:dyDescent="0.45">
      <c r="A3389" t="s">
        <v>2035</v>
      </c>
      <c r="B3389">
        <v>2014</v>
      </c>
      <c r="C3389" t="s">
        <v>2005</v>
      </c>
      <c r="D3389">
        <v>3.0872000000000002</v>
      </c>
      <c r="E3389">
        <v>3.0872000000000002</v>
      </c>
      <c r="F3389">
        <v>3.0872000000000002</v>
      </c>
      <c r="G3389">
        <v>3.0872000000000002</v>
      </c>
      <c r="H3389">
        <v>3.0872000000000002</v>
      </c>
      <c r="I3389">
        <v>3.0872000000000002</v>
      </c>
      <c r="J3389">
        <v>3.0872000000000002</v>
      </c>
      <c r="K3389">
        <v>3.0872000000000002</v>
      </c>
      <c r="L3389">
        <v>3.0872000000000002</v>
      </c>
    </row>
    <row r="3390" spans="1:12" x14ac:dyDescent="0.45">
      <c r="A3390" t="s">
        <v>2036</v>
      </c>
      <c r="B3390">
        <v>2014</v>
      </c>
      <c r="C3390" t="s">
        <v>2006</v>
      </c>
      <c r="D3390">
        <v>0.2205</v>
      </c>
      <c r="E3390">
        <v>0.2205</v>
      </c>
      <c r="F3390">
        <v>0.2205</v>
      </c>
      <c r="G3390">
        <v>0.2205</v>
      </c>
      <c r="H3390">
        <v>0.2205</v>
      </c>
      <c r="I3390">
        <v>0.2205</v>
      </c>
      <c r="J3390">
        <v>0.2205</v>
      </c>
      <c r="K3390">
        <v>0.2205</v>
      </c>
      <c r="L3390">
        <v>0.2205</v>
      </c>
    </row>
    <row r="3391" spans="1:12" x14ac:dyDescent="0.45">
      <c r="A3391" t="s">
        <v>2036</v>
      </c>
      <c r="B3391">
        <v>2014</v>
      </c>
      <c r="C3391" t="s">
        <v>2008</v>
      </c>
      <c r="D3391">
        <v>0.1452</v>
      </c>
      <c r="E3391">
        <v>0.1452</v>
      </c>
      <c r="F3391">
        <v>0.1452</v>
      </c>
      <c r="G3391">
        <v>0.1452</v>
      </c>
      <c r="H3391">
        <v>0.1452</v>
      </c>
      <c r="I3391">
        <v>0.1452</v>
      </c>
      <c r="J3391">
        <v>0.1452</v>
      </c>
      <c r="K3391">
        <v>0.1452</v>
      </c>
      <c r="L3391">
        <v>0.1452</v>
      </c>
    </row>
    <row r="3392" spans="1:12" x14ac:dyDescent="0.45">
      <c r="A3392" t="s">
        <v>2036</v>
      </c>
      <c r="B3392">
        <v>2014</v>
      </c>
      <c r="C3392" t="s">
        <v>2010</v>
      </c>
      <c r="D3392">
        <v>3.8100000000000002E-2</v>
      </c>
      <c r="E3392">
        <v>3.8100000000000002E-2</v>
      </c>
      <c r="F3392">
        <v>3.8100000000000002E-2</v>
      </c>
      <c r="G3392">
        <v>3.8100000000000002E-2</v>
      </c>
      <c r="H3392">
        <v>3.8100000000000002E-2</v>
      </c>
      <c r="I3392">
        <v>3.8100000000000002E-2</v>
      </c>
      <c r="J3392">
        <v>3.8100000000000002E-2</v>
      </c>
      <c r="K3392">
        <v>3.8100000000000002E-2</v>
      </c>
      <c r="L3392">
        <v>3.8100000000000002E-2</v>
      </c>
    </row>
    <row r="3393" spans="1:12" x14ac:dyDescent="0.45">
      <c r="A3393" t="s">
        <v>2036</v>
      </c>
      <c r="B3393">
        <v>2014</v>
      </c>
      <c r="C3393" t="s">
        <v>2005</v>
      </c>
      <c r="D3393">
        <v>0.52080000000000004</v>
      </c>
      <c r="E3393">
        <v>0.52080000000000004</v>
      </c>
      <c r="F3393">
        <v>0.52080000000000004</v>
      </c>
      <c r="G3393">
        <v>0.52080000000000004</v>
      </c>
      <c r="H3393">
        <v>0.52080000000000004</v>
      </c>
      <c r="I3393">
        <v>0.52080000000000004</v>
      </c>
      <c r="J3393">
        <v>0.52080000000000004</v>
      </c>
      <c r="K3393">
        <v>0.52080000000000004</v>
      </c>
      <c r="L3393">
        <v>0.52080000000000004</v>
      </c>
    </row>
    <row r="3394" spans="1:12" x14ac:dyDescent="0.45">
      <c r="A3394" t="s">
        <v>2036</v>
      </c>
      <c r="B3394">
        <v>2014</v>
      </c>
      <c r="C3394" t="s">
        <v>2009</v>
      </c>
      <c r="D3394">
        <v>0.1024</v>
      </c>
      <c r="E3394">
        <v>0.1024</v>
      </c>
      <c r="F3394">
        <v>0.1024</v>
      </c>
      <c r="G3394">
        <v>0.1024</v>
      </c>
      <c r="H3394">
        <v>0.1024</v>
      </c>
      <c r="I3394">
        <v>0.1024</v>
      </c>
      <c r="J3394">
        <v>0.1024</v>
      </c>
      <c r="K3394">
        <v>0.1024</v>
      </c>
      <c r="L3394">
        <v>0.1024</v>
      </c>
    </row>
    <row r="3395" spans="1:12" x14ac:dyDescent="0.45">
      <c r="A3395" t="s">
        <v>2036</v>
      </c>
      <c r="B3395">
        <v>2014</v>
      </c>
      <c r="C3395" t="s">
        <v>2007</v>
      </c>
      <c r="D3395">
        <v>6.7999999999999996E-3</v>
      </c>
      <c r="E3395">
        <v>6.7999999999999996E-3</v>
      </c>
      <c r="F3395">
        <v>6.7999999999999996E-3</v>
      </c>
      <c r="G3395">
        <v>6.7999999999999996E-3</v>
      </c>
      <c r="H3395">
        <v>6.7999999999999996E-3</v>
      </c>
      <c r="I3395">
        <v>6.7999999999999996E-3</v>
      </c>
      <c r="J3395">
        <v>6.7999999999999996E-3</v>
      </c>
      <c r="K3395">
        <v>6.7999999999999996E-3</v>
      </c>
      <c r="L3395">
        <v>6.7999999999999996E-3</v>
      </c>
    </row>
    <row r="3396" spans="1:12" x14ac:dyDescent="0.45">
      <c r="A3396" t="s">
        <v>2036</v>
      </c>
      <c r="B3396">
        <v>2014</v>
      </c>
      <c r="C3396" t="s">
        <v>2011</v>
      </c>
      <c r="D3396">
        <v>7.7000000000000002E-3</v>
      </c>
      <c r="E3396">
        <v>7.7000000000000002E-3</v>
      </c>
      <c r="F3396">
        <v>7.7000000000000002E-3</v>
      </c>
      <c r="G3396">
        <v>7.7000000000000002E-3</v>
      </c>
      <c r="H3396">
        <v>7.7000000000000002E-3</v>
      </c>
      <c r="I3396">
        <v>7.7000000000000002E-3</v>
      </c>
      <c r="J3396">
        <v>7.7000000000000002E-3</v>
      </c>
      <c r="K3396">
        <v>7.7000000000000002E-3</v>
      </c>
      <c r="L3396">
        <v>7.7000000000000002E-3</v>
      </c>
    </row>
    <row r="3397" spans="1:12" x14ac:dyDescent="0.45">
      <c r="A3397" t="s">
        <v>2037</v>
      </c>
      <c r="B3397">
        <v>2014</v>
      </c>
      <c r="C3397" t="s">
        <v>2006</v>
      </c>
      <c r="D3397">
        <v>0.36840000000000001</v>
      </c>
      <c r="E3397">
        <v>0.36840000000000001</v>
      </c>
      <c r="F3397">
        <v>0.36840000000000001</v>
      </c>
      <c r="G3397">
        <v>0.36840000000000001</v>
      </c>
      <c r="H3397">
        <v>0.36840000000000001</v>
      </c>
      <c r="I3397">
        <v>0.36840000000000001</v>
      </c>
      <c r="J3397">
        <v>0.36840000000000001</v>
      </c>
      <c r="K3397">
        <v>0.36840000000000001</v>
      </c>
      <c r="L3397">
        <v>0.36840000000000001</v>
      </c>
    </row>
    <row r="3398" spans="1:12" x14ac:dyDescent="0.45">
      <c r="A3398" t="s">
        <v>2037</v>
      </c>
      <c r="B3398">
        <v>2014</v>
      </c>
      <c r="C3398" t="s">
        <v>2008</v>
      </c>
      <c r="D3398">
        <v>0.26079999999999998</v>
      </c>
      <c r="E3398">
        <v>0.26079999999999998</v>
      </c>
      <c r="F3398">
        <v>0.26079999999999998</v>
      </c>
      <c r="G3398">
        <v>0.26079999999999998</v>
      </c>
      <c r="H3398">
        <v>0.26079999999999998</v>
      </c>
      <c r="I3398">
        <v>0.26079999999999998</v>
      </c>
      <c r="J3398">
        <v>0.26079999999999998</v>
      </c>
      <c r="K3398">
        <v>0.26079999999999998</v>
      </c>
      <c r="L3398">
        <v>0.26079999999999998</v>
      </c>
    </row>
    <row r="3399" spans="1:12" x14ac:dyDescent="0.45">
      <c r="A3399" t="s">
        <v>2037</v>
      </c>
      <c r="B3399">
        <v>2014</v>
      </c>
      <c r="C3399" t="s">
        <v>2009</v>
      </c>
      <c r="D3399">
        <v>0.20069999999999999</v>
      </c>
      <c r="E3399">
        <v>0.20069999999999999</v>
      </c>
      <c r="F3399">
        <v>0.20069999999999999</v>
      </c>
      <c r="G3399">
        <v>0.20069999999999999</v>
      </c>
      <c r="H3399">
        <v>0.20069999999999999</v>
      </c>
      <c r="I3399">
        <v>0.20069999999999999</v>
      </c>
      <c r="J3399">
        <v>0.20069999999999999</v>
      </c>
      <c r="K3399">
        <v>0.20069999999999999</v>
      </c>
      <c r="L3399">
        <v>0.20069999999999999</v>
      </c>
    </row>
    <row r="3400" spans="1:12" x14ac:dyDescent="0.45">
      <c r="A3400" t="s">
        <v>2037</v>
      </c>
      <c r="B3400">
        <v>2014</v>
      </c>
      <c r="C3400" t="s">
        <v>2005</v>
      </c>
      <c r="D3400">
        <v>0.9244</v>
      </c>
      <c r="E3400">
        <v>0.9244</v>
      </c>
      <c r="F3400">
        <v>0.9244</v>
      </c>
      <c r="G3400">
        <v>0.9244</v>
      </c>
      <c r="H3400">
        <v>0.9244</v>
      </c>
      <c r="I3400">
        <v>0.9244</v>
      </c>
      <c r="J3400">
        <v>0.9244</v>
      </c>
      <c r="K3400">
        <v>0.9244</v>
      </c>
      <c r="L3400">
        <v>0.9244</v>
      </c>
    </row>
    <row r="3401" spans="1:12" x14ac:dyDescent="0.45">
      <c r="A3401" t="s">
        <v>2037</v>
      </c>
      <c r="B3401">
        <v>2014</v>
      </c>
      <c r="C3401" t="s">
        <v>2010</v>
      </c>
      <c r="D3401">
        <v>6.8400000000000002E-2</v>
      </c>
      <c r="E3401">
        <v>6.8400000000000002E-2</v>
      </c>
      <c r="F3401">
        <v>6.8400000000000002E-2</v>
      </c>
      <c r="G3401">
        <v>6.8400000000000002E-2</v>
      </c>
      <c r="H3401">
        <v>6.8400000000000002E-2</v>
      </c>
      <c r="I3401">
        <v>6.8400000000000002E-2</v>
      </c>
      <c r="J3401">
        <v>6.8400000000000002E-2</v>
      </c>
      <c r="K3401">
        <v>6.8400000000000002E-2</v>
      </c>
      <c r="L3401">
        <v>6.8400000000000002E-2</v>
      </c>
    </row>
    <row r="3402" spans="1:12" x14ac:dyDescent="0.45">
      <c r="A3402" t="s">
        <v>2037</v>
      </c>
      <c r="B3402">
        <v>2014</v>
      </c>
      <c r="C3402" t="s">
        <v>2007</v>
      </c>
      <c r="D3402">
        <v>1.23E-2</v>
      </c>
      <c r="E3402">
        <v>1.23E-2</v>
      </c>
      <c r="F3402">
        <v>1.23E-2</v>
      </c>
      <c r="G3402">
        <v>1.23E-2</v>
      </c>
      <c r="H3402">
        <v>1.23E-2</v>
      </c>
      <c r="I3402">
        <v>1.23E-2</v>
      </c>
      <c r="J3402">
        <v>1.23E-2</v>
      </c>
      <c r="K3402">
        <v>1.23E-2</v>
      </c>
      <c r="L3402">
        <v>1.23E-2</v>
      </c>
    </row>
    <row r="3403" spans="1:12" x14ac:dyDescent="0.45">
      <c r="A3403" t="s">
        <v>2037</v>
      </c>
      <c r="B3403">
        <v>2014</v>
      </c>
      <c r="C3403" t="s">
        <v>2011</v>
      </c>
      <c r="D3403">
        <v>1.38E-2</v>
      </c>
      <c r="E3403">
        <v>1.38E-2</v>
      </c>
      <c r="F3403">
        <v>1.38E-2</v>
      </c>
      <c r="G3403">
        <v>1.38E-2</v>
      </c>
      <c r="H3403">
        <v>1.38E-2</v>
      </c>
      <c r="I3403">
        <v>1.38E-2</v>
      </c>
      <c r="J3403">
        <v>1.38E-2</v>
      </c>
      <c r="K3403">
        <v>1.38E-2</v>
      </c>
      <c r="L3403">
        <v>1.38E-2</v>
      </c>
    </row>
    <row r="3404" spans="1:12" x14ac:dyDescent="0.45">
      <c r="A3404" t="s">
        <v>2038</v>
      </c>
      <c r="B3404">
        <v>2014</v>
      </c>
      <c r="C3404" t="s">
        <v>2010</v>
      </c>
      <c r="D3404">
        <v>0.1143</v>
      </c>
      <c r="E3404">
        <v>0.1143</v>
      </c>
      <c r="F3404">
        <v>0.1143</v>
      </c>
      <c r="G3404">
        <v>0.1143</v>
      </c>
      <c r="H3404">
        <v>0.1143</v>
      </c>
      <c r="I3404">
        <v>0.1143</v>
      </c>
      <c r="J3404">
        <v>0.1143</v>
      </c>
      <c r="K3404">
        <v>0.1143</v>
      </c>
      <c r="L3404">
        <v>0.1143</v>
      </c>
    </row>
    <row r="3405" spans="1:12" x14ac:dyDescent="0.45">
      <c r="A3405" t="s">
        <v>2038</v>
      </c>
      <c r="B3405">
        <v>2014</v>
      </c>
      <c r="C3405" t="s">
        <v>2011</v>
      </c>
      <c r="D3405">
        <v>2.3099999999999999E-2</v>
      </c>
      <c r="E3405">
        <v>2.3099999999999999E-2</v>
      </c>
      <c r="F3405">
        <v>2.3099999999999999E-2</v>
      </c>
      <c r="G3405">
        <v>2.3099999999999999E-2</v>
      </c>
      <c r="H3405">
        <v>2.3099999999999999E-2</v>
      </c>
      <c r="I3405">
        <v>2.3099999999999999E-2</v>
      </c>
      <c r="J3405">
        <v>2.3099999999999999E-2</v>
      </c>
      <c r="K3405">
        <v>2.3099999999999999E-2</v>
      </c>
      <c r="L3405">
        <v>2.3099999999999999E-2</v>
      </c>
    </row>
    <row r="3406" spans="1:12" x14ac:dyDescent="0.45">
      <c r="A3406" t="s">
        <v>2038</v>
      </c>
      <c r="B3406">
        <v>2014</v>
      </c>
      <c r="C3406" t="s">
        <v>2006</v>
      </c>
      <c r="D3406">
        <v>0.51080000000000003</v>
      </c>
      <c r="E3406">
        <v>0.51080000000000003</v>
      </c>
      <c r="F3406">
        <v>0.51080000000000003</v>
      </c>
      <c r="G3406">
        <v>0.51080000000000003</v>
      </c>
      <c r="H3406">
        <v>0.51080000000000003</v>
      </c>
      <c r="I3406">
        <v>0.51080000000000003</v>
      </c>
      <c r="J3406">
        <v>0.51080000000000003</v>
      </c>
      <c r="K3406">
        <v>0.51080000000000003</v>
      </c>
      <c r="L3406">
        <v>0.51080000000000003</v>
      </c>
    </row>
    <row r="3407" spans="1:12" x14ac:dyDescent="0.45">
      <c r="A3407" t="s">
        <v>2038</v>
      </c>
      <c r="B3407">
        <v>2014</v>
      </c>
      <c r="C3407" t="s">
        <v>2007</v>
      </c>
      <c r="D3407">
        <v>2.0500000000000001E-2</v>
      </c>
      <c r="E3407">
        <v>2.0500000000000001E-2</v>
      </c>
      <c r="F3407">
        <v>2.0500000000000001E-2</v>
      </c>
      <c r="G3407">
        <v>2.0500000000000001E-2</v>
      </c>
      <c r="H3407">
        <v>2.0500000000000001E-2</v>
      </c>
      <c r="I3407">
        <v>2.0500000000000001E-2</v>
      </c>
      <c r="J3407">
        <v>2.0500000000000001E-2</v>
      </c>
      <c r="K3407">
        <v>2.0500000000000001E-2</v>
      </c>
      <c r="L3407">
        <v>2.0500000000000001E-2</v>
      </c>
    </row>
    <row r="3408" spans="1:12" x14ac:dyDescent="0.45">
      <c r="A3408" t="s">
        <v>2038</v>
      </c>
      <c r="B3408">
        <v>2014</v>
      </c>
      <c r="C3408" t="s">
        <v>2005</v>
      </c>
      <c r="D3408">
        <v>1.3815999999999999</v>
      </c>
      <c r="E3408">
        <v>1.3815999999999999</v>
      </c>
      <c r="F3408">
        <v>1.3815999999999999</v>
      </c>
      <c r="G3408">
        <v>1.3815999999999999</v>
      </c>
      <c r="H3408">
        <v>1.3815999999999999</v>
      </c>
      <c r="I3408">
        <v>1.3815999999999999</v>
      </c>
      <c r="J3408">
        <v>1.3815999999999999</v>
      </c>
      <c r="K3408">
        <v>1.3815999999999999</v>
      </c>
      <c r="L3408">
        <v>1.3815999999999999</v>
      </c>
    </row>
    <row r="3409" spans="1:12" x14ac:dyDescent="0.45">
      <c r="A3409" t="s">
        <v>2038</v>
      </c>
      <c r="B3409">
        <v>2014</v>
      </c>
      <c r="C3409" t="s">
        <v>2009</v>
      </c>
      <c r="D3409">
        <v>0.2772</v>
      </c>
      <c r="E3409">
        <v>0.2772</v>
      </c>
      <c r="F3409">
        <v>0.2772</v>
      </c>
      <c r="G3409">
        <v>0.2772</v>
      </c>
      <c r="H3409">
        <v>0.2772</v>
      </c>
      <c r="I3409">
        <v>0.2772</v>
      </c>
      <c r="J3409">
        <v>0.2772</v>
      </c>
      <c r="K3409">
        <v>0.2772</v>
      </c>
      <c r="L3409">
        <v>0.2772</v>
      </c>
    </row>
    <row r="3410" spans="1:12" x14ac:dyDescent="0.45">
      <c r="A3410" t="s">
        <v>2038</v>
      </c>
      <c r="B3410">
        <v>2014</v>
      </c>
      <c r="C3410" t="s">
        <v>2008</v>
      </c>
      <c r="D3410">
        <v>0.43569999999999998</v>
      </c>
      <c r="E3410">
        <v>0.43569999999999998</v>
      </c>
      <c r="F3410">
        <v>0.43569999999999998</v>
      </c>
      <c r="G3410">
        <v>0.43569999999999998</v>
      </c>
      <c r="H3410">
        <v>0.43569999999999998</v>
      </c>
      <c r="I3410">
        <v>0.43569999999999998</v>
      </c>
      <c r="J3410">
        <v>0.43569999999999998</v>
      </c>
      <c r="K3410">
        <v>0.43569999999999998</v>
      </c>
      <c r="L3410">
        <v>0.43569999999999998</v>
      </c>
    </row>
    <row r="3411" spans="1:12" x14ac:dyDescent="0.45">
      <c r="A3411" t="s">
        <v>2039</v>
      </c>
      <c r="B3411">
        <v>2014</v>
      </c>
      <c r="C3411" t="s">
        <v>2008</v>
      </c>
      <c r="D3411">
        <v>0.2107</v>
      </c>
      <c r="E3411">
        <v>0.2107</v>
      </c>
      <c r="F3411">
        <v>0.2107</v>
      </c>
      <c r="G3411">
        <v>0.2107</v>
      </c>
      <c r="H3411">
        <v>0.2107</v>
      </c>
      <c r="I3411">
        <v>0.2107</v>
      </c>
      <c r="J3411">
        <v>0.2107</v>
      </c>
      <c r="K3411">
        <v>0.2107</v>
      </c>
      <c r="L3411">
        <v>0.2107</v>
      </c>
    </row>
    <row r="3412" spans="1:12" x14ac:dyDescent="0.45">
      <c r="A3412" t="s">
        <v>2039</v>
      </c>
      <c r="B3412">
        <v>2014</v>
      </c>
      <c r="C3412" t="s">
        <v>2011</v>
      </c>
      <c r="D3412">
        <v>1.12E-2</v>
      </c>
      <c r="E3412">
        <v>1.12E-2</v>
      </c>
      <c r="F3412">
        <v>1.12E-2</v>
      </c>
      <c r="G3412">
        <v>1.12E-2</v>
      </c>
      <c r="H3412">
        <v>1.12E-2</v>
      </c>
      <c r="I3412">
        <v>1.12E-2</v>
      </c>
      <c r="J3412">
        <v>1.12E-2</v>
      </c>
      <c r="K3412">
        <v>1.12E-2</v>
      </c>
      <c r="L3412">
        <v>1.12E-2</v>
      </c>
    </row>
    <row r="3413" spans="1:12" x14ac:dyDescent="0.45">
      <c r="A3413" t="s">
        <v>2039</v>
      </c>
      <c r="B3413">
        <v>2014</v>
      </c>
      <c r="C3413" t="s">
        <v>2009</v>
      </c>
      <c r="D3413">
        <v>0.13089999999999999</v>
      </c>
      <c r="E3413">
        <v>0.13089999999999999</v>
      </c>
      <c r="F3413">
        <v>0.13089999999999999</v>
      </c>
      <c r="G3413">
        <v>0.13089999999999999</v>
      </c>
      <c r="H3413">
        <v>0.13089999999999999</v>
      </c>
      <c r="I3413">
        <v>0.13089999999999999</v>
      </c>
      <c r="J3413">
        <v>0.13089999999999999</v>
      </c>
      <c r="K3413">
        <v>0.13089999999999999</v>
      </c>
      <c r="L3413">
        <v>0.13089999999999999</v>
      </c>
    </row>
    <row r="3414" spans="1:12" x14ac:dyDescent="0.45">
      <c r="A3414" t="s">
        <v>2039</v>
      </c>
      <c r="B3414">
        <v>2014</v>
      </c>
      <c r="C3414" t="s">
        <v>2005</v>
      </c>
      <c r="D3414">
        <v>0.67959999999999998</v>
      </c>
      <c r="E3414">
        <v>0.67959999999999998</v>
      </c>
      <c r="F3414">
        <v>0.67959999999999998</v>
      </c>
      <c r="G3414">
        <v>0.67959999999999998</v>
      </c>
      <c r="H3414">
        <v>0.67959999999999998</v>
      </c>
      <c r="I3414">
        <v>0.67959999999999998</v>
      </c>
      <c r="J3414">
        <v>0.67959999999999998</v>
      </c>
      <c r="K3414">
        <v>0.67959999999999998</v>
      </c>
      <c r="L3414">
        <v>0.67959999999999998</v>
      </c>
    </row>
    <row r="3415" spans="1:12" x14ac:dyDescent="0.45">
      <c r="A3415" t="s">
        <v>2039</v>
      </c>
      <c r="B3415">
        <v>2014</v>
      </c>
      <c r="C3415" t="s">
        <v>2010</v>
      </c>
      <c r="D3415">
        <v>5.5300000000000002E-2</v>
      </c>
      <c r="E3415">
        <v>5.5300000000000002E-2</v>
      </c>
      <c r="F3415">
        <v>5.5300000000000002E-2</v>
      </c>
      <c r="G3415">
        <v>5.5300000000000002E-2</v>
      </c>
      <c r="H3415">
        <v>5.5300000000000002E-2</v>
      </c>
      <c r="I3415">
        <v>5.5300000000000002E-2</v>
      </c>
      <c r="J3415">
        <v>5.5300000000000002E-2</v>
      </c>
      <c r="K3415">
        <v>5.5300000000000002E-2</v>
      </c>
      <c r="L3415">
        <v>5.5300000000000002E-2</v>
      </c>
    </row>
    <row r="3416" spans="1:12" x14ac:dyDescent="0.45">
      <c r="A3416" t="s">
        <v>2039</v>
      </c>
      <c r="B3416">
        <v>2014</v>
      </c>
      <c r="C3416" t="s">
        <v>2007</v>
      </c>
      <c r="D3416">
        <v>9.9000000000000008E-3</v>
      </c>
      <c r="E3416">
        <v>9.9000000000000008E-3</v>
      </c>
      <c r="F3416">
        <v>9.9000000000000008E-3</v>
      </c>
      <c r="G3416">
        <v>9.9000000000000008E-3</v>
      </c>
      <c r="H3416">
        <v>9.9000000000000008E-3</v>
      </c>
      <c r="I3416">
        <v>9.9000000000000008E-3</v>
      </c>
      <c r="J3416">
        <v>9.9000000000000008E-3</v>
      </c>
      <c r="K3416">
        <v>9.9000000000000008E-3</v>
      </c>
      <c r="L3416">
        <v>9.9000000000000008E-3</v>
      </c>
    </row>
    <row r="3417" spans="1:12" x14ac:dyDescent="0.45">
      <c r="A3417" t="s">
        <v>2039</v>
      </c>
      <c r="B3417">
        <v>2014</v>
      </c>
      <c r="C3417" t="s">
        <v>2006</v>
      </c>
      <c r="D3417">
        <v>0.26150000000000001</v>
      </c>
      <c r="E3417">
        <v>0.26150000000000001</v>
      </c>
      <c r="F3417">
        <v>0.26150000000000001</v>
      </c>
      <c r="G3417">
        <v>0.26150000000000001</v>
      </c>
      <c r="H3417">
        <v>0.26150000000000001</v>
      </c>
      <c r="I3417">
        <v>0.26150000000000001</v>
      </c>
      <c r="J3417">
        <v>0.26150000000000001</v>
      </c>
      <c r="K3417">
        <v>0.26150000000000001</v>
      </c>
      <c r="L3417">
        <v>0.26150000000000001</v>
      </c>
    </row>
    <row r="3418" spans="1:12" x14ac:dyDescent="0.45">
      <c r="A3418" t="s">
        <v>2040</v>
      </c>
      <c r="B3418">
        <v>2014</v>
      </c>
      <c r="C3418" t="s">
        <v>2006</v>
      </c>
      <c r="D3418">
        <v>1.4931000000000001</v>
      </c>
      <c r="E3418">
        <v>1.4931000000000001</v>
      </c>
      <c r="F3418">
        <v>1.4931000000000001</v>
      </c>
      <c r="G3418">
        <v>1.4931000000000001</v>
      </c>
      <c r="H3418">
        <v>1.4931000000000001</v>
      </c>
      <c r="I3418">
        <v>1.4931000000000001</v>
      </c>
      <c r="J3418">
        <v>1.4931000000000001</v>
      </c>
      <c r="K3418">
        <v>1.4931000000000001</v>
      </c>
      <c r="L3418">
        <v>1.4931000000000001</v>
      </c>
    </row>
    <row r="3419" spans="1:12" x14ac:dyDescent="0.45">
      <c r="A3419" t="s">
        <v>2040</v>
      </c>
      <c r="B3419">
        <v>2014</v>
      </c>
      <c r="C3419" t="s">
        <v>2009</v>
      </c>
      <c r="D3419">
        <v>0.79810000000000003</v>
      </c>
      <c r="E3419">
        <v>0.79810000000000003</v>
      </c>
      <c r="F3419">
        <v>0.79810000000000003</v>
      </c>
      <c r="G3419">
        <v>0.79810000000000003</v>
      </c>
      <c r="H3419">
        <v>0.79810000000000003</v>
      </c>
      <c r="I3419">
        <v>0.79810000000000003</v>
      </c>
      <c r="J3419">
        <v>0.79810000000000003</v>
      </c>
      <c r="K3419">
        <v>0.79810000000000003</v>
      </c>
      <c r="L3419">
        <v>0.79810000000000003</v>
      </c>
    </row>
    <row r="3420" spans="1:12" x14ac:dyDescent="0.45">
      <c r="A3420" t="s">
        <v>2040</v>
      </c>
      <c r="B3420">
        <v>2014</v>
      </c>
      <c r="C3420" t="s">
        <v>2005</v>
      </c>
      <c r="D3420">
        <v>4.1246999999999998</v>
      </c>
      <c r="E3420">
        <v>4.1246999999999998</v>
      </c>
      <c r="F3420">
        <v>4.1246999999999998</v>
      </c>
      <c r="G3420">
        <v>4.1246999999999998</v>
      </c>
      <c r="H3420">
        <v>4.1246999999999998</v>
      </c>
      <c r="I3420">
        <v>4.1246999999999998</v>
      </c>
      <c r="J3420">
        <v>4.1246999999999998</v>
      </c>
      <c r="K3420">
        <v>4.1246999999999998</v>
      </c>
      <c r="L3420">
        <v>4.1246999999999998</v>
      </c>
    </row>
    <row r="3421" spans="1:12" x14ac:dyDescent="0.45">
      <c r="A3421" t="s">
        <v>2040</v>
      </c>
      <c r="B3421">
        <v>2014</v>
      </c>
      <c r="C3421" t="s">
        <v>2007</v>
      </c>
      <c r="D3421">
        <v>6.3500000000000001E-2</v>
      </c>
      <c r="E3421">
        <v>6.3500000000000001E-2</v>
      </c>
      <c r="F3421">
        <v>6.3500000000000001E-2</v>
      </c>
      <c r="G3421">
        <v>6.3500000000000001E-2</v>
      </c>
      <c r="H3421">
        <v>6.3500000000000001E-2</v>
      </c>
      <c r="I3421">
        <v>6.3500000000000001E-2</v>
      </c>
      <c r="J3421">
        <v>6.3500000000000001E-2</v>
      </c>
      <c r="K3421">
        <v>6.3500000000000001E-2</v>
      </c>
      <c r="L3421">
        <v>6.3500000000000001E-2</v>
      </c>
    </row>
    <row r="3422" spans="1:12" x14ac:dyDescent="0.45">
      <c r="A3422" t="s">
        <v>2040</v>
      </c>
      <c r="B3422">
        <v>2014</v>
      </c>
      <c r="C3422" t="s">
        <v>2011</v>
      </c>
      <c r="D3422">
        <v>7.1400000000000005E-2</v>
      </c>
      <c r="E3422">
        <v>7.1400000000000005E-2</v>
      </c>
      <c r="F3422">
        <v>7.1400000000000005E-2</v>
      </c>
      <c r="G3422">
        <v>7.1400000000000005E-2</v>
      </c>
      <c r="H3422">
        <v>7.1400000000000005E-2</v>
      </c>
      <c r="I3422">
        <v>7.1400000000000005E-2</v>
      </c>
      <c r="J3422">
        <v>7.1400000000000005E-2</v>
      </c>
      <c r="K3422">
        <v>7.1400000000000005E-2</v>
      </c>
      <c r="L3422">
        <v>7.1400000000000005E-2</v>
      </c>
    </row>
    <row r="3423" spans="1:12" x14ac:dyDescent="0.45">
      <c r="A3423" t="s">
        <v>2040</v>
      </c>
      <c r="B3423">
        <v>2014</v>
      </c>
      <c r="C3423" t="s">
        <v>2008</v>
      </c>
      <c r="D3423">
        <v>1.3454999999999999</v>
      </c>
      <c r="E3423">
        <v>1.3454999999999999</v>
      </c>
      <c r="F3423">
        <v>1.3454999999999999</v>
      </c>
      <c r="G3423">
        <v>1.3454999999999999</v>
      </c>
      <c r="H3423">
        <v>1.3454999999999999</v>
      </c>
      <c r="I3423">
        <v>1.3454999999999999</v>
      </c>
      <c r="J3423">
        <v>1.3454999999999999</v>
      </c>
      <c r="K3423">
        <v>1.3454999999999999</v>
      </c>
      <c r="L3423">
        <v>1.3454999999999999</v>
      </c>
    </row>
    <row r="3424" spans="1:12" x14ac:dyDescent="0.45">
      <c r="A3424" t="s">
        <v>2040</v>
      </c>
      <c r="B3424">
        <v>2014</v>
      </c>
      <c r="C3424" t="s">
        <v>2010</v>
      </c>
      <c r="D3424">
        <v>0.35310000000000002</v>
      </c>
      <c r="E3424">
        <v>0.35310000000000002</v>
      </c>
      <c r="F3424">
        <v>0.35310000000000002</v>
      </c>
      <c r="G3424">
        <v>0.35310000000000002</v>
      </c>
      <c r="H3424">
        <v>0.35310000000000002</v>
      </c>
      <c r="I3424">
        <v>0.35310000000000002</v>
      </c>
      <c r="J3424">
        <v>0.35310000000000002</v>
      </c>
      <c r="K3424">
        <v>0.35310000000000002</v>
      </c>
      <c r="L3424">
        <v>0.35310000000000002</v>
      </c>
    </row>
    <row r="3425" spans="1:12" x14ac:dyDescent="0.45">
      <c r="A3425" t="s">
        <v>2041</v>
      </c>
      <c r="B3425">
        <v>2014</v>
      </c>
      <c r="C3425" t="s">
        <v>2011</v>
      </c>
      <c r="D3425">
        <v>1.5699999999999999E-2</v>
      </c>
      <c r="E3425">
        <v>1.5699999999999999E-2</v>
      </c>
      <c r="F3425">
        <v>1.5699999999999999E-2</v>
      </c>
      <c r="G3425">
        <v>1.5699999999999999E-2</v>
      </c>
      <c r="H3425">
        <v>1.5699999999999999E-2</v>
      </c>
      <c r="I3425">
        <v>1.5699999999999999E-2</v>
      </c>
      <c r="J3425">
        <v>1.5699999999999999E-2</v>
      </c>
      <c r="K3425">
        <v>1.5699999999999999E-2</v>
      </c>
      <c r="L3425">
        <v>1.5699999999999999E-2</v>
      </c>
    </row>
    <row r="3426" spans="1:12" x14ac:dyDescent="0.45">
      <c r="A3426" t="s">
        <v>2041</v>
      </c>
      <c r="B3426">
        <v>2014</v>
      </c>
      <c r="C3426" t="s">
        <v>2007</v>
      </c>
      <c r="D3426">
        <v>1.4E-2</v>
      </c>
      <c r="E3426">
        <v>1.4E-2</v>
      </c>
      <c r="F3426">
        <v>1.4E-2</v>
      </c>
      <c r="G3426">
        <v>1.4E-2</v>
      </c>
      <c r="H3426">
        <v>1.4E-2</v>
      </c>
      <c r="I3426">
        <v>1.4E-2</v>
      </c>
      <c r="J3426">
        <v>1.4E-2</v>
      </c>
      <c r="K3426">
        <v>1.4E-2</v>
      </c>
      <c r="L3426">
        <v>1.4E-2</v>
      </c>
    </row>
    <row r="3427" spans="1:12" x14ac:dyDescent="0.45">
      <c r="A3427" t="s">
        <v>2041</v>
      </c>
      <c r="B3427">
        <v>2014</v>
      </c>
      <c r="C3427" t="s">
        <v>2008</v>
      </c>
      <c r="D3427">
        <v>0.29670000000000002</v>
      </c>
      <c r="E3427">
        <v>0.29670000000000002</v>
      </c>
      <c r="F3427">
        <v>0.29670000000000002</v>
      </c>
      <c r="G3427">
        <v>0.29670000000000002</v>
      </c>
      <c r="H3427">
        <v>0.29670000000000002</v>
      </c>
      <c r="I3427">
        <v>0.29670000000000002</v>
      </c>
      <c r="J3427">
        <v>0.29670000000000002</v>
      </c>
      <c r="K3427">
        <v>0.29670000000000002</v>
      </c>
      <c r="L3427">
        <v>0.29670000000000002</v>
      </c>
    </row>
    <row r="3428" spans="1:12" x14ac:dyDescent="0.45">
      <c r="A3428" t="s">
        <v>2041</v>
      </c>
      <c r="B3428">
        <v>2014</v>
      </c>
      <c r="C3428" t="s">
        <v>2005</v>
      </c>
      <c r="D3428">
        <v>1.0840000000000001</v>
      </c>
      <c r="E3428">
        <v>1.0840000000000001</v>
      </c>
      <c r="F3428">
        <v>1.0840000000000001</v>
      </c>
      <c r="G3428">
        <v>1.0840000000000001</v>
      </c>
      <c r="H3428">
        <v>1.0840000000000001</v>
      </c>
      <c r="I3428">
        <v>1.0840000000000001</v>
      </c>
      <c r="J3428">
        <v>1.0840000000000001</v>
      </c>
      <c r="K3428">
        <v>1.0840000000000001</v>
      </c>
      <c r="L3428">
        <v>1.0840000000000001</v>
      </c>
    </row>
    <row r="3429" spans="1:12" x14ac:dyDescent="0.45">
      <c r="A3429" t="s">
        <v>2041</v>
      </c>
      <c r="B3429">
        <v>2014</v>
      </c>
      <c r="C3429" t="s">
        <v>2009</v>
      </c>
      <c r="D3429">
        <v>0.19950000000000001</v>
      </c>
      <c r="E3429">
        <v>0.19950000000000001</v>
      </c>
      <c r="F3429">
        <v>0.19950000000000001</v>
      </c>
      <c r="G3429">
        <v>0.19950000000000001</v>
      </c>
      <c r="H3429">
        <v>0.19950000000000001</v>
      </c>
      <c r="I3429">
        <v>0.19950000000000001</v>
      </c>
      <c r="J3429">
        <v>0.19950000000000001</v>
      </c>
      <c r="K3429">
        <v>0.19950000000000001</v>
      </c>
      <c r="L3429">
        <v>0.19950000000000001</v>
      </c>
    </row>
    <row r="3430" spans="1:12" x14ac:dyDescent="0.45">
      <c r="A3430" t="s">
        <v>2041</v>
      </c>
      <c r="B3430">
        <v>2014</v>
      </c>
      <c r="C3430" t="s">
        <v>2010</v>
      </c>
      <c r="D3430">
        <v>7.7799999999999994E-2</v>
      </c>
      <c r="E3430">
        <v>7.7799999999999994E-2</v>
      </c>
      <c r="F3430">
        <v>7.7799999999999994E-2</v>
      </c>
      <c r="G3430">
        <v>7.7799999999999994E-2</v>
      </c>
      <c r="H3430">
        <v>7.7799999999999994E-2</v>
      </c>
      <c r="I3430">
        <v>7.7799999999999994E-2</v>
      </c>
      <c r="J3430">
        <v>7.7799999999999994E-2</v>
      </c>
      <c r="K3430">
        <v>7.7799999999999994E-2</v>
      </c>
      <c r="L3430">
        <v>7.7799999999999994E-2</v>
      </c>
    </row>
    <row r="3431" spans="1:12" x14ac:dyDescent="0.45">
      <c r="A3431" t="s">
        <v>2041</v>
      </c>
      <c r="B3431">
        <v>2014</v>
      </c>
      <c r="C3431" t="s">
        <v>2006</v>
      </c>
      <c r="D3431">
        <v>0.4803</v>
      </c>
      <c r="E3431">
        <v>0.4803</v>
      </c>
      <c r="F3431">
        <v>0.4803</v>
      </c>
      <c r="G3431">
        <v>0.4803</v>
      </c>
      <c r="H3431">
        <v>0.4803</v>
      </c>
      <c r="I3431">
        <v>0.4803</v>
      </c>
      <c r="J3431">
        <v>0.4803</v>
      </c>
      <c r="K3431">
        <v>0.4803</v>
      </c>
      <c r="L3431">
        <v>0.4803</v>
      </c>
    </row>
    <row r="3432" spans="1:12" x14ac:dyDescent="0.45">
      <c r="A3432" t="s">
        <v>2042</v>
      </c>
      <c r="B3432">
        <v>2014</v>
      </c>
      <c r="C3432" t="s">
        <v>2009</v>
      </c>
      <c r="D3432">
        <v>1.7509999999999999</v>
      </c>
      <c r="E3432">
        <v>1.7509999999999999</v>
      </c>
      <c r="F3432">
        <v>1.7509999999999999</v>
      </c>
      <c r="G3432">
        <v>1.7509999999999999</v>
      </c>
      <c r="H3432">
        <v>1.7509999999999999</v>
      </c>
      <c r="I3432">
        <v>1.7509999999999999</v>
      </c>
      <c r="J3432">
        <v>1.7509999999999999</v>
      </c>
      <c r="K3432">
        <v>1.7509999999999999</v>
      </c>
      <c r="L3432">
        <v>1.7509999999999999</v>
      </c>
    </row>
    <row r="3433" spans="1:12" x14ac:dyDescent="0.45">
      <c r="A3433" t="s">
        <v>2042</v>
      </c>
      <c r="B3433">
        <v>2014</v>
      </c>
      <c r="C3433" t="s">
        <v>2011</v>
      </c>
      <c r="D3433">
        <v>0.1515</v>
      </c>
      <c r="E3433">
        <v>0.1515</v>
      </c>
      <c r="F3433">
        <v>0.1515</v>
      </c>
      <c r="G3433">
        <v>0.1515</v>
      </c>
      <c r="H3433">
        <v>0.1515</v>
      </c>
      <c r="I3433">
        <v>0.1515</v>
      </c>
      <c r="J3433">
        <v>0.1515</v>
      </c>
      <c r="K3433">
        <v>0.1515</v>
      </c>
      <c r="L3433">
        <v>0.1515</v>
      </c>
    </row>
    <row r="3434" spans="1:12" x14ac:dyDescent="0.45">
      <c r="A3434" t="s">
        <v>2042</v>
      </c>
      <c r="B3434">
        <v>2014</v>
      </c>
      <c r="C3434" t="s">
        <v>2005</v>
      </c>
      <c r="D3434">
        <v>8.4671000000000003</v>
      </c>
      <c r="E3434">
        <v>8.4671000000000003</v>
      </c>
      <c r="F3434">
        <v>8.4671000000000003</v>
      </c>
      <c r="G3434">
        <v>8.4671000000000003</v>
      </c>
      <c r="H3434">
        <v>8.4671000000000003</v>
      </c>
      <c r="I3434">
        <v>8.4671000000000003</v>
      </c>
      <c r="J3434">
        <v>8.4671000000000003</v>
      </c>
      <c r="K3434">
        <v>8.4671000000000003</v>
      </c>
      <c r="L3434">
        <v>8.4671000000000003</v>
      </c>
    </row>
    <row r="3435" spans="1:12" x14ac:dyDescent="0.45">
      <c r="A3435" t="s">
        <v>2042</v>
      </c>
      <c r="B3435">
        <v>2014</v>
      </c>
      <c r="C3435" t="s">
        <v>2008</v>
      </c>
      <c r="D3435">
        <v>2.8534000000000002</v>
      </c>
      <c r="E3435">
        <v>2.8534000000000002</v>
      </c>
      <c r="F3435">
        <v>2.8534000000000002</v>
      </c>
      <c r="G3435">
        <v>2.8534000000000002</v>
      </c>
      <c r="H3435">
        <v>2.8534000000000002</v>
      </c>
      <c r="I3435">
        <v>2.8534000000000002</v>
      </c>
      <c r="J3435">
        <v>2.8534000000000002</v>
      </c>
      <c r="K3435">
        <v>2.8534000000000002</v>
      </c>
      <c r="L3435">
        <v>2.8534000000000002</v>
      </c>
    </row>
    <row r="3436" spans="1:12" x14ac:dyDescent="0.45">
      <c r="A3436" t="s">
        <v>2042</v>
      </c>
      <c r="B3436">
        <v>2014</v>
      </c>
      <c r="C3436" t="s">
        <v>2010</v>
      </c>
      <c r="D3436">
        <v>0.74880000000000002</v>
      </c>
      <c r="E3436">
        <v>0.74880000000000002</v>
      </c>
      <c r="F3436">
        <v>0.74880000000000002</v>
      </c>
      <c r="G3436">
        <v>0.74880000000000002</v>
      </c>
      <c r="H3436">
        <v>0.74880000000000002</v>
      </c>
      <c r="I3436">
        <v>0.74880000000000002</v>
      </c>
      <c r="J3436">
        <v>0.74880000000000002</v>
      </c>
      <c r="K3436">
        <v>0.74880000000000002</v>
      </c>
      <c r="L3436">
        <v>0.74880000000000002</v>
      </c>
    </row>
    <row r="3437" spans="1:12" x14ac:dyDescent="0.45">
      <c r="A3437" t="s">
        <v>2042</v>
      </c>
      <c r="B3437">
        <v>2014</v>
      </c>
      <c r="C3437" t="s">
        <v>2006</v>
      </c>
      <c r="D3437">
        <v>2.8279000000000001</v>
      </c>
      <c r="E3437">
        <v>2.8279000000000001</v>
      </c>
      <c r="F3437">
        <v>2.8279000000000001</v>
      </c>
      <c r="G3437">
        <v>2.8279000000000001</v>
      </c>
      <c r="H3437">
        <v>2.8279000000000001</v>
      </c>
      <c r="I3437">
        <v>2.8279000000000001</v>
      </c>
      <c r="J3437">
        <v>2.8279000000000001</v>
      </c>
      <c r="K3437">
        <v>2.8279000000000001</v>
      </c>
      <c r="L3437">
        <v>2.8279000000000001</v>
      </c>
    </row>
    <row r="3438" spans="1:12" x14ac:dyDescent="0.45">
      <c r="A3438" t="s">
        <v>2042</v>
      </c>
      <c r="B3438">
        <v>2014</v>
      </c>
      <c r="C3438" t="s">
        <v>2007</v>
      </c>
      <c r="D3438">
        <v>0.1346</v>
      </c>
      <c r="E3438">
        <v>0.1346</v>
      </c>
      <c r="F3438">
        <v>0.1346</v>
      </c>
      <c r="G3438">
        <v>0.1346</v>
      </c>
      <c r="H3438">
        <v>0.1346</v>
      </c>
      <c r="I3438">
        <v>0.1346</v>
      </c>
      <c r="J3438">
        <v>0.1346</v>
      </c>
      <c r="K3438">
        <v>0.1346</v>
      </c>
      <c r="L3438">
        <v>0.1346</v>
      </c>
    </row>
    <row r="3439" spans="1:12" x14ac:dyDescent="0.45">
      <c r="A3439" t="s">
        <v>2043</v>
      </c>
      <c r="B3439">
        <v>2014</v>
      </c>
      <c r="C3439" t="s">
        <v>2011</v>
      </c>
      <c r="D3439">
        <v>7.6600000000000001E-2</v>
      </c>
      <c r="E3439">
        <v>7.6600000000000001E-2</v>
      </c>
      <c r="F3439">
        <v>7.6600000000000001E-2</v>
      </c>
      <c r="G3439">
        <v>7.6600000000000001E-2</v>
      </c>
      <c r="H3439">
        <v>7.6600000000000001E-2</v>
      </c>
      <c r="I3439">
        <v>7.6600000000000001E-2</v>
      </c>
      <c r="J3439">
        <v>7.6600000000000001E-2</v>
      </c>
      <c r="K3439">
        <v>7.6600000000000001E-2</v>
      </c>
      <c r="L3439">
        <v>7.6600000000000001E-2</v>
      </c>
    </row>
    <row r="3440" spans="1:12" x14ac:dyDescent="0.45">
      <c r="A3440" t="s">
        <v>2043</v>
      </c>
      <c r="B3440">
        <v>2014</v>
      </c>
      <c r="C3440" t="s">
        <v>2005</v>
      </c>
      <c r="D3440">
        <v>5.2164000000000001</v>
      </c>
      <c r="E3440">
        <v>5.2164000000000001</v>
      </c>
      <c r="F3440">
        <v>5.2164000000000001</v>
      </c>
      <c r="G3440">
        <v>5.2164000000000001</v>
      </c>
      <c r="H3440">
        <v>5.2164000000000001</v>
      </c>
      <c r="I3440">
        <v>5.2164000000000001</v>
      </c>
      <c r="J3440">
        <v>5.2164000000000001</v>
      </c>
      <c r="K3440">
        <v>5.2164000000000001</v>
      </c>
      <c r="L3440">
        <v>5.2164000000000001</v>
      </c>
    </row>
    <row r="3441" spans="1:12" x14ac:dyDescent="0.45">
      <c r="A3441" t="s">
        <v>2043</v>
      </c>
      <c r="B3441">
        <v>2014</v>
      </c>
      <c r="C3441" t="s">
        <v>2006</v>
      </c>
      <c r="D3441">
        <v>2.0798999999999999</v>
      </c>
      <c r="E3441">
        <v>2.0798999999999999</v>
      </c>
      <c r="F3441">
        <v>2.0798999999999999</v>
      </c>
      <c r="G3441">
        <v>2.0798999999999999</v>
      </c>
      <c r="H3441">
        <v>2.0798999999999999</v>
      </c>
      <c r="I3441">
        <v>2.0798999999999999</v>
      </c>
      <c r="J3441">
        <v>2.0798999999999999</v>
      </c>
      <c r="K3441">
        <v>2.0798999999999999</v>
      </c>
      <c r="L3441">
        <v>2.0798999999999999</v>
      </c>
    </row>
    <row r="3442" spans="1:12" x14ac:dyDescent="0.45">
      <c r="A3442" t="s">
        <v>2043</v>
      </c>
      <c r="B3442">
        <v>2014</v>
      </c>
      <c r="C3442" t="s">
        <v>2008</v>
      </c>
      <c r="D3442">
        <v>1.4427000000000001</v>
      </c>
      <c r="E3442">
        <v>1.4427000000000001</v>
      </c>
      <c r="F3442">
        <v>1.4427000000000001</v>
      </c>
      <c r="G3442">
        <v>1.4427000000000001</v>
      </c>
      <c r="H3442">
        <v>1.4427000000000001</v>
      </c>
      <c r="I3442">
        <v>1.4427000000000001</v>
      </c>
      <c r="J3442">
        <v>1.4427000000000001</v>
      </c>
      <c r="K3442">
        <v>1.4427000000000001</v>
      </c>
      <c r="L3442">
        <v>1.4427000000000001</v>
      </c>
    </row>
    <row r="3443" spans="1:12" x14ac:dyDescent="0.45">
      <c r="A3443" t="s">
        <v>2043</v>
      </c>
      <c r="B3443">
        <v>2014</v>
      </c>
      <c r="C3443" t="s">
        <v>2009</v>
      </c>
      <c r="D3443">
        <v>1.1706000000000001</v>
      </c>
      <c r="E3443">
        <v>1.1706000000000001</v>
      </c>
      <c r="F3443">
        <v>1.1706000000000001</v>
      </c>
      <c r="G3443">
        <v>1.1706000000000001</v>
      </c>
      <c r="H3443">
        <v>1.1706000000000001</v>
      </c>
      <c r="I3443">
        <v>1.1706000000000001</v>
      </c>
      <c r="J3443">
        <v>1.1706000000000001</v>
      </c>
      <c r="K3443">
        <v>1.1706000000000001</v>
      </c>
      <c r="L3443">
        <v>1.1706000000000001</v>
      </c>
    </row>
    <row r="3444" spans="1:12" x14ac:dyDescent="0.45">
      <c r="A3444" t="s">
        <v>2043</v>
      </c>
      <c r="B3444">
        <v>2014</v>
      </c>
      <c r="C3444" t="s">
        <v>2007</v>
      </c>
      <c r="D3444">
        <v>6.8000000000000005E-2</v>
      </c>
      <c r="E3444">
        <v>6.8000000000000005E-2</v>
      </c>
      <c r="F3444">
        <v>6.8000000000000005E-2</v>
      </c>
      <c r="G3444">
        <v>6.8000000000000005E-2</v>
      </c>
      <c r="H3444">
        <v>6.8000000000000005E-2</v>
      </c>
      <c r="I3444">
        <v>6.8000000000000005E-2</v>
      </c>
      <c r="J3444">
        <v>6.8000000000000005E-2</v>
      </c>
      <c r="K3444">
        <v>6.8000000000000005E-2</v>
      </c>
      <c r="L3444">
        <v>6.8000000000000005E-2</v>
      </c>
    </row>
    <row r="3445" spans="1:12" x14ac:dyDescent="0.45">
      <c r="A3445" t="s">
        <v>2043</v>
      </c>
      <c r="B3445">
        <v>2014</v>
      </c>
      <c r="C3445" t="s">
        <v>2010</v>
      </c>
      <c r="D3445">
        <v>0.37859999999999999</v>
      </c>
      <c r="E3445">
        <v>0.37859999999999999</v>
      </c>
      <c r="F3445">
        <v>0.37859999999999999</v>
      </c>
      <c r="G3445">
        <v>0.37859999999999999</v>
      </c>
      <c r="H3445">
        <v>0.37859999999999999</v>
      </c>
      <c r="I3445">
        <v>0.37859999999999999</v>
      </c>
      <c r="J3445">
        <v>0.37859999999999999</v>
      </c>
      <c r="K3445">
        <v>0.37859999999999999</v>
      </c>
      <c r="L3445">
        <v>0.37859999999999999</v>
      </c>
    </row>
    <row r="3446" spans="1:12" x14ac:dyDescent="0.45">
      <c r="A3446" t="s">
        <v>2044</v>
      </c>
      <c r="B3446">
        <v>2014</v>
      </c>
      <c r="C3446" t="s">
        <v>2005</v>
      </c>
      <c r="D3446">
        <v>0.374</v>
      </c>
      <c r="E3446">
        <v>0.374</v>
      </c>
      <c r="F3446">
        <v>0.374</v>
      </c>
      <c r="G3446">
        <v>0.374</v>
      </c>
      <c r="H3446">
        <v>0.374</v>
      </c>
      <c r="I3446">
        <v>0.374</v>
      </c>
      <c r="J3446">
        <v>0.374</v>
      </c>
      <c r="K3446">
        <v>0.374</v>
      </c>
      <c r="L3446">
        <v>0.374</v>
      </c>
    </row>
    <row r="3447" spans="1:12" x14ac:dyDescent="0.45">
      <c r="A3447" t="s">
        <v>2044</v>
      </c>
      <c r="B3447">
        <v>2014</v>
      </c>
      <c r="C3447" t="s">
        <v>2009</v>
      </c>
      <c r="D3447">
        <v>7.9799999999999996E-2</v>
      </c>
      <c r="E3447">
        <v>7.9799999999999996E-2</v>
      </c>
      <c r="F3447">
        <v>7.9799999999999996E-2</v>
      </c>
      <c r="G3447">
        <v>7.9799999999999996E-2</v>
      </c>
      <c r="H3447">
        <v>7.9799999999999996E-2</v>
      </c>
      <c r="I3447">
        <v>7.9799999999999996E-2</v>
      </c>
      <c r="J3447">
        <v>7.9799999999999996E-2</v>
      </c>
      <c r="K3447">
        <v>7.9799999999999996E-2</v>
      </c>
      <c r="L3447">
        <v>7.9799999999999996E-2</v>
      </c>
    </row>
    <row r="3448" spans="1:12" x14ac:dyDescent="0.45">
      <c r="A3448" t="s">
        <v>2044</v>
      </c>
      <c r="B3448">
        <v>2014</v>
      </c>
      <c r="C3448" t="s">
        <v>2010</v>
      </c>
      <c r="D3448">
        <v>2.4400000000000002E-2</v>
      </c>
      <c r="E3448">
        <v>2.4400000000000002E-2</v>
      </c>
      <c r="F3448">
        <v>2.4400000000000002E-2</v>
      </c>
      <c r="G3448">
        <v>2.4400000000000002E-2</v>
      </c>
      <c r="H3448">
        <v>2.4400000000000002E-2</v>
      </c>
      <c r="I3448">
        <v>2.4400000000000002E-2</v>
      </c>
      <c r="J3448">
        <v>2.4400000000000002E-2</v>
      </c>
      <c r="K3448">
        <v>2.4400000000000002E-2</v>
      </c>
      <c r="L3448">
        <v>2.4400000000000002E-2</v>
      </c>
    </row>
    <row r="3449" spans="1:12" x14ac:dyDescent="0.45">
      <c r="A3449" t="s">
        <v>2044</v>
      </c>
      <c r="B3449">
        <v>2014</v>
      </c>
      <c r="C3449" t="s">
        <v>2008</v>
      </c>
      <c r="D3449">
        <v>9.2899999999999996E-2</v>
      </c>
      <c r="E3449">
        <v>9.2899999999999996E-2</v>
      </c>
      <c r="F3449">
        <v>9.2899999999999996E-2</v>
      </c>
      <c r="G3449">
        <v>9.2899999999999996E-2</v>
      </c>
      <c r="H3449">
        <v>9.2899999999999996E-2</v>
      </c>
      <c r="I3449">
        <v>9.2899999999999996E-2</v>
      </c>
      <c r="J3449">
        <v>9.2899999999999996E-2</v>
      </c>
      <c r="K3449">
        <v>9.2899999999999996E-2</v>
      </c>
      <c r="L3449">
        <v>9.2899999999999996E-2</v>
      </c>
    </row>
    <row r="3450" spans="1:12" x14ac:dyDescent="0.45">
      <c r="A3450" t="s">
        <v>2044</v>
      </c>
      <c r="B3450">
        <v>2014</v>
      </c>
      <c r="C3450" t="s">
        <v>2007</v>
      </c>
      <c r="D3450">
        <v>4.4000000000000003E-3</v>
      </c>
      <c r="E3450">
        <v>4.4000000000000003E-3</v>
      </c>
      <c r="F3450">
        <v>4.4000000000000003E-3</v>
      </c>
      <c r="G3450">
        <v>4.4000000000000003E-3</v>
      </c>
      <c r="H3450">
        <v>4.4000000000000003E-3</v>
      </c>
      <c r="I3450">
        <v>4.4000000000000003E-3</v>
      </c>
      <c r="J3450">
        <v>4.4000000000000003E-3</v>
      </c>
      <c r="K3450">
        <v>4.4000000000000003E-3</v>
      </c>
      <c r="L3450">
        <v>4.4000000000000003E-3</v>
      </c>
    </row>
    <row r="3451" spans="1:12" x14ac:dyDescent="0.45">
      <c r="A3451" t="s">
        <v>2044</v>
      </c>
      <c r="B3451">
        <v>2014</v>
      </c>
      <c r="C3451" t="s">
        <v>2006</v>
      </c>
      <c r="D3451">
        <v>0.1676</v>
      </c>
      <c r="E3451">
        <v>0.1676</v>
      </c>
      <c r="F3451">
        <v>0.1676</v>
      </c>
      <c r="G3451">
        <v>0.1676</v>
      </c>
      <c r="H3451">
        <v>0.1676</v>
      </c>
      <c r="I3451">
        <v>0.1676</v>
      </c>
      <c r="J3451">
        <v>0.1676</v>
      </c>
      <c r="K3451">
        <v>0.1676</v>
      </c>
      <c r="L3451">
        <v>0.1676</v>
      </c>
    </row>
    <row r="3452" spans="1:12" x14ac:dyDescent="0.45">
      <c r="A3452" t="s">
        <v>2044</v>
      </c>
      <c r="B3452">
        <v>2014</v>
      </c>
      <c r="C3452" t="s">
        <v>2011</v>
      </c>
      <c r="D3452">
        <v>4.8999999999999998E-3</v>
      </c>
      <c r="E3452">
        <v>4.8999999999999998E-3</v>
      </c>
      <c r="F3452">
        <v>4.8999999999999998E-3</v>
      </c>
      <c r="G3452">
        <v>4.8999999999999998E-3</v>
      </c>
      <c r="H3452">
        <v>4.8999999999999998E-3</v>
      </c>
      <c r="I3452">
        <v>4.8999999999999998E-3</v>
      </c>
      <c r="J3452">
        <v>4.8999999999999998E-3</v>
      </c>
      <c r="K3452">
        <v>4.8999999999999998E-3</v>
      </c>
      <c r="L3452">
        <v>4.8999999999999998E-3</v>
      </c>
    </row>
    <row r="3453" spans="1:12" x14ac:dyDescent="0.45">
      <c r="A3453" t="s">
        <v>2045</v>
      </c>
      <c r="B3453">
        <v>2014</v>
      </c>
      <c r="C3453" t="s">
        <v>2005</v>
      </c>
      <c r="D3453">
        <v>6.0427</v>
      </c>
      <c r="E3453">
        <v>6.0427</v>
      </c>
      <c r="F3453">
        <v>6.0427</v>
      </c>
      <c r="G3453">
        <v>6.0427</v>
      </c>
      <c r="H3453">
        <v>6.0427</v>
      </c>
      <c r="I3453">
        <v>6.0427</v>
      </c>
      <c r="J3453">
        <v>6.0427</v>
      </c>
      <c r="K3453">
        <v>6.0427</v>
      </c>
      <c r="L3453">
        <v>6.0427</v>
      </c>
    </row>
    <row r="3454" spans="1:12" x14ac:dyDescent="0.45">
      <c r="A3454" t="s">
        <v>2045</v>
      </c>
      <c r="B3454">
        <v>2014</v>
      </c>
      <c r="C3454" t="s">
        <v>2006</v>
      </c>
      <c r="D3454">
        <v>2.4428000000000001</v>
      </c>
      <c r="E3454">
        <v>2.4428000000000001</v>
      </c>
      <c r="F3454">
        <v>2.4428000000000001</v>
      </c>
      <c r="G3454">
        <v>2.4428000000000001</v>
      </c>
      <c r="H3454">
        <v>2.4428000000000001</v>
      </c>
      <c r="I3454">
        <v>2.4428000000000001</v>
      </c>
      <c r="J3454">
        <v>2.4428000000000001</v>
      </c>
      <c r="K3454">
        <v>2.4428000000000001</v>
      </c>
      <c r="L3454">
        <v>2.4428000000000001</v>
      </c>
    </row>
    <row r="3455" spans="1:12" x14ac:dyDescent="0.45">
      <c r="A3455" t="s">
        <v>2045</v>
      </c>
      <c r="B3455">
        <v>2014</v>
      </c>
      <c r="C3455" t="s">
        <v>2010</v>
      </c>
      <c r="D3455">
        <v>0.44579999999999997</v>
      </c>
      <c r="E3455">
        <v>0.44579999999999997</v>
      </c>
      <c r="F3455">
        <v>0.44579999999999997</v>
      </c>
      <c r="G3455">
        <v>0.44579999999999997</v>
      </c>
      <c r="H3455">
        <v>0.44579999999999997</v>
      </c>
      <c r="I3455">
        <v>0.44579999999999997</v>
      </c>
      <c r="J3455">
        <v>0.44579999999999997</v>
      </c>
      <c r="K3455">
        <v>0.44579999999999997</v>
      </c>
      <c r="L3455">
        <v>0.44579999999999997</v>
      </c>
    </row>
    <row r="3456" spans="1:12" x14ac:dyDescent="0.45">
      <c r="A3456" t="s">
        <v>2045</v>
      </c>
      <c r="B3456">
        <v>2014</v>
      </c>
      <c r="C3456" t="s">
        <v>2011</v>
      </c>
      <c r="D3456">
        <v>9.0200000000000002E-2</v>
      </c>
      <c r="E3456">
        <v>9.0200000000000002E-2</v>
      </c>
      <c r="F3456">
        <v>9.0200000000000002E-2</v>
      </c>
      <c r="G3456">
        <v>9.0200000000000002E-2</v>
      </c>
      <c r="H3456">
        <v>9.0200000000000002E-2</v>
      </c>
      <c r="I3456">
        <v>9.0200000000000002E-2</v>
      </c>
      <c r="J3456">
        <v>9.0200000000000002E-2</v>
      </c>
      <c r="K3456">
        <v>9.0200000000000002E-2</v>
      </c>
      <c r="L3456">
        <v>9.0200000000000002E-2</v>
      </c>
    </row>
    <row r="3457" spans="1:12" x14ac:dyDescent="0.45">
      <c r="A3457" t="s">
        <v>2045</v>
      </c>
      <c r="B3457">
        <v>2014</v>
      </c>
      <c r="C3457" t="s">
        <v>2008</v>
      </c>
      <c r="D3457">
        <v>1.6987000000000001</v>
      </c>
      <c r="E3457">
        <v>1.6987000000000001</v>
      </c>
      <c r="F3457">
        <v>1.6987000000000001</v>
      </c>
      <c r="G3457">
        <v>1.6987000000000001</v>
      </c>
      <c r="H3457">
        <v>1.6987000000000001</v>
      </c>
      <c r="I3457">
        <v>1.6987000000000001</v>
      </c>
      <c r="J3457">
        <v>1.6987000000000001</v>
      </c>
      <c r="K3457">
        <v>1.6987000000000001</v>
      </c>
      <c r="L3457">
        <v>1.6987000000000001</v>
      </c>
    </row>
    <row r="3458" spans="1:12" x14ac:dyDescent="0.45">
      <c r="A3458" t="s">
        <v>2045</v>
      </c>
      <c r="B3458">
        <v>2014</v>
      </c>
      <c r="C3458" t="s">
        <v>2009</v>
      </c>
      <c r="D3458">
        <v>1.2850999999999999</v>
      </c>
      <c r="E3458">
        <v>1.2850999999999999</v>
      </c>
      <c r="F3458">
        <v>1.2850999999999999</v>
      </c>
      <c r="G3458">
        <v>1.2850999999999999</v>
      </c>
      <c r="H3458">
        <v>1.2850999999999999</v>
      </c>
      <c r="I3458">
        <v>1.2850999999999999</v>
      </c>
      <c r="J3458">
        <v>1.2850999999999999</v>
      </c>
      <c r="K3458">
        <v>1.2850999999999999</v>
      </c>
      <c r="L3458">
        <v>1.2850999999999999</v>
      </c>
    </row>
    <row r="3459" spans="1:12" x14ac:dyDescent="0.45">
      <c r="A3459" t="s">
        <v>2045</v>
      </c>
      <c r="B3459">
        <v>2014</v>
      </c>
      <c r="C3459" t="s">
        <v>2007</v>
      </c>
      <c r="D3459">
        <v>8.0100000000000005E-2</v>
      </c>
      <c r="E3459">
        <v>8.0100000000000005E-2</v>
      </c>
      <c r="F3459">
        <v>8.0100000000000005E-2</v>
      </c>
      <c r="G3459">
        <v>8.0100000000000005E-2</v>
      </c>
      <c r="H3459">
        <v>8.0100000000000005E-2</v>
      </c>
      <c r="I3459">
        <v>8.0100000000000005E-2</v>
      </c>
      <c r="J3459">
        <v>8.0100000000000005E-2</v>
      </c>
      <c r="K3459">
        <v>8.0100000000000005E-2</v>
      </c>
      <c r="L3459">
        <v>8.0100000000000005E-2</v>
      </c>
    </row>
    <row r="3460" spans="1:12" x14ac:dyDescent="0.45">
      <c r="A3460" t="s">
        <v>2046</v>
      </c>
      <c r="B3460">
        <v>2014</v>
      </c>
      <c r="C3460" t="s">
        <v>2011</v>
      </c>
      <c r="D3460">
        <v>2.8299999999999999E-2</v>
      </c>
      <c r="E3460">
        <v>2.8299999999999999E-2</v>
      </c>
      <c r="F3460">
        <v>2.8299999999999999E-2</v>
      </c>
      <c r="G3460">
        <v>2.8299999999999999E-2</v>
      </c>
      <c r="H3460">
        <v>2.8299999999999999E-2</v>
      </c>
      <c r="I3460">
        <v>2.8299999999999999E-2</v>
      </c>
      <c r="J3460">
        <v>2.8299999999999999E-2</v>
      </c>
      <c r="K3460">
        <v>2.8299999999999999E-2</v>
      </c>
      <c r="L3460">
        <v>2.8299999999999999E-2</v>
      </c>
    </row>
    <row r="3461" spans="1:12" x14ac:dyDescent="0.45">
      <c r="A3461" t="s">
        <v>2046</v>
      </c>
      <c r="B3461">
        <v>2014</v>
      </c>
      <c r="C3461" t="s">
        <v>2008</v>
      </c>
      <c r="D3461">
        <v>0.53290000000000004</v>
      </c>
      <c r="E3461">
        <v>0.53290000000000004</v>
      </c>
      <c r="F3461">
        <v>0.53290000000000004</v>
      </c>
      <c r="G3461">
        <v>0.53290000000000004</v>
      </c>
      <c r="H3461">
        <v>0.53290000000000004</v>
      </c>
      <c r="I3461">
        <v>0.53290000000000004</v>
      </c>
      <c r="J3461">
        <v>0.53290000000000004</v>
      </c>
      <c r="K3461">
        <v>0.53290000000000004</v>
      </c>
      <c r="L3461">
        <v>0.53290000000000004</v>
      </c>
    </row>
    <row r="3462" spans="1:12" x14ac:dyDescent="0.45">
      <c r="A3462" t="s">
        <v>2046</v>
      </c>
      <c r="B3462">
        <v>2014</v>
      </c>
      <c r="C3462" t="s">
        <v>2006</v>
      </c>
      <c r="D3462">
        <v>0.89280000000000004</v>
      </c>
      <c r="E3462">
        <v>0.89280000000000004</v>
      </c>
      <c r="F3462">
        <v>0.89280000000000004</v>
      </c>
      <c r="G3462">
        <v>0.89280000000000004</v>
      </c>
      <c r="H3462">
        <v>0.89280000000000004</v>
      </c>
      <c r="I3462">
        <v>0.89280000000000004</v>
      </c>
      <c r="J3462">
        <v>0.89280000000000004</v>
      </c>
      <c r="K3462">
        <v>0.89280000000000004</v>
      </c>
      <c r="L3462">
        <v>0.89280000000000004</v>
      </c>
    </row>
    <row r="3463" spans="1:12" x14ac:dyDescent="0.45">
      <c r="A3463" t="s">
        <v>2046</v>
      </c>
      <c r="B3463">
        <v>2014</v>
      </c>
      <c r="C3463" t="s">
        <v>2010</v>
      </c>
      <c r="D3463">
        <v>0.13980000000000001</v>
      </c>
      <c r="E3463">
        <v>0.13980000000000001</v>
      </c>
      <c r="F3463">
        <v>0.13980000000000001</v>
      </c>
      <c r="G3463">
        <v>0.13980000000000001</v>
      </c>
      <c r="H3463">
        <v>0.13980000000000001</v>
      </c>
      <c r="I3463">
        <v>0.13980000000000001</v>
      </c>
      <c r="J3463">
        <v>0.13980000000000001</v>
      </c>
      <c r="K3463">
        <v>0.13980000000000001</v>
      </c>
      <c r="L3463">
        <v>0.13980000000000001</v>
      </c>
    </row>
    <row r="3464" spans="1:12" x14ac:dyDescent="0.45">
      <c r="A3464" t="s">
        <v>2046</v>
      </c>
      <c r="B3464">
        <v>2014</v>
      </c>
      <c r="C3464" t="s">
        <v>2009</v>
      </c>
      <c r="D3464">
        <v>0.43990000000000001</v>
      </c>
      <c r="E3464">
        <v>0.43990000000000001</v>
      </c>
      <c r="F3464">
        <v>0.43990000000000001</v>
      </c>
      <c r="G3464">
        <v>0.43990000000000001</v>
      </c>
      <c r="H3464">
        <v>0.43990000000000001</v>
      </c>
      <c r="I3464">
        <v>0.43990000000000001</v>
      </c>
      <c r="J3464">
        <v>0.43990000000000001</v>
      </c>
      <c r="K3464">
        <v>0.43990000000000001</v>
      </c>
      <c r="L3464">
        <v>0.43990000000000001</v>
      </c>
    </row>
    <row r="3465" spans="1:12" x14ac:dyDescent="0.45">
      <c r="A3465" t="s">
        <v>2046</v>
      </c>
      <c r="B3465">
        <v>2014</v>
      </c>
      <c r="C3465" t="s">
        <v>2007</v>
      </c>
      <c r="D3465">
        <v>2.5100000000000001E-2</v>
      </c>
      <c r="E3465">
        <v>2.5100000000000001E-2</v>
      </c>
      <c r="F3465">
        <v>2.5100000000000001E-2</v>
      </c>
      <c r="G3465">
        <v>2.5100000000000001E-2</v>
      </c>
      <c r="H3465">
        <v>2.5100000000000001E-2</v>
      </c>
      <c r="I3465">
        <v>2.5100000000000001E-2</v>
      </c>
      <c r="J3465">
        <v>2.5100000000000001E-2</v>
      </c>
      <c r="K3465">
        <v>2.5100000000000001E-2</v>
      </c>
      <c r="L3465">
        <v>2.5100000000000001E-2</v>
      </c>
    </row>
    <row r="3466" spans="1:12" x14ac:dyDescent="0.45">
      <c r="A3466" t="s">
        <v>2046</v>
      </c>
      <c r="B3466">
        <v>2014</v>
      </c>
      <c r="C3466" t="s">
        <v>2005</v>
      </c>
      <c r="D3466">
        <v>2.0588000000000002</v>
      </c>
      <c r="E3466">
        <v>2.0588000000000002</v>
      </c>
      <c r="F3466">
        <v>2.0588000000000002</v>
      </c>
      <c r="G3466">
        <v>2.0588000000000002</v>
      </c>
      <c r="H3466">
        <v>2.0588000000000002</v>
      </c>
      <c r="I3466">
        <v>2.0588000000000002</v>
      </c>
      <c r="J3466">
        <v>2.0588000000000002</v>
      </c>
      <c r="K3466">
        <v>2.0588000000000002</v>
      </c>
      <c r="L3466">
        <v>2.0588000000000002</v>
      </c>
    </row>
    <row r="3467" spans="1:12" x14ac:dyDescent="0.45">
      <c r="A3467" t="s">
        <v>2047</v>
      </c>
      <c r="B3467">
        <v>2014</v>
      </c>
      <c r="C3467" t="s">
        <v>2005</v>
      </c>
      <c r="D3467">
        <v>1.8432999999999999</v>
      </c>
      <c r="E3467">
        <v>1.8432999999999999</v>
      </c>
      <c r="F3467">
        <v>1.8432999999999999</v>
      </c>
      <c r="G3467">
        <v>1.8432999999999999</v>
      </c>
      <c r="H3467">
        <v>1.8432999999999999</v>
      </c>
      <c r="I3467">
        <v>1.8432999999999999</v>
      </c>
      <c r="J3467">
        <v>1.8432999999999999</v>
      </c>
      <c r="K3467">
        <v>1.8432999999999999</v>
      </c>
      <c r="L3467">
        <v>1.8432999999999999</v>
      </c>
    </row>
    <row r="3468" spans="1:12" x14ac:dyDescent="0.45">
      <c r="A3468" t="s">
        <v>2047</v>
      </c>
      <c r="B3468">
        <v>2014</v>
      </c>
      <c r="C3468" t="s">
        <v>2009</v>
      </c>
      <c r="D3468">
        <v>0.38040000000000002</v>
      </c>
      <c r="E3468">
        <v>0.38040000000000002</v>
      </c>
      <c r="F3468">
        <v>0.38040000000000002</v>
      </c>
      <c r="G3468">
        <v>0.38040000000000002</v>
      </c>
      <c r="H3468">
        <v>0.38040000000000002</v>
      </c>
      <c r="I3468">
        <v>0.38040000000000002</v>
      </c>
      <c r="J3468">
        <v>0.38040000000000002</v>
      </c>
      <c r="K3468">
        <v>0.38040000000000002</v>
      </c>
      <c r="L3468">
        <v>0.38040000000000002</v>
      </c>
    </row>
    <row r="3469" spans="1:12" x14ac:dyDescent="0.45">
      <c r="A3469" t="s">
        <v>2047</v>
      </c>
      <c r="B3469">
        <v>2014</v>
      </c>
      <c r="C3469" t="s">
        <v>2007</v>
      </c>
      <c r="D3469">
        <v>2.7300000000000001E-2</v>
      </c>
      <c r="E3469">
        <v>2.7300000000000001E-2</v>
      </c>
      <c r="F3469">
        <v>2.7300000000000001E-2</v>
      </c>
      <c r="G3469">
        <v>2.7300000000000001E-2</v>
      </c>
      <c r="H3469">
        <v>2.7300000000000001E-2</v>
      </c>
      <c r="I3469">
        <v>2.7300000000000001E-2</v>
      </c>
      <c r="J3469">
        <v>2.7300000000000001E-2</v>
      </c>
      <c r="K3469">
        <v>2.7300000000000001E-2</v>
      </c>
      <c r="L3469">
        <v>2.7300000000000001E-2</v>
      </c>
    </row>
    <row r="3470" spans="1:12" x14ac:dyDescent="0.45">
      <c r="A3470" t="s">
        <v>2047</v>
      </c>
      <c r="B3470">
        <v>2014</v>
      </c>
      <c r="C3470" t="s">
        <v>2010</v>
      </c>
      <c r="D3470">
        <v>0.15210000000000001</v>
      </c>
      <c r="E3470">
        <v>0.15210000000000001</v>
      </c>
      <c r="F3470">
        <v>0.15210000000000001</v>
      </c>
      <c r="G3470">
        <v>0.15210000000000001</v>
      </c>
      <c r="H3470">
        <v>0.15210000000000001</v>
      </c>
      <c r="I3470">
        <v>0.15210000000000001</v>
      </c>
      <c r="J3470">
        <v>0.15210000000000001</v>
      </c>
      <c r="K3470">
        <v>0.15210000000000001</v>
      </c>
      <c r="L3470">
        <v>0.15210000000000001</v>
      </c>
    </row>
    <row r="3471" spans="1:12" x14ac:dyDescent="0.45">
      <c r="A3471" t="s">
        <v>2047</v>
      </c>
      <c r="B3471">
        <v>2014</v>
      </c>
      <c r="C3471" t="s">
        <v>2011</v>
      </c>
      <c r="D3471">
        <v>3.0800000000000001E-2</v>
      </c>
      <c r="E3471">
        <v>3.0800000000000001E-2</v>
      </c>
      <c r="F3471">
        <v>3.0800000000000001E-2</v>
      </c>
      <c r="G3471">
        <v>3.0800000000000001E-2</v>
      </c>
      <c r="H3471">
        <v>3.0800000000000001E-2</v>
      </c>
      <c r="I3471">
        <v>3.0800000000000001E-2</v>
      </c>
      <c r="J3471">
        <v>3.0800000000000001E-2</v>
      </c>
      <c r="K3471">
        <v>3.0800000000000001E-2</v>
      </c>
      <c r="L3471">
        <v>3.0800000000000001E-2</v>
      </c>
    </row>
    <row r="3472" spans="1:12" x14ac:dyDescent="0.45">
      <c r="A3472" t="s">
        <v>2047</v>
      </c>
      <c r="B3472">
        <v>2014</v>
      </c>
      <c r="C3472" t="s">
        <v>2008</v>
      </c>
      <c r="D3472">
        <v>0.57950000000000002</v>
      </c>
      <c r="E3472">
        <v>0.57950000000000002</v>
      </c>
      <c r="F3472">
        <v>0.57950000000000002</v>
      </c>
      <c r="G3472">
        <v>0.57950000000000002</v>
      </c>
      <c r="H3472">
        <v>0.57950000000000002</v>
      </c>
      <c r="I3472">
        <v>0.57950000000000002</v>
      </c>
      <c r="J3472">
        <v>0.57950000000000002</v>
      </c>
      <c r="K3472">
        <v>0.57950000000000002</v>
      </c>
      <c r="L3472">
        <v>0.57950000000000002</v>
      </c>
    </row>
    <row r="3473" spans="1:12" x14ac:dyDescent="0.45">
      <c r="A3473" t="s">
        <v>2047</v>
      </c>
      <c r="B3473">
        <v>2014</v>
      </c>
      <c r="C3473" t="s">
        <v>2006</v>
      </c>
      <c r="D3473">
        <v>0.67330000000000001</v>
      </c>
      <c r="E3473">
        <v>0.67330000000000001</v>
      </c>
      <c r="F3473">
        <v>0.67330000000000001</v>
      </c>
      <c r="G3473">
        <v>0.67330000000000001</v>
      </c>
      <c r="H3473">
        <v>0.67330000000000001</v>
      </c>
      <c r="I3473">
        <v>0.67330000000000001</v>
      </c>
      <c r="J3473">
        <v>0.67330000000000001</v>
      </c>
      <c r="K3473">
        <v>0.67330000000000001</v>
      </c>
      <c r="L3473">
        <v>0.67330000000000001</v>
      </c>
    </row>
    <row r="3474" spans="1:12" x14ac:dyDescent="0.45">
      <c r="A3474" t="s">
        <v>2048</v>
      </c>
      <c r="B3474">
        <v>2014</v>
      </c>
      <c r="C3474" t="s">
        <v>2011</v>
      </c>
      <c r="D3474">
        <v>9.8400000000000001E-2</v>
      </c>
      <c r="E3474">
        <v>9.8400000000000001E-2</v>
      </c>
      <c r="F3474">
        <v>9.8400000000000001E-2</v>
      </c>
      <c r="G3474">
        <v>9.8400000000000001E-2</v>
      </c>
      <c r="H3474">
        <v>9.8400000000000001E-2</v>
      </c>
      <c r="I3474">
        <v>9.8400000000000001E-2</v>
      </c>
      <c r="J3474">
        <v>9.8400000000000001E-2</v>
      </c>
      <c r="K3474">
        <v>9.8400000000000001E-2</v>
      </c>
      <c r="L3474">
        <v>9.8400000000000001E-2</v>
      </c>
    </row>
    <row r="3475" spans="1:12" x14ac:dyDescent="0.45">
      <c r="A3475" t="s">
        <v>2048</v>
      </c>
      <c r="B3475">
        <v>2014</v>
      </c>
      <c r="C3475" t="s">
        <v>2007</v>
      </c>
      <c r="D3475">
        <v>8.7400000000000005E-2</v>
      </c>
      <c r="E3475">
        <v>8.7400000000000005E-2</v>
      </c>
      <c r="F3475">
        <v>8.7400000000000005E-2</v>
      </c>
      <c r="G3475">
        <v>8.7400000000000005E-2</v>
      </c>
      <c r="H3475">
        <v>8.7400000000000005E-2</v>
      </c>
      <c r="I3475">
        <v>8.7400000000000005E-2</v>
      </c>
      <c r="J3475">
        <v>8.7400000000000005E-2</v>
      </c>
      <c r="K3475">
        <v>8.7400000000000005E-2</v>
      </c>
      <c r="L3475">
        <v>8.7400000000000005E-2</v>
      </c>
    </row>
    <row r="3476" spans="1:12" x14ac:dyDescent="0.45">
      <c r="A3476" t="s">
        <v>2048</v>
      </c>
      <c r="B3476">
        <v>2014</v>
      </c>
      <c r="C3476" t="s">
        <v>2008</v>
      </c>
      <c r="D3476">
        <v>1.8536999999999999</v>
      </c>
      <c r="E3476">
        <v>1.8536999999999999</v>
      </c>
      <c r="F3476">
        <v>1.8536999999999999</v>
      </c>
      <c r="G3476">
        <v>1.8536999999999999</v>
      </c>
      <c r="H3476">
        <v>1.8536999999999999</v>
      </c>
      <c r="I3476">
        <v>1.8536999999999999</v>
      </c>
      <c r="J3476">
        <v>1.8536999999999999</v>
      </c>
      <c r="K3476">
        <v>1.8536999999999999</v>
      </c>
      <c r="L3476">
        <v>1.8536999999999999</v>
      </c>
    </row>
    <row r="3477" spans="1:12" x14ac:dyDescent="0.45">
      <c r="A3477" t="s">
        <v>2048</v>
      </c>
      <c r="B3477">
        <v>2014</v>
      </c>
      <c r="C3477" t="s">
        <v>2010</v>
      </c>
      <c r="D3477">
        <v>0.48649999999999999</v>
      </c>
      <c r="E3477">
        <v>0.48649999999999999</v>
      </c>
      <c r="F3477">
        <v>0.48649999999999999</v>
      </c>
      <c r="G3477">
        <v>0.48649999999999999</v>
      </c>
      <c r="H3477">
        <v>0.48649999999999999</v>
      </c>
      <c r="I3477">
        <v>0.48649999999999999</v>
      </c>
      <c r="J3477">
        <v>0.48649999999999999</v>
      </c>
      <c r="K3477">
        <v>0.48649999999999999</v>
      </c>
      <c r="L3477">
        <v>0.48649999999999999</v>
      </c>
    </row>
    <row r="3478" spans="1:12" x14ac:dyDescent="0.45">
      <c r="A3478" t="s">
        <v>2048</v>
      </c>
      <c r="B3478">
        <v>2014</v>
      </c>
      <c r="C3478" t="s">
        <v>2006</v>
      </c>
      <c r="D3478">
        <v>2.0790999999999999</v>
      </c>
      <c r="E3478">
        <v>2.0790999999999999</v>
      </c>
      <c r="F3478">
        <v>2.0790999999999999</v>
      </c>
      <c r="G3478">
        <v>2.0790999999999999</v>
      </c>
      <c r="H3478">
        <v>2.0790999999999999</v>
      </c>
      <c r="I3478">
        <v>2.0790999999999999</v>
      </c>
      <c r="J3478">
        <v>2.0790999999999999</v>
      </c>
      <c r="K3478">
        <v>2.0790999999999999</v>
      </c>
      <c r="L3478">
        <v>2.0790999999999999</v>
      </c>
    </row>
    <row r="3479" spans="1:12" x14ac:dyDescent="0.45">
      <c r="A3479" t="s">
        <v>2048</v>
      </c>
      <c r="B3479">
        <v>2014</v>
      </c>
      <c r="C3479" t="s">
        <v>2009</v>
      </c>
      <c r="D3479">
        <v>1.1649</v>
      </c>
      <c r="E3479">
        <v>1.1649</v>
      </c>
      <c r="F3479">
        <v>1.1649</v>
      </c>
      <c r="G3479">
        <v>1.1649</v>
      </c>
      <c r="H3479">
        <v>1.1649</v>
      </c>
      <c r="I3479">
        <v>1.1649</v>
      </c>
      <c r="J3479">
        <v>1.1649</v>
      </c>
      <c r="K3479">
        <v>1.1649</v>
      </c>
      <c r="L3479">
        <v>1.1649</v>
      </c>
    </row>
    <row r="3480" spans="1:12" x14ac:dyDescent="0.45">
      <c r="A3480" t="s">
        <v>2048</v>
      </c>
      <c r="B3480">
        <v>2014</v>
      </c>
      <c r="C3480" t="s">
        <v>2005</v>
      </c>
      <c r="D3480">
        <v>5.77</v>
      </c>
      <c r="E3480">
        <v>5.77</v>
      </c>
      <c r="F3480">
        <v>5.77</v>
      </c>
      <c r="G3480">
        <v>5.77</v>
      </c>
      <c r="H3480">
        <v>5.77</v>
      </c>
      <c r="I3480">
        <v>5.77</v>
      </c>
      <c r="J3480">
        <v>5.77</v>
      </c>
      <c r="K3480">
        <v>5.77</v>
      </c>
      <c r="L3480">
        <v>5.77</v>
      </c>
    </row>
    <row r="3481" spans="1:12" x14ac:dyDescent="0.45">
      <c r="A3481" t="s">
        <v>2049</v>
      </c>
      <c r="B3481">
        <v>2014</v>
      </c>
      <c r="C3481" t="s">
        <v>2007</v>
      </c>
      <c r="D3481">
        <v>7.7999999999999996E-3</v>
      </c>
      <c r="E3481">
        <v>7.7999999999999996E-3</v>
      </c>
      <c r="F3481">
        <v>7.7999999999999996E-3</v>
      </c>
      <c r="G3481">
        <v>7.7999999999999996E-3</v>
      </c>
      <c r="H3481">
        <v>7.7999999999999996E-3</v>
      </c>
      <c r="I3481">
        <v>7.7999999999999996E-3</v>
      </c>
      <c r="J3481">
        <v>7.7999999999999996E-3</v>
      </c>
      <c r="K3481">
        <v>7.7999999999999996E-3</v>
      </c>
      <c r="L3481">
        <v>7.7999999999999996E-3</v>
      </c>
    </row>
    <row r="3482" spans="1:12" x14ac:dyDescent="0.45">
      <c r="A3482" t="s">
        <v>2049</v>
      </c>
      <c r="B3482">
        <v>2014</v>
      </c>
      <c r="C3482" t="s">
        <v>2006</v>
      </c>
      <c r="D3482">
        <v>0.17599999999999999</v>
      </c>
      <c r="E3482">
        <v>0.17599999999999999</v>
      </c>
      <c r="F3482">
        <v>0.17599999999999999</v>
      </c>
      <c r="G3482">
        <v>0.17599999999999999</v>
      </c>
      <c r="H3482">
        <v>0.17599999999999999</v>
      </c>
      <c r="I3482">
        <v>0.17599999999999999</v>
      </c>
      <c r="J3482">
        <v>0.17599999999999999</v>
      </c>
      <c r="K3482">
        <v>0.17599999999999999</v>
      </c>
      <c r="L3482">
        <v>0.17599999999999999</v>
      </c>
    </row>
    <row r="3483" spans="1:12" x14ac:dyDescent="0.45">
      <c r="A3483" t="s">
        <v>2049</v>
      </c>
      <c r="B3483">
        <v>2014</v>
      </c>
      <c r="C3483" t="s">
        <v>2010</v>
      </c>
      <c r="D3483">
        <v>4.3499999999999997E-2</v>
      </c>
      <c r="E3483">
        <v>4.3499999999999997E-2</v>
      </c>
      <c r="F3483">
        <v>4.3499999999999997E-2</v>
      </c>
      <c r="G3483">
        <v>4.3499999999999997E-2</v>
      </c>
      <c r="H3483">
        <v>4.3499999999999997E-2</v>
      </c>
      <c r="I3483">
        <v>4.3499999999999997E-2</v>
      </c>
      <c r="J3483">
        <v>4.3499999999999997E-2</v>
      </c>
      <c r="K3483">
        <v>4.3499999999999997E-2</v>
      </c>
      <c r="L3483">
        <v>4.3499999999999997E-2</v>
      </c>
    </row>
    <row r="3484" spans="1:12" x14ac:dyDescent="0.45">
      <c r="A3484" t="s">
        <v>2049</v>
      </c>
      <c r="B3484">
        <v>2014</v>
      </c>
      <c r="C3484" t="s">
        <v>2011</v>
      </c>
      <c r="D3484">
        <v>8.8000000000000005E-3</v>
      </c>
      <c r="E3484">
        <v>8.8000000000000005E-3</v>
      </c>
      <c r="F3484">
        <v>8.8000000000000005E-3</v>
      </c>
      <c r="G3484">
        <v>8.8000000000000005E-3</v>
      </c>
      <c r="H3484">
        <v>8.8000000000000005E-3</v>
      </c>
      <c r="I3484">
        <v>8.8000000000000005E-3</v>
      </c>
      <c r="J3484">
        <v>8.8000000000000005E-3</v>
      </c>
      <c r="K3484">
        <v>8.8000000000000005E-3</v>
      </c>
      <c r="L3484">
        <v>8.8000000000000005E-3</v>
      </c>
    </row>
    <row r="3485" spans="1:12" x14ac:dyDescent="0.45">
      <c r="A3485" t="s">
        <v>2049</v>
      </c>
      <c r="B3485">
        <v>2014</v>
      </c>
      <c r="C3485" t="s">
        <v>2008</v>
      </c>
      <c r="D3485">
        <v>0.16589999999999999</v>
      </c>
      <c r="E3485">
        <v>0.16589999999999999</v>
      </c>
      <c r="F3485">
        <v>0.16589999999999999</v>
      </c>
      <c r="G3485">
        <v>0.16589999999999999</v>
      </c>
      <c r="H3485">
        <v>0.16589999999999999</v>
      </c>
      <c r="I3485">
        <v>0.16589999999999999</v>
      </c>
      <c r="J3485">
        <v>0.16589999999999999</v>
      </c>
      <c r="K3485">
        <v>0.16589999999999999</v>
      </c>
      <c r="L3485">
        <v>0.16589999999999999</v>
      </c>
    </row>
    <row r="3486" spans="1:12" x14ac:dyDescent="0.45">
      <c r="A3486" t="s">
        <v>2049</v>
      </c>
      <c r="B3486">
        <v>2014</v>
      </c>
      <c r="C3486" t="s">
        <v>2005</v>
      </c>
      <c r="D3486">
        <v>0.50270000000000004</v>
      </c>
      <c r="E3486">
        <v>0.50270000000000004</v>
      </c>
      <c r="F3486">
        <v>0.50270000000000004</v>
      </c>
      <c r="G3486">
        <v>0.50270000000000004</v>
      </c>
      <c r="H3486">
        <v>0.50270000000000004</v>
      </c>
      <c r="I3486">
        <v>0.50270000000000004</v>
      </c>
      <c r="J3486">
        <v>0.50270000000000004</v>
      </c>
      <c r="K3486">
        <v>0.50270000000000004</v>
      </c>
      <c r="L3486">
        <v>0.50270000000000004</v>
      </c>
    </row>
    <row r="3487" spans="1:12" x14ac:dyDescent="0.45">
      <c r="A3487" t="s">
        <v>2049</v>
      </c>
      <c r="B3487">
        <v>2014</v>
      </c>
      <c r="C3487" t="s">
        <v>2009</v>
      </c>
      <c r="D3487">
        <v>0.1007</v>
      </c>
      <c r="E3487">
        <v>0.1007</v>
      </c>
      <c r="F3487">
        <v>0.1007</v>
      </c>
      <c r="G3487">
        <v>0.1007</v>
      </c>
      <c r="H3487">
        <v>0.1007</v>
      </c>
      <c r="I3487">
        <v>0.1007</v>
      </c>
      <c r="J3487">
        <v>0.1007</v>
      </c>
      <c r="K3487">
        <v>0.1007</v>
      </c>
      <c r="L3487">
        <v>0.1007</v>
      </c>
    </row>
    <row r="3488" spans="1:12" x14ac:dyDescent="0.45">
      <c r="A3488" t="s">
        <v>2050</v>
      </c>
      <c r="B3488">
        <v>2014</v>
      </c>
      <c r="C3488" t="s">
        <v>2010</v>
      </c>
      <c r="D3488">
        <v>0.17649999999999999</v>
      </c>
      <c r="E3488">
        <v>0.17649999999999999</v>
      </c>
      <c r="F3488">
        <v>0.17649999999999999</v>
      </c>
      <c r="G3488">
        <v>0.17649999999999999</v>
      </c>
      <c r="H3488">
        <v>0.17649999999999999</v>
      </c>
      <c r="I3488">
        <v>0.17649999999999999</v>
      </c>
      <c r="J3488">
        <v>0.17649999999999999</v>
      </c>
      <c r="K3488">
        <v>0.17649999999999999</v>
      </c>
      <c r="L3488">
        <v>0.17649999999999999</v>
      </c>
    </row>
    <row r="3489" spans="1:12" x14ac:dyDescent="0.45">
      <c r="A3489" t="s">
        <v>2050</v>
      </c>
      <c r="B3489">
        <v>2014</v>
      </c>
      <c r="C3489" t="s">
        <v>2006</v>
      </c>
      <c r="D3489">
        <v>0.9466</v>
      </c>
      <c r="E3489">
        <v>0.9466</v>
      </c>
      <c r="F3489">
        <v>0.9466</v>
      </c>
      <c r="G3489">
        <v>0.9466</v>
      </c>
      <c r="H3489">
        <v>0.9466</v>
      </c>
      <c r="I3489">
        <v>0.9466</v>
      </c>
      <c r="J3489">
        <v>0.9466</v>
      </c>
      <c r="K3489">
        <v>0.9466</v>
      </c>
      <c r="L3489">
        <v>0.9466</v>
      </c>
    </row>
    <row r="3490" spans="1:12" x14ac:dyDescent="0.45">
      <c r="A3490" t="s">
        <v>2050</v>
      </c>
      <c r="B3490">
        <v>2014</v>
      </c>
      <c r="C3490" t="s">
        <v>2011</v>
      </c>
      <c r="D3490">
        <v>3.5700000000000003E-2</v>
      </c>
      <c r="E3490">
        <v>3.5700000000000003E-2</v>
      </c>
      <c r="F3490">
        <v>3.5700000000000003E-2</v>
      </c>
      <c r="G3490">
        <v>3.5700000000000003E-2</v>
      </c>
      <c r="H3490">
        <v>3.5700000000000003E-2</v>
      </c>
      <c r="I3490">
        <v>3.5700000000000003E-2</v>
      </c>
      <c r="J3490">
        <v>3.5700000000000003E-2</v>
      </c>
      <c r="K3490">
        <v>3.5700000000000003E-2</v>
      </c>
      <c r="L3490">
        <v>3.5700000000000003E-2</v>
      </c>
    </row>
    <row r="3491" spans="1:12" x14ac:dyDescent="0.45">
      <c r="A3491" t="s">
        <v>2050</v>
      </c>
      <c r="B3491">
        <v>2014</v>
      </c>
      <c r="C3491" t="s">
        <v>2007</v>
      </c>
      <c r="D3491">
        <v>3.1699999999999999E-2</v>
      </c>
      <c r="E3491">
        <v>3.1699999999999999E-2</v>
      </c>
      <c r="F3491">
        <v>3.1699999999999999E-2</v>
      </c>
      <c r="G3491">
        <v>3.1699999999999999E-2</v>
      </c>
      <c r="H3491">
        <v>3.1699999999999999E-2</v>
      </c>
      <c r="I3491">
        <v>3.1699999999999999E-2</v>
      </c>
      <c r="J3491">
        <v>3.1699999999999999E-2</v>
      </c>
      <c r="K3491">
        <v>3.1699999999999999E-2</v>
      </c>
      <c r="L3491">
        <v>3.1699999999999999E-2</v>
      </c>
    </row>
    <row r="3492" spans="1:12" x14ac:dyDescent="0.45">
      <c r="A3492" t="s">
        <v>2050</v>
      </c>
      <c r="B3492">
        <v>2014</v>
      </c>
      <c r="C3492" t="s">
        <v>2005</v>
      </c>
      <c r="D3492">
        <v>2.4264999999999999</v>
      </c>
      <c r="E3492">
        <v>2.4264999999999999</v>
      </c>
      <c r="F3492">
        <v>2.4264999999999999</v>
      </c>
      <c r="G3492">
        <v>2.4264999999999999</v>
      </c>
      <c r="H3492">
        <v>2.4264999999999999</v>
      </c>
      <c r="I3492">
        <v>2.4264999999999999</v>
      </c>
      <c r="J3492">
        <v>2.4264999999999999</v>
      </c>
      <c r="K3492">
        <v>2.4264999999999999</v>
      </c>
      <c r="L3492">
        <v>2.4264999999999999</v>
      </c>
    </row>
    <row r="3493" spans="1:12" x14ac:dyDescent="0.45">
      <c r="A3493" t="s">
        <v>2050</v>
      </c>
      <c r="B3493">
        <v>2014</v>
      </c>
      <c r="C3493" t="s">
        <v>2009</v>
      </c>
      <c r="D3493">
        <v>0.56330000000000002</v>
      </c>
      <c r="E3493">
        <v>0.56330000000000002</v>
      </c>
      <c r="F3493">
        <v>0.56330000000000002</v>
      </c>
      <c r="G3493">
        <v>0.56330000000000002</v>
      </c>
      <c r="H3493">
        <v>0.56330000000000002</v>
      </c>
      <c r="I3493">
        <v>0.56330000000000002</v>
      </c>
      <c r="J3493">
        <v>0.56330000000000002</v>
      </c>
      <c r="K3493">
        <v>0.56330000000000002</v>
      </c>
      <c r="L3493">
        <v>0.56330000000000002</v>
      </c>
    </row>
    <row r="3494" spans="1:12" x14ac:dyDescent="0.45">
      <c r="A3494" t="s">
        <v>2050</v>
      </c>
      <c r="B3494">
        <v>2014</v>
      </c>
      <c r="C3494" t="s">
        <v>2008</v>
      </c>
      <c r="D3494">
        <v>0.67259999999999998</v>
      </c>
      <c r="E3494">
        <v>0.67259999999999998</v>
      </c>
      <c r="F3494">
        <v>0.67259999999999998</v>
      </c>
      <c r="G3494">
        <v>0.67259999999999998</v>
      </c>
      <c r="H3494">
        <v>0.67259999999999998</v>
      </c>
      <c r="I3494">
        <v>0.67259999999999998</v>
      </c>
      <c r="J3494">
        <v>0.67259999999999998</v>
      </c>
      <c r="K3494">
        <v>0.67259999999999998</v>
      </c>
      <c r="L3494">
        <v>0.67259999999999998</v>
      </c>
    </row>
    <row r="3495" spans="1:12" x14ac:dyDescent="0.45">
      <c r="A3495" t="s">
        <v>2051</v>
      </c>
      <c r="B3495">
        <v>2014</v>
      </c>
      <c r="C3495" t="s">
        <v>2007</v>
      </c>
      <c r="D3495">
        <v>5.4999999999999997E-3</v>
      </c>
      <c r="E3495">
        <v>5.4999999999999997E-3</v>
      </c>
      <c r="F3495">
        <v>5.4999999999999997E-3</v>
      </c>
      <c r="G3495">
        <v>5.4999999999999997E-3</v>
      </c>
      <c r="H3495">
        <v>5.4999999999999997E-3</v>
      </c>
      <c r="I3495">
        <v>5.4999999999999997E-3</v>
      </c>
      <c r="J3495">
        <v>5.4999999999999997E-3</v>
      </c>
      <c r="K3495">
        <v>5.4999999999999997E-3</v>
      </c>
      <c r="L3495">
        <v>5.4999999999999997E-3</v>
      </c>
    </row>
    <row r="3496" spans="1:12" x14ac:dyDescent="0.45">
      <c r="A3496" t="s">
        <v>2051</v>
      </c>
      <c r="B3496">
        <v>2014</v>
      </c>
      <c r="C3496" t="s">
        <v>2009</v>
      </c>
      <c r="D3496">
        <v>9.1399999999999995E-2</v>
      </c>
      <c r="E3496">
        <v>9.1399999999999995E-2</v>
      </c>
      <c r="F3496">
        <v>9.1399999999999995E-2</v>
      </c>
      <c r="G3496">
        <v>9.1399999999999995E-2</v>
      </c>
      <c r="H3496">
        <v>9.1399999999999995E-2</v>
      </c>
      <c r="I3496">
        <v>9.1399999999999995E-2</v>
      </c>
      <c r="J3496">
        <v>9.1399999999999995E-2</v>
      </c>
      <c r="K3496">
        <v>9.1399999999999995E-2</v>
      </c>
      <c r="L3496">
        <v>9.1399999999999995E-2</v>
      </c>
    </row>
    <row r="3497" spans="1:12" x14ac:dyDescent="0.45">
      <c r="A3497" t="s">
        <v>2051</v>
      </c>
      <c r="B3497">
        <v>2014</v>
      </c>
      <c r="C3497" t="s">
        <v>2006</v>
      </c>
      <c r="D3497">
        <v>0.1711</v>
      </c>
      <c r="E3497">
        <v>0.1711</v>
      </c>
      <c r="F3497">
        <v>0.1711</v>
      </c>
      <c r="G3497">
        <v>0.1711</v>
      </c>
      <c r="H3497">
        <v>0.1711</v>
      </c>
      <c r="I3497">
        <v>0.1711</v>
      </c>
      <c r="J3497">
        <v>0.1711</v>
      </c>
      <c r="K3497">
        <v>0.1711</v>
      </c>
      <c r="L3497">
        <v>0.1711</v>
      </c>
    </row>
    <row r="3498" spans="1:12" x14ac:dyDescent="0.45">
      <c r="A3498" t="s">
        <v>2051</v>
      </c>
      <c r="B3498">
        <v>2014</v>
      </c>
      <c r="C3498" t="s">
        <v>2010</v>
      </c>
      <c r="D3498">
        <v>3.0499999999999999E-2</v>
      </c>
      <c r="E3498">
        <v>3.0499999999999999E-2</v>
      </c>
      <c r="F3498">
        <v>3.0499999999999999E-2</v>
      </c>
      <c r="G3498">
        <v>3.0499999999999999E-2</v>
      </c>
      <c r="H3498">
        <v>3.0499999999999999E-2</v>
      </c>
      <c r="I3498">
        <v>3.0499999999999999E-2</v>
      </c>
      <c r="J3498">
        <v>3.0499999999999999E-2</v>
      </c>
      <c r="K3498">
        <v>3.0499999999999999E-2</v>
      </c>
      <c r="L3498">
        <v>3.0499999999999999E-2</v>
      </c>
    </row>
    <row r="3499" spans="1:12" x14ac:dyDescent="0.45">
      <c r="A3499" t="s">
        <v>2051</v>
      </c>
      <c r="B3499">
        <v>2014</v>
      </c>
      <c r="C3499" t="s">
        <v>2005</v>
      </c>
      <c r="D3499">
        <v>0.42080000000000001</v>
      </c>
      <c r="E3499">
        <v>0.42080000000000001</v>
      </c>
      <c r="F3499">
        <v>0.42080000000000001</v>
      </c>
      <c r="G3499">
        <v>0.42080000000000001</v>
      </c>
      <c r="H3499">
        <v>0.42080000000000001</v>
      </c>
      <c r="I3499">
        <v>0.42080000000000001</v>
      </c>
      <c r="J3499">
        <v>0.42080000000000001</v>
      </c>
      <c r="K3499">
        <v>0.42080000000000001</v>
      </c>
      <c r="L3499">
        <v>0.42080000000000001</v>
      </c>
    </row>
    <row r="3500" spans="1:12" x14ac:dyDescent="0.45">
      <c r="A3500" t="s">
        <v>2051</v>
      </c>
      <c r="B3500">
        <v>2014</v>
      </c>
      <c r="C3500" t="s">
        <v>2011</v>
      </c>
      <c r="D3500">
        <v>6.1999999999999998E-3</v>
      </c>
      <c r="E3500">
        <v>6.1999999999999998E-3</v>
      </c>
      <c r="F3500">
        <v>6.1999999999999998E-3</v>
      </c>
      <c r="G3500">
        <v>6.1999999999999998E-3</v>
      </c>
      <c r="H3500">
        <v>6.1999999999999998E-3</v>
      </c>
      <c r="I3500">
        <v>6.1999999999999998E-3</v>
      </c>
      <c r="J3500">
        <v>6.1999999999999998E-3</v>
      </c>
      <c r="K3500">
        <v>6.1999999999999998E-3</v>
      </c>
      <c r="L3500">
        <v>6.1999999999999998E-3</v>
      </c>
    </row>
    <row r="3501" spans="1:12" x14ac:dyDescent="0.45">
      <c r="A3501" t="s">
        <v>2051</v>
      </c>
      <c r="B3501">
        <v>2014</v>
      </c>
      <c r="C3501" t="s">
        <v>2008</v>
      </c>
      <c r="D3501">
        <v>0.1162</v>
      </c>
      <c r="E3501">
        <v>0.1162</v>
      </c>
      <c r="F3501">
        <v>0.1162</v>
      </c>
      <c r="G3501">
        <v>0.1162</v>
      </c>
      <c r="H3501">
        <v>0.1162</v>
      </c>
      <c r="I3501">
        <v>0.1162</v>
      </c>
      <c r="J3501">
        <v>0.1162</v>
      </c>
      <c r="K3501">
        <v>0.1162</v>
      </c>
      <c r="L3501">
        <v>0.1162</v>
      </c>
    </row>
    <row r="3502" spans="1:12" x14ac:dyDescent="0.45">
      <c r="A3502" t="s">
        <v>2052</v>
      </c>
      <c r="B3502">
        <v>2014</v>
      </c>
      <c r="C3502" t="s">
        <v>2007</v>
      </c>
      <c r="D3502">
        <v>4.4400000000000002E-2</v>
      </c>
      <c r="E3502">
        <v>4.4400000000000002E-2</v>
      </c>
      <c r="F3502">
        <v>4.4400000000000002E-2</v>
      </c>
      <c r="G3502">
        <v>4.4400000000000002E-2</v>
      </c>
      <c r="H3502">
        <v>4.4400000000000002E-2</v>
      </c>
      <c r="I3502">
        <v>4.4400000000000002E-2</v>
      </c>
      <c r="J3502">
        <v>4.4400000000000002E-2</v>
      </c>
      <c r="K3502">
        <v>4.4400000000000002E-2</v>
      </c>
      <c r="L3502">
        <v>4.4400000000000002E-2</v>
      </c>
    </row>
    <row r="3503" spans="1:12" x14ac:dyDescent="0.45">
      <c r="A3503" t="s">
        <v>2052</v>
      </c>
      <c r="B3503">
        <v>2014</v>
      </c>
      <c r="C3503" t="s">
        <v>2009</v>
      </c>
      <c r="D3503">
        <v>0.75739999999999996</v>
      </c>
      <c r="E3503">
        <v>0.75739999999999996</v>
      </c>
      <c r="F3503">
        <v>0.75739999999999996</v>
      </c>
      <c r="G3503">
        <v>0.75739999999999996</v>
      </c>
      <c r="H3503">
        <v>0.75739999999999996</v>
      </c>
      <c r="I3503">
        <v>0.75739999999999996</v>
      </c>
      <c r="J3503">
        <v>0.75739999999999996</v>
      </c>
      <c r="K3503">
        <v>0.75739999999999996</v>
      </c>
      <c r="L3503">
        <v>0.75739999999999996</v>
      </c>
    </row>
    <row r="3504" spans="1:12" x14ac:dyDescent="0.45">
      <c r="A3504" t="s">
        <v>2052</v>
      </c>
      <c r="B3504">
        <v>2014</v>
      </c>
      <c r="C3504" t="s">
        <v>2005</v>
      </c>
      <c r="D3504">
        <v>3.4134000000000002</v>
      </c>
      <c r="E3504">
        <v>3.4134000000000002</v>
      </c>
      <c r="F3504">
        <v>3.4134000000000002</v>
      </c>
      <c r="G3504">
        <v>3.4134000000000002</v>
      </c>
      <c r="H3504">
        <v>3.4134000000000002</v>
      </c>
      <c r="I3504">
        <v>3.4134000000000002</v>
      </c>
      <c r="J3504">
        <v>3.4134000000000002</v>
      </c>
      <c r="K3504">
        <v>3.4134000000000002</v>
      </c>
      <c r="L3504">
        <v>3.4134000000000002</v>
      </c>
    </row>
    <row r="3505" spans="1:12" x14ac:dyDescent="0.45">
      <c r="A3505" t="s">
        <v>2052</v>
      </c>
      <c r="B3505">
        <v>2014</v>
      </c>
      <c r="C3505" t="s">
        <v>2011</v>
      </c>
      <c r="D3505">
        <v>0.05</v>
      </c>
      <c r="E3505">
        <v>0.05</v>
      </c>
      <c r="F3505">
        <v>0.05</v>
      </c>
      <c r="G3505">
        <v>0.05</v>
      </c>
      <c r="H3505">
        <v>0.05</v>
      </c>
      <c r="I3505">
        <v>0.05</v>
      </c>
      <c r="J3505">
        <v>0.05</v>
      </c>
      <c r="K3505">
        <v>0.05</v>
      </c>
      <c r="L3505">
        <v>0.05</v>
      </c>
    </row>
    <row r="3506" spans="1:12" x14ac:dyDescent="0.45">
      <c r="A3506" t="s">
        <v>2052</v>
      </c>
      <c r="B3506">
        <v>2014</v>
      </c>
      <c r="C3506" t="s">
        <v>2010</v>
      </c>
      <c r="D3506">
        <v>0.2472</v>
      </c>
      <c r="E3506">
        <v>0.2472</v>
      </c>
      <c r="F3506">
        <v>0.2472</v>
      </c>
      <c r="G3506">
        <v>0.2472</v>
      </c>
      <c r="H3506">
        <v>0.2472</v>
      </c>
      <c r="I3506">
        <v>0.2472</v>
      </c>
      <c r="J3506">
        <v>0.2472</v>
      </c>
      <c r="K3506">
        <v>0.2472</v>
      </c>
      <c r="L3506">
        <v>0.2472</v>
      </c>
    </row>
    <row r="3507" spans="1:12" x14ac:dyDescent="0.45">
      <c r="A3507" t="s">
        <v>2052</v>
      </c>
      <c r="B3507">
        <v>2014</v>
      </c>
      <c r="C3507" t="s">
        <v>2006</v>
      </c>
      <c r="D3507">
        <v>1.3725000000000001</v>
      </c>
      <c r="E3507">
        <v>1.3725000000000001</v>
      </c>
      <c r="F3507">
        <v>1.3725000000000001</v>
      </c>
      <c r="G3507">
        <v>1.3725000000000001</v>
      </c>
      <c r="H3507">
        <v>1.3725000000000001</v>
      </c>
      <c r="I3507">
        <v>1.3725000000000001</v>
      </c>
      <c r="J3507">
        <v>1.3725000000000001</v>
      </c>
      <c r="K3507">
        <v>1.3725000000000001</v>
      </c>
      <c r="L3507">
        <v>1.3725000000000001</v>
      </c>
    </row>
    <row r="3508" spans="1:12" x14ac:dyDescent="0.45">
      <c r="A3508" t="s">
        <v>2052</v>
      </c>
      <c r="B3508">
        <v>2014</v>
      </c>
      <c r="C3508" t="s">
        <v>2008</v>
      </c>
      <c r="D3508">
        <v>0.94189999999999996</v>
      </c>
      <c r="E3508">
        <v>0.94189999999999996</v>
      </c>
      <c r="F3508">
        <v>0.94189999999999996</v>
      </c>
      <c r="G3508">
        <v>0.94189999999999996</v>
      </c>
      <c r="H3508">
        <v>0.94189999999999996</v>
      </c>
      <c r="I3508">
        <v>0.94189999999999996</v>
      </c>
      <c r="J3508">
        <v>0.94189999999999996</v>
      </c>
      <c r="K3508">
        <v>0.94189999999999996</v>
      </c>
      <c r="L3508">
        <v>0.94189999999999996</v>
      </c>
    </row>
    <row r="3509" spans="1:12" x14ac:dyDescent="0.45">
      <c r="A3509" t="s">
        <v>2053</v>
      </c>
      <c r="B3509">
        <v>2014</v>
      </c>
      <c r="C3509" t="s">
        <v>2010</v>
      </c>
      <c r="D3509">
        <v>1.0041</v>
      </c>
      <c r="E3509">
        <v>1.0041</v>
      </c>
      <c r="F3509">
        <v>1.0041</v>
      </c>
      <c r="G3509">
        <v>1.0041</v>
      </c>
      <c r="H3509">
        <v>1.0041</v>
      </c>
      <c r="I3509">
        <v>1.0041</v>
      </c>
      <c r="J3509">
        <v>1.0041</v>
      </c>
      <c r="K3509">
        <v>1.0041</v>
      </c>
      <c r="L3509">
        <v>1.0041</v>
      </c>
    </row>
    <row r="3510" spans="1:12" x14ac:dyDescent="0.45">
      <c r="A3510" t="s">
        <v>2053</v>
      </c>
      <c r="B3510">
        <v>2014</v>
      </c>
      <c r="C3510" t="s">
        <v>2009</v>
      </c>
      <c r="D3510">
        <v>2.89</v>
      </c>
      <c r="E3510">
        <v>2.89</v>
      </c>
      <c r="F3510">
        <v>2.89</v>
      </c>
      <c r="G3510">
        <v>2.89</v>
      </c>
      <c r="H3510">
        <v>2.89</v>
      </c>
      <c r="I3510">
        <v>2.89</v>
      </c>
      <c r="J3510">
        <v>2.89</v>
      </c>
      <c r="K3510">
        <v>2.89</v>
      </c>
      <c r="L3510">
        <v>2.89</v>
      </c>
    </row>
    <row r="3511" spans="1:12" x14ac:dyDescent="0.45">
      <c r="A3511" t="s">
        <v>2053</v>
      </c>
      <c r="B3511">
        <v>2014</v>
      </c>
      <c r="C3511" t="s">
        <v>2006</v>
      </c>
      <c r="D3511">
        <v>4.8605999999999998</v>
      </c>
      <c r="E3511">
        <v>4.8605999999999998</v>
      </c>
      <c r="F3511">
        <v>4.8605999999999998</v>
      </c>
      <c r="G3511">
        <v>4.8605999999999998</v>
      </c>
      <c r="H3511">
        <v>4.8605999999999998</v>
      </c>
      <c r="I3511">
        <v>4.8605999999999998</v>
      </c>
      <c r="J3511">
        <v>4.8605999999999998</v>
      </c>
      <c r="K3511">
        <v>4.8605999999999998</v>
      </c>
      <c r="L3511">
        <v>4.8605999999999998</v>
      </c>
    </row>
    <row r="3512" spans="1:12" x14ac:dyDescent="0.45">
      <c r="A3512" t="s">
        <v>2053</v>
      </c>
      <c r="B3512">
        <v>2014</v>
      </c>
      <c r="C3512" t="s">
        <v>2007</v>
      </c>
      <c r="D3512">
        <v>0.1804</v>
      </c>
      <c r="E3512">
        <v>0.1804</v>
      </c>
      <c r="F3512">
        <v>0.1804</v>
      </c>
      <c r="G3512">
        <v>0.1804</v>
      </c>
      <c r="H3512">
        <v>0.1804</v>
      </c>
      <c r="I3512">
        <v>0.1804</v>
      </c>
      <c r="J3512">
        <v>0.1804</v>
      </c>
      <c r="K3512">
        <v>0.1804</v>
      </c>
      <c r="L3512">
        <v>0.1804</v>
      </c>
    </row>
    <row r="3513" spans="1:12" x14ac:dyDescent="0.45">
      <c r="A3513" t="s">
        <v>2053</v>
      </c>
      <c r="B3513">
        <v>2014</v>
      </c>
      <c r="C3513" t="s">
        <v>2008</v>
      </c>
      <c r="D3513">
        <v>3.8260999999999998</v>
      </c>
      <c r="E3513">
        <v>3.8260999999999998</v>
      </c>
      <c r="F3513">
        <v>3.8260999999999998</v>
      </c>
      <c r="G3513">
        <v>3.8260999999999998</v>
      </c>
      <c r="H3513">
        <v>3.8260999999999998</v>
      </c>
      <c r="I3513">
        <v>3.8260999999999998</v>
      </c>
      <c r="J3513">
        <v>3.8260999999999998</v>
      </c>
      <c r="K3513">
        <v>3.8260999999999998</v>
      </c>
      <c r="L3513">
        <v>3.8260999999999998</v>
      </c>
    </row>
    <row r="3514" spans="1:12" x14ac:dyDescent="0.45">
      <c r="A3514" t="s">
        <v>2053</v>
      </c>
      <c r="B3514">
        <v>2014</v>
      </c>
      <c r="C3514" t="s">
        <v>2005</v>
      </c>
      <c r="D3514">
        <v>12.9643</v>
      </c>
      <c r="E3514">
        <v>12.9643</v>
      </c>
      <c r="F3514">
        <v>12.9643</v>
      </c>
      <c r="G3514">
        <v>12.9643</v>
      </c>
      <c r="H3514">
        <v>12.9643</v>
      </c>
      <c r="I3514">
        <v>12.9643</v>
      </c>
      <c r="J3514">
        <v>12.9643</v>
      </c>
      <c r="K3514">
        <v>12.9643</v>
      </c>
      <c r="L3514">
        <v>12.9643</v>
      </c>
    </row>
    <row r="3515" spans="1:12" x14ac:dyDescent="0.45">
      <c r="A3515" t="s">
        <v>2053</v>
      </c>
      <c r="B3515">
        <v>2014</v>
      </c>
      <c r="C3515" t="s">
        <v>2011</v>
      </c>
      <c r="D3515">
        <v>0.2031</v>
      </c>
      <c r="E3515">
        <v>0.2031</v>
      </c>
      <c r="F3515">
        <v>0.2031</v>
      </c>
      <c r="G3515">
        <v>0.2031</v>
      </c>
      <c r="H3515">
        <v>0.2031</v>
      </c>
      <c r="I3515">
        <v>0.2031</v>
      </c>
      <c r="J3515">
        <v>0.2031</v>
      </c>
      <c r="K3515">
        <v>0.2031</v>
      </c>
      <c r="L3515">
        <v>0.2031</v>
      </c>
    </row>
    <row r="3516" spans="1:12" x14ac:dyDescent="0.45">
      <c r="A3516" t="s">
        <v>2054</v>
      </c>
      <c r="B3516">
        <v>2014</v>
      </c>
      <c r="C3516" t="s">
        <v>2009</v>
      </c>
      <c r="D3516">
        <v>0.24640000000000001</v>
      </c>
      <c r="E3516">
        <v>0.24640000000000001</v>
      </c>
      <c r="F3516">
        <v>0.24640000000000001</v>
      </c>
      <c r="G3516">
        <v>0.24640000000000001</v>
      </c>
      <c r="H3516">
        <v>0.24640000000000001</v>
      </c>
      <c r="I3516">
        <v>0.24640000000000001</v>
      </c>
      <c r="J3516">
        <v>0.24640000000000001</v>
      </c>
      <c r="K3516">
        <v>0.24640000000000001</v>
      </c>
      <c r="L3516">
        <v>0.24640000000000001</v>
      </c>
    </row>
    <row r="3517" spans="1:12" x14ac:dyDescent="0.45">
      <c r="A3517" t="s">
        <v>2054</v>
      </c>
      <c r="B3517">
        <v>2014</v>
      </c>
      <c r="C3517" t="s">
        <v>2008</v>
      </c>
      <c r="D3517">
        <v>0.40089999999999998</v>
      </c>
      <c r="E3517">
        <v>0.40089999999999998</v>
      </c>
      <c r="F3517">
        <v>0.40089999999999998</v>
      </c>
      <c r="G3517">
        <v>0.40089999999999998</v>
      </c>
      <c r="H3517">
        <v>0.40089999999999998</v>
      </c>
      <c r="I3517">
        <v>0.40089999999999998</v>
      </c>
      <c r="J3517">
        <v>0.40089999999999998</v>
      </c>
      <c r="K3517">
        <v>0.40089999999999998</v>
      </c>
      <c r="L3517">
        <v>0.40089999999999998</v>
      </c>
    </row>
    <row r="3518" spans="1:12" x14ac:dyDescent="0.45">
      <c r="A3518" t="s">
        <v>2054</v>
      </c>
      <c r="B3518">
        <v>2014</v>
      </c>
      <c r="C3518" t="s">
        <v>2006</v>
      </c>
      <c r="D3518">
        <v>0.53169999999999995</v>
      </c>
      <c r="E3518">
        <v>0.53169999999999995</v>
      </c>
      <c r="F3518">
        <v>0.53169999999999995</v>
      </c>
      <c r="G3518">
        <v>0.53169999999999995</v>
      </c>
      <c r="H3518">
        <v>0.53169999999999995</v>
      </c>
      <c r="I3518">
        <v>0.53169999999999995</v>
      </c>
      <c r="J3518">
        <v>0.53169999999999995</v>
      </c>
      <c r="K3518">
        <v>0.53169999999999995</v>
      </c>
      <c r="L3518">
        <v>0.53169999999999995</v>
      </c>
    </row>
    <row r="3519" spans="1:12" x14ac:dyDescent="0.45">
      <c r="A3519" t="s">
        <v>2054</v>
      </c>
      <c r="B3519">
        <v>2014</v>
      </c>
      <c r="C3519" t="s">
        <v>2011</v>
      </c>
      <c r="D3519">
        <v>2.1299999999999999E-2</v>
      </c>
      <c r="E3519">
        <v>2.1299999999999999E-2</v>
      </c>
      <c r="F3519">
        <v>2.1299999999999999E-2</v>
      </c>
      <c r="G3519">
        <v>2.1299999999999999E-2</v>
      </c>
      <c r="H3519">
        <v>2.1299999999999999E-2</v>
      </c>
      <c r="I3519">
        <v>2.1299999999999999E-2</v>
      </c>
      <c r="J3519">
        <v>2.1299999999999999E-2</v>
      </c>
      <c r="K3519">
        <v>2.1299999999999999E-2</v>
      </c>
      <c r="L3519">
        <v>2.1299999999999999E-2</v>
      </c>
    </row>
    <row r="3520" spans="1:12" x14ac:dyDescent="0.45">
      <c r="A3520" t="s">
        <v>2054</v>
      </c>
      <c r="B3520">
        <v>2014</v>
      </c>
      <c r="C3520" t="s">
        <v>2010</v>
      </c>
      <c r="D3520">
        <v>0.1052</v>
      </c>
      <c r="E3520">
        <v>0.1052</v>
      </c>
      <c r="F3520">
        <v>0.1052</v>
      </c>
      <c r="G3520">
        <v>0.1052</v>
      </c>
      <c r="H3520">
        <v>0.1052</v>
      </c>
      <c r="I3520">
        <v>0.1052</v>
      </c>
      <c r="J3520">
        <v>0.1052</v>
      </c>
      <c r="K3520">
        <v>0.1052</v>
      </c>
      <c r="L3520">
        <v>0.1052</v>
      </c>
    </row>
    <row r="3521" spans="1:12" x14ac:dyDescent="0.45">
      <c r="A3521" t="s">
        <v>2054</v>
      </c>
      <c r="B3521">
        <v>2014</v>
      </c>
      <c r="C3521" t="s">
        <v>2005</v>
      </c>
      <c r="D3521">
        <v>1.3244</v>
      </c>
      <c r="E3521">
        <v>1.3244</v>
      </c>
      <c r="F3521">
        <v>1.3244</v>
      </c>
      <c r="G3521">
        <v>1.3244</v>
      </c>
      <c r="H3521">
        <v>1.3244</v>
      </c>
      <c r="I3521">
        <v>1.3244</v>
      </c>
      <c r="J3521">
        <v>1.3244</v>
      </c>
      <c r="K3521">
        <v>1.3244</v>
      </c>
      <c r="L3521">
        <v>1.3244</v>
      </c>
    </row>
    <row r="3522" spans="1:12" x14ac:dyDescent="0.45">
      <c r="A3522" t="s">
        <v>2054</v>
      </c>
      <c r="B3522">
        <v>2014</v>
      </c>
      <c r="C3522" t="s">
        <v>2007</v>
      </c>
      <c r="D3522">
        <v>1.89E-2</v>
      </c>
      <c r="E3522">
        <v>1.89E-2</v>
      </c>
      <c r="F3522">
        <v>1.89E-2</v>
      </c>
      <c r="G3522">
        <v>1.89E-2</v>
      </c>
      <c r="H3522">
        <v>1.89E-2</v>
      </c>
      <c r="I3522">
        <v>1.89E-2</v>
      </c>
      <c r="J3522">
        <v>1.89E-2</v>
      </c>
      <c r="K3522">
        <v>1.89E-2</v>
      </c>
      <c r="L3522">
        <v>1.89E-2</v>
      </c>
    </row>
    <row r="3523" spans="1:12" x14ac:dyDescent="0.45">
      <c r="A3523" t="s">
        <v>2055</v>
      </c>
      <c r="B3523">
        <v>2014</v>
      </c>
      <c r="C3523" t="s">
        <v>2011</v>
      </c>
      <c r="D3523">
        <v>5.1999999999999998E-3</v>
      </c>
      <c r="E3523">
        <v>5.1999999999999998E-3</v>
      </c>
      <c r="F3523">
        <v>5.1999999999999998E-3</v>
      </c>
      <c r="G3523">
        <v>5.1999999999999998E-3</v>
      </c>
      <c r="H3523">
        <v>5.1999999999999998E-3</v>
      </c>
      <c r="I3523">
        <v>5.1999999999999998E-3</v>
      </c>
      <c r="J3523">
        <v>5.1999999999999998E-3</v>
      </c>
      <c r="K3523">
        <v>5.1999999999999998E-3</v>
      </c>
      <c r="L3523">
        <v>5.1999999999999998E-3</v>
      </c>
    </row>
    <row r="3524" spans="1:12" x14ac:dyDescent="0.45">
      <c r="A3524" t="s">
        <v>2055</v>
      </c>
      <c r="B3524">
        <v>2014</v>
      </c>
      <c r="C3524" t="s">
        <v>2006</v>
      </c>
      <c r="D3524">
        <v>0.13769999999999999</v>
      </c>
      <c r="E3524">
        <v>0.13769999999999999</v>
      </c>
      <c r="F3524">
        <v>0.13769999999999999</v>
      </c>
      <c r="G3524">
        <v>0.13769999999999999</v>
      </c>
      <c r="H3524">
        <v>0.13769999999999999</v>
      </c>
      <c r="I3524">
        <v>0.13769999999999999</v>
      </c>
      <c r="J3524">
        <v>0.13769999999999999</v>
      </c>
      <c r="K3524">
        <v>0.13769999999999999</v>
      </c>
      <c r="L3524">
        <v>0.13769999999999999</v>
      </c>
    </row>
    <row r="3525" spans="1:12" x14ac:dyDescent="0.45">
      <c r="A3525" t="s">
        <v>2055</v>
      </c>
      <c r="B3525">
        <v>2014</v>
      </c>
      <c r="C3525" t="s">
        <v>2008</v>
      </c>
      <c r="D3525">
        <v>9.7799999999999998E-2</v>
      </c>
      <c r="E3525">
        <v>9.7799999999999998E-2</v>
      </c>
      <c r="F3525">
        <v>9.7799999999999998E-2</v>
      </c>
      <c r="G3525">
        <v>9.7799999999999998E-2</v>
      </c>
      <c r="H3525">
        <v>9.7799999999999998E-2</v>
      </c>
      <c r="I3525">
        <v>9.7799999999999998E-2</v>
      </c>
      <c r="J3525">
        <v>9.7799999999999998E-2</v>
      </c>
      <c r="K3525">
        <v>9.7799999999999998E-2</v>
      </c>
      <c r="L3525">
        <v>9.7799999999999998E-2</v>
      </c>
    </row>
    <row r="3526" spans="1:12" x14ac:dyDescent="0.45">
      <c r="A3526" t="s">
        <v>2055</v>
      </c>
      <c r="B3526">
        <v>2014</v>
      </c>
      <c r="C3526" t="s">
        <v>2009</v>
      </c>
      <c r="D3526">
        <v>6.4399999999999999E-2</v>
      </c>
      <c r="E3526">
        <v>6.4399999999999999E-2</v>
      </c>
      <c r="F3526">
        <v>6.4399999999999999E-2</v>
      </c>
      <c r="G3526">
        <v>6.4399999999999999E-2</v>
      </c>
      <c r="H3526">
        <v>6.4399999999999999E-2</v>
      </c>
      <c r="I3526">
        <v>6.4399999999999999E-2</v>
      </c>
      <c r="J3526">
        <v>6.4399999999999999E-2</v>
      </c>
      <c r="K3526">
        <v>6.4399999999999999E-2</v>
      </c>
      <c r="L3526">
        <v>6.4399999999999999E-2</v>
      </c>
    </row>
    <row r="3527" spans="1:12" x14ac:dyDescent="0.45">
      <c r="A3527" t="s">
        <v>2055</v>
      </c>
      <c r="B3527">
        <v>2014</v>
      </c>
      <c r="C3527" t="s">
        <v>2007</v>
      </c>
      <c r="D3527">
        <v>4.5999999999999999E-3</v>
      </c>
      <c r="E3527">
        <v>4.5999999999999999E-3</v>
      </c>
      <c r="F3527">
        <v>4.5999999999999999E-3</v>
      </c>
      <c r="G3527">
        <v>4.5999999999999999E-3</v>
      </c>
      <c r="H3527">
        <v>4.5999999999999999E-3</v>
      </c>
      <c r="I3527">
        <v>4.5999999999999999E-3</v>
      </c>
      <c r="J3527">
        <v>4.5999999999999999E-3</v>
      </c>
      <c r="K3527">
        <v>4.5999999999999999E-3</v>
      </c>
      <c r="L3527">
        <v>4.5999999999999999E-3</v>
      </c>
    </row>
    <row r="3528" spans="1:12" x14ac:dyDescent="0.45">
      <c r="A3528" t="s">
        <v>2055</v>
      </c>
      <c r="B3528">
        <v>2014</v>
      </c>
      <c r="C3528" t="s">
        <v>2005</v>
      </c>
      <c r="D3528">
        <v>0.33529999999999999</v>
      </c>
      <c r="E3528">
        <v>0.33529999999999999</v>
      </c>
      <c r="F3528">
        <v>0.33529999999999999</v>
      </c>
      <c r="G3528">
        <v>0.33529999999999999</v>
      </c>
      <c r="H3528">
        <v>0.33529999999999999</v>
      </c>
      <c r="I3528">
        <v>0.33529999999999999</v>
      </c>
      <c r="J3528">
        <v>0.33529999999999999</v>
      </c>
      <c r="K3528">
        <v>0.33529999999999999</v>
      </c>
      <c r="L3528">
        <v>0.33529999999999999</v>
      </c>
    </row>
    <row r="3529" spans="1:12" x14ac:dyDescent="0.45">
      <c r="A3529" t="s">
        <v>2055</v>
      </c>
      <c r="B3529">
        <v>2014</v>
      </c>
      <c r="C3529" t="s">
        <v>2010</v>
      </c>
      <c r="D3529">
        <v>2.5700000000000001E-2</v>
      </c>
      <c r="E3529">
        <v>2.5700000000000001E-2</v>
      </c>
      <c r="F3529">
        <v>2.5700000000000001E-2</v>
      </c>
      <c r="G3529">
        <v>2.5700000000000001E-2</v>
      </c>
      <c r="H3529">
        <v>2.5700000000000001E-2</v>
      </c>
      <c r="I3529">
        <v>2.5700000000000001E-2</v>
      </c>
      <c r="J3529">
        <v>2.5700000000000001E-2</v>
      </c>
      <c r="K3529">
        <v>2.5700000000000001E-2</v>
      </c>
      <c r="L3529">
        <v>2.5700000000000001E-2</v>
      </c>
    </row>
    <row r="3530" spans="1:12" x14ac:dyDescent="0.45">
      <c r="A3530" t="s">
        <v>2056</v>
      </c>
      <c r="B3530">
        <v>2014</v>
      </c>
      <c r="C3530" t="s">
        <v>2006</v>
      </c>
      <c r="D3530">
        <v>1.6468</v>
      </c>
      <c r="E3530">
        <v>1.6468</v>
      </c>
      <c r="F3530">
        <v>1.6468</v>
      </c>
      <c r="G3530">
        <v>1.6468</v>
      </c>
      <c r="H3530">
        <v>1.6468</v>
      </c>
      <c r="I3530">
        <v>1.6468</v>
      </c>
      <c r="J3530">
        <v>1.6468</v>
      </c>
      <c r="K3530">
        <v>1.6468</v>
      </c>
      <c r="L3530">
        <v>1.6468</v>
      </c>
    </row>
    <row r="3531" spans="1:12" x14ac:dyDescent="0.45">
      <c r="A3531" t="s">
        <v>2056</v>
      </c>
      <c r="B3531">
        <v>2014</v>
      </c>
      <c r="C3531" t="s">
        <v>2009</v>
      </c>
      <c r="D3531">
        <v>0.94030000000000002</v>
      </c>
      <c r="E3531">
        <v>0.94030000000000002</v>
      </c>
      <c r="F3531">
        <v>0.94030000000000002</v>
      </c>
      <c r="G3531">
        <v>0.94030000000000002</v>
      </c>
      <c r="H3531">
        <v>0.94030000000000002</v>
      </c>
      <c r="I3531">
        <v>0.94030000000000002</v>
      </c>
      <c r="J3531">
        <v>0.94030000000000002</v>
      </c>
      <c r="K3531">
        <v>0.94030000000000002</v>
      </c>
      <c r="L3531">
        <v>0.94030000000000002</v>
      </c>
    </row>
    <row r="3532" spans="1:12" x14ac:dyDescent="0.45">
      <c r="A3532" t="s">
        <v>2056</v>
      </c>
      <c r="B3532">
        <v>2014</v>
      </c>
      <c r="C3532" t="s">
        <v>2008</v>
      </c>
      <c r="D3532">
        <v>1.2236</v>
      </c>
      <c r="E3532">
        <v>1.2236</v>
      </c>
      <c r="F3532">
        <v>1.2236</v>
      </c>
      <c r="G3532">
        <v>1.2236</v>
      </c>
      <c r="H3532">
        <v>1.2236</v>
      </c>
      <c r="I3532">
        <v>1.2236</v>
      </c>
      <c r="J3532">
        <v>1.2236</v>
      </c>
      <c r="K3532">
        <v>1.2236</v>
      </c>
      <c r="L3532">
        <v>1.2236</v>
      </c>
    </row>
    <row r="3533" spans="1:12" x14ac:dyDescent="0.45">
      <c r="A3533" t="s">
        <v>2056</v>
      </c>
      <c r="B3533">
        <v>2014</v>
      </c>
      <c r="C3533" t="s">
        <v>2005</v>
      </c>
      <c r="D3533">
        <v>4.2545999999999999</v>
      </c>
      <c r="E3533">
        <v>4.2545999999999999</v>
      </c>
      <c r="F3533">
        <v>4.2545999999999999</v>
      </c>
      <c r="G3533">
        <v>4.2545999999999999</v>
      </c>
      <c r="H3533">
        <v>4.2545999999999999</v>
      </c>
      <c r="I3533">
        <v>4.2545999999999999</v>
      </c>
      <c r="J3533">
        <v>4.2545999999999999</v>
      </c>
      <c r="K3533">
        <v>4.2545999999999999</v>
      </c>
      <c r="L3533">
        <v>4.2545999999999999</v>
      </c>
    </row>
    <row r="3534" spans="1:12" x14ac:dyDescent="0.45">
      <c r="A3534" t="s">
        <v>2056</v>
      </c>
      <c r="B3534">
        <v>2014</v>
      </c>
      <c r="C3534" t="s">
        <v>2011</v>
      </c>
      <c r="D3534">
        <v>6.5000000000000002E-2</v>
      </c>
      <c r="E3534">
        <v>6.5000000000000002E-2</v>
      </c>
      <c r="F3534">
        <v>6.5000000000000002E-2</v>
      </c>
      <c r="G3534">
        <v>6.5000000000000002E-2</v>
      </c>
      <c r="H3534">
        <v>6.5000000000000002E-2</v>
      </c>
      <c r="I3534">
        <v>6.5000000000000002E-2</v>
      </c>
      <c r="J3534">
        <v>6.5000000000000002E-2</v>
      </c>
      <c r="K3534">
        <v>6.5000000000000002E-2</v>
      </c>
      <c r="L3534">
        <v>6.5000000000000002E-2</v>
      </c>
    </row>
    <row r="3535" spans="1:12" x14ac:dyDescent="0.45">
      <c r="A3535" t="s">
        <v>2056</v>
      </c>
      <c r="B3535">
        <v>2014</v>
      </c>
      <c r="C3535" t="s">
        <v>2010</v>
      </c>
      <c r="D3535">
        <v>0.3211</v>
      </c>
      <c r="E3535">
        <v>0.3211</v>
      </c>
      <c r="F3535">
        <v>0.3211</v>
      </c>
      <c r="G3535">
        <v>0.3211</v>
      </c>
      <c r="H3535">
        <v>0.3211</v>
      </c>
      <c r="I3535">
        <v>0.3211</v>
      </c>
      <c r="J3535">
        <v>0.3211</v>
      </c>
      <c r="K3535">
        <v>0.3211</v>
      </c>
      <c r="L3535">
        <v>0.3211</v>
      </c>
    </row>
    <row r="3536" spans="1:12" x14ac:dyDescent="0.45">
      <c r="A3536" t="s">
        <v>2056</v>
      </c>
      <c r="B3536">
        <v>2014</v>
      </c>
      <c r="C3536" t="s">
        <v>2007</v>
      </c>
      <c r="D3536">
        <v>5.7700000000000001E-2</v>
      </c>
      <c r="E3536">
        <v>5.7700000000000001E-2</v>
      </c>
      <c r="F3536">
        <v>5.7700000000000001E-2</v>
      </c>
      <c r="G3536">
        <v>5.7700000000000001E-2</v>
      </c>
      <c r="H3536">
        <v>5.7700000000000001E-2</v>
      </c>
      <c r="I3536">
        <v>5.7700000000000001E-2</v>
      </c>
      <c r="J3536">
        <v>5.7700000000000001E-2</v>
      </c>
      <c r="K3536">
        <v>5.7700000000000001E-2</v>
      </c>
      <c r="L3536">
        <v>5.7700000000000001E-2</v>
      </c>
    </row>
    <row r="3537" spans="1:12" x14ac:dyDescent="0.45">
      <c r="A3537" t="s">
        <v>2057</v>
      </c>
      <c r="B3537">
        <v>2014</v>
      </c>
      <c r="C3537" t="s">
        <v>2008</v>
      </c>
      <c r="D3537">
        <v>1.018</v>
      </c>
      <c r="E3537">
        <v>1.018</v>
      </c>
      <c r="F3537">
        <v>1.018</v>
      </c>
      <c r="G3537">
        <v>1.018</v>
      </c>
      <c r="H3537">
        <v>1.018</v>
      </c>
      <c r="I3537">
        <v>1.018</v>
      </c>
      <c r="J3537">
        <v>1.018</v>
      </c>
      <c r="K3537">
        <v>1.018</v>
      </c>
      <c r="L3537">
        <v>1.018</v>
      </c>
    </row>
    <row r="3538" spans="1:12" x14ac:dyDescent="0.45">
      <c r="A3538" t="s">
        <v>2057</v>
      </c>
      <c r="B3538">
        <v>2014</v>
      </c>
      <c r="C3538" t="s">
        <v>2010</v>
      </c>
      <c r="D3538">
        <v>0.2671</v>
      </c>
      <c r="E3538">
        <v>0.2671</v>
      </c>
      <c r="F3538">
        <v>0.2671</v>
      </c>
      <c r="G3538">
        <v>0.2671</v>
      </c>
      <c r="H3538">
        <v>0.2671</v>
      </c>
      <c r="I3538">
        <v>0.2671</v>
      </c>
      <c r="J3538">
        <v>0.2671</v>
      </c>
      <c r="K3538">
        <v>0.2671</v>
      </c>
      <c r="L3538">
        <v>0.2671</v>
      </c>
    </row>
    <row r="3539" spans="1:12" x14ac:dyDescent="0.45">
      <c r="A3539" t="s">
        <v>2057</v>
      </c>
      <c r="B3539">
        <v>2014</v>
      </c>
      <c r="C3539" t="s">
        <v>2011</v>
      </c>
      <c r="D3539">
        <v>5.3999999999999999E-2</v>
      </c>
      <c r="E3539">
        <v>5.3999999999999999E-2</v>
      </c>
      <c r="F3539">
        <v>5.3999999999999999E-2</v>
      </c>
      <c r="G3539">
        <v>5.3999999999999999E-2</v>
      </c>
      <c r="H3539">
        <v>5.3999999999999999E-2</v>
      </c>
      <c r="I3539">
        <v>5.3999999999999999E-2</v>
      </c>
      <c r="J3539">
        <v>5.3999999999999999E-2</v>
      </c>
      <c r="K3539">
        <v>5.3999999999999999E-2</v>
      </c>
      <c r="L3539">
        <v>5.3999999999999999E-2</v>
      </c>
    </row>
    <row r="3540" spans="1:12" x14ac:dyDescent="0.45">
      <c r="A3540" t="s">
        <v>2057</v>
      </c>
      <c r="B3540">
        <v>2014</v>
      </c>
      <c r="C3540" t="s">
        <v>2009</v>
      </c>
      <c r="D3540">
        <v>0.49530000000000002</v>
      </c>
      <c r="E3540">
        <v>0.49530000000000002</v>
      </c>
      <c r="F3540">
        <v>0.49530000000000002</v>
      </c>
      <c r="G3540">
        <v>0.49530000000000002</v>
      </c>
      <c r="H3540">
        <v>0.49530000000000002</v>
      </c>
      <c r="I3540">
        <v>0.49530000000000002</v>
      </c>
      <c r="J3540">
        <v>0.49530000000000002</v>
      </c>
      <c r="K3540">
        <v>0.49530000000000002</v>
      </c>
      <c r="L3540">
        <v>0.49530000000000002</v>
      </c>
    </row>
    <row r="3541" spans="1:12" x14ac:dyDescent="0.45">
      <c r="A3541" t="s">
        <v>2057</v>
      </c>
      <c r="B3541">
        <v>2014</v>
      </c>
      <c r="C3541" t="s">
        <v>2007</v>
      </c>
      <c r="D3541">
        <v>4.8000000000000001E-2</v>
      </c>
      <c r="E3541">
        <v>4.8000000000000001E-2</v>
      </c>
      <c r="F3541">
        <v>4.8000000000000001E-2</v>
      </c>
      <c r="G3541">
        <v>4.8000000000000001E-2</v>
      </c>
      <c r="H3541">
        <v>4.8000000000000001E-2</v>
      </c>
      <c r="I3541">
        <v>4.8000000000000001E-2</v>
      </c>
      <c r="J3541">
        <v>4.8000000000000001E-2</v>
      </c>
      <c r="K3541">
        <v>4.8000000000000001E-2</v>
      </c>
      <c r="L3541">
        <v>4.8000000000000001E-2</v>
      </c>
    </row>
    <row r="3542" spans="1:12" x14ac:dyDescent="0.45">
      <c r="A3542" t="s">
        <v>2057</v>
      </c>
      <c r="B3542">
        <v>2014</v>
      </c>
      <c r="C3542" t="s">
        <v>2005</v>
      </c>
      <c r="D3542">
        <v>3.0535999999999999</v>
      </c>
      <c r="E3542">
        <v>3.0535999999999999</v>
      </c>
      <c r="F3542">
        <v>3.0535999999999999</v>
      </c>
      <c r="G3542">
        <v>3.0535999999999999</v>
      </c>
      <c r="H3542">
        <v>3.0535999999999999</v>
      </c>
      <c r="I3542">
        <v>3.0535999999999999</v>
      </c>
      <c r="J3542">
        <v>3.0535999999999999</v>
      </c>
      <c r="K3542">
        <v>3.0535999999999999</v>
      </c>
      <c r="L3542">
        <v>3.0535999999999999</v>
      </c>
    </row>
    <row r="3543" spans="1:12" x14ac:dyDescent="0.45">
      <c r="A3543" t="s">
        <v>2057</v>
      </c>
      <c r="B3543">
        <v>2014</v>
      </c>
      <c r="C3543" t="s">
        <v>2006</v>
      </c>
      <c r="D3543">
        <v>1.1711</v>
      </c>
      <c r="E3543">
        <v>1.1711</v>
      </c>
      <c r="F3543">
        <v>1.1711</v>
      </c>
      <c r="G3543">
        <v>1.1711</v>
      </c>
      <c r="H3543">
        <v>1.1711</v>
      </c>
      <c r="I3543">
        <v>1.1711</v>
      </c>
      <c r="J3543">
        <v>1.1711</v>
      </c>
      <c r="K3543">
        <v>1.1711</v>
      </c>
      <c r="L3543">
        <v>1.1711</v>
      </c>
    </row>
    <row r="3544" spans="1:12" x14ac:dyDescent="0.45">
      <c r="A3544" t="s">
        <v>2058</v>
      </c>
      <c r="B3544">
        <v>2014</v>
      </c>
      <c r="C3544" t="s">
        <v>2007</v>
      </c>
      <c r="D3544">
        <v>3.5000000000000001E-3</v>
      </c>
      <c r="E3544">
        <v>3.5000000000000001E-3</v>
      </c>
      <c r="F3544">
        <v>3.5000000000000001E-3</v>
      </c>
      <c r="G3544">
        <v>3.5000000000000001E-3</v>
      </c>
      <c r="H3544">
        <v>3.5000000000000001E-3</v>
      </c>
      <c r="I3544">
        <v>3.5000000000000001E-3</v>
      </c>
      <c r="J3544">
        <v>3.5000000000000001E-3</v>
      </c>
      <c r="K3544">
        <v>3.5000000000000001E-3</v>
      </c>
      <c r="L3544">
        <v>3.5000000000000001E-3</v>
      </c>
    </row>
    <row r="3545" spans="1:12" x14ac:dyDescent="0.45">
      <c r="A3545" t="s">
        <v>2058</v>
      </c>
      <c r="B3545">
        <v>2014</v>
      </c>
      <c r="C3545" t="s">
        <v>2009</v>
      </c>
      <c r="D3545">
        <v>7.1599999999999997E-2</v>
      </c>
      <c r="E3545">
        <v>7.1599999999999997E-2</v>
      </c>
      <c r="F3545">
        <v>7.1599999999999997E-2</v>
      </c>
      <c r="G3545">
        <v>7.1599999999999997E-2</v>
      </c>
      <c r="H3545">
        <v>7.1599999999999997E-2</v>
      </c>
      <c r="I3545">
        <v>7.1599999999999997E-2</v>
      </c>
      <c r="J3545">
        <v>7.1599999999999997E-2</v>
      </c>
      <c r="K3545">
        <v>7.1599999999999997E-2</v>
      </c>
      <c r="L3545">
        <v>7.1599999999999997E-2</v>
      </c>
    </row>
    <row r="3546" spans="1:12" x14ac:dyDescent="0.45">
      <c r="A3546" t="s">
        <v>2058</v>
      </c>
      <c r="B3546">
        <v>2014</v>
      </c>
      <c r="C3546" t="s">
        <v>2005</v>
      </c>
      <c r="D3546">
        <v>0.25840000000000002</v>
      </c>
      <c r="E3546">
        <v>0.25840000000000002</v>
      </c>
      <c r="F3546">
        <v>0.25840000000000002</v>
      </c>
      <c r="G3546">
        <v>0.25840000000000002</v>
      </c>
      <c r="H3546">
        <v>0.25840000000000002</v>
      </c>
      <c r="I3546">
        <v>0.25840000000000002</v>
      </c>
      <c r="J3546">
        <v>0.25840000000000002</v>
      </c>
      <c r="K3546">
        <v>0.25840000000000002</v>
      </c>
      <c r="L3546">
        <v>0.25840000000000002</v>
      </c>
    </row>
    <row r="3547" spans="1:12" x14ac:dyDescent="0.45">
      <c r="A3547" t="s">
        <v>2058</v>
      </c>
      <c r="B3547">
        <v>2014</v>
      </c>
      <c r="C3547" t="s">
        <v>2006</v>
      </c>
      <c r="D3547">
        <v>8.5000000000000006E-2</v>
      </c>
      <c r="E3547">
        <v>8.5000000000000006E-2</v>
      </c>
      <c r="F3547">
        <v>8.5000000000000006E-2</v>
      </c>
      <c r="G3547">
        <v>8.5000000000000006E-2</v>
      </c>
      <c r="H3547">
        <v>8.5000000000000006E-2</v>
      </c>
      <c r="I3547">
        <v>8.5000000000000006E-2</v>
      </c>
      <c r="J3547">
        <v>8.5000000000000006E-2</v>
      </c>
      <c r="K3547">
        <v>8.5000000000000006E-2</v>
      </c>
      <c r="L3547">
        <v>8.5000000000000006E-2</v>
      </c>
    </row>
    <row r="3548" spans="1:12" x14ac:dyDescent="0.45">
      <c r="A3548" t="s">
        <v>2058</v>
      </c>
      <c r="B3548">
        <v>2014</v>
      </c>
      <c r="C3548" t="s">
        <v>2010</v>
      </c>
      <c r="D3548">
        <v>1.9599999999999999E-2</v>
      </c>
      <c r="E3548">
        <v>1.9599999999999999E-2</v>
      </c>
      <c r="F3548">
        <v>1.9599999999999999E-2</v>
      </c>
      <c r="G3548">
        <v>1.9599999999999999E-2</v>
      </c>
      <c r="H3548">
        <v>1.9599999999999999E-2</v>
      </c>
      <c r="I3548">
        <v>1.9599999999999999E-2</v>
      </c>
      <c r="J3548">
        <v>1.9599999999999999E-2</v>
      </c>
      <c r="K3548">
        <v>1.9599999999999999E-2</v>
      </c>
      <c r="L3548">
        <v>1.9599999999999999E-2</v>
      </c>
    </row>
    <row r="3549" spans="1:12" x14ac:dyDescent="0.45">
      <c r="A3549" t="s">
        <v>2058</v>
      </c>
      <c r="B3549">
        <v>2014</v>
      </c>
      <c r="C3549" t="s">
        <v>2011</v>
      </c>
      <c r="D3549">
        <v>4.0000000000000001E-3</v>
      </c>
      <c r="E3549">
        <v>4.0000000000000001E-3</v>
      </c>
      <c r="F3549">
        <v>4.0000000000000001E-3</v>
      </c>
      <c r="G3549">
        <v>4.0000000000000001E-3</v>
      </c>
      <c r="H3549">
        <v>4.0000000000000001E-3</v>
      </c>
      <c r="I3549">
        <v>4.0000000000000001E-3</v>
      </c>
      <c r="J3549">
        <v>4.0000000000000001E-3</v>
      </c>
      <c r="K3549">
        <v>4.0000000000000001E-3</v>
      </c>
      <c r="L3549">
        <v>4.0000000000000001E-3</v>
      </c>
    </row>
    <row r="3550" spans="1:12" x14ac:dyDescent="0.45">
      <c r="A3550" t="s">
        <v>2058</v>
      </c>
      <c r="B3550">
        <v>2014</v>
      </c>
      <c r="C3550" t="s">
        <v>2008</v>
      </c>
      <c r="D3550">
        <v>7.4700000000000003E-2</v>
      </c>
      <c r="E3550">
        <v>7.4700000000000003E-2</v>
      </c>
      <c r="F3550">
        <v>7.4700000000000003E-2</v>
      </c>
      <c r="G3550">
        <v>7.4700000000000003E-2</v>
      </c>
      <c r="H3550">
        <v>7.4700000000000003E-2</v>
      </c>
      <c r="I3550">
        <v>7.4700000000000003E-2</v>
      </c>
      <c r="J3550">
        <v>7.4700000000000003E-2</v>
      </c>
      <c r="K3550">
        <v>7.4700000000000003E-2</v>
      </c>
      <c r="L3550">
        <v>7.4700000000000003E-2</v>
      </c>
    </row>
    <row r="3551" spans="1:12" x14ac:dyDescent="0.45">
      <c r="A3551" t="s">
        <v>2059</v>
      </c>
      <c r="B3551">
        <v>2014</v>
      </c>
      <c r="C3551" t="s">
        <v>2006</v>
      </c>
      <c r="D3551">
        <v>0.34910000000000002</v>
      </c>
      <c r="E3551">
        <v>0.34910000000000002</v>
      </c>
      <c r="F3551">
        <v>0.34910000000000002</v>
      </c>
      <c r="G3551">
        <v>0.34910000000000002</v>
      </c>
      <c r="H3551">
        <v>0.34910000000000002</v>
      </c>
      <c r="I3551">
        <v>0.34910000000000002</v>
      </c>
      <c r="J3551">
        <v>0.34910000000000002</v>
      </c>
      <c r="K3551">
        <v>0.34910000000000002</v>
      </c>
      <c r="L3551">
        <v>0.34910000000000002</v>
      </c>
    </row>
    <row r="3552" spans="1:12" x14ac:dyDescent="0.45">
      <c r="A3552" t="s">
        <v>2059</v>
      </c>
      <c r="B3552">
        <v>2014</v>
      </c>
      <c r="C3552" t="s">
        <v>2009</v>
      </c>
      <c r="D3552">
        <v>0.22559999999999999</v>
      </c>
      <c r="E3552">
        <v>0.22559999999999999</v>
      </c>
      <c r="F3552">
        <v>0.22559999999999999</v>
      </c>
      <c r="G3552">
        <v>0.22559999999999999</v>
      </c>
      <c r="H3552">
        <v>0.22559999999999999</v>
      </c>
      <c r="I3552">
        <v>0.22559999999999999</v>
      </c>
      <c r="J3552">
        <v>0.22559999999999999</v>
      </c>
      <c r="K3552">
        <v>0.22559999999999999</v>
      </c>
      <c r="L3552">
        <v>0.22559999999999999</v>
      </c>
    </row>
    <row r="3553" spans="1:12" x14ac:dyDescent="0.45">
      <c r="A3553" t="s">
        <v>2059</v>
      </c>
      <c r="B3553">
        <v>2014</v>
      </c>
      <c r="C3553" t="s">
        <v>2010</v>
      </c>
      <c r="D3553">
        <v>7.0000000000000007E-2</v>
      </c>
      <c r="E3553">
        <v>7.0000000000000007E-2</v>
      </c>
      <c r="F3553">
        <v>7.0000000000000007E-2</v>
      </c>
      <c r="G3553">
        <v>7.0000000000000007E-2</v>
      </c>
      <c r="H3553">
        <v>7.0000000000000007E-2</v>
      </c>
      <c r="I3553">
        <v>7.0000000000000007E-2</v>
      </c>
      <c r="J3553">
        <v>7.0000000000000007E-2</v>
      </c>
      <c r="K3553">
        <v>7.0000000000000007E-2</v>
      </c>
      <c r="L3553">
        <v>7.0000000000000007E-2</v>
      </c>
    </row>
    <row r="3554" spans="1:12" x14ac:dyDescent="0.45">
      <c r="A3554" t="s">
        <v>2059</v>
      </c>
      <c r="B3554">
        <v>2014</v>
      </c>
      <c r="C3554" t="s">
        <v>2005</v>
      </c>
      <c r="D3554">
        <v>0.93810000000000004</v>
      </c>
      <c r="E3554">
        <v>0.93810000000000004</v>
      </c>
      <c r="F3554">
        <v>0.93810000000000004</v>
      </c>
      <c r="G3554">
        <v>0.93810000000000004</v>
      </c>
      <c r="H3554">
        <v>0.93810000000000004</v>
      </c>
      <c r="I3554">
        <v>0.93810000000000004</v>
      </c>
      <c r="J3554">
        <v>0.93810000000000004</v>
      </c>
      <c r="K3554">
        <v>0.93810000000000004</v>
      </c>
      <c r="L3554">
        <v>0.93810000000000004</v>
      </c>
    </row>
    <row r="3555" spans="1:12" x14ac:dyDescent="0.45">
      <c r="A3555" t="s">
        <v>2059</v>
      </c>
      <c r="B3555">
        <v>2014</v>
      </c>
      <c r="C3555" t="s">
        <v>2011</v>
      </c>
      <c r="D3555">
        <v>1.4200000000000001E-2</v>
      </c>
      <c r="E3555">
        <v>1.4200000000000001E-2</v>
      </c>
      <c r="F3555">
        <v>1.4200000000000001E-2</v>
      </c>
      <c r="G3555">
        <v>1.4200000000000001E-2</v>
      </c>
      <c r="H3555">
        <v>1.4200000000000001E-2</v>
      </c>
      <c r="I3555">
        <v>1.4200000000000001E-2</v>
      </c>
      <c r="J3555">
        <v>1.4200000000000001E-2</v>
      </c>
      <c r="K3555">
        <v>1.4200000000000001E-2</v>
      </c>
      <c r="L3555">
        <v>1.4200000000000001E-2</v>
      </c>
    </row>
    <row r="3556" spans="1:12" x14ac:dyDescent="0.45">
      <c r="A3556" t="s">
        <v>2059</v>
      </c>
      <c r="B3556">
        <v>2014</v>
      </c>
      <c r="C3556" t="s">
        <v>2008</v>
      </c>
      <c r="D3556">
        <v>0.26669999999999999</v>
      </c>
      <c r="E3556">
        <v>0.26669999999999999</v>
      </c>
      <c r="F3556">
        <v>0.26669999999999999</v>
      </c>
      <c r="G3556">
        <v>0.26669999999999999</v>
      </c>
      <c r="H3556">
        <v>0.26669999999999999</v>
      </c>
      <c r="I3556">
        <v>0.26669999999999999</v>
      </c>
      <c r="J3556">
        <v>0.26669999999999999</v>
      </c>
      <c r="K3556">
        <v>0.26669999999999999</v>
      </c>
      <c r="L3556">
        <v>0.26669999999999999</v>
      </c>
    </row>
    <row r="3557" spans="1:12" x14ac:dyDescent="0.45">
      <c r="A3557" t="s">
        <v>2059</v>
      </c>
      <c r="B3557">
        <v>2014</v>
      </c>
      <c r="C3557" t="s">
        <v>2007</v>
      </c>
      <c r="D3557">
        <v>1.26E-2</v>
      </c>
      <c r="E3557">
        <v>1.26E-2</v>
      </c>
      <c r="F3557">
        <v>1.26E-2</v>
      </c>
      <c r="G3557">
        <v>1.26E-2</v>
      </c>
      <c r="H3557">
        <v>1.26E-2</v>
      </c>
      <c r="I3557">
        <v>1.26E-2</v>
      </c>
      <c r="J3557">
        <v>1.26E-2</v>
      </c>
      <c r="K3557">
        <v>1.26E-2</v>
      </c>
      <c r="L3557">
        <v>1.26E-2</v>
      </c>
    </row>
    <row r="3558" spans="1:12" x14ac:dyDescent="0.45">
      <c r="A3558" t="s">
        <v>2060</v>
      </c>
      <c r="B3558">
        <v>2014</v>
      </c>
      <c r="C3558" t="s">
        <v>2007</v>
      </c>
      <c r="D3558">
        <v>4.0300000000000002E-2</v>
      </c>
      <c r="E3558">
        <v>4.0300000000000002E-2</v>
      </c>
      <c r="F3558">
        <v>4.0300000000000002E-2</v>
      </c>
      <c r="G3558">
        <v>4.0300000000000002E-2</v>
      </c>
      <c r="H3558">
        <v>4.0300000000000002E-2</v>
      </c>
      <c r="I3558">
        <v>4.0300000000000002E-2</v>
      </c>
      <c r="J3558">
        <v>4.0300000000000002E-2</v>
      </c>
      <c r="K3558">
        <v>4.0300000000000002E-2</v>
      </c>
      <c r="L3558">
        <v>4.0300000000000002E-2</v>
      </c>
    </row>
    <row r="3559" spans="1:12" x14ac:dyDescent="0.45">
      <c r="A3559" t="s">
        <v>2060</v>
      </c>
      <c r="B3559">
        <v>2014</v>
      </c>
      <c r="C3559" t="s">
        <v>2008</v>
      </c>
      <c r="D3559">
        <v>0.85519999999999996</v>
      </c>
      <c r="E3559">
        <v>0.85519999999999996</v>
      </c>
      <c r="F3559">
        <v>0.85519999999999996</v>
      </c>
      <c r="G3559">
        <v>0.85519999999999996</v>
      </c>
      <c r="H3559">
        <v>0.85519999999999996</v>
      </c>
      <c r="I3559">
        <v>0.85519999999999996</v>
      </c>
      <c r="J3559">
        <v>0.85519999999999996</v>
      </c>
      <c r="K3559">
        <v>0.85519999999999996</v>
      </c>
      <c r="L3559">
        <v>0.85519999999999996</v>
      </c>
    </row>
    <row r="3560" spans="1:12" x14ac:dyDescent="0.45">
      <c r="A3560" t="s">
        <v>2060</v>
      </c>
      <c r="B3560">
        <v>2014</v>
      </c>
      <c r="C3560" t="s">
        <v>2009</v>
      </c>
      <c r="D3560">
        <v>0.65490000000000004</v>
      </c>
      <c r="E3560">
        <v>0.65490000000000004</v>
      </c>
      <c r="F3560">
        <v>0.65490000000000004</v>
      </c>
      <c r="G3560">
        <v>0.65490000000000004</v>
      </c>
      <c r="H3560">
        <v>0.65490000000000004</v>
      </c>
      <c r="I3560">
        <v>0.65490000000000004</v>
      </c>
      <c r="J3560">
        <v>0.65490000000000004</v>
      </c>
      <c r="K3560">
        <v>0.65490000000000004</v>
      </c>
      <c r="L3560">
        <v>0.65490000000000004</v>
      </c>
    </row>
    <row r="3561" spans="1:12" x14ac:dyDescent="0.45">
      <c r="A3561" t="s">
        <v>2060</v>
      </c>
      <c r="B3561">
        <v>2014</v>
      </c>
      <c r="C3561" t="s">
        <v>2005</v>
      </c>
      <c r="D3561">
        <v>2.9476</v>
      </c>
      <c r="E3561">
        <v>2.9476</v>
      </c>
      <c r="F3561">
        <v>2.9476</v>
      </c>
      <c r="G3561">
        <v>2.9476</v>
      </c>
      <c r="H3561">
        <v>2.9476</v>
      </c>
      <c r="I3561">
        <v>2.9476</v>
      </c>
      <c r="J3561">
        <v>2.9476</v>
      </c>
      <c r="K3561">
        <v>2.9476</v>
      </c>
      <c r="L3561">
        <v>2.9476</v>
      </c>
    </row>
    <row r="3562" spans="1:12" x14ac:dyDescent="0.45">
      <c r="A3562" t="s">
        <v>2060</v>
      </c>
      <c r="B3562">
        <v>2014</v>
      </c>
      <c r="C3562" t="s">
        <v>2011</v>
      </c>
      <c r="D3562">
        <v>4.5400000000000003E-2</v>
      </c>
      <c r="E3562">
        <v>4.5400000000000003E-2</v>
      </c>
      <c r="F3562">
        <v>4.5400000000000003E-2</v>
      </c>
      <c r="G3562">
        <v>4.5400000000000003E-2</v>
      </c>
      <c r="H3562">
        <v>4.5400000000000003E-2</v>
      </c>
      <c r="I3562">
        <v>4.5400000000000003E-2</v>
      </c>
      <c r="J3562">
        <v>4.5400000000000003E-2</v>
      </c>
      <c r="K3562">
        <v>4.5400000000000003E-2</v>
      </c>
      <c r="L3562">
        <v>4.5400000000000003E-2</v>
      </c>
    </row>
    <row r="3563" spans="1:12" x14ac:dyDescent="0.45">
      <c r="A3563" t="s">
        <v>2060</v>
      </c>
      <c r="B3563">
        <v>2014</v>
      </c>
      <c r="C3563" t="s">
        <v>2010</v>
      </c>
      <c r="D3563">
        <v>0.22439999999999999</v>
      </c>
      <c r="E3563">
        <v>0.22439999999999999</v>
      </c>
      <c r="F3563">
        <v>0.22439999999999999</v>
      </c>
      <c r="G3563">
        <v>0.22439999999999999</v>
      </c>
      <c r="H3563">
        <v>0.22439999999999999</v>
      </c>
      <c r="I3563">
        <v>0.22439999999999999</v>
      </c>
      <c r="J3563">
        <v>0.22439999999999999</v>
      </c>
      <c r="K3563">
        <v>0.22439999999999999</v>
      </c>
      <c r="L3563">
        <v>0.22439999999999999</v>
      </c>
    </row>
    <row r="3564" spans="1:12" x14ac:dyDescent="0.45">
      <c r="A3564" t="s">
        <v>2060</v>
      </c>
      <c r="B3564">
        <v>2014</v>
      </c>
      <c r="C3564" t="s">
        <v>2006</v>
      </c>
      <c r="D3564">
        <v>1.1274</v>
      </c>
      <c r="E3564">
        <v>1.1274</v>
      </c>
      <c r="F3564">
        <v>1.1274</v>
      </c>
      <c r="G3564">
        <v>1.1274</v>
      </c>
      <c r="H3564">
        <v>1.1274</v>
      </c>
      <c r="I3564">
        <v>1.1274</v>
      </c>
      <c r="J3564">
        <v>1.1274</v>
      </c>
      <c r="K3564">
        <v>1.1274</v>
      </c>
      <c r="L3564">
        <v>1.1274</v>
      </c>
    </row>
    <row r="3565" spans="1:12" x14ac:dyDescent="0.45">
      <c r="A3565" t="s">
        <v>2061</v>
      </c>
      <c r="B3565">
        <v>2014</v>
      </c>
      <c r="C3565" t="s">
        <v>2010</v>
      </c>
      <c r="D3565">
        <v>2.0199999999999999E-2</v>
      </c>
      <c r="E3565">
        <v>2.0199999999999999E-2</v>
      </c>
      <c r="F3565">
        <v>2.0199999999999999E-2</v>
      </c>
      <c r="G3565">
        <v>2.0199999999999999E-2</v>
      </c>
      <c r="H3565">
        <v>2.0199999999999999E-2</v>
      </c>
      <c r="I3565">
        <v>2.0199999999999999E-2</v>
      </c>
      <c r="J3565">
        <v>2.0199999999999999E-2</v>
      </c>
      <c r="K3565">
        <v>2.0199999999999999E-2</v>
      </c>
      <c r="L3565">
        <v>2.0199999999999999E-2</v>
      </c>
    </row>
    <row r="3566" spans="1:12" x14ac:dyDescent="0.45">
      <c r="A3566" t="s">
        <v>2061</v>
      </c>
      <c r="B3566">
        <v>2014</v>
      </c>
      <c r="C3566" t="s">
        <v>2006</v>
      </c>
      <c r="D3566">
        <v>0.16420000000000001</v>
      </c>
      <c r="E3566">
        <v>0.16420000000000001</v>
      </c>
      <c r="F3566">
        <v>0.16420000000000001</v>
      </c>
      <c r="G3566">
        <v>0.16420000000000001</v>
      </c>
      <c r="H3566">
        <v>0.16420000000000001</v>
      </c>
      <c r="I3566">
        <v>0.16420000000000001</v>
      </c>
      <c r="J3566">
        <v>0.16420000000000001</v>
      </c>
      <c r="K3566">
        <v>0.16420000000000001</v>
      </c>
      <c r="L3566">
        <v>0.16420000000000001</v>
      </c>
    </row>
    <row r="3567" spans="1:12" x14ac:dyDescent="0.45">
      <c r="A3567" t="s">
        <v>2061</v>
      </c>
      <c r="B3567">
        <v>2014</v>
      </c>
      <c r="C3567" t="s">
        <v>2009</v>
      </c>
      <c r="D3567">
        <v>5.5100000000000003E-2</v>
      </c>
      <c r="E3567">
        <v>5.5100000000000003E-2</v>
      </c>
      <c r="F3567">
        <v>5.5100000000000003E-2</v>
      </c>
      <c r="G3567">
        <v>5.5100000000000003E-2</v>
      </c>
      <c r="H3567">
        <v>5.5100000000000003E-2</v>
      </c>
      <c r="I3567">
        <v>5.5100000000000003E-2</v>
      </c>
      <c r="J3567">
        <v>5.5100000000000003E-2</v>
      </c>
      <c r="K3567">
        <v>5.5100000000000003E-2</v>
      </c>
      <c r="L3567">
        <v>5.5100000000000003E-2</v>
      </c>
    </row>
    <row r="3568" spans="1:12" x14ac:dyDescent="0.45">
      <c r="A3568" t="s">
        <v>2061</v>
      </c>
      <c r="B3568">
        <v>2014</v>
      </c>
      <c r="C3568" t="s">
        <v>2007</v>
      </c>
      <c r="D3568">
        <v>3.5999999999999999E-3</v>
      </c>
      <c r="E3568">
        <v>3.5999999999999999E-3</v>
      </c>
      <c r="F3568">
        <v>3.5999999999999999E-3</v>
      </c>
      <c r="G3568">
        <v>3.5999999999999999E-3</v>
      </c>
      <c r="H3568">
        <v>3.5999999999999999E-3</v>
      </c>
      <c r="I3568">
        <v>3.5999999999999999E-3</v>
      </c>
      <c r="J3568">
        <v>3.5999999999999999E-3</v>
      </c>
      <c r="K3568">
        <v>3.5999999999999999E-3</v>
      </c>
      <c r="L3568">
        <v>3.5999999999999999E-3</v>
      </c>
    </row>
    <row r="3569" spans="1:12" x14ac:dyDescent="0.45">
      <c r="A3569" t="s">
        <v>2061</v>
      </c>
      <c r="B3569">
        <v>2014</v>
      </c>
      <c r="C3569" t="s">
        <v>2005</v>
      </c>
      <c r="D3569">
        <v>0.32419999999999999</v>
      </c>
      <c r="E3569">
        <v>0.32419999999999999</v>
      </c>
      <c r="F3569">
        <v>0.32419999999999999</v>
      </c>
      <c r="G3569">
        <v>0.32419999999999999</v>
      </c>
      <c r="H3569">
        <v>0.32419999999999999</v>
      </c>
      <c r="I3569">
        <v>0.32419999999999999</v>
      </c>
      <c r="J3569">
        <v>0.32419999999999999</v>
      </c>
      <c r="K3569">
        <v>0.32419999999999999</v>
      </c>
      <c r="L3569">
        <v>0.32419999999999999</v>
      </c>
    </row>
    <row r="3570" spans="1:12" x14ac:dyDescent="0.45">
      <c r="A3570" t="s">
        <v>2061</v>
      </c>
      <c r="B3570">
        <v>2014</v>
      </c>
      <c r="C3570" t="s">
        <v>2008</v>
      </c>
      <c r="D3570">
        <v>7.6999999999999999E-2</v>
      </c>
      <c r="E3570">
        <v>7.6999999999999999E-2</v>
      </c>
      <c r="F3570">
        <v>7.6999999999999999E-2</v>
      </c>
      <c r="G3570">
        <v>7.6999999999999999E-2</v>
      </c>
      <c r="H3570">
        <v>7.6999999999999999E-2</v>
      </c>
      <c r="I3570">
        <v>7.6999999999999999E-2</v>
      </c>
      <c r="J3570">
        <v>7.6999999999999999E-2</v>
      </c>
      <c r="K3570">
        <v>7.6999999999999999E-2</v>
      </c>
      <c r="L3570">
        <v>7.6999999999999999E-2</v>
      </c>
    </row>
    <row r="3571" spans="1:12" x14ac:dyDescent="0.45">
      <c r="A3571" t="s">
        <v>2061</v>
      </c>
      <c r="B3571">
        <v>2014</v>
      </c>
      <c r="C3571" t="s">
        <v>2011</v>
      </c>
      <c r="D3571">
        <v>4.1000000000000003E-3</v>
      </c>
      <c r="E3571">
        <v>4.1000000000000003E-3</v>
      </c>
      <c r="F3571">
        <v>4.1000000000000003E-3</v>
      </c>
      <c r="G3571">
        <v>4.1000000000000003E-3</v>
      </c>
      <c r="H3571">
        <v>4.1000000000000003E-3</v>
      </c>
      <c r="I3571">
        <v>4.1000000000000003E-3</v>
      </c>
      <c r="J3571">
        <v>4.1000000000000003E-3</v>
      </c>
      <c r="K3571">
        <v>4.1000000000000003E-3</v>
      </c>
      <c r="L3571">
        <v>4.1000000000000003E-3</v>
      </c>
    </row>
    <row r="3572" spans="1:12" x14ac:dyDescent="0.45">
      <c r="A3572" t="s">
        <v>2004</v>
      </c>
      <c r="B3572">
        <v>2015</v>
      </c>
      <c r="C3572" t="s">
        <v>2005</v>
      </c>
      <c r="D3572">
        <v>2.827</v>
      </c>
      <c r="E3572">
        <v>2.827</v>
      </c>
      <c r="F3572">
        <v>2.827</v>
      </c>
      <c r="G3572">
        <v>2.827</v>
      </c>
      <c r="H3572">
        <v>2.827</v>
      </c>
      <c r="I3572">
        <v>2.827</v>
      </c>
      <c r="J3572">
        <v>2.827</v>
      </c>
      <c r="K3572">
        <v>2.827</v>
      </c>
      <c r="L3572">
        <v>2.827</v>
      </c>
    </row>
    <row r="3573" spans="1:12" x14ac:dyDescent="0.45">
      <c r="A3573" t="s">
        <v>2004</v>
      </c>
      <c r="B3573">
        <v>2015</v>
      </c>
      <c r="C3573" t="s">
        <v>2007</v>
      </c>
      <c r="D3573">
        <v>4.5400000000000003E-2</v>
      </c>
      <c r="E3573">
        <v>4.5400000000000003E-2</v>
      </c>
      <c r="F3573">
        <v>4.5400000000000003E-2</v>
      </c>
      <c r="G3573">
        <v>4.5400000000000003E-2</v>
      </c>
      <c r="H3573">
        <v>4.5400000000000003E-2</v>
      </c>
      <c r="I3573">
        <v>4.5400000000000003E-2</v>
      </c>
      <c r="J3573">
        <v>4.5400000000000003E-2</v>
      </c>
      <c r="K3573">
        <v>4.5400000000000003E-2</v>
      </c>
      <c r="L3573">
        <v>4.5400000000000003E-2</v>
      </c>
    </row>
    <row r="3574" spans="1:12" x14ac:dyDescent="0.45">
      <c r="A3574" t="s">
        <v>2004</v>
      </c>
      <c r="B3574">
        <v>2015</v>
      </c>
      <c r="C3574" t="s">
        <v>2010</v>
      </c>
      <c r="D3574">
        <v>0.1782</v>
      </c>
      <c r="E3574">
        <v>0.1782</v>
      </c>
      <c r="F3574">
        <v>0.1782</v>
      </c>
      <c r="G3574">
        <v>0.1782</v>
      </c>
      <c r="H3574">
        <v>0.1782</v>
      </c>
      <c r="I3574">
        <v>0.1782</v>
      </c>
      <c r="J3574">
        <v>0.1782</v>
      </c>
      <c r="K3574">
        <v>0.1782</v>
      </c>
      <c r="L3574">
        <v>0.1782</v>
      </c>
    </row>
    <row r="3575" spans="1:12" x14ac:dyDescent="0.45">
      <c r="A3575" t="s">
        <v>2004</v>
      </c>
      <c r="B3575">
        <v>2015</v>
      </c>
      <c r="C3575" t="s">
        <v>2008</v>
      </c>
      <c r="D3575">
        <v>0.73509999999999998</v>
      </c>
      <c r="E3575">
        <v>0.73509999999999998</v>
      </c>
      <c r="F3575">
        <v>0.73509999999999998</v>
      </c>
      <c r="G3575">
        <v>0.73509999999999998</v>
      </c>
      <c r="H3575">
        <v>0.73509999999999998</v>
      </c>
      <c r="I3575">
        <v>0.73509999999999998</v>
      </c>
      <c r="J3575">
        <v>0.73509999999999998</v>
      </c>
      <c r="K3575">
        <v>0.73509999999999998</v>
      </c>
      <c r="L3575">
        <v>0.73509999999999998</v>
      </c>
    </row>
    <row r="3576" spans="1:12" x14ac:dyDescent="0.45">
      <c r="A3576" t="s">
        <v>2004</v>
      </c>
      <c r="B3576">
        <v>2015</v>
      </c>
      <c r="C3576" t="s">
        <v>2011</v>
      </c>
      <c r="D3576">
        <v>3.5900000000000001E-2</v>
      </c>
      <c r="E3576">
        <v>3.5900000000000001E-2</v>
      </c>
      <c r="F3576">
        <v>3.5900000000000001E-2</v>
      </c>
      <c r="G3576">
        <v>3.5900000000000001E-2</v>
      </c>
      <c r="H3576">
        <v>3.5900000000000001E-2</v>
      </c>
      <c r="I3576">
        <v>3.5900000000000001E-2</v>
      </c>
      <c r="J3576">
        <v>3.5900000000000001E-2</v>
      </c>
      <c r="K3576">
        <v>3.5900000000000001E-2</v>
      </c>
      <c r="L3576">
        <v>3.5900000000000001E-2</v>
      </c>
    </row>
    <row r="3577" spans="1:12" x14ac:dyDescent="0.45">
      <c r="A3577" t="s">
        <v>2004</v>
      </c>
      <c r="B3577">
        <v>2015</v>
      </c>
      <c r="C3577" t="s">
        <v>2006</v>
      </c>
      <c r="D3577">
        <v>1.1599999999999999</v>
      </c>
      <c r="E3577">
        <v>1.1599999999999999</v>
      </c>
      <c r="F3577">
        <v>1.1599999999999999</v>
      </c>
      <c r="G3577">
        <v>1.1599999999999999</v>
      </c>
      <c r="H3577">
        <v>1.1599999999999999</v>
      </c>
      <c r="I3577">
        <v>1.1599999999999999</v>
      </c>
      <c r="J3577">
        <v>1.1599999999999999</v>
      </c>
      <c r="K3577">
        <v>1.1599999999999999</v>
      </c>
      <c r="L3577">
        <v>1.1599999999999999</v>
      </c>
    </row>
    <row r="3578" spans="1:12" x14ac:dyDescent="0.45">
      <c r="A3578" t="s">
        <v>2004</v>
      </c>
      <c r="B3578">
        <v>2015</v>
      </c>
      <c r="C3578" t="s">
        <v>2009</v>
      </c>
      <c r="D3578">
        <v>0.67249999999999999</v>
      </c>
      <c r="E3578">
        <v>0.67249999999999999</v>
      </c>
      <c r="F3578">
        <v>0.67249999999999999</v>
      </c>
      <c r="G3578">
        <v>0.67249999999999999</v>
      </c>
      <c r="H3578">
        <v>0.67249999999999999</v>
      </c>
      <c r="I3578">
        <v>0.67249999999999999</v>
      </c>
      <c r="J3578">
        <v>0.67249999999999999</v>
      </c>
      <c r="K3578">
        <v>0.67249999999999999</v>
      </c>
      <c r="L3578">
        <v>0.67249999999999999</v>
      </c>
    </row>
    <row r="3579" spans="1:12" x14ac:dyDescent="0.45">
      <c r="A3579" t="s">
        <v>2012</v>
      </c>
      <c r="B3579">
        <v>2015</v>
      </c>
      <c r="C3579" t="s">
        <v>2005</v>
      </c>
      <c r="D3579">
        <v>0.3412</v>
      </c>
      <c r="E3579">
        <v>0.3412</v>
      </c>
      <c r="F3579">
        <v>0.3412</v>
      </c>
      <c r="G3579">
        <v>0.3412</v>
      </c>
      <c r="H3579">
        <v>0.3412</v>
      </c>
      <c r="I3579">
        <v>0.3412</v>
      </c>
      <c r="J3579">
        <v>0.3412</v>
      </c>
      <c r="K3579">
        <v>0.3412</v>
      </c>
      <c r="L3579">
        <v>0.3412</v>
      </c>
    </row>
    <row r="3580" spans="1:12" x14ac:dyDescent="0.45">
      <c r="A3580" t="s">
        <v>2012</v>
      </c>
      <c r="B3580">
        <v>2015</v>
      </c>
      <c r="C3580" t="s">
        <v>2011</v>
      </c>
      <c r="D3580">
        <v>5.5999999999999999E-3</v>
      </c>
      <c r="E3580">
        <v>5.5999999999999999E-3</v>
      </c>
      <c r="F3580">
        <v>5.5999999999999999E-3</v>
      </c>
      <c r="G3580">
        <v>5.5999999999999999E-3</v>
      </c>
      <c r="H3580">
        <v>5.5999999999999999E-3</v>
      </c>
      <c r="I3580">
        <v>5.5999999999999999E-3</v>
      </c>
      <c r="J3580">
        <v>5.5999999999999999E-3</v>
      </c>
      <c r="K3580">
        <v>5.5999999999999999E-3</v>
      </c>
      <c r="L3580">
        <v>5.5999999999999999E-3</v>
      </c>
    </row>
    <row r="3581" spans="1:12" x14ac:dyDescent="0.45">
      <c r="A3581" t="s">
        <v>2012</v>
      </c>
      <c r="B3581">
        <v>2015</v>
      </c>
      <c r="C3581" t="s">
        <v>2010</v>
      </c>
      <c r="D3581">
        <v>2.8000000000000001E-2</v>
      </c>
      <c r="E3581">
        <v>2.8000000000000001E-2</v>
      </c>
      <c r="F3581">
        <v>2.8000000000000001E-2</v>
      </c>
      <c r="G3581">
        <v>2.8000000000000001E-2</v>
      </c>
      <c r="H3581">
        <v>2.8000000000000001E-2</v>
      </c>
      <c r="I3581">
        <v>2.8000000000000001E-2</v>
      </c>
      <c r="J3581">
        <v>2.8000000000000001E-2</v>
      </c>
      <c r="K3581">
        <v>2.8000000000000001E-2</v>
      </c>
      <c r="L3581">
        <v>2.8000000000000001E-2</v>
      </c>
    </row>
    <row r="3582" spans="1:12" x14ac:dyDescent="0.45">
      <c r="A3582" t="s">
        <v>2012</v>
      </c>
      <c r="B3582">
        <v>2015</v>
      </c>
      <c r="C3582" t="s">
        <v>2006</v>
      </c>
      <c r="D3582">
        <v>0.1022</v>
      </c>
      <c r="E3582">
        <v>0.1022</v>
      </c>
      <c r="F3582">
        <v>0.1022</v>
      </c>
      <c r="G3582">
        <v>0.1022</v>
      </c>
      <c r="H3582">
        <v>0.1022</v>
      </c>
      <c r="I3582">
        <v>0.1022</v>
      </c>
      <c r="J3582">
        <v>0.1022</v>
      </c>
      <c r="K3582">
        <v>0.1022</v>
      </c>
      <c r="L3582">
        <v>0.1022</v>
      </c>
    </row>
    <row r="3583" spans="1:12" x14ac:dyDescent="0.45">
      <c r="A3583" t="s">
        <v>2012</v>
      </c>
      <c r="B3583">
        <v>2015</v>
      </c>
      <c r="C3583" t="s">
        <v>2007</v>
      </c>
      <c r="D3583">
        <v>7.1000000000000004E-3</v>
      </c>
      <c r="E3583">
        <v>7.1000000000000004E-3</v>
      </c>
      <c r="F3583">
        <v>7.1000000000000004E-3</v>
      </c>
      <c r="G3583">
        <v>7.1000000000000004E-3</v>
      </c>
      <c r="H3583">
        <v>7.1000000000000004E-3</v>
      </c>
      <c r="I3583">
        <v>7.1000000000000004E-3</v>
      </c>
      <c r="J3583">
        <v>7.1000000000000004E-3</v>
      </c>
      <c r="K3583">
        <v>7.1000000000000004E-3</v>
      </c>
      <c r="L3583">
        <v>7.1000000000000004E-3</v>
      </c>
    </row>
    <row r="3584" spans="1:12" x14ac:dyDescent="0.45">
      <c r="A3584" t="s">
        <v>2012</v>
      </c>
      <c r="B3584">
        <v>2015</v>
      </c>
      <c r="C3584" t="s">
        <v>2009</v>
      </c>
      <c r="D3584">
        <v>8.2799999999999999E-2</v>
      </c>
      <c r="E3584">
        <v>8.2799999999999999E-2</v>
      </c>
      <c r="F3584">
        <v>8.2799999999999999E-2</v>
      </c>
      <c r="G3584">
        <v>8.2799999999999999E-2</v>
      </c>
      <c r="H3584">
        <v>8.2799999999999999E-2</v>
      </c>
      <c r="I3584">
        <v>8.2799999999999999E-2</v>
      </c>
      <c r="J3584">
        <v>8.2799999999999999E-2</v>
      </c>
      <c r="K3584">
        <v>8.2799999999999999E-2</v>
      </c>
      <c r="L3584">
        <v>8.2799999999999999E-2</v>
      </c>
    </row>
    <row r="3585" spans="1:12" x14ac:dyDescent="0.45">
      <c r="A3585" t="s">
        <v>2012</v>
      </c>
      <c r="B3585">
        <v>2015</v>
      </c>
      <c r="C3585" t="s">
        <v>2008</v>
      </c>
      <c r="D3585">
        <v>0.11550000000000001</v>
      </c>
      <c r="E3585">
        <v>0.11550000000000001</v>
      </c>
      <c r="F3585">
        <v>0.11550000000000001</v>
      </c>
      <c r="G3585">
        <v>0.11550000000000001</v>
      </c>
      <c r="H3585">
        <v>0.11550000000000001</v>
      </c>
      <c r="I3585">
        <v>0.11550000000000001</v>
      </c>
      <c r="J3585">
        <v>0.11550000000000001</v>
      </c>
      <c r="K3585">
        <v>0.11550000000000001</v>
      </c>
      <c r="L3585">
        <v>0.11550000000000001</v>
      </c>
    </row>
    <row r="3586" spans="1:12" x14ac:dyDescent="0.45">
      <c r="A3586" t="s">
        <v>2013</v>
      </c>
      <c r="B3586">
        <v>2015</v>
      </c>
      <c r="C3586" t="s">
        <v>2006</v>
      </c>
      <c r="D3586">
        <v>1.1932</v>
      </c>
      <c r="E3586">
        <v>1.1932</v>
      </c>
      <c r="F3586">
        <v>1.1932</v>
      </c>
      <c r="G3586">
        <v>1.1932</v>
      </c>
      <c r="H3586">
        <v>1.1932</v>
      </c>
      <c r="I3586">
        <v>1.1932</v>
      </c>
      <c r="J3586">
        <v>1.1932</v>
      </c>
      <c r="K3586">
        <v>1.1932</v>
      </c>
      <c r="L3586">
        <v>1.1932</v>
      </c>
    </row>
    <row r="3587" spans="1:12" x14ac:dyDescent="0.45">
      <c r="A3587" t="s">
        <v>2013</v>
      </c>
      <c r="B3587">
        <v>2015</v>
      </c>
      <c r="C3587" t="s">
        <v>2008</v>
      </c>
      <c r="D3587">
        <v>1.1815</v>
      </c>
      <c r="E3587">
        <v>1.1815</v>
      </c>
      <c r="F3587">
        <v>1.1815</v>
      </c>
      <c r="G3587">
        <v>1.1815</v>
      </c>
      <c r="H3587">
        <v>1.1815</v>
      </c>
      <c r="I3587">
        <v>1.1815</v>
      </c>
      <c r="J3587">
        <v>1.1815</v>
      </c>
      <c r="K3587">
        <v>1.1815</v>
      </c>
      <c r="L3587">
        <v>1.1815</v>
      </c>
    </row>
    <row r="3588" spans="1:12" x14ac:dyDescent="0.45">
      <c r="A3588" t="s">
        <v>2013</v>
      </c>
      <c r="B3588">
        <v>2015</v>
      </c>
      <c r="C3588" t="s">
        <v>2007</v>
      </c>
      <c r="D3588">
        <v>7.2999999999999995E-2</v>
      </c>
      <c r="E3588">
        <v>7.2999999999999995E-2</v>
      </c>
      <c r="F3588">
        <v>7.2999999999999995E-2</v>
      </c>
      <c r="G3588">
        <v>7.2999999999999995E-2</v>
      </c>
      <c r="H3588">
        <v>7.2999999999999995E-2</v>
      </c>
      <c r="I3588">
        <v>7.2999999999999995E-2</v>
      </c>
      <c r="J3588">
        <v>7.2999999999999995E-2</v>
      </c>
      <c r="K3588">
        <v>7.2999999999999995E-2</v>
      </c>
      <c r="L3588">
        <v>7.2999999999999995E-2</v>
      </c>
    </row>
    <row r="3589" spans="1:12" x14ac:dyDescent="0.45">
      <c r="A3589" t="s">
        <v>2013</v>
      </c>
      <c r="B3589">
        <v>2015</v>
      </c>
      <c r="C3589" t="s">
        <v>2010</v>
      </c>
      <c r="D3589">
        <v>0.28649999999999998</v>
      </c>
      <c r="E3589">
        <v>0.28649999999999998</v>
      </c>
      <c r="F3589">
        <v>0.28649999999999998</v>
      </c>
      <c r="G3589">
        <v>0.28649999999999998</v>
      </c>
      <c r="H3589">
        <v>0.28649999999999998</v>
      </c>
      <c r="I3589">
        <v>0.28649999999999998</v>
      </c>
      <c r="J3589">
        <v>0.28649999999999998</v>
      </c>
      <c r="K3589">
        <v>0.28649999999999998</v>
      </c>
      <c r="L3589">
        <v>0.28649999999999998</v>
      </c>
    </row>
    <row r="3590" spans="1:12" x14ac:dyDescent="0.45">
      <c r="A3590" t="s">
        <v>2013</v>
      </c>
      <c r="B3590">
        <v>2015</v>
      </c>
      <c r="C3590" t="s">
        <v>2009</v>
      </c>
      <c r="D3590">
        <v>0.81140000000000001</v>
      </c>
      <c r="E3590">
        <v>0.81140000000000001</v>
      </c>
      <c r="F3590">
        <v>0.81140000000000001</v>
      </c>
      <c r="G3590">
        <v>0.81140000000000001</v>
      </c>
      <c r="H3590">
        <v>0.81140000000000001</v>
      </c>
      <c r="I3590">
        <v>0.81140000000000001</v>
      </c>
      <c r="J3590">
        <v>0.81140000000000001</v>
      </c>
      <c r="K3590">
        <v>0.81140000000000001</v>
      </c>
      <c r="L3590">
        <v>0.81140000000000001</v>
      </c>
    </row>
    <row r="3591" spans="1:12" x14ac:dyDescent="0.45">
      <c r="A3591" t="s">
        <v>2013</v>
      </c>
      <c r="B3591">
        <v>2015</v>
      </c>
      <c r="C3591" t="s">
        <v>2005</v>
      </c>
      <c r="D3591">
        <v>3.6032000000000002</v>
      </c>
      <c r="E3591">
        <v>3.6032000000000002</v>
      </c>
      <c r="F3591">
        <v>3.6032000000000002</v>
      </c>
      <c r="G3591">
        <v>3.6032000000000002</v>
      </c>
      <c r="H3591">
        <v>3.6032000000000002</v>
      </c>
      <c r="I3591">
        <v>3.6032000000000002</v>
      </c>
      <c r="J3591">
        <v>3.6032000000000002</v>
      </c>
      <c r="K3591">
        <v>3.6032000000000002</v>
      </c>
      <c r="L3591">
        <v>3.6032000000000002</v>
      </c>
    </row>
    <row r="3592" spans="1:12" x14ac:dyDescent="0.45">
      <c r="A3592" t="s">
        <v>2013</v>
      </c>
      <c r="B3592">
        <v>2015</v>
      </c>
      <c r="C3592" t="s">
        <v>2011</v>
      </c>
      <c r="D3592">
        <v>5.7700000000000001E-2</v>
      </c>
      <c r="E3592">
        <v>5.7700000000000001E-2</v>
      </c>
      <c r="F3592">
        <v>5.7700000000000001E-2</v>
      </c>
      <c r="G3592">
        <v>5.7700000000000001E-2</v>
      </c>
      <c r="H3592">
        <v>5.7700000000000001E-2</v>
      </c>
      <c r="I3592">
        <v>5.7700000000000001E-2</v>
      </c>
      <c r="J3592">
        <v>5.7700000000000001E-2</v>
      </c>
      <c r="K3592">
        <v>5.7700000000000001E-2</v>
      </c>
      <c r="L3592">
        <v>5.7700000000000001E-2</v>
      </c>
    </row>
    <row r="3593" spans="1:12" x14ac:dyDescent="0.45">
      <c r="A3593" t="s">
        <v>2014</v>
      </c>
      <c r="B3593">
        <v>2015</v>
      </c>
      <c r="C3593" t="s">
        <v>2011</v>
      </c>
      <c r="D3593">
        <v>2.2800000000000001E-2</v>
      </c>
      <c r="E3593">
        <v>2.2800000000000001E-2</v>
      </c>
      <c r="F3593">
        <v>2.2800000000000001E-2</v>
      </c>
      <c r="G3593">
        <v>2.2800000000000001E-2</v>
      </c>
      <c r="H3593">
        <v>2.2800000000000001E-2</v>
      </c>
      <c r="I3593">
        <v>2.2800000000000001E-2</v>
      </c>
      <c r="J3593">
        <v>2.2800000000000001E-2</v>
      </c>
      <c r="K3593">
        <v>2.2800000000000001E-2</v>
      </c>
      <c r="L3593">
        <v>2.2800000000000001E-2</v>
      </c>
    </row>
    <row r="3594" spans="1:12" x14ac:dyDescent="0.45">
      <c r="A3594" t="s">
        <v>2014</v>
      </c>
      <c r="B3594">
        <v>2015</v>
      </c>
      <c r="C3594" t="s">
        <v>2005</v>
      </c>
      <c r="D3594">
        <v>1.6575</v>
      </c>
      <c r="E3594">
        <v>1.6575</v>
      </c>
      <c r="F3594">
        <v>1.6575</v>
      </c>
      <c r="G3594">
        <v>1.6575</v>
      </c>
      <c r="H3594">
        <v>1.6575</v>
      </c>
      <c r="I3594">
        <v>1.6575</v>
      </c>
      <c r="J3594">
        <v>1.6575</v>
      </c>
      <c r="K3594">
        <v>1.6575</v>
      </c>
      <c r="L3594">
        <v>1.6575</v>
      </c>
    </row>
    <row r="3595" spans="1:12" x14ac:dyDescent="0.45">
      <c r="A3595" t="s">
        <v>2014</v>
      </c>
      <c r="B3595">
        <v>2015</v>
      </c>
      <c r="C3595" t="s">
        <v>2008</v>
      </c>
      <c r="D3595">
        <v>0.46800000000000003</v>
      </c>
      <c r="E3595">
        <v>0.46800000000000003</v>
      </c>
      <c r="F3595">
        <v>0.46800000000000003</v>
      </c>
      <c r="G3595">
        <v>0.46800000000000003</v>
      </c>
      <c r="H3595">
        <v>0.46800000000000003</v>
      </c>
      <c r="I3595">
        <v>0.46800000000000003</v>
      </c>
      <c r="J3595">
        <v>0.46800000000000003</v>
      </c>
      <c r="K3595">
        <v>0.46800000000000003</v>
      </c>
      <c r="L3595">
        <v>0.46800000000000003</v>
      </c>
    </row>
    <row r="3596" spans="1:12" x14ac:dyDescent="0.45">
      <c r="A3596" t="s">
        <v>2014</v>
      </c>
      <c r="B3596">
        <v>2015</v>
      </c>
      <c r="C3596" t="s">
        <v>2010</v>
      </c>
      <c r="D3596">
        <v>0.1135</v>
      </c>
      <c r="E3596">
        <v>0.1135</v>
      </c>
      <c r="F3596">
        <v>0.1135</v>
      </c>
      <c r="G3596">
        <v>0.1135</v>
      </c>
      <c r="H3596">
        <v>0.1135</v>
      </c>
      <c r="I3596">
        <v>0.1135</v>
      </c>
      <c r="J3596">
        <v>0.1135</v>
      </c>
      <c r="K3596">
        <v>0.1135</v>
      </c>
      <c r="L3596">
        <v>0.1135</v>
      </c>
    </row>
    <row r="3597" spans="1:12" x14ac:dyDescent="0.45">
      <c r="A3597" t="s">
        <v>2014</v>
      </c>
      <c r="B3597">
        <v>2015</v>
      </c>
      <c r="C3597" t="s">
        <v>2007</v>
      </c>
      <c r="D3597">
        <v>2.8899999999999999E-2</v>
      </c>
      <c r="E3597">
        <v>2.8899999999999999E-2</v>
      </c>
      <c r="F3597">
        <v>2.8899999999999999E-2</v>
      </c>
      <c r="G3597">
        <v>2.8899999999999999E-2</v>
      </c>
      <c r="H3597">
        <v>2.8899999999999999E-2</v>
      </c>
      <c r="I3597">
        <v>2.8899999999999999E-2</v>
      </c>
      <c r="J3597">
        <v>2.8899999999999999E-2</v>
      </c>
      <c r="K3597">
        <v>2.8899999999999999E-2</v>
      </c>
      <c r="L3597">
        <v>2.8899999999999999E-2</v>
      </c>
    </row>
    <row r="3598" spans="1:12" x14ac:dyDescent="0.45">
      <c r="A3598" t="s">
        <v>2014</v>
      </c>
      <c r="B3598">
        <v>2015</v>
      </c>
      <c r="C3598" t="s">
        <v>2009</v>
      </c>
      <c r="D3598">
        <v>0.41620000000000001</v>
      </c>
      <c r="E3598">
        <v>0.41620000000000001</v>
      </c>
      <c r="F3598">
        <v>0.41620000000000001</v>
      </c>
      <c r="G3598">
        <v>0.41620000000000001</v>
      </c>
      <c r="H3598">
        <v>0.41620000000000001</v>
      </c>
      <c r="I3598">
        <v>0.41620000000000001</v>
      </c>
      <c r="J3598">
        <v>0.41620000000000001</v>
      </c>
      <c r="K3598">
        <v>0.41620000000000001</v>
      </c>
      <c r="L3598">
        <v>0.41620000000000001</v>
      </c>
    </row>
    <row r="3599" spans="1:12" x14ac:dyDescent="0.45">
      <c r="A3599" t="s">
        <v>2014</v>
      </c>
      <c r="B3599">
        <v>2015</v>
      </c>
      <c r="C3599" t="s">
        <v>2006</v>
      </c>
      <c r="D3599">
        <v>0.60809999999999997</v>
      </c>
      <c r="E3599">
        <v>0.60809999999999997</v>
      </c>
      <c r="F3599">
        <v>0.60809999999999997</v>
      </c>
      <c r="G3599">
        <v>0.60809999999999997</v>
      </c>
      <c r="H3599">
        <v>0.60809999999999997</v>
      </c>
      <c r="I3599">
        <v>0.60809999999999997</v>
      </c>
      <c r="J3599">
        <v>0.60809999999999997</v>
      </c>
      <c r="K3599">
        <v>0.60809999999999997</v>
      </c>
      <c r="L3599">
        <v>0.60809999999999997</v>
      </c>
    </row>
    <row r="3600" spans="1:12" x14ac:dyDescent="0.45">
      <c r="A3600" t="s">
        <v>2015</v>
      </c>
      <c r="B3600">
        <v>2015</v>
      </c>
      <c r="C3600" t="s">
        <v>2005</v>
      </c>
      <c r="D3600">
        <v>18.287700000000001</v>
      </c>
      <c r="E3600">
        <v>18.287700000000001</v>
      </c>
      <c r="F3600">
        <v>18.287700000000001</v>
      </c>
      <c r="G3600">
        <v>18.287700000000001</v>
      </c>
      <c r="H3600">
        <v>18.287700000000001</v>
      </c>
      <c r="I3600">
        <v>18.287700000000001</v>
      </c>
      <c r="J3600">
        <v>18.287700000000001</v>
      </c>
      <c r="K3600">
        <v>18.287700000000001</v>
      </c>
      <c r="L3600">
        <v>18.287700000000001</v>
      </c>
    </row>
    <row r="3601" spans="1:12" x14ac:dyDescent="0.45">
      <c r="A3601" t="s">
        <v>2015</v>
      </c>
      <c r="B3601">
        <v>2015</v>
      </c>
      <c r="C3601" t="s">
        <v>2007</v>
      </c>
      <c r="D3601">
        <v>0.3906</v>
      </c>
      <c r="E3601">
        <v>0.3906</v>
      </c>
      <c r="F3601">
        <v>0.3906</v>
      </c>
      <c r="G3601">
        <v>0.3906</v>
      </c>
      <c r="H3601">
        <v>0.3906</v>
      </c>
      <c r="I3601">
        <v>0.3906</v>
      </c>
      <c r="J3601">
        <v>0.3906</v>
      </c>
      <c r="K3601">
        <v>0.3906</v>
      </c>
      <c r="L3601">
        <v>0.3906</v>
      </c>
    </row>
    <row r="3602" spans="1:12" x14ac:dyDescent="0.45">
      <c r="A3602" t="s">
        <v>2015</v>
      </c>
      <c r="B3602">
        <v>2015</v>
      </c>
      <c r="C3602" t="s">
        <v>2008</v>
      </c>
      <c r="D3602">
        <v>6.3247</v>
      </c>
      <c r="E3602">
        <v>6.3247</v>
      </c>
      <c r="F3602">
        <v>6.3247</v>
      </c>
      <c r="G3602">
        <v>6.3247</v>
      </c>
      <c r="H3602">
        <v>6.3247</v>
      </c>
      <c r="I3602">
        <v>6.3247</v>
      </c>
      <c r="J3602">
        <v>6.3247</v>
      </c>
      <c r="K3602">
        <v>6.3247</v>
      </c>
      <c r="L3602">
        <v>6.3247</v>
      </c>
    </row>
    <row r="3603" spans="1:12" x14ac:dyDescent="0.45">
      <c r="A3603" t="s">
        <v>2015</v>
      </c>
      <c r="B3603">
        <v>2015</v>
      </c>
      <c r="C3603" t="s">
        <v>2009</v>
      </c>
      <c r="D3603">
        <v>4.1201999999999996</v>
      </c>
      <c r="E3603">
        <v>4.1201999999999996</v>
      </c>
      <c r="F3603">
        <v>4.1201999999999996</v>
      </c>
      <c r="G3603">
        <v>4.1201999999999996</v>
      </c>
      <c r="H3603">
        <v>4.1201999999999996</v>
      </c>
      <c r="I3603">
        <v>4.1201999999999996</v>
      </c>
      <c r="J3603">
        <v>4.1201999999999996</v>
      </c>
      <c r="K3603">
        <v>4.1201999999999996</v>
      </c>
      <c r="L3603">
        <v>4.1201999999999996</v>
      </c>
    </row>
    <row r="3604" spans="1:12" x14ac:dyDescent="0.45">
      <c r="A3604" t="s">
        <v>2015</v>
      </c>
      <c r="B3604">
        <v>2015</v>
      </c>
      <c r="C3604" t="s">
        <v>2006</v>
      </c>
      <c r="D3604">
        <v>5.61</v>
      </c>
      <c r="E3604">
        <v>5.61</v>
      </c>
      <c r="F3604">
        <v>5.61</v>
      </c>
      <c r="G3604">
        <v>5.61</v>
      </c>
      <c r="H3604">
        <v>5.61</v>
      </c>
      <c r="I3604">
        <v>5.61</v>
      </c>
      <c r="J3604">
        <v>5.61</v>
      </c>
      <c r="K3604">
        <v>5.61</v>
      </c>
      <c r="L3604">
        <v>5.61</v>
      </c>
    </row>
    <row r="3605" spans="1:12" x14ac:dyDescent="0.45">
      <c r="A3605" t="s">
        <v>2015</v>
      </c>
      <c r="B3605">
        <v>2015</v>
      </c>
      <c r="C3605" t="s">
        <v>2011</v>
      </c>
      <c r="D3605">
        <v>0.30859999999999999</v>
      </c>
      <c r="E3605">
        <v>0.30859999999999999</v>
      </c>
      <c r="F3605">
        <v>0.30859999999999999</v>
      </c>
      <c r="G3605">
        <v>0.30859999999999999</v>
      </c>
      <c r="H3605">
        <v>0.30859999999999999</v>
      </c>
      <c r="I3605">
        <v>0.30859999999999999</v>
      </c>
      <c r="J3605">
        <v>0.30859999999999999</v>
      </c>
      <c r="K3605">
        <v>0.30859999999999999</v>
      </c>
      <c r="L3605">
        <v>0.30859999999999999</v>
      </c>
    </row>
    <row r="3606" spans="1:12" x14ac:dyDescent="0.45">
      <c r="A3606" t="s">
        <v>2015</v>
      </c>
      <c r="B3606">
        <v>2015</v>
      </c>
      <c r="C3606" t="s">
        <v>2010</v>
      </c>
      <c r="D3606">
        <v>1.5336000000000001</v>
      </c>
      <c r="E3606">
        <v>1.5336000000000001</v>
      </c>
      <c r="F3606">
        <v>1.5336000000000001</v>
      </c>
      <c r="G3606">
        <v>1.5336000000000001</v>
      </c>
      <c r="H3606">
        <v>1.5336000000000001</v>
      </c>
      <c r="I3606">
        <v>1.5336000000000001</v>
      </c>
      <c r="J3606">
        <v>1.5336000000000001</v>
      </c>
      <c r="K3606">
        <v>1.5336000000000001</v>
      </c>
      <c r="L3606">
        <v>1.5336000000000001</v>
      </c>
    </row>
    <row r="3607" spans="1:12" x14ac:dyDescent="0.45">
      <c r="A3607" t="s">
        <v>2016</v>
      </c>
      <c r="B3607">
        <v>2015</v>
      </c>
      <c r="C3607" t="s">
        <v>2008</v>
      </c>
      <c r="D3607">
        <v>0.79600000000000004</v>
      </c>
      <c r="E3607">
        <v>0.79600000000000004</v>
      </c>
      <c r="F3607">
        <v>0.79600000000000004</v>
      </c>
      <c r="G3607">
        <v>0.79600000000000004</v>
      </c>
      <c r="H3607">
        <v>0.79600000000000004</v>
      </c>
      <c r="I3607">
        <v>0.79600000000000004</v>
      </c>
      <c r="J3607">
        <v>0.79600000000000004</v>
      </c>
      <c r="K3607">
        <v>0.79600000000000004</v>
      </c>
      <c r="L3607">
        <v>0.79600000000000004</v>
      </c>
    </row>
    <row r="3608" spans="1:12" x14ac:dyDescent="0.45">
      <c r="A3608" t="s">
        <v>2016</v>
      </c>
      <c r="B3608">
        <v>2015</v>
      </c>
      <c r="C3608" t="s">
        <v>2009</v>
      </c>
      <c r="D3608">
        <v>0.59019999999999995</v>
      </c>
      <c r="E3608">
        <v>0.59019999999999995</v>
      </c>
      <c r="F3608">
        <v>0.59019999999999995</v>
      </c>
      <c r="G3608">
        <v>0.59019999999999995</v>
      </c>
      <c r="H3608">
        <v>0.59019999999999995</v>
      </c>
      <c r="I3608">
        <v>0.59019999999999995</v>
      </c>
      <c r="J3608">
        <v>0.59019999999999995</v>
      </c>
      <c r="K3608">
        <v>0.59019999999999995</v>
      </c>
      <c r="L3608">
        <v>0.59019999999999995</v>
      </c>
    </row>
    <row r="3609" spans="1:12" x14ac:dyDescent="0.45">
      <c r="A3609" t="s">
        <v>2016</v>
      </c>
      <c r="B3609">
        <v>2015</v>
      </c>
      <c r="C3609" t="s">
        <v>2011</v>
      </c>
      <c r="D3609">
        <v>3.8800000000000001E-2</v>
      </c>
      <c r="E3609">
        <v>3.8800000000000001E-2</v>
      </c>
      <c r="F3609">
        <v>3.8800000000000001E-2</v>
      </c>
      <c r="G3609">
        <v>3.8800000000000001E-2</v>
      </c>
      <c r="H3609">
        <v>3.8800000000000001E-2</v>
      </c>
      <c r="I3609">
        <v>3.8800000000000001E-2</v>
      </c>
      <c r="J3609">
        <v>3.8800000000000001E-2</v>
      </c>
      <c r="K3609">
        <v>3.8800000000000001E-2</v>
      </c>
      <c r="L3609">
        <v>3.8800000000000001E-2</v>
      </c>
    </row>
    <row r="3610" spans="1:12" x14ac:dyDescent="0.45">
      <c r="A3610" t="s">
        <v>2016</v>
      </c>
      <c r="B3610">
        <v>2015</v>
      </c>
      <c r="C3610" t="s">
        <v>2006</v>
      </c>
      <c r="D3610">
        <v>0.89929999999999999</v>
      </c>
      <c r="E3610">
        <v>0.89929999999999999</v>
      </c>
      <c r="F3610">
        <v>0.89929999999999999</v>
      </c>
      <c r="G3610">
        <v>0.89929999999999999</v>
      </c>
      <c r="H3610">
        <v>0.89929999999999999</v>
      </c>
      <c r="I3610">
        <v>0.89929999999999999</v>
      </c>
      <c r="J3610">
        <v>0.89929999999999999</v>
      </c>
      <c r="K3610">
        <v>0.89929999999999999</v>
      </c>
      <c r="L3610">
        <v>0.89929999999999999</v>
      </c>
    </row>
    <row r="3611" spans="1:12" x14ac:dyDescent="0.45">
      <c r="A3611" t="s">
        <v>2016</v>
      </c>
      <c r="B3611">
        <v>2015</v>
      </c>
      <c r="C3611" t="s">
        <v>2007</v>
      </c>
      <c r="D3611">
        <v>4.9200000000000001E-2</v>
      </c>
      <c r="E3611">
        <v>4.9200000000000001E-2</v>
      </c>
      <c r="F3611">
        <v>4.9200000000000001E-2</v>
      </c>
      <c r="G3611">
        <v>4.9200000000000001E-2</v>
      </c>
      <c r="H3611">
        <v>4.9200000000000001E-2</v>
      </c>
      <c r="I3611">
        <v>4.9200000000000001E-2</v>
      </c>
      <c r="J3611">
        <v>4.9200000000000001E-2</v>
      </c>
      <c r="K3611">
        <v>4.9200000000000001E-2</v>
      </c>
      <c r="L3611">
        <v>4.9200000000000001E-2</v>
      </c>
    </row>
    <row r="3612" spans="1:12" x14ac:dyDescent="0.45">
      <c r="A3612" t="s">
        <v>2016</v>
      </c>
      <c r="B3612">
        <v>2015</v>
      </c>
      <c r="C3612" t="s">
        <v>2005</v>
      </c>
      <c r="D3612">
        <v>2.5663999999999998</v>
      </c>
      <c r="E3612">
        <v>2.5663999999999998</v>
      </c>
      <c r="F3612">
        <v>2.5663999999999998</v>
      </c>
      <c r="G3612">
        <v>2.5663999999999998</v>
      </c>
      <c r="H3612">
        <v>2.5663999999999998</v>
      </c>
      <c r="I3612">
        <v>2.5663999999999998</v>
      </c>
      <c r="J3612">
        <v>2.5663999999999998</v>
      </c>
      <c r="K3612">
        <v>2.5663999999999998</v>
      </c>
      <c r="L3612">
        <v>2.5663999999999998</v>
      </c>
    </row>
    <row r="3613" spans="1:12" x14ac:dyDescent="0.45">
      <c r="A3613" t="s">
        <v>2016</v>
      </c>
      <c r="B3613">
        <v>2015</v>
      </c>
      <c r="C3613" t="s">
        <v>2010</v>
      </c>
      <c r="D3613">
        <v>0.193</v>
      </c>
      <c r="E3613">
        <v>0.193</v>
      </c>
      <c r="F3613">
        <v>0.193</v>
      </c>
      <c r="G3613">
        <v>0.193</v>
      </c>
      <c r="H3613">
        <v>0.193</v>
      </c>
      <c r="I3613">
        <v>0.193</v>
      </c>
      <c r="J3613">
        <v>0.193</v>
      </c>
      <c r="K3613">
        <v>0.193</v>
      </c>
      <c r="L3613">
        <v>0.193</v>
      </c>
    </row>
    <row r="3614" spans="1:12" x14ac:dyDescent="0.45">
      <c r="A3614" t="s">
        <v>2017</v>
      </c>
      <c r="B3614">
        <v>2015</v>
      </c>
      <c r="C3614" t="s">
        <v>2010</v>
      </c>
      <c r="D3614">
        <v>0.13900000000000001</v>
      </c>
      <c r="E3614">
        <v>0.13900000000000001</v>
      </c>
      <c r="F3614">
        <v>0.13900000000000001</v>
      </c>
      <c r="G3614">
        <v>0.13900000000000001</v>
      </c>
      <c r="H3614">
        <v>0.13900000000000001</v>
      </c>
      <c r="I3614">
        <v>0.13900000000000001</v>
      </c>
      <c r="J3614">
        <v>0.13900000000000001</v>
      </c>
      <c r="K3614">
        <v>0.13900000000000001</v>
      </c>
      <c r="L3614">
        <v>0.13900000000000001</v>
      </c>
    </row>
    <row r="3615" spans="1:12" x14ac:dyDescent="0.45">
      <c r="A3615" t="s">
        <v>2017</v>
      </c>
      <c r="B3615">
        <v>2015</v>
      </c>
      <c r="C3615" t="s">
        <v>2006</v>
      </c>
      <c r="D3615">
        <v>0.59650000000000003</v>
      </c>
      <c r="E3615">
        <v>0.59650000000000003</v>
      </c>
      <c r="F3615">
        <v>0.59650000000000003</v>
      </c>
      <c r="G3615">
        <v>0.59650000000000003</v>
      </c>
      <c r="H3615">
        <v>0.59650000000000003</v>
      </c>
      <c r="I3615">
        <v>0.59650000000000003</v>
      </c>
      <c r="J3615">
        <v>0.59650000000000003</v>
      </c>
      <c r="K3615">
        <v>0.59650000000000003</v>
      </c>
      <c r="L3615">
        <v>0.59650000000000003</v>
      </c>
    </row>
    <row r="3616" spans="1:12" x14ac:dyDescent="0.45">
      <c r="A3616" t="s">
        <v>2017</v>
      </c>
      <c r="B3616">
        <v>2015</v>
      </c>
      <c r="C3616" t="s">
        <v>2011</v>
      </c>
      <c r="D3616">
        <v>2.8000000000000001E-2</v>
      </c>
      <c r="E3616">
        <v>2.8000000000000001E-2</v>
      </c>
      <c r="F3616">
        <v>2.8000000000000001E-2</v>
      </c>
      <c r="G3616">
        <v>2.8000000000000001E-2</v>
      </c>
      <c r="H3616">
        <v>2.8000000000000001E-2</v>
      </c>
      <c r="I3616">
        <v>2.8000000000000001E-2</v>
      </c>
      <c r="J3616">
        <v>2.8000000000000001E-2</v>
      </c>
      <c r="K3616">
        <v>2.8000000000000001E-2</v>
      </c>
      <c r="L3616">
        <v>2.8000000000000001E-2</v>
      </c>
    </row>
    <row r="3617" spans="1:12" x14ac:dyDescent="0.45">
      <c r="A3617" t="s">
        <v>2017</v>
      </c>
      <c r="B3617">
        <v>2015</v>
      </c>
      <c r="C3617" t="s">
        <v>2009</v>
      </c>
      <c r="D3617">
        <v>0.37859999999999999</v>
      </c>
      <c r="E3617">
        <v>0.37859999999999999</v>
      </c>
      <c r="F3617">
        <v>0.37859999999999999</v>
      </c>
      <c r="G3617">
        <v>0.37859999999999999</v>
      </c>
      <c r="H3617">
        <v>0.37859999999999999</v>
      </c>
      <c r="I3617">
        <v>0.37859999999999999</v>
      </c>
      <c r="J3617">
        <v>0.37859999999999999</v>
      </c>
      <c r="K3617">
        <v>0.37859999999999999</v>
      </c>
      <c r="L3617">
        <v>0.37859999999999999</v>
      </c>
    </row>
    <row r="3618" spans="1:12" x14ac:dyDescent="0.45">
      <c r="A3618" t="s">
        <v>2017</v>
      </c>
      <c r="B3618">
        <v>2015</v>
      </c>
      <c r="C3618" t="s">
        <v>2007</v>
      </c>
      <c r="D3618">
        <v>3.5400000000000001E-2</v>
      </c>
      <c r="E3618">
        <v>3.5400000000000001E-2</v>
      </c>
      <c r="F3618">
        <v>3.5400000000000001E-2</v>
      </c>
      <c r="G3618">
        <v>3.5400000000000001E-2</v>
      </c>
      <c r="H3618">
        <v>3.5400000000000001E-2</v>
      </c>
      <c r="I3618">
        <v>3.5400000000000001E-2</v>
      </c>
      <c r="J3618">
        <v>3.5400000000000001E-2</v>
      </c>
      <c r="K3618">
        <v>3.5400000000000001E-2</v>
      </c>
      <c r="L3618">
        <v>3.5400000000000001E-2</v>
      </c>
    </row>
    <row r="3619" spans="1:12" x14ac:dyDescent="0.45">
      <c r="A3619" t="s">
        <v>2017</v>
      </c>
      <c r="B3619">
        <v>2015</v>
      </c>
      <c r="C3619" t="s">
        <v>2005</v>
      </c>
      <c r="D3619">
        <v>1.7504999999999999</v>
      </c>
      <c r="E3619">
        <v>1.7504999999999999</v>
      </c>
      <c r="F3619">
        <v>1.7504999999999999</v>
      </c>
      <c r="G3619">
        <v>1.7504999999999999</v>
      </c>
      <c r="H3619">
        <v>1.7504999999999999</v>
      </c>
      <c r="I3619">
        <v>1.7504999999999999</v>
      </c>
      <c r="J3619">
        <v>1.7504999999999999</v>
      </c>
      <c r="K3619">
        <v>1.7504999999999999</v>
      </c>
      <c r="L3619">
        <v>1.7504999999999999</v>
      </c>
    </row>
    <row r="3620" spans="1:12" x14ac:dyDescent="0.45">
      <c r="A3620" t="s">
        <v>2017</v>
      </c>
      <c r="B3620">
        <v>2015</v>
      </c>
      <c r="C3620" t="s">
        <v>2008</v>
      </c>
      <c r="D3620">
        <v>0.57310000000000005</v>
      </c>
      <c r="E3620">
        <v>0.57310000000000005</v>
      </c>
      <c r="F3620">
        <v>0.57310000000000005</v>
      </c>
      <c r="G3620">
        <v>0.57310000000000005</v>
      </c>
      <c r="H3620">
        <v>0.57310000000000005</v>
      </c>
      <c r="I3620">
        <v>0.57310000000000005</v>
      </c>
      <c r="J3620">
        <v>0.57310000000000005</v>
      </c>
      <c r="K3620">
        <v>0.57310000000000005</v>
      </c>
      <c r="L3620">
        <v>0.57310000000000005</v>
      </c>
    </row>
    <row r="3621" spans="1:12" x14ac:dyDescent="0.45">
      <c r="A3621" t="s">
        <v>2018</v>
      </c>
      <c r="B3621">
        <v>2015</v>
      </c>
      <c r="C3621" t="s">
        <v>2009</v>
      </c>
      <c r="D3621">
        <v>0.13009999999999999</v>
      </c>
      <c r="E3621">
        <v>0.13009999999999999</v>
      </c>
      <c r="F3621">
        <v>0.13009999999999999</v>
      </c>
      <c r="G3621">
        <v>0.13009999999999999</v>
      </c>
      <c r="H3621">
        <v>0.13009999999999999</v>
      </c>
      <c r="I3621">
        <v>0.13009999999999999</v>
      </c>
      <c r="J3621">
        <v>0.13009999999999999</v>
      </c>
      <c r="K3621">
        <v>0.13009999999999999</v>
      </c>
      <c r="L3621">
        <v>0.13009999999999999</v>
      </c>
    </row>
    <row r="3622" spans="1:12" x14ac:dyDescent="0.45">
      <c r="A3622" t="s">
        <v>2018</v>
      </c>
      <c r="B3622">
        <v>2015</v>
      </c>
      <c r="C3622" t="s">
        <v>2007</v>
      </c>
      <c r="D3622">
        <v>8.9999999999999993E-3</v>
      </c>
      <c r="E3622">
        <v>8.9999999999999993E-3</v>
      </c>
      <c r="F3622">
        <v>8.9999999999999993E-3</v>
      </c>
      <c r="G3622">
        <v>8.9999999999999993E-3</v>
      </c>
      <c r="H3622">
        <v>8.9999999999999993E-3</v>
      </c>
      <c r="I3622">
        <v>8.9999999999999993E-3</v>
      </c>
      <c r="J3622">
        <v>8.9999999999999993E-3</v>
      </c>
      <c r="K3622">
        <v>8.9999999999999993E-3</v>
      </c>
      <c r="L3622">
        <v>8.9999999999999993E-3</v>
      </c>
    </row>
    <row r="3623" spans="1:12" x14ac:dyDescent="0.45">
      <c r="A3623" t="s">
        <v>2018</v>
      </c>
      <c r="B3623">
        <v>2015</v>
      </c>
      <c r="C3623" t="s">
        <v>2006</v>
      </c>
      <c r="D3623">
        <v>0.17369999999999999</v>
      </c>
      <c r="E3623">
        <v>0.17369999999999999</v>
      </c>
      <c r="F3623">
        <v>0.17369999999999999</v>
      </c>
      <c r="G3623">
        <v>0.17369999999999999</v>
      </c>
      <c r="H3623">
        <v>0.17369999999999999</v>
      </c>
      <c r="I3623">
        <v>0.17369999999999999</v>
      </c>
      <c r="J3623">
        <v>0.17369999999999999</v>
      </c>
      <c r="K3623">
        <v>0.17369999999999999</v>
      </c>
      <c r="L3623">
        <v>0.17369999999999999</v>
      </c>
    </row>
    <row r="3624" spans="1:12" x14ac:dyDescent="0.45">
      <c r="A3624" t="s">
        <v>2018</v>
      </c>
      <c r="B3624">
        <v>2015</v>
      </c>
      <c r="C3624" t="s">
        <v>2005</v>
      </c>
      <c r="D3624">
        <v>0.50160000000000005</v>
      </c>
      <c r="E3624">
        <v>0.50160000000000005</v>
      </c>
      <c r="F3624">
        <v>0.50160000000000005</v>
      </c>
      <c r="G3624">
        <v>0.50160000000000005</v>
      </c>
      <c r="H3624">
        <v>0.50160000000000005</v>
      </c>
      <c r="I3624">
        <v>0.50160000000000005</v>
      </c>
      <c r="J3624">
        <v>0.50160000000000005</v>
      </c>
      <c r="K3624">
        <v>0.50160000000000005</v>
      </c>
      <c r="L3624">
        <v>0.50160000000000005</v>
      </c>
    </row>
    <row r="3625" spans="1:12" x14ac:dyDescent="0.45">
      <c r="A3625" t="s">
        <v>2018</v>
      </c>
      <c r="B3625">
        <v>2015</v>
      </c>
      <c r="C3625" t="s">
        <v>2011</v>
      </c>
      <c r="D3625">
        <v>7.1000000000000004E-3</v>
      </c>
      <c r="E3625">
        <v>7.1000000000000004E-3</v>
      </c>
      <c r="F3625">
        <v>7.1000000000000004E-3</v>
      </c>
      <c r="G3625">
        <v>7.1000000000000004E-3</v>
      </c>
      <c r="H3625">
        <v>7.1000000000000004E-3</v>
      </c>
      <c r="I3625">
        <v>7.1000000000000004E-3</v>
      </c>
      <c r="J3625">
        <v>7.1000000000000004E-3</v>
      </c>
      <c r="K3625">
        <v>7.1000000000000004E-3</v>
      </c>
      <c r="L3625">
        <v>7.1000000000000004E-3</v>
      </c>
    </row>
    <row r="3626" spans="1:12" x14ac:dyDescent="0.45">
      <c r="A3626" t="s">
        <v>2018</v>
      </c>
      <c r="B3626">
        <v>2015</v>
      </c>
      <c r="C3626" t="s">
        <v>2010</v>
      </c>
      <c r="D3626">
        <v>3.5400000000000001E-2</v>
      </c>
      <c r="E3626">
        <v>3.5400000000000001E-2</v>
      </c>
      <c r="F3626">
        <v>3.5400000000000001E-2</v>
      </c>
      <c r="G3626">
        <v>3.5400000000000001E-2</v>
      </c>
      <c r="H3626">
        <v>3.5400000000000001E-2</v>
      </c>
      <c r="I3626">
        <v>3.5400000000000001E-2</v>
      </c>
      <c r="J3626">
        <v>3.5400000000000001E-2</v>
      </c>
      <c r="K3626">
        <v>3.5400000000000001E-2</v>
      </c>
      <c r="L3626">
        <v>3.5400000000000001E-2</v>
      </c>
    </row>
    <row r="3627" spans="1:12" x14ac:dyDescent="0.45">
      <c r="A3627" t="s">
        <v>2018</v>
      </c>
      <c r="B3627">
        <v>2015</v>
      </c>
      <c r="C3627" t="s">
        <v>2008</v>
      </c>
      <c r="D3627">
        <v>0.1462</v>
      </c>
      <c r="E3627">
        <v>0.1462</v>
      </c>
      <c r="F3627">
        <v>0.1462</v>
      </c>
      <c r="G3627">
        <v>0.1462</v>
      </c>
      <c r="H3627">
        <v>0.1462</v>
      </c>
      <c r="I3627">
        <v>0.1462</v>
      </c>
      <c r="J3627">
        <v>0.1462</v>
      </c>
      <c r="K3627">
        <v>0.1462</v>
      </c>
      <c r="L3627">
        <v>0.1462</v>
      </c>
    </row>
    <row r="3628" spans="1:12" x14ac:dyDescent="0.45">
      <c r="A3628" t="s">
        <v>2019</v>
      </c>
      <c r="B3628">
        <v>2015</v>
      </c>
      <c r="C3628" t="s">
        <v>2006</v>
      </c>
      <c r="D3628">
        <v>3.7469000000000001</v>
      </c>
      <c r="E3628">
        <v>3.7469000000000001</v>
      </c>
      <c r="F3628">
        <v>3.7469000000000001</v>
      </c>
      <c r="G3628">
        <v>3.7469000000000001</v>
      </c>
      <c r="H3628">
        <v>3.7469000000000001</v>
      </c>
      <c r="I3628">
        <v>3.7469000000000001</v>
      </c>
      <c r="J3628">
        <v>3.7469000000000001</v>
      </c>
      <c r="K3628">
        <v>3.7469000000000001</v>
      </c>
      <c r="L3628">
        <v>3.7469000000000001</v>
      </c>
    </row>
    <row r="3629" spans="1:12" x14ac:dyDescent="0.45">
      <c r="A3629" t="s">
        <v>2019</v>
      </c>
      <c r="B3629">
        <v>2015</v>
      </c>
      <c r="C3629" t="s">
        <v>2011</v>
      </c>
      <c r="D3629">
        <v>0.16309999999999999</v>
      </c>
      <c r="E3629">
        <v>0.16309999999999999</v>
      </c>
      <c r="F3629">
        <v>0.16309999999999999</v>
      </c>
      <c r="G3629">
        <v>0.16309999999999999</v>
      </c>
      <c r="H3629">
        <v>0.16309999999999999</v>
      </c>
      <c r="I3629">
        <v>0.16309999999999999</v>
      </c>
      <c r="J3629">
        <v>0.16309999999999999</v>
      </c>
      <c r="K3629">
        <v>0.16309999999999999</v>
      </c>
      <c r="L3629">
        <v>0.16309999999999999</v>
      </c>
    </row>
    <row r="3630" spans="1:12" x14ac:dyDescent="0.45">
      <c r="A3630" t="s">
        <v>2019</v>
      </c>
      <c r="B3630">
        <v>2015</v>
      </c>
      <c r="C3630" t="s">
        <v>2005</v>
      </c>
      <c r="D3630">
        <v>11.165800000000001</v>
      </c>
      <c r="E3630">
        <v>11.165800000000001</v>
      </c>
      <c r="F3630">
        <v>11.165800000000001</v>
      </c>
      <c r="G3630">
        <v>11.165800000000001</v>
      </c>
      <c r="H3630">
        <v>11.165800000000001</v>
      </c>
      <c r="I3630">
        <v>11.165800000000001</v>
      </c>
      <c r="J3630">
        <v>11.165800000000001</v>
      </c>
      <c r="K3630">
        <v>11.165800000000001</v>
      </c>
      <c r="L3630">
        <v>11.165800000000001</v>
      </c>
    </row>
    <row r="3631" spans="1:12" x14ac:dyDescent="0.45">
      <c r="A3631" t="s">
        <v>2019</v>
      </c>
      <c r="B3631">
        <v>2015</v>
      </c>
      <c r="C3631" t="s">
        <v>2009</v>
      </c>
      <c r="D3631">
        <v>2.8963999999999999</v>
      </c>
      <c r="E3631">
        <v>2.8963999999999999</v>
      </c>
      <c r="F3631">
        <v>2.8963999999999999</v>
      </c>
      <c r="G3631">
        <v>2.8963999999999999</v>
      </c>
      <c r="H3631">
        <v>2.8963999999999999</v>
      </c>
      <c r="I3631">
        <v>2.8963999999999999</v>
      </c>
      <c r="J3631">
        <v>2.8963999999999999</v>
      </c>
      <c r="K3631">
        <v>2.8963999999999999</v>
      </c>
      <c r="L3631">
        <v>2.8963999999999999</v>
      </c>
    </row>
    <row r="3632" spans="1:12" x14ac:dyDescent="0.45">
      <c r="A3632" t="s">
        <v>2019</v>
      </c>
      <c r="B3632">
        <v>2015</v>
      </c>
      <c r="C3632" t="s">
        <v>2010</v>
      </c>
      <c r="D3632">
        <v>0.8105</v>
      </c>
      <c r="E3632">
        <v>0.8105</v>
      </c>
      <c r="F3632">
        <v>0.8105</v>
      </c>
      <c r="G3632">
        <v>0.8105</v>
      </c>
      <c r="H3632">
        <v>0.8105</v>
      </c>
      <c r="I3632">
        <v>0.8105</v>
      </c>
      <c r="J3632">
        <v>0.8105</v>
      </c>
      <c r="K3632">
        <v>0.8105</v>
      </c>
      <c r="L3632">
        <v>0.8105</v>
      </c>
    </row>
    <row r="3633" spans="1:12" x14ac:dyDescent="0.45">
      <c r="A3633" t="s">
        <v>2019</v>
      </c>
      <c r="B3633">
        <v>2015</v>
      </c>
      <c r="C3633" t="s">
        <v>2007</v>
      </c>
      <c r="D3633">
        <v>0.2064</v>
      </c>
      <c r="E3633">
        <v>0.2064</v>
      </c>
      <c r="F3633">
        <v>0.2064</v>
      </c>
      <c r="G3633">
        <v>0.2064</v>
      </c>
      <c r="H3633">
        <v>0.2064</v>
      </c>
      <c r="I3633">
        <v>0.2064</v>
      </c>
      <c r="J3633">
        <v>0.2064</v>
      </c>
      <c r="K3633">
        <v>0.2064</v>
      </c>
      <c r="L3633">
        <v>0.2064</v>
      </c>
    </row>
    <row r="3634" spans="1:12" x14ac:dyDescent="0.45">
      <c r="A3634" t="s">
        <v>2019</v>
      </c>
      <c r="B3634">
        <v>2015</v>
      </c>
      <c r="C3634" t="s">
        <v>2008</v>
      </c>
      <c r="D3634">
        <v>3.3424</v>
      </c>
      <c r="E3634">
        <v>3.3424</v>
      </c>
      <c r="F3634">
        <v>3.3424</v>
      </c>
      <c r="G3634">
        <v>3.3424</v>
      </c>
      <c r="H3634">
        <v>3.3424</v>
      </c>
      <c r="I3634">
        <v>3.3424</v>
      </c>
      <c r="J3634">
        <v>3.3424</v>
      </c>
      <c r="K3634">
        <v>3.3424</v>
      </c>
      <c r="L3634">
        <v>3.3424</v>
      </c>
    </row>
    <row r="3635" spans="1:12" x14ac:dyDescent="0.45">
      <c r="A3635" t="s">
        <v>2020</v>
      </c>
      <c r="B3635">
        <v>2015</v>
      </c>
      <c r="C3635" t="s">
        <v>2009</v>
      </c>
      <c r="D3635">
        <v>1.3501000000000001</v>
      </c>
      <c r="E3635">
        <v>1.3501000000000001</v>
      </c>
      <c r="F3635">
        <v>1.3501000000000001</v>
      </c>
      <c r="G3635">
        <v>1.3501000000000001</v>
      </c>
      <c r="H3635">
        <v>1.3501000000000001</v>
      </c>
      <c r="I3635">
        <v>1.3501000000000001</v>
      </c>
      <c r="J3635">
        <v>1.3501000000000001</v>
      </c>
      <c r="K3635">
        <v>1.3501000000000001</v>
      </c>
      <c r="L3635">
        <v>1.3501000000000001</v>
      </c>
    </row>
    <row r="3636" spans="1:12" x14ac:dyDescent="0.45">
      <c r="A3636" t="s">
        <v>2020</v>
      </c>
      <c r="B3636">
        <v>2015</v>
      </c>
      <c r="C3636" t="s">
        <v>2008</v>
      </c>
      <c r="D3636">
        <v>1.6127</v>
      </c>
      <c r="E3636">
        <v>1.6127</v>
      </c>
      <c r="F3636">
        <v>1.6127</v>
      </c>
      <c r="G3636">
        <v>1.6127</v>
      </c>
      <c r="H3636">
        <v>1.6127</v>
      </c>
      <c r="I3636">
        <v>1.6127</v>
      </c>
      <c r="J3636">
        <v>1.6127</v>
      </c>
      <c r="K3636">
        <v>1.6127</v>
      </c>
      <c r="L3636">
        <v>1.6127</v>
      </c>
    </row>
    <row r="3637" spans="1:12" x14ac:dyDescent="0.45">
      <c r="A3637" t="s">
        <v>2020</v>
      </c>
      <c r="B3637">
        <v>2015</v>
      </c>
      <c r="C3637" t="s">
        <v>2011</v>
      </c>
      <c r="D3637">
        <v>7.8700000000000006E-2</v>
      </c>
      <c r="E3637">
        <v>7.8700000000000006E-2</v>
      </c>
      <c r="F3637">
        <v>7.8700000000000006E-2</v>
      </c>
      <c r="G3637">
        <v>7.8700000000000006E-2</v>
      </c>
      <c r="H3637">
        <v>7.8700000000000006E-2</v>
      </c>
      <c r="I3637">
        <v>7.8700000000000006E-2</v>
      </c>
      <c r="J3637">
        <v>7.8700000000000006E-2</v>
      </c>
      <c r="K3637">
        <v>7.8700000000000006E-2</v>
      </c>
      <c r="L3637">
        <v>7.8700000000000006E-2</v>
      </c>
    </row>
    <row r="3638" spans="1:12" x14ac:dyDescent="0.45">
      <c r="A3638" t="s">
        <v>2020</v>
      </c>
      <c r="B3638">
        <v>2015</v>
      </c>
      <c r="C3638" t="s">
        <v>2007</v>
      </c>
      <c r="D3638">
        <v>9.9599999999999994E-2</v>
      </c>
      <c r="E3638">
        <v>9.9599999999999994E-2</v>
      </c>
      <c r="F3638">
        <v>9.9599999999999994E-2</v>
      </c>
      <c r="G3638">
        <v>9.9599999999999994E-2</v>
      </c>
      <c r="H3638">
        <v>9.9599999999999994E-2</v>
      </c>
      <c r="I3638">
        <v>9.9599999999999994E-2</v>
      </c>
      <c r="J3638">
        <v>9.9599999999999994E-2</v>
      </c>
      <c r="K3638">
        <v>9.9599999999999994E-2</v>
      </c>
      <c r="L3638">
        <v>9.9599999999999994E-2</v>
      </c>
    </row>
    <row r="3639" spans="1:12" x14ac:dyDescent="0.45">
      <c r="A3639" t="s">
        <v>2020</v>
      </c>
      <c r="B3639">
        <v>2015</v>
      </c>
      <c r="C3639" t="s">
        <v>2010</v>
      </c>
      <c r="D3639">
        <v>0.39100000000000001</v>
      </c>
      <c r="E3639">
        <v>0.39100000000000001</v>
      </c>
      <c r="F3639">
        <v>0.39100000000000001</v>
      </c>
      <c r="G3639">
        <v>0.39100000000000001</v>
      </c>
      <c r="H3639">
        <v>0.39100000000000001</v>
      </c>
      <c r="I3639">
        <v>0.39100000000000001</v>
      </c>
      <c r="J3639">
        <v>0.39100000000000001</v>
      </c>
      <c r="K3639">
        <v>0.39100000000000001</v>
      </c>
      <c r="L3639">
        <v>0.39100000000000001</v>
      </c>
    </row>
    <row r="3640" spans="1:12" x14ac:dyDescent="0.45">
      <c r="A3640" t="s">
        <v>2020</v>
      </c>
      <c r="B3640">
        <v>2015</v>
      </c>
      <c r="C3640" t="s">
        <v>2006</v>
      </c>
      <c r="D3640">
        <v>2.0246</v>
      </c>
      <c r="E3640">
        <v>2.0246</v>
      </c>
      <c r="F3640">
        <v>2.0246</v>
      </c>
      <c r="G3640">
        <v>2.0246</v>
      </c>
      <c r="H3640">
        <v>2.0246</v>
      </c>
      <c r="I3640">
        <v>2.0246</v>
      </c>
      <c r="J3640">
        <v>2.0246</v>
      </c>
      <c r="K3640">
        <v>2.0246</v>
      </c>
      <c r="L3640">
        <v>2.0246</v>
      </c>
    </row>
    <row r="3641" spans="1:12" x14ac:dyDescent="0.45">
      <c r="A3641" t="s">
        <v>2020</v>
      </c>
      <c r="B3641">
        <v>2015</v>
      </c>
      <c r="C3641" t="s">
        <v>2005</v>
      </c>
      <c r="D3641">
        <v>5.5567000000000002</v>
      </c>
      <c r="E3641">
        <v>5.5567000000000002</v>
      </c>
      <c r="F3641">
        <v>5.5567000000000002</v>
      </c>
      <c r="G3641">
        <v>5.5567000000000002</v>
      </c>
      <c r="H3641">
        <v>5.5567000000000002</v>
      </c>
      <c r="I3641">
        <v>5.5567000000000002</v>
      </c>
      <c r="J3641">
        <v>5.5567000000000002</v>
      </c>
      <c r="K3641">
        <v>5.5567000000000002</v>
      </c>
      <c r="L3641">
        <v>5.5567000000000002</v>
      </c>
    </row>
    <row r="3642" spans="1:12" x14ac:dyDescent="0.45">
      <c r="A3642" t="s">
        <v>2021</v>
      </c>
      <c r="B3642">
        <v>2015</v>
      </c>
      <c r="C3642" t="s">
        <v>2008</v>
      </c>
      <c r="D3642">
        <v>0.2185</v>
      </c>
      <c r="E3642">
        <v>0.2185</v>
      </c>
      <c r="F3642">
        <v>0.2185</v>
      </c>
      <c r="G3642">
        <v>0.2185</v>
      </c>
      <c r="H3642">
        <v>0.2185</v>
      </c>
      <c r="I3642">
        <v>0.2185</v>
      </c>
      <c r="J3642">
        <v>0.2185</v>
      </c>
      <c r="K3642">
        <v>0.2185</v>
      </c>
      <c r="L3642">
        <v>0.2185</v>
      </c>
    </row>
    <row r="3643" spans="1:12" x14ac:dyDescent="0.45">
      <c r="A3643" t="s">
        <v>2021</v>
      </c>
      <c r="B3643">
        <v>2015</v>
      </c>
      <c r="C3643" t="s">
        <v>2011</v>
      </c>
      <c r="D3643">
        <v>1.0699999999999999E-2</v>
      </c>
      <c r="E3643">
        <v>1.0699999999999999E-2</v>
      </c>
      <c r="F3643">
        <v>1.0699999999999999E-2</v>
      </c>
      <c r="G3643">
        <v>1.0699999999999999E-2</v>
      </c>
      <c r="H3643">
        <v>1.0699999999999999E-2</v>
      </c>
      <c r="I3643">
        <v>1.0699999999999999E-2</v>
      </c>
      <c r="J3643">
        <v>1.0699999999999999E-2</v>
      </c>
      <c r="K3643">
        <v>1.0699999999999999E-2</v>
      </c>
      <c r="L3643">
        <v>1.0699999999999999E-2</v>
      </c>
    </row>
    <row r="3644" spans="1:12" x14ac:dyDescent="0.45">
      <c r="A3644" t="s">
        <v>2021</v>
      </c>
      <c r="B3644">
        <v>2015</v>
      </c>
      <c r="C3644" t="s">
        <v>2005</v>
      </c>
      <c r="D3644">
        <v>0.65210000000000001</v>
      </c>
      <c r="E3644">
        <v>0.65210000000000001</v>
      </c>
      <c r="F3644">
        <v>0.65210000000000001</v>
      </c>
      <c r="G3644">
        <v>0.65210000000000001</v>
      </c>
      <c r="H3644">
        <v>0.65210000000000001</v>
      </c>
      <c r="I3644">
        <v>0.65210000000000001</v>
      </c>
      <c r="J3644">
        <v>0.65210000000000001</v>
      </c>
      <c r="K3644">
        <v>0.65210000000000001</v>
      </c>
      <c r="L3644">
        <v>0.65210000000000001</v>
      </c>
    </row>
    <row r="3645" spans="1:12" x14ac:dyDescent="0.45">
      <c r="A3645" t="s">
        <v>2021</v>
      </c>
      <c r="B3645">
        <v>2015</v>
      </c>
      <c r="C3645" t="s">
        <v>2010</v>
      </c>
      <c r="D3645">
        <v>5.2999999999999999E-2</v>
      </c>
      <c r="E3645">
        <v>5.2999999999999999E-2</v>
      </c>
      <c r="F3645">
        <v>5.2999999999999999E-2</v>
      </c>
      <c r="G3645">
        <v>5.2999999999999999E-2</v>
      </c>
      <c r="H3645">
        <v>5.2999999999999999E-2</v>
      </c>
      <c r="I3645">
        <v>5.2999999999999999E-2</v>
      </c>
      <c r="J3645">
        <v>5.2999999999999999E-2</v>
      </c>
      <c r="K3645">
        <v>5.2999999999999999E-2</v>
      </c>
      <c r="L3645">
        <v>5.2999999999999999E-2</v>
      </c>
    </row>
    <row r="3646" spans="1:12" x14ac:dyDescent="0.45">
      <c r="A3646" t="s">
        <v>2021</v>
      </c>
      <c r="B3646">
        <v>2015</v>
      </c>
      <c r="C3646" t="s">
        <v>2006</v>
      </c>
      <c r="D3646">
        <v>0.20760000000000001</v>
      </c>
      <c r="E3646">
        <v>0.20760000000000001</v>
      </c>
      <c r="F3646">
        <v>0.20760000000000001</v>
      </c>
      <c r="G3646">
        <v>0.20760000000000001</v>
      </c>
      <c r="H3646">
        <v>0.20760000000000001</v>
      </c>
      <c r="I3646">
        <v>0.20760000000000001</v>
      </c>
      <c r="J3646">
        <v>0.20760000000000001</v>
      </c>
      <c r="K3646">
        <v>0.20760000000000001</v>
      </c>
      <c r="L3646">
        <v>0.20760000000000001</v>
      </c>
    </row>
    <row r="3647" spans="1:12" x14ac:dyDescent="0.45">
      <c r="A3647" t="s">
        <v>2021</v>
      </c>
      <c r="B3647">
        <v>2015</v>
      </c>
      <c r="C3647" t="s">
        <v>2009</v>
      </c>
      <c r="D3647">
        <v>0.14899999999999999</v>
      </c>
      <c r="E3647">
        <v>0.14899999999999999</v>
      </c>
      <c r="F3647">
        <v>0.14899999999999999</v>
      </c>
      <c r="G3647">
        <v>0.14899999999999999</v>
      </c>
      <c r="H3647">
        <v>0.14899999999999999</v>
      </c>
      <c r="I3647">
        <v>0.14899999999999999</v>
      </c>
      <c r="J3647">
        <v>0.14899999999999999</v>
      </c>
      <c r="K3647">
        <v>0.14899999999999999</v>
      </c>
      <c r="L3647">
        <v>0.14899999999999999</v>
      </c>
    </row>
    <row r="3648" spans="1:12" x14ac:dyDescent="0.45">
      <c r="A3648" t="s">
        <v>2021</v>
      </c>
      <c r="B3648">
        <v>2015</v>
      </c>
      <c r="C3648" t="s">
        <v>2007</v>
      </c>
      <c r="D3648">
        <v>1.35E-2</v>
      </c>
      <c r="E3648">
        <v>1.35E-2</v>
      </c>
      <c r="F3648">
        <v>1.35E-2</v>
      </c>
      <c r="G3648">
        <v>1.35E-2</v>
      </c>
      <c r="H3648">
        <v>1.35E-2</v>
      </c>
      <c r="I3648">
        <v>1.35E-2</v>
      </c>
      <c r="J3648">
        <v>1.35E-2</v>
      </c>
      <c r="K3648">
        <v>1.35E-2</v>
      </c>
      <c r="L3648">
        <v>1.35E-2</v>
      </c>
    </row>
    <row r="3649" spans="1:12" x14ac:dyDescent="0.45">
      <c r="A3649" t="s">
        <v>2022</v>
      </c>
      <c r="B3649">
        <v>2015</v>
      </c>
      <c r="C3649" t="s">
        <v>2008</v>
      </c>
      <c r="D3649">
        <v>0.25690000000000002</v>
      </c>
      <c r="E3649">
        <v>0.25690000000000002</v>
      </c>
      <c r="F3649">
        <v>0.25690000000000002</v>
      </c>
      <c r="G3649">
        <v>0.25690000000000002</v>
      </c>
      <c r="H3649">
        <v>0.25690000000000002</v>
      </c>
      <c r="I3649">
        <v>0.25690000000000002</v>
      </c>
      <c r="J3649">
        <v>0.25690000000000002</v>
      </c>
      <c r="K3649">
        <v>0.25690000000000002</v>
      </c>
      <c r="L3649">
        <v>0.25690000000000002</v>
      </c>
    </row>
    <row r="3650" spans="1:12" x14ac:dyDescent="0.45">
      <c r="A3650" t="s">
        <v>2022</v>
      </c>
      <c r="B3650">
        <v>2015</v>
      </c>
      <c r="C3650" t="s">
        <v>2006</v>
      </c>
      <c r="D3650">
        <v>0.29449999999999998</v>
      </c>
      <c r="E3650">
        <v>0.29449999999999998</v>
      </c>
      <c r="F3650">
        <v>0.29449999999999998</v>
      </c>
      <c r="G3650">
        <v>0.29449999999999998</v>
      </c>
      <c r="H3650">
        <v>0.29449999999999998</v>
      </c>
      <c r="I3650">
        <v>0.29449999999999998</v>
      </c>
      <c r="J3650">
        <v>0.29449999999999998</v>
      </c>
      <c r="K3650">
        <v>0.29449999999999998</v>
      </c>
      <c r="L3650">
        <v>0.29449999999999998</v>
      </c>
    </row>
    <row r="3651" spans="1:12" x14ac:dyDescent="0.45">
      <c r="A3651" t="s">
        <v>2022</v>
      </c>
      <c r="B3651">
        <v>2015</v>
      </c>
      <c r="C3651" t="s">
        <v>2009</v>
      </c>
      <c r="D3651">
        <v>0.18429999999999999</v>
      </c>
      <c r="E3651">
        <v>0.18429999999999999</v>
      </c>
      <c r="F3651">
        <v>0.18429999999999999</v>
      </c>
      <c r="G3651">
        <v>0.18429999999999999</v>
      </c>
      <c r="H3651">
        <v>0.18429999999999999</v>
      </c>
      <c r="I3651">
        <v>0.18429999999999999</v>
      </c>
      <c r="J3651">
        <v>0.18429999999999999</v>
      </c>
      <c r="K3651">
        <v>0.18429999999999999</v>
      </c>
      <c r="L3651">
        <v>0.18429999999999999</v>
      </c>
    </row>
    <row r="3652" spans="1:12" x14ac:dyDescent="0.45">
      <c r="A3652" t="s">
        <v>2022</v>
      </c>
      <c r="B3652">
        <v>2015</v>
      </c>
      <c r="C3652" t="s">
        <v>2010</v>
      </c>
      <c r="D3652">
        <v>6.2300000000000001E-2</v>
      </c>
      <c r="E3652">
        <v>6.2300000000000001E-2</v>
      </c>
      <c r="F3652">
        <v>6.2300000000000001E-2</v>
      </c>
      <c r="G3652">
        <v>6.2300000000000001E-2</v>
      </c>
      <c r="H3652">
        <v>6.2300000000000001E-2</v>
      </c>
      <c r="I3652">
        <v>6.2300000000000001E-2</v>
      </c>
      <c r="J3652">
        <v>6.2300000000000001E-2</v>
      </c>
      <c r="K3652">
        <v>6.2300000000000001E-2</v>
      </c>
      <c r="L3652">
        <v>6.2300000000000001E-2</v>
      </c>
    </row>
    <row r="3653" spans="1:12" x14ac:dyDescent="0.45">
      <c r="A3653" t="s">
        <v>2022</v>
      </c>
      <c r="B3653">
        <v>2015</v>
      </c>
      <c r="C3653" t="s">
        <v>2011</v>
      </c>
      <c r="D3653">
        <v>1.2500000000000001E-2</v>
      </c>
      <c r="E3653">
        <v>1.2500000000000001E-2</v>
      </c>
      <c r="F3653">
        <v>1.2500000000000001E-2</v>
      </c>
      <c r="G3653">
        <v>1.2500000000000001E-2</v>
      </c>
      <c r="H3653">
        <v>1.2500000000000001E-2</v>
      </c>
      <c r="I3653">
        <v>1.2500000000000001E-2</v>
      </c>
      <c r="J3653">
        <v>1.2500000000000001E-2</v>
      </c>
      <c r="K3653">
        <v>1.2500000000000001E-2</v>
      </c>
      <c r="L3653">
        <v>1.2500000000000001E-2</v>
      </c>
    </row>
    <row r="3654" spans="1:12" x14ac:dyDescent="0.45">
      <c r="A3654" t="s">
        <v>2022</v>
      </c>
      <c r="B3654">
        <v>2015</v>
      </c>
      <c r="C3654" t="s">
        <v>2005</v>
      </c>
      <c r="D3654">
        <v>0.82650000000000001</v>
      </c>
      <c r="E3654">
        <v>0.82650000000000001</v>
      </c>
      <c r="F3654">
        <v>0.82650000000000001</v>
      </c>
      <c r="G3654">
        <v>0.82650000000000001</v>
      </c>
      <c r="H3654">
        <v>0.82650000000000001</v>
      </c>
      <c r="I3654">
        <v>0.82650000000000001</v>
      </c>
      <c r="J3654">
        <v>0.82650000000000001</v>
      </c>
      <c r="K3654">
        <v>0.82650000000000001</v>
      </c>
      <c r="L3654">
        <v>0.82650000000000001</v>
      </c>
    </row>
    <row r="3655" spans="1:12" x14ac:dyDescent="0.45">
      <c r="A3655" t="s">
        <v>2022</v>
      </c>
      <c r="B3655">
        <v>2015</v>
      </c>
      <c r="C3655" t="s">
        <v>2007</v>
      </c>
      <c r="D3655">
        <v>1.5900000000000001E-2</v>
      </c>
      <c r="E3655">
        <v>1.5900000000000001E-2</v>
      </c>
      <c r="F3655">
        <v>1.5900000000000001E-2</v>
      </c>
      <c r="G3655">
        <v>1.5900000000000001E-2</v>
      </c>
      <c r="H3655">
        <v>1.5900000000000001E-2</v>
      </c>
      <c r="I3655">
        <v>1.5900000000000001E-2</v>
      </c>
      <c r="J3655">
        <v>1.5900000000000001E-2</v>
      </c>
      <c r="K3655">
        <v>1.5900000000000001E-2</v>
      </c>
      <c r="L3655">
        <v>1.5900000000000001E-2</v>
      </c>
    </row>
    <row r="3656" spans="1:12" x14ac:dyDescent="0.45">
      <c r="A3656" t="s">
        <v>2023</v>
      </c>
      <c r="B3656">
        <v>2015</v>
      </c>
      <c r="C3656" t="s">
        <v>2005</v>
      </c>
      <c r="D3656">
        <v>6.5092999999999996</v>
      </c>
      <c r="E3656">
        <v>6.5092999999999996</v>
      </c>
      <c r="F3656">
        <v>6.5092999999999996</v>
      </c>
      <c r="G3656">
        <v>6.5092999999999996</v>
      </c>
      <c r="H3656">
        <v>6.5092999999999996</v>
      </c>
      <c r="I3656">
        <v>6.5092999999999996</v>
      </c>
      <c r="J3656">
        <v>6.5092999999999996</v>
      </c>
      <c r="K3656">
        <v>6.5092999999999996</v>
      </c>
      <c r="L3656">
        <v>6.5092999999999996</v>
      </c>
    </row>
    <row r="3657" spans="1:12" x14ac:dyDescent="0.45">
      <c r="A3657" t="s">
        <v>2023</v>
      </c>
      <c r="B3657">
        <v>2015</v>
      </c>
      <c r="C3657" t="s">
        <v>2006</v>
      </c>
      <c r="D3657">
        <v>2.0897999999999999</v>
      </c>
      <c r="E3657">
        <v>2.0897999999999999</v>
      </c>
      <c r="F3657">
        <v>2.0897999999999999</v>
      </c>
      <c r="G3657">
        <v>2.0897999999999999</v>
      </c>
      <c r="H3657">
        <v>2.0897999999999999</v>
      </c>
      <c r="I3657">
        <v>2.0897999999999999</v>
      </c>
      <c r="J3657">
        <v>2.0897999999999999</v>
      </c>
      <c r="K3657">
        <v>2.0897999999999999</v>
      </c>
      <c r="L3657">
        <v>2.0897999999999999</v>
      </c>
    </row>
    <row r="3658" spans="1:12" x14ac:dyDescent="0.45">
      <c r="A3658" t="s">
        <v>2023</v>
      </c>
      <c r="B3658">
        <v>2015</v>
      </c>
      <c r="C3658" t="s">
        <v>2011</v>
      </c>
      <c r="D3658">
        <v>0.1007</v>
      </c>
      <c r="E3658">
        <v>0.1007</v>
      </c>
      <c r="F3658">
        <v>0.1007</v>
      </c>
      <c r="G3658">
        <v>0.1007</v>
      </c>
      <c r="H3658">
        <v>0.1007</v>
      </c>
      <c r="I3658">
        <v>0.1007</v>
      </c>
      <c r="J3658">
        <v>0.1007</v>
      </c>
      <c r="K3658">
        <v>0.1007</v>
      </c>
      <c r="L3658">
        <v>0.1007</v>
      </c>
    </row>
    <row r="3659" spans="1:12" x14ac:dyDescent="0.45">
      <c r="A3659" t="s">
        <v>2023</v>
      </c>
      <c r="B3659">
        <v>2015</v>
      </c>
      <c r="C3659" t="s">
        <v>2010</v>
      </c>
      <c r="D3659">
        <v>0.50060000000000004</v>
      </c>
      <c r="E3659">
        <v>0.50060000000000004</v>
      </c>
      <c r="F3659">
        <v>0.50060000000000004</v>
      </c>
      <c r="G3659">
        <v>0.50060000000000004</v>
      </c>
      <c r="H3659">
        <v>0.50060000000000004</v>
      </c>
      <c r="I3659">
        <v>0.50060000000000004</v>
      </c>
      <c r="J3659">
        <v>0.50060000000000004</v>
      </c>
      <c r="K3659">
        <v>0.50060000000000004</v>
      </c>
      <c r="L3659">
        <v>0.50060000000000004</v>
      </c>
    </row>
    <row r="3660" spans="1:12" x14ac:dyDescent="0.45">
      <c r="A3660" t="s">
        <v>2023</v>
      </c>
      <c r="B3660">
        <v>2015</v>
      </c>
      <c r="C3660" t="s">
        <v>2008</v>
      </c>
      <c r="D3660">
        <v>2.0644999999999998</v>
      </c>
      <c r="E3660">
        <v>2.0644999999999998</v>
      </c>
      <c r="F3660">
        <v>2.0644999999999998</v>
      </c>
      <c r="G3660">
        <v>2.0644999999999998</v>
      </c>
      <c r="H3660">
        <v>2.0644999999999998</v>
      </c>
      <c r="I3660">
        <v>2.0644999999999998</v>
      </c>
      <c r="J3660">
        <v>2.0644999999999998</v>
      </c>
      <c r="K3660">
        <v>2.0644999999999998</v>
      </c>
      <c r="L3660">
        <v>2.0644999999999998</v>
      </c>
    </row>
    <row r="3661" spans="1:12" x14ac:dyDescent="0.45">
      <c r="A3661" t="s">
        <v>2023</v>
      </c>
      <c r="B3661">
        <v>2015</v>
      </c>
      <c r="C3661" t="s">
        <v>2007</v>
      </c>
      <c r="D3661">
        <v>0.1275</v>
      </c>
      <c r="E3661">
        <v>0.1275</v>
      </c>
      <c r="F3661">
        <v>0.1275</v>
      </c>
      <c r="G3661">
        <v>0.1275</v>
      </c>
      <c r="H3661">
        <v>0.1275</v>
      </c>
      <c r="I3661">
        <v>0.1275</v>
      </c>
      <c r="J3661">
        <v>0.1275</v>
      </c>
      <c r="K3661">
        <v>0.1275</v>
      </c>
      <c r="L3661">
        <v>0.1275</v>
      </c>
    </row>
    <row r="3662" spans="1:12" x14ac:dyDescent="0.45">
      <c r="A3662" t="s">
        <v>2023</v>
      </c>
      <c r="B3662">
        <v>2015</v>
      </c>
      <c r="C3662" t="s">
        <v>2009</v>
      </c>
      <c r="D3662">
        <v>1.6261000000000001</v>
      </c>
      <c r="E3662">
        <v>1.6261000000000001</v>
      </c>
      <c r="F3662">
        <v>1.6261000000000001</v>
      </c>
      <c r="G3662">
        <v>1.6261000000000001</v>
      </c>
      <c r="H3662">
        <v>1.6261000000000001</v>
      </c>
      <c r="I3662">
        <v>1.6261000000000001</v>
      </c>
      <c r="J3662">
        <v>1.6261000000000001</v>
      </c>
      <c r="K3662">
        <v>1.6261000000000001</v>
      </c>
      <c r="L3662">
        <v>1.6261000000000001</v>
      </c>
    </row>
    <row r="3663" spans="1:12" x14ac:dyDescent="0.45">
      <c r="A3663" t="s">
        <v>2024</v>
      </c>
      <c r="B3663">
        <v>2015</v>
      </c>
      <c r="C3663" t="s">
        <v>2005</v>
      </c>
      <c r="D3663">
        <v>3.6408999999999998</v>
      </c>
      <c r="E3663">
        <v>3.6408999999999998</v>
      </c>
      <c r="F3663">
        <v>3.6408999999999998</v>
      </c>
      <c r="G3663">
        <v>3.6408999999999998</v>
      </c>
      <c r="H3663">
        <v>3.6408999999999998</v>
      </c>
      <c r="I3663">
        <v>3.6408999999999998</v>
      </c>
      <c r="J3663">
        <v>3.6408999999999998</v>
      </c>
      <c r="K3663">
        <v>3.6408999999999998</v>
      </c>
      <c r="L3663">
        <v>3.6408999999999998</v>
      </c>
    </row>
    <row r="3664" spans="1:12" x14ac:dyDescent="0.45">
      <c r="A3664" t="s">
        <v>2024</v>
      </c>
      <c r="B3664">
        <v>2015</v>
      </c>
      <c r="C3664" t="s">
        <v>2009</v>
      </c>
      <c r="D3664">
        <v>0.84179999999999999</v>
      </c>
      <c r="E3664">
        <v>0.84179999999999999</v>
      </c>
      <c r="F3664">
        <v>0.84179999999999999</v>
      </c>
      <c r="G3664">
        <v>0.84179999999999999</v>
      </c>
      <c r="H3664">
        <v>0.84179999999999999</v>
      </c>
      <c r="I3664">
        <v>0.84179999999999999</v>
      </c>
      <c r="J3664">
        <v>0.84179999999999999</v>
      </c>
      <c r="K3664">
        <v>0.84179999999999999</v>
      </c>
      <c r="L3664">
        <v>0.84179999999999999</v>
      </c>
    </row>
    <row r="3665" spans="1:12" x14ac:dyDescent="0.45">
      <c r="A3665" t="s">
        <v>2024</v>
      </c>
      <c r="B3665">
        <v>2015</v>
      </c>
      <c r="C3665" t="s">
        <v>2006</v>
      </c>
      <c r="D3665">
        <v>1.409</v>
      </c>
      <c r="E3665">
        <v>1.409</v>
      </c>
      <c r="F3665">
        <v>1.409</v>
      </c>
      <c r="G3665">
        <v>1.409</v>
      </c>
      <c r="H3665">
        <v>1.409</v>
      </c>
      <c r="I3665">
        <v>1.409</v>
      </c>
      <c r="J3665">
        <v>1.409</v>
      </c>
      <c r="K3665">
        <v>1.409</v>
      </c>
      <c r="L3665">
        <v>1.409</v>
      </c>
    </row>
    <row r="3666" spans="1:12" x14ac:dyDescent="0.45">
      <c r="A3666" t="s">
        <v>2024</v>
      </c>
      <c r="B3666">
        <v>2015</v>
      </c>
      <c r="C3666" t="s">
        <v>2010</v>
      </c>
      <c r="D3666">
        <v>0.24909999999999999</v>
      </c>
      <c r="E3666">
        <v>0.24909999999999999</v>
      </c>
      <c r="F3666">
        <v>0.24909999999999999</v>
      </c>
      <c r="G3666">
        <v>0.24909999999999999</v>
      </c>
      <c r="H3666">
        <v>0.24909999999999999</v>
      </c>
      <c r="I3666">
        <v>0.24909999999999999</v>
      </c>
      <c r="J3666">
        <v>0.24909999999999999</v>
      </c>
      <c r="K3666">
        <v>0.24909999999999999</v>
      </c>
      <c r="L3666">
        <v>0.24909999999999999</v>
      </c>
    </row>
    <row r="3667" spans="1:12" x14ac:dyDescent="0.45">
      <c r="A3667" t="s">
        <v>2024</v>
      </c>
      <c r="B3667">
        <v>2015</v>
      </c>
      <c r="C3667" t="s">
        <v>2011</v>
      </c>
      <c r="D3667">
        <v>5.0099999999999999E-2</v>
      </c>
      <c r="E3667">
        <v>5.0099999999999999E-2</v>
      </c>
      <c r="F3667">
        <v>5.0099999999999999E-2</v>
      </c>
      <c r="G3667">
        <v>5.0099999999999999E-2</v>
      </c>
      <c r="H3667">
        <v>5.0099999999999999E-2</v>
      </c>
      <c r="I3667">
        <v>5.0099999999999999E-2</v>
      </c>
      <c r="J3667">
        <v>5.0099999999999999E-2</v>
      </c>
      <c r="K3667">
        <v>5.0099999999999999E-2</v>
      </c>
      <c r="L3667">
        <v>5.0099999999999999E-2</v>
      </c>
    </row>
    <row r="3668" spans="1:12" x14ac:dyDescent="0.45">
      <c r="A3668" t="s">
        <v>2024</v>
      </c>
      <c r="B3668">
        <v>2015</v>
      </c>
      <c r="C3668" t="s">
        <v>2008</v>
      </c>
      <c r="D3668">
        <v>1.0274000000000001</v>
      </c>
      <c r="E3668">
        <v>1.0274000000000001</v>
      </c>
      <c r="F3668">
        <v>1.0274000000000001</v>
      </c>
      <c r="G3668">
        <v>1.0274000000000001</v>
      </c>
      <c r="H3668">
        <v>1.0274000000000001</v>
      </c>
      <c r="I3668">
        <v>1.0274000000000001</v>
      </c>
      <c r="J3668">
        <v>1.0274000000000001</v>
      </c>
      <c r="K3668">
        <v>1.0274000000000001</v>
      </c>
      <c r="L3668">
        <v>1.0274000000000001</v>
      </c>
    </row>
    <row r="3669" spans="1:12" x14ac:dyDescent="0.45">
      <c r="A3669" t="s">
        <v>2024</v>
      </c>
      <c r="B3669">
        <v>2015</v>
      </c>
      <c r="C3669" t="s">
        <v>2007</v>
      </c>
      <c r="D3669">
        <v>6.3500000000000001E-2</v>
      </c>
      <c r="E3669">
        <v>6.3500000000000001E-2</v>
      </c>
      <c r="F3669">
        <v>6.3500000000000001E-2</v>
      </c>
      <c r="G3669">
        <v>6.3500000000000001E-2</v>
      </c>
      <c r="H3669">
        <v>6.3500000000000001E-2</v>
      </c>
      <c r="I3669">
        <v>6.3500000000000001E-2</v>
      </c>
      <c r="J3669">
        <v>6.3500000000000001E-2</v>
      </c>
      <c r="K3669">
        <v>6.3500000000000001E-2</v>
      </c>
      <c r="L3669">
        <v>6.3500000000000001E-2</v>
      </c>
    </row>
    <row r="3670" spans="1:12" x14ac:dyDescent="0.45">
      <c r="A3670" t="s">
        <v>2025</v>
      </c>
      <c r="B3670">
        <v>2015</v>
      </c>
      <c r="C3670" t="s">
        <v>2005</v>
      </c>
      <c r="D3670">
        <v>1.6301000000000001</v>
      </c>
      <c r="E3670">
        <v>1.6301000000000001</v>
      </c>
      <c r="F3670">
        <v>1.6301000000000001</v>
      </c>
      <c r="G3670">
        <v>1.6301000000000001</v>
      </c>
      <c r="H3670">
        <v>1.6301000000000001</v>
      </c>
      <c r="I3670">
        <v>1.6301000000000001</v>
      </c>
      <c r="J3670">
        <v>1.6301000000000001</v>
      </c>
      <c r="K3670">
        <v>1.6301000000000001</v>
      </c>
      <c r="L3670">
        <v>1.6301000000000001</v>
      </c>
    </row>
    <row r="3671" spans="1:12" x14ac:dyDescent="0.45">
      <c r="A3671" t="s">
        <v>2025</v>
      </c>
      <c r="B3671">
        <v>2015</v>
      </c>
      <c r="C3671" t="s">
        <v>2006</v>
      </c>
      <c r="D3671">
        <v>0.58560000000000001</v>
      </c>
      <c r="E3671">
        <v>0.58560000000000001</v>
      </c>
      <c r="F3671">
        <v>0.58560000000000001</v>
      </c>
      <c r="G3671">
        <v>0.58560000000000001</v>
      </c>
      <c r="H3671">
        <v>0.58560000000000001</v>
      </c>
      <c r="I3671">
        <v>0.58560000000000001</v>
      </c>
      <c r="J3671">
        <v>0.58560000000000001</v>
      </c>
      <c r="K3671">
        <v>0.58560000000000001</v>
      </c>
      <c r="L3671">
        <v>0.58560000000000001</v>
      </c>
    </row>
    <row r="3672" spans="1:12" x14ac:dyDescent="0.45">
      <c r="A3672" t="s">
        <v>2025</v>
      </c>
      <c r="B3672">
        <v>2015</v>
      </c>
      <c r="C3672" t="s">
        <v>2011</v>
      </c>
      <c r="D3672">
        <v>2.3300000000000001E-2</v>
      </c>
      <c r="E3672">
        <v>2.3300000000000001E-2</v>
      </c>
      <c r="F3672">
        <v>2.3300000000000001E-2</v>
      </c>
      <c r="G3672">
        <v>2.3300000000000001E-2</v>
      </c>
      <c r="H3672">
        <v>2.3300000000000001E-2</v>
      </c>
      <c r="I3672">
        <v>2.3300000000000001E-2</v>
      </c>
      <c r="J3672">
        <v>2.3300000000000001E-2</v>
      </c>
      <c r="K3672">
        <v>2.3300000000000001E-2</v>
      </c>
      <c r="L3672">
        <v>2.3300000000000001E-2</v>
      </c>
    </row>
    <row r="3673" spans="1:12" x14ac:dyDescent="0.45">
      <c r="A3673" t="s">
        <v>2025</v>
      </c>
      <c r="B3673">
        <v>2015</v>
      </c>
      <c r="C3673" t="s">
        <v>2010</v>
      </c>
      <c r="D3673">
        <v>0.1157</v>
      </c>
      <c r="E3673">
        <v>0.1157</v>
      </c>
      <c r="F3673">
        <v>0.1157</v>
      </c>
      <c r="G3673">
        <v>0.1157</v>
      </c>
      <c r="H3673">
        <v>0.1157</v>
      </c>
      <c r="I3673">
        <v>0.1157</v>
      </c>
      <c r="J3673">
        <v>0.1157</v>
      </c>
      <c r="K3673">
        <v>0.1157</v>
      </c>
      <c r="L3673">
        <v>0.1157</v>
      </c>
    </row>
    <row r="3674" spans="1:12" x14ac:dyDescent="0.45">
      <c r="A3674" t="s">
        <v>2025</v>
      </c>
      <c r="B3674">
        <v>2015</v>
      </c>
      <c r="C3674" t="s">
        <v>2009</v>
      </c>
      <c r="D3674">
        <v>0.39900000000000002</v>
      </c>
      <c r="E3674">
        <v>0.39900000000000002</v>
      </c>
      <c r="F3674">
        <v>0.39900000000000002</v>
      </c>
      <c r="G3674">
        <v>0.39900000000000002</v>
      </c>
      <c r="H3674">
        <v>0.39900000000000002</v>
      </c>
      <c r="I3674">
        <v>0.39900000000000002</v>
      </c>
      <c r="J3674">
        <v>0.39900000000000002</v>
      </c>
      <c r="K3674">
        <v>0.39900000000000002</v>
      </c>
      <c r="L3674">
        <v>0.39900000000000002</v>
      </c>
    </row>
    <row r="3675" spans="1:12" x14ac:dyDescent="0.45">
      <c r="A3675" t="s">
        <v>2025</v>
      </c>
      <c r="B3675">
        <v>2015</v>
      </c>
      <c r="C3675" t="s">
        <v>2008</v>
      </c>
      <c r="D3675">
        <v>0.47710000000000002</v>
      </c>
      <c r="E3675">
        <v>0.47710000000000002</v>
      </c>
      <c r="F3675">
        <v>0.47710000000000002</v>
      </c>
      <c r="G3675">
        <v>0.47710000000000002</v>
      </c>
      <c r="H3675">
        <v>0.47710000000000002</v>
      </c>
      <c r="I3675">
        <v>0.47710000000000002</v>
      </c>
      <c r="J3675">
        <v>0.47710000000000002</v>
      </c>
      <c r="K3675">
        <v>0.47710000000000002</v>
      </c>
      <c r="L3675">
        <v>0.47710000000000002</v>
      </c>
    </row>
    <row r="3676" spans="1:12" x14ac:dyDescent="0.45">
      <c r="A3676" t="s">
        <v>2025</v>
      </c>
      <c r="B3676">
        <v>2015</v>
      </c>
      <c r="C3676" t="s">
        <v>2007</v>
      </c>
      <c r="D3676">
        <v>2.9499999999999998E-2</v>
      </c>
      <c r="E3676">
        <v>2.9499999999999998E-2</v>
      </c>
      <c r="F3676">
        <v>2.9499999999999998E-2</v>
      </c>
      <c r="G3676">
        <v>2.9499999999999998E-2</v>
      </c>
      <c r="H3676">
        <v>2.9499999999999998E-2</v>
      </c>
      <c r="I3676">
        <v>2.9499999999999998E-2</v>
      </c>
      <c r="J3676">
        <v>2.9499999999999998E-2</v>
      </c>
      <c r="K3676">
        <v>2.9499999999999998E-2</v>
      </c>
      <c r="L3676">
        <v>2.9499999999999998E-2</v>
      </c>
    </row>
    <row r="3677" spans="1:12" x14ac:dyDescent="0.45">
      <c r="A3677" t="s">
        <v>2026</v>
      </c>
      <c r="B3677">
        <v>2015</v>
      </c>
      <c r="C3677" t="s">
        <v>2008</v>
      </c>
      <c r="D3677">
        <v>0.44969999999999999</v>
      </c>
      <c r="E3677">
        <v>0.44969999999999999</v>
      </c>
      <c r="F3677">
        <v>0.44969999999999999</v>
      </c>
      <c r="G3677">
        <v>0.44969999999999999</v>
      </c>
      <c r="H3677">
        <v>0.44969999999999999</v>
      </c>
      <c r="I3677">
        <v>0.44969999999999999</v>
      </c>
      <c r="J3677">
        <v>0.44969999999999999</v>
      </c>
      <c r="K3677">
        <v>0.44969999999999999</v>
      </c>
      <c r="L3677">
        <v>0.44969999999999999</v>
      </c>
    </row>
    <row r="3678" spans="1:12" x14ac:dyDescent="0.45">
      <c r="A3678" t="s">
        <v>2026</v>
      </c>
      <c r="B3678">
        <v>2015</v>
      </c>
      <c r="C3678" t="s">
        <v>2007</v>
      </c>
      <c r="D3678">
        <v>2.7799999999999998E-2</v>
      </c>
      <c r="E3678">
        <v>2.7799999999999998E-2</v>
      </c>
      <c r="F3678">
        <v>2.7799999999999998E-2</v>
      </c>
      <c r="G3678">
        <v>2.7799999999999998E-2</v>
      </c>
      <c r="H3678">
        <v>2.7799999999999998E-2</v>
      </c>
      <c r="I3678">
        <v>2.7799999999999998E-2</v>
      </c>
      <c r="J3678">
        <v>2.7799999999999998E-2</v>
      </c>
      <c r="K3678">
        <v>2.7799999999999998E-2</v>
      </c>
      <c r="L3678">
        <v>2.7799999999999998E-2</v>
      </c>
    </row>
    <row r="3679" spans="1:12" x14ac:dyDescent="0.45">
      <c r="A3679" t="s">
        <v>2026</v>
      </c>
      <c r="B3679">
        <v>2015</v>
      </c>
      <c r="C3679" t="s">
        <v>2005</v>
      </c>
      <c r="D3679">
        <v>1.5406</v>
      </c>
      <c r="E3679">
        <v>1.5406</v>
      </c>
      <c r="F3679">
        <v>1.5406</v>
      </c>
      <c r="G3679">
        <v>1.5406</v>
      </c>
      <c r="H3679">
        <v>1.5406</v>
      </c>
      <c r="I3679">
        <v>1.5406</v>
      </c>
      <c r="J3679">
        <v>1.5406</v>
      </c>
      <c r="K3679">
        <v>1.5406</v>
      </c>
      <c r="L3679">
        <v>1.5406</v>
      </c>
    </row>
    <row r="3680" spans="1:12" x14ac:dyDescent="0.45">
      <c r="A3680" t="s">
        <v>2026</v>
      </c>
      <c r="B3680">
        <v>2015</v>
      </c>
      <c r="C3680" t="s">
        <v>2011</v>
      </c>
      <c r="D3680">
        <v>2.1899999999999999E-2</v>
      </c>
      <c r="E3680">
        <v>2.1899999999999999E-2</v>
      </c>
      <c r="F3680">
        <v>2.1899999999999999E-2</v>
      </c>
      <c r="G3680">
        <v>2.1899999999999999E-2</v>
      </c>
      <c r="H3680">
        <v>2.1899999999999999E-2</v>
      </c>
      <c r="I3680">
        <v>2.1899999999999999E-2</v>
      </c>
      <c r="J3680">
        <v>2.1899999999999999E-2</v>
      </c>
      <c r="K3680">
        <v>2.1899999999999999E-2</v>
      </c>
      <c r="L3680">
        <v>2.1899999999999999E-2</v>
      </c>
    </row>
    <row r="3681" spans="1:12" x14ac:dyDescent="0.45">
      <c r="A3681" t="s">
        <v>2026</v>
      </c>
      <c r="B3681">
        <v>2015</v>
      </c>
      <c r="C3681" t="s">
        <v>2010</v>
      </c>
      <c r="D3681">
        <v>0.109</v>
      </c>
      <c r="E3681">
        <v>0.109</v>
      </c>
      <c r="F3681">
        <v>0.109</v>
      </c>
      <c r="G3681">
        <v>0.109</v>
      </c>
      <c r="H3681">
        <v>0.109</v>
      </c>
      <c r="I3681">
        <v>0.109</v>
      </c>
      <c r="J3681">
        <v>0.109</v>
      </c>
      <c r="K3681">
        <v>0.109</v>
      </c>
      <c r="L3681">
        <v>0.109</v>
      </c>
    </row>
    <row r="3682" spans="1:12" x14ac:dyDescent="0.45">
      <c r="A3682" t="s">
        <v>2026</v>
      </c>
      <c r="B3682">
        <v>2015</v>
      </c>
      <c r="C3682" t="s">
        <v>2009</v>
      </c>
      <c r="D3682">
        <v>0.37</v>
      </c>
      <c r="E3682">
        <v>0.37</v>
      </c>
      <c r="F3682">
        <v>0.37</v>
      </c>
      <c r="G3682">
        <v>0.37</v>
      </c>
      <c r="H3682">
        <v>0.37</v>
      </c>
      <c r="I3682">
        <v>0.37</v>
      </c>
      <c r="J3682">
        <v>0.37</v>
      </c>
      <c r="K3682">
        <v>0.37</v>
      </c>
      <c r="L3682">
        <v>0.37</v>
      </c>
    </row>
    <row r="3683" spans="1:12" x14ac:dyDescent="0.45">
      <c r="A3683" t="s">
        <v>2026</v>
      </c>
      <c r="B3683">
        <v>2015</v>
      </c>
      <c r="C3683" t="s">
        <v>2006</v>
      </c>
      <c r="D3683">
        <v>0.56210000000000004</v>
      </c>
      <c r="E3683">
        <v>0.56210000000000004</v>
      </c>
      <c r="F3683">
        <v>0.56210000000000004</v>
      </c>
      <c r="G3683">
        <v>0.56210000000000004</v>
      </c>
      <c r="H3683">
        <v>0.56210000000000004</v>
      </c>
      <c r="I3683">
        <v>0.56210000000000004</v>
      </c>
      <c r="J3683">
        <v>0.56210000000000004</v>
      </c>
      <c r="K3683">
        <v>0.56210000000000004</v>
      </c>
      <c r="L3683">
        <v>0.56210000000000004</v>
      </c>
    </row>
    <row r="3684" spans="1:12" x14ac:dyDescent="0.45">
      <c r="A3684" t="s">
        <v>2027</v>
      </c>
      <c r="B3684">
        <v>2015</v>
      </c>
      <c r="C3684" t="s">
        <v>2010</v>
      </c>
      <c r="D3684">
        <v>0.1663</v>
      </c>
      <c r="E3684">
        <v>0.1663</v>
      </c>
      <c r="F3684">
        <v>0.1663</v>
      </c>
      <c r="G3684">
        <v>0.1663</v>
      </c>
      <c r="H3684">
        <v>0.1663</v>
      </c>
      <c r="I3684">
        <v>0.1663</v>
      </c>
      <c r="J3684">
        <v>0.1663</v>
      </c>
      <c r="K3684">
        <v>0.1663</v>
      </c>
      <c r="L3684">
        <v>0.1663</v>
      </c>
    </row>
    <row r="3685" spans="1:12" x14ac:dyDescent="0.45">
      <c r="A3685" t="s">
        <v>2027</v>
      </c>
      <c r="B3685">
        <v>2015</v>
      </c>
      <c r="C3685" t="s">
        <v>2011</v>
      </c>
      <c r="D3685">
        <v>3.3500000000000002E-2</v>
      </c>
      <c r="E3685">
        <v>3.3500000000000002E-2</v>
      </c>
      <c r="F3685">
        <v>3.3500000000000002E-2</v>
      </c>
      <c r="G3685">
        <v>3.3500000000000002E-2</v>
      </c>
      <c r="H3685">
        <v>3.3500000000000002E-2</v>
      </c>
      <c r="I3685">
        <v>3.3500000000000002E-2</v>
      </c>
      <c r="J3685">
        <v>3.3500000000000002E-2</v>
      </c>
      <c r="K3685">
        <v>3.3500000000000002E-2</v>
      </c>
      <c r="L3685">
        <v>3.3500000000000002E-2</v>
      </c>
    </row>
    <row r="3686" spans="1:12" x14ac:dyDescent="0.45">
      <c r="A3686" t="s">
        <v>2027</v>
      </c>
      <c r="B3686">
        <v>2015</v>
      </c>
      <c r="C3686" t="s">
        <v>2007</v>
      </c>
      <c r="D3686">
        <v>4.24E-2</v>
      </c>
      <c r="E3686">
        <v>4.24E-2</v>
      </c>
      <c r="F3686">
        <v>4.24E-2</v>
      </c>
      <c r="G3686">
        <v>4.24E-2</v>
      </c>
      <c r="H3686">
        <v>4.24E-2</v>
      </c>
      <c r="I3686">
        <v>4.24E-2</v>
      </c>
      <c r="J3686">
        <v>4.24E-2</v>
      </c>
      <c r="K3686">
        <v>4.24E-2</v>
      </c>
      <c r="L3686">
        <v>4.24E-2</v>
      </c>
    </row>
    <row r="3687" spans="1:12" x14ac:dyDescent="0.45">
      <c r="A3687" t="s">
        <v>2027</v>
      </c>
      <c r="B3687">
        <v>2015</v>
      </c>
      <c r="C3687" t="s">
        <v>2005</v>
      </c>
      <c r="D3687">
        <v>2.4371999999999998</v>
      </c>
      <c r="E3687">
        <v>2.4371999999999998</v>
      </c>
      <c r="F3687">
        <v>2.4371999999999998</v>
      </c>
      <c r="G3687">
        <v>2.4371999999999998</v>
      </c>
      <c r="H3687">
        <v>2.4371999999999998</v>
      </c>
      <c r="I3687">
        <v>2.4371999999999998</v>
      </c>
      <c r="J3687">
        <v>2.4371999999999998</v>
      </c>
      <c r="K3687">
        <v>2.4371999999999998</v>
      </c>
      <c r="L3687">
        <v>2.4371999999999998</v>
      </c>
    </row>
    <row r="3688" spans="1:12" x14ac:dyDescent="0.45">
      <c r="A3688" t="s">
        <v>2027</v>
      </c>
      <c r="B3688">
        <v>2015</v>
      </c>
      <c r="C3688" t="s">
        <v>2008</v>
      </c>
      <c r="D3688">
        <v>0.68589999999999995</v>
      </c>
      <c r="E3688">
        <v>0.68589999999999995</v>
      </c>
      <c r="F3688">
        <v>0.68589999999999995</v>
      </c>
      <c r="G3688">
        <v>0.68589999999999995</v>
      </c>
      <c r="H3688">
        <v>0.68589999999999995</v>
      </c>
      <c r="I3688">
        <v>0.68589999999999995</v>
      </c>
      <c r="J3688">
        <v>0.68589999999999995</v>
      </c>
      <c r="K3688">
        <v>0.68589999999999995</v>
      </c>
      <c r="L3688">
        <v>0.68589999999999995</v>
      </c>
    </row>
    <row r="3689" spans="1:12" x14ac:dyDescent="0.45">
      <c r="A3689" t="s">
        <v>2027</v>
      </c>
      <c r="B3689">
        <v>2015</v>
      </c>
      <c r="C3689" t="s">
        <v>2006</v>
      </c>
      <c r="D3689">
        <v>0.90269999999999995</v>
      </c>
      <c r="E3689">
        <v>0.90269999999999995</v>
      </c>
      <c r="F3689">
        <v>0.90269999999999995</v>
      </c>
      <c r="G3689">
        <v>0.90269999999999995</v>
      </c>
      <c r="H3689">
        <v>0.90269999999999995</v>
      </c>
      <c r="I3689">
        <v>0.90269999999999995</v>
      </c>
      <c r="J3689">
        <v>0.90269999999999995</v>
      </c>
      <c r="K3689">
        <v>0.90269999999999995</v>
      </c>
      <c r="L3689">
        <v>0.90269999999999995</v>
      </c>
    </row>
    <row r="3690" spans="1:12" x14ac:dyDescent="0.45">
      <c r="A3690" t="s">
        <v>2027</v>
      </c>
      <c r="B3690">
        <v>2015</v>
      </c>
      <c r="C3690" t="s">
        <v>2009</v>
      </c>
      <c r="D3690">
        <v>0.60640000000000005</v>
      </c>
      <c r="E3690">
        <v>0.60640000000000005</v>
      </c>
      <c r="F3690">
        <v>0.60640000000000005</v>
      </c>
      <c r="G3690">
        <v>0.60640000000000005</v>
      </c>
      <c r="H3690">
        <v>0.60640000000000005</v>
      </c>
      <c r="I3690">
        <v>0.60640000000000005</v>
      </c>
      <c r="J3690">
        <v>0.60640000000000005</v>
      </c>
      <c r="K3690">
        <v>0.60640000000000005</v>
      </c>
      <c r="L3690">
        <v>0.60640000000000005</v>
      </c>
    </row>
    <row r="3691" spans="1:12" x14ac:dyDescent="0.45">
      <c r="A3691" t="s">
        <v>2028</v>
      </c>
      <c r="B3691">
        <v>2015</v>
      </c>
      <c r="C3691" t="s">
        <v>2007</v>
      </c>
      <c r="D3691">
        <v>4.5499999999999999E-2</v>
      </c>
      <c r="E3691">
        <v>4.5499999999999999E-2</v>
      </c>
      <c r="F3691">
        <v>4.5499999999999999E-2</v>
      </c>
      <c r="G3691">
        <v>4.5499999999999999E-2</v>
      </c>
      <c r="H3691">
        <v>4.5499999999999999E-2</v>
      </c>
      <c r="I3691">
        <v>4.5499999999999999E-2</v>
      </c>
      <c r="J3691">
        <v>4.5499999999999999E-2</v>
      </c>
      <c r="K3691">
        <v>4.5499999999999999E-2</v>
      </c>
      <c r="L3691">
        <v>4.5499999999999999E-2</v>
      </c>
    </row>
    <row r="3692" spans="1:12" x14ac:dyDescent="0.45">
      <c r="A3692" t="s">
        <v>2028</v>
      </c>
      <c r="B3692">
        <v>2015</v>
      </c>
      <c r="C3692" t="s">
        <v>2005</v>
      </c>
      <c r="D3692">
        <v>2.5158</v>
      </c>
      <c r="E3692">
        <v>2.5158</v>
      </c>
      <c r="F3692">
        <v>2.5158</v>
      </c>
      <c r="G3692">
        <v>2.5158</v>
      </c>
      <c r="H3692">
        <v>2.5158</v>
      </c>
      <c r="I3692">
        <v>2.5158</v>
      </c>
      <c r="J3692">
        <v>2.5158</v>
      </c>
      <c r="K3692">
        <v>2.5158</v>
      </c>
      <c r="L3692">
        <v>2.5158</v>
      </c>
    </row>
    <row r="3693" spans="1:12" x14ac:dyDescent="0.45">
      <c r="A3693" t="s">
        <v>2028</v>
      </c>
      <c r="B3693">
        <v>2015</v>
      </c>
      <c r="C3693" t="s">
        <v>2010</v>
      </c>
      <c r="D3693">
        <v>0.17860000000000001</v>
      </c>
      <c r="E3693">
        <v>0.17860000000000001</v>
      </c>
      <c r="F3693">
        <v>0.17860000000000001</v>
      </c>
      <c r="G3693">
        <v>0.17860000000000001</v>
      </c>
      <c r="H3693">
        <v>0.17860000000000001</v>
      </c>
      <c r="I3693">
        <v>0.17860000000000001</v>
      </c>
      <c r="J3693">
        <v>0.17860000000000001</v>
      </c>
      <c r="K3693">
        <v>0.17860000000000001</v>
      </c>
      <c r="L3693">
        <v>0.17860000000000001</v>
      </c>
    </row>
    <row r="3694" spans="1:12" x14ac:dyDescent="0.45">
      <c r="A3694" t="s">
        <v>2028</v>
      </c>
      <c r="B3694">
        <v>2015</v>
      </c>
      <c r="C3694" t="s">
        <v>2011</v>
      </c>
      <c r="D3694">
        <v>3.5900000000000001E-2</v>
      </c>
      <c r="E3694">
        <v>3.5900000000000001E-2</v>
      </c>
      <c r="F3694">
        <v>3.5900000000000001E-2</v>
      </c>
      <c r="G3694">
        <v>3.5900000000000001E-2</v>
      </c>
      <c r="H3694">
        <v>3.5900000000000001E-2</v>
      </c>
      <c r="I3694">
        <v>3.5900000000000001E-2</v>
      </c>
      <c r="J3694">
        <v>3.5900000000000001E-2</v>
      </c>
      <c r="K3694">
        <v>3.5900000000000001E-2</v>
      </c>
      <c r="L3694">
        <v>3.5900000000000001E-2</v>
      </c>
    </row>
    <row r="3695" spans="1:12" x14ac:dyDescent="0.45">
      <c r="A3695" t="s">
        <v>2028</v>
      </c>
      <c r="B3695">
        <v>2015</v>
      </c>
      <c r="C3695" t="s">
        <v>2008</v>
      </c>
      <c r="D3695">
        <v>0.73670000000000002</v>
      </c>
      <c r="E3695">
        <v>0.73670000000000002</v>
      </c>
      <c r="F3695">
        <v>0.73670000000000002</v>
      </c>
      <c r="G3695">
        <v>0.73670000000000002</v>
      </c>
      <c r="H3695">
        <v>0.73670000000000002</v>
      </c>
      <c r="I3695">
        <v>0.73670000000000002</v>
      </c>
      <c r="J3695">
        <v>0.73670000000000002</v>
      </c>
      <c r="K3695">
        <v>0.73670000000000002</v>
      </c>
      <c r="L3695">
        <v>0.73670000000000002</v>
      </c>
    </row>
    <row r="3696" spans="1:12" x14ac:dyDescent="0.45">
      <c r="A3696" t="s">
        <v>2028</v>
      </c>
      <c r="B3696">
        <v>2015</v>
      </c>
      <c r="C3696" t="s">
        <v>2006</v>
      </c>
      <c r="D3696">
        <v>0.88180000000000003</v>
      </c>
      <c r="E3696">
        <v>0.88180000000000003</v>
      </c>
      <c r="F3696">
        <v>0.88180000000000003</v>
      </c>
      <c r="G3696">
        <v>0.88180000000000003</v>
      </c>
      <c r="H3696">
        <v>0.88180000000000003</v>
      </c>
      <c r="I3696">
        <v>0.88180000000000003</v>
      </c>
      <c r="J3696">
        <v>0.88180000000000003</v>
      </c>
      <c r="K3696">
        <v>0.88180000000000003</v>
      </c>
      <c r="L3696">
        <v>0.88180000000000003</v>
      </c>
    </row>
    <row r="3697" spans="1:12" x14ac:dyDescent="0.45">
      <c r="A3697" t="s">
        <v>2028</v>
      </c>
      <c r="B3697">
        <v>2015</v>
      </c>
      <c r="C3697" t="s">
        <v>2009</v>
      </c>
      <c r="D3697">
        <v>0.63719999999999999</v>
      </c>
      <c r="E3697">
        <v>0.63719999999999999</v>
      </c>
      <c r="F3697">
        <v>0.63719999999999999</v>
      </c>
      <c r="G3697">
        <v>0.63719999999999999</v>
      </c>
      <c r="H3697">
        <v>0.63719999999999999</v>
      </c>
      <c r="I3697">
        <v>0.63719999999999999</v>
      </c>
      <c r="J3697">
        <v>0.63719999999999999</v>
      </c>
      <c r="K3697">
        <v>0.63719999999999999</v>
      </c>
      <c r="L3697">
        <v>0.63719999999999999</v>
      </c>
    </row>
    <row r="3698" spans="1:12" x14ac:dyDescent="0.45">
      <c r="A3698" t="s">
        <v>2029</v>
      </c>
      <c r="B3698">
        <v>2015</v>
      </c>
      <c r="C3698" t="s">
        <v>2006</v>
      </c>
      <c r="D3698">
        <v>0.26700000000000002</v>
      </c>
      <c r="E3698">
        <v>0.26700000000000002</v>
      </c>
      <c r="F3698">
        <v>0.26700000000000002</v>
      </c>
      <c r="G3698">
        <v>0.26700000000000002</v>
      </c>
      <c r="H3698">
        <v>0.26700000000000002</v>
      </c>
      <c r="I3698">
        <v>0.26700000000000002</v>
      </c>
      <c r="J3698">
        <v>0.26700000000000002</v>
      </c>
      <c r="K3698">
        <v>0.26700000000000002</v>
      </c>
      <c r="L3698">
        <v>0.26700000000000002</v>
      </c>
    </row>
    <row r="3699" spans="1:12" x14ac:dyDescent="0.45">
      <c r="A3699" t="s">
        <v>2029</v>
      </c>
      <c r="B3699">
        <v>2015</v>
      </c>
      <c r="C3699" t="s">
        <v>2008</v>
      </c>
      <c r="D3699">
        <v>0.21890000000000001</v>
      </c>
      <c r="E3699">
        <v>0.21890000000000001</v>
      </c>
      <c r="F3699">
        <v>0.21890000000000001</v>
      </c>
      <c r="G3699">
        <v>0.21890000000000001</v>
      </c>
      <c r="H3699">
        <v>0.21890000000000001</v>
      </c>
      <c r="I3699">
        <v>0.21890000000000001</v>
      </c>
      <c r="J3699">
        <v>0.21890000000000001</v>
      </c>
      <c r="K3699">
        <v>0.21890000000000001</v>
      </c>
      <c r="L3699">
        <v>0.21890000000000001</v>
      </c>
    </row>
    <row r="3700" spans="1:12" x14ac:dyDescent="0.45">
      <c r="A3700" t="s">
        <v>2029</v>
      </c>
      <c r="B3700">
        <v>2015</v>
      </c>
      <c r="C3700" t="s">
        <v>2009</v>
      </c>
      <c r="D3700">
        <v>0.16250000000000001</v>
      </c>
      <c r="E3700">
        <v>0.16250000000000001</v>
      </c>
      <c r="F3700">
        <v>0.16250000000000001</v>
      </c>
      <c r="G3700">
        <v>0.16250000000000001</v>
      </c>
      <c r="H3700">
        <v>0.16250000000000001</v>
      </c>
      <c r="I3700">
        <v>0.16250000000000001</v>
      </c>
      <c r="J3700">
        <v>0.16250000000000001</v>
      </c>
      <c r="K3700">
        <v>0.16250000000000001</v>
      </c>
      <c r="L3700">
        <v>0.16250000000000001</v>
      </c>
    </row>
    <row r="3701" spans="1:12" x14ac:dyDescent="0.45">
      <c r="A3701" t="s">
        <v>2029</v>
      </c>
      <c r="B3701">
        <v>2015</v>
      </c>
      <c r="C3701" t="s">
        <v>2010</v>
      </c>
      <c r="D3701">
        <v>5.3100000000000001E-2</v>
      </c>
      <c r="E3701">
        <v>5.3100000000000001E-2</v>
      </c>
      <c r="F3701">
        <v>5.3100000000000001E-2</v>
      </c>
      <c r="G3701">
        <v>5.3100000000000001E-2</v>
      </c>
      <c r="H3701">
        <v>5.3100000000000001E-2</v>
      </c>
      <c r="I3701">
        <v>5.3100000000000001E-2</v>
      </c>
      <c r="J3701">
        <v>5.3100000000000001E-2</v>
      </c>
      <c r="K3701">
        <v>5.3100000000000001E-2</v>
      </c>
      <c r="L3701">
        <v>5.3100000000000001E-2</v>
      </c>
    </row>
    <row r="3702" spans="1:12" x14ac:dyDescent="0.45">
      <c r="A3702" t="s">
        <v>2029</v>
      </c>
      <c r="B3702">
        <v>2015</v>
      </c>
      <c r="C3702" t="s">
        <v>2007</v>
      </c>
      <c r="D3702">
        <v>1.35E-2</v>
      </c>
      <c r="E3702">
        <v>1.35E-2</v>
      </c>
      <c r="F3702">
        <v>1.35E-2</v>
      </c>
      <c r="G3702">
        <v>1.35E-2</v>
      </c>
      <c r="H3702">
        <v>1.35E-2</v>
      </c>
      <c r="I3702">
        <v>1.35E-2</v>
      </c>
      <c r="J3702">
        <v>1.35E-2</v>
      </c>
      <c r="K3702">
        <v>1.35E-2</v>
      </c>
      <c r="L3702">
        <v>1.35E-2</v>
      </c>
    </row>
    <row r="3703" spans="1:12" x14ac:dyDescent="0.45">
      <c r="A3703" t="s">
        <v>2029</v>
      </c>
      <c r="B3703">
        <v>2015</v>
      </c>
      <c r="C3703" t="s">
        <v>2005</v>
      </c>
      <c r="D3703">
        <v>0.72570000000000001</v>
      </c>
      <c r="E3703">
        <v>0.72570000000000001</v>
      </c>
      <c r="F3703">
        <v>0.72570000000000001</v>
      </c>
      <c r="G3703">
        <v>0.72570000000000001</v>
      </c>
      <c r="H3703">
        <v>0.72570000000000001</v>
      </c>
      <c r="I3703">
        <v>0.72570000000000001</v>
      </c>
      <c r="J3703">
        <v>0.72570000000000001</v>
      </c>
      <c r="K3703">
        <v>0.72570000000000001</v>
      </c>
      <c r="L3703">
        <v>0.72570000000000001</v>
      </c>
    </row>
    <row r="3704" spans="1:12" x14ac:dyDescent="0.45">
      <c r="A3704" t="s">
        <v>2029</v>
      </c>
      <c r="B3704">
        <v>2015</v>
      </c>
      <c r="C3704" t="s">
        <v>2011</v>
      </c>
      <c r="D3704">
        <v>1.0699999999999999E-2</v>
      </c>
      <c r="E3704">
        <v>1.0699999999999999E-2</v>
      </c>
      <c r="F3704">
        <v>1.0699999999999999E-2</v>
      </c>
      <c r="G3704">
        <v>1.0699999999999999E-2</v>
      </c>
      <c r="H3704">
        <v>1.0699999999999999E-2</v>
      </c>
      <c r="I3704">
        <v>1.0699999999999999E-2</v>
      </c>
      <c r="J3704">
        <v>1.0699999999999999E-2</v>
      </c>
      <c r="K3704">
        <v>1.0699999999999999E-2</v>
      </c>
      <c r="L3704">
        <v>1.0699999999999999E-2</v>
      </c>
    </row>
    <row r="3705" spans="1:12" x14ac:dyDescent="0.45">
      <c r="A3705" t="s">
        <v>2030</v>
      </c>
      <c r="B3705">
        <v>2015</v>
      </c>
      <c r="C3705" t="s">
        <v>2005</v>
      </c>
      <c r="D3705">
        <v>3.2105999999999999</v>
      </c>
      <c r="E3705">
        <v>3.2105999999999999</v>
      </c>
      <c r="F3705">
        <v>3.2105999999999999</v>
      </c>
      <c r="G3705">
        <v>3.2105999999999999</v>
      </c>
      <c r="H3705">
        <v>3.2105999999999999</v>
      </c>
      <c r="I3705">
        <v>3.2105999999999999</v>
      </c>
      <c r="J3705">
        <v>3.2105999999999999</v>
      </c>
      <c r="K3705">
        <v>3.2105999999999999</v>
      </c>
      <c r="L3705">
        <v>3.2105999999999999</v>
      </c>
    </row>
    <row r="3706" spans="1:12" x14ac:dyDescent="0.45">
      <c r="A3706" t="s">
        <v>2030</v>
      </c>
      <c r="B3706">
        <v>2015</v>
      </c>
      <c r="C3706" t="s">
        <v>2007</v>
      </c>
      <c r="D3706">
        <v>6.0400000000000002E-2</v>
      </c>
      <c r="E3706">
        <v>6.0400000000000002E-2</v>
      </c>
      <c r="F3706">
        <v>6.0400000000000002E-2</v>
      </c>
      <c r="G3706">
        <v>6.0400000000000002E-2</v>
      </c>
      <c r="H3706">
        <v>6.0400000000000002E-2</v>
      </c>
      <c r="I3706">
        <v>6.0400000000000002E-2</v>
      </c>
      <c r="J3706">
        <v>6.0400000000000002E-2</v>
      </c>
      <c r="K3706">
        <v>6.0400000000000002E-2</v>
      </c>
      <c r="L3706">
        <v>6.0400000000000002E-2</v>
      </c>
    </row>
    <row r="3707" spans="1:12" x14ac:dyDescent="0.45">
      <c r="A3707" t="s">
        <v>2030</v>
      </c>
      <c r="B3707">
        <v>2015</v>
      </c>
      <c r="C3707" t="s">
        <v>2011</v>
      </c>
      <c r="D3707">
        <v>4.7800000000000002E-2</v>
      </c>
      <c r="E3707">
        <v>4.7800000000000002E-2</v>
      </c>
      <c r="F3707">
        <v>4.7800000000000002E-2</v>
      </c>
      <c r="G3707">
        <v>4.7800000000000002E-2</v>
      </c>
      <c r="H3707">
        <v>4.7800000000000002E-2</v>
      </c>
      <c r="I3707">
        <v>4.7800000000000002E-2</v>
      </c>
      <c r="J3707">
        <v>4.7800000000000002E-2</v>
      </c>
      <c r="K3707">
        <v>4.7800000000000002E-2</v>
      </c>
      <c r="L3707">
        <v>4.7800000000000002E-2</v>
      </c>
    </row>
    <row r="3708" spans="1:12" x14ac:dyDescent="0.45">
      <c r="A3708" t="s">
        <v>2030</v>
      </c>
      <c r="B3708">
        <v>2015</v>
      </c>
      <c r="C3708" t="s">
        <v>2009</v>
      </c>
      <c r="D3708">
        <v>0.79759999999999998</v>
      </c>
      <c r="E3708">
        <v>0.79759999999999998</v>
      </c>
      <c r="F3708">
        <v>0.79759999999999998</v>
      </c>
      <c r="G3708">
        <v>0.79759999999999998</v>
      </c>
      <c r="H3708">
        <v>0.79759999999999998</v>
      </c>
      <c r="I3708">
        <v>0.79759999999999998</v>
      </c>
      <c r="J3708">
        <v>0.79759999999999998</v>
      </c>
      <c r="K3708">
        <v>0.79759999999999998</v>
      </c>
      <c r="L3708">
        <v>0.79759999999999998</v>
      </c>
    </row>
    <row r="3709" spans="1:12" x14ac:dyDescent="0.45">
      <c r="A3709" t="s">
        <v>2030</v>
      </c>
      <c r="B3709">
        <v>2015</v>
      </c>
      <c r="C3709" t="s">
        <v>2008</v>
      </c>
      <c r="D3709">
        <v>0.97860000000000003</v>
      </c>
      <c r="E3709">
        <v>0.97860000000000003</v>
      </c>
      <c r="F3709">
        <v>0.97860000000000003</v>
      </c>
      <c r="G3709">
        <v>0.97860000000000003</v>
      </c>
      <c r="H3709">
        <v>0.97860000000000003</v>
      </c>
      <c r="I3709">
        <v>0.97860000000000003</v>
      </c>
      <c r="J3709">
        <v>0.97860000000000003</v>
      </c>
      <c r="K3709">
        <v>0.97860000000000003</v>
      </c>
      <c r="L3709">
        <v>0.97860000000000003</v>
      </c>
    </row>
    <row r="3710" spans="1:12" x14ac:dyDescent="0.45">
      <c r="A3710" t="s">
        <v>2030</v>
      </c>
      <c r="B3710">
        <v>2015</v>
      </c>
      <c r="C3710" t="s">
        <v>2006</v>
      </c>
      <c r="D3710">
        <v>1.0889</v>
      </c>
      <c r="E3710">
        <v>1.0889</v>
      </c>
      <c r="F3710">
        <v>1.0889</v>
      </c>
      <c r="G3710">
        <v>1.0889</v>
      </c>
      <c r="H3710">
        <v>1.0889</v>
      </c>
      <c r="I3710">
        <v>1.0889</v>
      </c>
      <c r="J3710">
        <v>1.0889</v>
      </c>
      <c r="K3710">
        <v>1.0889</v>
      </c>
      <c r="L3710">
        <v>1.0889</v>
      </c>
    </row>
    <row r="3711" spans="1:12" x14ac:dyDescent="0.45">
      <c r="A3711" t="s">
        <v>2030</v>
      </c>
      <c r="B3711">
        <v>2015</v>
      </c>
      <c r="C3711" t="s">
        <v>2010</v>
      </c>
      <c r="D3711">
        <v>0.23730000000000001</v>
      </c>
      <c r="E3711">
        <v>0.23730000000000001</v>
      </c>
      <c r="F3711">
        <v>0.23730000000000001</v>
      </c>
      <c r="G3711">
        <v>0.23730000000000001</v>
      </c>
      <c r="H3711">
        <v>0.23730000000000001</v>
      </c>
      <c r="I3711">
        <v>0.23730000000000001</v>
      </c>
      <c r="J3711">
        <v>0.23730000000000001</v>
      </c>
      <c r="K3711">
        <v>0.23730000000000001</v>
      </c>
      <c r="L3711">
        <v>0.23730000000000001</v>
      </c>
    </row>
    <row r="3712" spans="1:12" x14ac:dyDescent="0.45">
      <c r="A3712" t="s">
        <v>2031</v>
      </c>
      <c r="B3712">
        <v>2015</v>
      </c>
      <c r="C3712" t="s">
        <v>2005</v>
      </c>
      <c r="D3712">
        <v>3.2309999999999999</v>
      </c>
      <c r="E3712">
        <v>3.2309999999999999</v>
      </c>
      <c r="F3712">
        <v>3.2309999999999999</v>
      </c>
      <c r="G3712">
        <v>3.2309999999999999</v>
      </c>
      <c r="H3712">
        <v>3.2309999999999999</v>
      </c>
      <c r="I3712">
        <v>3.2309999999999999</v>
      </c>
      <c r="J3712">
        <v>3.2309999999999999</v>
      </c>
      <c r="K3712">
        <v>3.2309999999999999</v>
      </c>
      <c r="L3712">
        <v>3.2309999999999999</v>
      </c>
    </row>
    <row r="3713" spans="1:12" x14ac:dyDescent="0.45">
      <c r="A3713" t="s">
        <v>2031</v>
      </c>
      <c r="B3713">
        <v>2015</v>
      </c>
      <c r="C3713" t="s">
        <v>2006</v>
      </c>
      <c r="D3713">
        <v>1.0788</v>
      </c>
      <c r="E3713">
        <v>1.0788</v>
      </c>
      <c r="F3713">
        <v>1.0788</v>
      </c>
      <c r="G3713">
        <v>1.0788</v>
      </c>
      <c r="H3713">
        <v>1.0788</v>
      </c>
      <c r="I3713">
        <v>1.0788</v>
      </c>
      <c r="J3713">
        <v>1.0788</v>
      </c>
      <c r="K3713">
        <v>1.0788</v>
      </c>
      <c r="L3713">
        <v>1.0788</v>
      </c>
    </row>
    <row r="3714" spans="1:12" x14ac:dyDescent="0.45">
      <c r="A3714" t="s">
        <v>2031</v>
      </c>
      <c r="B3714">
        <v>2015</v>
      </c>
      <c r="C3714" t="s">
        <v>2007</v>
      </c>
      <c r="D3714">
        <v>6.5799999999999997E-2</v>
      </c>
      <c r="E3714">
        <v>6.5799999999999997E-2</v>
      </c>
      <c r="F3714">
        <v>6.5799999999999997E-2</v>
      </c>
      <c r="G3714">
        <v>6.5799999999999997E-2</v>
      </c>
      <c r="H3714">
        <v>6.5799999999999997E-2</v>
      </c>
      <c r="I3714">
        <v>6.5799999999999997E-2</v>
      </c>
      <c r="J3714">
        <v>6.5799999999999997E-2</v>
      </c>
      <c r="K3714">
        <v>6.5799999999999997E-2</v>
      </c>
      <c r="L3714">
        <v>6.5799999999999997E-2</v>
      </c>
    </row>
    <row r="3715" spans="1:12" x14ac:dyDescent="0.45">
      <c r="A3715" t="s">
        <v>2031</v>
      </c>
      <c r="B3715">
        <v>2015</v>
      </c>
      <c r="C3715" t="s">
        <v>2010</v>
      </c>
      <c r="D3715">
        <v>0.25829999999999997</v>
      </c>
      <c r="E3715">
        <v>0.25829999999999997</v>
      </c>
      <c r="F3715">
        <v>0.25829999999999997</v>
      </c>
      <c r="G3715">
        <v>0.25829999999999997</v>
      </c>
      <c r="H3715">
        <v>0.25829999999999997</v>
      </c>
      <c r="I3715">
        <v>0.25829999999999997</v>
      </c>
      <c r="J3715">
        <v>0.25829999999999997</v>
      </c>
      <c r="K3715">
        <v>0.25829999999999997</v>
      </c>
      <c r="L3715">
        <v>0.25829999999999997</v>
      </c>
    </row>
    <row r="3716" spans="1:12" x14ac:dyDescent="0.45">
      <c r="A3716" t="s">
        <v>2031</v>
      </c>
      <c r="B3716">
        <v>2015</v>
      </c>
      <c r="C3716" t="s">
        <v>2009</v>
      </c>
      <c r="D3716">
        <v>0.71079999999999999</v>
      </c>
      <c r="E3716">
        <v>0.71079999999999999</v>
      </c>
      <c r="F3716">
        <v>0.71079999999999999</v>
      </c>
      <c r="G3716">
        <v>0.71079999999999999</v>
      </c>
      <c r="H3716">
        <v>0.71079999999999999</v>
      </c>
      <c r="I3716">
        <v>0.71079999999999999</v>
      </c>
      <c r="J3716">
        <v>0.71079999999999999</v>
      </c>
      <c r="K3716">
        <v>0.71079999999999999</v>
      </c>
      <c r="L3716">
        <v>0.71079999999999999</v>
      </c>
    </row>
    <row r="3717" spans="1:12" x14ac:dyDescent="0.45">
      <c r="A3717" t="s">
        <v>2031</v>
      </c>
      <c r="B3717">
        <v>2015</v>
      </c>
      <c r="C3717" t="s">
        <v>2008</v>
      </c>
      <c r="D3717">
        <v>1.0653999999999999</v>
      </c>
      <c r="E3717">
        <v>1.0653999999999999</v>
      </c>
      <c r="F3717">
        <v>1.0653999999999999</v>
      </c>
      <c r="G3717">
        <v>1.0653999999999999</v>
      </c>
      <c r="H3717">
        <v>1.0653999999999999</v>
      </c>
      <c r="I3717">
        <v>1.0653999999999999</v>
      </c>
      <c r="J3717">
        <v>1.0653999999999999</v>
      </c>
      <c r="K3717">
        <v>1.0653999999999999</v>
      </c>
      <c r="L3717">
        <v>1.0653999999999999</v>
      </c>
    </row>
    <row r="3718" spans="1:12" x14ac:dyDescent="0.45">
      <c r="A3718" t="s">
        <v>2031</v>
      </c>
      <c r="B3718">
        <v>2015</v>
      </c>
      <c r="C3718" t="s">
        <v>2011</v>
      </c>
      <c r="D3718">
        <v>5.1999999999999998E-2</v>
      </c>
      <c r="E3718">
        <v>5.1999999999999998E-2</v>
      </c>
      <c r="F3718">
        <v>5.1999999999999998E-2</v>
      </c>
      <c r="G3718">
        <v>5.1999999999999998E-2</v>
      </c>
      <c r="H3718">
        <v>5.1999999999999998E-2</v>
      </c>
      <c r="I3718">
        <v>5.1999999999999998E-2</v>
      </c>
      <c r="J3718">
        <v>5.1999999999999998E-2</v>
      </c>
      <c r="K3718">
        <v>5.1999999999999998E-2</v>
      </c>
      <c r="L3718">
        <v>5.1999999999999998E-2</v>
      </c>
    </row>
    <row r="3719" spans="1:12" x14ac:dyDescent="0.45">
      <c r="A3719" t="s">
        <v>2032</v>
      </c>
      <c r="B3719">
        <v>2015</v>
      </c>
      <c r="C3719" t="s">
        <v>2009</v>
      </c>
      <c r="D3719">
        <v>1.3564000000000001</v>
      </c>
      <c r="E3719">
        <v>1.3564000000000001</v>
      </c>
      <c r="F3719">
        <v>1.3564000000000001</v>
      </c>
      <c r="G3719">
        <v>1.3564000000000001</v>
      </c>
      <c r="H3719">
        <v>1.3564000000000001</v>
      </c>
      <c r="I3719">
        <v>1.3564000000000001</v>
      </c>
      <c r="J3719">
        <v>1.3564000000000001</v>
      </c>
      <c r="K3719">
        <v>1.3564000000000001</v>
      </c>
      <c r="L3719">
        <v>1.3564000000000001</v>
      </c>
    </row>
    <row r="3720" spans="1:12" x14ac:dyDescent="0.45">
      <c r="A3720" t="s">
        <v>2032</v>
      </c>
      <c r="B3720">
        <v>2015</v>
      </c>
      <c r="C3720" t="s">
        <v>2008</v>
      </c>
      <c r="D3720">
        <v>1.6708000000000001</v>
      </c>
      <c r="E3720">
        <v>1.6708000000000001</v>
      </c>
      <c r="F3720">
        <v>1.6708000000000001</v>
      </c>
      <c r="G3720">
        <v>1.6708000000000001</v>
      </c>
      <c r="H3720">
        <v>1.6708000000000001</v>
      </c>
      <c r="I3720">
        <v>1.6708000000000001</v>
      </c>
      <c r="J3720">
        <v>1.6708000000000001</v>
      </c>
      <c r="K3720">
        <v>1.6708000000000001</v>
      </c>
      <c r="L3720">
        <v>1.6708000000000001</v>
      </c>
    </row>
    <row r="3721" spans="1:12" x14ac:dyDescent="0.45">
      <c r="A3721" t="s">
        <v>2032</v>
      </c>
      <c r="B3721">
        <v>2015</v>
      </c>
      <c r="C3721" t="s">
        <v>2011</v>
      </c>
      <c r="D3721">
        <v>8.1500000000000003E-2</v>
      </c>
      <c r="E3721">
        <v>8.1500000000000003E-2</v>
      </c>
      <c r="F3721">
        <v>8.1500000000000003E-2</v>
      </c>
      <c r="G3721">
        <v>8.1500000000000003E-2</v>
      </c>
      <c r="H3721">
        <v>8.1500000000000003E-2</v>
      </c>
      <c r="I3721">
        <v>8.1500000000000003E-2</v>
      </c>
      <c r="J3721">
        <v>8.1500000000000003E-2</v>
      </c>
      <c r="K3721">
        <v>8.1500000000000003E-2</v>
      </c>
      <c r="L3721">
        <v>8.1500000000000003E-2</v>
      </c>
    </row>
    <row r="3722" spans="1:12" x14ac:dyDescent="0.45">
      <c r="A3722" t="s">
        <v>2032</v>
      </c>
      <c r="B3722">
        <v>2015</v>
      </c>
      <c r="C3722" t="s">
        <v>2010</v>
      </c>
      <c r="D3722">
        <v>0.40510000000000002</v>
      </c>
      <c r="E3722">
        <v>0.40510000000000002</v>
      </c>
      <c r="F3722">
        <v>0.40510000000000002</v>
      </c>
      <c r="G3722">
        <v>0.40510000000000002</v>
      </c>
      <c r="H3722">
        <v>0.40510000000000002</v>
      </c>
      <c r="I3722">
        <v>0.40510000000000002</v>
      </c>
      <c r="J3722">
        <v>0.40510000000000002</v>
      </c>
      <c r="K3722">
        <v>0.40510000000000002</v>
      </c>
      <c r="L3722">
        <v>0.40510000000000002</v>
      </c>
    </row>
    <row r="3723" spans="1:12" x14ac:dyDescent="0.45">
      <c r="A3723" t="s">
        <v>2032</v>
      </c>
      <c r="B3723">
        <v>2015</v>
      </c>
      <c r="C3723" t="s">
        <v>2005</v>
      </c>
      <c r="D3723">
        <v>5.5071000000000003</v>
      </c>
      <c r="E3723">
        <v>5.5071000000000003</v>
      </c>
      <c r="F3723">
        <v>5.5071000000000003</v>
      </c>
      <c r="G3723">
        <v>5.5071000000000003</v>
      </c>
      <c r="H3723">
        <v>5.5071000000000003</v>
      </c>
      <c r="I3723">
        <v>5.5071000000000003</v>
      </c>
      <c r="J3723">
        <v>5.5071000000000003</v>
      </c>
      <c r="K3723">
        <v>5.5071000000000003</v>
      </c>
      <c r="L3723">
        <v>5.5071000000000003</v>
      </c>
    </row>
    <row r="3724" spans="1:12" x14ac:dyDescent="0.45">
      <c r="A3724" t="s">
        <v>2032</v>
      </c>
      <c r="B3724">
        <v>2015</v>
      </c>
      <c r="C3724" t="s">
        <v>2006</v>
      </c>
      <c r="D3724">
        <v>1.89</v>
      </c>
      <c r="E3724">
        <v>1.89</v>
      </c>
      <c r="F3724">
        <v>1.89</v>
      </c>
      <c r="G3724">
        <v>1.89</v>
      </c>
      <c r="H3724">
        <v>1.89</v>
      </c>
      <c r="I3724">
        <v>1.89</v>
      </c>
      <c r="J3724">
        <v>1.89</v>
      </c>
      <c r="K3724">
        <v>1.89</v>
      </c>
      <c r="L3724">
        <v>1.89</v>
      </c>
    </row>
    <row r="3725" spans="1:12" x14ac:dyDescent="0.45">
      <c r="A3725" t="s">
        <v>2032</v>
      </c>
      <c r="B3725">
        <v>2015</v>
      </c>
      <c r="C3725" t="s">
        <v>2007</v>
      </c>
      <c r="D3725">
        <v>0.1032</v>
      </c>
      <c r="E3725">
        <v>0.1032</v>
      </c>
      <c r="F3725">
        <v>0.1032</v>
      </c>
      <c r="G3725">
        <v>0.1032</v>
      </c>
      <c r="H3725">
        <v>0.1032</v>
      </c>
      <c r="I3725">
        <v>0.1032</v>
      </c>
      <c r="J3725">
        <v>0.1032</v>
      </c>
      <c r="K3725">
        <v>0.1032</v>
      </c>
      <c r="L3725">
        <v>0.1032</v>
      </c>
    </row>
    <row r="3726" spans="1:12" x14ac:dyDescent="0.45">
      <c r="A3726" t="s">
        <v>2033</v>
      </c>
      <c r="B3726">
        <v>2015</v>
      </c>
      <c r="C3726" t="s">
        <v>2010</v>
      </c>
      <c r="D3726">
        <v>0.2167</v>
      </c>
      <c r="E3726">
        <v>0.2167</v>
      </c>
      <c r="F3726">
        <v>0.2167</v>
      </c>
      <c r="G3726">
        <v>0.2167</v>
      </c>
      <c r="H3726">
        <v>0.2167</v>
      </c>
      <c r="I3726">
        <v>0.2167</v>
      </c>
      <c r="J3726">
        <v>0.2167</v>
      </c>
      <c r="K3726">
        <v>0.2167</v>
      </c>
      <c r="L3726">
        <v>0.2167</v>
      </c>
    </row>
    <row r="3727" spans="1:12" x14ac:dyDescent="0.45">
      <c r="A3727" t="s">
        <v>2033</v>
      </c>
      <c r="B3727">
        <v>2015</v>
      </c>
      <c r="C3727" t="s">
        <v>2011</v>
      </c>
      <c r="D3727">
        <v>4.36E-2</v>
      </c>
      <c r="E3727">
        <v>4.36E-2</v>
      </c>
      <c r="F3727">
        <v>4.36E-2</v>
      </c>
      <c r="G3727">
        <v>4.36E-2</v>
      </c>
      <c r="H3727">
        <v>4.36E-2</v>
      </c>
      <c r="I3727">
        <v>4.36E-2</v>
      </c>
      <c r="J3727">
        <v>4.36E-2</v>
      </c>
      <c r="K3727">
        <v>4.36E-2</v>
      </c>
      <c r="L3727">
        <v>4.36E-2</v>
      </c>
    </row>
    <row r="3728" spans="1:12" x14ac:dyDescent="0.45">
      <c r="A3728" t="s">
        <v>2033</v>
      </c>
      <c r="B3728">
        <v>2015</v>
      </c>
      <c r="C3728" t="s">
        <v>2008</v>
      </c>
      <c r="D3728">
        <v>0.89349999999999996</v>
      </c>
      <c r="E3728">
        <v>0.89349999999999996</v>
      </c>
      <c r="F3728">
        <v>0.89349999999999996</v>
      </c>
      <c r="G3728">
        <v>0.89349999999999996</v>
      </c>
      <c r="H3728">
        <v>0.89349999999999996</v>
      </c>
      <c r="I3728">
        <v>0.89349999999999996</v>
      </c>
      <c r="J3728">
        <v>0.89349999999999996</v>
      </c>
      <c r="K3728">
        <v>0.89349999999999996</v>
      </c>
      <c r="L3728">
        <v>0.89349999999999996</v>
      </c>
    </row>
    <row r="3729" spans="1:12" x14ac:dyDescent="0.45">
      <c r="A3729" t="s">
        <v>2033</v>
      </c>
      <c r="B3729">
        <v>2015</v>
      </c>
      <c r="C3729" t="s">
        <v>2009</v>
      </c>
      <c r="D3729">
        <v>0.71919999999999995</v>
      </c>
      <c r="E3729">
        <v>0.71919999999999995</v>
      </c>
      <c r="F3729">
        <v>0.71919999999999995</v>
      </c>
      <c r="G3729">
        <v>0.71919999999999995</v>
      </c>
      <c r="H3729">
        <v>0.71919999999999995</v>
      </c>
      <c r="I3729">
        <v>0.71919999999999995</v>
      </c>
      <c r="J3729">
        <v>0.71919999999999995</v>
      </c>
      <c r="K3729">
        <v>0.71919999999999995</v>
      </c>
      <c r="L3729">
        <v>0.71919999999999995</v>
      </c>
    </row>
    <row r="3730" spans="1:12" x14ac:dyDescent="0.45">
      <c r="A3730" t="s">
        <v>2033</v>
      </c>
      <c r="B3730">
        <v>2015</v>
      </c>
      <c r="C3730" t="s">
        <v>2005</v>
      </c>
      <c r="D3730">
        <v>3.0032000000000001</v>
      </c>
      <c r="E3730">
        <v>3.0032000000000001</v>
      </c>
      <c r="F3730">
        <v>3.0032000000000001</v>
      </c>
      <c r="G3730">
        <v>3.0032000000000001</v>
      </c>
      <c r="H3730">
        <v>3.0032000000000001</v>
      </c>
      <c r="I3730">
        <v>3.0032000000000001</v>
      </c>
      <c r="J3730">
        <v>3.0032000000000001</v>
      </c>
      <c r="K3730">
        <v>3.0032000000000001</v>
      </c>
      <c r="L3730">
        <v>3.0032000000000001</v>
      </c>
    </row>
    <row r="3731" spans="1:12" x14ac:dyDescent="0.45">
      <c r="A3731" t="s">
        <v>2033</v>
      </c>
      <c r="B3731">
        <v>2015</v>
      </c>
      <c r="C3731" t="s">
        <v>2007</v>
      </c>
      <c r="D3731">
        <v>5.5199999999999999E-2</v>
      </c>
      <c r="E3731">
        <v>5.5199999999999999E-2</v>
      </c>
      <c r="F3731">
        <v>5.5199999999999999E-2</v>
      </c>
      <c r="G3731">
        <v>5.5199999999999999E-2</v>
      </c>
      <c r="H3731">
        <v>5.5199999999999999E-2</v>
      </c>
      <c r="I3731">
        <v>5.5199999999999999E-2</v>
      </c>
      <c r="J3731">
        <v>5.5199999999999999E-2</v>
      </c>
      <c r="K3731">
        <v>5.5199999999999999E-2</v>
      </c>
      <c r="L3731">
        <v>5.5199999999999999E-2</v>
      </c>
    </row>
    <row r="3732" spans="1:12" x14ac:dyDescent="0.45">
      <c r="A3732" t="s">
        <v>2033</v>
      </c>
      <c r="B3732">
        <v>2015</v>
      </c>
      <c r="C3732" t="s">
        <v>2006</v>
      </c>
      <c r="D3732">
        <v>1.075</v>
      </c>
      <c r="E3732">
        <v>1.075</v>
      </c>
      <c r="F3732">
        <v>1.075</v>
      </c>
      <c r="G3732">
        <v>1.075</v>
      </c>
      <c r="H3732">
        <v>1.075</v>
      </c>
      <c r="I3732">
        <v>1.075</v>
      </c>
      <c r="J3732">
        <v>1.075</v>
      </c>
      <c r="K3732">
        <v>1.075</v>
      </c>
      <c r="L3732">
        <v>1.075</v>
      </c>
    </row>
    <row r="3733" spans="1:12" x14ac:dyDescent="0.45">
      <c r="A3733" t="s">
        <v>2034</v>
      </c>
      <c r="B3733">
        <v>2015</v>
      </c>
      <c r="C3733" t="s">
        <v>2006</v>
      </c>
      <c r="D3733">
        <v>0.70109999999999995</v>
      </c>
      <c r="E3733">
        <v>0.70109999999999995</v>
      </c>
      <c r="F3733">
        <v>0.70109999999999995</v>
      </c>
      <c r="G3733">
        <v>0.70109999999999995</v>
      </c>
      <c r="H3733">
        <v>0.70109999999999995</v>
      </c>
      <c r="I3733">
        <v>0.70109999999999995</v>
      </c>
      <c r="J3733">
        <v>0.70109999999999995</v>
      </c>
      <c r="K3733">
        <v>0.70109999999999995</v>
      </c>
      <c r="L3733">
        <v>0.70109999999999995</v>
      </c>
    </row>
    <row r="3734" spans="1:12" x14ac:dyDescent="0.45">
      <c r="A3734" t="s">
        <v>2034</v>
      </c>
      <c r="B3734">
        <v>2015</v>
      </c>
      <c r="C3734" t="s">
        <v>2005</v>
      </c>
      <c r="D3734">
        <v>1.7546999999999999</v>
      </c>
      <c r="E3734">
        <v>1.7546999999999999</v>
      </c>
      <c r="F3734">
        <v>1.7546999999999999</v>
      </c>
      <c r="G3734">
        <v>1.7546999999999999</v>
      </c>
      <c r="H3734">
        <v>1.7546999999999999</v>
      </c>
      <c r="I3734">
        <v>1.7546999999999999</v>
      </c>
      <c r="J3734">
        <v>1.7546999999999999</v>
      </c>
      <c r="K3734">
        <v>1.7546999999999999</v>
      </c>
      <c r="L3734">
        <v>1.7546999999999999</v>
      </c>
    </row>
    <row r="3735" spans="1:12" x14ac:dyDescent="0.45">
      <c r="A3735" t="s">
        <v>2034</v>
      </c>
      <c r="B3735">
        <v>2015</v>
      </c>
      <c r="C3735" t="s">
        <v>2009</v>
      </c>
      <c r="D3735">
        <v>0.41060000000000002</v>
      </c>
      <c r="E3735">
        <v>0.41060000000000002</v>
      </c>
      <c r="F3735">
        <v>0.41060000000000002</v>
      </c>
      <c r="G3735">
        <v>0.41060000000000002</v>
      </c>
      <c r="H3735">
        <v>0.41060000000000002</v>
      </c>
      <c r="I3735">
        <v>0.41060000000000002</v>
      </c>
      <c r="J3735">
        <v>0.41060000000000002</v>
      </c>
      <c r="K3735">
        <v>0.41060000000000002</v>
      </c>
      <c r="L3735">
        <v>0.41060000000000002</v>
      </c>
    </row>
    <row r="3736" spans="1:12" x14ac:dyDescent="0.45">
      <c r="A3736" t="s">
        <v>2034</v>
      </c>
      <c r="B3736">
        <v>2015</v>
      </c>
      <c r="C3736" t="s">
        <v>2007</v>
      </c>
      <c r="D3736">
        <v>2.93E-2</v>
      </c>
      <c r="E3736">
        <v>2.93E-2</v>
      </c>
      <c r="F3736">
        <v>2.93E-2</v>
      </c>
      <c r="G3736">
        <v>2.93E-2</v>
      </c>
      <c r="H3736">
        <v>2.93E-2</v>
      </c>
      <c r="I3736">
        <v>2.93E-2</v>
      </c>
      <c r="J3736">
        <v>2.93E-2</v>
      </c>
      <c r="K3736">
        <v>2.93E-2</v>
      </c>
      <c r="L3736">
        <v>2.93E-2</v>
      </c>
    </row>
    <row r="3737" spans="1:12" x14ac:dyDescent="0.45">
      <c r="A3737" t="s">
        <v>2034</v>
      </c>
      <c r="B3737">
        <v>2015</v>
      </c>
      <c r="C3737" t="s">
        <v>2011</v>
      </c>
      <c r="D3737">
        <v>2.3199999999999998E-2</v>
      </c>
      <c r="E3737">
        <v>2.3199999999999998E-2</v>
      </c>
      <c r="F3737">
        <v>2.3199999999999998E-2</v>
      </c>
      <c r="G3737">
        <v>2.3199999999999998E-2</v>
      </c>
      <c r="H3737">
        <v>2.3199999999999998E-2</v>
      </c>
      <c r="I3737">
        <v>2.3199999999999998E-2</v>
      </c>
      <c r="J3737">
        <v>2.3199999999999998E-2</v>
      </c>
      <c r="K3737">
        <v>2.3199999999999998E-2</v>
      </c>
      <c r="L3737">
        <v>2.3199999999999998E-2</v>
      </c>
    </row>
    <row r="3738" spans="1:12" x14ac:dyDescent="0.45">
      <c r="A3738" t="s">
        <v>2034</v>
      </c>
      <c r="B3738">
        <v>2015</v>
      </c>
      <c r="C3738" t="s">
        <v>2008</v>
      </c>
      <c r="D3738">
        <v>0.47520000000000001</v>
      </c>
      <c r="E3738">
        <v>0.47520000000000001</v>
      </c>
      <c r="F3738">
        <v>0.47520000000000001</v>
      </c>
      <c r="G3738">
        <v>0.47520000000000001</v>
      </c>
      <c r="H3738">
        <v>0.47520000000000001</v>
      </c>
      <c r="I3738">
        <v>0.47520000000000001</v>
      </c>
      <c r="J3738">
        <v>0.47520000000000001</v>
      </c>
      <c r="K3738">
        <v>0.47520000000000001</v>
      </c>
      <c r="L3738">
        <v>0.47520000000000001</v>
      </c>
    </row>
    <row r="3739" spans="1:12" x14ac:dyDescent="0.45">
      <c r="A3739" t="s">
        <v>2034</v>
      </c>
      <c r="B3739">
        <v>2015</v>
      </c>
      <c r="C3739" t="s">
        <v>2010</v>
      </c>
      <c r="D3739">
        <v>0.1152</v>
      </c>
      <c r="E3739">
        <v>0.1152</v>
      </c>
      <c r="F3739">
        <v>0.1152</v>
      </c>
      <c r="G3739">
        <v>0.1152</v>
      </c>
      <c r="H3739">
        <v>0.1152</v>
      </c>
      <c r="I3739">
        <v>0.1152</v>
      </c>
      <c r="J3739">
        <v>0.1152</v>
      </c>
      <c r="K3739">
        <v>0.1152</v>
      </c>
      <c r="L3739">
        <v>0.1152</v>
      </c>
    </row>
    <row r="3740" spans="1:12" x14ac:dyDescent="0.45">
      <c r="A3740" t="s">
        <v>2035</v>
      </c>
      <c r="B3740">
        <v>2015</v>
      </c>
      <c r="C3740" t="s">
        <v>2005</v>
      </c>
      <c r="D3740">
        <v>3.2576000000000001</v>
      </c>
      <c r="E3740">
        <v>3.2576000000000001</v>
      </c>
      <c r="F3740">
        <v>3.2576000000000001</v>
      </c>
      <c r="G3740">
        <v>3.2576000000000001</v>
      </c>
      <c r="H3740">
        <v>3.2576000000000001</v>
      </c>
      <c r="I3740">
        <v>3.2576000000000001</v>
      </c>
      <c r="J3740">
        <v>3.2576000000000001</v>
      </c>
      <c r="K3740">
        <v>3.2576000000000001</v>
      </c>
      <c r="L3740">
        <v>3.2576000000000001</v>
      </c>
    </row>
    <row r="3741" spans="1:12" x14ac:dyDescent="0.45">
      <c r="A3741" t="s">
        <v>2035</v>
      </c>
      <c r="B3741">
        <v>2015</v>
      </c>
      <c r="C3741" t="s">
        <v>2006</v>
      </c>
      <c r="D3741">
        <v>1.1623000000000001</v>
      </c>
      <c r="E3741">
        <v>1.1623000000000001</v>
      </c>
      <c r="F3741">
        <v>1.1623000000000001</v>
      </c>
      <c r="G3741">
        <v>1.1623000000000001</v>
      </c>
      <c r="H3741">
        <v>1.1623000000000001</v>
      </c>
      <c r="I3741">
        <v>1.1623000000000001</v>
      </c>
      <c r="J3741">
        <v>1.1623000000000001</v>
      </c>
      <c r="K3741">
        <v>1.1623000000000001</v>
      </c>
      <c r="L3741">
        <v>1.1623000000000001</v>
      </c>
    </row>
    <row r="3742" spans="1:12" x14ac:dyDescent="0.45">
      <c r="A3742" t="s">
        <v>2035</v>
      </c>
      <c r="B3742">
        <v>2015</v>
      </c>
      <c r="C3742" t="s">
        <v>2007</v>
      </c>
      <c r="D3742">
        <v>5.91E-2</v>
      </c>
      <c r="E3742">
        <v>5.91E-2</v>
      </c>
      <c r="F3742">
        <v>5.91E-2</v>
      </c>
      <c r="G3742">
        <v>5.91E-2</v>
      </c>
      <c r="H3742">
        <v>5.91E-2</v>
      </c>
      <c r="I3742">
        <v>5.91E-2</v>
      </c>
      <c r="J3742">
        <v>5.91E-2</v>
      </c>
      <c r="K3742">
        <v>5.91E-2</v>
      </c>
      <c r="L3742">
        <v>5.91E-2</v>
      </c>
    </row>
    <row r="3743" spans="1:12" x14ac:dyDescent="0.45">
      <c r="A3743" t="s">
        <v>2035</v>
      </c>
      <c r="B3743">
        <v>2015</v>
      </c>
      <c r="C3743" t="s">
        <v>2008</v>
      </c>
      <c r="D3743">
        <v>0.95679999999999998</v>
      </c>
      <c r="E3743">
        <v>0.95679999999999998</v>
      </c>
      <c r="F3743">
        <v>0.95679999999999998</v>
      </c>
      <c r="G3743">
        <v>0.95679999999999998</v>
      </c>
      <c r="H3743">
        <v>0.95679999999999998</v>
      </c>
      <c r="I3743">
        <v>0.95679999999999998</v>
      </c>
      <c r="J3743">
        <v>0.95679999999999998</v>
      </c>
      <c r="K3743">
        <v>0.95679999999999998</v>
      </c>
      <c r="L3743">
        <v>0.95679999999999998</v>
      </c>
    </row>
    <row r="3744" spans="1:12" x14ac:dyDescent="0.45">
      <c r="A3744" t="s">
        <v>2035</v>
      </c>
      <c r="B3744">
        <v>2015</v>
      </c>
      <c r="C3744" t="s">
        <v>2009</v>
      </c>
      <c r="D3744">
        <v>0.80079999999999996</v>
      </c>
      <c r="E3744">
        <v>0.80079999999999996</v>
      </c>
      <c r="F3744">
        <v>0.80079999999999996</v>
      </c>
      <c r="G3744">
        <v>0.80079999999999996</v>
      </c>
      <c r="H3744">
        <v>0.80079999999999996</v>
      </c>
      <c r="I3744">
        <v>0.80079999999999996</v>
      </c>
      <c r="J3744">
        <v>0.80079999999999996</v>
      </c>
      <c r="K3744">
        <v>0.80079999999999996</v>
      </c>
      <c r="L3744">
        <v>0.80079999999999996</v>
      </c>
    </row>
    <row r="3745" spans="1:12" x14ac:dyDescent="0.45">
      <c r="A3745" t="s">
        <v>2035</v>
      </c>
      <c r="B3745">
        <v>2015</v>
      </c>
      <c r="C3745" t="s">
        <v>2011</v>
      </c>
      <c r="D3745">
        <v>4.6699999999999998E-2</v>
      </c>
      <c r="E3745">
        <v>4.6699999999999998E-2</v>
      </c>
      <c r="F3745">
        <v>4.6699999999999998E-2</v>
      </c>
      <c r="G3745">
        <v>4.6699999999999998E-2</v>
      </c>
      <c r="H3745">
        <v>4.6699999999999998E-2</v>
      </c>
      <c r="I3745">
        <v>4.6699999999999998E-2</v>
      </c>
      <c r="J3745">
        <v>4.6699999999999998E-2</v>
      </c>
      <c r="K3745">
        <v>4.6699999999999998E-2</v>
      </c>
      <c r="L3745">
        <v>4.6699999999999998E-2</v>
      </c>
    </row>
    <row r="3746" spans="1:12" x14ac:dyDescent="0.45">
      <c r="A3746" t="s">
        <v>2035</v>
      </c>
      <c r="B3746">
        <v>2015</v>
      </c>
      <c r="C3746" t="s">
        <v>2010</v>
      </c>
      <c r="D3746">
        <v>0.23200000000000001</v>
      </c>
      <c r="E3746">
        <v>0.23200000000000001</v>
      </c>
      <c r="F3746">
        <v>0.23200000000000001</v>
      </c>
      <c r="G3746">
        <v>0.23200000000000001</v>
      </c>
      <c r="H3746">
        <v>0.23200000000000001</v>
      </c>
      <c r="I3746">
        <v>0.23200000000000001</v>
      </c>
      <c r="J3746">
        <v>0.23200000000000001</v>
      </c>
      <c r="K3746">
        <v>0.23200000000000001</v>
      </c>
      <c r="L3746">
        <v>0.23200000000000001</v>
      </c>
    </row>
    <row r="3747" spans="1:12" x14ac:dyDescent="0.45">
      <c r="A3747" t="s">
        <v>2036</v>
      </c>
      <c r="B3747">
        <v>2015</v>
      </c>
      <c r="C3747" t="s">
        <v>2006</v>
      </c>
      <c r="D3747">
        <v>0.21190000000000001</v>
      </c>
      <c r="E3747">
        <v>0.21190000000000001</v>
      </c>
      <c r="F3747">
        <v>0.21190000000000001</v>
      </c>
      <c r="G3747">
        <v>0.21190000000000001</v>
      </c>
      <c r="H3747">
        <v>0.21190000000000001</v>
      </c>
      <c r="I3747">
        <v>0.21190000000000001</v>
      </c>
      <c r="J3747">
        <v>0.21190000000000001</v>
      </c>
      <c r="K3747">
        <v>0.21190000000000001</v>
      </c>
      <c r="L3747">
        <v>0.21190000000000001</v>
      </c>
    </row>
    <row r="3748" spans="1:12" x14ac:dyDescent="0.45">
      <c r="A3748" t="s">
        <v>2036</v>
      </c>
      <c r="B3748">
        <v>2015</v>
      </c>
      <c r="C3748" t="s">
        <v>2010</v>
      </c>
      <c r="D3748">
        <v>3.8199999999999998E-2</v>
      </c>
      <c r="E3748">
        <v>3.8199999999999998E-2</v>
      </c>
      <c r="F3748">
        <v>3.8199999999999998E-2</v>
      </c>
      <c r="G3748">
        <v>3.8199999999999998E-2</v>
      </c>
      <c r="H3748">
        <v>3.8199999999999998E-2</v>
      </c>
      <c r="I3748">
        <v>3.8199999999999998E-2</v>
      </c>
      <c r="J3748">
        <v>3.8199999999999998E-2</v>
      </c>
      <c r="K3748">
        <v>3.8199999999999998E-2</v>
      </c>
      <c r="L3748">
        <v>3.8199999999999998E-2</v>
      </c>
    </row>
    <row r="3749" spans="1:12" x14ac:dyDescent="0.45">
      <c r="A3749" t="s">
        <v>2036</v>
      </c>
      <c r="B3749">
        <v>2015</v>
      </c>
      <c r="C3749" t="s">
        <v>2005</v>
      </c>
      <c r="D3749">
        <v>0.54730000000000001</v>
      </c>
      <c r="E3749">
        <v>0.54730000000000001</v>
      </c>
      <c r="F3749">
        <v>0.54730000000000001</v>
      </c>
      <c r="G3749">
        <v>0.54730000000000001</v>
      </c>
      <c r="H3749">
        <v>0.54730000000000001</v>
      </c>
      <c r="I3749">
        <v>0.54730000000000001</v>
      </c>
      <c r="J3749">
        <v>0.54730000000000001</v>
      </c>
      <c r="K3749">
        <v>0.54730000000000001</v>
      </c>
      <c r="L3749">
        <v>0.54730000000000001</v>
      </c>
    </row>
    <row r="3750" spans="1:12" x14ac:dyDescent="0.45">
      <c r="A3750" t="s">
        <v>2036</v>
      </c>
      <c r="B3750">
        <v>2015</v>
      </c>
      <c r="C3750" t="s">
        <v>2008</v>
      </c>
      <c r="D3750">
        <v>0.15759999999999999</v>
      </c>
      <c r="E3750">
        <v>0.15759999999999999</v>
      </c>
      <c r="F3750">
        <v>0.15759999999999999</v>
      </c>
      <c r="G3750">
        <v>0.15759999999999999</v>
      </c>
      <c r="H3750">
        <v>0.15759999999999999</v>
      </c>
      <c r="I3750">
        <v>0.15759999999999999</v>
      </c>
      <c r="J3750">
        <v>0.15759999999999999</v>
      </c>
      <c r="K3750">
        <v>0.15759999999999999</v>
      </c>
      <c r="L3750">
        <v>0.15759999999999999</v>
      </c>
    </row>
    <row r="3751" spans="1:12" x14ac:dyDescent="0.45">
      <c r="A3751" t="s">
        <v>2036</v>
      </c>
      <c r="B3751">
        <v>2015</v>
      </c>
      <c r="C3751" t="s">
        <v>2009</v>
      </c>
      <c r="D3751">
        <v>0.1222</v>
      </c>
      <c r="E3751">
        <v>0.1222</v>
      </c>
      <c r="F3751">
        <v>0.1222</v>
      </c>
      <c r="G3751">
        <v>0.1222</v>
      </c>
      <c r="H3751">
        <v>0.1222</v>
      </c>
      <c r="I3751">
        <v>0.1222</v>
      </c>
      <c r="J3751">
        <v>0.1222</v>
      </c>
      <c r="K3751">
        <v>0.1222</v>
      </c>
      <c r="L3751">
        <v>0.1222</v>
      </c>
    </row>
    <row r="3752" spans="1:12" x14ac:dyDescent="0.45">
      <c r="A3752" t="s">
        <v>2036</v>
      </c>
      <c r="B3752">
        <v>2015</v>
      </c>
      <c r="C3752" t="s">
        <v>2007</v>
      </c>
      <c r="D3752">
        <v>9.7000000000000003E-3</v>
      </c>
      <c r="E3752">
        <v>9.7000000000000003E-3</v>
      </c>
      <c r="F3752">
        <v>9.7000000000000003E-3</v>
      </c>
      <c r="G3752">
        <v>9.7000000000000003E-3</v>
      </c>
      <c r="H3752">
        <v>9.7000000000000003E-3</v>
      </c>
      <c r="I3752">
        <v>9.7000000000000003E-3</v>
      </c>
      <c r="J3752">
        <v>9.7000000000000003E-3</v>
      </c>
      <c r="K3752">
        <v>9.7000000000000003E-3</v>
      </c>
      <c r="L3752">
        <v>9.7000000000000003E-3</v>
      </c>
    </row>
    <row r="3753" spans="1:12" x14ac:dyDescent="0.45">
      <c r="A3753" t="s">
        <v>2036</v>
      </c>
      <c r="B3753">
        <v>2015</v>
      </c>
      <c r="C3753" t="s">
        <v>2011</v>
      </c>
      <c r="D3753">
        <v>7.7000000000000002E-3</v>
      </c>
      <c r="E3753">
        <v>7.7000000000000002E-3</v>
      </c>
      <c r="F3753">
        <v>7.7000000000000002E-3</v>
      </c>
      <c r="G3753">
        <v>7.7000000000000002E-3</v>
      </c>
      <c r="H3753">
        <v>7.7000000000000002E-3</v>
      </c>
      <c r="I3753">
        <v>7.7000000000000002E-3</v>
      </c>
      <c r="J3753">
        <v>7.7000000000000002E-3</v>
      </c>
      <c r="K3753">
        <v>7.7000000000000002E-3</v>
      </c>
      <c r="L3753">
        <v>7.7000000000000002E-3</v>
      </c>
    </row>
    <row r="3754" spans="1:12" x14ac:dyDescent="0.45">
      <c r="A3754" t="s">
        <v>2037</v>
      </c>
      <c r="B3754">
        <v>2015</v>
      </c>
      <c r="C3754" t="s">
        <v>2009</v>
      </c>
      <c r="D3754">
        <v>0.23760000000000001</v>
      </c>
      <c r="E3754">
        <v>0.23760000000000001</v>
      </c>
      <c r="F3754">
        <v>0.23760000000000001</v>
      </c>
      <c r="G3754">
        <v>0.23760000000000001</v>
      </c>
      <c r="H3754">
        <v>0.23760000000000001</v>
      </c>
      <c r="I3754">
        <v>0.23760000000000001</v>
      </c>
      <c r="J3754">
        <v>0.23760000000000001</v>
      </c>
      <c r="K3754">
        <v>0.23760000000000001</v>
      </c>
      <c r="L3754">
        <v>0.23760000000000001</v>
      </c>
    </row>
    <row r="3755" spans="1:12" x14ac:dyDescent="0.45">
      <c r="A3755" t="s">
        <v>2037</v>
      </c>
      <c r="B3755">
        <v>2015</v>
      </c>
      <c r="C3755" t="s">
        <v>2010</v>
      </c>
      <c r="D3755">
        <v>6.8400000000000002E-2</v>
      </c>
      <c r="E3755">
        <v>6.8400000000000002E-2</v>
      </c>
      <c r="F3755">
        <v>6.8400000000000002E-2</v>
      </c>
      <c r="G3755">
        <v>6.8400000000000002E-2</v>
      </c>
      <c r="H3755">
        <v>6.8400000000000002E-2</v>
      </c>
      <c r="I3755">
        <v>6.8400000000000002E-2</v>
      </c>
      <c r="J3755">
        <v>6.8400000000000002E-2</v>
      </c>
      <c r="K3755">
        <v>6.8400000000000002E-2</v>
      </c>
      <c r="L3755">
        <v>6.8400000000000002E-2</v>
      </c>
    </row>
    <row r="3756" spans="1:12" x14ac:dyDescent="0.45">
      <c r="A3756" t="s">
        <v>2037</v>
      </c>
      <c r="B3756">
        <v>2015</v>
      </c>
      <c r="C3756" t="s">
        <v>2011</v>
      </c>
      <c r="D3756">
        <v>1.38E-2</v>
      </c>
      <c r="E3756">
        <v>1.38E-2</v>
      </c>
      <c r="F3756">
        <v>1.38E-2</v>
      </c>
      <c r="G3756">
        <v>1.38E-2</v>
      </c>
      <c r="H3756">
        <v>1.38E-2</v>
      </c>
      <c r="I3756">
        <v>1.38E-2</v>
      </c>
      <c r="J3756">
        <v>1.38E-2</v>
      </c>
      <c r="K3756">
        <v>1.38E-2</v>
      </c>
      <c r="L3756">
        <v>1.38E-2</v>
      </c>
    </row>
    <row r="3757" spans="1:12" x14ac:dyDescent="0.45">
      <c r="A3757" t="s">
        <v>2037</v>
      </c>
      <c r="B3757">
        <v>2015</v>
      </c>
      <c r="C3757" t="s">
        <v>2007</v>
      </c>
      <c r="D3757">
        <v>1.7399999999999999E-2</v>
      </c>
      <c r="E3757">
        <v>1.7399999999999999E-2</v>
      </c>
      <c r="F3757">
        <v>1.7399999999999999E-2</v>
      </c>
      <c r="G3757">
        <v>1.7399999999999999E-2</v>
      </c>
      <c r="H3757">
        <v>1.7399999999999999E-2</v>
      </c>
      <c r="I3757">
        <v>1.7399999999999999E-2</v>
      </c>
      <c r="J3757">
        <v>1.7399999999999999E-2</v>
      </c>
      <c r="K3757">
        <v>1.7399999999999999E-2</v>
      </c>
      <c r="L3757">
        <v>1.7399999999999999E-2</v>
      </c>
    </row>
    <row r="3758" spans="1:12" x14ac:dyDescent="0.45">
      <c r="A3758" t="s">
        <v>2037</v>
      </c>
      <c r="B3758">
        <v>2015</v>
      </c>
      <c r="C3758" t="s">
        <v>2008</v>
      </c>
      <c r="D3758">
        <v>0.28189999999999998</v>
      </c>
      <c r="E3758">
        <v>0.28189999999999998</v>
      </c>
      <c r="F3758">
        <v>0.28189999999999998</v>
      </c>
      <c r="G3758">
        <v>0.28189999999999998</v>
      </c>
      <c r="H3758">
        <v>0.28189999999999998</v>
      </c>
      <c r="I3758">
        <v>0.28189999999999998</v>
      </c>
      <c r="J3758">
        <v>0.28189999999999998</v>
      </c>
      <c r="K3758">
        <v>0.28189999999999998</v>
      </c>
      <c r="L3758">
        <v>0.28189999999999998</v>
      </c>
    </row>
    <row r="3759" spans="1:12" x14ac:dyDescent="0.45">
      <c r="A3759" t="s">
        <v>2037</v>
      </c>
      <c r="B3759">
        <v>2015</v>
      </c>
      <c r="C3759" t="s">
        <v>2006</v>
      </c>
      <c r="D3759">
        <v>0.35410000000000003</v>
      </c>
      <c r="E3759">
        <v>0.35410000000000003</v>
      </c>
      <c r="F3759">
        <v>0.35410000000000003</v>
      </c>
      <c r="G3759">
        <v>0.35410000000000003</v>
      </c>
      <c r="H3759">
        <v>0.35410000000000003</v>
      </c>
      <c r="I3759">
        <v>0.35410000000000003</v>
      </c>
      <c r="J3759">
        <v>0.35410000000000003</v>
      </c>
      <c r="K3759">
        <v>0.35410000000000003</v>
      </c>
      <c r="L3759">
        <v>0.35410000000000003</v>
      </c>
    </row>
    <row r="3760" spans="1:12" x14ac:dyDescent="0.45">
      <c r="A3760" t="s">
        <v>2037</v>
      </c>
      <c r="B3760">
        <v>2015</v>
      </c>
      <c r="C3760" t="s">
        <v>2005</v>
      </c>
      <c r="D3760">
        <v>0.97319999999999995</v>
      </c>
      <c r="E3760">
        <v>0.97319999999999995</v>
      </c>
      <c r="F3760">
        <v>0.97319999999999995</v>
      </c>
      <c r="G3760">
        <v>0.97319999999999995</v>
      </c>
      <c r="H3760">
        <v>0.97319999999999995</v>
      </c>
      <c r="I3760">
        <v>0.97319999999999995</v>
      </c>
      <c r="J3760">
        <v>0.97319999999999995</v>
      </c>
      <c r="K3760">
        <v>0.97319999999999995</v>
      </c>
      <c r="L3760">
        <v>0.97319999999999995</v>
      </c>
    </row>
    <row r="3761" spans="1:12" x14ac:dyDescent="0.45">
      <c r="A3761" t="s">
        <v>2038</v>
      </c>
      <c r="B3761">
        <v>2015</v>
      </c>
      <c r="C3761" t="s">
        <v>2005</v>
      </c>
      <c r="D3761">
        <v>1.4811000000000001</v>
      </c>
      <c r="E3761">
        <v>1.4811000000000001</v>
      </c>
      <c r="F3761">
        <v>1.4811000000000001</v>
      </c>
      <c r="G3761">
        <v>1.4811000000000001</v>
      </c>
      <c r="H3761">
        <v>1.4811000000000001</v>
      </c>
      <c r="I3761">
        <v>1.4811000000000001</v>
      </c>
      <c r="J3761">
        <v>1.4811000000000001</v>
      </c>
      <c r="K3761">
        <v>1.4811000000000001</v>
      </c>
      <c r="L3761">
        <v>1.4811000000000001</v>
      </c>
    </row>
    <row r="3762" spans="1:12" x14ac:dyDescent="0.45">
      <c r="A3762" t="s">
        <v>2038</v>
      </c>
      <c r="B3762">
        <v>2015</v>
      </c>
      <c r="C3762" t="s">
        <v>2011</v>
      </c>
      <c r="D3762">
        <v>2.35E-2</v>
      </c>
      <c r="E3762">
        <v>2.35E-2</v>
      </c>
      <c r="F3762">
        <v>2.35E-2</v>
      </c>
      <c r="G3762">
        <v>2.35E-2</v>
      </c>
      <c r="H3762">
        <v>2.35E-2</v>
      </c>
      <c r="I3762">
        <v>2.35E-2</v>
      </c>
      <c r="J3762">
        <v>2.35E-2</v>
      </c>
      <c r="K3762">
        <v>2.35E-2</v>
      </c>
      <c r="L3762">
        <v>2.35E-2</v>
      </c>
    </row>
    <row r="3763" spans="1:12" x14ac:dyDescent="0.45">
      <c r="A3763" t="s">
        <v>2038</v>
      </c>
      <c r="B3763">
        <v>2015</v>
      </c>
      <c r="C3763" t="s">
        <v>2009</v>
      </c>
      <c r="D3763">
        <v>0.3337</v>
      </c>
      <c r="E3763">
        <v>0.3337</v>
      </c>
      <c r="F3763">
        <v>0.3337</v>
      </c>
      <c r="G3763">
        <v>0.3337</v>
      </c>
      <c r="H3763">
        <v>0.3337</v>
      </c>
      <c r="I3763">
        <v>0.3337</v>
      </c>
      <c r="J3763">
        <v>0.3337</v>
      </c>
      <c r="K3763">
        <v>0.3337</v>
      </c>
      <c r="L3763">
        <v>0.3337</v>
      </c>
    </row>
    <row r="3764" spans="1:12" x14ac:dyDescent="0.45">
      <c r="A3764" t="s">
        <v>2038</v>
      </c>
      <c r="B3764">
        <v>2015</v>
      </c>
      <c r="C3764" t="s">
        <v>2010</v>
      </c>
      <c r="D3764">
        <v>0.1169</v>
      </c>
      <c r="E3764">
        <v>0.1169</v>
      </c>
      <c r="F3764">
        <v>0.1169</v>
      </c>
      <c r="G3764">
        <v>0.1169</v>
      </c>
      <c r="H3764">
        <v>0.1169</v>
      </c>
      <c r="I3764">
        <v>0.1169</v>
      </c>
      <c r="J3764">
        <v>0.1169</v>
      </c>
      <c r="K3764">
        <v>0.1169</v>
      </c>
      <c r="L3764">
        <v>0.1169</v>
      </c>
    </row>
    <row r="3765" spans="1:12" x14ac:dyDescent="0.45">
      <c r="A3765" t="s">
        <v>2038</v>
      </c>
      <c r="B3765">
        <v>2015</v>
      </c>
      <c r="C3765" t="s">
        <v>2006</v>
      </c>
      <c r="D3765">
        <v>0.49519999999999997</v>
      </c>
      <c r="E3765">
        <v>0.49519999999999997</v>
      </c>
      <c r="F3765">
        <v>0.49519999999999997</v>
      </c>
      <c r="G3765">
        <v>0.49519999999999997</v>
      </c>
      <c r="H3765">
        <v>0.49519999999999997</v>
      </c>
      <c r="I3765">
        <v>0.49519999999999997</v>
      </c>
      <c r="J3765">
        <v>0.49519999999999997</v>
      </c>
      <c r="K3765">
        <v>0.49519999999999997</v>
      </c>
      <c r="L3765">
        <v>0.49519999999999997</v>
      </c>
    </row>
    <row r="3766" spans="1:12" x14ac:dyDescent="0.45">
      <c r="A3766" t="s">
        <v>2038</v>
      </c>
      <c r="B3766">
        <v>2015</v>
      </c>
      <c r="C3766" t="s">
        <v>2007</v>
      </c>
      <c r="D3766">
        <v>2.98E-2</v>
      </c>
      <c r="E3766">
        <v>2.98E-2</v>
      </c>
      <c r="F3766">
        <v>2.98E-2</v>
      </c>
      <c r="G3766">
        <v>2.98E-2</v>
      </c>
      <c r="H3766">
        <v>2.98E-2</v>
      </c>
      <c r="I3766">
        <v>2.98E-2</v>
      </c>
      <c r="J3766">
        <v>2.98E-2</v>
      </c>
      <c r="K3766">
        <v>2.98E-2</v>
      </c>
      <c r="L3766">
        <v>2.98E-2</v>
      </c>
    </row>
    <row r="3767" spans="1:12" x14ac:dyDescent="0.45">
      <c r="A3767" t="s">
        <v>2038</v>
      </c>
      <c r="B3767">
        <v>2015</v>
      </c>
      <c r="C3767" t="s">
        <v>2008</v>
      </c>
      <c r="D3767">
        <v>0.48209999999999997</v>
      </c>
      <c r="E3767">
        <v>0.48209999999999997</v>
      </c>
      <c r="F3767">
        <v>0.48209999999999997</v>
      </c>
      <c r="G3767">
        <v>0.48209999999999997</v>
      </c>
      <c r="H3767">
        <v>0.48209999999999997</v>
      </c>
      <c r="I3767">
        <v>0.48209999999999997</v>
      </c>
      <c r="J3767">
        <v>0.48209999999999997</v>
      </c>
      <c r="K3767">
        <v>0.48209999999999997</v>
      </c>
      <c r="L3767">
        <v>0.48209999999999997</v>
      </c>
    </row>
    <row r="3768" spans="1:12" x14ac:dyDescent="0.45">
      <c r="A3768" t="s">
        <v>2039</v>
      </c>
      <c r="B3768">
        <v>2015</v>
      </c>
      <c r="C3768" t="s">
        <v>2005</v>
      </c>
      <c r="D3768">
        <v>0.71740000000000004</v>
      </c>
      <c r="E3768">
        <v>0.71740000000000004</v>
      </c>
      <c r="F3768">
        <v>0.71740000000000004</v>
      </c>
      <c r="G3768">
        <v>0.71740000000000004</v>
      </c>
      <c r="H3768">
        <v>0.71740000000000004</v>
      </c>
      <c r="I3768">
        <v>0.71740000000000004</v>
      </c>
      <c r="J3768">
        <v>0.71740000000000004</v>
      </c>
      <c r="K3768">
        <v>0.71740000000000004</v>
      </c>
      <c r="L3768">
        <v>0.71740000000000004</v>
      </c>
    </row>
    <row r="3769" spans="1:12" x14ac:dyDescent="0.45">
      <c r="A3769" t="s">
        <v>2039</v>
      </c>
      <c r="B3769">
        <v>2015</v>
      </c>
      <c r="C3769" t="s">
        <v>2010</v>
      </c>
      <c r="D3769">
        <v>5.57E-2</v>
      </c>
      <c r="E3769">
        <v>5.57E-2</v>
      </c>
      <c r="F3769">
        <v>5.57E-2</v>
      </c>
      <c r="G3769">
        <v>5.57E-2</v>
      </c>
      <c r="H3769">
        <v>5.57E-2</v>
      </c>
      <c r="I3769">
        <v>5.57E-2</v>
      </c>
      <c r="J3769">
        <v>5.57E-2</v>
      </c>
      <c r="K3769">
        <v>5.57E-2</v>
      </c>
      <c r="L3769">
        <v>5.57E-2</v>
      </c>
    </row>
    <row r="3770" spans="1:12" x14ac:dyDescent="0.45">
      <c r="A3770" t="s">
        <v>2039</v>
      </c>
      <c r="B3770">
        <v>2015</v>
      </c>
      <c r="C3770" t="s">
        <v>2008</v>
      </c>
      <c r="D3770">
        <v>0.2296</v>
      </c>
      <c r="E3770">
        <v>0.2296</v>
      </c>
      <c r="F3770">
        <v>0.2296</v>
      </c>
      <c r="G3770">
        <v>0.2296</v>
      </c>
      <c r="H3770">
        <v>0.2296</v>
      </c>
      <c r="I3770">
        <v>0.2296</v>
      </c>
      <c r="J3770">
        <v>0.2296</v>
      </c>
      <c r="K3770">
        <v>0.2296</v>
      </c>
      <c r="L3770">
        <v>0.2296</v>
      </c>
    </row>
    <row r="3771" spans="1:12" x14ac:dyDescent="0.45">
      <c r="A3771" t="s">
        <v>2039</v>
      </c>
      <c r="B3771">
        <v>2015</v>
      </c>
      <c r="C3771" t="s">
        <v>2007</v>
      </c>
      <c r="D3771">
        <v>1.4200000000000001E-2</v>
      </c>
      <c r="E3771">
        <v>1.4200000000000001E-2</v>
      </c>
      <c r="F3771">
        <v>1.4200000000000001E-2</v>
      </c>
      <c r="G3771">
        <v>1.4200000000000001E-2</v>
      </c>
      <c r="H3771">
        <v>1.4200000000000001E-2</v>
      </c>
      <c r="I3771">
        <v>1.4200000000000001E-2</v>
      </c>
      <c r="J3771">
        <v>1.4200000000000001E-2</v>
      </c>
      <c r="K3771">
        <v>1.4200000000000001E-2</v>
      </c>
      <c r="L3771">
        <v>1.4200000000000001E-2</v>
      </c>
    </row>
    <row r="3772" spans="1:12" x14ac:dyDescent="0.45">
      <c r="A3772" t="s">
        <v>2039</v>
      </c>
      <c r="B3772">
        <v>2015</v>
      </c>
      <c r="C3772" t="s">
        <v>2006</v>
      </c>
      <c r="D3772">
        <v>0.25230000000000002</v>
      </c>
      <c r="E3772">
        <v>0.25230000000000002</v>
      </c>
      <c r="F3772">
        <v>0.25230000000000002</v>
      </c>
      <c r="G3772">
        <v>0.25230000000000002</v>
      </c>
      <c r="H3772">
        <v>0.25230000000000002</v>
      </c>
      <c r="I3772">
        <v>0.25230000000000002</v>
      </c>
      <c r="J3772">
        <v>0.25230000000000002</v>
      </c>
      <c r="K3772">
        <v>0.25230000000000002</v>
      </c>
      <c r="L3772">
        <v>0.25230000000000002</v>
      </c>
    </row>
    <row r="3773" spans="1:12" x14ac:dyDescent="0.45">
      <c r="A3773" t="s">
        <v>2039</v>
      </c>
      <c r="B3773">
        <v>2015</v>
      </c>
      <c r="C3773" t="s">
        <v>2011</v>
      </c>
      <c r="D3773">
        <v>1.12E-2</v>
      </c>
      <c r="E3773">
        <v>1.12E-2</v>
      </c>
      <c r="F3773">
        <v>1.12E-2</v>
      </c>
      <c r="G3773">
        <v>1.12E-2</v>
      </c>
      <c r="H3773">
        <v>1.12E-2</v>
      </c>
      <c r="I3773">
        <v>1.12E-2</v>
      </c>
      <c r="J3773">
        <v>1.12E-2</v>
      </c>
      <c r="K3773">
        <v>1.12E-2</v>
      </c>
      <c r="L3773">
        <v>1.12E-2</v>
      </c>
    </row>
    <row r="3774" spans="1:12" x14ac:dyDescent="0.45">
      <c r="A3774" t="s">
        <v>2039</v>
      </c>
      <c r="B3774">
        <v>2015</v>
      </c>
      <c r="C3774" t="s">
        <v>2009</v>
      </c>
      <c r="D3774">
        <v>0.15429999999999999</v>
      </c>
      <c r="E3774">
        <v>0.15429999999999999</v>
      </c>
      <c r="F3774">
        <v>0.15429999999999999</v>
      </c>
      <c r="G3774">
        <v>0.15429999999999999</v>
      </c>
      <c r="H3774">
        <v>0.15429999999999999</v>
      </c>
      <c r="I3774">
        <v>0.15429999999999999</v>
      </c>
      <c r="J3774">
        <v>0.15429999999999999</v>
      </c>
      <c r="K3774">
        <v>0.15429999999999999</v>
      </c>
      <c r="L3774">
        <v>0.15429999999999999</v>
      </c>
    </row>
    <row r="3775" spans="1:12" x14ac:dyDescent="0.45">
      <c r="A3775" t="s">
        <v>2040</v>
      </c>
      <c r="B3775">
        <v>2015</v>
      </c>
      <c r="C3775" t="s">
        <v>2008</v>
      </c>
      <c r="D3775">
        <v>1.4590000000000001</v>
      </c>
      <c r="E3775">
        <v>1.4590000000000001</v>
      </c>
      <c r="F3775">
        <v>1.4590000000000001</v>
      </c>
      <c r="G3775">
        <v>1.4590000000000001</v>
      </c>
      <c r="H3775">
        <v>1.4590000000000001</v>
      </c>
      <c r="I3775">
        <v>1.4590000000000001</v>
      </c>
      <c r="J3775">
        <v>1.4590000000000001</v>
      </c>
      <c r="K3775">
        <v>1.4590000000000001</v>
      </c>
      <c r="L3775">
        <v>1.4590000000000001</v>
      </c>
    </row>
    <row r="3776" spans="1:12" x14ac:dyDescent="0.45">
      <c r="A3776" t="s">
        <v>2040</v>
      </c>
      <c r="B3776">
        <v>2015</v>
      </c>
      <c r="C3776" t="s">
        <v>2011</v>
      </c>
      <c r="D3776">
        <v>7.1199999999999999E-2</v>
      </c>
      <c r="E3776">
        <v>7.1199999999999999E-2</v>
      </c>
      <c r="F3776">
        <v>7.1199999999999999E-2</v>
      </c>
      <c r="G3776">
        <v>7.1199999999999999E-2</v>
      </c>
      <c r="H3776">
        <v>7.1199999999999999E-2</v>
      </c>
      <c r="I3776">
        <v>7.1199999999999999E-2</v>
      </c>
      <c r="J3776">
        <v>7.1199999999999999E-2</v>
      </c>
      <c r="K3776">
        <v>7.1199999999999999E-2</v>
      </c>
      <c r="L3776">
        <v>7.1199999999999999E-2</v>
      </c>
    </row>
    <row r="3777" spans="1:12" x14ac:dyDescent="0.45">
      <c r="A3777" t="s">
        <v>2040</v>
      </c>
      <c r="B3777">
        <v>2015</v>
      </c>
      <c r="C3777" t="s">
        <v>2009</v>
      </c>
      <c r="D3777">
        <v>0.93679999999999997</v>
      </c>
      <c r="E3777">
        <v>0.93679999999999997</v>
      </c>
      <c r="F3777">
        <v>0.93679999999999997</v>
      </c>
      <c r="G3777">
        <v>0.93679999999999997</v>
      </c>
      <c r="H3777">
        <v>0.93679999999999997</v>
      </c>
      <c r="I3777">
        <v>0.93679999999999997</v>
      </c>
      <c r="J3777">
        <v>0.93679999999999997</v>
      </c>
      <c r="K3777">
        <v>0.93679999999999997</v>
      </c>
      <c r="L3777">
        <v>0.93679999999999997</v>
      </c>
    </row>
    <row r="3778" spans="1:12" x14ac:dyDescent="0.45">
      <c r="A3778" t="s">
        <v>2040</v>
      </c>
      <c r="B3778">
        <v>2015</v>
      </c>
      <c r="C3778" t="s">
        <v>2006</v>
      </c>
      <c r="D3778">
        <v>1.4419</v>
      </c>
      <c r="E3778">
        <v>1.4419</v>
      </c>
      <c r="F3778">
        <v>1.4419</v>
      </c>
      <c r="G3778">
        <v>1.4419</v>
      </c>
      <c r="H3778">
        <v>1.4419</v>
      </c>
      <c r="I3778">
        <v>1.4419</v>
      </c>
      <c r="J3778">
        <v>1.4419</v>
      </c>
      <c r="K3778">
        <v>1.4419</v>
      </c>
      <c r="L3778">
        <v>1.4419</v>
      </c>
    </row>
    <row r="3779" spans="1:12" x14ac:dyDescent="0.45">
      <c r="A3779" t="s">
        <v>2040</v>
      </c>
      <c r="B3779">
        <v>2015</v>
      </c>
      <c r="C3779" t="s">
        <v>2005</v>
      </c>
      <c r="D3779">
        <v>4.3528000000000002</v>
      </c>
      <c r="E3779">
        <v>4.3528000000000002</v>
      </c>
      <c r="F3779">
        <v>4.3528000000000002</v>
      </c>
      <c r="G3779">
        <v>4.3528000000000002</v>
      </c>
      <c r="H3779">
        <v>4.3528000000000002</v>
      </c>
      <c r="I3779">
        <v>4.3528000000000002</v>
      </c>
      <c r="J3779">
        <v>4.3528000000000002</v>
      </c>
      <c r="K3779">
        <v>4.3528000000000002</v>
      </c>
      <c r="L3779">
        <v>4.3528000000000002</v>
      </c>
    </row>
    <row r="3780" spans="1:12" x14ac:dyDescent="0.45">
      <c r="A3780" t="s">
        <v>2040</v>
      </c>
      <c r="B3780">
        <v>2015</v>
      </c>
      <c r="C3780" t="s">
        <v>2010</v>
      </c>
      <c r="D3780">
        <v>0.3538</v>
      </c>
      <c r="E3780">
        <v>0.3538</v>
      </c>
      <c r="F3780">
        <v>0.3538</v>
      </c>
      <c r="G3780">
        <v>0.3538</v>
      </c>
      <c r="H3780">
        <v>0.3538</v>
      </c>
      <c r="I3780">
        <v>0.3538</v>
      </c>
      <c r="J3780">
        <v>0.3538</v>
      </c>
      <c r="K3780">
        <v>0.3538</v>
      </c>
      <c r="L3780">
        <v>0.3538</v>
      </c>
    </row>
    <row r="3781" spans="1:12" x14ac:dyDescent="0.45">
      <c r="A3781" t="s">
        <v>2040</v>
      </c>
      <c r="B3781">
        <v>2015</v>
      </c>
      <c r="C3781" t="s">
        <v>2007</v>
      </c>
      <c r="D3781">
        <v>9.01E-2</v>
      </c>
      <c r="E3781">
        <v>9.01E-2</v>
      </c>
      <c r="F3781">
        <v>9.01E-2</v>
      </c>
      <c r="G3781">
        <v>9.01E-2</v>
      </c>
      <c r="H3781">
        <v>9.01E-2</v>
      </c>
      <c r="I3781">
        <v>9.01E-2</v>
      </c>
      <c r="J3781">
        <v>9.01E-2</v>
      </c>
      <c r="K3781">
        <v>9.01E-2</v>
      </c>
      <c r="L3781">
        <v>9.01E-2</v>
      </c>
    </row>
    <row r="3782" spans="1:12" x14ac:dyDescent="0.45">
      <c r="A3782" t="s">
        <v>2041</v>
      </c>
      <c r="B3782">
        <v>2015</v>
      </c>
      <c r="C3782" t="s">
        <v>2006</v>
      </c>
      <c r="D3782">
        <v>0.46110000000000001</v>
      </c>
      <c r="E3782">
        <v>0.46110000000000001</v>
      </c>
      <c r="F3782">
        <v>0.46110000000000001</v>
      </c>
      <c r="G3782">
        <v>0.46110000000000001</v>
      </c>
      <c r="H3782">
        <v>0.46110000000000001</v>
      </c>
      <c r="I3782">
        <v>0.46110000000000001</v>
      </c>
      <c r="J3782">
        <v>0.46110000000000001</v>
      </c>
      <c r="K3782">
        <v>0.46110000000000001</v>
      </c>
      <c r="L3782">
        <v>0.46110000000000001</v>
      </c>
    </row>
    <row r="3783" spans="1:12" x14ac:dyDescent="0.45">
      <c r="A3783" t="s">
        <v>2041</v>
      </c>
      <c r="B3783">
        <v>2015</v>
      </c>
      <c r="C3783" t="s">
        <v>2010</v>
      </c>
      <c r="D3783">
        <v>7.8E-2</v>
      </c>
      <c r="E3783">
        <v>7.8E-2</v>
      </c>
      <c r="F3783">
        <v>7.8E-2</v>
      </c>
      <c r="G3783">
        <v>7.8E-2</v>
      </c>
      <c r="H3783">
        <v>7.8E-2</v>
      </c>
      <c r="I3783">
        <v>7.8E-2</v>
      </c>
      <c r="J3783">
        <v>7.8E-2</v>
      </c>
      <c r="K3783">
        <v>7.8E-2</v>
      </c>
      <c r="L3783">
        <v>7.8E-2</v>
      </c>
    </row>
    <row r="3784" spans="1:12" x14ac:dyDescent="0.45">
      <c r="A3784" t="s">
        <v>2041</v>
      </c>
      <c r="B3784">
        <v>2015</v>
      </c>
      <c r="C3784" t="s">
        <v>2011</v>
      </c>
      <c r="D3784">
        <v>1.5699999999999999E-2</v>
      </c>
      <c r="E3784">
        <v>1.5699999999999999E-2</v>
      </c>
      <c r="F3784">
        <v>1.5699999999999999E-2</v>
      </c>
      <c r="G3784">
        <v>1.5699999999999999E-2</v>
      </c>
      <c r="H3784">
        <v>1.5699999999999999E-2</v>
      </c>
      <c r="I3784">
        <v>1.5699999999999999E-2</v>
      </c>
      <c r="J3784">
        <v>1.5699999999999999E-2</v>
      </c>
      <c r="K3784">
        <v>1.5699999999999999E-2</v>
      </c>
      <c r="L3784">
        <v>1.5699999999999999E-2</v>
      </c>
    </row>
    <row r="3785" spans="1:12" x14ac:dyDescent="0.45">
      <c r="A3785" t="s">
        <v>2041</v>
      </c>
      <c r="B3785">
        <v>2015</v>
      </c>
      <c r="C3785" t="s">
        <v>2009</v>
      </c>
      <c r="D3785">
        <v>0.2374</v>
      </c>
      <c r="E3785">
        <v>0.2374</v>
      </c>
      <c r="F3785">
        <v>0.2374</v>
      </c>
      <c r="G3785">
        <v>0.2374</v>
      </c>
      <c r="H3785">
        <v>0.2374</v>
      </c>
      <c r="I3785">
        <v>0.2374</v>
      </c>
      <c r="J3785">
        <v>0.2374</v>
      </c>
      <c r="K3785">
        <v>0.2374</v>
      </c>
      <c r="L3785">
        <v>0.2374</v>
      </c>
    </row>
    <row r="3786" spans="1:12" x14ac:dyDescent="0.45">
      <c r="A3786" t="s">
        <v>2041</v>
      </c>
      <c r="B3786">
        <v>2015</v>
      </c>
      <c r="C3786" t="s">
        <v>2008</v>
      </c>
      <c r="D3786">
        <v>0.32179999999999997</v>
      </c>
      <c r="E3786">
        <v>0.32179999999999997</v>
      </c>
      <c r="F3786">
        <v>0.32179999999999997</v>
      </c>
      <c r="G3786">
        <v>0.32179999999999997</v>
      </c>
      <c r="H3786">
        <v>0.32179999999999997</v>
      </c>
      <c r="I3786">
        <v>0.32179999999999997</v>
      </c>
      <c r="J3786">
        <v>0.32179999999999997</v>
      </c>
      <c r="K3786">
        <v>0.32179999999999997</v>
      </c>
      <c r="L3786">
        <v>0.32179999999999997</v>
      </c>
    </row>
    <row r="3787" spans="1:12" x14ac:dyDescent="0.45">
      <c r="A3787" t="s">
        <v>2041</v>
      </c>
      <c r="B3787">
        <v>2015</v>
      </c>
      <c r="C3787" t="s">
        <v>2005</v>
      </c>
      <c r="D3787">
        <v>1.1339999999999999</v>
      </c>
      <c r="E3787">
        <v>1.1339999999999999</v>
      </c>
      <c r="F3787">
        <v>1.1339999999999999</v>
      </c>
      <c r="G3787">
        <v>1.1339999999999999</v>
      </c>
      <c r="H3787">
        <v>1.1339999999999999</v>
      </c>
      <c r="I3787">
        <v>1.1339999999999999</v>
      </c>
      <c r="J3787">
        <v>1.1339999999999999</v>
      </c>
      <c r="K3787">
        <v>1.1339999999999999</v>
      </c>
      <c r="L3787">
        <v>1.1339999999999999</v>
      </c>
    </row>
    <row r="3788" spans="1:12" x14ac:dyDescent="0.45">
      <c r="A3788" t="s">
        <v>2041</v>
      </c>
      <c r="B3788">
        <v>2015</v>
      </c>
      <c r="C3788" t="s">
        <v>2007</v>
      </c>
      <c r="D3788">
        <v>1.9900000000000001E-2</v>
      </c>
      <c r="E3788">
        <v>1.9900000000000001E-2</v>
      </c>
      <c r="F3788">
        <v>1.9900000000000001E-2</v>
      </c>
      <c r="G3788">
        <v>1.9900000000000001E-2</v>
      </c>
      <c r="H3788">
        <v>1.9900000000000001E-2</v>
      </c>
      <c r="I3788">
        <v>1.9900000000000001E-2</v>
      </c>
      <c r="J3788">
        <v>1.9900000000000001E-2</v>
      </c>
      <c r="K3788">
        <v>1.9900000000000001E-2</v>
      </c>
      <c r="L3788">
        <v>1.9900000000000001E-2</v>
      </c>
    </row>
    <row r="3789" spans="1:12" x14ac:dyDescent="0.45">
      <c r="A3789" t="s">
        <v>2042</v>
      </c>
      <c r="B3789">
        <v>2015</v>
      </c>
      <c r="C3789" t="s">
        <v>2007</v>
      </c>
      <c r="D3789">
        <v>0.1903</v>
      </c>
      <c r="E3789">
        <v>0.1903</v>
      </c>
      <c r="F3789">
        <v>0.1903</v>
      </c>
      <c r="G3789">
        <v>0.1903</v>
      </c>
      <c r="H3789">
        <v>0.1903</v>
      </c>
      <c r="I3789">
        <v>0.1903</v>
      </c>
      <c r="J3789">
        <v>0.1903</v>
      </c>
      <c r="K3789">
        <v>0.1903</v>
      </c>
      <c r="L3789">
        <v>0.1903</v>
      </c>
    </row>
    <row r="3790" spans="1:12" x14ac:dyDescent="0.45">
      <c r="A3790" t="s">
        <v>2042</v>
      </c>
      <c r="B3790">
        <v>2015</v>
      </c>
      <c r="C3790" t="s">
        <v>2005</v>
      </c>
      <c r="D3790">
        <v>8.9547000000000008</v>
      </c>
      <c r="E3790">
        <v>8.9547000000000008</v>
      </c>
      <c r="F3790">
        <v>8.9547000000000008</v>
      </c>
      <c r="G3790">
        <v>8.9547000000000008</v>
      </c>
      <c r="H3790">
        <v>8.9547000000000008</v>
      </c>
      <c r="I3790">
        <v>8.9547000000000008</v>
      </c>
      <c r="J3790">
        <v>8.9547000000000008</v>
      </c>
      <c r="K3790">
        <v>8.9547000000000008</v>
      </c>
      <c r="L3790">
        <v>8.9547000000000008</v>
      </c>
    </row>
    <row r="3791" spans="1:12" x14ac:dyDescent="0.45">
      <c r="A3791" t="s">
        <v>2042</v>
      </c>
      <c r="B3791">
        <v>2015</v>
      </c>
      <c r="C3791" t="s">
        <v>2008</v>
      </c>
      <c r="D3791">
        <v>3.0811999999999999</v>
      </c>
      <c r="E3791">
        <v>3.0811999999999999</v>
      </c>
      <c r="F3791">
        <v>3.0811999999999999</v>
      </c>
      <c r="G3791">
        <v>3.0811999999999999</v>
      </c>
      <c r="H3791">
        <v>3.0811999999999999</v>
      </c>
      <c r="I3791">
        <v>3.0811999999999999</v>
      </c>
      <c r="J3791">
        <v>3.0811999999999999</v>
      </c>
      <c r="K3791">
        <v>3.0811999999999999</v>
      </c>
      <c r="L3791">
        <v>3.0811999999999999</v>
      </c>
    </row>
    <row r="3792" spans="1:12" x14ac:dyDescent="0.45">
      <c r="A3792" t="s">
        <v>2042</v>
      </c>
      <c r="B3792">
        <v>2015</v>
      </c>
      <c r="C3792" t="s">
        <v>2010</v>
      </c>
      <c r="D3792">
        <v>0.74709999999999999</v>
      </c>
      <c r="E3792">
        <v>0.74709999999999999</v>
      </c>
      <c r="F3792">
        <v>0.74709999999999999</v>
      </c>
      <c r="G3792">
        <v>0.74709999999999999</v>
      </c>
      <c r="H3792">
        <v>0.74709999999999999</v>
      </c>
      <c r="I3792">
        <v>0.74709999999999999</v>
      </c>
      <c r="J3792">
        <v>0.74709999999999999</v>
      </c>
      <c r="K3792">
        <v>0.74709999999999999</v>
      </c>
      <c r="L3792">
        <v>0.74709999999999999</v>
      </c>
    </row>
    <row r="3793" spans="1:12" x14ac:dyDescent="0.45">
      <c r="A3793" t="s">
        <v>2042</v>
      </c>
      <c r="B3793">
        <v>2015</v>
      </c>
      <c r="C3793" t="s">
        <v>2009</v>
      </c>
      <c r="D3793">
        <v>2.0516999999999999</v>
      </c>
      <c r="E3793">
        <v>2.0516999999999999</v>
      </c>
      <c r="F3793">
        <v>2.0516999999999999</v>
      </c>
      <c r="G3793">
        <v>2.0516999999999999</v>
      </c>
      <c r="H3793">
        <v>2.0516999999999999</v>
      </c>
      <c r="I3793">
        <v>2.0516999999999999</v>
      </c>
      <c r="J3793">
        <v>2.0516999999999999</v>
      </c>
      <c r="K3793">
        <v>2.0516999999999999</v>
      </c>
      <c r="L3793">
        <v>2.0516999999999999</v>
      </c>
    </row>
    <row r="3794" spans="1:12" x14ac:dyDescent="0.45">
      <c r="A3794" t="s">
        <v>2042</v>
      </c>
      <c r="B3794">
        <v>2015</v>
      </c>
      <c r="C3794" t="s">
        <v>2006</v>
      </c>
      <c r="D3794">
        <v>2.7341000000000002</v>
      </c>
      <c r="E3794">
        <v>2.7341000000000002</v>
      </c>
      <c r="F3794">
        <v>2.7341000000000002</v>
      </c>
      <c r="G3794">
        <v>2.7341000000000002</v>
      </c>
      <c r="H3794">
        <v>2.7341000000000002</v>
      </c>
      <c r="I3794">
        <v>2.7341000000000002</v>
      </c>
      <c r="J3794">
        <v>2.7341000000000002</v>
      </c>
      <c r="K3794">
        <v>2.7341000000000002</v>
      </c>
      <c r="L3794">
        <v>2.7341000000000002</v>
      </c>
    </row>
    <row r="3795" spans="1:12" x14ac:dyDescent="0.45">
      <c r="A3795" t="s">
        <v>2042</v>
      </c>
      <c r="B3795">
        <v>2015</v>
      </c>
      <c r="C3795" t="s">
        <v>2011</v>
      </c>
      <c r="D3795">
        <v>0.15029999999999999</v>
      </c>
      <c r="E3795">
        <v>0.15029999999999999</v>
      </c>
      <c r="F3795">
        <v>0.15029999999999999</v>
      </c>
      <c r="G3795">
        <v>0.15029999999999999</v>
      </c>
      <c r="H3795">
        <v>0.15029999999999999</v>
      </c>
      <c r="I3795">
        <v>0.15029999999999999</v>
      </c>
      <c r="J3795">
        <v>0.15029999999999999</v>
      </c>
      <c r="K3795">
        <v>0.15029999999999999</v>
      </c>
      <c r="L3795">
        <v>0.15029999999999999</v>
      </c>
    </row>
    <row r="3796" spans="1:12" x14ac:dyDescent="0.45">
      <c r="A3796" t="s">
        <v>2043</v>
      </c>
      <c r="B3796">
        <v>2015</v>
      </c>
      <c r="C3796" t="s">
        <v>2010</v>
      </c>
      <c r="D3796">
        <v>0.3826</v>
      </c>
      <c r="E3796">
        <v>0.3826</v>
      </c>
      <c r="F3796">
        <v>0.3826</v>
      </c>
      <c r="G3796">
        <v>0.3826</v>
      </c>
      <c r="H3796">
        <v>0.3826</v>
      </c>
      <c r="I3796">
        <v>0.3826</v>
      </c>
      <c r="J3796">
        <v>0.3826</v>
      </c>
      <c r="K3796">
        <v>0.3826</v>
      </c>
      <c r="L3796">
        <v>0.3826</v>
      </c>
    </row>
    <row r="3797" spans="1:12" x14ac:dyDescent="0.45">
      <c r="A3797" t="s">
        <v>2043</v>
      </c>
      <c r="B3797">
        <v>2015</v>
      </c>
      <c r="C3797" t="s">
        <v>2005</v>
      </c>
      <c r="D3797">
        <v>5.5332999999999997</v>
      </c>
      <c r="E3797">
        <v>5.5332999999999997</v>
      </c>
      <c r="F3797">
        <v>5.5332999999999997</v>
      </c>
      <c r="G3797">
        <v>5.5332999999999997</v>
      </c>
      <c r="H3797">
        <v>5.5332999999999997</v>
      </c>
      <c r="I3797">
        <v>5.5332999999999997</v>
      </c>
      <c r="J3797">
        <v>5.5332999999999997</v>
      </c>
      <c r="K3797">
        <v>5.5332999999999997</v>
      </c>
      <c r="L3797">
        <v>5.5332999999999997</v>
      </c>
    </row>
    <row r="3798" spans="1:12" x14ac:dyDescent="0.45">
      <c r="A3798" t="s">
        <v>2043</v>
      </c>
      <c r="B3798">
        <v>2015</v>
      </c>
      <c r="C3798" t="s">
        <v>2009</v>
      </c>
      <c r="D3798">
        <v>1.3948</v>
      </c>
      <c r="E3798">
        <v>1.3948</v>
      </c>
      <c r="F3798">
        <v>1.3948</v>
      </c>
      <c r="G3798">
        <v>1.3948</v>
      </c>
      <c r="H3798">
        <v>1.3948</v>
      </c>
      <c r="I3798">
        <v>1.3948</v>
      </c>
      <c r="J3798">
        <v>1.3948</v>
      </c>
      <c r="K3798">
        <v>1.3948</v>
      </c>
      <c r="L3798">
        <v>1.3948</v>
      </c>
    </row>
    <row r="3799" spans="1:12" x14ac:dyDescent="0.45">
      <c r="A3799" t="s">
        <v>2043</v>
      </c>
      <c r="B3799">
        <v>2015</v>
      </c>
      <c r="C3799" t="s">
        <v>2008</v>
      </c>
      <c r="D3799">
        <v>1.5780000000000001</v>
      </c>
      <c r="E3799">
        <v>1.5780000000000001</v>
      </c>
      <c r="F3799">
        <v>1.5780000000000001</v>
      </c>
      <c r="G3799">
        <v>1.5780000000000001</v>
      </c>
      <c r="H3799">
        <v>1.5780000000000001</v>
      </c>
      <c r="I3799">
        <v>1.5780000000000001</v>
      </c>
      <c r="J3799">
        <v>1.5780000000000001</v>
      </c>
      <c r="K3799">
        <v>1.5780000000000001</v>
      </c>
      <c r="L3799">
        <v>1.5780000000000001</v>
      </c>
    </row>
    <row r="3800" spans="1:12" x14ac:dyDescent="0.45">
      <c r="A3800" t="s">
        <v>2043</v>
      </c>
      <c r="B3800">
        <v>2015</v>
      </c>
      <c r="C3800" t="s">
        <v>2011</v>
      </c>
      <c r="D3800">
        <v>7.6999999999999999E-2</v>
      </c>
      <c r="E3800">
        <v>7.6999999999999999E-2</v>
      </c>
      <c r="F3800">
        <v>7.6999999999999999E-2</v>
      </c>
      <c r="G3800">
        <v>7.6999999999999999E-2</v>
      </c>
      <c r="H3800">
        <v>7.6999999999999999E-2</v>
      </c>
      <c r="I3800">
        <v>7.6999999999999999E-2</v>
      </c>
      <c r="J3800">
        <v>7.6999999999999999E-2</v>
      </c>
      <c r="K3800">
        <v>7.6999999999999999E-2</v>
      </c>
      <c r="L3800">
        <v>7.6999999999999999E-2</v>
      </c>
    </row>
    <row r="3801" spans="1:12" x14ac:dyDescent="0.45">
      <c r="A3801" t="s">
        <v>2043</v>
      </c>
      <c r="B3801">
        <v>2015</v>
      </c>
      <c r="C3801" t="s">
        <v>2007</v>
      </c>
      <c r="D3801">
        <v>9.7500000000000003E-2</v>
      </c>
      <c r="E3801">
        <v>9.7500000000000003E-2</v>
      </c>
      <c r="F3801">
        <v>9.7500000000000003E-2</v>
      </c>
      <c r="G3801">
        <v>9.7500000000000003E-2</v>
      </c>
      <c r="H3801">
        <v>9.7500000000000003E-2</v>
      </c>
      <c r="I3801">
        <v>9.7500000000000003E-2</v>
      </c>
      <c r="J3801">
        <v>9.7500000000000003E-2</v>
      </c>
      <c r="K3801">
        <v>9.7500000000000003E-2</v>
      </c>
      <c r="L3801">
        <v>9.7500000000000003E-2</v>
      </c>
    </row>
    <row r="3802" spans="1:12" x14ac:dyDescent="0.45">
      <c r="A3802" t="s">
        <v>2043</v>
      </c>
      <c r="B3802">
        <v>2015</v>
      </c>
      <c r="C3802" t="s">
        <v>2006</v>
      </c>
      <c r="D3802">
        <v>2.0032999999999999</v>
      </c>
      <c r="E3802">
        <v>2.0032999999999999</v>
      </c>
      <c r="F3802">
        <v>2.0032999999999999</v>
      </c>
      <c r="G3802">
        <v>2.0032999999999999</v>
      </c>
      <c r="H3802">
        <v>2.0032999999999999</v>
      </c>
      <c r="I3802">
        <v>2.0032999999999999</v>
      </c>
      <c r="J3802">
        <v>2.0032999999999999</v>
      </c>
      <c r="K3802">
        <v>2.0032999999999999</v>
      </c>
      <c r="L3802">
        <v>2.0032999999999999</v>
      </c>
    </row>
    <row r="3803" spans="1:12" x14ac:dyDescent="0.45">
      <c r="A3803" t="s">
        <v>2044</v>
      </c>
      <c r="B3803">
        <v>2015</v>
      </c>
      <c r="C3803" t="s">
        <v>2011</v>
      </c>
      <c r="D3803">
        <v>4.8999999999999998E-3</v>
      </c>
      <c r="E3803">
        <v>4.8999999999999998E-3</v>
      </c>
      <c r="F3803">
        <v>4.8999999999999998E-3</v>
      </c>
      <c r="G3803">
        <v>4.8999999999999998E-3</v>
      </c>
      <c r="H3803">
        <v>4.8999999999999998E-3</v>
      </c>
      <c r="I3803">
        <v>4.8999999999999998E-3</v>
      </c>
      <c r="J3803">
        <v>4.8999999999999998E-3</v>
      </c>
      <c r="K3803">
        <v>4.8999999999999998E-3</v>
      </c>
      <c r="L3803">
        <v>4.8999999999999998E-3</v>
      </c>
    </row>
    <row r="3804" spans="1:12" x14ac:dyDescent="0.45">
      <c r="A3804" t="s">
        <v>2044</v>
      </c>
      <c r="B3804">
        <v>2015</v>
      </c>
      <c r="C3804" t="s">
        <v>2010</v>
      </c>
      <c r="D3804">
        <v>2.4299999999999999E-2</v>
      </c>
      <c r="E3804">
        <v>2.4299999999999999E-2</v>
      </c>
      <c r="F3804">
        <v>2.4299999999999999E-2</v>
      </c>
      <c r="G3804">
        <v>2.4299999999999999E-2</v>
      </c>
      <c r="H3804">
        <v>2.4299999999999999E-2</v>
      </c>
      <c r="I3804">
        <v>2.4299999999999999E-2</v>
      </c>
      <c r="J3804">
        <v>2.4299999999999999E-2</v>
      </c>
      <c r="K3804">
        <v>2.4299999999999999E-2</v>
      </c>
      <c r="L3804">
        <v>2.4299999999999999E-2</v>
      </c>
    </row>
    <row r="3805" spans="1:12" x14ac:dyDescent="0.45">
      <c r="A3805" t="s">
        <v>2044</v>
      </c>
      <c r="B3805">
        <v>2015</v>
      </c>
      <c r="C3805" t="s">
        <v>2008</v>
      </c>
      <c r="D3805">
        <v>0.10009999999999999</v>
      </c>
      <c r="E3805">
        <v>0.10009999999999999</v>
      </c>
      <c r="F3805">
        <v>0.10009999999999999</v>
      </c>
      <c r="G3805">
        <v>0.10009999999999999</v>
      </c>
      <c r="H3805">
        <v>0.10009999999999999</v>
      </c>
      <c r="I3805">
        <v>0.10009999999999999</v>
      </c>
      <c r="J3805">
        <v>0.10009999999999999</v>
      </c>
      <c r="K3805">
        <v>0.10009999999999999</v>
      </c>
      <c r="L3805">
        <v>0.10009999999999999</v>
      </c>
    </row>
    <row r="3806" spans="1:12" x14ac:dyDescent="0.45">
      <c r="A3806" t="s">
        <v>2044</v>
      </c>
      <c r="B3806">
        <v>2015</v>
      </c>
      <c r="C3806" t="s">
        <v>2006</v>
      </c>
      <c r="D3806">
        <v>0.16059999999999999</v>
      </c>
      <c r="E3806">
        <v>0.16059999999999999</v>
      </c>
      <c r="F3806">
        <v>0.16059999999999999</v>
      </c>
      <c r="G3806">
        <v>0.16059999999999999</v>
      </c>
      <c r="H3806">
        <v>0.16059999999999999</v>
      </c>
      <c r="I3806">
        <v>0.16059999999999999</v>
      </c>
      <c r="J3806">
        <v>0.16059999999999999</v>
      </c>
      <c r="K3806">
        <v>0.16059999999999999</v>
      </c>
      <c r="L3806">
        <v>0.16059999999999999</v>
      </c>
    </row>
    <row r="3807" spans="1:12" x14ac:dyDescent="0.45">
      <c r="A3807" t="s">
        <v>2044</v>
      </c>
      <c r="B3807">
        <v>2015</v>
      </c>
      <c r="C3807" t="s">
        <v>2005</v>
      </c>
      <c r="D3807">
        <v>0.39219999999999999</v>
      </c>
      <c r="E3807">
        <v>0.39219999999999999</v>
      </c>
      <c r="F3807">
        <v>0.39219999999999999</v>
      </c>
      <c r="G3807">
        <v>0.39219999999999999</v>
      </c>
      <c r="H3807">
        <v>0.39219999999999999</v>
      </c>
      <c r="I3807">
        <v>0.39219999999999999</v>
      </c>
      <c r="J3807">
        <v>0.39219999999999999</v>
      </c>
      <c r="K3807">
        <v>0.39219999999999999</v>
      </c>
      <c r="L3807">
        <v>0.39219999999999999</v>
      </c>
    </row>
    <row r="3808" spans="1:12" x14ac:dyDescent="0.45">
      <c r="A3808" t="s">
        <v>2044</v>
      </c>
      <c r="B3808">
        <v>2015</v>
      </c>
      <c r="C3808" t="s">
        <v>2007</v>
      </c>
      <c r="D3808">
        <v>6.1999999999999998E-3</v>
      </c>
      <c r="E3808">
        <v>6.1999999999999998E-3</v>
      </c>
      <c r="F3808">
        <v>6.1999999999999998E-3</v>
      </c>
      <c r="G3808">
        <v>6.1999999999999998E-3</v>
      </c>
      <c r="H3808">
        <v>6.1999999999999998E-3</v>
      </c>
      <c r="I3808">
        <v>6.1999999999999998E-3</v>
      </c>
      <c r="J3808">
        <v>6.1999999999999998E-3</v>
      </c>
      <c r="K3808">
        <v>6.1999999999999998E-3</v>
      </c>
      <c r="L3808">
        <v>6.1999999999999998E-3</v>
      </c>
    </row>
    <row r="3809" spans="1:12" x14ac:dyDescent="0.45">
      <c r="A3809" t="s">
        <v>2044</v>
      </c>
      <c r="B3809">
        <v>2015</v>
      </c>
      <c r="C3809" t="s">
        <v>2009</v>
      </c>
      <c r="D3809">
        <v>9.6199999999999994E-2</v>
      </c>
      <c r="E3809">
        <v>9.6199999999999994E-2</v>
      </c>
      <c r="F3809">
        <v>9.6199999999999994E-2</v>
      </c>
      <c r="G3809">
        <v>9.6199999999999994E-2</v>
      </c>
      <c r="H3809">
        <v>9.6199999999999994E-2</v>
      </c>
      <c r="I3809">
        <v>9.6199999999999994E-2</v>
      </c>
      <c r="J3809">
        <v>9.6199999999999994E-2</v>
      </c>
      <c r="K3809">
        <v>9.6199999999999994E-2</v>
      </c>
      <c r="L3809">
        <v>9.6199999999999994E-2</v>
      </c>
    </row>
    <row r="3810" spans="1:12" x14ac:dyDescent="0.45">
      <c r="A3810" t="s">
        <v>2045</v>
      </c>
      <c r="B3810">
        <v>2015</v>
      </c>
      <c r="C3810" t="s">
        <v>2008</v>
      </c>
      <c r="D3810">
        <v>1.8341000000000001</v>
      </c>
      <c r="E3810">
        <v>1.8341000000000001</v>
      </c>
      <c r="F3810">
        <v>1.8341000000000001</v>
      </c>
      <c r="G3810">
        <v>1.8341000000000001</v>
      </c>
      <c r="H3810">
        <v>1.8341000000000001</v>
      </c>
      <c r="I3810">
        <v>1.8341000000000001</v>
      </c>
      <c r="J3810">
        <v>1.8341000000000001</v>
      </c>
      <c r="K3810">
        <v>1.8341000000000001</v>
      </c>
      <c r="L3810">
        <v>1.8341000000000001</v>
      </c>
    </row>
    <row r="3811" spans="1:12" x14ac:dyDescent="0.45">
      <c r="A3811" t="s">
        <v>2045</v>
      </c>
      <c r="B3811">
        <v>2015</v>
      </c>
      <c r="C3811" t="s">
        <v>2010</v>
      </c>
      <c r="D3811">
        <v>0.44469999999999998</v>
      </c>
      <c r="E3811">
        <v>0.44469999999999998</v>
      </c>
      <c r="F3811">
        <v>0.44469999999999998</v>
      </c>
      <c r="G3811">
        <v>0.44469999999999998</v>
      </c>
      <c r="H3811">
        <v>0.44469999999999998</v>
      </c>
      <c r="I3811">
        <v>0.44469999999999998</v>
      </c>
      <c r="J3811">
        <v>0.44469999999999998</v>
      </c>
      <c r="K3811">
        <v>0.44469999999999998</v>
      </c>
      <c r="L3811">
        <v>0.44469999999999998</v>
      </c>
    </row>
    <row r="3812" spans="1:12" x14ac:dyDescent="0.45">
      <c r="A3812" t="s">
        <v>2045</v>
      </c>
      <c r="B3812">
        <v>2015</v>
      </c>
      <c r="C3812" t="s">
        <v>2009</v>
      </c>
      <c r="D3812">
        <v>1.5155000000000001</v>
      </c>
      <c r="E3812">
        <v>1.5155000000000001</v>
      </c>
      <c r="F3812">
        <v>1.5155000000000001</v>
      </c>
      <c r="G3812">
        <v>1.5155000000000001</v>
      </c>
      <c r="H3812">
        <v>1.5155000000000001</v>
      </c>
      <c r="I3812">
        <v>1.5155000000000001</v>
      </c>
      <c r="J3812">
        <v>1.5155000000000001</v>
      </c>
      <c r="K3812">
        <v>1.5155000000000001</v>
      </c>
      <c r="L3812">
        <v>1.5155000000000001</v>
      </c>
    </row>
    <row r="3813" spans="1:12" x14ac:dyDescent="0.45">
      <c r="A3813" t="s">
        <v>2045</v>
      </c>
      <c r="B3813">
        <v>2015</v>
      </c>
      <c r="C3813" t="s">
        <v>2006</v>
      </c>
      <c r="D3813">
        <v>2.347</v>
      </c>
      <c r="E3813">
        <v>2.347</v>
      </c>
      <c r="F3813">
        <v>2.347</v>
      </c>
      <c r="G3813">
        <v>2.347</v>
      </c>
      <c r="H3813">
        <v>2.347</v>
      </c>
      <c r="I3813">
        <v>2.347</v>
      </c>
      <c r="J3813">
        <v>2.347</v>
      </c>
      <c r="K3813">
        <v>2.347</v>
      </c>
      <c r="L3813">
        <v>2.347</v>
      </c>
    </row>
    <row r="3814" spans="1:12" x14ac:dyDescent="0.45">
      <c r="A3814" t="s">
        <v>2045</v>
      </c>
      <c r="B3814">
        <v>2015</v>
      </c>
      <c r="C3814" t="s">
        <v>2005</v>
      </c>
      <c r="D3814">
        <v>6.3441999999999998</v>
      </c>
      <c r="E3814">
        <v>6.3441999999999998</v>
      </c>
      <c r="F3814">
        <v>6.3441999999999998</v>
      </c>
      <c r="G3814">
        <v>6.3441999999999998</v>
      </c>
      <c r="H3814">
        <v>6.3441999999999998</v>
      </c>
      <c r="I3814">
        <v>6.3441999999999998</v>
      </c>
      <c r="J3814">
        <v>6.3441999999999998</v>
      </c>
      <c r="K3814">
        <v>6.3441999999999998</v>
      </c>
      <c r="L3814">
        <v>6.3441999999999998</v>
      </c>
    </row>
    <row r="3815" spans="1:12" x14ac:dyDescent="0.45">
      <c r="A3815" t="s">
        <v>2045</v>
      </c>
      <c r="B3815">
        <v>2015</v>
      </c>
      <c r="C3815" t="s">
        <v>2007</v>
      </c>
      <c r="D3815">
        <v>0.1133</v>
      </c>
      <c r="E3815">
        <v>0.1133</v>
      </c>
      <c r="F3815">
        <v>0.1133</v>
      </c>
      <c r="G3815">
        <v>0.1133</v>
      </c>
      <c r="H3815">
        <v>0.1133</v>
      </c>
      <c r="I3815">
        <v>0.1133</v>
      </c>
      <c r="J3815">
        <v>0.1133</v>
      </c>
      <c r="K3815">
        <v>0.1133</v>
      </c>
      <c r="L3815">
        <v>0.1133</v>
      </c>
    </row>
    <row r="3816" spans="1:12" x14ac:dyDescent="0.45">
      <c r="A3816" t="s">
        <v>2045</v>
      </c>
      <c r="B3816">
        <v>2015</v>
      </c>
      <c r="C3816" t="s">
        <v>2011</v>
      </c>
      <c r="D3816">
        <v>8.9499999999999996E-2</v>
      </c>
      <c r="E3816">
        <v>8.9499999999999996E-2</v>
      </c>
      <c r="F3816">
        <v>8.9499999999999996E-2</v>
      </c>
      <c r="G3816">
        <v>8.9499999999999996E-2</v>
      </c>
      <c r="H3816">
        <v>8.9499999999999996E-2</v>
      </c>
      <c r="I3816">
        <v>8.9499999999999996E-2</v>
      </c>
      <c r="J3816">
        <v>8.9499999999999996E-2</v>
      </c>
      <c r="K3816">
        <v>8.9499999999999996E-2</v>
      </c>
      <c r="L3816">
        <v>8.9499999999999996E-2</v>
      </c>
    </row>
    <row r="3817" spans="1:12" x14ac:dyDescent="0.45">
      <c r="A3817" t="s">
        <v>2046</v>
      </c>
      <c r="B3817">
        <v>2015</v>
      </c>
      <c r="C3817" t="s">
        <v>2007</v>
      </c>
      <c r="D3817">
        <v>3.5700000000000003E-2</v>
      </c>
      <c r="E3817">
        <v>3.5700000000000003E-2</v>
      </c>
      <c r="F3817">
        <v>3.5700000000000003E-2</v>
      </c>
      <c r="G3817">
        <v>3.5700000000000003E-2</v>
      </c>
      <c r="H3817">
        <v>3.5700000000000003E-2</v>
      </c>
      <c r="I3817">
        <v>3.5700000000000003E-2</v>
      </c>
      <c r="J3817">
        <v>3.5700000000000003E-2</v>
      </c>
      <c r="K3817">
        <v>3.5700000000000003E-2</v>
      </c>
      <c r="L3817">
        <v>3.5700000000000003E-2</v>
      </c>
    </row>
    <row r="3818" spans="1:12" x14ac:dyDescent="0.45">
      <c r="A3818" t="s">
        <v>2046</v>
      </c>
      <c r="B3818">
        <v>2015</v>
      </c>
      <c r="C3818" t="s">
        <v>2006</v>
      </c>
      <c r="D3818">
        <v>0.85660000000000003</v>
      </c>
      <c r="E3818">
        <v>0.85660000000000003</v>
      </c>
      <c r="F3818">
        <v>0.85660000000000003</v>
      </c>
      <c r="G3818">
        <v>0.85660000000000003</v>
      </c>
      <c r="H3818">
        <v>0.85660000000000003</v>
      </c>
      <c r="I3818">
        <v>0.85660000000000003</v>
      </c>
      <c r="J3818">
        <v>0.85660000000000003</v>
      </c>
      <c r="K3818">
        <v>0.85660000000000003</v>
      </c>
      <c r="L3818">
        <v>0.85660000000000003</v>
      </c>
    </row>
    <row r="3819" spans="1:12" x14ac:dyDescent="0.45">
      <c r="A3819" t="s">
        <v>2046</v>
      </c>
      <c r="B3819">
        <v>2015</v>
      </c>
      <c r="C3819" t="s">
        <v>2008</v>
      </c>
      <c r="D3819">
        <v>0.57720000000000005</v>
      </c>
      <c r="E3819">
        <v>0.57720000000000005</v>
      </c>
      <c r="F3819">
        <v>0.57720000000000005</v>
      </c>
      <c r="G3819">
        <v>0.57720000000000005</v>
      </c>
      <c r="H3819">
        <v>0.57720000000000005</v>
      </c>
      <c r="I3819">
        <v>0.57720000000000005</v>
      </c>
      <c r="J3819">
        <v>0.57720000000000005</v>
      </c>
      <c r="K3819">
        <v>0.57720000000000005</v>
      </c>
      <c r="L3819">
        <v>0.57720000000000005</v>
      </c>
    </row>
    <row r="3820" spans="1:12" x14ac:dyDescent="0.45">
      <c r="A3820" t="s">
        <v>2046</v>
      </c>
      <c r="B3820">
        <v>2015</v>
      </c>
      <c r="C3820" t="s">
        <v>2009</v>
      </c>
      <c r="D3820">
        <v>0.52149999999999996</v>
      </c>
      <c r="E3820">
        <v>0.52149999999999996</v>
      </c>
      <c r="F3820">
        <v>0.52149999999999996</v>
      </c>
      <c r="G3820">
        <v>0.52149999999999996</v>
      </c>
      <c r="H3820">
        <v>0.52149999999999996</v>
      </c>
      <c r="I3820">
        <v>0.52149999999999996</v>
      </c>
      <c r="J3820">
        <v>0.52149999999999996</v>
      </c>
      <c r="K3820">
        <v>0.52149999999999996</v>
      </c>
      <c r="L3820">
        <v>0.52149999999999996</v>
      </c>
    </row>
    <row r="3821" spans="1:12" x14ac:dyDescent="0.45">
      <c r="A3821" t="s">
        <v>2046</v>
      </c>
      <c r="B3821">
        <v>2015</v>
      </c>
      <c r="C3821" t="s">
        <v>2010</v>
      </c>
      <c r="D3821">
        <v>0.14000000000000001</v>
      </c>
      <c r="E3821">
        <v>0.14000000000000001</v>
      </c>
      <c r="F3821">
        <v>0.14000000000000001</v>
      </c>
      <c r="G3821">
        <v>0.14000000000000001</v>
      </c>
      <c r="H3821">
        <v>0.14000000000000001</v>
      </c>
      <c r="I3821">
        <v>0.14000000000000001</v>
      </c>
      <c r="J3821">
        <v>0.14000000000000001</v>
      </c>
      <c r="K3821">
        <v>0.14000000000000001</v>
      </c>
      <c r="L3821">
        <v>0.14000000000000001</v>
      </c>
    </row>
    <row r="3822" spans="1:12" x14ac:dyDescent="0.45">
      <c r="A3822" t="s">
        <v>2046</v>
      </c>
      <c r="B3822">
        <v>2015</v>
      </c>
      <c r="C3822" t="s">
        <v>2011</v>
      </c>
      <c r="D3822">
        <v>2.8199999999999999E-2</v>
      </c>
      <c r="E3822">
        <v>2.8199999999999999E-2</v>
      </c>
      <c r="F3822">
        <v>2.8199999999999999E-2</v>
      </c>
      <c r="G3822">
        <v>2.8199999999999999E-2</v>
      </c>
      <c r="H3822">
        <v>2.8199999999999999E-2</v>
      </c>
      <c r="I3822">
        <v>2.8199999999999999E-2</v>
      </c>
      <c r="J3822">
        <v>2.8199999999999999E-2</v>
      </c>
      <c r="K3822">
        <v>2.8199999999999999E-2</v>
      </c>
      <c r="L3822">
        <v>2.8199999999999999E-2</v>
      </c>
    </row>
    <row r="3823" spans="1:12" x14ac:dyDescent="0.45">
      <c r="A3823" t="s">
        <v>2046</v>
      </c>
      <c r="B3823">
        <v>2015</v>
      </c>
      <c r="C3823" t="s">
        <v>2005</v>
      </c>
      <c r="D3823">
        <v>2.1589999999999998</v>
      </c>
      <c r="E3823">
        <v>2.1589999999999998</v>
      </c>
      <c r="F3823">
        <v>2.1589999999999998</v>
      </c>
      <c r="G3823">
        <v>2.1589999999999998</v>
      </c>
      <c r="H3823">
        <v>2.1589999999999998</v>
      </c>
      <c r="I3823">
        <v>2.1589999999999998</v>
      </c>
      <c r="J3823">
        <v>2.1589999999999998</v>
      </c>
      <c r="K3823">
        <v>2.1589999999999998</v>
      </c>
      <c r="L3823">
        <v>2.1589999999999998</v>
      </c>
    </row>
    <row r="3824" spans="1:12" x14ac:dyDescent="0.45">
      <c r="A3824" t="s">
        <v>2047</v>
      </c>
      <c r="B3824">
        <v>2015</v>
      </c>
      <c r="C3824" t="s">
        <v>2006</v>
      </c>
      <c r="D3824">
        <v>0.65069999999999995</v>
      </c>
      <c r="E3824">
        <v>0.65069999999999995</v>
      </c>
      <c r="F3824">
        <v>0.65069999999999995</v>
      </c>
      <c r="G3824">
        <v>0.65069999999999995</v>
      </c>
      <c r="H3824">
        <v>0.65069999999999995</v>
      </c>
      <c r="I3824">
        <v>0.65069999999999995</v>
      </c>
      <c r="J3824">
        <v>0.65069999999999995</v>
      </c>
      <c r="K3824">
        <v>0.65069999999999995</v>
      </c>
      <c r="L3824">
        <v>0.65069999999999995</v>
      </c>
    </row>
    <row r="3825" spans="1:12" x14ac:dyDescent="0.45">
      <c r="A3825" t="s">
        <v>2047</v>
      </c>
      <c r="B3825">
        <v>2015</v>
      </c>
      <c r="C3825" t="s">
        <v>2005</v>
      </c>
      <c r="D3825">
        <v>1.9614</v>
      </c>
      <c r="E3825">
        <v>1.9614</v>
      </c>
      <c r="F3825">
        <v>1.9614</v>
      </c>
      <c r="G3825">
        <v>1.9614</v>
      </c>
      <c r="H3825">
        <v>1.9614</v>
      </c>
      <c r="I3825">
        <v>1.9614</v>
      </c>
      <c r="J3825">
        <v>1.9614</v>
      </c>
      <c r="K3825">
        <v>1.9614</v>
      </c>
      <c r="L3825">
        <v>1.9614</v>
      </c>
    </row>
    <row r="3826" spans="1:12" x14ac:dyDescent="0.45">
      <c r="A3826" t="s">
        <v>2047</v>
      </c>
      <c r="B3826">
        <v>2015</v>
      </c>
      <c r="C3826" t="s">
        <v>2008</v>
      </c>
      <c r="D3826">
        <v>0.63260000000000005</v>
      </c>
      <c r="E3826">
        <v>0.63260000000000005</v>
      </c>
      <c r="F3826">
        <v>0.63260000000000005</v>
      </c>
      <c r="G3826">
        <v>0.63260000000000005</v>
      </c>
      <c r="H3826">
        <v>0.63260000000000005</v>
      </c>
      <c r="I3826">
        <v>0.63260000000000005</v>
      </c>
      <c r="J3826">
        <v>0.63260000000000005</v>
      </c>
      <c r="K3826">
        <v>0.63260000000000005</v>
      </c>
      <c r="L3826">
        <v>0.63260000000000005</v>
      </c>
    </row>
    <row r="3827" spans="1:12" x14ac:dyDescent="0.45">
      <c r="A3827" t="s">
        <v>2047</v>
      </c>
      <c r="B3827">
        <v>2015</v>
      </c>
      <c r="C3827" t="s">
        <v>2010</v>
      </c>
      <c r="D3827">
        <v>0.15340000000000001</v>
      </c>
      <c r="E3827">
        <v>0.15340000000000001</v>
      </c>
      <c r="F3827">
        <v>0.15340000000000001</v>
      </c>
      <c r="G3827">
        <v>0.15340000000000001</v>
      </c>
      <c r="H3827">
        <v>0.15340000000000001</v>
      </c>
      <c r="I3827">
        <v>0.15340000000000001</v>
      </c>
      <c r="J3827">
        <v>0.15340000000000001</v>
      </c>
      <c r="K3827">
        <v>0.15340000000000001</v>
      </c>
      <c r="L3827">
        <v>0.15340000000000001</v>
      </c>
    </row>
    <row r="3828" spans="1:12" x14ac:dyDescent="0.45">
      <c r="A3828" t="s">
        <v>2047</v>
      </c>
      <c r="B3828">
        <v>2015</v>
      </c>
      <c r="C3828" t="s">
        <v>2011</v>
      </c>
      <c r="D3828">
        <v>3.09E-2</v>
      </c>
      <c r="E3828">
        <v>3.09E-2</v>
      </c>
      <c r="F3828">
        <v>3.09E-2</v>
      </c>
      <c r="G3828">
        <v>3.09E-2</v>
      </c>
      <c r="H3828">
        <v>3.09E-2</v>
      </c>
      <c r="I3828">
        <v>3.09E-2</v>
      </c>
      <c r="J3828">
        <v>3.09E-2</v>
      </c>
      <c r="K3828">
        <v>3.09E-2</v>
      </c>
      <c r="L3828">
        <v>3.09E-2</v>
      </c>
    </row>
    <row r="3829" spans="1:12" x14ac:dyDescent="0.45">
      <c r="A3829" t="s">
        <v>2047</v>
      </c>
      <c r="B3829">
        <v>2015</v>
      </c>
      <c r="C3829" t="s">
        <v>2009</v>
      </c>
      <c r="D3829">
        <v>0.45479999999999998</v>
      </c>
      <c r="E3829">
        <v>0.45479999999999998</v>
      </c>
      <c r="F3829">
        <v>0.45479999999999998</v>
      </c>
      <c r="G3829">
        <v>0.45479999999999998</v>
      </c>
      <c r="H3829">
        <v>0.45479999999999998</v>
      </c>
      <c r="I3829">
        <v>0.45479999999999998</v>
      </c>
      <c r="J3829">
        <v>0.45479999999999998</v>
      </c>
      <c r="K3829">
        <v>0.45479999999999998</v>
      </c>
      <c r="L3829">
        <v>0.45479999999999998</v>
      </c>
    </row>
    <row r="3830" spans="1:12" x14ac:dyDescent="0.45">
      <c r="A3830" t="s">
        <v>2047</v>
      </c>
      <c r="B3830">
        <v>2015</v>
      </c>
      <c r="C3830" t="s">
        <v>2007</v>
      </c>
      <c r="D3830">
        <v>3.9100000000000003E-2</v>
      </c>
      <c r="E3830">
        <v>3.9100000000000003E-2</v>
      </c>
      <c r="F3830">
        <v>3.9100000000000003E-2</v>
      </c>
      <c r="G3830">
        <v>3.9100000000000003E-2</v>
      </c>
      <c r="H3830">
        <v>3.9100000000000003E-2</v>
      </c>
      <c r="I3830">
        <v>3.9100000000000003E-2</v>
      </c>
      <c r="J3830">
        <v>3.9100000000000003E-2</v>
      </c>
      <c r="K3830">
        <v>3.9100000000000003E-2</v>
      </c>
      <c r="L3830">
        <v>3.9100000000000003E-2</v>
      </c>
    </row>
    <row r="3831" spans="1:12" x14ac:dyDescent="0.45">
      <c r="A3831" t="s">
        <v>2048</v>
      </c>
      <c r="B3831">
        <v>2015</v>
      </c>
      <c r="C3831" t="s">
        <v>2005</v>
      </c>
      <c r="D3831">
        <v>6.0837000000000003</v>
      </c>
      <c r="E3831">
        <v>6.0837000000000003</v>
      </c>
      <c r="F3831">
        <v>6.0837000000000003</v>
      </c>
      <c r="G3831">
        <v>6.0837000000000003</v>
      </c>
      <c r="H3831">
        <v>6.0837000000000003</v>
      </c>
      <c r="I3831">
        <v>6.0837000000000003</v>
      </c>
      <c r="J3831">
        <v>6.0837000000000003</v>
      </c>
      <c r="K3831">
        <v>6.0837000000000003</v>
      </c>
      <c r="L3831">
        <v>6.0837000000000003</v>
      </c>
    </row>
    <row r="3832" spans="1:12" x14ac:dyDescent="0.45">
      <c r="A3832" t="s">
        <v>2048</v>
      </c>
      <c r="B3832">
        <v>2015</v>
      </c>
      <c r="C3832" t="s">
        <v>2006</v>
      </c>
      <c r="D3832">
        <v>2.0059</v>
      </c>
      <c r="E3832">
        <v>2.0059</v>
      </c>
      <c r="F3832">
        <v>2.0059</v>
      </c>
      <c r="G3832">
        <v>2.0059</v>
      </c>
      <c r="H3832">
        <v>2.0059</v>
      </c>
      <c r="I3832">
        <v>2.0059</v>
      </c>
      <c r="J3832">
        <v>2.0059</v>
      </c>
      <c r="K3832">
        <v>2.0059</v>
      </c>
      <c r="L3832">
        <v>2.0059</v>
      </c>
    </row>
    <row r="3833" spans="1:12" x14ac:dyDescent="0.45">
      <c r="A3833" t="s">
        <v>2048</v>
      </c>
      <c r="B3833">
        <v>2015</v>
      </c>
      <c r="C3833" t="s">
        <v>2008</v>
      </c>
      <c r="D3833">
        <v>2.0036</v>
      </c>
      <c r="E3833">
        <v>2.0036</v>
      </c>
      <c r="F3833">
        <v>2.0036</v>
      </c>
      <c r="G3833">
        <v>2.0036</v>
      </c>
      <c r="H3833">
        <v>2.0036</v>
      </c>
      <c r="I3833">
        <v>2.0036</v>
      </c>
      <c r="J3833">
        <v>2.0036</v>
      </c>
      <c r="K3833">
        <v>2.0036</v>
      </c>
      <c r="L3833">
        <v>2.0036</v>
      </c>
    </row>
    <row r="3834" spans="1:12" x14ac:dyDescent="0.45">
      <c r="A3834" t="s">
        <v>2048</v>
      </c>
      <c r="B3834">
        <v>2015</v>
      </c>
      <c r="C3834" t="s">
        <v>2011</v>
      </c>
      <c r="D3834">
        <v>9.7799999999999998E-2</v>
      </c>
      <c r="E3834">
        <v>9.7799999999999998E-2</v>
      </c>
      <c r="F3834">
        <v>9.7799999999999998E-2</v>
      </c>
      <c r="G3834">
        <v>9.7799999999999998E-2</v>
      </c>
      <c r="H3834">
        <v>9.7799999999999998E-2</v>
      </c>
      <c r="I3834">
        <v>9.7799999999999998E-2</v>
      </c>
      <c r="J3834">
        <v>9.7799999999999998E-2</v>
      </c>
      <c r="K3834">
        <v>9.7799999999999998E-2</v>
      </c>
      <c r="L3834">
        <v>9.7799999999999998E-2</v>
      </c>
    </row>
    <row r="3835" spans="1:12" x14ac:dyDescent="0.45">
      <c r="A3835" t="s">
        <v>2048</v>
      </c>
      <c r="B3835">
        <v>2015</v>
      </c>
      <c r="C3835" t="s">
        <v>2009</v>
      </c>
      <c r="D3835">
        <v>1.3668</v>
      </c>
      <c r="E3835">
        <v>1.3668</v>
      </c>
      <c r="F3835">
        <v>1.3668</v>
      </c>
      <c r="G3835">
        <v>1.3668</v>
      </c>
      <c r="H3835">
        <v>1.3668</v>
      </c>
      <c r="I3835">
        <v>1.3668</v>
      </c>
      <c r="J3835">
        <v>1.3668</v>
      </c>
      <c r="K3835">
        <v>1.3668</v>
      </c>
      <c r="L3835">
        <v>1.3668</v>
      </c>
    </row>
    <row r="3836" spans="1:12" x14ac:dyDescent="0.45">
      <c r="A3836" t="s">
        <v>2048</v>
      </c>
      <c r="B3836">
        <v>2015</v>
      </c>
      <c r="C3836" t="s">
        <v>2010</v>
      </c>
      <c r="D3836">
        <v>0.48580000000000001</v>
      </c>
      <c r="E3836">
        <v>0.48580000000000001</v>
      </c>
      <c r="F3836">
        <v>0.48580000000000001</v>
      </c>
      <c r="G3836">
        <v>0.48580000000000001</v>
      </c>
      <c r="H3836">
        <v>0.48580000000000001</v>
      </c>
      <c r="I3836">
        <v>0.48580000000000001</v>
      </c>
      <c r="J3836">
        <v>0.48580000000000001</v>
      </c>
      <c r="K3836">
        <v>0.48580000000000001</v>
      </c>
      <c r="L3836">
        <v>0.48580000000000001</v>
      </c>
    </row>
    <row r="3837" spans="1:12" x14ac:dyDescent="0.45">
      <c r="A3837" t="s">
        <v>2048</v>
      </c>
      <c r="B3837">
        <v>2015</v>
      </c>
      <c r="C3837" t="s">
        <v>2007</v>
      </c>
      <c r="D3837">
        <v>0.12379999999999999</v>
      </c>
      <c r="E3837">
        <v>0.12379999999999999</v>
      </c>
      <c r="F3837">
        <v>0.12379999999999999</v>
      </c>
      <c r="G3837">
        <v>0.12379999999999999</v>
      </c>
      <c r="H3837">
        <v>0.12379999999999999</v>
      </c>
      <c r="I3837">
        <v>0.12379999999999999</v>
      </c>
      <c r="J3837">
        <v>0.12379999999999999</v>
      </c>
      <c r="K3837">
        <v>0.12379999999999999</v>
      </c>
      <c r="L3837">
        <v>0.12379999999999999</v>
      </c>
    </row>
    <row r="3838" spans="1:12" x14ac:dyDescent="0.45">
      <c r="A3838" t="s">
        <v>2049</v>
      </c>
      <c r="B3838">
        <v>2015</v>
      </c>
      <c r="C3838" t="s">
        <v>2006</v>
      </c>
      <c r="D3838">
        <v>0.17</v>
      </c>
      <c r="E3838">
        <v>0.17</v>
      </c>
      <c r="F3838">
        <v>0.17</v>
      </c>
      <c r="G3838">
        <v>0.17</v>
      </c>
      <c r="H3838">
        <v>0.17</v>
      </c>
      <c r="I3838">
        <v>0.17</v>
      </c>
      <c r="J3838">
        <v>0.17</v>
      </c>
      <c r="K3838">
        <v>0.17</v>
      </c>
      <c r="L3838">
        <v>0.17</v>
      </c>
    </row>
    <row r="3839" spans="1:12" x14ac:dyDescent="0.45">
      <c r="A3839" t="s">
        <v>2049</v>
      </c>
      <c r="B3839">
        <v>2015</v>
      </c>
      <c r="C3839" t="s">
        <v>2011</v>
      </c>
      <c r="D3839">
        <v>8.8000000000000005E-3</v>
      </c>
      <c r="E3839">
        <v>8.8000000000000005E-3</v>
      </c>
      <c r="F3839">
        <v>8.8000000000000005E-3</v>
      </c>
      <c r="G3839">
        <v>8.8000000000000005E-3</v>
      </c>
      <c r="H3839">
        <v>8.8000000000000005E-3</v>
      </c>
      <c r="I3839">
        <v>8.8000000000000005E-3</v>
      </c>
      <c r="J3839">
        <v>8.8000000000000005E-3</v>
      </c>
      <c r="K3839">
        <v>8.8000000000000005E-3</v>
      </c>
      <c r="L3839">
        <v>8.8000000000000005E-3</v>
      </c>
    </row>
    <row r="3840" spans="1:12" x14ac:dyDescent="0.45">
      <c r="A3840" t="s">
        <v>2049</v>
      </c>
      <c r="B3840">
        <v>2015</v>
      </c>
      <c r="C3840" t="s">
        <v>2008</v>
      </c>
      <c r="D3840">
        <v>0.17960000000000001</v>
      </c>
      <c r="E3840">
        <v>0.17960000000000001</v>
      </c>
      <c r="F3840">
        <v>0.17960000000000001</v>
      </c>
      <c r="G3840">
        <v>0.17960000000000001</v>
      </c>
      <c r="H3840">
        <v>0.17960000000000001</v>
      </c>
      <c r="I3840">
        <v>0.17960000000000001</v>
      </c>
      <c r="J3840">
        <v>0.17960000000000001</v>
      </c>
      <c r="K3840">
        <v>0.17960000000000001</v>
      </c>
      <c r="L3840">
        <v>0.17960000000000001</v>
      </c>
    </row>
    <row r="3841" spans="1:12" x14ac:dyDescent="0.45">
      <c r="A3841" t="s">
        <v>2049</v>
      </c>
      <c r="B3841">
        <v>2015</v>
      </c>
      <c r="C3841" t="s">
        <v>2009</v>
      </c>
      <c r="D3841">
        <v>0.11799999999999999</v>
      </c>
      <c r="E3841">
        <v>0.11799999999999999</v>
      </c>
      <c r="F3841">
        <v>0.11799999999999999</v>
      </c>
      <c r="G3841">
        <v>0.11799999999999999</v>
      </c>
      <c r="H3841">
        <v>0.11799999999999999</v>
      </c>
      <c r="I3841">
        <v>0.11799999999999999</v>
      </c>
      <c r="J3841">
        <v>0.11799999999999999</v>
      </c>
      <c r="K3841">
        <v>0.11799999999999999</v>
      </c>
      <c r="L3841">
        <v>0.11799999999999999</v>
      </c>
    </row>
    <row r="3842" spans="1:12" x14ac:dyDescent="0.45">
      <c r="A3842" t="s">
        <v>2049</v>
      </c>
      <c r="B3842">
        <v>2015</v>
      </c>
      <c r="C3842" t="s">
        <v>2010</v>
      </c>
      <c r="D3842">
        <v>4.36E-2</v>
      </c>
      <c r="E3842">
        <v>4.36E-2</v>
      </c>
      <c r="F3842">
        <v>4.36E-2</v>
      </c>
      <c r="G3842">
        <v>4.36E-2</v>
      </c>
      <c r="H3842">
        <v>4.36E-2</v>
      </c>
      <c r="I3842">
        <v>4.36E-2</v>
      </c>
      <c r="J3842">
        <v>4.36E-2</v>
      </c>
      <c r="K3842">
        <v>4.36E-2</v>
      </c>
      <c r="L3842">
        <v>4.36E-2</v>
      </c>
    </row>
    <row r="3843" spans="1:12" x14ac:dyDescent="0.45">
      <c r="A3843" t="s">
        <v>2049</v>
      </c>
      <c r="B3843">
        <v>2015</v>
      </c>
      <c r="C3843" t="s">
        <v>2005</v>
      </c>
      <c r="D3843">
        <v>0.53110000000000002</v>
      </c>
      <c r="E3843">
        <v>0.53110000000000002</v>
      </c>
      <c r="F3843">
        <v>0.53110000000000002</v>
      </c>
      <c r="G3843">
        <v>0.53110000000000002</v>
      </c>
      <c r="H3843">
        <v>0.53110000000000002</v>
      </c>
      <c r="I3843">
        <v>0.53110000000000002</v>
      </c>
      <c r="J3843">
        <v>0.53110000000000002</v>
      </c>
      <c r="K3843">
        <v>0.53110000000000002</v>
      </c>
      <c r="L3843">
        <v>0.53110000000000002</v>
      </c>
    </row>
    <row r="3844" spans="1:12" x14ac:dyDescent="0.45">
      <c r="A3844" t="s">
        <v>2049</v>
      </c>
      <c r="B3844">
        <v>2015</v>
      </c>
      <c r="C3844" t="s">
        <v>2007</v>
      </c>
      <c r="D3844">
        <v>1.11E-2</v>
      </c>
      <c r="E3844">
        <v>1.11E-2</v>
      </c>
      <c r="F3844">
        <v>1.11E-2</v>
      </c>
      <c r="G3844">
        <v>1.11E-2</v>
      </c>
      <c r="H3844">
        <v>1.11E-2</v>
      </c>
      <c r="I3844">
        <v>1.11E-2</v>
      </c>
      <c r="J3844">
        <v>1.11E-2</v>
      </c>
      <c r="K3844">
        <v>1.11E-2</v>
      </c>
      <c r="L3844">
        <v>1.11E-2</v>
      </c>
    </row>
    <row r="3845" spans="1:12" x14ac:dyDescent="0.45">
      <c r="A3845" t="s">
        <v>2050</v>
      </c>
      <c r="B3845">
        <v>2015</v>
      </c>
      <c r="C3845" t="s">
        <v>2008</v>
      </c>
      <c r="D3845">
        <v>0.73170000000000002</v>
      </c>
      <c r="E3845">
        <v>0.73170000000000002</v>
      </c>
      <c r="F3845">
        <v>0.73170000000000002</v>
      </c>
      <c r="G3845">
        <v>0.73170000000000002</v>
      </c>
      <c r="H3845">
        <v>0.73170000000000002</v>
      </c>
      <c r="I3845">
        <v>0.73170000000000002</v>
      </c>
      <c r="J3845">
        <v>0.73170000000000002</v>
      </c>
      <c r="K3845">
        <v>0.73170000000000002</v>
      </c>
      <c r="L3845">
        <v>0.73170000000000002</v>
      </c>
    </row>
    <row r="3846" spans="1:12" x14ac:dyDescent="0.45">
      <c r="A3846" t="s">
        <v>2050</v>
      </c>
      <c r="B3846">
        <v>2015</v>
      </c>
      <c r="C3846" t="s">
        <v>2005</v>
      </c>
      <c r="D3846">
        <v>2.5718999999999999</v>
      </c>
      <c r="E3846">
        <v>2.5718999999999999</v>
      </c>
      <c r="F3846">
        <v>2.5718999999999999</v>
      </c>
      <c r="G3846">
        <v>2.5718999999999999</v>
      </c>
      <c r="H3846">
        <v>2.5718999999999999</v>
      </c>
      <c r="I3846">
        <v>2.5718999999999999</v>
      </c>
      <c r="J3846">
        <v>2.5718999999999999</v>
      </c>
      <c r="K3846">
        <v>2.5718999999999999</v>
      </c>
      <c r="L3846">
        <v>2.5718999999999999</v>
      </c>
    </row>
    <row r="3847" spans="1:12" x14ac:dyDescent="0.45">
      <c r="A3847" t="s">
        <v>2050</v>
      </c>
      <c r="B3847">
        <v>2015</v>
      </c>
      <c r="C3847" t="s">
        <v>2010</v>
      </c>
      <c r="D3847">
        <v>0.1774</v>
      </c>
      <c r="E3847">
        <v>0.1774</v>
      </c>
      <c r="F3847">
        <v>0.1774</v>
      </c>
      <c r="G3847">
        <v>0.1774</v>
      </c>
      <c r="H3847">
        <v>0.1774</v>
      </c>
      <c r="I3847">
        <v>0.1774</v>
      </c>
      <c r="J3847">
        <v>0.1774</v>
      </c>
      <c r="K3847">
        <v>0.1774</v>
      </c>
      <c r="L3847">
        <v>0.1774</v>
      </c>
    </row>
    <row r="3848" spans="1:12" x14ac:dyDescent="0.45">
      <c r="A3848" t="s">
        <v>2050</v>
      </c>
      <c r="B3848">
        <v>2015</v>
      </c>
      <c r="C3848" t="s">
        <v>2006</v>
      </c>
      <c r="D3848">
        <v>0.91110000000000002</v>
      </c>
      <c r="E3848">
        <v>0.91110000000000002</v>
      </c>
      <c r="F3848">
        <v>0.91110000000000002</v>
      </c>
      <c r="G3848">
        <v>0.91110000000000002</v>
      </c>
      <c r="H3848">
        <v>0.91110000000000002</v>
      </c>
      <c r="I3848">
        <v>0.91110000000000002</v>
      </c>
      <c r="J3848">
        <v>0.91110000000000002</v>
      </c>
      <c r="K3848">
        <v>0.91110000000000002</v>
      </c>
      <c r="L3848">
        <v>0.91110000000000002</v>
      </c>
    </row>
    <row r="3849" spans="1:12" x14ac:dyDescent="0.45">
      <c r="A3849" t="s">
        <v>2050</v>
      </c>
      <c r="B3849">
        <v>2015</v>
      </c>
      <c r="C3849" t="s">
        <v>2011</v>
      </c>
      <c r="D3849">
        <v>3.5700000000000003E-2</v>
      </c>
      <c r="E3849">
        <v>3.5700000000000003E-2</v>
      </c>
      <c r="F3849">
        <v>3.5700000000000003E-2</v>
      </c>
      <c r="G3849">
        <v>3.5700000000000003E-2</v>
      </c>
      <c r="H3849">
        <v>3.5700000000000003E-2</v>
      </c>
      <c r="I3849">
        <v>3.5700000000000003E-2</v>
      </c>
      <c r="J3849">
        <v>3.5700000000000003E-2</v>
      </c>
      <c r="K3849">
        <v>3.5700000000000003E-2</v>
      </c>
      <c r="L3849">
        <v>3.5700000000000003E-2</v>
      </c>
    </row>
    <row r="3850" spans="1:12" x14ac:dyDescent="0.45">
      <c r="A3850" t="s">
        <v>2050</v>
      </c>
      <c r="B3850">
        <v>2015</v>
      </c>
      <c r="C3850" t="s">
        <v>2007</v>
      </c>
      <c r="D3850">
        <v>4.5199999999999997E-2</v>
      </c>
      <c r="E3850">
        <v>4.5199999999999997E-2</v>
      </c>
      <c r="F3850">
        <v>4.5199999999999997E-2</v>
      </c>
      <c r="G3850">
        <v>4.5199999999999997E-2</v>
      </c>
      <c r="H3850">
        <v>4.5199999999999997E-2</v>
      </c>
      <c r="I3850">
        <v>4.5199999999999997E-2</v>
      </c>
      <c r="J3850">
        <v>4.5199999999999997E-2</v>
      </c>
      <c r="K3850">
        <v>4.5199999999999997E-2</v>
      </c>
      <c r="L3850">
        <v>4.5199999999999997E-2</v>
      </c>
    </row>
    <row r="3851" spans="1:12" x14ac:dyDescent="0.45">
      <c r="A3851" t="s">
        <v>2050</v>
      </c>
      <c r="B3851">
        <v>2015</v>
      </c>
      <c r="C3851" t="s">
        <v>2009</v>
      </c>
      <c r="D3851">
        <v>0.67059999999999997</v>
      </c>
      <c r="E3851">
        <v>0.67059999999999997</v>
      </c>
      <c r="F3851">
        <v>0.67059999999999997</v>
      </c>
      <c r="G3851">
        <v>0.67059999999999997</v>
      </c>
      <c r="H3851">
        <v>0.67059999999999997</v>
      </c>
      <c r="I3851">
        <v>0.67059999999999997</v>
      </c>
      <c r="J3851">
        <v>0.67059999999999997</v>
      </c>
      <c r="K3851">
        <v>0.67059999999999997</v>
      </c>
      <c r="L3851">
        <v>0.67059999999999997</v>
      </c>
    </row>
    <row r="3852" spans="1:12" x14ac:dyDescent="0.45">
      <c r="A3852" t="s">
        <v>2051</v>
      </c>
      <c r="B3852">
        <v>2015</v>
      </c>
      <c r="C3852" t="s">
        <v>2005</v>
      </c>
      <c r="D3852">
        <v>0.44280000000000003</v>
      </c>
      <c r="E3852">
        <v>0.44280000000000003</v>
      </c>
      <c r="F3852">
        <v>0.44280000000000003</v>
      </c>
      <c r="G3852">
        <v>0.44280000000000003</v>
      </c>
      <c r="H3852">
        <v>0.44280000000000003</v>
      </c>
      <c r="I3852">
        <v>0.44280000000000003</v>
      </c>
      <c r="J3852">
        <v>0.44280000000000003</v>
      </c>
      <c r="K3852">
        <v>0.44280000000000003</v>
      </c>
      <c r="L3852">
        <v>0.44280000000000003</v>
      </c>
    </row>
    <row r="3853" spans="1:12" x14ac:dyDescent="0.45">
      <c r="A3853" t="s">
        <v>2051</v>
      </c>
      <c r="B3853">
        <v>2015</v>
      </c>
      <c r="C3853" t="s">
        <v>2006</v>
      </c>
      <c r="D3853">
        <v>0.16439999999999999</v>
      </c>
      <c r="E3853">
        <v>0.16439999999999999</v>
      </c>
      <c r="F3853">
        <v>0.16439999999999999</v>
      </c>
      <c r="G3853">
        <v>0.16439999999999999</v>
      </c>
      <c r="H3853">
        <v>0.16439999999999999</v>
      </c>
      <c r="I3853">
        <v>0.16439999999999999</v>
      </c>
      <c r="J3853">
        <v>0.16439999999999999</v>
      </c>
      <c r="K3853">
        <v>0.16439999999999999</v>
      </c>
      <c r="L3853">
        <v>0.16439999999999999</v>
      </c>
    </row>
    <row r="3854" spans="1:12" x14ac:dyDescent="0.45">
      <c r="A3854" t="s">
        <v>2051</v>
      </c>
      <c r="B3854">
        <v>2015</v>
      </c>
      <c r="C3854" t="s">
        <v>2009</v>
      </c>
      <c r="D3854">
        <v>0.1085</v>
      </c>
      <c r="E3854">
        <v>0.1085</v>
      </c>
      <c r="F3854">
        <v>0.1085</v>
      </c>
      <c r="G3854">
        <v>0.1085</v>
      </c>
      <c r="H3854">
        <v>0.1085</v>
      </c>
      <c r="I3854">
        <v>0.1085</v>
      </c>
      <c r="J3854">
        <v>0.1085</v>
      </c>
      <c r="K3854">
        <v>0.1085</v>
      </c>
      <c r="L3854">
        <v>0.1085</v>
      </c>
    </row>
    <row r="3855" spans="1:12" x14ac:dyDescent="0.45">
      <c r="A3855" t="s">
        <v>2051</v>
      </c>
      <c r="B3855">
        <v>2015</v>
      </c>
      <c r="C3855" t="s">
        <v>2008</v>
      </c>
      <c r="D3855">
        <v>0.12559999999999999</v>
      </c>
      <c r="E3855">
        <v>0.12559999999999999</v>
      </c>
      <c r="F3855">
        <v>0.12559999999999999</v>
      </c>
      <c r="G3855">
        <v>0.12559999999999999</v>
      </c>
      <c r="H3855">
        <v>0.12559999999999999</v>
      </c>
      <c r="I3855">
        <v>0.12559999999999999</v>
      </c>
      <c r="J3855">
        <v>0.12559999999999999</v>
      </c>
      <c r="K3855">
        <v>0.12559999999999999</v>
      </c>
      <c r="L3855">
        <v>0.12559999999999999</v>
      </c>
    </row>
    <row r="3856" spans="1:12" x14ac:dyDescent="0.45">
      <c r="A3856" t="s">
        <v>2051</v>
      </c>
      <c r="B3856">
        <v>2015</v>
      </c>
      <c r="C3856" t="s">
        <v>2007</v>
      </c>
      <c r="D3856">
        <v>7.7999999999999996E-3</v>
      </c>
      <c r="E3856">
        <v>7.7999999999999996E-3</v>
      </c>
      <c r="F3856">
        <v>7.7999999999999996E-3</v>
      </c>
      <c r="G3856">
        <v>7.7999999999999996E-3</v>
      </c>
      <c r="H3856">
        <v>7.7999999999999996E-3</v>
      </c>
      <c r="I3856">
        <v>7.7999999999999996E-3</v>
      </c>
      <c r="J3856">
        <v>7.7999999999999996E-3</v>
      </c>
      <c r="K3856">
        <v>7.7999999999999996E-3</v>
      </c>
      <c r="L3856">
        <v>7.7999999999999996E-3</v>
      </c>
    </row>
    <row r="3857" spans="1:12" x14ac:dyDescent="0.45">
      <c r="A3857" t="s">
        <v>2051</v>
      </c>
      <c r="B3857">
        <v>2015</v>
      </c>
      <c r="C3857" t="s">
        <v>2011</v>
      </c>
      <c r="D3857">
        <v>6.1000000000000004E-3</v>
      </c>
      <c r="E3857">
        <v>6.1000000000000004E-3</v>
      </c>
      <c r="F3857">
        <v>6.1000000000000004E-3</v>
      </c>
      <c r="G3857">
        <v>6.1000000000000004E-3</v>
      </c>
      <c r="H3857">
        <v>6.1000000000000004E-3</v>
      </c>
      <c r="I3857">
        <v>6.1000000000000004E-3</v>
      </c>
      <c r="J3857">
        <v>6.1000000000000004E-3</v>
      </c>
      <c r="K3857">
        <v>6.1000000000000004E-3</v>
      </c>
      <c r="L3857">
        <v>6.1000000000000004E-3</v>
      </c>
    </row>
    <row r="3858" spans="1:12" x14ac:dyDescent="0.45">
      <c r="A3858" t="s">
        <v>2051</v>
      </c>
      <c r="B3858">
        <v>2015</v>
      </c>
      <c r="C3858" t="s">
        <v>2010</v>
      </c>
      <c r="D3858">
        <v>3.0499999999999999E-2</v>
      </c>
      <c r="E3858">
        <v>3.0499999999999999E-2</v>
      </c>
      <c r="F3858">
        <v>3.0499999999999999E-2</v>
      </c>
      <c r="G3858">
        <v>3.0499999999999999E-2</v>
      </c>
      <c r="H3858">
        <v>3.0499999999999999E-2</v>
      </c>
      <c r="I3858">
        <v>3.0499999999999999E-2</v>
      </c>
      <c r="J3858">
        <v>3.0499999999999999E-2</v>
      </c>
      <c r="K3858">
        <v>3.0499999999999999E-2</v>
      </c>
      <c r="L3858">
        <v>3.0499999999999999E-2</v>
      </c>
    </row>
    <row r="3859" spans="1:12" x14ac:dyDescent="0.45">
      <c r="A3859" t="s">
        <v>2052</v>
      </c>
      <c r="B3859">
        <v>2015</v>
      </c>
      <c r="C3859" t="s">
        <v>2005</v>
      </c>
      <c r="D3859">
        <v>3.6070000000000002</v>
      </c>
      <c r="E3859">
        <v>3.6070000000000002</v>
      </c>
      <c r="F3859">
        <v>3.6070000000000002</v>
      </c>
      <c r="G3859">
        <v>3.6070000000000002</v>
      </c>
      <c r="H3859">
        <v>3.6070000000000002</v>
      </c>
      <c r="I3859">
        <v>3.6070000000000002</v>
      </c>
      <c r="J3859">
        <v>3.6070000000000002</v>
      </c>
      <c r="K3859">
        <v>3.6070000000000002</v>
      </c>
      <c r="L3859">
        <v>3.6070000000000002</v>
      </c>
    </row>
    <row r="3860" spans="1:12" x14ac:dyDescent="0.45">
      <c r="A3860" t="s">
        <v>2052</v>
      </c>
      <c r="B3860">
        <v>2015</v>
      </c>
      <c r="C3860" t="s">
        <v>2008</v>
      </c>
      <c r="D3860">
        <v>1.0248999999999999</v>
      </c>
      <c r="E3860">
        <v>1.0248999999999999</v>
      </c>
      <c r="F3860">
        <v>1.0248999999999999</v>
      </c>
      <c r="G3860">
        <v>1.0248999999999999</v>
      </c>
      <c r="H3860">
        <v>1.0248999999999999</v>
      </c>
      <c r="I3860">
        <v>1.0248999999999999</v>
      </c>
      <c r="J3860">
        <v>1.0248999999999999</v>
      </c>
      <c r="K3860">
        <v>1.0248999999999999</v>
      </c>
      <c r="L3860">
        <v>1.0248999999999999</v>
      </c>
    </row>
    <row r="3861" spans="1:12" x14ac:dyDescent="0.45">
      <c r="A3861" t="s">
        <v>2052</v>
      </c>
      <c r="B3861">
        <v>2015</v>
      </c>
      <c r="C3861" t="s">
        <v>2006</v>
      </c>
      <c r="D3861">
        <v>1.3204</v>
      </c>
      <c r="E3861">
        <v>1.3204</v>
      </c>
      <c r="F3861">
        <v>1.3204</v>
      </c>
      <c r="G3861">
        <v>1.3204</v>
      </c>
      <c r="H3861">
        <v>1.3204</v>
      </c>
      <c r="I3861">
        <v>1.3204</v>
      </c>
      <c r="J3861">
        <v>1.3204</v>
      </c>
      <c r="K3861">
        <v>1.3204</v>
      </c>
      <c r="L3861">
        <v>1.3204</v>
      </c>
    </row>
    <row r="3862" spans="1:12" x14ac:dyDescent="0.45">
      <c r="A3862" t="s">
        <v>2052</v>
      </c>
      <c r="B3862">
        <v>2015</v>
      </c>
      <c r="C3862" t="s">
        <v>2009</v>
      </c>
      <c r="D3862">
        <v>0.89980000000000004</v>
      </c>
      <c r="E3862">
        <v>0.89980000000000004</v>
      </c>
      <c r="F3862">
        <v>0.89980000000000004</v>
      </c>
      <c r="G3862">
        <v>0.89980000000000004</v>
      </c>
      <c r="H3862">
        <v>0.89980000000000004</v>
      </c>
      <c r="I3862">
        <v>0.89980000000000004</v>
      </c>
      <c r="J3862">
        <v>0.89980000000000004</v>
      </c>
      <c r="K3862">
        <v>0.89980000000000004</v>
      </c>
      <c r="L3862">
        <v>0.89980000000000004</v>
      </c>
    </row>
    <row r="3863" spans="1:12" x14ac:dyDescent="0.45">
      <c r="A3863" t="s">
        <v>2052</v>
      </c>
      <c r="B3863">
        <v>2015</v>
      </c>
      <c r="C3863" t="s">
        <v>2011</v>
      </c>
      <c r="D3863">
        <v>0.05</v>
      </c>
      <c r="E3863">
        <v>0.05</v>
      </c>
      <c r="F3863">
        <v>0.05</v>
      </c>
      <c r="G3863">
        <v>0.05</v>
      </c>
      <c r="H3863">
        <v>0.05</v>
      </c>
      <c r="I3863">
        <v>0.05</v>
      </c>
      <c r="J3863">
        <v>0.05</v>
      </c>
      <c r="K3863">
        <v>0.05</v>
      </c>
      <c r="L3863">
        <v>0.05</v>
      </c>
    </row>
    <row r="3864" spans="1:12" x14ac:dyDescent="0.45">
      <c r="A3864" t="s">
        <v>2052</v>
      </c>
      <c r="B3864">
        <v>2015</v>
      </c>
      <c r="C3864" t="s">
        <v>2007</v>
      </c>
      <c r="D3864">
        <v>6.3299999999999995E-2</v>
      </c>
      <c r="E3864">
        <v>6.3299999999999995E-2</v>
      </c>
      <c r="F3864">
        <v>6.3299999999999995E-2</v>
      </c>
      <c r="G3864">
        <v>6.3299999999999995E-2</v>
      </c>
      <c r="H3864">
        <v>6.3299999999999995E-2</v>
      </c>
      <c r="I3864">
        <v>6.3299999999999995E-2</v>
      </c>
      <c r="J3864">
        <v>6.3299999999999995E-2</v>
      </c>
      <c r="K3864">
        <v>6.3299999999999995E-2</v>
      </c>
      <c r="L3864">
        <v>6.3299999999999995E-2</v>
      </c>
    </row>
    <row r="3865" spans="1:12" x14ac:dyDescent="0.45">
      <c r="A3865" t="s">
        <v>2052</v>
      </c>
      <c r="B3865">
        <v>2015</v>
      </c>
      <c r="C3865" t="s">
        <v>2010</v>
      </c>
      <c r="D3865">
        <v>0.2485</v>
      </c>
      <c r="E3865">
        <v>0.2485</v>
      </c>
      <c r="F3865">
        <v>0.2485</v>
      </c>
      <c r="G3865">
        <v>0.2485</v>
      </c>
      <c r="H3865">
        <v>0.2485</v>
      </c>
      <c r="I3865">
        <v>0.2485</v>
      </c>
      <c r="J3865">
        <v>0.2485</v>
      </c>
      <c r="K3865">
        <v>0.2485</v>
      </c>
      <c r="L3865">
        <v>0.2485</v>
      </c>
    </row>
    <row r="3866" spans="1:12" x14ac:dyDescent="0.45">
      <c r="A3866" t="s">
        <v>2053</v>
      </c>
      <c r="B3866">
        <v>2015</v>
      </c>
      <c r="C3866" t="s">
        <v>2007</v>
      </c>
      <c r="D3866">
        <v>0.25879999999999997</v>
      </c>
      <c r="E3866">
        <v>0.25879999999999997</v>
      </c>
      <c r="F3866">
        <v>0.25879999999999997</v>
      </c>
      <c r="G3866">
        <v>0.25879999999999997</v>
      </c>
      <c r="H3866">
        <v>0.25879999999999997</v>
      </c>
      <c r="I3866">
        <v>0.25879999999999997</v>
      </c>
      <c r="J3866">
        <v>0.25879999999999997</v>
      </c>
      <c r="K3866">
        <v>0.25879999999999997</v>
      </c>
      <c r="L3866">
        <v>0.25879999999999997</v>
      </c>
    </row>
    <row r="3867" spans="1:12" x14ac:dyDescent="0.45">
      <c r="A3867" t="s">
        <v>2053</v>
      </c>
      <c r="B3867">
        <v>2015</v>
      </c>
      <c r="C3867" t="s">
        <v>2005</v>
      </c>
      <c r="D3867">
        <v>13.8177</v>
      </c>
      <c r="E3867">
        <v>13.8177</v>
      </c>
      <c r="F3867">
        <v>13.8177</v>
      </c>
      <c r="G3867">
        <v>13.8177</v>
      </c>
      <c r="H3867">
        <v>13.8177</v>
      </c>
      <c r="I3867">
        <v>13.8177</v>
      </c>
      <c r="J3867">
        <v>13.8177</v>
      </c>
      <c r="K3867">
        <v>13.8177</v>
      </c>
      <c r="L3867">
        <v>13.8177</v>
      </c>
    </row>
    <row r="3868" spans="1:12" x14ac:dyDescent="0.45">
      <c r="A3868" t="s">
        <v>2053</v>
      </c>
      <c r="B3868">
        <v>2015</v>
      </c>
      <c r="C3868" t="s">
        <v>2009</v>
      </c>
      <c r="D3868">
        <v>3.4540999999999999</v>
      </c>
      <c r="E3868">
        <v>3.4540999999999999</v>
      </c>
      <c r="F3868">
        <v>3.4540999999999999</v>
      </c>
      <c r="G3868">
        <v>3.4540999999999999</v>
      </c>
      <c r="H3868">
        <v>3.4540999999999999</v>
      </c>
      <c r="I3868">
        <v>3.4540999999999999</v>
      </c>
      <c r="J3868">
        <v>3.4540999999999999</v>
      </c>
      <c r="K3868">
        <v>3.4540999999999999</v>
      </c>
      <c r="L3868">
        <v>3.4540999999999999</v>
      </c>
    </row>
    <row r="3869" spans="1:12" x14ac:dyDescent="0.45">
      <c r="A3869" t="s">
        <v>2053</v>
      </c>
      <c r="B3869">
        <v>2015</v>
      </c>
      <c r="C3869" t="s">
        <v>2006</v>
      </c>
      <c r="D3869">
        <v>4.6933999999999996</v>
      </c>
      <c r="E3869">
        <v>4.6933999999999996</v>
      </c>
      <c r="F3869">
        <v>4.6933999999999996</v>
      </c>
      <c r="G3869">
        <v>4.6933999999999996</v>
      </c>
      <c r="H3869">
        <v>4.6933999999999996</v>
      </c>
      <c r="I3869">
        <v>4.6933999999999996</v>
      </c>
      <c r="J3869">
        <v>4.6933999999999996</v>
      </c>
      <c r="K3869">
        <v>4.6933999999999996</v>
      </c>
      <c r="L3869">
        <v>4.6933999999999996</v>
      </c>
    </row>
    <row r="3870" spans="1:12" x14ac:dyDescent="0.45">
      <c r="A3870" t="s">
        <v>2053</v>
      </c>
      <c r="B3870">
        <v>2015</v>
      </c>
      <c r="C3870" t="s">
        <v>2011</v>
      </c>
      <c r="D3870">
        <v>0.20449999999999999</v>
      </c>
      <c r="E3870">
        <v>0.20449999999999999</v>
      </c>
      <c r="F3870">
        <v>0.20449999999999999</v>
      </c>
      <c r="G3870">
        <v>0.20449999999999999</v>
      </c>
      <c r="H3870">
        <v>0.20449999999999999</v>
      </c>
      <c r="I3870">
        <v>0.20449999999999999</v>
      </c>
      <c r="J3870">
        <v>0.20449999999999999</v>
      </c>
      <c r="K3870">
        <v>0.20449999999999999</v>
      </c>
      <c r="L3870">
        <v>0.20449999999999999</v>
      </c>
    </row>
    <row r="3871" spans="1:12" x14ac:dyDescent="0.45">
      <c r="A3871" t="s">
        <v>2053</v>
      </c>
      <c r="B3871">
        <v>2015</v>
      </c>
      <c r="C3871" t="s">
        <v>2010</v>
      </c>
      <c r="D3871">
        <v>1.0162</v>
      </c>
      <c r="E3871">
        <v>1.0162</v>
      </c>
      <c r="F3871">
        <v>1.0162</v>
      </c>
      <c r="G3871">
        <v>1.0162</v>
      </c>
      <c r="H3871">
        <v>1.0162</v>
      </c>
      <c r="I3871">
        <v>1.0162</v>
      </c>
      <c r="J3871">
        <v>1.0162</v>
      </c>
      <c r="K3871">
        <v>1.0162</v>
      </c>
      <c r="L3871">
        <v>1.0162</v>
      </c>
    </row>
    <row r="3872" spans="1:12" x14ac:dyDescent="0.45">
      <c r="A3872" t="s">
        <v>2053</v>
      </c>
      <c r="B3872">
        <v>2015</v>
      </c>
      <c r="C3872" t="s">
        <v>2008</v>
      </c>
      <c r="D3872">
        <v>4.1906999999999996</v>
      </c>
      <c r="E3872">
        <v>4.1906999999999996</v>
      </c>
      <c r="F3872">
        <v>4.1906999999999996</v>
      </c>
      <c r="G3872">
        <v>4.1906999999999996</v>
      </c>
      <c r="H3872">
        <v>4.1906999999999996</v>
      </c>
      <c r="I3872">
        <v>4.1906999999999996</v>
      </c>
      <c r="J3872">
        <v>4.1906999999999996</v>
      </c>
      <c r="K3872">
        <v>4.1906999999999996</v>
      </c>
      <c r="L3872">
        <v>4.1906999999999996</v>
      </c>
    </row>
    <row r="3873" spans="1:12" x14ac:dyDescent="0.45">
      <c r="A3873" t="s">
        <v>2054</v>
      </c>
      <c r="B3873">
        <v>2015</v>
      </c>
      <c r="C3873" t="s">
        <v>2009</v>
      </c>
      <c r="D3873">
        <v>0.2954</v>
      </c>
      <c r="E3873">
        <v>0.2954</v>
      </c>
      <c r="F3873">
        <v>0.2954</v>
      </c>
      <c r="G3873">
        <v>0.2954</v>
      </c>
      <c r="H3873">
        <v>0.2954</v>
      </c>
      <c r="I3873">
        <v>0.2954</v>
      </c>
      <c r="J3873">
        <v>0.2954</v>
      </c>
      <c r="K3873">
        <v>0.2954</v>
      </c>
      <c r="L3873">
        <v>0.2954</v>
      </c>
    </row>
    <row r="3874" spans="1:12" x14ac:dyDescent="0.45">
      <c r="A3874" t="s">
        <v>2054</v>
      </c>
      <c r="B3874">
        <v>2015</v>
      </c>
      <c r="C3874" t="s">
        <v>2011</v>
      </c>
      <c r="D3874">
        <v>2.1399999999999999E-2</v>
      </c>
      <c r="E3874">
        <v>2.1399999999999999E-2</v>
      </c>
      <c r="F3874">
        <v>2.1399999999999999E-2</v>
      </c>
      <c r="G3874">
        <v>2.1399999999999999E-2</v>
      </c>
      <c r="H3874">
        <v>2.1399999999999999E-2</v>
      </c>
      <c r="I3874">
        <v>2.1399999999999999E-2</v>
      </c>
      <c r="J3874">
        <v>2.1399999999999999E-2</v>
      </c>
      <c r="K3874">
        <v>2.1399999999999999E-2</v>
      </c>
      <c r="L3874">
        <v>2.1399999999999999E-2</v>
      </c>
    </row>
    <row r="3875" spans="1:12" x14ac:dyDescent="0.45">
      <c r="A3875" t="s">
        <v>2054</v>
      </c>
      <c r="B3875">
        <v>2015</v>
      </c>
      <c r="C3875" t="s">
        <v>2010</v>
      </c>
      <c r="D3875">
        <v>0.10639999999999999</v>
      </c>
      <c r="E3875">
        <v>0.10639999999999999</v>
      </c>
      <c r="F3875">
        <v>0.10639999999999999</v>
      </c>
      <c r="G3875">
        <v>0.10639999999999999</v>
      </c>
      <c r="H3875">
        <v>0.10639999999999999</v>
      </c>
      <c r="I3875">
        <v>0.10639999999999999</v>
      </c>
      <c r="J3875">
        <v>0.10639999999999999</v>
      </c>
      <c r="K3875">
        <v>0.10639999999999999</v>
      </c>
      <c r="L3875">
        <v>0.10639999999999999</v>
      </c>
    </row>
    <row r="3876" spans="1:12" x14ac:dyDescent="0.45">
      <c r="A3876" t="s">
        <v>2054</v>
      </c>
      <c r="B3876">
        <v>2015</v>
      </c>
      <c r="C3876" t="s">
        <v>2005</v>
      </c>
      <c r="D3876">
        <v>1.4018999999999999</v>
      </c>
      <c r="E3876">
        <v>1.4018999999999999</v>
      </c>
      <c r="F3876">
        <v>1.4018999999999999</v>
      </c>
      <c r="G3876">
        <v>1.4018999999999999</v>
      </c>
      <c r="H3876">
        <v>1.4018999999999999</v>
      </c>
      <c r="I3876">
        <v>1.4018999999999999</v>
      </c>
      <c r="J3876">
        <v>1.4018999999999999</v>
      </c>
      <c r="K3876">
        <v>1.4018999999999999</v>
      </c>
      <c r="L3876">
        <v>1.4018999999999999</v>
      </c>
    </row>
    <row r="3877" spans="1:12" x14ac:dyDescent="0.45">
      <c r="A3877" t="s">
        <v>2054</v>
      </c>
      <c r="B3877">
        <v>2015</v>
      </c>
      <c r="C3877" t="s">
        <v>2006</v>
      </c>
      <c r="D3877">
        <v>0.51290000000000002</v>
      </c>
      <c r="E3877">
        <v>0.51290000000000002</v>
      </c>
      <c r="F3877">
        <v>0.51290000000000002</v>
      </c>
      <c r="G3877">
        <v>0.51290000000000002</v>
      </c>
      <c r="H3877">
        <v>0.51290000000000002</v>
      </c>
      <c r="I3877">
        <v>0.51290000000000002</v>
      </c>
      <c r="J3877">
        <v>0.51290000000000002</v>
      </c>
      <c r="K3877">
        <v>0.51290000000000002</v>
      </c>
      <c r="L3877">
        <v>0.51290000000000002</v>
      </c>
    </row>
    <row r="3878" spans="1:12" x14ac:dyDescent="0.45">
      <c r="A3878" t="s">
        <v>2054</v>
      </c>
      <c r="B3878">
        <v>2015</v>
      </c>
      <c r="C3878" t="s">
        <v>2008</v>
      </c>
      <c r="D3878">
        <v>0.43869999999999998</v>
      </c>
      <c r="E3878">
        <v>0.43869999999999998</v>
      </c>
      <c r="F3878">
        <v>0.43869999999999998</v>
      </c>
      <c r="G3878">
        <v>0.43869999999999998</v>
      </c>
      <c r="H3878">
        <v>0.43869999999999998</v>
      </c>
      <c r="I3878">
        <v>0.43869999999999998</v>
      </c>
      <c r="J3878">
        <v>0.43869999999999998</v>
      </c>
      <c r="K3878">
        <v>0.43869999999999998</v>
      </c>
      <c r="L3878">
        <v>0.43869999999999998</v>
      </c>
    </row>
    <row r="3879" spans="1:12" x14ac:dyDescent="0.45">
      <c r="A3879" t="s">
        <v>2054</v>
      </c>
      <c r="B3879">
        <v>2015</v>
      </c>
      <c r="C3879" t="s">
        <v>2007</v>
      </c>
      <c r="D3879">
        <v>2.7099999999999999E-2</v>
      </c>
      <c r="E3879">
        <v>2.7099999999999999E-2</v>
      </c>
      <c r="F3879">
        <v>2.7099999999999999E-2</v>
      </c>
      <c r="G3879">
        <v>2.7099999999999999E-2</v>
      </c>
      <c r="H3879">
        <v>2.7099999999999999E-2</v>
      </c>
      <c r="I3879">
        <v>2.7099999999999999E-2</v>
      </c>
      <c r="J3879">
        <v>2.7099999999999999E-2</v>
      </c>
      <c r="K3879">
        <v>2.7099999999999999E-2</v>
      </c>
      <c r="L3879">
        <v>2.7099999999999999E-2</v>
      </c>
    </row>
    <row r="3880" spans="1:12" x14ac:dyDescent="0.45">
      <c r="A3880" t="s">
        <v>2055</v>
      </c>
      <c r="B3880">
        <v>2015</v>
      </c>
      <c r="C3880" t="s">
        <v>2008</v>
      </c>
      <c r="D3880">
        <v>0.1061</v>
      </c>
      <c r="E3880">
        <v>0.1061</v>
      </c>
      <c r="F3880">
        <v>0.1061</v>
      </c>
      <c r="G3880">
        <v>0.1061</v>
      </c>
      <c r="H3880">
        <v>0.1061</v>
      </c>
      <c r="I3880">
        <v>0.1061</v>
      </c>
      <c r="J3880">
        <v>0.1061</v>
      </c>
      <c r="K3880">
        <v>0.1061</v>
      </c>
      <c r="L3880">
        <v>0.1061</v>
      </c>
    </row>
    <row r="3881" spans="1:12" x14ac:dyDescent="0.45">
      <c r="A3881" t="s">
        <v>2055</v>
      </c>
      <c r="B3881">
        <v>2015</v>
      </c>
      <c r="C3881" t="s">
        <v>2007</v>
      </c>
      <c r="D3881">
        <v>6.6E-3</v>
      </c>
      <c r="E3881">
        <v>6.6E-3</v>
      </c>
      <c r="F3881">
        <v>6.6E-3</v>
      </c>
      <c r="G3881">
        <v>6.6E-3</v>
      </c>
      <c r="H3881">
        <v>6.6E-3</v>
      </c>
      <c r="I3881">
        <v>6.6E-3</v>
      </c>
      <c r="J3881">
        <v>6.6E-3</v>
      </c>
      <c r="K3881">
        <v>6.6E-3</v>
      </c>
      <c r="L3881">
        <v>6.6E-3</v>
      </c>
    </row>
    <row r="3882" spans="1:12" x14ac:dyDescent="0.45">
      <c r="A3882" t="s">
        <v>2055</v>
      </c>
      <c r="B3882">
        <v>2015</v>
      </c>
      <c r="C3882" t="s">
        <v>2011</v>
      </c>
      <c r="D3882">
        <v>5.1999999999999998E-3</v>
      </c>
      <c r="E3882">
        <v>5.1999999999999998E-3</v>
      </c>
      <c r="F3882">
        <v>5.1999999999999998E-3</v>
      </c>
      <c r="G3882">
        <v>5.1999999999999998E-3</v>
      </c>
      <c r="H3882">
        <v>5.1999999999999998E-3</v>
      </c>
      <c r="I3882">
        <v>5.1999999999999998E-3</v>
      </c>
      <c r="J3882">
        <v>5.1999999999999998E-3</v>
      </c>
      <c r="K3882">
        <v>5.1999999999999998E-3</v>
      </c>
      <c r="L3882">
        <v>5.1999999999999998E-3</v>
      </c>
    </row>
    <row r="3883" spans="1:12" x14ac:dyDescent="0.45">
      <c r="A3883" t="s">
        <v>2055</v>
      </c>
      <c r="B3883">
        <v>2015</v>
      </c>
      <c r="C3883" t="s">
        <v>2006</v>
      </c>
      <c r="D3883">
        <v>0.13239999999999999</v>
      </c>
      <c r="E3883">
        <v>0.13239999999999999</v>
      </c>
      <c r="F3883">
        <v>0.13239999999999999</v>
      </c>
      <c r="G3883">
        <v>0.13239999999999999</v>
      </c>
      <c r="H3883">
        <v>0.13239999999999999</v>
      </c>
      <c r="I3883">
        <v>0.13239999999999999</v>
      </c>
      <c r="J3883">
        <v>0.13239999999999999</v>
      </c>
      <c r="K3883">
        <v>0.13239999999999999</v>
      </c>
      <c r="L3883">
        <v>0.13239999999999999</v>
      </c>
    </row>
    <row r="3884" spans="1:12" x14ac:dyDescent="0.45">
      <c r="A3884" t="s">
        <v>2055</v>
      </c>
      <c r="B3884">
        <v>2015</v>
      </c>
      <c r="C3884" t="s">
        <v>2009</v>
      </c>
      <c r="D3884">
        <v>7.5899999999999995E-2</v>
      </c>
      <c r="E3884">
        <v>7.5899999999999995E-2</v>
      </c>
      <c r="F3884">
        <v>7.5899999999999995E-2</v>
      </c>
      <c r="G3884">
        <v>7.5899999999999995E-2</v>
      </c>
      <c r="H3884">
        <v>7.5899999999999995E-2</v>
      </c>
      <c r="I3884">
        <v>7.5899999999999995E-2</v>
      </c>
      <c r="J3884">
        <v>7.5899999999999995E-2</v>
      </c>
      <c r="K3884">
        <v>7.5899999999999995E-2</v>
      </c>
      <c r="L3884">
        <v>7.5899999999999995E-2</v>
      </c>
    </row>
    <row r="3885" spans="1:12" x14ac:dyDescent="0.45">
      <c r="A3885" t="s">
        <v>2055</v>
      </c>
      <c r="B3885">
        <v>2015</v>
      </c>
      <c r="C3885" t="s">
        <v>2010</v>
      </c>
      <c r="D3885">
        <v>2.5700000000000001E-2</v>
      </c>
      <c r="E3885">
        <v>2.5700000000000001E-2</v>
      </c>
      <c r="F3885">
        <v>2.5700000000000001E-2</v>
      </c>
      <c r="G3885">
        <v>2.5700000000000001E-2</v>
      </c>
      <c r="H3885">
        <v>2.5700000000000001E-2</v>
      </c>
      <c r="I3885">
        <v>2.5700000000000001E-2</v>
      </c>
      <c r="J3885">
        <v>2.5700000000000001E-2</v>
      </c>
      <c r="K3885">
        <v>2.5700000000000001E-2</v>
      </c>
      <c r="L3885">
        <v>2.5700000000000001E-2</v>
      </c>
    </row>
    <row r="3886" spans="1:12" x14ac:dyDescent="0.45">
      <c r="A3886" t="s">
        <v>2055</v>
      </c>
      <c r="B3886">
        <v>2015</v>
      </c>
      <c r="C3886" t="s">
        <v>2005</v>
      </c>
      <c r="D3886">
        <v>0.35189999999999999</v>
      </c>
      <c r="E3886">
        <v>0.35189999999999999</v>
      </c>
      <c r="F3886">
        <v>0.35189999999999999</v>
      </c>
      <c r="G3886">
        <v>0.35189999999999999</v>
      </c>
      <c r="H3886">
        <v>0.35189999999999999</v>
      </c>
      <c r="I3886">
        <v>0.35189999999999999</v>
      </c>
      <c r="J3886">
        <v>0.35189999999999999</v>
      </c>
      <c r="K3886">
        <v>0.35189999999999999</v>
      </c>
      <c r="L3886">
        <v>0.35189999999999999</v>
      </c>
    </row>
    <row r="3887" spans="1:12" x14ac:dyDescent="0.45">
      <c r="A3887" t="s">
        <v>2056</v>
      </c>
      <c r="B3887">
        <v>2015</v>
      </c>
      <c r="C3887" t="s">
        <v>2005</v>
      </c>
      <c r="D3887">
        <v>4.5091999999999999</v>
      </c>
      <c r="E3887">
        <v>4.5091999999999999</v>
      </c>
      <c r="F3887">
        <v>4.5091999999999999</v>
      </c>
      <c r="G3887">
        <v>4.5091999999999999</v>
      </c>
      <c r="H3887">
        <v>4.5091999999999999</v>
      </c>
      <c r="I3887">
        <v>4.5091999999999999</v>
      </c>
      <c r="J3887">
        <v>4.5091999999999999</v>
      </c>
      <c r="K3887">
        <v>4.5091999999999999</v>
      </c>
      <c r="L3887">
        <v>4.5091999999999999</v>
      </c>
    </row>
    <row r="3888" spans="1:12" x14ac:dyDescent="0.45">
      <c r="A3888" t="s">
        <v>2056</v>
      </c>
      <c r="B3888">
        <v>2015</v>
      </c>
      <c r="C3888" t="s">
        <v>2010</v>
      </c>
      <c r="D3888">
        <v>0.3236</v>
      </c>
      <c r="E3888">
        <v>0.3236</v>
      </c>
      <c r="F3888">
        <v>0.3236</v>
      </c>
      <c r="G3888">
        <v>0.3236</v>
      </c>
      <c r="H3888">
        <v>0.3236</v>
      </c>
      <c r="I3888">
        <v>0.3236</v>
      </c>
      <c r="J3888">
        <v>0.3236</v>
      </c>
      <c r="K3888">
        <v>0.3236</v>
      </c>
      <c r="L3888">
        <v>0.3236</v>
      </c>
    </row>
    <row r="3889" spans="1:12" x14ac:dyDescent="0.45">
      <c r="A3889" t="s">
        <v>2056</v>
      </c>
      <c r="B3889">
        <v>2015</v>
      </c>
      <c r="C3889" t="s">
        <v>2007</v>
      </c>
      <c r="D3889">
        <v>8.2400000000000001E-2</v>
      </c>
      <c r="E3889">
        <v>8.2400000000000001E-2</v>
      </c>
      <c r="F3889">
        <v>8.2400000000000001E-2</v>
      </c>
      <c r="G3889">
        <v>8.2400000000000001E-2</v>
      </c>
      <c r="H3889">
        <v>8.2400000000000001E-2</v>
      </c>
      <c r="I3889">
        <v>8.2400000000000001E-2</v>
      </c>
      <c r="J3889">
        <v>8.2400000000000001E-2</v>
      </c>
      <c r="K3889">
        <v>8.2400000000000001E-2</v>
      </c>
      <c r="L3889">
        <v>8.2400000000000001E-2</v>
      </c>
    </row>
    <row r="3890" spans="1:12" x14ac:dyDescent="0.45">
      <c r="A3890" t="s">
        <v>2056</v>
      </c>
      <c r="B3890">
        <v>2015</v>
      </c>
      <c r="C3890" t="s">
        <v>2011</v>
      </c>
      <c r="D3890">
        <v>6.5100000000000005E-2</v>
      </c>
      <c r="E3890">
        <v>6.5100000000000005E-2</v>
      </c>
      <c r="F3890">
        <v>6.5100000000000005E-2</v>
      </c>
      <c r="G3890">
        <v>6.5100000000000005E-2</v>
      </c>
      <c r="H3890">
        <v>6.5100000000000005E-2</v>
      </c>
      <c r="I3890">
        <v>6.5100000000000005E-2</v>
      </c>
      <c r="J3890">
        <v>6.5100000000000005E-2</v>
      </c>
      <c r="K3890">
        <v>6.5100000000000005E-2</v>
      </c>
      <c r="L3890">
        <v>6.5100000000000005E-2</v>
      </c>
    </row>
    <row r="3891" spans="1:12" x14ac:dyDescent="0.45">
      <c r="A3891" t="s">
        <v>2056</v>
      </c>
      <c r="B3891">
        <v>2015</v>
      </c>
      <c r="C3891" t="s">
        <v>2008</v>
      </c>
      <c r="D3891">
        <v>1.3346</v>
      </c>
      <c r="E3891">
        <v>1.3346</v>
      </c>
      <c r="F3891">
        <v>1.3346</v>
      </c>
      <c r="G3891">
        <v>1.3346</v>
      </c>
      <c r="H3891">
        <v>1.3346</v>
      </c>
      <c r="I3891">
        <v>1.3346</v>
      </c>
      <c r="J3891">
        <v>1.3346</v>
      </c>
      <c r="K3891">
        <v>1.3346</v>
      </c>
      <c r="L3891">
        <v>1.3346</v>
      </c>
    </row>
    <row r="3892" spans="1:12" x14ac:dyDescent="0.45">
      <c r="A3892" t="s">
        <v>2056</v>
      </c>
      <c r="B3892">
        <v>2015</v>
      </c>
      <c r="C3892" t="s">
        <v>2009</v>
      </c>
      <c r="D3892">
        <v>1.1163000000000001</v>
      </c>
      <c r="E3892">
        <v>1.1163000000000001</v>
      </c>
      <c r="F3892">
        <v>1.1163000000000001</v>
      </c>
      <c r="G3892">
        <v>1.1163000000000001</v>
      </c>
      <c r="H3892">
        <v>1.1163000000000001</v>
      </c>
      <c r="I3892">
        <v>1.1163000000000001</v>
      </c>
      <c r="J3892">
        <v>1.1163000000000001</v>
      </c>
      <c r="K3892">
        <v>1.1163000000000001</v>
      </c>
      <c r="L3892">
        <v>1.1163000000000001</v>
      </c>
    </row>
    <row r="3893" spans="1:12" x14ac:dyDescent="0.45">
      <c r="A3893" t="s">
        <v>2056</v>
      </c>
      <c r="B3893">
        <v>2015</v>
      </c>
      <c r="C3893" t="s">
        <v>2006</v>
      </c>
      <c r="D3893">
        <v>1.5871</v>
      </c>
      <c r="E3893">
        <v>1.5871</v>
      </c>
      <c r="F3893">
        <v>1.5871</v>
      </c>
      <c r="G3893">
        <v>1.5871</v>
      </c>
      <c r="H3893">
        <v>1.5871</v>
      </c>
      <c r="I3893">
        <v>1.5871</v>
      </c>
      <c r="J3893">
        <v>1.5871</v>
      </c>
      <c r="K3893">
        <v>1.5871</v>
      </c>
      <c r="L3893">
        <v>1.5871</v>
      </c>
    </row>
    <row r="3894" spans="1:12" x14ac:dyDescent="0.45">
      <c r="A3894" t="s">
        <v>2057</v>
      </c>
      <c r="B3894">
        <v>2015</v>
      </c>
      <c r="C3894" t="s">
        <v>2007</v>
      </c>
      <c r="D3894">
        <v>6.8699999999999997E-2</v>
      </c>
      <c r="E3894">
        <v>6.8699999999999997E-2</v>
      </c>
      <c r="F3894">
        <v>6.8699999999999997E-2</v>
      </c>
      <c r="G3894">
        <v>6.8699999999999997E-2</v>
      </c>
      <c r="H3894">
        <v>6.8699999999999997E-2</v>
      </c>
      <c r="I3894">
        <v>6.8699999999999997E-2</v>
      </c>
      <c r="J3894">
        <v>6.8699999999999997E-2</v>
      </c>
      <c r="K3894">
        <v>6.8699999999999997E-2</v>
      </c>
      <c r="L3894">
        <v>6.8699999999999997E-2</v>
      </c>
    </row>
    <row r="3895" spans="1:12" x14ac:dyDescent="0.45">
      <c r="A3895" t="s">
        <v>2057</v>
      </c>
      <c r="B3895">
        <v>2015</v>
      </c>
      <c r="C3895" t="s">
        <v>2009</v>
      </c>
      <c r="D3895">
        <v>0.58360000000000001</v>
      </c>
      <c r="E3895">
        <v>0.58360000000000001</v>
      </c>
      <c r="F3895">
        <v>0.58360000000000001</v>
      </c>
      <c r="G3895">
        <v>0.58360000000000001</v>
      </c>
      <c r="H3895">
        <v>0.58360000000000001</v>
      </c>
      <c r="I3895">
        <v>0.58360000000000001</v>
      </c>
      <c r="J3895">
        <v>0.58360000000000001</v>
      </c>
      <c r="K3895">
        <v>0.58360000000000001</v>
      </c>
      <c r="L3895">
        <v>0.58360000000000001</v>
      </c>
    </row>
    <row r="3896" spans="1:12" x14ac:dyDescent="0.45">
      <c r="A3896" t="s">
        <v>2057</v>
      </c>
      <c r="B3896">
        <v>2015</v>
      </c>
      <c r="C3896" t="s">
        <v>2008</v>
      </c>
      <c r="D3896">
        <v>1.1131</v>
      </c>
      <c r="E3896">
        <v>1.1131</v>
      </c>
      <c r="F3896">
        <v>1.1131</v>
      </c>
      <c r="G3896">
        <v>1.1131</v>
      </c>
      <c r="H3896">
        <v>1.1131</v>
      </c>
      <c r="I3896">
        <v>1.1131</v>
      </c>
      <c r="J3896">
        <v>1.1131</v>
      </c>
      <c r="K3896">
        <v>1.1131</v>
      </c>
      <c r="L3896">
        <v>1.1131</v>
      </c>
    </row>
    <row r="3897" spans="1:12" x14ac:dyDescent="0.45">
      <c r="A3897" t="s">
        <v>2057</v>
      </c>
      <c r="B3897">
        <v>2015</v>
      </c>
      <c r="C3897" t="s">
        <v>2011</v>
      </c>
      <c r="D3897">
        <v>5.4300000000000001E-2</v>
      </c>
      <c r="E3897">
        <v>5.4300000000000001E-2</v>
      </c>
      <c r="F3897">
        <v>5.4300000000000001E-2</v>
      </c>
      <c r="G3897">
        <v>5.4300000000000001E-2</v>
      </c>
      <c r="H3897">
        <v>5.4300000000000001E-2</v>
      </c>
      <c r="I3897">
        <v>5.4300000000000001E-2</v>
      </c>
      <c r="J3897">
        <v>5.4300000000000001E-2</v>
      </c>
      <c r="K3897">
        <v>5.4300000000000001E-2</v>
      </c>
      <c r="L3897">
        <v>5.4300000000000001E-2</v>
      </c>
    </row>
    <row r="3898" spans="1:12" x14ac:dyDescent="0.45">
      <c r="A3898" t="s">
        <v>2057</v>
      </c>
      <c r="B3898">
        <v>2015</v>
      </c>
      <c r="C3898" t="s">
        <v>2010</v>
      </c>
      <c r="D3898">
        <v>0.26989999999999997</v>
      </c>
      <c r="E3898">
        <v>0.26989999999999997</v>
      </c>
      <c r="F3898">
        <v>0.26989999999999997</v>
      </c>
      <c r="G3898">
        <v>0.26989999999999997</v>
      </c>
      <c r="H3898">
        <v>0.26989999999999997</v>
      </c>
      <c r="I3898">
        <v>0.26989999999999997</v>
      </c>
      <c r="J3898">
        <v>0.26989999999999997</v>
      </c>
      <c r="K3898">
        <v>0.26989999999999997</v>
      </c>
      <c r="L3898">
        <v>0.26989999999999997</v>
      </c>
    </row>
    <row r="3899" spans="1:12" x14ac:dyDescent="0.45">
      <c r="A3899" t="s">
        <v>2057</v>
      </c>
      <c r="B3899">
        <v>2015</v>
      </c>
      <c r="C3899" t="s">
        <v>2005</v>
      </c>
      <c r="D3899">
        <v>3.222</v>
      </c>
      <c r="E3899">
        <v>3.222</v>
      </c>
      <c r="F3899">
        <v>3.222</v>
      </c>
      <c r="G3899">
        <v>3.222</v>
      </c>
      <c r="H3899">
        <v>3.222</v>
      </c>
      <c r="I3899">
        <v>3.222</v>
      </c>
      <c r="J3899">
        <v>3.222</v>
      </c>
      <c r="K3899">
        <v>3.222</v>
      </c>
      <c r="L3899">
        <v>3.222</v>
      </c>
    </row>
    <row r="3900" spans="1:12" x14ac:dyDescent="0.45">
      <c r="A3900" t="s">
        <v>2057</v>
      </c>
      <c r="B3900">
        <v>2015</v>
      </c>
      <c r="C3900" t="s">
        <v>2006</v>
      </c>
      <c r="D3900">
        <v>1.1324000000000001</v>
      </c>
      <c r="E3900">
        <v>1.1324000000000001</v>
      </c>
      <c r="F3900">
        <v>1.1324000000000001</v>
      </c>
      <c r="G3900">
        <v>1.1324000000000001</v>
      </c>
      <c r="H3900">
        <v>1.1324000000000001</v>
      </c>
      <c r="I3900">
        <v>1.1324000000000001</v>
      </c>
      <c r="J3900">
        <v>1.1324000000000001</v>
      </c>
      <c r="K3900">
        <v>1.1324000000000001</v>
      </c>
      <c r="L3900">
        <v>1.1324000000000001</v>
      </c>
    </row>
    <row r="3901" spans="1:12" x14ac:dyDescent="0.45">
      <c r="A3901" t="s">
        <v>2058</v>
      </c>
      <c r="B3901">
        <v>2015</v>
      </c>
      <c r="C3901" t="s">
        <v>2010</v>
      </c>
      <c r="D3901">
        <v>1.9400000000000001E-2</v>
      </c>
      <c r="E3901">
        <v>1.9400000000000001E-2</v>
      </c>
      <c r="F3901">
        <v>1.9400000000000001E-2</v>
      </c>
      <c r="G3901">
        <v>1.9400000000000001E-2</v>
      </c>
      <c r="H3901">
        <v>1.9400000000000001E-2</v>
      </c>
      <c r="I3901">
        <v>1.9400000000000001E-2</v>
      </c>
      <c r="J3901">
        <v>1.9400000000000001E-2</v>
      </c>
      <c r="K3901">
        <v>1.9400000000000001E-2</v>
      </c>
      <c r="L3901">
        <v>1.9400000000000001E-2</v>
      </c>
    </row>
    <row r="3902" spans="1:12" x14ac:dyDescent="0.45">
      <c r="A3902" t="s">
        <v>2058</v>
      </c>
      <c r="B3902">
        <v>2015</v>
      </c>
      <c r="C3902" t="s">
        <v>2007</v>
      </c>
      <c r="D3902">
        <v>4.8999999999999998E-3</v>
      </c>
      <c r="E3902">
        <v>4.8999999999999998E-3</v>
      </c>
      <c r="F3902">
        <v>4.8999999999999998E-3</v>
      </c>
      <c r="G3902">
        <v>4.8999999999999998E-3</v>
      </c>
      <c r="H3902">
        <v>4.8999999999999998E-3</v>
      </c>
      <c r="I3902">
        <v>4.8999999999999998E-3</v>
      </c>
      <c r="J3902">
        <v>4.8999999999999998E-3</v>
      </c>
      <c r="K3902">
        <v>4.8999999999999998E-3</v>
      </c>
      <c r="L3902">
        <v>4.8999999999999998E-3</v>
      </c>
    </row>
    <row r="3903" spans="1:12" x14ac:dyDescent="0.45">
      <c r="A3903" t="s">
        <v>2058</v>
      </c>
      <c r="B3903">
        <v>2015</v>
      </c>
      <c r="C3903" t="s">
        <v>2009</v>
      </c>
      <c r="D3903">
        <v>8.48E-2</v>
      </c>
      <c r="E3903">
        <v>8.48E-2</v>
      </c>
      <c r="F3903">
        <v>8.48E-2</v>
      </c>
      <c r="G3903">
        <v>8.48E-2</v>
      </c>
      <c r="H3903">
        <v>8.48E-2</v>
      </c>
      <c r="I3903">
        <v>8.48E-2</v>
      </c>
      <c r="J3903">
        <v>8.48E-2</v>
      </c>
      <c r="K3903">
        <v>8.48E-2</v>
      </c>
      <c r="L3903">
        <v>8.48E-2</v>
      </c>
    </row>
    <row r="3904" spans="1:12" x14ac:dyDescent="0.45">
      <c r="A3904" t="s">
        <v>2058</v>
      </c>
      <c r="B3904">
        <v>2015</v>
      </c>
      <c r="C3904" t="s">
        <v>2008</v>
      </c>
      <c r="D3904">
        <v>7.9799999999999996E-2</v>
      </c>
      <c r="E3904">
        <v>7.9799999999999996E-2</v>
      </c>
      <c r="F3904">
        <v>7.9799999999999996E-2</v>
      </c>
      <c r="G3904">
        <v>7.9799999999999996E-2</v>
      </c>
      <c r="H3904">
        <v>7.9799999999999996E-2</v>
      </c>
      <c r="I3904">
        <v>7.9799999999999996E-2</v>
      </c>
      <c r="J3904">
        <v>7.9799999999999996E-2</v>
      </c>
      <c r="K3904">
        <v>7.9799999999999996E-2</v>
      </c>
      <c r="L3904">
        <v>7.9799999999999996E-2</v>
      </c>
    </row>
    <row r="3905" spans="1:12" x14ac:dyDescent="0.45">
      <c r="A3905" t="s">
        <v>2058</v>
      </c>
      <c r="B3905">
        <v>2015</v>
      </c>
      <c r="C3905" t="s">
        <v>2006</v>
      </c>
      <c r="D3905">
        <v>8.1699999999999995E-2</v>
      </c>
      <c r="E3905">
        <v>8.1699999999999995E-2</v>
      </c>
      <c r="F3905">
        <v>8.1699999999999995E-2</v>
      </c>
      <c r="G3905">
        <v>8.1699999999999995E-2</v>
      </c>
      <c r="H3905">
        <v>8.1699999999999995E-2</v>
      </c>
      <c r="I3905">
        <v>8.1699999999999995E-2</v>
      </c>
      <c r="J3905">
        <v>8.1699999999999995E-2</v>
      </c>
      <c r="K3905">
        <v>8.1699999999999995E-2</v>
      </c>
      <c r="L3905">
        <v>8.1699999999999995E-2</v>
      </c>
    </row>
    <row r="3906" spans="1:12" x14ac:dyDescent="0.45">
      <c r="A3906" t="s">
        <v>2058</v>
      </c>
      <c r="B3906">
        <v>2015</v>
      </c>
      <c r="C3906" t="s">
        <v>2005</v>
      </c>
      <c r="D3906">
        <v>0.27460000000000001</v>
      </c>
      <c r="E3906">
        <v>0.27460000000000001</v>
      </c>
      <c r="F3906">
        <v>0.27460000000000001</v>
      </c>
      <c r="G3906">
        <v>0.27460000000000001</v>
      </c>
      <c r="H3906">
        <v>0.27460000000000001</v>
      </c>
      <c r="I3906">
        <v>0.27460000000000001</v>
      </c>
      <c r="J3906">
        <v>0.27460000000000001</v>
      </c>
      <c r="K3906">
        <v>0.27460000000000001</v>
      </c>
      <c r="L3906">
        <v>0.27460000000000001</v>
      </c>
    </row>
    <row r="3907" spans="1:12" x14ac:dyDescent="0.45">
      <c r="A3907" t="s">
        <v>2058</v>
      </c>
      <c r="B3907">
        <v>2015</v>
      </c>
      <c r="C3907" t="s">
        <v>2011</v>
      </c>
      <c r="D3907">
        <v>3.8999999999999998E-3</v>
      </c>
      <c r="E3907">
        <v>3.8999999999999998E-3</v>
      </c>
      <c r="F3907">
        <v>3.8999999999999998E-3</v>
      </c>
      <c r="G3907">
        <v>3.8999999999999998E-3</v>
      </c>
      <c r="H3907">
        <v>3.8999999999999998E-3</v>
      </c>
      <c r="I3907">
        <v>3.8999999999999998E-3</v>
      </c>
      <c r="J3907">
        <v>3.8999999999999998E-3</v>
      </c>
      <c r="K3907">
        <v>3.8999999999999998E-3</v>
      </c>
      <c r="L3907">
        <v>3.8999999999999998E-3</v>
      </c>
    </row>
    <row r="3908" spans="1:12" x14ac:dyDescent="0.45">
      <c r="A3908" t="s">
        <v>2059</v>
      </c>
      <c r="B3908">
        <v>2015</v>
      </c>
      <c r="C3908" t="s">
        <v>2008</v>
      </c>
      <c r="D3908">
        <v>0.2873</v>
      </c>
      <c r="E3908">
        <v>0.2873</v>
      </c>
      <c r="F3908">
        <v>0.2873</v>
      </c>
      <c r="G3908">
        <v>0.2873</v>
      </c>
      <c r="H3908">
        <v>0.2873</v>
      </c>
      <c r="I3908">
        <v>0.2873</v>
      </c>
      <c r="J3908">
        <v>0.2873</v>
      </c>
      <c r="K3908">
        <v>0.2873</v>
      </c>
      <c r="L3908">
        <v>0.2873</v>
      </c>
    </row>
    <row r="3909" spans="1:12" x14ac:dyDescent="0.45">
      <c r="A3909" t="s">
        <v>2059</v>
      </c>
      <c r="B3909">
        <v>2015</v>
      </c>
      <c r="C3909" t="s">
        <v>2009</v>
      </c>
      <c r="D3909">
        <v>0.2661</v>
      </c>
      <c r="E3909">
        <v>0.2661</v>
      </c>
      <c r="F3909">
        <v>0.2661</v>
      </c>
      <c r="G3909">
        <v>0.2661</v>
      </c>
      <c r="H3909">
        <v>0.2661</v>
      </c>
      <c r="I3909">
        <v>0.2661</v>
      </c>
      <c r="J3909">
        <v>0.2661</v>
      </c>
      <c r="K3909">
        <v>0.2661</v>
      </c>
      <c r="L3909">
        <v>0.2661</v>
      </c>
    </row>
    <row r="3910" spans="1:12" x14ac:dyDescent="0.45">
      <c r="A3910" t="s">
        <v>2059</v>
      </c>
      <c r="B3910">
        <v>2015</v>
      </c>
      <c r="C3910" t="s">
        <v>2006</v>
      </c>
      <c r="D3910">
        <v>0.3357</v>
      </c>
      <c r="E3910">
        <v>0.3357</v>
      </c>
      <c r="F3910">
        <v>0.3357</v>
      </c>
      <c r="G3910">
        <v>0.3357</v>
      </c>
      <c r="H3910">
        <v>0.3357</v>
      </c>
      <c r="I3910">
        <v>0.3357</v>
      </c>
      <c r="J3910">
        <v>0.3357</v>
      </c>
      <c r="K3910">
        <v>0.3357</v>
      </c>
      <c r="L3910">
        <v>0.3357</v>
      </c>
    </row>
    <row r="3911" spans="1:12" x14ac:dyDescent="0.45">
      <c r="A3911" t="s">
        <v>2059</v>
      </c>
      <c r="B3911">
        <v>2015</v>
      </c>
      <c r="C3911" t="s">
        <v>2011</v>
      </c>
      <c r="D3911">
        <v>1.4E-2</v>
      </c>
      <c r="E3911">
        <v>1.4E-2</v>
      </c>
      <c r="F3911">
        <v>1.4E-2</v>
      </c>
      <c r="G3911">
        <v>1.4E-2</v>
      </c>
      <c r="H3911">
        <v>1.4E-2</v>
      </c>
      <c r="I3911">
        <v>1.4E-2</v>
      </c>
      <c r="J3911">
        <v>1.4E-2</v>
      </c>
      <c r="K3911">
        <v>1.4E-2</v>
      </c>
      <c r="L3911">
        <v>1.4E-2</v>
      </c>
    </row>
    <row r="3912" spans="1:12" x14ac:dyDescent="0.45">
      <c r="A3912" t="s">
        <v>2059</v>
      </c>
      <c r="B3912">
        <v>2015</v>
      </c>
      <c r="C3912" t="s">
        <v>2010</v>
      </c>
      <c r="D3912">
        <v>6.9699999999999998E-2</v>
      </c>
      <c r="E3912">
        <v>6.9699999999999998E-2</v>
      </c>
      <c r="F3912">
        <v>6.9699999999999998E-2</v>
      </c>
      <c r="G3912">
        <v>6.9699999999999998E-2</v>
      </c>
      <c r="H3912">
        <v>6.9699999999999998E-2</v>
      </c>
      <c r="I3912">
        <v>6.9699999999999998E-2</v>
      </c>
      <c r="J3912">
        <v>6.9699999999999998E-2</v>
      </c>
      <c r="K3912">
        <v>6.9699999999999998E-2</v>
      </c>
      <c r="L3912">
        <v>6.9699999999999998E-2</v>
      </c>
    </row>
    <row r="3913" spans="1:12" x14ac:dyDescent="0.45">
      <c r="A3913" t="s">
        <v>2059</v>
      </c>
      <c r="B3913">
        <v>2015</v>
      </c>
      <c r="C3913" t="s">
        <v>2007</v>
      </c>
      <c r="D3913">
        <v>1.77E-2</v>
      </c>
      <c r="E3913">
        <v>1.77E-2</v>
      </c>
      <c r="F3913">
        <v>1.77E-2</v>
      </c>
      <c r="G3913">
        <v>1.77E-2</v>
      </c>
      <c r="H3913">
        <v>1.77E-2</v>
      </c>
      <c r="I3913">
        <v>1.77E-2</v>
      </c>
      <c r="J3913">
        <v>1.77E-2</v>
      </c>
      <c r="K3913">
        <v>1.77E-2</v>
      </c>
      <c r="L3913">
        <v>1.77E-2</v>
      </c>
    </row>
    <row r="3914" spans="1:12" x14ac:dyDescent="0.45">
      <c r="A3914" t="s">
        <v>2059</v>
      </c>
      <c r="B3914">
        <v>2015</v>
      </c>
      <c r="C3914" t="s">
        <v>2005</v>
      </c>
      <c r="D3914">
        <v>0.99060000000000004</v>
      </c>
      <c r="E3914">
        <v>0.99060000000000004</v>
      </c>
      <c r="F3914">
        <v>0.99060000000000004</v>
      </c>
      <c r="G3914">
        <v>0.99060000000000004</v>
      </c>
      <c r="H3914">
        <v>0.99060000000000004</v>
      </c>
      <c r="I3914">
        <v>0.99060000000000004</v>
      </c>
      <c r="J3914">
        <v>0.99060000000000004</v>
      </c>
      <c r="K3914">
        <v>0.99060000000000004</v>
      </c>
      <c r="L3914">
        <v>0.99060000000000004</v>
      </c>
    </row>
    <row r="3915" spans="1:12" x14ac:dyDescent="0.45">
      <c r="A3915" t="s">
        <v>2060</v>
      </c>
      <c r="B3915">
        <v>2015</v>
      </c>
      <c r="C3915" t="s">
        <v>2011</v>
      </c>
      <c r="D3915">
        <v>4.5199999999999997E-2</v>
      </c>
      <c r="E3915">
        <v>4.5199999999999997E-2</v>
      </c>
      <c r="F3915">
        <v>4.5199999999999997E-2</v>
      </c>
      <c r="G3915">
        <v>4.5199999999999997E-2</v>
      </c>
      <c r="H3915">
        <v>4.5199999999999997E-2</v>
      </c>
      <c r="I3915">
        <v>4.5199999999999997E-2</v>
      </c>
      <c r="J3915">
        <v>4.5199999999999997E-2</v>
      </c>
      <c r="K3915">
        <v>4.5199999999999997E-2</v>
      </c>
      <c r="L3915">
        <v>4.5199999999999997E-2</v>
      </c>
    </row>
    <row r="3916" spans="1:12" x14ac:dyDescent="0.45">
      <c r="A3916" t="s">
        <v>2060</v>
      </c>
      <c r="B3916">
        <v>2015</v>
      </c>
      <c r="C3916" t="s">
        <v>2005</v>
      </c>
      <c r="D3916">
        <v>3.1147999999999998</v>
      </c>
      <c r="E3916">
        <v>3.1147999999999998</v>
      </c>
      <c r="F3916">
        <v>3.1147999999999998</v>
      </c>
      <c r="G3916">
        <v>3.1147999999999998</v>
      </c>
      <c r="H3916">
        <v>3.1147999999999998</v>
      </c>
      <c r="I3916">
        <v>3.1147999999999998</v>
      </c>
      <c r="J3916">
        <v>3.1147999999999998</v>
      </c>
      <c r="K3916">
        <v>3.1147999999999998</v>
      </c>
      <c r="L3916">
        <v>3.1147999999999998</v>
      </c>
    </row>
    <row r="3917" spans="1:12" x14ac:dyDescent="0.45">
      <c r="A3917" t="s">
        <v>2060</v>
      </c>
      <c r="B3917">
        <v>2015</v>
      </c>
      <c r="C3917" t="s">
        <v>2008</v>
      </c>
      <c r="D3917">
        <v>0.92730000000000001</v>
      </c>
      <c r="E3917">
        <v>0.92730000000000001</v>
      </c>
      <c r="F3917">
        <v>0.92730000000000001</v>
      </c>
      <c r="G3917">
        <v>0.92730000000000001</v>
      </c>
      <c r="H3917">
        <v>0.92730000000000001</v>
      </c>
      <c r="I3917">
        <v>0.92730000000000001</v>
      </c>
      <c r="J3917">
        <v>0.92730000000000001</v>
      </c>
      <c r="K3917">
        <v>0.92730000000000001</v>
      </c>
      <c r="L3917">
        <v>0.92730000000000001</v>
      </c>
    </row>
    <row r="3918" spans="1:12" x14ac:dyDescent="0.45">
      <c r="A3918" t="s">
        <v>2060</v>
      </c>
      <c r="B3918">
        <v>2015</v>
      </c>
      <c r="C3918" t="s">
        <v>2006</v>
      </c>
      <c r="D3918">
        <v>1.0854999999999999</v>
      </c>
      <c r="E3918">
        <v>1.0854999999999999</v>
      </c>
      <c r="F3918">
        <v>1.0854999999999999</v>
      </c>
      <c r="G3918">
        <v>1.0854999999999999</v>
      </c>
      <c r="H3918">
        <v>1.0854999999999999</v>
      </c>
      <c r="I3918">
        <v>1.0854999999999999</v>
      </c>
      <c r="J3918">
        <v>1.0854999999999999</v>
      </c>
      <c r="K3918">
        <v>1.0854999999999999</v>
      </c>
      <c r="L3918">
        <v>1.0854999999999999</v>
      </c>
    </row>
    <row r="3919" spans="1:12" x14ac:dyDescent="0.45">
      <c r="A3919" t="s">
        <v>2060</v>
      </c>
      <c r="B3919">
        <v>2015</v>
      </c>
      <c r="C3919" t="s">
        <v>2010</v>
      </c>
      <c r="D3919">
        <v>0.22489999999999999</v>
      </c>
      <c r="E3919">
        <v>0.22489999999999999</v>
      </c>
      <c r="F3919">
        <v>0.22489999999999999</v>
      </c>
      <c r="G3919">
        <v>0.22489999999999999</v>
      </c>
      <c r="H3919">
        <v>0.22489999999999999</v>
      </c>
      <c r="I3919">
        <v>0.22489999999999999</v>
      </c>
      <c r="J3919">
        <v>0.22489999999999999</v>
      </c>
      <c r="K3919">
        <v>0.22489999999999999</v>
      </c>
      <c r="L3919">
        <v>0.22489999999999999</v>
      </c>
    </row>
    <row r="3920" spans="1:12" x14ac:dyDescent="0.45">
      <c r="A3920" t="s">
        <v>2060</v>
      </c>
      <c r="B3920">
        <v>2015</v>
      </c>
      <c r="C3920" t="s">
        <v>2009</v>
      </c>
      <c r="D3920">
        <v>0.77459999999999996</v>
      </c>
      <c r="E3920">
        <v>0.77459999999999996</v>
      </c>
      <c r="F3920">
        <v>0.77459999999999996</v>
      </c>
      <c r="G3920">
        <v>0.77459999999999996</v>
      </c>
      <c r="H3920">
        <v>0.77459999999999996</v>
      </c>
      <c r="I3920">
        <v>0.77459999999999996</v>
      </c>
      <c r="J3920">
        <v>0.77459999999999996</v>
      </c>
      <c r="K3920">
        <v>0.77459999999999996</v>
      </c>
      <c r="L3920">
        <v>0.77459999999999996</v>
      </c>
    </row>
    <row r="3921" spans="1:12" x14ac:dyDescent="0.45">
      <c r="A3921" t="s">
        <v>2060</v>
      </c>
      <c r="B3921">
        <v>2015</v>
      </c>
      <c r="C3921" t="s">
        <v>2007</v>
      </c>
      <c r="D3921">
        <v>5.7299999999999997E-2</v>
      </c>
      <c r="E3921">
        <v>5.7299999999999997E-2</v>
      </c>
      <c r="F3921">
        <v>5.7299999999999997E-2</v>
      </c>
      <c r="G3921">
        <v>5.7299999999999997E-2</v>
      </c>
      <c r="H3921">
        <v>5.7299999999999997E-2</v>
      </c>
      <c r="I3921">
        <v>5.7299999999999997E-2</v>
      </c>
      <c r="J3921">
        <v>5.7299999999999997E-2</v>
      </c>
      <c r="K3921">
        <v>5.7299999999999997E-2</v>
      </c>
      <c r="L3921">
        <v>5.7299999999999997E-2</v>
      </c>
    </row>
    <row r="3922" spans="1:12" x14ac:dyDescent="0.45">
      <c r="A3922" t="s">
        <v>2061</v>
      </c>
      <c r="B3922">
        <v>2015</v>
      </c>
      <c r="C3922" t="s">
        <v>2005</v>
      </c>
      <c r="D3922">
        <v>0.33529999999999999</v>
      </c>
      <c r="E3922">
        <v>0.33529999999999999</v>
      </c>
      <c r="F3922">
        <v>0.33529999999999999</v>
      </c>
      <c r="G3922">
        <v>0.33529999999999999</v>
      </c>
      <c r="H3922">
        <v>0.33529999999999999</v>
      </c>
      <c r="I3922">
        <v>0.33529999999999999</v>
      </c>
      <c r="J3922">
        <v>0.33529999999999999</v>
      </c>
      <c r="K3922">
        <v>0.33529999999999999</v>
      </c>
      <c r="L3922">
        <v>0.33529999999999999</v>
      </c>
    </row>
    <row r="3923" spans="1:12" x14ac:dyDescent="0.45">
      <c r="A3923" t="s">
        <v>2061</v>
      </c>
      <c r="B3923">
        <v>2015</v>
      </c>
      <c r="C3923" t="s">
        <v>2007</v>
      </c>
      <c r="D3923">
        <v>5.1000000000000004E-3</v>
      </c>
      <c r="E3923">
        <v>5.1000000000000004E-3</v>
      </c>
      <c r="F3923">
        <v>5.1000000000000004E-3</v>
      </c>
      <c r="G3923">
        <v>5.1000000000000004E-3</v>
      </c>
      <c r="H3923">
        <v>5.1000000000000004E-3</v>
      </c>
      <c r="I3923">
        <v>5.1000000000000004E-3</v>
      </c>
      <c r="J3923">
        <v>5.1000000000000004E-3</v>
      </c>
      <c r="K3923">
        <v>5.1000000000000004E-3</v>
      </c>
      <c r="L3923">
        <v>5.1000000000000004E-3</v>
      </c>
    </row>
    <row r="3924" spans="1:12" x14ac:dyDescent="0.45">
      <c r="A3924" t="s">
        <v>2061</v>
      </c>
      <c r="B3924">
        <v>2015</v>
      </c>
      <c r="C3924" t="s">
        <v>2011</v>
      </c>
      <c r="D3924">
        <v>4.1000000000000003E-3</v>
      </c>
      <c r="E3924">
        <v>4.1000000000000003E-3</v>
      </c>
      <c r="F3924">
        <v>4.1000000000000003E-3</v>
      </c>
      <c r="G3924">
        <v>4.1000000000000003E-3</v>
      </c>
      <c r="H3924">
        <v>4.1000000000000003E-3</v>
      </c>
      <c r="I3924">
        <v>4.1000000000000003E-3</v>
      </c>
      <c r="J3924">
        <v>4.1000000000000003E-3</v>
      </c>
      <c r="K3924">
        <v>4.1000000000000003E-3</v>
      </c>
      <c r="L3924">
        <v>4.1000000000000003E-3</v>
      </c>
    </row>
    <row r="3925" spans="1:12" x14ac:dyDescent="0.45">
      <c r="A3925" t="s">
        <v>2061</v>
      </c>
      <c r="B3925">
        <v>2015</v>
      </c>
      <c r="C3925" t="s">
        <v>2006</v>
      </c>
      <c r="D3925">
        <v>0.15709999999999999</v>
      </c>
      <c r="E3925">
        <v>0.15709999999999999</v>
      </c>
      <c r="F3925">
        <v>0.15709999999999999</v>
      </c>
      <c r="G3925">
        <v>0.15709999999999999</v>
      </c>
      <c r="H3925">
        <v>0.15709999999999999</v>
      </c>
      <c r="I3925">
        <v>0.15709999999999999</v>
      </c>
      <c r="J3925">
        <v>0.15709999999999999</v>
      </c>
      <c r="K3925">
        <v>0.15709999999999999</v>
      </c>
      <c r="L3925">
        <v>0.15709999999999999</v>
      </c>
    </row>
    <row r="3926" spans="1:12" x14ac:dyDescent="0.45">
      <c r="A3926" t="s">
        <v>2061</v>
      </c>
      <c r="B3926">
        <v>2015</v>
      </c>
      <c r="C3926" t="s">
        <v>2009</v>
      </c>
      <c r="D3926">
        <v>6.5699999999999995E-2</v>
      </c>
      <c r="E3926">
        <v>6.5699999999999995E-2</v>
      </c>
      <c r="F3926">
        <v>6.5699999999999995E-2</v>
      </c>
      <c r="G3926">
        <v>6.5699999999999995E-2</v>
      </c>
      <c r="H3926">
        <v>6.5699999999999995E-2</v>
      </c>
      <c r="I3926">
        <v>6.5699999999999995E-2</v>
      </c>
      <c r="J3926">
        <v>6.5699999999999995E-2</v>
      </c>
      <c r="K3926">
        <v>6.5699999999999995E-2</v>
      </c>
      <c r="L3926">
        <v>6.5699999999999995E-2</v>
      </c>
    </row>
    <row r="3927" spans="1:12" x14ac:dyDescent="0.45">
      <c r="A3927" t="s">
        <v>2061</v>
      </c>
      <c r="B3927">
        <v>2015</v>
      </c>
      <c r="C3927" t="s">
        <v>2008</v>
      </c>
      <c r="D3927">
        <v>8.3199999999999996E-2</v>
      </c>
      <c r="E3927">
        <v>8.3199999999999996E-2</v>
      </c>
      <c r="F3927">
        <v>8.3199999999999996E-2</v>
      </c>
      <c r="G3927">
        <v>8.3199999999999996E-2</v>
      </c>
      <c r="H3927">
        <v>8.3199999999999996E-2</v>
      </c>
      <c r="I3927">
        <v>8.3199999999999996E-2</v>
      </c>
      <c r="J3927">
        <v>8.3199999999999996E-2</v>
      </c>
      <c r="K3927">
        <v>8.3199999999999996E-2</v>
      </c>
      <c r="L3927">
        <v>8.3199999999999996E-2</v>
      </c>
    </row>
    <row r="3928" spans="1:12" x14ac:dyDescent="0.45">
      <c r="A3928" t="s">
        <v>2061</v>
      </c>
      <c r="B3928">
        <v>2015</v>
      </c>
      <c r="C3928" t="s">
        <v>2010</v>
      </c>
      <c r="D3928">
        <v>2.0199999999999999E-2</v>
      </c>
      <c r="E3928">
        <v>2.0199999999999999E-2</v>
      </c>
      <c r="F3928">
        <v>2.0199999999999999E-2</v>
      </c>
      <c r="G3928">
        <v>2.0199999999999999E-2</v>
      </c>
      <c r="H3928">
        <v>2.0199999999999999E-2</v>
      </c>
      <c r="I3928">
        <v>2.0199999999999999E-2</v>
      </c>
      <c r="J3928">
        <v>2.0199999999999999E-2</v>
      </c>
      <c r="K3928">
        <v>2.0199999999999999E-2</v>
      </c>
      <c r="L3928">
        <v>2.0199999999999999E-2</v>
      </c>
    </row>
    <row r="3929" spans="1:12" x14ac:dyDescent="0.45">
      <c r="A3929" t="s">
        <v>2004</v>
      </c>
      <c r="B3929">
        <v>2016</v>
      </c>
      <c r="C3929" t="s">
        <v>2008</v>
      </c>
      <c r="D3929">
        <v>0.79100000000000004</v>
      </c>
      <c r="E3929">
        <v>0.79100000000000004</v>
      </c>
      <c r="F3929">
        <v>0.79100000000000004</v>
      </c>
      <c r="G3929">
        <v>0.79100000000000004</v>
      </c>
      <c r="H3929">
        <v>0.79100000000000004</v>
      </c>
      <c r="I3929">
        <v>0.79100000000000004</v>
      </c>
      <c r="J3929">
        <v>0.79100000000000004</v>
      </c>
      <c r="K3929">
        <v>0.79100000000000004</v>
      </c>
      <c r="L3929">
        <v>0.79100000000000004</v>
      </c>
    </row>
    <row r="3930" spans="1:12" x14ac:dyDescent="0.45">
      <c r="A3930" t="s">
        <v>2004</v>
      </c>
      <c r="B3930">
        <v>2016</v>
      </c>
      <c r="C3930" t="s">
        <v>2011</v>
      </c>
      <c r="D3930">
        <v>3.5700000000000003E-2</v>
      </c>
      <c r="E3930">
        <v>3.5700000000000003E-2</v>
      </c>
      <c r="F3930">
        <v>3.5700000000000003E-2</v>
      </c>
      <c r="G3930">
        <v>3.5700000000000003E-2</v>
      </c>
      <c r="H3930">
        <v>3.5700000000000003E-2</v>
      </c>
      <c r="I3930">
        <v>3.5700000000000003E-2</v>
      </c>
      <c r="J3930">
        <v>3.5700000000000003E-2</v>
      </c>
      <c r="K3930">
        <v>3.5700000000000003E-2</v>
      </c>
      <c r="L3930">
        <v>3.5700000000000003E-2</v>
      </c>
    </row>
    <row r="3931" spans="1:12" x14ac:dyDescent="0.45">
      <c r="A3931" t="s">
        <v>2004</v>
      </c>
      <c r="B3931">
        <v>2016</v>
      </c>
      <c r="C3931" t="s">
        <v>2009</v>
      </c>
      <c r="D3931">
        <v>0.78400000000000003</v>
      </c>
      <c r="E3931">
        <v>0.78400000000000003</v>
      </c>
      <c r="F3931">
        <v>0.78400000000000003</v>
      </c>
      <c r="G3931">
        <v>0.78400000000000003</v>
      </c>
      <c r="H3931">
        <v>0.78400000000000003</v>
      </c>
      <c r="I3931">
        <v>0.78400000000000003</v>
      </c>
      <c r="J3931">
        <v>0.78400000000000003</v>
      </c>
      <c r="K3931">
        <v>0.78400000000000003</v>
      </c>
      <c r="L3931">
        <v>0.78400000000000003</v>
      </c>
    </row>
    <row r="3932" spans="1:12" x14ac:dyDescent="0.45">
      <c r="A3932" t="s">
        <v>2004</v>
      </c>
      <c r="B3932">
        <v>2016</v>
      </c>
      <c r="C3932" t="s">
        <v>2005</v>
      </c>
      <c r="D3932">
        <v>2.9634</v>
      </c>
      <c r="E3932">
        <v>2.9634</v>
      </c>
      <c r="F3932">
        <v>2.9634</v>
      </c>
      <c r="G3932">
        <v>2.9634</v>
      </c>
      <c r="H3932">
        <v>2.9634</v>
      </c>
      <c r="I3932">
        <v>2.9634</v>
      </c>
      <c r="J3932">
        <v>2.9634</v>
      </c>
      <c r="K3932">
        <v>2.9634</v>
      </c>
      <c r="L3932">
        <v>2.9634</v>
      </c>
    </row>
    <row r="3933" spans="1:12" x14ac:dyDescent="0.45">
      <c r="A3933" t="s">
        <v>2004</v>
      </c>
      <c r="B3933">
        <v>2016</v>
      </c>
      <c r="C3933" t="s">
        <v>2007</v>
      </c>
      <c r="D3933">
        <v>6.3500000000000001E-2</v>
      </c>
      <c r="E3933">
        <v>6.3500000000000001E-2</v>
      </c>
      <c r="F3933">
        <v>6.3500000000000001E-2</v>
      </c>
      <c r="G3933">
        <v>6.3500000000000001E-2</v>
      </c>
      <c r="H3933">
        <v>6.3500000000000001E-2</v>
      </c>
      <c r="I3933">
        <v>6.3500000000000001E-2</v>
      </c>
      <c r="J3933">
        <v>6.3500000000000001E-2</v>
      </c>
      <c r="K3933">
        <v>6.3500000000000001E-2</v>
      </c>
      <c r="L3933">
        <v>6.3500000000000001E-2</v>
      </c>
    </row>
    <row r="3934" spans="1:12" x14ac:dyDescent="0.45">
      <c r="A3934" t="s">
        <v>2004</v>
      </c>
      <c r="B3934">
        <v>2016</v>
      </c>
      <c r="C3934" t="s">
        <v>2010</v>
      </c>
      <c r="D3934">
        <v>0.1782</v>
      </c>
      <c r="E3934">
        <v>0.1782</v>
      </c>
      <c r="F3934">
        <v>0.1782</v>
      </c>
      <c r="G3934">
        <v>0.1782</v>
      </c>
      <c r="H3934">
        <v>0.1782</v>
      </c>
      <c r="I3934">
        <v>0.1782</v>
      </c>
      <c r="J3934">
        <v>0.1782</v>
      </c>
      <c r="K3934">
        <v>0.1782</v>
      </c>
      <c r="L3934">
        <v>0.1782</v>
      </c>
    </row>
    <row r="3935" spans="1:12" x14ac:dyDescent="0.45">
      <c r="A3935" t="s">
        <v>2004</v>
      </c>
      <c r="B3935">
        <v>2016</v>
      </c>
      <c r="C3935" t="s">
        <v>2006</v>
      </c>
      <c r="D3935">
        <v>1.111</v>
      </c>
      <c r="E3935">
        <v>1.111</v>
      </c>
      <c r="F3935">
        <v>1.111</v>
      </c>
      <c r="G3935">
        <v>1.111</v>
      </c>
      <c r="H3935">
        <v>1.111</v>
      </c>
      <c r="I3935">
        <v>1.111</v>
      </c>
      <c r="J3935">
        <v>1.111</v>
      </c>
      <c r="K3935">
        <v>1.111</v>
      </c>
      <c r="L3935">
        <v>1.111</v>
      </c>
    </row>
    <row r="3936" spans="1:12" x14ac:dyDescent="0.45">
      <c r="A3936" t="s">
        <v>2012</v>
      </c>
      <c r="B3936">
        <v>2016</v>
      </c>
      <c r="C3936" t="s">
        <v>2011</v>
      </c>
      <c r="D3936">
        <v>5.7000000000000002E-3</v>
      </c>
      <c r="E3936">
        <v>5.7000000000000002E-3</v>
      </c>
      <c r="F3936">
        <v>5.7000000000000002E-3</v>
      </c>
      <c r="G3936">
        <v>5.7000000000000002E-3</v>
      </c>
      <c r="H3936">
        <v>5.7000000000000002E-3</v>
      </c>
      <c r="I3936">
        <v>5.7000000000000002E-3</v>
      </c>
      <c r="J3936">
        <v>5.7000000000000002E-3</v>
      </c>
      <c r="K3936">
        <v>5.7000000000000002E-3</v>
      </c>
      <c r="L3936">
        <v>5.7000000000000002E-3</v>
      </c>
    </row>
    <row r="3937" spans="1:12" x14ac:dyDescent="0.45">
      <c r="A3937" t="s">
        <v>2012</v>
      </c>
      <c r="B3937">
        <v>2016</v>
      </c>
      <c r="C3937" t="s">
        <v>2009</v>
      </c>
      <c r="D3937">
        <v>9.7199999999999995E-2</v>
      </c>
      <c r="E3937">
        <v>9.7199999999999995E-2</v>
      </c>
      <c r="F3937">
        <v>9.7199999999999995E-2</v>
      </c>
      <c r="G3937">
        <v>9.7199999999999995E-2</v>
      </c>
      <c r="H3937">
        <v>9.7199999999999995E-2</v>
      </c>
      <c r="I3937">
        <v>9.7199999999999995E-2</v>
      </c>
      <c r="J3937">
        <v>9.7199999999999995E-2</v>
      </c>
      <c r="K3937">
        <v>9.7199999999999995E-2</v>
      </c>
      <c r="L3937">
        <v>9.7199999999999995E-2</v>
      </c>
    </row>
    <row r="3938" spans="1:12" x14ac:dyDescent="0.45">
      <c r="A3938" t="s">
        <v>2012</v>
      </c>
      <c r="B3938">
        <v>2016</v>
      </c>
      <c r="C3938" t="s">
        <v>2005</v>
      </c>
      <c r="D3938">
        <v>0.36549999999999999</v>
      </c>
      <c r="E3938">
        <v>0.36549999999999999</v>
      </c>
      <c r="F3938">
        <v>0.36549999999999999</v>
      </c>
      <c r="G3938">
        <v>0.36549999999999999</v>
      </c>
      <c r="H3938">
        <v>0.36549999999999999</v>
      </c>
      <c r="I3938">
        <v>0.36549999999999999</v>
      </c>
      <c r="J3938">
        <v>0.36549999999999999</v>
      </c>
      <c r="K3938">
        <v>0.36549999999999999</v>
      </c>
      <c r="L3938">
        <v>0.36549999999999999</v>
      </c>
    </row>
    <row r="3939" spans="1:12" x14ac:dyDescent="0.45">
      <c r="A3939" t="s">
        <v>2012</v>
      </c>
      <c r="B3939">
        <v>2016</v>
      </c>
      <c r="C3939" t="s">
        <v>2007</v>
      </c>
      <c r="D3939">
        <v>1.01E-2</v>
      </c>
      <c r="E3939">
        <v>1.01E-2</v>
      </c>
      <c r="F3939">
        <v>1.01E-2</v>
      </c>
      <c r="G3939">
        <v>1.01E-2</v>
      </c>
      <c r="H3939">
        <v>1.01E-2</v>
      </c>
      <c r="I3939">
        <v>1.01E-2</v>
      </c>
      <c r="J3939">
        <v>1.01E-2</v>
      </c>
      <c r="K3939">
        <v>1.01E-2</v>
      </c>
      <c r="L3939">
        <v>1.01E-2</v>
      </c>
    </row>
    <row r="3940" spans="1:12" x14ac:dyDescent="0.45">
      <c r="A3940" t="s">
        <v>2012</v>
      </c>
      <c r="B3940">
        <v>2016</v>
      </c>
      <c r="C3940" t="s">
        <v>2006</v>
      </c>
      <c r="D3940">
        <v>9.9099999999999994E-2</v>
      </c>
      <c r="E3940">
        <v>9.9099999999999994E-2</v>
      </c>
      <c r="F3940">
        <v>9.9099999999999994E-2</v>
      </c>
      <c r="G3940">
        <v>9.9099999999999994E-2</v>
      </c>
      <c r="H3940">
        <v>9.9099999999999994E-2</v>
      </c>
      <c r="I3940">
        <v>9.9099999999999994E-2</v>
      </c>
      <c r="J3940">
        <v>9.9099999999999994E-2</v>
      </c>
      <c r="K3940">
        <v>9.9099999999999994E-2</v>
      </c>
      <c r="L3940">
        <v>9.9099999999999994E-2</v>
      </c>
    </row>
    <row r="3941" spans="1:12" x14ac:dyDescent="0.45">
      <c r="A3941" t="s">
        <v>2012</v>
      </c>
      <c r="B3941">
        <v>2016</v>
      </c>
      <c r="C3941" t="s">
        <v>2010</v>
      </c>
      <c r="D3941">
        <v>2.8199999999999999E-2</v>
      </c>
      <c r="E3941">
        <v>2.8199999999999999E-2</v>
      </c>
      <c r="F3941">
        <v>2.8199999999999999E-2</v>
      </c>
      <c r="G3941">
        <v>2.8199999999999999E-2</v>
      </c>
      <c r="H3941">
        <v>2.8199999999999999E-2</v>
      </c>
      <c r="I3941">
        <v>2.8199999999999999E-2</v>
      </c>
      <c r="J3941">
        <v>2.8199999999999999E-2</v>
      </c>
      <c r="K3941">
        <v>2.8199999999999999E-2</v>
      </c>
      <c r="L3941">
        <v>2.8199999999999999E-2</v>
      </c>
    </row>
    <row r="3942" spans="1:12" x14ac:dyDescent="0.45">
      <c r="A3942" t="s">
        <v>2012</v>
      </c>
      <c r="B3942">
        <v>2016</v>
      </c>
      <c r="C3942" t="s">
        <v>2008</v>
      </c>
      <c r="D3942">
        <v>0.12529999999999999</v>
      </c>
      <c r="E3942">
        <v>0.12529999999999999</v>
      </c>
      <c r="F3942">
        <v>0.12529999999999999</v>
      </c>
      <c r="G3942">
        <v>0.12529999999999999</v>
      </c>
      <c r="H3942">
        <v>0.12529999999999999</v>
      </c>
      <c r="I3942">
        <v>0.12529999999999999</v>
      </c>
      <c r="J3942">
        <v>0.12529999999999999</v>
      </c>
      <c r="K3942">
        <v>0.12529999999999999</v>
      </c>
      <c r="L3942">
        <v>0.12529999999999999</v>
      </c>
    </row>
    <row r="3943" spans="1:12" x14ac:dyDescent="0.45">
      <c r="A3943" t="s">
        <v>2013</v>
      </c>
      <c r="B3943">
        <v>2016</v>
      </c>
      <c r="C3943" t="s">
        <v>2005</v>
      </c>
      <c r="D3943">
        <v>3.8734000000000002</v>
      </c>
      <c r="E3943">
        <v>3.8734000000000002</v>
      </c>
      <c r="F3943">
        <v>3.8734000000000002</v>
      </c>
      <c r="G3943">
        <v>3.8734000000000002</v>
      </c>
      <c r="H3943">
        <v>3.8734000000000002</v>
      </c>
      <c r="I3943">
        <v>3.8734000000000002</v>
      </c>
      <c r="J3943">
        <v>3.8734000000000002</v>
      </c>
      <c r="K3943">
        <v>3.8734000000000002</v>
      </c>
      <c r="L3943">
        <v>3.8734000000000002</v>
      </c>
    </row>
    <row r="3944" spans="1:12" x14ac:dyDescent="0.45">
      <c r="A3944" t="s">
        <v>2013</v>
      </c>
      <c r="B3944">
        <v>2016</v>
      </c>
      <c r="C3944" t="s">
        <v>2009</v>
      </c>
      <c r="D3944">
        <v>0.96160000000000001</v>
      </c>
      <c r="E3944">
        <v>0.96160000000000001</v>
      </c>
      <c r="F3944">
        <v>0.96160000000000001</v>
      </c>
      <c r="G3944">
        <v>0.96160000000000001</v>
      </c>
      <c r="H3944">
        <v>0.96160000000000001</v>
      </c>
      <c r="I3944">
        <v>0.96160000000000001</v>
      </c>
      <c r="J3944">
        <v>0.96160000000000001</v>
      </c>
      <c r="K3944">
        <v>0.96160000000000001</v>
      </c>
      <c r="L3944">
        <v>0.96160000000000001</v>
      </c>
    </row>
    <row r="3945" spans="1:12" x14ac:dyDescent="0.45">
      <c r="A3945" t="s">
        <v>2013</v>
      </c>
      <c r="B3945">
        <v>2016</v>
      </c>
      <c r="C3945" t="s">
        <v>2008</v>
      </c>
      <c r="D3945">
        <v>1.2988999999999999</v>
      </c>
      <c r="E3945">
        <v>1.2988999999999999</v>
      </c>
      <c r="F3945">
        <v>1.2988999999999999</v>
      </c>
      <c r="G3945">
        <v>1.2988999999999999</v>
      </c>
      <c r="H3945">
        <v>1.2988999999999999</v>
      </c>
      <c r="I3945">
        <v>1.2988999999999999</v>
      </c>
      <c r="J3945">
        <v>1.2988999999999999</v>
      </c>
      <c r="K3945">
        <v>1.2988999999999999</v>
      </c>
      <c r="L3945">
        <v>1.2988999999999999</v>
      </c>
    </row>
    <row r="3946" spans="1:12" x14ac:dyDescent="0.45">
      <c r="A3946" t="s">
        <v>2013</v>
      </c>
      <c r="B3946">
        <v>2016</v>
      </c>
      <c r="C3946" t="s">
        <v>2011</v>
      </c>
      <c r="D3946">
        <v>5.8599999999999999E-2</v>
      </c>
      <c r="E3946">
        <v>5.8599999999999999E-2</v>
      </c>
      <c r="F3946">
        <v>5.8599999999999999E-2</v>
      </c>
      <c r="G3946">
        <v>5.8599999999999999E-2</v>
      </c>
      <c r="H3946">
        <v>5.8599999999999999E-2</v>
      </c>
      <c r="I3946">
        <v>5.8599999999999999E-2</v>
      </c>
      <c r="J3946">
        <v>5.8599999999999999E-2</v>
      </c>
      <c r="K3946">
        <v>5.8599999999999999E-2</v>
      </c>
      <c r="L3946">
        <v>5.8599999999999999E-2</v>
      </c>
    </row>
    <row r="3947" spans="1:12" x14ac:dyDescent="0.45">
      <c r="A3947" t="s">
        <v>2013</v>
      </c>
      <c r="B3947">
        <v>2016</v>
      </c>
      <c r="C3947" t="s">
        <v>2010</v>
      </c>
      <c r="D3947">
        <v>0.29270000000000002</v>
      </c>
      <c r="E3947">
        <v>0.29270000000000002</v>
      </c>
      <c r="F3947">
        <v>0.29270000000000002</v>
      </c>
      <c r="G3947">
        <v>0.29270000000000002</v>
      </c>
      <c r="H3947">
        <v>0.29270000000000002</v>
      </c>
      <c r="I3947">
        <v>0.29270000000000002</v>
      </c>
      <c r="J3947">
        <v>0.29270000000000002</v>
      </c>
      <c r="K3947">
        <v>0.29270000000000002</v>
      </c>
      <c r="L3947">
        <v>0.29270000000000002</v>
      </c>
    </row>
    <row r="3948" spans="1:12" x14ac:dyDescent="0.45">
      <c r="A3948" t="s">
        <v>2013</v>
      </c>
      <c r="B3948">
        <v>2016</v>
      </c>
      <c r="C3948" t="s">
        <v>2007</v>
      </c>
      <c r="D3948">
        <v>0.1043</v>
      </c>
      <c r="E3948">
        <v>0.1043</v>
      </c>
      <c r="F3948">
        <v>0.1043</v>
      </c>
      <c r="G3948">
        <v>0.1043</v>
      </c>
      <c r="H3948">
        <v>0.1043</v>
      </c>
      <c r="I3948">
        <v>0.1043</v>
      </c>
      <c r="J3948">
        <v>0.1043</v>
      </c>
      <c r="K3948">
        <v>0.1043</v>
      </c>
      <c r="L3948">
        <v>0.1043</v>
      </c>
    </row>
    <row r="3949" spans="1:12" x14ac:dyDescent="0.45">
      <c r="A3949" t="s">
        <v>2013</v>
      </c>
      <c r="B3949">
        <v>2016</v>
      </c>
      <c r="C3949" t="s">
        <v>2006</v>
      </c>
      <c r="D3949">
        <v>1.1573</v>
      </c>
      <c r="E3949">
        <v>1.1573</v>
      </c>
      <c r="F3949">
        <v>1.1573</v>
      </c>
      <c r="G3949">
        <v>1.1573</v>
      </c>
      <c r="H3949">
        <v>1.1573</v>
      </c>
      <c r="I3949">
        <v>1.1573</v>
      </c>
      <c r="J3949">
        <v>1.1573</v>
      </c>
      <c r="K3949">
        <v>1.1573</v>
      </c>
      <c r="L3949">
        <v>1.1573</v>
      </c>
    </row>
    <row r="3950" spans="1:12" x14ac:dyDescent="0.45">
      <c r="A3950" t="s">
        <v>2014</v>
      </c>
      <c r="B3950">
        <v>2016</v>
      </c>
      <c r="C3950" t="s">
        <v>2008</v>
      </c>
      <c r="D3950">
        <v>0.50529999999999997</v>
      </c>
      <c r="E3950">
        <v>0.50529999999999997</v>
      </c>
      <c r="F3950">
        <v>0.50529999999999997</v>
      </c>
      <c r="G3950">
        <v>0.50529999999999997</v>
      </c>
      <c r="H3950">
        <v>0.50529999999999997</v>
      </c>
      <c r="I3950">
        <v>0.50529999999999997</v>
      </c>
      <c r="J3950">
        <v>0.50529999999999997</v>
      </c>
      <c r="K3950">
        <v>0.50529999999999997</v>
      </c>
      <c r="L3950">
        <v>0.50529999999999997</v>
      </c>
    </row>
    <row r="3951" spans="1:12" x14ac:dyDescent="0.45">
      <c r="A3951" t="s">
        <v>2014</v>
      </c>
      <c r="B3951">
        <v>2016</v>
      </c>
      <c r="C3951" t="s">
        <v>2007</v>
      </c>
      <c r="D3951">
        <v>4.0599999999999997E-2</v>
      </c>
      <c r="E3951">
        <v>4.0599999999999997E-2</v>
      </c>
      <c r="F3951">
        <v>4.0599999999999997E-2</v>
      </c>
      <c r="G3951">
        <v>4.0599999999999997E-2</v>
      </c>
      <c r="H3951">
        <v>4.0599999999999997E-2</v>
      </c>
      <c r="I3951">
        <v>4.0599999999999997E-2</v>
      </c>
      <c r="J3951">
        <v>4.0599999999999997E-2</v>
      </c>
      <c r="K3951">
        <v>4.0599999999999997E-2</v>
      </c>
      <c r="L3951">
        <v>4.0599999999999997E-2</v>
      </c>
    </row>
    <row r="3952" spans="1:12" x14ac:dyDescent="0.45">
      <c r="A3952" t="s">
        <v>2014</v>
      </c>
      <c r="B3952">
        <v>2016</v>
      </c>
      <c r="C3952" t="s">
        <v>2011</v>
      </c>
      <c r="D3952">
        <v>2.2800000000000001E-2</v>
      </c>
      <c r="E3952">
        <v>2.2800000000000001E-2</v>
      </c>
      <c r="F3952">
        <v>2.2800000000000001E-2</v>
      </c>
      <c r="G3952">
        <v>2.2800000000000001E-2</v>
      </c>
      <c r="H3952">
        <v>2.2800000000000001E-2</v>
      </c>
      <c r="I3952">
        <v>2.2800000000000001E-2</v>
      </c>
      <c r="J3952">
        <v>2.2800000000000001E-2</v>
      </c>
      <c r="K3952">
        <v>2.2800000000000001E-2</v>
      </c>
      <c r="L3952">
        <v>2.2800000000000001E-2</v>
      </c>
    </row>
    <row r="3953" spans="1:12" x14ac:dyDescent="0.45">
      <c r="A3953" t="s">
        <v>2014</v>
      </c>
      <c r="B3953">
        <v>2016</v>
      </c>
      <c r="C3953" t="s">
        <v>2010</v>
      </c>
      <c r="D3953">
        <v>0.1138</v>
      </c>
      <c r="E3953">
        <v>0.1138</v>
      </c>
      <c r="F3953">
        <v>0.1138</v>
      </c>
      <c r="G3953">
        <v>0.1138</v>
      </c>
      <c r="H3953">
        <v>0.1138</v>
      </c>
      <c r="I3953">
        <v>0.1138</v>
      </c>
      <c r="J3953">
        <v>0.1138</v>
      </c>
      <c r="K3953">
        <v>0.1138</v>
      </c>
      <c r="L3953">
        <v>0.1138</v>
      </c>
    </row>
    <row r="3954" spans="1:12" x14ac:dyDescent="0.45">
      <c r="A3954" t="s">
        <v>2014</v>
      </c>
      <c r="B3954">
        <v>2016</v>
      </c>
      <c r="C3954" t="s">
        <v>2005</v>
      </c>
      <c r="D3954">
        <v>1.7524999999999999</v>
      </c>
      <c r="E3954">
        <v>1.7524999999999999</v>
      </c>
      <c r="F3954">
        <v>1.7524999999999999</v>
      </c>
      <c r="G3954">
        <v>1.7524999999999999</v>
      </c>
      <c r="H3954">
        <v>1.7524999999999999</v>
      </c>
      <c r="I3954">
        <v>1.7524999999999999</v>
      </c>
      <c r="J3954">
        <v>1.7524999999999999</v>
      </c>
      <c r="K3954">
        <v>1.7524999999999999</v>
      </c>
      <c r="L3954">
        <v>1.7524999999999999</v>
      </c>
    </row>
    <row r="3955" spans="1:12" x14ac:dyDescent="0.45">
      <c r="A3955" t="s">
        <v>2014</v>
      </c>
      <c r="B3955">
        <v>2016</v>
      </c>
      <c r="C3955" t="s">
        <v>2006</v>
      </c>
      <c r="D3955">
        <v>0.58440000000000003</v>
      </c>
      <c r="E3955">
        <v>0.58440000000000003</v>
      </c>
      <c r="F3955">
        <v>0.58440000000000003</v>
      </c>
      <c r="G3955">
        <v>0.58440000000000003</v>
      </c>
      <c r="H3955">
        <v>0.58440000000000003</v>
      </c>
      <c r="I3955">
        <v>0.58440000000000003</v>
      </c>
      <c r="J3955">
        <v>0.58440000000000003</v>
      </c>
      <c r="K3955">
        <v>0.58440000000000003</v>
      </c>
      <c r="L3955">
        <v>0.58440000000000003</v>
      </c>
    </row>
    <row r="3956" spans="1:12" x14ac:dyDescent="0.45">
      <c r="A3956" t="s">
        <v>2014</v>
      </c>
      <c r="B3956">
        <v>2016</v>
      </c>
      <c r="C3956" t="s">
        <v>2009</v>
      </c>
      <c r="D3956">
        <v>0.48559999999999998</v>
      </c>
      <c r="E3956">
        <v>0.48559999999999998</v>
      </c>
      <c r="F3956">
        <v>0.48559999999999998</v>
      </c>
      <c r="G3956">
        <v>0.48559999999999998</v>
      </c>
      <c r="H3956">
        <v>0.48559999999999998</v>
      </c>
      <c r="I3956">
        <v>0.48559999999999998</v>
      </c>
      <c r="J3956">
        <v>0.48559999999999998</v>
      </c>
      <c r="K3956">
        <v>0.48559999999999998</v>
      </c>
      <c r="L3956">
        <v>0.48559999999999998</v>
      </c>
    </row>
    <row r="3957" spans="1:12" x14ac:dyDescent="0.45">
      <c r="A3957" t="s">
        <v>2015</v>
      </c>
      <c r="B3957">
        <v>2016</v>
      </c>
      <c r="C3957" t="s">
        <v>2010</v>
      </c>
      <c r="D3957">
        <v>1.5449999999999999</v>
      </c>
      <c r="E3957">
        <v>1.5449999999999999</v>
      </c>
      <c r="F3957">
        <v>1.5449999999999999</v>
      </c>
      <c r="G3957">
        <v>1.5449999999999999</v>
      </c>
      <c r="H3957">
        <v>1.5449999999999999</v>
      </c>
      <c r="I3957">
        <v>1.5449999999999999</v>
      </c>
      <c r="J3957">
        <v>1.5449999999999999</v>
      </c>
      <c r="K3957">
        <v>1.5449999999999999</v>
      </c>
      <c r="L3957">
        <v>1.5449999999999999</v>
      </c>
    </row>
    <row r="3958" spans="1:12" x14ac:dyDescent="0.45">
      <c r="A3958" t="s">
        <v>2015</v>
      </c>
      <c r="B3958">
        <v>2016</v>
      </c>
      <c r="C3958" t="s">
        <v>2011</v>
      </c>
      <c r="D3958">
        <v>0.30930000000000002</v>
      </c>
      <c r="E3958">
        <v>0.30930000000000002</v>
      </c>
      <c r="F3958">
        <v>0.30930000000000002</v>
      </c>
      <c r="G3958">
        <v>0.30930000000000002</v>
      </c>
      <c r="H3958">
        <v>0.30930000000000002</v>
      </c>
      <c r="I3958">
        <v>0.30930000000000002</v>
      </c>
      <c r="J3958">
        <v>0.30930000000000002</v>
      </c>
      <c r="K3958">
        <v>0.30930000000000002</v>
      </c>
      <c r="L3958">
        <v>0.30930000000000002</v>
      </c>
    </row>
    <row r="3959" spans="1:12" x14ac:dyDescent="0.45">
      <c r="A3959" t="s">
        <v>2015</v>
      </c>
      <c r="B3959">
        <v>2016</v>
      </c>
      <c r="C3959" t="s">
        <v>2009</v>
      </c>
      <c r="D3959">
        <v>4.8323999999999998</v>
      </c>
      <c r="E3959">
        <v>4.8323999999999998</v>
      </c>
      <c r="F3959">
        <v>4.8323999999999998</v>
      </c>
      <c r="G3959">
        <v>4.8323999999999998</v>
      </c>
      <c r="H3959">
        <v>4.8323999999999998</v>
      </c>
      <c r="I3959">
        <v>4.8323999999999998</v>
      </c>
      <c r="J3959">
        <v>4.8323999999999998</v>
      </c>
      <c r="K3959">
        <v>4.8323999999999998</v>
      </c>
      <c r="L3959">
        <v>4.8323999999999998</v>
      </c>
    </row>
    <row r="3960" spans="1:12" x14ac:dyDescent="0.45">
      <c r="A3960" t="s">
        <v>2015</v>
      </c>
      <c r="B3960">
        <v>2016</v>
      </c>
      <c r="C3960" t="s">
        <v>2006</v>
      </c>
      <c r="D3960">
        <v>5.4645999999999999</v>
      </c>
      <c r="E3960">
        <v>5.4645999999999999</v>
      </c>
      <c r="F3960">
        <v>5.4645999999999999</v>
      </c>
      <c r="G3960">
        <v>5.4645999999999999</v>
      </c>
      <c r="H3960">
        <v>5.4645999999999999</v>
      </c>
      <c r="I3960">
        <v>5.4645999999999999</v>
      </c>
      <c r="J3960">
        <v>5.4645999999999999</v>
      </c>
      <c r="K3960">
        <v>5.4645999999999999</v>
      </c>
      <c r="L3960">
        <v>5.4645999999999999</v>
      </c>
    </row>
    <row r="3961" spans="1:12" x14ac:dyDescent="0.45">
      <c r="A3961" t="s">
        <v>2015</v>
      </c>
      <c r="B3961">
        <v>2016</v>
      </c>
      <c r="C3961" t="s">
        <v>2008</v>
      </c>
      <c r="D3961">
        <v>6.8574999999999999</v>
      </c>
      <c r="E3961">
        <v>6.8574999999999999</v>
      </c>
      <c r="F3961">
        <v>6.8574999999999999</v>
      </c>
      <c r="G3961">
        <v>6.8574999999999999</v>
      </c>
      <c r="H3961">
        <v>6.8574999999999999</v>
      </c>
      <c r="I3961">
        <v>6.8574999999999999</v>
      </c>
      <c r="J3961">
        <v>6.8574999999999999</v>
      </c>
      <c r="K3961">
        <v>6.8574999999999999</v>
      </c>
      <c r="L3961">
        <v>6.8574999999999999</v>
      </c>
    </row>
    <row r="3962" spans="1:12" x14ac:dyDescent="0.45">
      <c r="A3962" t="s">
        <v>2015</v>
      </c>
      <c r="B3962">
        <v>2016</v>
      </c>
      <c r="C3962" t="s">
        <v>2005</v>
      </c>
      <c r="D3962">
        <v>19.5595</v>
      </c>
      <c r="E3962">
        <v>19.5595</v>
      </c>
      <c r="F3962">
        <v>19.5595</v>
      </c>
      <c r="G3962">
        <v>19.5595</v>
      </c>
      <c r="H3962">
        <v>19.5595</v>
      </c>
      <c r="I3962">
        <v>19.5595</v>
      </c>
      <c r="J3962">
        <v>19.5595</v>
      </c>
      <c r="K3962">
        <v>19.5595</v>
      </c>
      <c r="L3962">
        <v>19.5595</v>
      </c>
    </row>
    <row r="3963" spans="1:12" x14ac:dyDescent="0.45">
      <c r="A3963" t="s">
        <v>2015</v>
      </c>
      <c r="B3963">
        <v>2016</v>
      </c>
      <c r="C3963" t="s">
        <v>2007</v>
      </c>
      <c r="D3963">
        <v>0.55069999999999997</v>
      </c>
      <c r="E3963">
        <v>0.55069999999999997</v>
      </c>
      <c r="F3963">
        <v>0.55069999999999997</v>
      </c>
      <c r="G3963">
        <v>0.55069999999999997</v>
      </c>
      <c r="H3963">
        <v>0.55069999999999997</v>
      </c>
      <c r="I3963">
        <v>0.55069999999999997</v>
      </c>
      <c r="J3963">
        <v>0.55069999999999997</v>
      </c>
      <c r="K3963">
        <v>0.55069999999999997</v>
      </c>
      <c r="L3963">
        <v>0.55069999999999997</v>
      </c>
    </row>
    <row r="3964" spans="1:12" x14ac:dyDescent="0.45">
      <c r="A3964" t="s">
        <v>2016</v>
      </c>
      <c r="B3964">
        <v>2016</v>
      </c>
      <c r="C3964" t="s">
        <v>2005</v>
      </c>
      <c r="D3964">
        <v>2.7271999999999998</v>
      </c>
      <c r="E3964">
        <v>2.7271999999999998</v>
      </c>
      <c r="F3964">
        <v>2.7271999999999998</v>
      </c>
      <c r="G3964">
        <v>2.7271999999999998</v>
      </c>
      <c r="H3964">
        <v>2.7271999999999998</v>
      </c>
      <c r="I3964">
        <v>2.7271999999999998</v>
      </c>
      <c r="J3964">
        <v>2.7271999999999998</v>
      </c>
      <c r="K3964">
        <v>2.7271999999999998</v>
      </c>
      <c r="L3964">
        <v>2.7271999999999998</v>
      </c>
    </row>
    <row r="3965" spans="1:12" x14ac:dyDescent="0.45">
      <c r="A3965" t="s">
        <v>2016</v>
      </c>
      <c r="B3965">
        <v>2016</v>
      </c>
      <c r="C3965" t="s">
        <v>2010</v>
      </c>
      <c r="D3965">
        <v>0.19420000000000001</v>
      </c>
      <c r="E3965">
        <v>0.19420000000000001</v>
      </c>
      <c r="F3965">
        <v>0.19420000000000001</v>
      </c>
      <c r="G3965">
        <v>0.19420000000000001</v>
      </c>
      <c r="H3965">
        <v>0.19420000000000001</v>
      </c>
      <c r="I3965">
        <v>0.19420000000000001</v>
      </c>
      <c r="J3965">
        <v>0.19420000000000001</v>
      </c>
      <c r="K3965">
        <v>0.19420000000000001</v>
      </c>
      <c r="L3965">
        <v>0.19420000000000001</v>
      </c>
    </row>
    <row r="3966" spans="1:12" x14ac:dyDescent="0.45">
      <c r="A3966" t="s">
        <v>2016</v>
      </c>
      <c r="B3966">
        <v>2016</v>
      </c>
      <c r="C3966" t="s">
        <v>2007</v>
      </c>
      <c r="D3966">
        <v>6.9199999999999998E-2</v>
      </c>
      <c r="E3966">
        <v>6.9199999999999998E-2</v>
      </c>
      <c r="F3966">
        <v>6.9199999999999998E-2</v>
      </c>
      <c r="G3966">
        <v>6.9199999999999998E-2</v>
      </c>
      <c r="H3966">
        <v>6.9199999999999998E-2</v>
      </c>
      <c r="I3966">
        <v>6.9199999999999998E-2</v>
      </c>
      <c r="J3966">
        <v>6.9199999999999998E-2</v>
      </c>
      <c r="K3966">
        <v>6.9199999999999998E-2</v>
      </c>
      <c r="L3966">
        <v>6.9199999999999998E-2</v>
      </c>
    </row>
    <row r="3967" spans="1:12" x14ac:dyDescent="0.45">
      <c r="A3967" t="s">
        <v>2016</v>
      </c>
      <c r="B3967">
        <v>2016</v>
      </c>
      <c r="C3967" t="s">
        <v>2008</v>
      </c>
      <c r="D3967">
        <v>0.86170000000000002</v>
      </c>
      <c r="E3967">
        <v>0.86170000000000002</v>
      </c>
      <c r="F3967">
        <v>0.86170000000000002</v>
      </c>
      <c r="G3967">
        <v>0.86170000000000002</v>
      </c>
      <c r="H3967">
        <v>0.86170000000000002</v>
      </c>
      <c r="I3967">
        <v>0.86170000000000002</v>
      </c>
      <c r="J3967">
        <v>0.86170000000000002</v>
      </c>
      <c r="K3967">
        <v>0.86170000000000002</v>
      </c>
      <c r="L3967">
        <v>0.86170000000000002</v>
      </c>
    </row>
    <row r="3968" spans="1:12" x14ac:dyDescent="0.45">
      <c r="A3968" t="s">
        <v>2016</v>
      </c>
      <c r="B3968">
        <v>2016</v>
      </c>
      <c r="C3968" t="s">
        <v>2009</v>
      </c>
      <c r="D3968">
        <v>0.69650000000000001</v>
      </c>
      <c r="E3968">
        <v>0.69650000000000001</v>
      </c>
      <c r="F3968">
        <v>0.69650000000000001</v>
      </c>
      <c r="G3968">
        <v>0.69650000000000001</v>
      </c>
      <c r="H3968">
        <v>0.69650000000000001</v>
      </c>
      <c r="I3968">
        <v>0.69650000000000001</v>
      </c>
      <c r="J3968">
        <v>0.69650000000000001</v>
      </c>
      <c r="K3968">
        <v>0.69650000000000001</v>
      </c>
      <c r="L3968">
        <v>0.69650000000000001</v>
      </c>
    </row>
    <row r="3969" spans="1:12" x14ac:dyDescent="0.45">
      <c r="A3969" t="s">
        <v>2016</v>
      </c>
      <c r="B3969">
        <v>2016</v>
      </c>
      <c r="C3969" t="s">
        <v>2011</v>
      </c>
      <c r="D3969">
        <v>3.8899999999999997E-2</v>
      </c>
      <c r="E3969">
        <v>3.8899999999999997E-2</v>
      </c>
      <c r="F3969">
        <v>3.8899999999999997E-2</v>
      </c>
      <c r="G3969">
        <v>3.8899999999999997E-2</v>
      </c>
      <c r="H3969">
        <v>3.8899999999999997E-2</v>
      </c>
      <c r="I3969">
        <v>3.8899999999999997E-2</v>
      </c>
      <c r="J3969">
        <v>3.8899999999999997E-2</v>
      </c>
      <c r="K3969">
        <v>3.8899999999999997E-2</v>
      </c>
      <c r="L3969">
        <v>3.8899999999999997E-2</v>
      </c>
    </row>
    <row r="3970" spans="1:12" x14ac:dyDescent="0.45">
      <c r="A3970" t="s">
        <v>2016</v>
      </c>
      <c r="B3970">
        <v>2016</v>
      </c>
      <c r="C3970" t="s">
        <v>2006</v>
      </c>
      <c r="D3970">
        <v>0.86680000000000001</v>
      </c>
      <c r="E3970">
        <v>0.86680000000000001</v>
      </c>
      <c r="F3970">
        <v>0.86680000000000001</v>
      </c>
      <c r="G3970">
        <v>0.86680000000000001</v>
      </c>
      <c r="H3970">
        <v>0.86680000000000001</v>
      </c>
      <c r="I3970">
        <v>0.86680000000000001</v>
      </c>
      <c r="J3970">
        <v>0.86680000000000001</v>
      </c>
      <c r="K3970">
        <v>0.86680000000000001</v>
      </c>
      <c r="L3970">
        <v>0.86680000000000001</v>
      </c>
    </row>
    <row r="3971" spans="1:12" x14ac:dyDescent="0.45">
      <c r="A3971" t="s">
        <v>2017</v>
      </c>
      <c r="B3971">
        <v>2016</v>
      </c>
      <c r="C3971" t="s">
        <v>2007</v>
      </c>
      <c r="D3971">
        <v>4.9500000000000002E-2</v>
      </c>
      <c r="E3971">
        <v>4.9500000000000002E-2</v>
      </c>
      <c r="F3971">
        <v>4.9500000000000002E-2</v>
      </c>
      <c r="G3971">
        <v>4.9500000000000002E-2</v>
      </c>
      <c r="H3971">
        <v>4.9500000000000002E-2</v>
      </c>
      <c r="I3971">
        <v>4.9500000000000002E-2</v>
      </c>
      <c r="J3971">
        <v>4.9500000000000002E-2</v>
      </c>
      <c r="K3971">
        <v>4.9500000000000002E-2</v>
      </c>
      <c r="L3971">
        <v>4.9500000000000002E-2</v>
      </c>
    </row>
    <row r="3972" spans="1:12" x14ac:dyDescent="0.45">
      <c r="A3972" t="s">
        <v>2017</v>
      </c>
      <c r="B3972">
        <v>2016</v>
      </c>
      <c r="C3972" t="s">
        <v>2010</v>
      </c>
      <c r="D3972">
        <v>0.1389</v>
      </c>
      <c r="E3972">
        <v>0.1389</v>
      </c>
      <c r="F3972">
        <v>0.1389</v>
      </c>
      <c r="G3972">
        <v>0.1389</v>
      </c>
      <c r="H3972">
        <v>0.1389</v>
      </c>
      <c r="I3972">
        <v>0.1389</v>
      </c>
      <c r="J3972">
        <v>0.1389</v>
      </c>
      <c r="K3972">
        <v>0.1389</v>
      </c>
      <c r="L3972">
        <v>0.1389</v>
      </c>
    </row>
    <row r="3973" spans="1:12" x14ac:dyDescent="0.45">
      <c r="A3973" t="s">
        <v>2017</v>
      </c>
      <c r="B3973">
        <v>2016</v>
      </c>
      <c r="C3973" t="s">
        <v>2009</v>
      </c>
      <c r="D3973">
        <v>0.43780000000000002</v>
      </c>
      <c r="E3973">
        <v>0.43780000000000002</v>
      </c>
      <c r="F3973">
        <v>0.43780000000000002</v>
      </c>
      <c r="G3973">
        <v>0.43780000000000002</v>
      </c>
      <c r="H3973">
        <v>0.43780000000000002</v>
      </c>
      <c r="I3973">
        <v>0.43780000000000002</v>
      </c>
      <c r="J3973">
        <v>0.43780000000000002</v>
      </c>
      <c r="K3973">
        <v>0.43780000000000002</v>
      </c>
      <c r="L3973">
        <v>0.43780000000000002</v>
      </c>
    </row>
    <row r="3974" spans="1:12" x14ac:dyDescent="0.45">
      <c r="A3974" t="s">
        <v>2017</v>
      </c>
      <c r="B3974">
        <v>2016</v>
      </c>
      <c r="C3974" t="s">
        <v>2005</v>
      </c>
      <c r="D3974">
        <v>1.8454999999999999</v>
      </c>
      <c r="E3974">
        <v>1.8454999999999999</v>
      </c>
      <c r="F3974">
        <v>1.8454999999999999</v>
      </c>
      <c r="G3974">
        <v>1.8454999999999999</v>
      </c>
      <c r="H3974">
        <v>1.8454999999999999</v>
      </c>
      <c r="I3974">
        <v>1.8454999999999999</v>
      </c>
      <c r="J3974">
        <v>1.8454999999999999</v>
      </c>
      <c r="K3974">
        <v>1.8454999999999999</v>
      </c>
      <c r="L3974">
        <v>1.8454999999999999</v>
      </c>
    </row>
    <row r="3975" spans="1:12" x14ac:dyDescent="0.45">
      <c r="A3975" t="s">
        <v>2017</v>
      </c>
      <c r="B3975">
        <v>2016</v>
      </c>
      <c r="C3975" t="s">
        <v>2011</v>
      </c>
      <c r="D3975">
        <v>2.7799999999999998E-2</v>
      </c>
      <c r="E3975">
        <v>2.7799999999999998E-2</v>
      </c>
      <c r="F3975">
        <v>2.7799999999999998E-2</v>
      </c>
      <c r="G3975">
        <v>2.7799999999999998E-2</v>
      </c>
      <c r="H3975">
        <v>2.7799999999999998E-2</v>
      </c>
      <c r="I3975">
        <v>2.7799999999999998E-2</v>
      </c>
      <c r="J3975">
        <v>2.7799999999999998E-2</v>
      </c>
      <c r="K3975">
        <v>2.7799999999999998E-2</v>
      </c>
      <c r="L3975">
        <v>2.7799999999999998E-2</v>
      </c>
    </row>
    <row r="3976" spans="1:12" x14ac:dyDescent="0.45">
      <c r="A3976" t="s">
        <v>2017</v>
      </c>
      <c r="B3976">
        <v>2016</v>
      </c>
      <c r="C3976" t="s">
        <v>2008</v>
      </c>
      <c r="D3976">
        <v>0.61660000000000004</v>
      </c>
      <c r="E3976">
        <v>0.61660000000000004</v>
      </c>
      <c r="F3976">
        <v>0.61660000000000004</v>
      </c>
      <c r="G3976">
        <v>0.61660000000000004</v>
      </c>
      <c r="H3976">
        <v>0.61660000000000004</v>
      </c>
      <c r="I3976">
        <v>0.61660000000000004</v>
      </c>
      <c r="J3976">
        <v>0.61660000000000004</v>
      </c>
      <c r="K3976">
        <v>0.61660000000000004</v>
      </c>
      <c r="L3976">
        <v>0.61660000000000004</v>
      </c>
    </row>
    <row r="3977" spans="1:12" x14ac:dyDescent="0.45">
      <c r="A3977" t="s">
        <v>2017</v>
      </c>
      <c r="B3977">
        <v>2016</v>
      </c>
      <c r="C3977" t="s">
        <v>2006</v>
      </c>
      <c r="D3977">
        <v>0.57489999999999997</v>
      </c>
      <c r="E3977">
        <v>0.57489999999999997</v>
      </c>
      <c r="F3977">
        <v>0.57489999999999997</v>
      </c>
      <c r="G3977">
        <v>0.57489999999999997</v>
      </c>
      <c r="H3977">
        <v>0.57489999999999997</v>
      </c>
      <c r="I3977">
        <v>0.57489999999999997</v>
      </c>
      <c r="J3977">
        <v>0.57489999999999997</v>
      </c>
      <c r="K3977">
        <v>0.57489999999999997</v>
      </c>
      <c r="L3977">
        <v>0.57489999999999997</v>
      </c>
    </row>
    <row r="3978" spans="1:12" x14ac:dyDescent="0.45">
      <c r="A3978" t="s">
        <v>2018</v>
      </c>
      <c r="B3978">
        <v>2016</v>
      </c>
      <c r="C3978" t="s">
        <v>2010</v>
      </c>
      <c r="D3978">
        <v>3.56E-2</v>
      </c>
      <c r="E3978">
        <v>3.56E-2</v>
      </c>
      <c r="F3978">
        <v>3.56E-2</v>
      </c>
      <c r="G3978">
        <v>3.56E-2</v>
      </c>
      <c r="H3978">
        <v>3.56E-2</v>
      </c>
      <c r="I3978">
        <v>3.56E-2</v>
      </c>
      <c r="J3978">
        <v>3.56E-2</v>
      </c>
      <c r="K3978">
        <v>3.56E-2</v>
      </c>
      <c r="L3978">
        <v>3.56E-2</v>
      </c>
    </row>
    <row r="3979" spans="1:12" x14ac:dyDescent="0.45">
      <c r="A3979" t="s">
        <v>2018</v>
      </c>
      <c r="B3979">
        <v>2016</v>
      </c>
      <c r="C3979" t="s">
        <v>2007</v>
      </c>
      <c r="D3979">
        <v>1.2699999999999999E-2</v>
      </c>
      <c r="E3979">
        <v>1.2699999999999999E-2</v>
      </c>
      <c r="F3979">
        <v>1.2699999999999999E-2</v>
      </c>
      <c r="G3979">
        <v>1.2699999999999999E-2</v>
      </c>
      <c r="H3979">
        <v>1.2699999999999999E-2</v>
      </c>
      <c r="I3979">
        <v>1.2699999999999999E-2</v>
      </c>
      <c r="J3979">
        <v>1.2699999999999999E-2</v>
      </c>
      <c r="K3979">
        <v>1.2699999999999999E-2</v>
      </c>
      <c r="L3979">
        <v>1.2699999999999999E-2</v>
      </c>
    </row>
    <row r="3980" spans="1:12" x14ac:dyDescent="0.45">
      <c r="A3980" t="s">
        <v>2018</v>
      </c>
      <c r="B3980">
        <v>2016</v>
      </c>
      <c r="C3980" t="s">
        <v>2008</v>
      </c>
      <c r="D3980">
        <v>0.15820000000000001</v>
      </c>
      <c r="E3980">
        <v>0.15820000000000001</v>
      </c>
      <c r="F3980">
        <v>0.15820000000000001</v>
      </c>
      <c r="G3980">
        <v>0.15820000000000001</v>
      </c>
      <c r="H3980">
        <v>0.15820000000000001</v>
      </c>
      <c r="I3980">
        <v>0.15820000000000001</v>
      </c>
      <c r="J3980">
        <v>0.15820000000000001</v>
      </c>
      <c r="K3980">
        <v>0.15820000000000001</v>
      </c>
      <c r="L3980">
        <v>0.15820000000000001</v>
      </c>
    </row>
    <row r="3981" spans="1:12" x14ac:dyDescent="0.45">
      <c r="A3981" t="s">
        <v>2018</v>
      </c>
      <c r="B3981">
        <v>2016</v>
      </c>
      <c r="C3981" t="s">
        <v>2011</v>
      </c>
      <c r="D3981">
        <v>7.1000000000000004E-3</v>
      </c>
      <c r="E3981">
        <v>7.1000000000000004E-3</v>
      </c>
      <c r="F3981">
        <v>7.1000000000000004E-3</v>
      </c>
      <c r="G3981">
        <v>7.1000000000000004E-3</v>
      </c>
      <c r="H3981">
        <v>7.1000000000000004E-3</v>
      </c>
      <c r="I3981">
        <v>7.1000000000000004E-3</v>
      </c>
      <c r="J3981">
        <v>7.1000000000000004E-3</v>
      </c>
      <c r="K3981">
        <v>7.1000000000000004E-3</v>
      </c>
      <c r="L3981">
        <v>7.1000000000000004E-3</v>
      </c>
    </row>
    <row r="3982" spans="1:12" x14ac:dyDescent="0.45">
      <c r="A3982" t="s">
        <v>2018</v>
      </c>
      <c r="B3982">
        <v>2016</v>
      </c>
      <c r="C3982" t="s">
        <v>2006</v>
      </c>
      <c r="D3982">
        <v>0.1673</v>
      </c>
      <c r="E3982">
        <v>0.1673</v>
      </c>
      <c r="F3982">
        <v>0.1673</v>
      </c>
      <c r="G3982">
        <v>0.1673</v>
      </c>
      <c r="H3982">
        <v>0.1673</v>
      </c>
      <c r="I3982">
        <v>0.1673</v>
      </c>
      <c r="J3982">
        <v>0.1673</v>
      </c>
      <c r="K3982">
        <v>0.1673</v>
      </c>
      <c r="L3982">
        <v>0.1673</v>
      </c>
    </row>
    <row r="3983" spans="1:12" x14ac:dyDescent="0.45">
      <c r="A3983" t="s">
        <v>2018</v>
      </c>
      <c r="B3983">
        <v>2016</v>
      </c>
      <c r="C3983" t="s">
        <v>2005</v>
      </c>
      <c r="D3983">
        <v>0.5333</v>
      </c>
      <c r="E3983">
        <v>0.5333</v>
      </c>
      <c r="F3983">
        <v>0.5333</v>
      </c>
      <c r="G3983">
        <v>0.5333</v>
      </c>
      <c r="H3983">
        <v>0.5333</v>
      </c>
      <c r="I3983">
        <v>0.5333</v>
      </c>
      <c r="J3983">
        <v>0.5333</v>
      </c>
      <c r="K3983">
        <v>0.5333</v>
      </c>
      <c r="L3983">
        <v>0.5333</v>
      </c>
    </row>
    <row r="3984" spans="1:12" x14ac:dyDescent="0.45">
      <c r="A3984" t="s">
        <v>2018</v>
      </c>
      <c r="B3984">
        <v>2016</v>
      </c>
      <c r="C3984" t="s">
        <v>2009</v>
      </c>
      <c r="D3984">
        <v>0.15240000000000001</v>
      </c>
      <c r="E3984">
        <v>0.15240000000000001</v>
      </c>
      <c r="F3984">
        <v>0.15240000000000001</v>
      </c>
      <c r="G3984">
        <v>0.15240000000000001</v>
      </c>
      <c r="H3984">
        <v>0.15240000000000001</v>
      </c>
      <c r="I3984">
        <v>0.15240000000000001</v>
      </c>
      <c r="J3984">
        <v>0.15240000000000001</v>
      </c>
      <c r="K3984">
        <v>0.15240000000000001</v>
      </c>
      <c r="L3984">
        <v>0.15240000000000001</v>
      </c>
    </row>
    <row r="3985" spans="1:12" x14ac:dyDescent="0.45">
      <c r="A3985" t="s">
        <v>2019</v>
      </c>
      <c r="B3985">
        <v>2016</v>
      </c>
      <c r="C3985" t="s">
        <v>2006</v>
      </c>
      <c r="D3985">
        <v>3.6213000000000002</v>
      </c>
      <c r="E3985">
        <v>3.6213000000000002</v>
      </c>
      <c r="F3985">
        <v>3.6213000000000002</v>
      </c>
      <c r="G3985">
        <v>3.6213000000000002</v>
      </c>
      <c r="H3985">
        <v>3.6213000000000002</v>
      </c>
      <c r="I3985">
        <v>3.6213000000000002</v>
      </c>
      <c r="J3985">
        <v>3.6213000000000002</v>
      </c>
      <c r="K3985">
        <v>3.6213000000000002</v>
      </c>
      <c r="L3985">
        <v>3.6213000000000002</v>
      </c>
    </row>
    <row r="3986" spans="1:12" x14ac:dyDescent="0.45">
      <c r="A3986" t="s">
        <v>2019</v>
      </c>
      <c r="B3986">
        <v>2016</v>
      </c>
      <c r="C3986" t="s">
        <v>2009</v>
      </c>
      <c r="D3986">
        <v>3.4060000000000001</v>
      </c>
      <c r="E3986">
        <v>3.4060000000000001</v>
      </c>
      <c r="F3986">
        <v>3.4060000000000001</v>
      </c>
      <c r="G3986">
        <v>3.4060000000000001</v>
      </c>
      <c r="H3986">
        <v>3.4060000000000001</v>
      </c>
      <c r="I3986">
        <v>3.4060000000000001</v>
      </c>
      <c r="J3986">
        <v>3.4060000000000001</v>
      </c>
      <c r="K3986">
        <v>3.4060000000000001</v>
      </c>
      <c r="L3986">
        <v>3.4060000000000001</v>
      </c>
    </row>
    <row r="3987" spans="1:12" x14ac:dyDescent="0.45">
      <c r="A3987" t="s">
        <v>2019</v>
      </c>
      <c r="B3987">
        <v>2016</v>
      </c>
      <c r="C3987" t="s">
        <v>2010</v>
      </c>
      <c r="D3987">
        <v>0.82410000000000005</v>
      </c>
      <c r="E3987">
        <v>0.82410000000000005</v>
      </c>
      <c r="F3987">
        <v>0.82410000000000005</v>
      </c>
      <c r="G3987">
        <v>0.82410000000000005</v>
      </c>
      <c r="H3987">
        <v>0.82410000000000005</v>
      </c>
      <c r="I3987">
        <v>0.82410000000000005</v>
      </c>
      <c r="J3987">
        <v>0.82410000000000005</v>
      </c>
      <c r="K3987">
        <v>0.82410000000000005</v>
      </c>
      <c r="L3987">
        <v>0.82410000000000005</v>
      </c>
    </row>
    <row r="3988" spans="1:12" x14ac:dyDescent="0.45">
      <c r="A3988" t="s">
        <v>2019</v>
      </c>
      <c r="B3988">
        <v>2016</v>
      </c>
      <c r="C3988" t="s">
        <v>2011</v>
      </c>
      <c r="D3988">
        <v>0.16500000000000001</v>
      </c>
      <c r="E3988">
        <v>0.16500000000000001</v>
      </c>
      <c r="F3988">
        <v>0.16500000000000001</v>
      </c>
      <c r="G3988">
        <v>0.16500000000000001</v>
      </c>
      <c r="H3988">
        <v>0.16500000000000001</v>
      </c>
      <c r="I3988">
        <v>0.16500000000000001</v>
      </c>
      <c r="J3988">
        <v>0.16500000000000001</v>
      </c>
      <c r="K3988">
        <v>0.16500000000000001</v>
      </c>
      <c r="L3988">
        <v>0.16500000000000001</v>
      </c>
    </row>
    <row r="3989" spans="1:12" x14ac:dyDescent="0.45">
      <c r="A3989" t="s">
        <v>2019</v>
      </c>
      <c r="B3989">
        <v>2016</v>
      </c>
      <c r="C3989" t="s">
        <v>2005</v>
      </c>
      <c r="D3989">
        <v>11.967700000000001</v>
      </c>
      <c r="E3989">
        <v>11.967700000000001</v>
      </c>
      <c r="F3989">
        <v>11.967700000000001</v>
      </c>
      <c r="G3989">
        <v>11.967700000000001</v>
      </c>
      <c r="H3989">
        <v>11.967700000000001</v>
      </c>
      <c r="I3989">
        <v>11.967700000000001</v>
      </c>
      <c r="J3989">
        <v>11.967700000000001</v>
      </c>
      <c r="K3989">
        <v>11.967700000000001</v>
      </c>
      <c r="L3989">
        <v>11.967700000000001</v>
      </c>
    </row>
    <row r="3990" spans="1:12" x14ac:dyDescent="0.45">
      <c r="A3990" t="s">
        <v>2019</v>
      </c>
      <c r="B3990">
        <v>2016</v>
      </c>
      <c r="C3990" t="s">
        <v>2007</v>
      </c>
      <c r="D3990">
        <v>0.29370000000000002</v>
      </c>
      <c r="E3990">
        <v>0.29370000000000002</v>
      </c>
      <c r="F3990">
        <v>0.29370000000000002</v>
      </c>
      <c r="G3990">
        <v>0.29370000000000002</v>
      </c>
      <c r="H3990">
        <v>0.29370000000000002</v>
      </c>
      <c r="I3990">
        <v>0.29370000000000002</v>
      </c>
      <c r="J3990">
        <v>0.29370000000000002</v>
      </c>
      <c r="K3990">
        <v>0.29370000000000002</v>
      </c>
      <c r="L3990">
        <v>0.29370000000000002</v>
      </c>
    </row>
    <row r="3991" spans="1:12" x14ac:dyDescent="0.45">
      <c r="A3991" t="s">
        <v>2019</v>
      </c>
      <c r="B3991">
        <v>2016</v>
      </c>
      <c r="C3991" t="s">
        <v>2008</v>
      </c>
      <c r="D3991">
        <v>3.6576</v>
      </c>
      <c r="E3991">
        <v>3.6576</v>
      </c>
      <c r="F3991">
        <v>3.6576</v>
      </c>
      <c r="G3991">
        <v>3.6576</v>
      </c>
      <c r="H3991">
        <v>3.6576</v>
      </c>
      <c r="I3991">
        <v>3.6576</v>
      </c>
      <c r="J3991">
        <v>3.6576</v>
      </c>
      <c r="K3991">
        <v>3.6576</v>
      </c>
      <c r="L3991">
        <v>3.6576</v>
      </c>
    </row>
    <row r="3992" spans="1:12" x14ac:dyDescent="0.45">
      <c r="A3992" t="s">
        <v>2020</v>
      </c>
      <c r="B3992">
        <v>2016</v>
      </c>
      <c r="C3992" t="s">
        <v>2007</v>
      </c>
      <c r="D3992">
        <v>0.14069999999999999</v>
      </c>
      <c r="E3992">
        <v>0.14069999999999999</v>
      </c>
      <c r="F3992">
        <v>0.14069999999999999</v>
      </c>
      <c r="G3992">
        <v>0.14069999999999999</v>
      </c>
      <c r="H3992">
        <v>0.14069999999999999</v>
      </c>
      <c r="I3992">
        <v>0.14069999999999999</v>
      </c>
      <c r="J3992">
        <v>0.14069999999999999</v>
      </c>
      <c r="K3992">
        <v>0.14069999999999999</v>
      </c>
      <c r="L3992">
        <v>0.14069999999999999</v>
      </c>
    </row>
    <row r="3993" spans="1:12" x14ac:dyDescent="0.45">
      <c r="A3993" t="s">
        <v>2020</v>
      </c>
      <c r="B3993">
        <v>2016</v>
      </c>
      <c r="C3993" t="s">
        <v>2005</v>
      </c>
      <c r="D3993">
        <v>5.8959999999999999</v>
      </c>
      <c r="E3993">
        <v>5.8959999999999999</v>
      </c>
      <c r="F3993">
        <v>5.8959999999999999</v>
      </c>
      <c r="G3993">
        <v>5.8959999999999999</v>
      </c>
      <c r="H3993">
        <v>5.8959999999999999</v>
      </c>
      <c r="I3993">
        <v>5.8959999999999999</v>
      </c>
      <c r="J3993">
        <v>5.8959999999999999</v>
      </c>
      <c r="K3993">
        <v>5.8959999999999999</v>
      </c>
      <c r="L3993">
        <v>5.8959999999999999</v>
      </c>
    </row>
    <row r="3994" spans="1:12" x14ac:dyDescent="0.45">
      <c r="A3994" t="s">
        <v>2020</v>
      </c>
      <c r="B3994">
        <v>2016</v>
      </c>
      <c r="C3994" t="s">
        <v>2011</v>
      </c>
      <c r="D3994">
        <v>7.9000000000000001E-2</v>
      </c>
      <c r="E3994">
        <v>7.9000000000000001E-2</v>
      </c>
      <c r="F3994">
        <v>7.9000000000000001E-2</v>
      </c>
      <c r="G3994">
        <v>7.9000000000000001E-2</v>
      </c>
      <c r="H3994">
        <v>7.9000000000000001E-2</v>
      </c>
      <c r="I3994">
        <v>7.9000000000000001E-2</v>
      </c>
      <c r="J3994">
        <v>7.9000000000000001E-2</v>
      </c>
      <c r="K3994">
        <v>7.9000000000000001E-2</v>
      </c>
      <c r="L3994">
        <v>7.9000000000000001E-2</v>
      </c>
    </row>
    <row r="3995" spans="1:12" x14ac:dyDescent="0.45">
      <c r="A3995" t="s">
        <v>2020</v>
      </c>
      <c r="B3995">
        <v>2016</v>
      </c>
      <c r="C3995" t="s">
        <v>2009</v>
      </c>
      <c r="D3995">
        <v>1.5809</v>
      </c>
      <c r="E3995">
        <v>1.5809</v>
      </c>
      <c r="F3995">
        <v>1.5809</v>
      </c>
      <c r="G3995">
        <v>1.5809</v>
      </c>
      <c r="H3995">
        <v>1.5809</v>
      </c>
      <c r="I3995">
        <v>1.5809</v>
      </c>
      <c r="J3995">
        <v>1.5809</v>
      </c>
      <c r="K3995">
        <v>1.5809</v>
      </c>
      <c r="L3995">
        <v>1.5809</v>
      </c>
    </row>
    <row r="3996" spans="1:12" x14ac:dyDescent="0.45">
      <c r="A3996" t="s">
        <v>2020</v>
      </c>
      <c r="B3996">
        <v>2016</v>
      </c>
      <c r="C3996" t="s">
        <v>2010</v>
      </c>
      <c r="D3996">
        <v>0.39460000000000001</v>
      </c>
      <c r="E3996">
        <v>0.39460000000000001</v>
      </c>
      <c r="F3996">
        <v>0.39460000000000001</v>
      </c>
      <c r="G3996">
        <v>0.39460000000000001</v>
      </c>
      <c r="H3996">
        <v>0.39460000000000001</v>
      </c>
      <c r="I3996">
        <v>0.39460000000000001</v>
      </c>
      <c r="J3996">
        <v>0.39460000000000001</v>
      </c>
      <c r="K3996">
        <v>0.39460000000000001</v>
      </c>
      <c r="L3996">
        <v>0.39460000000000001</v>
      </c>
    </row>
    <row r="3997" spans="1:12" x14ac:dyDescent="0.45">
      <c r="A3997" t="s">
        <v>2020</v>
      </c>
      <c r="B3997">
        <v>2016</v>
      </c>
      <c r="C3997" t="s">
        <v>2008</v>
      </c>
      <c r="D3997">
        <v>1.7516</v>
      </c>
      <c r="E3997">
        <v>1.7516</v>
      </c>
      <c r="F3997">
        <v>1.7516</v>
      </c>
      <c r="G3997">
        <v>1.7516</v>
      </c>
      <c r="H3997">
        <v>1.7516</v>
      </c>
      <c r="I3997">
        <v>1.7516</v>
      </c>
      <c r="J3997">
        <v>1.7516</v>
      </c>
      <c r="K3997">
        <v>1.7516</v>
      </c>
      <c r="L3997">
        <v>1.7516</v>
      </c>
    </row>
    <row r="3998" spans="1:12" x14ac:dyDescent="0.45">
      <c r="A3998" t="s">
        <v>2020</v>
      </c>
      <c r="B3998">
        <v>2016</v>
      </c>
      <c r="C3998" t="s">
        <v>2006</v>
      </c>
      <c r="D3998">
        <v>1.9492</v>
      </c>
      <c r="E3998">
        <v>1.9492</v>
      </c>
      <c r="F3998">
        <v>1.9492</v>
      </c>
      <c r="G3998">
        <v>1.9492</v>
      </c>
      <c r="H3998">
        <v>1.9492</v>
      </c>
      <c r="I3998">
        <v>1.9492</v>
      </c>
      <c r="J3998">
        <v>1.9492</v>
      </c>
      <c r="K3998">
        <v>1.9492</v>
      </c>
      <c r="L3998">
        <v>1.9492</v>
      </c>
    </row>
    <row r="3999" spans="1:12" x14ac:dyDescent="0.45">
      <c r="A3999" t="s">
        <v>2021</v>
      </c>
      <c r="B3999">
        <v>2016</v>
      </c>
      <c r="C3999" t="s">
        <v>2011</v>
      </c>
      <c r="D3999">
        <v>1.06E-2</v>
      </c>
      <c r="E3999">
        <v>1.06E-2</v>
      </c>
      <c r="F3999">
        <v>1.06E-2</v>
      </c>
      <c r="G3999">
        <v>1.06E-2</v>
      </c>
      <c r="H3999">
        <v>1.06E-2</v>
      </c>
      <c r="I3999">
        <v>1.06E-2</v>
      </c>
      <c r="J3999">
        <v>1.06E-2</v>
      </c>
      <c r="K3999">
        <v>1.06E-2</v>
      </c>
      <c r="L3999">
        <v>1.06E-2</v>
      </c>
    </row>
    <row r="4000" spans="1:12" x14ac:dyDescent="0.45">
      <c r="A4000" t="s">
        <v>2021</v>
      </c>
      <c r="B4000">
        <v>2016</v>
      </c>
      <c r="C4000" t="s">
        <v>2008</v>
      </c>
      <c r="D4000">
        <v>0.2354</v>
      </c>
      <c r="E4000">
        <v>0.2354</v>
      </c>
      <c r="F4000">
        <v>0.2354</v>
      </c>
      <c r="G4000">
        <v>0.2354</v>
      </c>
      <c r="H4000">
        <v>0.2354</v>
      </c>
      <c r="I4000">
        <v>0.2354</v>
      </c>
      <c r="J4000">
        <v>0.2354</v>
      </c>
      <c r="K4000">
        <v>0.2354</v>
      </c>
      <c r="L4000">
        <v>0.2354</v>
      </c>
    </row>
    <row r="4001" spans="1:12" x14ac:dyDescent="0.45">
      <c r="A4001" t="s">
        <v>2021</v>
      </c>
      <c r="B4001">
        <v>2016</v>
      </c>
      <c r="C4001" t="s">
        <v>2005</v>
      </c>
      <c r="D4001">
        <v>0.69310000000000005</v>
      </c>
      <c r="E4001">
        <v>0.69310000000000005</v>
      </c>
      <c r="F4001">
        <v>0.69310000000000005</v>
      </c>
      <c r="G4001">
        <v>0.69310000000000005</v>
      </c>
      <c r="H4001">
        <v>0.69310000000000005</v>
      </c>
      <c r="I4001">
        <v>0.69310000000000005</v>
      </c>
      <c r="J4001">
        <v>0.69310000000000005</v>
      </c>
      <c r="K4001">
        <v>0.69310000000000005</v>
      </c>
      <c r="L4001">
        <v>0.69310000000000005</v>
      </c>
    </row>
    <row r="4002" spans="1:12" x14ac:dyDescent="0.45">
      <c r="A4002" t="s">
        <v>2021</v>
      </c>
      <c r="B4002">
        <v>2016</v>
      </c>
      <c r="C4002" t="s">
        <v>2010</v>
      </c>
      <c r="D4002">
        <v>5.2999999999999999E-2</v>
      </c>
      <c r="E4002">
        <v>5.2999999999999999E-2</v>
      </c>
      <c r="F4002">
        <v>5.2999999999999999E-2</v>
      </c>
      <c r="G4002">
        <v>5.2999999999999999E-2</v>
      </c>
      <c r="H4002">
        <v>5.2999999999999999E-2</v>
      </c>
      <c r="I4002">
        <v>5.2999999999999999E-2</v>
      </c>
      <c r="J4002">
        <v>5.2999999999999999E-2</v>
      </c>
      <c r="K4002">
        <v>5.2999999999999999E-2</v>
      </c>
      <c r="L4002">
        <v>5.2999999999999999E-2</v>
      </c>
    </row>
    <row r="4003" spans="1:12" x14ac:dyDescent="0.45">
      <c r="A4003" t="s">
        <v>2021</v>
      </c>
      <c r="B4003">
        <v>2016</v>
      </c>
      <c r="C4003" t="s">
        <v>2006</v>
      </c>
      <c r="D4003">
        <v>0.20050000000000001</v>
      </c>
      <c r="E4003">
        <v>0.20050000000000001</v>
      </c>
      <c r="F4003">
        <v>0.20050000000000001</v>
      </c>
      <c r="G4003">
        <v>0.20050000000000001</v>
      </c>
      <c r="H4003">
        <v>0.20050000000000001</v>
      </c>
      <c r="I4003">
        <v>0.20050000000000001</v>
      </c>
      <c r="J4003">
        <v>0.20050000000000001</v>
      </c>
      <c r="K4003">
        <v>0.20050000000000001</v>
      </c>
      <c r="L4003">
        <v>0.20050000000000001</v>
      </c>
    </row>
    <row r="4004" spans="1:12" x14ac:dyDescent="0.45">
      <c r="A4004" t="s">
        <v>2021</v>
      </c>
      <c r="B4004">
        <v>2016</v>
      </c>
      <c r="C4004" t="s">
        <v>2007</v>
      </c>
      <c r="D4004">
        <v>1.89E-2</v>
      </c>
      <c r="E4004">
        <v>1.89E-2</v>
      </c>
      <c r="F4004">
        <v>1.89E-2</v>
      </c>
      <c r="G4004">
        <v>1.89E-2</v>
      </c>
      <c r="H4004">
        <v>1.89E-2</v>
      </c>
      <c r="I4004">
        <v>1.89E-2</v>
      </c>
      <c r="J4004">
        <v>1.89E-2</v>
      </c>
      <c r="K4004">
        <v>1.89E-2</v>
      </c>
      <c r="L4004">
        <v>1.89E-2</v>
      </c>
    </row>
    <row r="4005" spans="1:12" x14ac:dyDescent="0.45">
      <c r="A4005" t="s">
        <v>2021</v>
      </c>
      <c r="B4005">
        <v>2016</v>
      </c>
      <c r="C4005" t="s">
        <v>2009</v>
      </c>
      <c r="D4005">
        <v>0.17460000000000001</v>
      </c>
      <c r="E4005">
        <v>0.17460000000000001</v>
      </c>
      <c r="F4005">
        <v>0.17460000000000001</v>
      </c>
      <c r="G4005">
        <v>0.17460000000000001</v>
      </c>
      <c r="H4005">
        <v>0.17460000000000001</v>
      </c>
      <c r="I4005">
        <v>0.17460000000000001</v>
      </c>
      <c r="J4005">
        <v>0.17460000000000001</v>
      </c>
      <c r="K4005">
        <v>0.17460000000000001</v>
      </c>
      <c r="L4005">
        <v>0.17460000000000001</v>
      </c>
    </row>
    <row r="4006" spans="1:12" x14ac:dyDescent="0.45">
      <c r="A4006" t="s">
        <v>2022</v>
      </c>
      <c r="B4006">
        <v>2016</v>
      </c>
      <c r="C4006" t="s">
        <v>2011</v>
      </c>
      <c r="D4006">
        <v>1.26E-2</v>
      </c>
      <c r="E4006">
        <v>1.26E-2</v>
      </c>
      <c r="F4006">
        <v>1.26E-2</v>
      </c>
      <c r="G4006">
        <v>1.26E-2</v>
      </c>
      <c r="H4006">
        <v>1.26E-2</v>
      </c>
      <c r="I4006">
        <v>1.26E-2</v>
      </c>
      <c r="J4006">
        <v>1.26E-2</v>
      </c>
      <c r="K4006">
        <v>1.26E-2</v>
      </c>
      <c r="L4006">
        <v>1.26E-2</v>
      </c>
    </row>
    <row r="4007" spans="1:12" x14ac:dyDescent="0.45">
      <c r="A4007" t="s">
        <v>2022</v>
      </c>
      <c r="B4007">
        <v>2016</v>
      </c>
      <c r="C4007" t="s">
        <v>2005</v>
      </c>
      <c r="D4007">
        <v>0.87960000000000005</v>
      </c>
      <c r="E4007">
        <v>0.87960000000000005</v>
      </c>
      <c r="F4007">
        <v>0.87960000000000005</v>
      </c>
      <c r="G4007">
        <v>0.87960000000000005</v>
      </c>
      <c r="H4007">
        <v>0.87960000000000005</v>
      </c>
      <c r="I4007">
        <v>0.87960000000000005</v>
      </c>
      <c r="J4007">
        <v>0.87960000000000005</v>
      </c>
      <c r="K4007">
        <v>0.87960000000000005</v>
      </c>
      <c r="L4007">
        <v>0.87960000000000005</v>
      </c>
    </row>
    <row r="4008" spans="1:12" x14ac:dyDescent="0.45">
      <c r="A4008" t="s">
        <v>2022</v>
      </c>
      <c r="B4008">
        <v>2016</v>
      </c>
      <c r="C4008" t="s">
        <v>2006</v>
      </c>
      <c r="D4008">
        <v>0.28410000000000002</v>
      </c>
      <c r="E4008">
        <v>0.28410000000000002</v>
      </c>
      <c r="F4008">
        <v>0.28410000000000002</v>
      </c>
      <c r="G4008">
        <v>0.28410000000000002</v>
      </c>
      <c r="H4008">
        <v>0.28410000000000002</v>
      </c>
      <c r="I4008">
        <v>0.28410000000000002</v>
      </c>
      <c r="J4008">
        <v>0.28410000000000002</v>
      </c>
      <c r="K4008">
        <v>0.28410000000000002</v>
      </c>
      <c r="L4008">
        <v>0.28410000000000002</v>
      </c>
    </row>
    <row r="4009" spans="1:12" x14ac:dyDescent="0.45">
      <c r="A4009" t="s">
        <v>2022</v>
      </c>
      <c r="B4009">
        <v>2016</v>
      </c>
      <c r="C4009" t="s">
        <v>2008</v>
      </c>
      <c r="D4009">
        <v>0.27950000000000003</v>
      </c>
      <c r="E4009">
        <v>0.27950000000000003</v>
      </c>
      <c r="F4009">
        <v>0.27950000000000003</v>
      </c>
      <c r="G4009">
        <v>0.27950000000000003</v>
      </c>
      <c r="H4009">
        <v>0.27950000000000003</v>
      </c>
      <c r="I4009">
        <v>0.27950000000000003</v>
      </c>
      <c r="J4009">
        <v>0.27950000000000003</v>
      </c>
      <c r="K4009">
        <v>0.27950000000000003</v>
      </c>
      <c r="L4009">
        <v>0.27950000000000003</v>
      </c>
    </row>
    <row r="4010" spans="1:12" x14ac:dyDescent="0.45">
      <c r="A4010" t="s">
        <v>2022</v>
      </c>
      <c r="B4010">
        <v>2016</v>
      </c>
      <c r="C4010" t="s">
        <v>2010</v>
      </c>
      <c r="D4010">
        <v>6.3E-2</v>
      </c>
      <c r="E4010">
        <v>6.3E-2</v>
      </c>
      <c r="F4010">
        <v>6.3E-2</v>
      </c>
      <c r="G4010">
        <v>6.3E-2</v>
      </c>
      <c r="H4010">
        <v>6.3E-2</v>
      </c>
      <c r="I4010">
        <v>6.3E-2</v>
      </c>
      <c r="J4010">
        <v>6.3E-2</v>
      </c>
      <c r="K4010">
        <v>6.3E-2</v>
      </c>
      <c r="L4010">
        <v>6.3E-2</v>
      </c>
    </row>
    <row r="4011" spans="1:12" x14ac:dyDescent="0.45">
      <c r="A4011" t="s">
        <v>2022</v>
      </c>
      <c r="B4011">
        <v>2016</v>
      </c>
      <c r="C4011" t="s">
        <v>2007</v>
      </c>
      <c r="D4011">
        <v>2.24E-2</v>
      </c>
      <c r="E4011">
        <v>2.24E-2</v>
      </c>
      <c r="F4011">
        <v>2.24E-2</v>
      </c>
      <c r="G4011">
        <v>2.24E-2</v>
      </c>
      <c r="H4011">
        <v>2.24E-2</v>
      </c>
      <c r="I4011">
        <v>2.24E-2</v>
      </c>
      <c r="J4011">
        <v>2.24E-2</v>
      </c>
      <c r="K4011">
        <v>2.24E-2</v>
      </c>
      <c r="L4011">
        <v>2.24E-2</v>
      </c>
    </row>
    <row r="4012" spans="1:12" x14ac:dyDescent="0.45">
      <c r="A4012" t="s">
        <v>2022</v>
      </c>
      <c r="B4012">
        <v>2016</v>
      </c>
      <c r="C4012" t="s">
        <v>2009</v>
      </c>
      <c r="D4012">
        <v>0.21790000000000001</v>
      </c>
      <c r="E4012">
        <v>0.21790000000000001</v>
      </c>
      <c r="F4012">
        <v>0.21790000000000001</v>
      </c>
      <c r="G4012">
        <v>0.21790000000000001</v>
      </c>
      <c r="H4012">
        <v>0.21790000000000001</v>
      </c>
      <c r="I4012">
        <v>0.21790000000000001</v>
      </c>
      <c r="J4012">
        <v>0.21790000000000001</v>
      </c>
      <c r="K4012">
        <v>0.21790000000000001</v>
      </c>
      <c r="L4012">
        <v>0.21790000000000001</v>
      </c>
    </row>
    <row r="4013" spans="1:12" x14ac:dyDescent="0.45">
      <c r="A4013" t="s">
        <v>2023</v>
      </c>
      <c r="B4013">
        <v>2016</v>
      </c>
      <c r="C4013" t="s">
        <v>2008</v>
      </c>
      <c r="D4013">
        <v>2.2206999999999999</v>
      </c>
      <c r="E4013">
        <v>2.2206999999999999</v>
      </c>
      <c r="F4013">
        <v>2.2206999999999999</v>
      </c>
      <c r="G4013">
        <v>2.2206999999999999</v>
      </c>
      <c r="H4013">
        <v>2.2206999999999999</v>
      </c>
      <c r="I4013">
        <v>2.2206999999999999</v>
      </c>
      <c r="J4013">
        <v>2.2206999999999999</v>
      </c>
      <c r="K4013">
        <v>2.2206999999999999</v>
      </c>
      <c r="L4013">
        <v>2.2206999999999999</v>
      </c>
    </row>
    <row r="4014" spans="1:12" x14ac:dyDescent="0.45">
      <c r="A4014" t="s">
        <v>2023</v>
      </c>
      <c r="B4014">
        <v>2016</v>
      </c>
      <c r="C4014" t="s">
        <v>2011</v>
      </c>
      <c r="D4014">
        <v>0.1002</v>
      </c>
      <c r="E4014">
        <v>0.1002</v>
      </c>
      <c r="F4014">
        <v>0.1002</v>
      </c>
      <c r="G4014">
        <v>0.1002</v>
      </c>
      <c r="H4014">
        <v>0.1002</v>
      </c>
      <c r="I4014">
        <v>0.1002</v>
      </c>
      <c r="J4014">
        <v>0.1002</v>
      </c>
      <c r="K4014">
        <v>0.1002</v>
      </c>
      <c r="L4014">
        <v>0.1002</v>
      </c>
    </row>
    <row r="4015" spans="1:12" x14ac:dyDescent="0.45">
      <c r="A4015" t="s">
        <v>2023</v>
      </c>
      <c r="B4015">
        <v>2016</v>
      </c>
      <c r="C4015" t="s">
        <v>2010</v>
      </c>
      <c r="D4015">
        <v>0.50029999999999997</v>
      </c>
      <c r="E4015">
        <v>0.50029999999999997</v>
      </c>
      <c r="F4015">
        <v>0.50029999999999997</v>
      </c>
      <c r="G4015">
        <v>0.50029999999999997</v>
      </c>
      <c r="H4015">
        <v>0.50029999999999997</v>
      </c>
      <c r="I4015">
        <v>0.50029999999999997</v>
      </c>
      <c r="J4015">
        <v>0.50029999999999997</v>
      </c>
      <c r="K4015">
        <v>0.50029999999999997</v>
      </c>
      <c r="L4015">
        <v>0.50029999999999997</v>
      </c>
    </row>
    <row r="4016" spans="1:12" x14ac:dyDescent="0.45">
      <c r="A4016" t="s">
        <v>2023</v>
      </c>
      <c r="B4016">
        <v>2016</v>
      </c>
      <c r="C4016" t="s">
        <v>2009</v>
      </c>
      <c r="D4016">
        <v>1.8937999999999999</v>
      </c>
      <c r="E4016">
        <v>1.8937999999999999</v>
      </c>
      <c r="F4016">
        <v>1.8937999999999999</v>
      </c>
      <c r="G4016">
        <v>1.8937999999999999</v>
      </c>
      <c r="H4016">
        <v>1.8937999999999999</v>
      </c>
      <c r="I4016">
        <v>1.8937999999999999</v>
      </c>
      <c r="J4016">
        <v>1.8937999999999999</v>
      </c>
      <c r="K4016">
        <v>1.8937999999999999</v>
      </c>
      <c r="L4016">
        <v>1.8937999999999999</v>
      </c>
    </row>
    <row r="4017" spans="1:12" x14ac:dyDescent="0.45">
      <c r="A4017" t="s">
        <v>2023</v>
      </c>
      <c r="B4017">
        <v>2016</v>
      </c>
      <c r="C4017" t="s">
        <v>2006</v>
      </c>
      <c r="D4017">
        <v>2.0152000000000001</v>
      </c>
      <c r="E4017">
        <v>2.0152000000000001</v>
      </c>
      <c r="F4017">
        <v>2.0152000000000001</v>
      </c>
      <c r="G4017">
        <v>2.0152000000000001</v>
      </c>
      <c r="H4017">
        <v>2.0152000000000001</v>
      </c>
      <c r="I4017">
        <v>2.0152000000000001</v>
      </c>
      <c r="J4017">
        <v>2.0152000000000001</v>
      </c>
      <c r="K4017">
        <v>2.0152000000000001</v>
      </c>
      <c r="L4017">
        <v>2.0152000000000001</v>
      </c>
    </row>
    <row r="4018" spans="1:12" x14ac:dyDescent="0.45">
      <c r="A4018" t="s">
        <v>2023</v>
      </c>
      <c r="B4018">
        <v>2016</v>
      </c>
      <c r="C4018" t="s">
        <v>2007</v>
      </c>
      <c r="D4018">
        <v>0.17829999999999999</v>
      </c>
      <c r="E4018">
        <v>0.17829999999999999</v>
      </c>
      <c r="F4018">
        <v>0.17829999999999999</v>
      </c>
      <c r="G4018">
        <v>0.17829999999999999</v>
      </c>
      <c r="H4018">
        <v>0.17829999999999999</v>
      </c>
      <c r="I4018">
        <v>0.17829999999999999</v>
      </c>
      <c r="J4018">
        <v>0.17829999999999999</v>
      </c>
      <c r="K4018">
        <v>0.17829999999999999</v>
      </c>
      <c r="L4018">
        <v>0.17829999999999999</v>
      </c>
    </row>
    <row r="4019" spans="1:12" x14ac:dyDescent="0.45">
      <c r="A4019" t="s">
        <v>2023</v>
      </c>
      <c r="B4019">
        <v>2016</v>
      </c>
      <c r="C4019" t="s">
        <v>2005</v>
      </c>
      <c r="D4019">
        <v>6.9085999999999999</v>
      </c>
      <c r="E4019">
        <v>6.9085999999999999</v>
      </c>
      <c r="F4019">
        <v>6.9085999999999999</v>
      </c>
      <c r="G4019">
        <v>6.9085999999999999</v>
      </c>
      <c r="H4019">
        <v>6.9085999999999999</v>
      </c>
      <c r="I4019">
        <v>6.9085999999999999</v>
      </c>
      <c r="J4019">
        <v>6.9085999999999999</v>
      </c>
      <c r="K4019">
        <v>6.9085999999999999</v>
      </c>
      <c r="L4019">
        <v>6.9085999999999999</v>
      </c>
    </row>
    <row r="4020" spans="1:12" x14ac:dyDescent="0.45">
      <c r="A4020" t="s">
        <v>2024</v>
      </c>
      <c r="B4020">
        <v>2016</v>
      </c>
      <c r="C4020" t="s">
        <v>2009</v>
      </c>
      <c r="D4020">
        <v>0.98340000000000005</v>
      </c>
      <c r="E4020">
        <v>0.98340000000000005</v>
      </c>
      <c r="F4020">
        <v>0.98340000000000005</v>
      </c>
      <c r="G4020">
        <v>0.98340000000000005</v>
      </c>
      <c r="H4020">
        <v>0.98340000000000005</v>
      </c>
      <c r="I4020">
        <v>0.98340000000000005</v>
      </c>
      <c r="J4020">
        <v>0.98340000000000005</v>
      </c>
      <c r="K4020">
        <v>0.98340000000000005</v>
      </c>
      <c r="L4020">
        <v>0.98340000000000005</v>
      </c>
    </row>
    <row r="4021" spans="1:12" x14ac:dyDescent="0.45">
      <c r="A4021" t="s">
        <v>2024</v>
      </c>
      <c r="B4021">
        <v>2016</v>
      </c>
      <c r="C4021" t="s">
        <v>2011</v>
      </c>
      <c r="D4021">
        <v>4.99E-2</v>
      </c>
      <c r="E4021">
        <v>4.99E-2</v>
      </c>
      <c r="F4021">
        <v>4.99E-2</v>
      </c>
      <c r="G4021">
        <v>4.99E-2</v>
      </c>
      <c r="H4021">
        <v>4.99E-2</v>
      </c>
      <c r="I4021">
        <v>4.99E-2</v>
      </c>
      <c r="J4021">
        <v>4.99E-2</v>
      </c>
      <c r="K4021">
        <v>4.99E-2</v>
      </c>
      <c r="L4021">
        <v>4.99E-2</v>
      </c>
    </row>
    <row r="4022" spans="1:12" x14ac:dyDescent="0.45">
      <c r="A4022" t="s">
        <v>2024</v>
      </c>
      <c r="B4022">
        <v>2016</v>
      </c>
      <c r="C4022" t="s">
        <v>2005</v>
      </c>
      <c r="D4022">
        <v>3.8300999999999998</v>
      </c>
      <c r="E4022">
        <v>3.8300999999999998</v>
      </c>
      <c r="F4022">
        <v>3.8300999999999998</v>
      </c>
      <c r="G4022">
        <v>3.8300999999999998</v>
      </c>
      <c r="H4022">
        <v>3.8300999999999998</v>
      </c>
      <c r="I4022">
        <v>3.8300999999999998</v>
      </c>
      <c r="J4022">
        <v>3.8300999999999998</v>
      </c>
      <c r="K4022">
        <v>3.8300999999999998</v>
      </c>
      <c r="L4022">
        <v>3.8300999999999998</v>
      </c>
    </row>
    <row r="4023" spans="1:12" x14ac:dyDescent="0.45">
      <c r="A4023" t="s">
        <v>2024</v>
      </c>
      <c r="B4023">
        <v>2016</v>
      </c>
      <c r="C4023" t="s">
        <v>2007</v>
      </c>
      <c r="D4023">
        <v>8.8800000000000004E-2</v>
      </c>
      <c r="E4023">
        <v>8.8800000000000004E-2</v>
      </c>
      <c r="F4023">
        <v>8.8800000000000004E-2</v>
      </c>
      <c r="G4023">
        <v>8.8800000000000004E-2</v>
      </c>
      <c r="H4023">
        <v>8.8800000000000004E-2</v>
      </c>
      <c r="I4023">
        <v>8.8800000000000004E-2</v>
      </c>
      <c r="J4023">
        <v>8.8800000000000004E-2</v>
      </c>
      <c r="K4023">
        <v>8.8800000000000004E-2</v>
      </c>
      <c r="L4023">
        <v>8.8800000000000004E-2</v>
      </c>
    </row>
    <row r="4024" spans="1:12" x14ac:dyDescent="0.45">
      <c r="A4024" t="s">
        <v>2024</v>
      </c>
      <c r="B4024">
        <v>2016</v>
      </c>
      <c r="C4024" t="s">
        <v>2010</v>
      </c>
      <c r="D4024">
        <v>0.24929999999999999</v>
      </c>
      <c r="E4024">
        <v>0.24929999999999999</v>
      </c>
      <c r="F4024">
        <v>0.24929999999999999</v>
      </c>
      <c r="G4024">
        <v>0.24929999999999999</v>
      </c>
      <c r="H4024">
        <v>0.24929999999999999</v>
      </c>
      <c r="I4024">
        <v>0.24929999999999999</v>
      </c>
      <c r="J4024">
        <v>0.24929999999999999</v>
      </c>
      <c r="K4024">
        <v>0.24929999999999999</v>
      </c>
      <c r="L4024">
        <v>0.24929999999999999</v>
      </c>
    </row>
    <row r="4025" spans="1:12" x14ac:dyDescent="0.45">
      <c r="A4025" t="s">
        <v>2024</v>
      </c>
      <c r="B4025">
        <v>2016</v>
      </c>
      <c r="C4025" t="s">
        <v>2008</v>
      </c>
      <c r="D4025">
        <v>1.1064000000000001</v>
      </c>
      <c r="E4025">
        <v>1.1064000000000001</v>
      </c>
      <c r="F4025">
        <v>1.1064000000000001</v>
      </c>
      <c r="G4025">
        <v>1.1064000000000001</v>
      </c>
      <c r="H4025">
        <v>1.1064000000000001</v>
      </c>
      <c r="I4025">
        <v>1.1064000000000001</v>
      </c>
      <c r="J4025">
        <v>1.1064000000000001</v>
      </c>
      <c r="K4025">
        <v>1.1064000000000001</v>
      </c>
      <c r="L4025">
        <v>1.1064000000000001</v>
      </c>
    </row>
    <row r="4026" spans="1:12" x14ac:dyDescent="0.45">
      <c r="A4026" t="s">
        <v>2024</v>
      </c>
      <c r="B4026">
        <v>2016</v>
      </c>
      <c r="C4026" t="s">
        <v>2006</v>
      </c>
      <c r="D4026">
        <v>1.3523000000000001</v>
      </c>
      <c r="E4026">
        <v>1.3523000000000001</v>
      </c>
      <c r="F4026">
        <v>1.3523000000000001</v>
      </c>
      <c r="G4026">
        <v>1.3523000000000001</v>
      </c>
      <c r="H4026">
        <v>1.3523000000000001</v>
      </c>
      <c r="I4026">
        <v>1.3523000000000001</v>
      </c>
      <c r="J4026">
        <v>1.3523000000000001</v>
      </c>
      <c r="K4026">
        <v>1.3523000000000001</v>
      </c>
      <c r="L4026">
        <v>1.3523000000000001</v>
      </c>
    </row>
    <row r="4027" spans="1:12" x14ac:dyDescent="0.45">
      <c r="A4027" t="s">
        <v>2025</v>
      </c>
      <c r="B4027">
        <v>2016</v>
      </c>
      <c r="C4027" t="s">
        <v>2010</v>
      </c>
      <c r="D4027">
        <v>0.1154</v>
      </c>
      <c r="E4027">
        <v>0.1154</v>
      </c>
      <c r="F4027">
        <v>0.1154</v>
      </c>
      <c r="G4027">
        <v>0.1154</v>
      </c>
      <c r="H4027">
        <v>0.1154</v>
      </c>
      <c r="I4027">
        <v>0.1154</v>
      </c>
      <c r="J4027">
        <v>0.1154</v>
      </c>
      <c r="K4027">
        <v>0.1154</v>
      </c>
      <c r="L4027">
        <v>0.1154</v>
      </c>
    </row>
    <row r="4028" spans="1:12" x14ac:dyDescent="0.45">
      <c r="A4028" t="s">
        <v>2025</v>
      </c>
      <c r="B4028">
        <v>2016</v>
      </c>
      <c r="C4028" t="s">
        <v>2011</v>
      </c>
      <c r="D4028">
        <v>2.3099999999999999E-2</v>
      </c>
      <c r="E4028">
        <v>2.3099999999999999E-2</v>
      </c>
      <c r="F4028">
        <v>2.3099999999999999E-2</v>
      </c>
      <c r="G4028">
        <v>2.3099999999999999E-2</v>
      </c>
      <c r="H4028">
        <v>2.3099999999999999E-2</v>
      </c>
      <c r="I4028">
        <v>2.3099999999999999E-2</v>
      </c>
      <c r="J4028">
        <v>2.3099999999999999E-2</v>
      </c>
      <c r="K4028">
        <v>2.3099999999999999E-2</v>
      </c>
      <c r="L4028">
        <v>2.3099999999999999E-2</v>
      </c>
    </row>
    <row r="4029" spans="1:12" x14ac:dyDescent="0.45">
      <c r="A4029" t="s">
        <v>2025</v>
      </c>
      <c r="B4029">
        <v>2016</v>
      </c>
      <c r="C4029" t="s">
        <v>2007</v>
      </c>
      <c r="D4029">
        <v>4.1099999999999998E-2</v>
      </c>
      <c r="E4029">
        <v>4.1099999999999998E-2</v>
      </c>
      <c r="F4029">
        <v>4.1099999999999998E-2</v>
      </c>
      <c r="G4029">
        <v>4.1099999999999998E-2</v>
      </c>
      <c r="H4029">
        <v>4.1099999999999998E-2</v>
      </c>
      <c r="I4029">
        <v>4.1099999999999998E-2</v>
      </c>
      <c r="J4029">
        <v>4.1099999999999998E-2</v>
      </c>
      <c r="K4029">
        <v>4.1099999999999998E-2</v>
      </c>
      <c r="L4029">
        <v>4.1099999999999998E-2</v>
      </c>
    </row>
    <row r="4030" spans="1:12" x14ac:dyDescent="0.45">
      <c r="A4030" t="s">
        <v>2025</v>
      </c>
      <c r="B4030">
        <v>2016</v>
      </c>
      <c r="C4030" t="s">
        <v>2006</v>
      </c>
      <c r="D4030">
        <v>0.56259999999999999</v>
      </c>
      <c r="E4030">
        <v>0.56259999999999999</v>
      </c>
      <c r="F4030">
        <v>0.56259999999999999</v>
      </c>
      <c r="G4030">
        <v>0.56259999999999999</v>
      </c>
      <c r="H4030">
        <v>0.56259999999999999</v>
      </c>
      <c r="I4030">
        <v>0.56259999999999999</v>
      </c>
      <c r="J4030">
        <v>0.56259999999999999</v>
      </c>
      <c r="K4030">
        <v>0.56259999999999999</v>
      </c>
      <c r="L4030">
        <v>0.56259999999999999</v>
      </c>
    </row>
    <row r="4031" spans="1:12" x14ac:dyDescent="0.45">
      <c r="A4031" t="s">
        <v>2025</v>
      </c>
      <c r="B4031">
        <v>2016</v>
      </c>
      <c r="C4031" t="s">
        <v>2008</v>
      </c>
      <c r="D4031">
        <v>0.51200000000000001</v>
      </c>
      <c r="E4031">
        <v>0.51200000000000001</v>
      </c>
      <c r="F4031">
        <v>0.51200000000000001</v>
      </c>
      <c r="G4031">
        <v>0.51200000000000001</v>
      </c>
      <c r="H4031">
        <v>0.51200000000000001</v>
      </c>
      <c r="I4031">
        <v>0.51200000000000001</v>
      </c>
      <c r="J4031">
        <v>0.51200000000000001</v>
      </c>
      <c r="K4031">
        <v>0.51200000000000001</v>
      </c>
      <c r="L4031">
        <v>0.51200000000000001</v>
      </c>
    </row>
    <row r="4032" spans="1:12" x14ac:dyDescent="0.45">
      <c r="A4032" t="s">
        <v>2025</v>
      </c>
      <c r="B4032">
        <v>2016</v>
      </c>
      <c r="C4032" t="s">
        <v>2005</v>
      </c>
      <c r="D4032">
        <v>1.7203999999999999</v>
      </c>
      <c r="E4032">
        <v>1.7203999999999999</v>
      </c>
      <c r="F4032">
        <v>1.7203999999999999</v>
      </c>
      <c r="G4032">
        <v>1.7203999999999999</v>
      </c>
      <c r="H4032">
        <v>1.7203999999999999</v>
      </c>
      <c r="I4032">
        <v>1.7203999999999999</v>
      </c>
      <c r="J4032">
        <v>1.7203999999999999</v>
      </c>
      <c r="K4032">
        <v>1.7203999999999999</v>
      </c>
      <c r="L4032">
        <v>1.7203999999999999</v>
      </c>
    </row>
    <row r="4033" spans="1:12" x14ac:dyDescent="0.45">
      <c r="A4033" t="s">
        <v>2025</v>
      </c>
      <c r="B4033">
        <v>2016</v>
      </c>
      <c r="C4033" t="s">
        <v>2009</v>
      </c>
      <c r="D4033">
        <v>0.4662</v>
      </c>
      <c r="E4033">
        <v>0.4662</v>
      </c>
      <c r="F4033">
        <v>0.4662</v>
      </c>
      <c r="G4033">
        <v>0.4662</v>
      </c>
      <c r="H4033">
        <v>0.4662</v>
      </c>
      <c r="I4033">
        <v>0.4662</v>
      </c>
      <c r="J4033">
        <v>0.4662</v>
      </c>
      <c r="K4033">
        <v>0.4662</v>
      </c>
      <c r="L4033">
        <v>0.4662</v>
      </c>
    </row>
    <row r="4034" spans="1:12" x14ac:dyDescent="0.45">
      <c r="A4034" t="s">
        <v>2026</v>
      </c>
      <c r="B4034">
        <v>2016</v>
      </c>
      <c r="C4034" t="s">
        <v>2008</v>
      </c>
      <c r="D4034">
        <v>0.4839</v>
      </c>
      <c r="E4034">
        <v>0.4839</v>
      </c>
      <c r="F4034">
        <v>0.4839</v>
      </c>
      <c r="G4034">
        <v>0.4839</v>
      </c>
      <c r="H4034">
        <v>0.4839</v>
      </c>
      <c r="I4034">
        <v>0.4839</v>
      </c>
      <c r="J4034">
        <v>0.4839</v>
      </c>
      <c r="K4034">
        <v>0.4839</v>
      </c>
      <c r="L4034">
        <v>0.4839</v>
      </c>
    </row>
    <row r="4035" spans="1:12" x14ac:dyDescent="0.45">
      <c r="A4035" t="s">
        <v>2026</v>
      </c>
      <c r="B4035">
        <v>2016</v>
      </c>
      <c r="C4035" t="s">
        <v>2005</v>
      </c>
      <c r="D4035">
        <v>1.6259999999999999</v>
      </c>
      <c r="E4035">
        <v>1.6259999999999999</v>
      </c>
      <c r="F4035">
        <v>1.6259999999999999</v>
      </c>
      <c r="G4035">
        <v>1.6259999999999999</v>
      </c>
      <c r="H4035">
        <v>1.6259999999999999</v>
      </c>
      <c r="I4035">
        <v>1.6259999999999999</v>
      </c>
      <c r="J4035">
        <v>1.6259999999999999</v>
      </c>
      <c r="K4035">
        <v>1.6259999999999999</v>
      </c>
      <c r="L4035">
        <v>1.6259999999999999</v>
      </c>
    </row>
    <row r="4036" spans="1:12" x14ac:dyDescent="0.45">
      <c r="A4036" t="s">
        <v>2026</v>
      </c>
      <c r="B4036">
        <v>2016</v>
      </c>
      <c r="C4036" t="s">
        <v>2010</v>
      </c>
      <c r="D4036">
        <v>0.109</v>
      </c>
      <c r="E4036">
        <v>0.109</v>
      </c>
      <c r="F4036">
        <v>0.109</v>
      </c>
      <c r="G4036">
        <v>0.109</v>
      </c>
      <c r="H4036">
        <v>0.109</v>
      </c>
      <c r="I4036">
        <v>0.109</v>
      </c>
      <c r="J4036">
        <v>0.109</v>
      </c>
      <c r="K4036">
        <v>0.109</v>
      </c>
      <c r="L4036">
        <v>0.109</v>
      </c>
    </row>
    <row r="4037" spans="1:12" x14ac:dyDescent="0.45">
      <c r="A4037" t="s">
        <v>2026</v>
      </c>
      <c r="B4037">
        <v>2016</v>
      </c>
      <c r="C4037" t="s">
        <v>2006</v>
      </c>
      <c r="D4037">
        <v>0.54020000000000001</v>
      </c>
      <c r="E4037">
        <v>0.54020000000000001</v>
      </c>
      <c r="F4037">
        <v>0.54020000000000001</v>
      </c>
      <c r="G4037">
        <v>0.54020000000000001</v>
      </c>
      <c r="H4037">
        <v>0.54020000000000001</v>
      </c>
      <c r="I4037">
        <v>0.54020000000000001</v>
      </c>
      <c r="J4037">
        <v>0.54020000000000001</v>
      </c>
      <c r="K4037">
        <v>0.54020000000000001</v>
      </c>
      <c r="L4037">
        <v>0.54020000000000001</v>
      </c>
    </row>
    <row r="4038" spans="1:12" x14ac:dyDescent="0.45">
      <c r="A4038" t="s">
        <v>2026</v>
      </c>
      <c r="B4038">
        <v>2016</v>
      </c>
      <c r="C4038" t="s">
        <v>2011</v>
      </c>
      <c r="D4038">
        <v>2.18E-2</v>
      </c>
      <c r="E4038">
        <v>2.18E-2</v>
      </c>
      <c r="F4038">
        <v>2.18E-2</v>
      </c>
      <c r="G4038">
        <v>2.18E-2</v>
      </c>
      <c r="H4038">
        <v>2.18E-2</v>
      </c>
      <c r="I4038">
        <v>2.18E-2</v>
      </c>
      <c r="J4038">
        <v>2.18E-2</v>
      </c>
      <c r="K4038">
        <v>2.18E-2</v>
      </c>
      <c r="L4038">
        <v>2.18E-2</v>
      </c>
    </row>
    <row r="4039" spans="1:12" x14ac:dyDescent="0.45">
      <c r="A4039" t="s">
        <v>2026</v>
      </c>
      <c r="B4039">
        <v>2016</v>
      </c>
      <c r="C4039" t="s">
        <v>2009</v>
      </c>
      <c r="D4039">
        <v>0.43219999999999997</v>
      </c>
      <c r="E4039">
        <v>0.43219999999999997</v>
      </c>
      <c r="F4039">
        <v>0.43219999999999997</v>
      </c>
      <c r="G4039">
        <v>0.43219999999999997</v>
      </c>
      <c r="H4039">
        <v>0.43219999999999997</v>
      </c>
      <c r="I4039">
        <v>0.43219999999999997</v>
      </c>
      <c r="J4039">
        <v>0.43219999999999997</v>
      </c>
      <c r="K4039">
        <v>0.43219999999999997</v>
      </c>
      <c r="L4039">
        <v>0.43219999999999997</v>
      </c>
    </row>
    <row r="4040" spans="1:12" x14ac:dyDescent="0.45">
      <c r="A4040" t="s">
        <v>2026</v>
      </c>
      <c r="B4040">
        <v>2016</v>
      </c>
      <c r="C4040" t="s">
        <v>2007</v>
      </c>
      <c r="D4040">
        <v>3.8899999999999997E-2</v>
      </c>
      <c r="E4040">
        <v>3.8899999999999997E-2</v>
      </c>
      <c r="F4040">
        <v>3.8899999999999997E-2</v>
      </c>
      <c r="G4040">
        <v>3.8899999999999997E-2</v>
      </c>
      <c r="H4040">
        <v>3.8899999999999997E-2</v>
      </c>
      <c r="I4040">
        <v>3.8899999999999997E-2</v>
      </c>
      <c r="J4040">
        <v>3.8899999999999997E-2</v>
      </c>
      <c r="K4040">
        <v>3.8899999999999997E-2</v>
      </c>
      <c r="L4040">
        <v>3.8899999999999997E-2</v>
      </c>
    </row>
    <row r="4041" spans="1:12" x14ac:dyDescent="0.45">
      <c r="A4041" t="s">
        <v>2027</v>
      </c>
      <c r="B4041">
        <v>2016</v>
      </c>
      <c r="C4041" t="s">
        <v>2008</v>
      </c>
      <c r="D4041">
        <v>0.73860000000000003</v>
      </c>
      <c r="E4041">
        <v>0.73860000000000003</v>
      </c>
      <c r="F4041">
        <v>0.73860000000000003</v>
      </c>
      <c r="G4041">
        <v>0.73860000000000003</v>
      </c>
      <c r="H4041">
        <v>0.73860000000000003</v>
      </c>
      <c r="I4041">
        <v>0.73860000000000003</v>
      </c>
      <c r="J4041">
        <v>0.73860000000000003</v>
      </c>
      <c r="K4041">
        <v>0.73860000000000003</v>
      </c>
      <c r="L4041">
        <v>0.73860000000000003</v>
      </c>
    </row>
    <row r="4042" spans="1:12" x14ac:dyDescent="0.45">
      <c r="A4042" t="s">
        <v>2027</v>
      </c>
      <c r="B4042">
        <v>2016</v>
      </c>
      <c r="C4042" t="s">
        <v>2009</v>
      </c>
      <c r="D4042">
        <v>0.70630000000000004</v>
      </c>
      <c r="E4042">
        <v>0.70630000000000004</v>
      </c>
      <c r="F4042">
        <v>0.70630000000000004</v>
      </c>
      <c r="G4042">
        <v>0.70630000000000004</v>
      </c>
      <c r="H4042">
        <v>0.70630000000000004</v>
      </c>
      <c r="I4042">
        <v>0.70630000000000004</v>
      </c>
      <c r="J4042">
        <v>0.70630000000000004</v>
      </c>
      <c r="K4042">
        <v>0.70630000000000004</v>
      </c>
      <c r="L4042">
        <v>0.70630000000000004</v>
      </c>
    </row>
    <row r="4043" spans="1:12" x14ac:dyDescent="0.45">
      <c r="A4043" t="s">
        <v>2027</v>
      </c>
      <c r="B4043">
        <v>2016</v>
      </c>
      <c r="C4043" t="s">
        <v>2005</v>
      </c>
      <c r="D4043">
        <v>2.5709</v>
      </c>
      <c r="E4043">
        <v>2.5709</v>
      </c>
      <c r="F4043">
        <v>2.5709</v>
      </c>
      <c r="G4043">
        <v>2.5709</v>
      </c>
      <c r="H4043">
        <v>2.5709</v>
      </c>
      <c r="I4043">
        <v>2.5709</v>
      </c>
      <c r="J4043">
        <v>2.5709</v>
      </c>
      <c r="K4043">
        <v>2.5709</v>
      </c>
      <c r="L4043">
        <v>2.5709</v>
      </c>
    </row>
    <row r="4044" spans="1:12" x14ac:dyDescent="0.45">
      <c r="A4044" t="s">
        <v>2027</v>
      </c>
      <c r="B4044">
        <v>2016</v>
      </c>
      <c r="C4044" t="s">
        <v>2010</v>
      </c>
      <c r="D4044">
        <v>0.16639999999999999</v>
      </c>
      <c r="E4044">
        <v>0.16639999999999999</v>
      </c>
      <c r="F4044">
        <v>0.16639999999999999</v>
      </c>
      <c r="G4044">
        <v>0.16639999999999999</v>
      </c>
      <c r="H4044">
        <v>0.16639999999999999</v>
      </c>
      <c r="I4044">
        <v>0.16639999999999999</v>
      </c>
      <c r="J4044">
        <v>0.16639999999999999</v>
      </c>
      <c r="K4044">
        <v>0.16639999999999999</v>
      </c>
      <c r="L4044">
        <v>0.16639999999999999</v>
      </c>
    </row>
    <row r="4045" spans="1:12" x14ac:dyDescent="0.45">
      <c r="A4045" t="s">
        <v>2027</v>
      </c>
      <c r="B4045">
        <v>2016</v>
      </c>
      <c r="C4045" t="s">
        <v>2007</v>
      </c>
      <c r="D4045">
        <v>5.9299999999999999E-2</v>
      </c>
      <c r="E4045">
        <v>5.9299999999999999E-2</v>
      </c>
      <c r="F4045">
        <v>5.9299999999999999E-2</v>
      </c>
      <c r="G4045">
        <v>5.9299999999999999E-2</v>
      </c>
      <c r="H4045">
        <v>5.9299999999999999E-2</v>
      </c>
      <c r="I4045">
        <v>5.9299999999999999E-2</v>
      </c>
      <c r="J4045">
        <v>5.9299999999999999E-2</v>
      </c>
      <c r="K4045">
        <v>5.9299999999999999E-2</v>
      </c>
      <c r="L4045">
        <v>5.9299999999999999E-2</v>
      </c>
    </row>
    <row r="4046" spans="1:12" x14ac:dyDescent="0.45">
      <c r="A4046" t="s">
        <v>2027</v>
      </c>
      <c r="B4046">
        <v>2016</v>
      </c>
      <c r="C4046" t="s">
        <v>2006</v>
      </c>
      <c r="D4046">
        <v>0.8669</v>
      </c>
      <c r="E4046">
        <v>0.8669</v>
      </c>
      <c r="F4046">
        <v>0.8669</v>
      </c>
      <c r="G4046">
        <v>0.8669</v>
      </c>
      <c r="H4046">
        <v>0.8669</v>
      </c>
      <c r="I4046">
        <v>0.8669</v>
      </c>
      <c r="J4046">
        <v>0.8669</v>
      </c>
      <c r="K4046">
        <v>0.8669</v>
      </c>
      <c r="L4046">
        <v>0.8669</v>
      </c>
    </row>
    <row r="4047" spans="1:12" x14ac:dyDescent="0.45">
      <c r="A4047" t="s">
        <v>2027</v>
      </c>
      <c r="B4047">
        <v>2016</v>
      </c>
      <c r="C4047" t="s">
        <v>2011</v>
      </c>
      <c r="D4047">
        <v>3.3300000000000003E-2</v>
      </c>
      <c r="E4047">
        <v>3.3300000000000003E-2</v>
      </c>
      <c r="F4047">
        <v>3.3300000000000003E-2</v>
      </c>
      <c r="G4047">
        <v>3.3300000000000003E-2</v>
      </c>
      <c r="H4047">
        <v>3.3300000000000003E-2</v>
      </c>
      <c r="I4047">
        <v>3.3300000000000003E-2</v>
      </c>
      <c r="J4047">
        <v>3.3300000000000003E-2</v>
      </c>
      <c r="K4047">
        <v>3.3300000000000003E-2</v>
      </c>
      <c r="L4047">
        <v>3.3300000000000003E-2</v>
      </c>
    </row>
    <row r="4048" spans="1:12" x14ac:dyDescent="0.45">
      <c r="A4048" t="s">
        <v>2028</v>
      </c>
      <c r="B4048">
        <v>2016</v>
      </c>
      <c r="C4048" t="s">
        <v>2011</v>
      </c>
      <c r="D4048">
        <v>3.5700000000000003E-2</v>
      </c>
      <c r="E4048">
        <v>3.5700000000000003E-2</v>
      </c>
      <c r="F4048">
        <v>3.5700000000000003E-2</v>
      </c>
      <c r="G4048">
        <v>3.5700000000000003E-2</v>
      </c>
      <c r="H4048">
        <v>3.5700000000000003E-2</v>
      </c>
      <c r="I4048">
        <v>3.5700000000000003E-2</v>
      </c>
      <c r="J4048">
        <v>3.5700000000000003E-2</v>
      </c>
      <c r="K4048">
        <v>3.5700000000000003E-2</v>
      </c>
      <c r="L4048">
        <v>3.5700000000000003E-2</v>
      </c>
    </row>
    <row r="4049" spans="1:12" x14ac:dyDescent="0.45">
      <c r="A4049" t="s">
        <v>2028</v>
      </c>
      <c r="B4049">
        <v>2016</v>
      </c>
      <c r="C4049" t="s">
        <v>2007</v>
      </c>
      <c r="D4049">
        <v>6.3600000000000004E-2</v>
      </c>
      <c r="E4049">
        <v>6.3600000000000004E-2</v>
      </c>
      <c r="F4049">
        <v>6.3600000000000004E-2</v>
      </c>
      <c r="G4049">
        <v>6.3600000000000004E-2</v>
      </c>
      <c r="H4049">
        <v>6.3600000000000004E-2</v>
      </c>
      <c r="I4049">
        <v>6.3600000000000004E-2</v>
      </c>
      <c r="J4049">
        <v>6.3600000000000004E-2</v>
      </c>
      <c r="K4049">
        <v>6.3600000000000004E-2</v>
      </c>
      <c r="L4049">
        <v>6.3600000000000004E-2</v>
      </c>
    </row>
    <row r="4050" spans="1:12" x14ac:dyDescent="0.45">
      <c r="A4050" t="s">
        <v>2028</v>
      </c>
      <c r="B4050">
        <v>2016</v>
      </c>
      <c r="C4050" t="s">
        <v>2006</v>
      </c>
      <c r="D4050">
        <v>0.8478</v>
      </c>
      <c r="E4050">
        <v>0.8478</v>
      </c>
      <c r="F4050">
        <v>0.8478</v>
      </c>
      <c r="G4050">
        <v>0.8478</v>
      </c>
      <c r="H4050">
        <v>0.8478</v>
      </c>
      <c r="I4050">
        <v>0.8478</v>
      </c>
      <c r="J4050">
        <v>0.8478</v>
      </c>
      <c r="K4050">
        <v>0.8478</v>
      </c>
      <c r="L4050">
        <v>0.8478</v>
      </c>
    </row>
    <row r="4051" spans="1:12" x14ac:dyDescent="0.45">
      <c r="A4051" t="s">
        <v>2028</v>
      </c>
      <c r="B4051">
        <v>2016</v>
      </c>
      <c r="C4051" t="s">
        <v>2005</v>
      </c>
      <c r="D4051">
        <v>2.6600999999999999</v>
      </c>
      <c r="E4051">
        <v>2.6600999999999999</v>
      </c>
      <c r="F4051">
        <v>2.6600999999999999</v>
      </c>
      <c r="G4051">
        <v>2.6600999999999999</v>
      </c>
      <c r="H4051">
        <v>2.6600999999999999</v>
      </c>
      <c r="I4051">
        <v>2.6600999999999999</v>
      </c>
      <c r="J4051">
        <v>2.6600999999999999</v>
      </c>
      <c r="K4051">
        <v>2.6600999999999999</v>
      </c>
      <c r="L4051">
        <v>2.6600999999999999</v>
      </c>
    </row>
    <row r="4052" spans="1:12" x14ac:dyDescent="0.45">
      <c r="A4052" t="s">
        <v>2028</v>
      </c>
      <c r="B4052">
        <v>2016</v>
      </c>
      <c r="C4052" t="s">
        <v>2009</v>
      </c>
      <c r="D4052">
        <v>0.74219999999999997</v>
      </c>
      <c r="E4052">
        <v>0.74219999999999997</v>
      </c>
      <c r="F4052">
        <v>0.74219999999999997</v>
      </c>
      <c r="G4052">
        <v>0.74219999999999997</v>
      </c>
      <c r="H4052">
        <v>0.74219999999999997</v>
      </c>
      <c r="I4052">
        <v>0.74219999999999997</v>
      </c>
      <c r="J4052">
        <v>0.74219999999999997</v>
      </c>
      <c r="K4052">
        <v>0.74219999999999997</v>
      </c>
      <c r="L4052">
        <v>0.74219999999999997</v>
      </c>
    </row>
    <row r="4053" spans="1:12" x14ac:dyDescent="0.45">
      <c r="A4053" t="s">
        <v>2028</v>
      </c>
      <c r="B4053">
        <v>2016</v>
      </c>
      <c r="C4053" t="s">
        <v>2008</v>
      </c>
      <c r="D4053">
        <v>0.7923</v>
      </c>
      <c r="E4053">
        <v>0.7923</v>
      </c>
      <c r="F4053">
        <v>0.7923</v>
      </c>
      <c r="G4053">
        <v>0.7923</v>
      </c>
      <c r="H4053">
        <v>0.7923</v>
      </c>
      <c r="I4053">
        <v>0.7923</v>
      </c>
      <c r="J4053">
        <v>0.7923</v>
      </c>
      <c r="K4053">
        <v>0.7923</v>
      </c>
      <c r="L4053">
        <v>0.7923</v>
      </c>
    </row>
    <row r="4054" spans="1:12" x14ac:dyDescent="0.45">
      <c r="A4054" t="s">
        <v>2028</v>
      </c>
      <c r="B4054">
        <v>2016</v>
      </c>
      <c r="C4054" t="s">
        <v>2010</v>
      </c>
      <c r="D4054">
        <v>0.17849999999999999</v>
      </c>
      <c r="E4054">
        <v>0.17849999999999999</v>
      </c>
      <c r="F4054">
        <v>0.17849999999999999</v>
      </c>
      <c r="G4054">
        <v>0.17849999999999999</v>
      </c>
      <c r="H4054">
        <v>0.17849999999999999</v>
      </c>
      <c r="I4054">
        <v>0.17849999999999999</v>
      </c>
      <c r="J4054">
        <v>0.17849999999999999</v>
      </c>
      <c r="K4054">
        <v>0.17849999999999999</v>
      </c>
      <c r="L4054">
        <v>0.17849999999999999</v>
      </c>
    </row>
    <row r="4055" spans="1:12" x14ac:dyDescent="0.45">
      <c r="A4055" t="s">
        <v>2029</v>
      </c>
      <c r="B4055">
        <v>2016</v>
      </c>
      <c r="C4055" t="s">
        <v>2007</v>
      </c>
      <c r="D4055">
        <v>1.89E-2</v>
      </c>
      <c r="E4055">
        <v>1.89E-2</v>
      </c>
      <c r="F4055">
        <v>1.89E-2</v>
      </c>
      <c r="G4055">
        <v>1.89E-2</v>
      </c>
      <c r="H4055">
        <v>1.89E-2</v>
      </c>
      <c r="I4055">
        <v>1.89E-2</v>
      </c>
      <c r="J4055">
        <v>1.89E-2</v>
      </c>
      <c r="K4055">
        <v>1.89E-2</v>
      </c>
      <c r="L4055">
        <v>1.89E-2</v>
      </c>
    </row>
    <row r="4056" spans="1:12" x14ac:dyDescent="0.45">
      <c r="A4056" t="s">
        <v>2029</v>
      </c>
      <c r="B4056">
        <v>2016</v>
      </c>
      <c r="C4056" t="s">
        <v>2006</v>
      </c>
      <c r="D4056">
        <v>0.25669999999999998</v>
      </c>
      <c r="E4056">
        <v>0.25669999999999998</v>
      </c>
      <c r="F4056">
        <v>0.25669999999999998</v>
      </c>
      <c r="G4056">
        <v>0.25669999999999998</v>
      </c>
      <c r="H4056">
        <v>0.25669999999999998</v>
      </c>
      <c r="I4056">
        <v>0.25669999999999998</v>
      </c>
      <c r="J4056">
        <v>0.25669999999999998</v>
      </c>
      <c r="K4056">
        <v>0.25669999999999998</v>
      </c>
      <c r="L4056">
        <v>0.25669999999999998</v>
      </c>
    </row>
    <row r="4057" spans="1:12" x14ac:dyDescent="0.45">
      <c r="A4057" t="s">
        <v>2029</v>
      </c>
      <c r="B4057">
        <v>2016</v>
      </c>
      <c r="C4057" t="s">
        <v>2009</v>
      </c>
      <c r="D4057">
        <v>0.18840000000000001</v>
      </c>
      <c r="E4057">
        <v>0.18840000000000001</v>
      </c>
      <c r="F4057">
        <v>0.18840000000000001</v>
      </c>
      <c r="G4057">
        <v>0.18840000000000001</v>
      </c>
      <c r="H4057">
        <v>0.18840000000000001</v>
      </c>
      <c r="I4057">
        <v>0.18840000000000001</v>
      </c>
      <c r="J4057">
        <v>0.18840000000000001</v>
      </c>
      <c r="K4057">
        <v>0.18840000000000001</v>
      </c>
      <c r="L4057">
        <v>0.18840000000000001</v>
      </c>
    </row>
    <row r="4058" spans="1:12" x14ac:dyDescent="0.45">
      <c r="A4058" t="s">
        <v>2029</v>
      </c>
      <c r="B4058">
        <v>2016</v>
      </c>
      <c r="C4058" t="s">
        <v>2008</v>
      </c>
      <c r="D4058">
        <v>0.23580000000000001</v>
      </c>
      <c r="E4058">
        <v>0.23580000000000001</v>
      </c>
      <c r="F4058">
        <v>0.23580000000000001</v>
      </c>
      <c r="G4058">
        <v>0.23580000000000001</v>
      </c>
      <c r="H4058">
        <v>0.23580000000000001</v>
      </c>
      <c r="I4058">
        <v>0.23580000000000001</v>
      </c>
      <c r="J4058">
        <v>0.23580000000000001</v>
      </c>
      <c r="K4058">
        <v>0.23580000000000001</v>
      </c>
      <c r="L4058">
        <v>0.23580000000000001</v>
      </c>
    </row>
    <row r="4059" spans="1:12" x14ac:dyDescent="0.45">
      <c r="A4059" t="s">
        <v>2029</v>
      </c>
      <c r="B4059">
        <v>2016</v>
      </c>
      <c r="C4059" t="s">
        <v>2005</v>
      </c>
      <c r="D4059">
        <v>0.76359999999999995</v>
      </c>
      <c r="E4059">
        <v>0.76359999999999995</v>
      </c>
      <c r="F4059">
        <v>0.76359999999999995</v>
      </c>
      <c r="G4059">
        <v>0.76359999999999995</v>
      </c>
      <c r="H4059">
        <v>0.76359999999999995</v>
      </c>
      <c r="I4059">
        <v>0.76359999999999995</v>
      </c>
      <c r="J4059">
        <v>0.76359999999999995</v>
      </c>
      <c r="K4059">
        <v>0.76359999999999995</v>
      </c>
      <c r="L4059">
        <v>0.76359999999999995</v>
      </c>
    </row>
    <row r="4060" spans="1:12" x14ac:dyDescent="0.45">
      <c r="A4060" t="s">
        <v>2029</v>
      </c>
      <c r="B4060">
        <v>2016</v>
      </c>
      <c r="C4060" t="s">
        <v>2010</v>
      </c>
      <c r="D4060">
        <v>5.3100000000000001E-2</v>
      </c>
      <c r="E4060">
        <v>5.3100000000000001E-2</v>
      </c>
      <c r="F4060">
        <v>5.3100000000000001E-2</v>
      </c>
      <c r="G4060">
        <v>5.3100000000000001E-2</v>
      </c>
      <c r="H4060">
        <v>5.3100000000000001E-2</v>
      </c>
      <c r="I4060">
        <v>5.3100000000000001E-2</v>
      </c>
      <c r="J4060">
        <v>5.3100000000000001E-2</v>
      </c>
      <c r="K4060">
        <v>5.3100000000000001E-2</v>
      </c>
      <c r="L4060">
        <v>5.3100000000000001E-2</v>
      </c>
    </row>
    <row r="4061" spans="1:12" x14ac:dyDescent="0.45">
      <c r="A4061" t="s">
        <v>2029</v>
      </c>
      <c r="B4061">
        <v>2016</v>
      </c>
      <c r="C4061" t="s">
        <v>2011</v>
      </c>
      <c r="D4061">
        <v>1.06E-2</v>
      </c>
      <c r="E4061">
        <v>1.06E-2</v>
      </c>
      <c r="F4061">
        <v>1.06E-2</v>
      </c>
      <c r="G4061">
        <v>1.06E-2</v>
      </c>
      <c r="H4061">
        <v>1.06E-2</v>
      </c>
      <c r="I4061">
        <v>1.06E-2</v>
      </c>
      <c r="J4061">
        <v>1.06E-2</v>
      </c>
      <c r="K4061">
        <v>1.06E-2</v>
      </c>
      <c r="L4061">
        <v>1.06E-2</v>
      </c>
    </row>
    <row r="4062" spans="1:12" x14ac:dyDescent="0.45">
      <c r="A4062" t="s">
        <v>2030</v>
      </c>
      <c r="B4062">
        <v>2016</v>
      </c>
      <c r="C4062" t="s">
        <v>2005</v>
      </c>
      <c r="D4062">
        <v>3.4121000000000001</v>
      </c>
      <c r="E4062">
        <v>3.4121000000000001</v>
      </c>
      <c r="F4062">
        <v>3.4121000000000001</v>
      </c>
      <c r="G4062">
        <v>3.4121000000000001</v>
      </c>
      <c r="H4062">
        <v>3.4121000000000001</v>
      </c>
      <c r="I4062">
        <v>3.4121000000000001</v>
      </c>
      <c r="J4062">
        <v>3.4121000000000001</v>
      </c>
      <c r="K4062">
        <v>3.4121000000000001</v>
      </c>
      <c r="L4062">
        <v>3.4121000000000001</v>
      </c>
    </row>
    <row r="4063" spans="1:12" x14ac:dyDescent="0.45">
      <c r="A4063" t="s">
        <v>2030</v>
      </c>
      <c r="B4063">
        <v>2016</v>
      </c>
      <c r="C4063" t="s">
        <v>2006</v>
      </c>
      <c r="D4063">
        <v>1.0501</v>
      </c>
      <c r="E4063">
        <v>1.0501</v>
      </c>
      <c r="F4063">
        <v>1.0501</v>
      </c>
      <c r="G4063">
        <v>1.0501</v>
      </c>
      <c r="H4063">
        <v>1.0501</v>
      </c>
      <c r="I4063">
        <v>1.0501</v>
      </c>
      <c r="J4063">
        <v>1.0501</v>
      </c>
      <c r="K4063">
        <v>1.0501</v>
      </c>
      <c r="L4063">
        <v>1.0501</v>
      </c>
    </row>
    <row r="4064" spans="1:12" x14ac:dyDescent="0.45">
      <c r="A4064" t="s">
        <v>2030</v>
      </c>
      <c r="B4064">
        <v>2016</v>
      </c>
      <c r="C4064" t="s">
        <v>2011</v>
      </c>
      <c r="D4064">
        <v>4.7800000000000002E-2</v>
      </c>
      <c r="E4064">
        <v>4.7800000000000002E-2</v>
      </c>
      <c r="F4064">
        <v>4.7800000000000002E-2</v>
      </c>
      <c r="G4064">
        <v>4.7800000000000002E-2</v>
      </c>
      <c r="H4064">
        <v>4.7800000000000002E-2</v>
      </c>
      <c r="I4064">
        <v>4.7800000000000002E-2</v>
      </c>
      <c r="J4064">
        <v>4.7800000000000002E-2</v>
      </c>
      <c r="K4064">
        <v>4.7800000000000002E-2</v>
      </c>
      <c r="L4064">
        <v>4.7800000000000002E-2</v>
      </c>
    </row>
    <row r="4065" spans="1:12" x14ac:dyDescent="0.45">
      <c r="A4065" t="s">
        <v>2030</v>
      </c>
      <c r="B4065">
        <v>2016</v>
      </c>
      <c r="C4065" t="s">
        <v>2009</v>
      </c>
      <c r="D4065">
        <v>0.93</v>
      </c>
      <c r="E4065">
        <v>0.93</v>
      </c>
      <c r="F4065">
        <v>0.93</v>
      </c>
      <c r="G4065">
        <v>0.93</v>
      </c>
      <c r="H4065">
        <v>0.93</v>
      </c>
      <c r="I4065">
        <v>0.93</v>
      </c>
      <c r="J4065">
        <v>0.93</v>
      </c>
      <c r="K4065">
        <v>0.93</v>
      </c>
      <c r="L4065">
        <v>0.93</v>
      </c>
    </row>
    <row r="4066" spans="1:12" x14ac:dyDescent="0.45">
      <c r="A4066" t="s">
        <v>2030</v>
      </c>
      <c r="B4066">
        <v>2016</v>
      </c>
      <c r="C4066" t="s">
        <v>2010</v>
      </c>
      <c r="D4066">
        <v>0.2389</v>
      </c>
      <c r="E4066">
        <v>0.2389</v>
      </c>
      <c r="F4066">
        <v>0.2389</v>
      </c>
      <c r="G4066">
        <v>0.2389</v>
      </c>
      <c r="H4066">
        <v>0.2389</v>
      </c>
      <c r="I4066">
        <v>0.2389</v>
      </c>
      <c r="J4066">
        <v>0.2389</v>
      </c>
      <c r="K4066">
        <v>0.2389</v>
      </c>
      <c r="L4066">
        <v>0.2389</v>
      </c>
    </row>
    <row r="4067" spans="1:12" x14ac:dyDescent="0.45">
      <c r="A4067" t="s">
        <v>2030</v>
      </c>
      <c r="B4067">
        <v>2016</v>
      </c>
      <c r="C4067" t="s">
        <v>2008</v>
      </c>
      <c r="D4067">
        <v>1.0602</v>
      </c>
      <c r="E4067">
        <v>1.0602</v>
      </c>
      <c r="F4067">
        <v>1.0602</v>
      </c>
      <c r="G4067">
        <v>1.0602</v>
      </c>
      <c r="H4067">
        <v>1.0602</v>
      </c>
      <c r="I4067">
        <v>1.0602</v>
      </c>
      <c r="J4067">
        <v>1.0602</v>
      </c>
      <c r="K4067">
        <v>1.0602</v>
      </c>
      <c r="L4067">
        <v>1.0602</v>
      </c>
    </row>
    <row r="4068" spans="1:12" x14ac:dyDescent="0.45">
      <c r="A4068" t="s">
        <v>2030</v>
      </c>
      <c r="B4068">
        <v>2016</v>
      </c>
      <c r="C4068" t="s">
        <v>2007</v>
      </c>
      <c r="D4068">
        <v>8.5099999999999995E-2</v>
      </c>
      <c r="E4068">
        <v>8.5099999999999995E-2</v>
      </c>
      <c r="F4068">
        <v>8.5099999999999995E-2</v>
      </c>
      <c r="G4068">
        <v>8.5099999999999995E-2</v>
      </c>
      <c r="H4068">
        <v>8.5099999999999995E-2</v>
      </c>
      <c r="I4068">
        <v>8.5099999999999995E-2</v>
      </c>
      <c r="J4068">
        <v>8.5099999999999995E-2</v>
      </c>
      <c r="K4068">
        <v>8.5099999999999995E-2</v>
      </c>
      <c r="L4068">
        <v>8.5099999999999995E-2</v>
      </c>
    </row>
    <row r="4069" spans="1:12" x14ac:dyDescent="0.45">
      <c r="A4069" t="s">
        <v>2031</v>
      </c>
      <c r="B4069">
        <v>2016</v>
      </c>
      <c r="C4069" t="s">
        <v>2006</v>
      </c>
      <c r="D4069">
        <v>1.0404</v>
      </c>
      <c r="E4069">
        <v>1.0404</v>
      </c>
      <c r="F4069">
        <v>1.0404</v>
      </c>
      <c r="G4069">
        <v>1.0404</v>
      </c>
      <c r="H4069">
        <v>1.0404</v>
      </c>
      <c r="I4069">
        <v>1.0404</v>
      </c>
      <c r="J4069">
        <v>1.0404</v>
      </c>
      <c r="K4069">
        <v>1.0404</v>
      </c>
      <c r="L4069">
        <v>1.0404</v>
      </c>
    </row>
    <row r="4070" spans="1:12" x14ac:dyDescent="0.45">
      <c r="A4070" t="s">
        <v>2031</v>
      </c>
      <c r="B4070">
        <v>2016</v>
      </c>
      <c r="C4070" t="s">
        <v>2011</v>
      </c>
      <c r="D4070">
        <v>5.1700000000000003E-2</v>
      </c>
      <c r="E4070">
        <v>5.1700000000000003E-2</v>
      </c>
      <c r="F4070">
        <v>5.1700000000000003E-2</v>
      </c>
      <c r="G4070">
        <v>5.1700000000000003E-2</v>
      </c>
      <c r="H4070">
        <v>5.1700000000000003E-2</v>
      </c>
      <c r="I4070">
        <v>5.1700000000000003E-2</v>
      </c>
      <c r="J4070">
        <v>5.1700000000000003E-2</v>
      </c>
      <c r="K4070">
        <v>5.1700000000000003E-2</v>
      </c>
      <c r="L4070">
        <v>5.1700000000000003E-2</v>
      </c>
    </row>
    <row r="4071" spans="1:12" x14ac:dyDescent="0.45">
      <c r="A4071" t="s">
        <v>2031</v>
      </c>
      <c r="B4071">
        <v>2016</v>
      </c>
      <c r="C4071" t="s">
        <v>2010</v>
      </c>
      <c r="D4071">
        <v>0.25829999999999997</v>
      </c>
      <c r="E4071">
        <v>0.25829999999999997</v>
      </c>
      <c r="F4071">
        <v>0.25829999999999997</v>
      </c>
      <c r="G4071">
        <v>0.25829999999999997</v>
      </c>
      <c r="H4071">
        <v>0.25829999999999997</v>
      </c>
      <c r="I4071">
        <v>0.25829999999999997</v>
      </c>
      <c r="J4071">
        <v>0.25829999999999997</v>
      </c>
      <c r="K4071">
        <v>0.25829999999999997</v>
      </c>
      <c r="L4071">
        <v>0.25829999999999997</v>
      </c>
    </row>
    <row r="4072" spans="1:12" x14ac:dyDescent="0.45">
      <c r="A4072" t="s">
        <v>2031</v>
      </c>
      <c r="B4072">
        <v>2016</v>
      </c>
      <c r="C4072" t="s">
        <v>2008</v>
      </c>
      <c r="D4072">
        <v>1.1466000000000001</v>
      </c>
      <c r="E4072">
        <v>1.1466000000000001</v>
      </c>
      <c r="F4072">
        <v>1.1466000000000001</v>
      </c>
      <c r="G4072">
        <v>1.1466000000000001</v>
      </c>
      <c r="H4072">
        <v>1.1466000000000001</v>
      </c>
      <c r="I4072">
        <v>1.1466000000000001</v>
      </c>
      <c r="J4072">
        <v>1.1466000000000001</v>
      </c>
      <c r="K4072">
        <v>1.1466000000000001</v>
      </c>
      <c r="L4072">
        <v>1.1466000000000001</v>
      </c>
    </row>
    <row r="4073" spans="1:12" x14ac:dyDescent="0.45">
      <c r="A4073" t="s">
        <v>2031</v>
      </c>
      <c r="B4073">
        <v>2016</v>
      </c>
      <c r="C4073" t="s">
        <v>2009</v>
      </c>
      <c r="D4073">
        <v>0.82289999999999996</v>
      </c>
      <c r="E4073">
        <v>0.82289999999999996</v>
      </c>
      <c r="F4073">
        <v>0.82289999999999996</v>
      </c>
      <c r="G4073">
        <v>0.82289999999999996</v>
      </c>
      <c r="H4073">
        <v>0.82289999999999996</v>
      </c>
      <c r="I4073">
        <v>0.82289999999999996</v>
      </c>
      <c r="J4073">
        <v>0.82289999999999996</v>
      </c>
      <c r="K4073">
        <v>0.82289999999999996</v>
      </c>
      <c r="L4073">
        <v>0.82289999999999996</v>
      </c>
    </row>
    <row r="4074" spans="1:12" x14ac:dyDescent="0.45">
      <c r="A4074" t="s">
        <v>2031</v>
      </c>
      <c r="B4074">
        <v>2016</v>
      </c>
      <c r="C4074" t="s">
        <v>2007</v>
      </c>
      <c r="D4074">
        <v>9.2100000000000001E-2</v>
      </c>
      <c r="E4074">
        <v>9.2100000000000001E-2</v>
      </c>
      <c r="F4074">
        <v>9.2100000000000001E-2</v>
      </c>
      <c r="G4074">
        <v>9.2100000000000001E-2</v>
      </c>
      <c r="H4074">
        <v>9.2100000000000001E-2</v>
      </c>
      <c r="I4074">
        <v>9.2100000000000001E-2</v>
      </c>
      <c r="J4074">
        <v>9.2100000000000001E-2</v>
      </c>
      <c r="K4074">
        <v>9.2100000000000001E-2</v>
      </c>
      <c r="L4074">
        <v>9.2100000000000001E-2</v>
      </c>
    </row>
    <row r="4075" spans="1:12" x14ac:dyDescent="0.45">
      <c r="A4075" t="s">
        <v>2031</v>
      </c>
      <c r="B4075">
        <v>2016</v>
      </c>
      <c r="C4075" t="s">
        <v>2005</v>
      </c>
      <c r="D4075">
        <v>3.4121000000000001</v>
      </c>
      <c r="E4075">
        <v>3.4121000000000001</v>
      </c>
      <c r="F4075">
        <v>3.4121000000000001</v>
      </c>
      <c r="G4075">
        <v>3.4121000000000001</v>
      </c>
      <c r="H4075">
        <v>3.4121000000000001</v>
      </c>
      <c r="I4075">
        <v>3.4121000000000001</v>
      </c>
      <c r="J4075">
        <v>3.4121000000000001</v>
      </c>
      <c r="K4075">
        <v>3.4121000000000001</v>
      </c>
      <c r="L4075">
        <v>3.4121000000000001</v>
      </c>
    </row>
    <row r="4076" spans="1:12" x14ac:dyDescent="0.45">
      <c r="A4076" t="s">
        <v>2032</v>
      </c>
      <c r="B4076">
        <v>2016</v>
      </c>
      <c r="C4076" t="s">
        <v>2007</v>
      </c>
      <c r="D4076">
        <v>0.14430000000000001</v>
      </c>
      <c r="E4076">
        <v>0.14430000000000001</v>
      </c>
      <c r="F4076">
        <v>0.14430000000000001</v>
      </c>
      <c r="G4076">
        <v>0.14430000000000001</v>
      </c>
      <c r="H4076">
        <v>0.14430000000000001</v>
      </c>
      <c r="I4076">
        <v>0.14430000000000001</v>
      </c>
      <c r="J4076">
        <v>0.14430000000000001</v>
      </c>
      <c r="K4076">
        <v>0.14430000000000001</v>
      </c>
      <c r="L4076">
        <v>0.14430000000000001</v>
      </c>
    </row>
    <row r="4077" spans="1:12" x14ac:dyDescent="0.45">
      <c r="A4077" t="s">
        <v>2032</v>
      </c>
      <c r="B4077">
        <v>2016</v>
      </c>
      <c r="C4077" t="s">
        <v>2010</v>
      </c>
      <c r="D4077">
        <v>0.40489999999999998</v>
      </c>
      <c r="E4077">
        <v>0.40489999999999998</v>
      </c>
      <c r="F4077">
        <v>0.40489999999999998</v>
      </c>
      <c r="G4077">
        <v>0.40489999999999998</v>
      </c>
      <c r="H4077">
        <v>0.40489999999999998</v>
      </c>
      <c r="I4077">
        <v>0.40489999999999998</v>
      </c>
      <c r="J4077">
        <v>0.40489999999999998</v>
      </c>
      <c r="K4077">
        <v>0.40489999999999998</v>
      </c>
      <c r="L4077">
        <v>0.40489999999999998</v>
      </c>
    </row>
    <row r="4078" spans="1:12" x14ac:dyDescent="0.45">
      <c r="A4078" t="s">
        <v>2032</v>
      </c>
      <c r="B4078">
        <v>2016</v>
      </c>
      <c r="C4078" t="s">
        <v>2011</v>
      </c>
      <c r="D4078">
        <v>8.1100000000000005E-2</v>
      </c>
      <c r="E4078">
        <v>8.1100000000000005E-2</v>
      </c>
      <c r="F4078">
        <v>8.1100000000000005E-2</v>
      </c>
      <c r="G4078">
        <v>8.1100000000000005E-2</v>
      </c>
      <c r="H4078">
        <v>8.1100000000000005E-2</v>
      </c>
      <c r="I4078">
        <v>8.1100000000000005E-2</v>
      </c>
      <c r="J4078">
        <v>8.1100000000000005E-2</v>
      </c>
      <c r="K4078">
        <v>8.1100000000000005E-2</v>
      </c>
      <c r="L4078">
        <v>8.1100000000000005E-2</v>
      </c>
    </row>
    <row r="4079" spans="1:12" x14ac:dyDescent="0.45">
      <c r="A4079" t="s">
        <v>2032</v>
      </c>
      <c r="B4079">
        <v>2016</v>
      </c>
      <c r="C4079" t="s">
        <v>2008</v>
      </c>
      <c r="D4079">
        <v>1.7971999999999999</v>
      </c>
      <c r="E4079">
        <v>1.7971999999999999</v>
      </c>
      <c r="F4079">
        <v>1.7971999999999999</v>
      </c>
      <c r="G4079">
        <v>1.7971999999999999</v>
      </c>
      <c r="H4079">
        <v>1.7971999999999999</v>
      </c>
      <c r="I4079">
        <v>1.7971999999999999</v>
      </c>
      <c r="J4079">
        <v>1.7971999999999999</v>
      </c>
      <c r="K4079">
        <v>1.7971999999999999</v>
      </c>
      <c r="L4079">
        <v>1.7971999999999999</v>
      </c>
    </row>
    <row r="4080" spans="1:12" x14ac:dyDescent="0.45">
      <c r="A4080" t="s">
        <v>2032</v>
      </c>
      <c r="B4080">
        <v>2016</v>
      </c>
      <c r="C4080" t="s">
        <v>2009</v>
      </c>
      <c r="D4080">
        <v>1.5813999999999999</v>
      </c>
      <c r="E4080">
        <v>1.5813999999999999</v>
      </c>
      <c r="F4080">
        <v>1.5813999999999999</v>
      </c>
      <c r="G4080">
        <v>1.5813999999999999</v>
      </c>
      <c r="H4080">
        <v>1.5813999999999999</v>
      </c>
      <c r="I4080">
        <v>1.5813999999999999</v>
      </c>
      <c r="J4080">
        <v>1.5813999999999999</v>
      </c>
      <c r="K4080">
        <v>1.5813999999999999</v>
      </c>
      <c r="L4080">
        <v>1.5813999999999999</v>
      </c>
    </row>
    <row r="4081" spans="1:12" x14ac:dyDescent="0.45">
      <c r="A4081" t="s">
        <v>2032</v>
      </c>
      <c r="B4081">
        <v>2016</v>
      </c>
      <c r="C4081" t="s">
        <v>2006</v>
      </c>
      <c r="D4081">
        <v>1.819</v>
      </c>
      <c r="E4081">
        <v>1.819</v>
      </c>
      <c r="F4081">
        <v>1.819</v>
      </c>
      <c r="G4081">
        <v>1.819</v>
      </c>
      <c r="H4081">
        <v>1.819</v>
      </c>
      <c r="I4081">
        <v>1.819</v>
      </c>
      <c r="J4081">
        <v>1.819</v>
      </c>
      <c r="K4081">
        <v>1.819</v>
      </c>
      <c r="L4081">
        <v>1.819</v>
      </c>
    </row>
    <row r="4082" spans="1:12" x14ac:dyDescent="0.45">
      <c r="A4082" t="s">
        <v>2032</v>
      </c>
      <c r="B4082">
        <v>2016</v>
      </c>
      <c r="C4082" t="s">
        <v>2005</v>
      </c>
      <c r="D4082">
        <v>5.8277999999999999</v>
      </c>
      <c r="E4082">
        <v>5.8277999999999999</v>
      </c>
      <c r="F4082">
        <v>5.8277999999999999</v>
      </c>
      <c r="G4082">
        <v>5.8277999999999999</v>
      </c>
      <c r="H4082">
        <v>5.8277999999999999</v>
      </c>
      <c r="I4082">
        <v>5.8277999999999999</v>
      </c>
      <c r="J4082">
        <v>5.8277999999999999</v>
      </c>
      <c r="K4082">
        <v>5.8277999999999999</v>
      </c>
      <c r="L4082">
        <v>5.8277999999999999</v>
      </c>
    </row>
    <row r="4083" spans="1:12" x14ac:dyDescent="0.45">
      <c r="A4083" t="s">
        <v>2033</v>
      </c>
      <c r="B4083">
        <v>2016</v>
      </c>
      <c r="C4083" t="s">
        <v>2006</v>
      </c>
      <c r="D4083">
        <v>1.0348999999999999</v>
      </c>
      <c r="E4083">
        <v>1.0348999999999999</v>
      </c>
      <c r="F4083">
        <v>1.0348999999999999</v>
      </c>
      <c r="G4083">
        <v>1.0348999999999999</v>
      </c>
      <c r="H4083">
        <v>1.0348999999999999</v>
      </c>
      <c r="I4083">
        <v>1.0348999999999999</v>
      </c>
      <c r="J4083">
        <v>1.0348999999999999</v>
      </c>
      <c r="K4083">
        <v>1.0348999999999999</v>
      </c>
      <c r="L4083">
        <v>1.0348999999999999</v>
      </c>
    </row>
    <row r="4084" spans="1:12" x14ac:dyDescent="0.45">
      <c r="A4084" t="s">
        <v>2033</v>
      </c>
      <c r="B4084">
        <v>2016</v>
      </c>
      <c r="C4084" t="s">
        <v>2007</v>
      </c>
      <c r="D4084">
        <v>7.7600000000000002E-2</v>
      </c>
      <c r="E4084">
        <v>7.7600000000000002E-2</v>
      </c>
      <c r="F4084">
        <v>7.7600000000000002E-2</v>
      </c>
      <c r="G4084">
        <v>7.7600000000000002E-2</v>
      </c>
      <c r="H4084">
        <v>7.7600000000000002E-2</v>
      </c>
      <c r="I4084">
        <v>7.7600000000000002E-2</v>
      </c>
      <c r="J4084">
        <v>7.7600000000000002E-2</v>
      </c>
      <c r="K4084">
        <v>7.7600000000000002E-2</v>
      </c>
      <c r="L4084">
        <v>7.7600000000000002E-2</v>
      </c>
    </row>
    <row r="4085" spans="1:12" x14ac:dyDescent="0.45">
      <c r="A4085" t="s">
        <v>2033</v>
      </c>
      <c r="B4085">
        <v>2016</v>
      </c>
      <c r="C4085" t="s">
        <v>2005</v>
      </c>
      <c r="D4085">
        <v>3.1833999999999998</v>
      </c>
      <c r="E4085">
        <v>3.1833999999999998</v>
      </c>
      <c r="F4085">
        <v>3.1833999999999998</v>
      </c>
      <c r="G4085">
        <v>3.1833999999999998</v>
      </c>
      <c r="H4085">
        <v>3.1833999999999998</v>
      </c>
      <c r="I4085">
        <v>3.1833999999999998</v>
      </c>
      <c r="J4085">
        <v>3.1833999999999998</v>
      </c>
      <c r="K4085">
        <v>3.1833999999999998</v>
      </c>
      <c r="L4085">
        <v>3.1833999999999998</v>
      </c>
    </row>
    <row r="4086" spans="1:12" x14ac:dyDescent="0.45">
      <c r="A4086" t="s">
        <v>2033</v>
      </c>
      <c r="B4086">
        <v>2016</v>
      </c>
      <c r="C4086" t="s">
        <v>2008</v>
      </c>
      <c r="D4086">
        <v>0.96689999999999998</v>
      </c>
      <c r="E4086">
        <v>0.96689999999999998</v>
      </c>
      <c r="F4086">
        <v>0.96689999999999998</v>
      </c>
      <c r="G4086">
        <v>0.96689999999999998</v>
      </c>
      <c r="H4086">
        <v>0.96689999999999998</v>
      </c>
      <c r="I4086">
        <v>0.96689999999999998</v>
      </c>
      <c r="J4086">
        <v>0.96689999999999998</v>
      </c>
      <c r="K4086">
        <v>0.96689999999999998</v>
      </c>
      <c r="L4086">
        <v>0.96689999999999998</v>
      </c>
    </row>
    <row r="4087" spans="1:12" x14ac:dyDescent="0.45">
      <c r="A4087" t="s">
        <v>2033</v>
      </c>
      <c r="B4087">
        <v>2016</v>
      </c>
      <c r="C4087" t="s">
        <v>2009</v>
      </c>
      <c r="D4087">
        <v>0.84240000000000004</v>
      </c>
      <c r="E4087">
        <v>0.84240000000000004</v>
      </c>
      <c r="F4087">
        <v>0.84240000000000004</v>
      </c>
      <c r="G4087">
        <v>0.84240000000000004</v>
      </c>
      <c r="H4087">
        <v>0.84240000000000004</v>
      </c>
      <c r="I4087">
        <v>0.84240000000000004</v>
      </c>
      <c r="J4087">
        <v>0.84240000000000004</v>
      </c>
      <c r="K4087">
        <v>0.84240000000000004</v>
      </c>
      <c r="L4087">
        <v>0.84240000000000004</v>
      </c>
    </row>
    <row r="4088" spans="1:12" x14ac:dyDescent="0.45">
      <c r="A4088" t="s">
        <v>2033</v>
      </c>
      <c r="B4088">
        <v>2016</v>
      </c>
      <c r="C4088" t="s">
        <v>2010</v>
      </c>
      <c r="D4088">
        <v>0.21790000000000001</v>
      </c>
      <c r="E4088">
        <v>0.21790000000000001</v>
      </c>
      <c r="F4088">
        <v>0.21790000000000001</v>
      </c>
      <c r="G4088">
        <v>0.21790000000000001</v>
      </c>
      <c r="H4088">
        <v>0.21790000000000001</v>
      </c>
      <c r="I4088">
        <v>0.21790000000000001</v>
      </c>
      <c r="J4088">
        <v>0.21790000000000001</v>
      </c>
      <c r="K4088">
        <v>0.21790000000000001</v>
      </c>
      <c r="L4088">
        <v>0.21790000000000001</v>
      </c>
    </row>
    <row r="4089" spans="1:12" x14ac:dyDescent="0.45">
      <c r="A4089" t="s">
        <v>2033</v>
      </c>
      <c r="B4089">
        <v>2016</v>
      </c>
      <c r="C4089" t="s">
        <v>2011</v>
      </c>
      <c r="D4089">
        <v>4.36E-2</v>
      </c>
      <c r="E4089">
        <v>4.36E-2</v>
      </c>
      <c r="F4089">
        <v>4.36E-2</v>
      </c>
      <c r="G4089">
        <v>4.36E-2</v>
      </c>
      <c r="H4089">
        <v>4.36E-2</v>
      </c>
      <c r="I4089">
        <v>4.36E-2</v>
      </c>
      <c r="J4089">
        <v>4.36E-2</v>
      </c>
      <c r="K4089">
        <v>4.36E-2</v>
      </c>
      <c r="L4089">
        <v>4.36E-2</v>
      </c>
    </row>
    <row r="4090" spans="1:12" x14ac:dyDescent="0.45">
      <c r="A4090" t="s">
        <v>2034</v>
      </c>
      <c r="B4090">
        <v>2016</v>
      </c>
      <c r="C4090" t="s">
        <v>2009</v>
      </c>
      <c r="D4090">
        <v>0.47810000000000002</v>
      </c>
      <c r="E4090">
        <v>0.47810000000000002</v>
      </c>
      <c r="F4090">
        <v>0.47810000000000002</v>
      </c>
      <c r="G4090">
        <v>0.47810000000000002</v>
      </c>
      <c r="H4090">
        <v>0.47810000000000002</v>
      </c>
      <c r="I4090">
        <v>0.47810000000000002</v>
      </c>
      <c r="J4090">
        <v>0.47810000000000002</v>
      </c>
      <c r="K4090">
        <v>0.47810000000000002</v>
      </c>
      <c r="L4090">
        <v>0.47810000000000002</v>
      </c>
    </row>
    <row r="4091" spans="1:12" x14ac:dyDescent="0.45">
      <c r="A4091" t="s">
        <v>2034</v>
      </c>
      <c r="B4091">
        <v>2016</v>
      </c>
      <c r="C4091" t="s">
        <v>2007</v>
      </c>
      <c r="D4091">
        <v>4.1000000000000002E-2</v>
      </c>
      <c r="E4091">
        <v>4.1000000000000002E-2</v>
      </c>
      <c r="F4091">
        <v>4.1000000000000002E-2</v>
      </c>
      <c r="G4091">
        <v>4.1000000000000002E-2</v>
      </c>
      <c r="H4091">
        <v>4.1000000000000002E-2</v>
      </c>
      <c r="I4091">
        <v>4.1000000000000002E-2</v>
      </c>
      <c r="J4091">
        <v>4.1000000000000002E-2</v>
      </c>
      <c r="K4091">
        <v>4.1000000000000002E-2</v>
      </c>
      <c r="L4091">
        <v>4.1000000000000002E-2</v>
      </c>
    </row>
    <row r="4092" spans="1:12" x14ac:dyDescent="0.45">
      <c r="A4092" t="s">
        <v>2034</v>
      </c>
      <c r="B4092">
        <v>2016</v>
      </c>
      <c r="C4092" t="s">
        <v>2005</v>
      </c>
      <c r="D4092">
        <v>1.8405</v>
      </c>
      <c r="E4092">
        <v>1.8405</v>
      </c>
      <c r="F4092">
        <v>1.8405</v>
      </c>
      <c r="G4092">
        <v>1.8405</v>
      </c>
      <c r="H4092">
        <v>1.8405</v>
      </c>
      <c r="I4092">
        <v>1.8405</v>
      </c>
      <c r="J4092">
        <v>1.8405</v>
      </c>
      <c r="K4092">
        <v>1.8405</v>
      </c>
      <c r="L4092">
        <v>1.8405</v>
      </c>
    </row>
    <row r="4093" spans="1:12" x14ac:dyDescent="0.45">
      <c r="A4093" t="s">
        <v>2034</v>
      </c>
      <c r="B4093">
        <v>2016</v>
      </c>
      <c r="C4093" t="s">
        <v>2011</v>
      </c>
      <c r="D4093">
        <v>2.3099999999999999E-2</v>
      </c>
      <c r="E4093">
        <v>2.3099999999999999E-2</v>
      </c>
      <c r="F4093">
        <v>2.3099999999999999E-2</v>
      </c>
      <c r="G4093">
        <v>2.3099999999999999E-2</v>
      </c>
      <c r="H4093">
        <v>2.3099999999999999E-2</v>
      </c>
      <c r="I4093">
        <v>2.3099999999999999E-2</v>
      </c>
      <c r="J4093">
        <v>2.3099999999999999E-2</v>
      </c>
      <c r="K4093">
        <v>2.3099999999999999E-2</v>
      </c>
      <c r="L4093">
        <v>2.3099999999999999E-2</v>
      </c>
    </row>
    <row r="4094" spans="1:12" x14ac:dyDescent="0.45">
      <c r="A4094" t="s">
        <v>2034</v>
      </c>
      <c r="B4094">
        <v>2016</v>
      </c>
      <c r="C4094" t="s">
        <v>2006</v>
      </c>
      <c r="D4094">
        <v>0.67200000000000004</v>
      </c>
      <c r="E4094">
        <v>0.67200000000000004</v>
      </c>
      <c r="F4094">
        <v>0.67200000000000004</v>
      </c>
      <c r="G4094">
        <v>0.67200000000000004</v>
      </c>
      <c r="H4094">
        <v>0.67200000000000004</v>
      </c>
      <c r="I4094">
        <v>0.67200000000000004</v>
      </c>
      <c r="J4094">
        <v>0.67200000000000004</v>
      </c>
      <c r="K4094">
        <v>0.67200000000000004</v>
      </c>
      <c r="L4094">
        <v>0.67200000000000004</v>
      </c>
    </row>
    <row r="4095" spans="1:12" x14ac:dyDescent="0.45">
      <c r="A4095" t="s">
        <v>2034</v>
      </c>
      <c r="B4095">
        <v>2016</v>
      </c>
      <c r="C4095" t="s">
        <v>2008</v>
      </c>
      <c r="D4095">
        <v>0.5111</v>
      </c>
      <c r="E4095">
        <v>0.5111</v>
      </c>
      <c r="F4095">
        <v>0.5111</v>
      </c>
      <c r="G4095">
        <v>0.5111</v>
      </c>
      <c r="H4095">
        <v>0.5111</v>
      </c>
      <c r="I4095">
        <v>0.5111</v>
      </c>
      <c r="J4095">
        <v>0.5111</v>
      </c>
      <c r="K4095">
        <v>0.5111</v>
      </c>
      <c r="L4095">
        <v>0.5111</v>
      </c>
    </row>
    <row r="4096" spans="1:12" x14ac:dyDescent="0.45">
      <c r="A4096" t="s">
        <v>2034</v>
      </c>
      <c r="B4096">
        <v>2016</v>
      </c>
      <c r="C4096" t="s">
        <v>2010</v>
      </c>
      <c r="D4096">
        <v>0.11509999999999999</v>
      </c>
      <c r="E4096">
        <v>0.11509999999999999</v>
      </c>
      <c r="F4096">
        <v>0.11509999999999999</v>
      </c>
      <c r="G4096">
        <v>0.11509999999999999</v>
      </c>
      <c r="H4096">
        <v>0.11509999999999999</v>
      </c>
      <c r="I4096">
        <v>0.11509999999999999</v>
      </c>
      <c r="J4096">
        <v>0.11509999999999999</v>
      </c>
      <c r="K4096">
        <v>0.11509999999999999</v>
      </c>
      <c r="L4096">
        <v>0.11509999999999999</v>
      </c>
    </row>
    <row r="4097" spans="1:12" x14ac:dyDescent="0.45">
      <c r="A4097" t="s">
        <v>2035</v>
      </c>
      <c r="B4097">
        <v>2016</v>
      </c>
      <c r="C4097" t="s">
        <v>2005</v>
      </c>
      <c r="D4097">
        <v>3.4470999999999998</v>
      </c>
      <c r="E4097">
        <v>3.4470999999999998</v>
      </c>
      <c r="F4097">
        <v>3.4470999999999998</v>
      </c>
      <c r="G4097">
        <v>3.4470999999999998</v>
      </c>
      <c r="H4097">
        <v>3.4470999999999998</v>
      </c>
      <c r="I4097">
        <v>3.4470999999999998</v>
      </c>
      <c r="J4097">
        <v>3.4470999999999998</v>
      </c>
      <c r="K4097">
        <v>3.4470999999999998</v>
      </c>
      <c r="L4097">
        <v>3.4470999999999998</v>
      </c>
    </row>
    <row r="4098" spans="1:12" x14ac:dyDescent="0.45">
      <c r="A4098" t="s">
        <v>2035</v>
      </c>
      <c r="B4098">
        <v>2016</v>
      </c>
      <c r="C4098" t="s">
        <v>2009</v>
      </c>
      <c r="D4098">
        <v>0.93630000000000002</v>
      </c>
      <c r="E4098">
        <v>0.93630000000000002</v>
      </c>
      <c r="F4098">
        <v>0.93630000000000002</v>
      </c>
      <c r="G4098">
        <v>0.93630000000000002</v>
      </c>
      <c r="H4098">
        <v>0.93630000000000002</v>
      </c>
      <c r="I4098">
        <v>0.93630000000000002</v>
      </c>
      <c r="J4098">
        <v>0.93630000000000002</v>
      </c>
      <c r="K4098">
        <v>0.93630000000000002</v>
      </c>
      <c r="L4098">
        <v>0.93630000000000002</v>
      </c>
    </row>
    <row r="4099" spans="1:12" x14ac:dyDescent="0.45">
      <c r="A4099" t="s">
        <v>2035</v>
      </c>
      <c r="B4099">
        <v>2016</v>
      </c>
      <c r="C4099" t="s">
        <v>2011</v>
      </c>
      <c r="D4099">
        <v>4.65E-2</v>
      </c>
      <c r="E4099">
        <v>4.65E-2</v>
      </c>
      <c r="F4099">
        <v>4.65E-2</v>
      </c>
      <c r="G4099">
        <v>4.65E-2</v>
      </c>
      <c r="H4099">
        <v>4.65E-2</v>
      </c>
      <c r="I4099">
        <v>4.65E-2</v>
      </c>
      <c r="J4099">
        <v>4.65E-2</v>
      </c>
      <c r="K4099">
        <v>4.65E-2</v>
      </c>
      <c r="L4099">
        <v>4.65E-2</v>
      </c>
    </row>
    <row r="4100" spans="1:12" x14ac:dyDescent="0.45">
      <c r="A4100" t="s">
        <v>2035</v>
      </c>
      <c r="B4100">
        <v>2016</v>
      </c>
      <c r="C4100" t="s">
        <v>2008</v>
      </c>
      <c r="D4100">
        <v>1.0313000000000001</v>
      </c>
      <c r="E4100">
        <v>1.0313000000000001</v>
      </c>
      <c r="F4100">
        <v>1.0313000000000001</v>
      </c>
      <c r="G4100">
        <v>1.0313000000000001</v>
      </c>
      <c r="H4100">
        <v>1.0313000000000001</v>
      </c>
      <c r="I4100">
        <v>1.0313000000000001</v>
      </c>
      <c r="J4100">
        <v>1.0313000000000001</v>
      </c>
      <c r="K4100">
        <v>1.0313000000000001</v>
      </c>
      <c r="L4100">
        <v>1.0313000000000001</v>
      </c>
    </row>
    <row r="4101" spans="1:12" x14ac:dyDescent="0.45">
      <c r="A4101" t="s">
        <v>2035</v>
      </c>
      <c r="B4101">
        <v>2016</v>
      </c>
      <c r="C4101" t="s">
        <v>2006</v>
      </c>
      <c r="D4101">
        <v>1.1177999999999999</v>
      </c>
      <c r="E4101">
        <v>1.1177999999999999</v>
      </c>
      <c r="F4101">
        <v>1.1177999999999999</v>
      </c>
      <c r="G4101">
        <v>1.1177999999999999</v>
      </c>
      <c r="H4101">
        <v>1.1177999999999999</v>
      </c>
      <c r="I4101">
        <v>1.1177999999999999</v>
      </c>
      <c r="J4101">
        <v>1.1177999999999999</v>
      </c>
      <c r="K4101">
        <v>1.1177999999999999</v>
      </c>
      <c r="L4101">
        <v>1.1177999999999999</v>
      </c>
    </row>
    <row r="4102" spans="1:12" x14ac:dyDescent="0.45">
      <c r="A4102" t="s">
        <v>2035</v>
      </c>
      <c r="B4102">
        <v>2016</v>
      </c>
      <c r="C4102" t="s">
        <v>2007</v>
      </c>
      <c r="D4102">
        <v>8.2799999999999999E-2</v>
      </c>
      <c r="E4102">
        <v>8.2799999999999999E-2</v>
      </c>
      <c r="F4102">
        <v>8.2799999999999999E-2</v>
      </c>
      <c r="G4102">
        <v>8.2799999999999999E-2</v>
      </c>
      <c r="H4102">
        <v>8.2799999999999999E-2</v>
      </c>
      <c r="I4102">
        <v>8.2799999999999999E-2</v>
      </c>
      <c r="J4102">
        <v>8.2799999999999999E-2</v>
      </c>
      <c r="K4102">
        <v>8.2799999999999999E-2</v>
      </c>
      <c r="L4102">
        <v>8.2799999999999999E-2</v>
      </c>
    </row>
    <row r="4103" spans="1:12" x14ac:dyDescent="0.45">
      <c r="A4103" t="s">
        <v>2035</v>
      </c>
      <c r="B4103">
        <v>2016</v>
      </c>
      <c r="C4103" t="s">
        <v>2010</v>
      </c>
      <c r="D4103">
        <v>0.2324</v>
      </c>
      <c r="E4103">
        <v>0.2324</v>
      </c>
      <c r="F4103">
        <v>0.2324</v>
      </c>
      <c r="G4103">
        <v>0.2324</v>
      </c>
      <c r="H4103">
        <v>0.2324</v>
      </c>
      <c r="I4103">
        <v>0.2324</v>
      </c>
      <c r="J4103">
        <v>0.2324</v>
      </c>
      <c r="K4103">
        <v>0.2324</v>
      </c>
      <c r="L4103">
        <v>0.2324</v>
      </c>
    </row>
    <row r="4104" spans="1:12" x14ac:dyDescent="0.45">
      <c r="A4104" t="s">
        <v>2036</v>
      </c>
      <c r="B4104">
        <v>2016</v>
      </c>
      <c r="C4104" t="s">
        <v>2010</v>
      </c>
      <c r="D4104">
        <v>3.8300000000000001E-2</v>
      </c>
      <c r="E4104">
        <v>3.8300000000000001E-2</v>
      </c>
      <c r="F4104">
        <v>3.8300000000000001E-2</v>
      </c>
      <c r="G4104">
        <v>3.8300000000000001E-2</v>
      </c>
      <c r="H4104">
        <v>3.8300000000000001E-2</v>
      </c>
      <c r="I4104">
        <v>3.8300000000000001E-2</v>
      </c>
      <c r="J4104">
        <v>3.8300000000000001E-2</v>
      </c>
      <c r="K4104">
        <v>3.8300000000000001E-2</v>
      </c>
      <c r="L4104">
        <v>3.8300000000000001E-2</v>
      </c>
    </row>
    <row r="4105" spans="1:12" x14ac:dyDescent="0.45">
      <c r="A4105" t="s">
        <v>2036</v>
      </c>
      <c r="B4105">
        <v>2016</v>
      </c>
      <c r="C4105" t="s">
        <v>2006</v>
      </c>
      <c r="D4105">
        <v>0.20349999999999999</v>
      </c>
      <c r="E4105">
        <v>0.20349999999999999</v>
      </c>
      <c r="F4105">
        <v>0.20349999999999999</v>
      </c>
      <c r="G4105">
        <v>0.20349999999999999</v>
      </c>
      <c r="H4105">
        <v>0.20349999999999999</v>
      </c>
      <c r="I4105">
        <v>0.20349999999999999</v>
      </c>
      <c r="J4105">
        <v>0.20349999999999999</v>
      </c>
      <c r="K4105">
        <v>0.20349999999999999</v>
      </c>
      <c r="L4105">
        <v>0.20349999999999999</v>
      </c>
    </row>
    <row r="4106" spans="1:12" x14ac:dyDescent="0.45">
      <c r="A4106" t="s">
        <v>2036</v>
      </c>
      <c r="B4106">
        <v>2016</v>
      </c>
      <c r="C4106" t="s">
        <v>2009</v>
      </c>
      <c r="D4106">
        <v>0.1439</v>
      </c>
      <c r="E4106">
        <v>0.1439</v>
      </c>
      <c r="F4106">
        <v>0.1439</v>
      </c>
      <c r="G4106">
        <v>0.1439</v>
      </c>
      <c r="H4106">
        <v>0.1439</v>
      </c>
      <c r="I4106">
        <v>0.1439</v>
      </c>
      <c r="J4106">
        <v>0.1439</v>
      </c>
      <c r="K4106">
        <v>0.1439</v>
      </c>
      <c r="L4106">
        <v>0.1439</v>
      </c>
    </row>
    <row r="4107" spans="1:12" x14ac:dyDescent="0.45">
      <c r="A4107" t="s">
        <v>2036</v>
      </c>
      <c r="B4107">
        <v>2016</v>
      </c>
      <c r="C4107" t="s">
        <v>2007</v>
      </c>
      <c r="D4107">
        <v>1.3599999999999999E-2</v>
      </c>
      <c r="E4107">
        <v>1.3599999999999999E-2</v>
      </c>
      <c r="F4107">
        <v>1.3599999999999999E-2</v>
      </c>
      <c r="G4107">
        <v>1.3599999999999999E-2</v>
      </c>
      <c r="H4107">
        <v>1.3599999999999999E-2</v>
      </c>
      <c r="I4107">
        <v>1.3599999999999999E-2</v>
      </c>
      <c r="J4107">
        <v>1.3599999999999999E-2</v>
      </c>
      <c r="K4107">
        <v>1.3599999999999999E-2</v>
      </c>
      <c r="L4107">
        <v>1.3599999999999999E-2</v>
      </c>
    </row>
    <row r="4108" spans="1:12" x14ac:dyDescent="0.45">
      <c r="A4108" t="s">
        <v>2036</v>
      </c>
      <c r="B4108">
        <v>2016</v>
      </c>
      <c r="C4108" t="s">
        <v>2005</v>
      </c>
      <c r="D4108">
        <v>0.57699999999999996</v>
      </c>
      <c r="E4108">
        <v>0.57699999999999996</v>
      </c>
      <c r="F4108">
        <v>0.57699999999999996</v>
      </c>
      <c r="G4108">
        <v>0.57699999999999996</v>
      </c>
      <c r="H4108">
        <v>0.57699999999999996</v>
      </c>
      <c r="I4108">
        <v>0.57699999999999996</v>
      </c>
      <c r="J4108">
        <v>0.57699999999999996</v>
      </c>
      <c r="K4108">
        <v>0.57699999999999996</v>
      </c>
      <c r="L4108">
        <v>0.57699999999999996</v>
      </c>
    </row>
    <row r="4109" spans="1:12" x14ac:dyDescent="0.45">
      <c r="A4109" t="s">
        <v>2036</v>
      </c>
      <c r="B4109">
        <v>2016</v>
      </c>
      <c r="C4109" t="s">
        <v>2008</v>
      </c>
      <c r="D4109">
        <v>0.17</v>
      </c>
      <c r="E4109">
        <v>0.17</v>
      </c>
      <c r="F4109">
        <v>0.17</v>
      </c>
      <c r="G4109">
        <v>0.17</v>
      </c>
      <c r="H4109">
        <v>0.17</v>
      </c>
      <c r="I4109">
        <v>0.17</v>
      </c>
      <c r="J4109">
        <v>0.17</v>
      </c>
      <c r="K4109">
        <v>0.17</v>
      </c>
      <c r="L4109">
        <v>0.17</v>
      </c>
    </row>
    <row r="4110" spans="1:12" x14ac:dyDescent="0.45">
      <c r="A4110" t="s">
        <v>2036</v>
      </c>
      <c r="B4110">
        <v>2016</v>
      </c>
      <c r="C4110" t="s">
        <v>2011</v>
      </c>
      <c r="D4110">
        <v>7.7000000000000002E-3</v>
      </c>
      <c r="E4110">
        <v>7.7000000000000002E-3</v>
      </c>
      <c r="F4110">
        <v>7.7000000000000002E-3</v>
      </c>
      <c r="G4110">
        <v>7.7000000000000002E-3</v>
      </c>
      <c r="H4110">
        <v>7.7000000000000002E-3</v>
      </c>
      <c r="I4110">
        <v>7.7000000000000002E-3</v>
      </c>
      <c r="J4110">
        <v>7.7000000000000002E-3</v>
      </c>
      <c r="K4110">
        <v>7.7000000000000002E-3</v>
      </c>
      <c r="L4110">
        <v>7.7000000000000002E-3</v>
      </c>
    </row>
    <row r="4111" spans="1:12" x14ac:dyDescent="0.45">
      <c r="A4111" t="s">
        <v>2037</v>
      </c>
      <c r="B4111">
        <v>2016</v>
      </c>
      <c r="C4111" t="s">
        <v>2006</v>
      </c>
      <c r="D4111">
        <v>0.3402</v>
      </c>
      <c r="E4111">
        <v>0.3402</v>
      </c>
      <c r="F4111">
        <v>0.3402</v>
      </c>
      <c r="G4111">
        <v>0.3402</v>
      </c>
      <c r="H4111">
        <v>0.3402</v>
      </c>
      <c r="I4111">
        <v>0.3402</v>
      </c>
      <c r="J4111">
        <v>0.3402</v>
      </c>
      <c r="K4111">
        <v>0.3402</v>
      </c>
      <c r="L4111">
        <v>0.3402</v>
      </c>
    </row>
    <row r="4112" spans="1:12" x14ac:dyDescent="0.45">
      <c r="A4112" t="s">
        <v>2037</v>
      </c>
      <c r="B4112">
        <v>2016</v>
      </c>
      <c r="C4112" t="s">
        <v>2007</v>
      </c>
      <c r="D4112">
        <v>2.4299999999999999E-2</v>
      </c>
      <c r="E4112">
        <v>2.4299999999999999E-2</v>
      </c>
      <c r="F4112">
        <v>2.4299999999999999E-2</v>
      </c>
      <c r="G4112">
        <v>2.4299999999999999E-2</v>
      </c>
      <c r="H4112">
        <v>2.4299999999999999E-2</v>
      </c>
      <c r="I4112">
        <v>2.4299999999999999E-2</v>
      </c>
      <c r="J4112">
        <v>2.4299999999999999E-2</v>
      </c>
      <c r="K4112">
        <v>2.4299999999999999E-2</v>
      </c>
      <c r="L4112">
        <v>2.4299999999999999E-2</v>
      </c>
    </row>
    <row r="4113" spans="1:12" x14ac:dyDescent="0.45">
      <c r="A4113" t="s">
        <v>2037</v>
      </c>
      <c r="B4113">
        <v>2016</v>
      </c>
      <c r="C4113" t="s">
        <v>2008</v>
      </c>
      <c r="D4113">
        <v>0.30309999999999998</v>
      </c>
      <c r="E4113">
        <v>0.30309999999999998</v>
      </c>
      <c r="F4113">
        <v>0.30309999999999998</v>
      </c>
      <c r="G4113">
        <v>0.30309999999999998</v>
      </c>
      <c r="H4113">
        <v>0.30309999999999998</v>
      </c>
      <c r="I4113">
        <v>0.30309999999999998</v>
      </c>
      <c r="J4113">
        <v>0.30309999999999998</v>
      </c>
      <c r="K4113">
        <v>0.30309999999999998</v>
      </c>
      <c r="L4113">
        <v>0.30309999999999998</v>
      </c>
    </row>
    <row r="4114" spans="1:12" x14ac:dyDescent="0.45">
      <c r="A4114" t="s">
        <v>2037</v>
      </c>
      <c r="B4114">
        <v>2016</v>
      </c>
      <c r="C4114" t="s">
        <v>2011</v>
      </c>
      <c r="D4114">
        <v>1.37E-2</v>
      </c>
      <c r="E4114">
        <v>1.37E-2</v>
      </c>
      <c r="F4114">
        <v>1.37E-2</v>
      </c>
      <c r="G4114">
        <v>1.37E-2</v>
      </c>
      <c r="H4114">
        <v>1.37E-2</v>
      </c>
      <c r="I4114">
        <v>1.37E-2</v>
      </c>
      <c r="J4114">
        <v>1.37E-2</v>
      </c>
      <c r="K4114">
        <v>1.37E-2</v>
      </c>
      <c r="L4114">
        <v>1.37E-2</v>
      </c>
    </row>
    <row r="4115" spans="1:12" x14ac:dyDescent="0.45">
      <c r="A4115" t="s">
        <v>2037</v>
      </c>
      <c r="B4115">
        <v>2016</v>
      </c>
      <c r="C4115" t="s">
        <v>2005</v>
      </c>
      <c r="D4115">
        <v>1.0276000000000001</v>
      </c>
      <c r="E4115">
        <v>1.0276000000000001</v>
      </c>
      <c r="F4115">
        <v>1.0276000000000001</v>
      </c>
      <c r="G4115">
        <v>1.0276000000000001</v>
      </c>
      <c r="H4115">
        <v>1.0276000000000001</v>
      </c>
      <c r="I4115">
        <v>1.0276000000000001</v>
      </c>
      <c r="J4115">
        <v>1.0276000000000001</v>
      </c>
      <c r="K4115">
        <v>1.0276000000000001</v>
      </c>
      <c r="L4115">
        <v>1.0276000000000001</v>
      </c>
    </row>
    <row r="4116" spans="1:12" x14ac:dyDescent="0.45">
      <c r="A4116" t="s">
        <v>2037</v>
      </c>
      <c r="B4116">
        <v>2016</v>
      </c>
      <c r="C4116" t="s">
        <v>2010</v>
      </c>
      <c r="D4116">
        <v>6.83E-2</v>
      </c>
      <c r="E4116">
        <v>6.83E-2</v>
      </c>
      <c r="F4116">
        <v>6.83E-2</v>
      </c>
      <c r="G4116">
        <v>6.83E-2</v>
      </c>
      <c r="H4116">
        <v>6.83E-2</v>
      </c>
      <c r="I4116">
        <v>6.83E-2</v>
      </c>
      <c r="J4116">
        <v>6.83E-2</v>
      </c>
      <c r="K4116">
        <v>6.83E-2</v>
      </c>
      <c r="L4116">
        <v>6.83E-2</v>
      </c>
    </row>
    <row r="4117" spans="1:12" x14ac:dyDescent="0.45">
      <c r="A4117" t="s">
        <v>2037</v>
      </c>
      <c r="B4117">
        <v>2016</v>
      </c>
      <c r="C4117" t="s">
        <v>2009</v>
      </c>
      <c r="D4117">
        <v>0.27800000000000002</v>
      </c>
      <c r="E4117">
        <v>0.27800000000000002</v>
      </c>
      <c r="F4117">
        <v>0.27800000000000002</v>
      </c>
      <c r="G4117">
        <v>0.27800000000000002</v>
      </c>
      <c r="H4117">
        <v>0.27800000000000002</v>
      </c>
      <c r="I4117">
        <v>0.27800000000000002</v>
      </c>
      <c r="J4117">
        <v>0.27800000000000002</v>
      </c>
      <c r="K4117">
        <v>0.27800000000000002</v>
      </c>
      <c r="L4117">
        <v>0.27800000000000002</v>
      </c>
    </row>
    <row r="4118" spans="1:12" x14ac:dyDescent="0.45">
      <c r="A4118" t="s">
        <v>2038</v>
      </c>
      <c r="B4118">
        <v>2016</v>
      </c>
      <c r="C4118" t="s">
        <v>2010</v>
      </c>
      <c r="D4118">
        <v>0.1195</v>
      </c>
      <c r="E4118">
        <v>0.1195</v>
      </c>
      <c r="F4118">
        <v>0.1195</v>
      </c>
      <c r="G4118">
        <v>0.1195</v>
      </c>
      <c r="H4118">
        <v>0.1195</v>
      </c>
      <c r="I4118">
        <v>0.1195</v>
      </c>
      <c r="J4118">
        <v>0.1195</v>
      </c>
      <c r="K4118">
        <v>0.1195</v>
      </c>
      <c r="L4118">
        <v>0.1195</v>
      </c>
    </row>
    <row r="4119" spans="1:12" x14ac:dyDescent="0.45">
      <c r="A4119" t="s">
        <v>2038</v>
      </c>
      <c r="B4119">
        <v>2016</v>
      </c>
      <c r="C4119" t="s">
        <v>2006</v>
      </c>
      <c r="D4119">
        <v>0.48020000000000002</v>
      </c>
      <c r="E4119">
        <v>0.48020000000000002</v>
      </c>
      <c r="F4119">
        <v>0.48020000000000002</v>
      </c>
      <c r="G4119">
        <v>0.48020000000000002</v>
      </c>
      <c r="H4119">
        <v>0.48020000000000002</v>
      </c>
      <c r="I4119">
        <v>0.48020000000000002</v>
      </c>
      <c r="J4119">
        <v>0.48020000000000002</v>
      </c>
      <c r="K4119">
        <v>0.48020000000000002</v>
      </c>
      <c r="L4119">
        <v>0.48020000000000002</v>
      </c>
    </row>
    <row r="4120" spans="1:12" x14ac:dyDescent="0.45">
      <c r="A4120" t="s">
        <v>2038</v>
      </c>
      <c r="B4120">
        <v>2016</v>
      </c>
      <c r="C4120" t="s">
        <v>2011</v>
      </c>
      <c r="D4120">
        <v>2.3900000000000001E-2</v>
      </c>
      <c r="E4120">
        <v>2.3900000000000001E-2</v>
      </c>
      <c r="F4120">
        <v>2.3900000000000001E-2</v>
      </c>
      <c r="G4120">
        <v>2.3900000000000001E-2</v>
      </c>
      <c r="H4120">
        <v>2.3900000000000001E-2</v>
      </c>
      <c r="I4120">
        <v>2.3900000000000001E-2</v>
      </c>
      <c r="J4120">
        <v>2.3900000000000001E-2</v>
      </c>
      <c r="K4120">
        <v>2.3900000000000001E-2</v>
      </c>
      <c r="L4120">
        <v>2.3900000000000001E-2</v>
      </c>
    </row>
    <row r="4121" spans="1:12" x14ac:dyDescent="0.45">
      <c r="A4121" t="s">
        <v>2038</v>
      </c>
      <c r="B4121">
        <v>2016</v>
      </c>
      <c r="C4121" t="s">
        <v>2007</v>
      </c>
      <c r="D4121">
        <v>4.2599999999999999E-2</v>
      </c>
      <c r="E4121">
        <v>4.2599999999999999E-2</v>
      </c>
      <c r="F4121">
        <v>4.2599999999999999E-2</v>
      </c>
      <c r="G4121">
        <v>4.2599999999999999E-2</v>
      </c>
      <c r="H4121">
        <v>4.2599999999999999E-2</v>
      </c>
      <c r="I4121">
        <v>4.2599999999999999E-2</v>
      </c>
      <c r="J4121">
        <v>4.2599999999999999E-2</v>
      </c>
      <c r="K4121">
        <v>4.2599999999999999E-2</v>
      </c>
      <c r="L4121">
        <v>4.2599999999999999E-2</v>
      </c>
    </row>
    <row r="4122" spans="1:12" x14ac:dyDescent="0.45">
      <c r="A4122" t="s">
        <v>2038</v>
      </c>
      <c r="B4122">
        <v>2016</v>
      </c>
      <c r="C4122" t="s">
        <v>2005</v>
      </c>
      <c r="D4122">
        <v>1.5923</v>
      </c>
      <c r="E4122">
        <v>1.5923</v>
      </c>
      <c r="F4122">
        <v>1.5923</v>
      </c>
      <c r="G4122">
        <v>1.5923</v>
      </c>
      <c r="H4122">
        <v>1.5923</v>
      </c>
      <c r="I4122">
        <v>1.5923</v>
      </c>
      <c r="J4122">
        <v>1.5923</v>
      </c>
      <c r="K4122">
        <v>1.5923</v>
      </c>
      <c r="L4122">
        <v>1.5923</v>
      </c>
    </row>
    <row r="4123" spans="1:12" x14ac:dyDescent="0.45">
      <c r="A4123" t="s">
        <v>2038</v>
      </c>
      <c r="B4123">
        <v>2016</v>
      </c>
      <c r="C4123" t="s">
        <v>2009</v>
      </c>
      <c r="D4123">
        <v>0.39579999999999999</v>
      </c>
      <c r="E4123">
        <v>0.39579999999999999</v>
      </c>
      <c r="F4123">
        <v>0.39579999999999999</v>
      </c>
      <c r="G4123">
        <v>0.39579999999999999</v>
      </c>
      <c r="H4123">
        <v>0.39579999999999999</v>
      </c>
      <c r="I4123">
        <v>0.39579999999999999</v>
      </c>
      <c r="J4123">
        <v>0.39579999999999999</v>
      </c>
      <c r="K4123">
        <v>0.39579999999999999</v>
      </c>
      <c r="L4123">
        <v>0.39579999999999999</v>
      </c>
    </row>
    <row r="4124" spans="1:12" x14ac:dyDescent="0.45">
      <c r="A4124" t="s">
        <v>2038</v>
      </c>
      <c r="B4124">
        <v>2016</v>
      </c>
      <c r="C4124" t="s">
        <v>2008</v>
      </c>
      <c r="D4124">
        <v>0.53029999999999999</v>
      </c>
      <c r="E4124">
        <v>0.53029999999999999</v>
      </c>
      <c r="F4124">
        <v>0.53029999999999999</v>
      </c>
      <c r="G4124">
        <v>0.53029999999999999</v>
      </c>
      <c r="H4124">
        <v>0.53029999999999999</v>
      </c>
      <c r="I4124">
        <v>0.53029999999999999</v>
      </c>
      <c r="J4124">
        <v>0.53029999999999999</v>
      </c>
      <c r="K4124">
        <v>0.53029999999999999</v>
      </c>
      <c r="L4124">
        <v>0.53029999999999999</v>
      </c>
    </row>
    <row r="4125" spans="1:12" x14ac:dyDescent="0.45">
      <c r="A4125" t="s">
        <v>2039</v>
      </c>
      <c r="B4125">
        <v>2016</v>
      </c>
      <c r="C4125" t="s">
        <v>2011</v>
      </c>
      <c r="D4125">
        <v>1.12E-2</v>
      </c>
      <c r="E4125">
        <v>1.12E-2</v>
      </c>
      <c r="F4125">
        <v>1.12E-2</v>
      </c>
      <c r="G4125">
        <v>1.12E-2</v>
      </c>
      <c r="H4125">
        <v>1.12E-2</v>
      </c>
      <c r="I4125">
        <v>1.12E-2</v>
      </c>
      <c r="J4125">
        <v>1.12E-2</v>
      </c>
      <c r="K4125">
        <v>1.12E-2</v>
      </c>
      <c r="L4125">
        <v>1.12E-2</v>
      </c>
    </row>
    <row r="4126" spans="1:12" x14ac:dyDescent="0.45">
      <c r="A4126" t="s">
        <v>2039</v>
      </c>
      <c r="B4126">
        <v>2016</v>
      </c>
      <c r="C4126" t="s">
        <v>2007</v>
      </c>
      <c r="D4126">
        <v>0.02</v>
      </c>
      <c r="E4126">
        <v>0.02</v>
      </c>
      <c r="F4126">
        <v>0.02</v>
      </c>
      <c r="G4126">
        <v>0.02</v>
      </c>
      <c r="H4126">
        <v>0.02</v>
      </c>
      <c r="I4126">
        <v>0.02</v>
      </c>
      <c r="J4126">
        <v>0.02</v>
      </c>
      <c r="K4126">
        <v>0.02</v>
      </c>
      <c r="L4126">
        <v>0.02</v>
      </c>
    </row>
    <row r="4127" spans="1:12" x14ac:dyDescent="0.45">
      <c r="A4127" t="s">
        <v>2039</v>
      </c>
      <c r="B4127">
        <v>2016</v>
      </c>
      <c r="C4127" t="s">
        <v>2010</v>
      </c>
      <c r="D4127">
        <v>5.6000000000000001E-2</v>
      </c>
      <c r="E4127">
        <v>5.6000000000000001E-2</v>
      </c>
      <c r="F4127">
        <v>5.6000000000000001E-2</v>
      </c>
      <c r="G4127">
        <v>5.6000000000000001E-2</v>
      </c>
      <c r="H4127">
        <v>5.6000000000000001E-2</v>
      </c>
      <c r="I4127">
        <v>5.6000000000000001E-2</v>
      </c>
      <c r="J4127">
        <v>5.6000000000000001E-2</v>
      </c>
      <c r="K4127">
        <v>5.6000000000000001E-2</v>
      </c>
      <c r="L4127">
        <v>5.6000000000000001E-2</v>
      </c>
    </row>
    <row r="4128" spans="1:12" x14ac:dyDescent="0.45">
      <c r="A4128" t="s">
        <v>2039</v>
      </c>
      <c r="B4128">
        <v>2016</v>
      </c>
      <c r="C4128" t="s">
        <v>2005</v>
      </c>
      <c r="D4128">
        <v>0.75880000000000003</v>
      </c>
      <c r="E4128">
        <v>0.75880000000000003</v>
      </c>
      <c r="F4128">
        <v>0.75880000000000003</v>
      </c>
      <c r="G4128">
        <v>0.75880000000000003</v>
      </c>
      <c r="H4128">
        <v>0.75880000000000003</v>
      </c>
      <c r="I4128">
        <v>0.75880000000000003</v>
      </c>
      <c r="J4128">
        <v>0.75880000000000003</v>
      </c>
      <c r="K4128">
        <v>0.75880000000000003</v>
      </c>
      <c r="L4128">
        <v>0.75880000000000003</v>
      </c>
    </row>
    <row r="4129" spans="1:12" x14ac:dyDescent="0.45">
      <c r="A4129" t="s">
        <v>2039</v>
      </c>
      <c r="B4129">
        <v>2016</v>
      </c>
      <c r="C4129" t="s">
        <v>2006</v>
      </c>
      <c r="D4129">
        <v>0.24340000000000001</v>
      </c>
      <c r="E4129">
        <v>0.24340000000000001</v>
      </c>
      <c r="F4129">
        <v>0.24340000000000001</v>
      </c>
      <c r="G4129">
        <v>0.24340000000000001</v>
      </c>
      <c r="H4129">
        <v>0.24340000000000001</v>
      </c>
      <c r="I4129">
        <v>0.24340000000000001</v>
      </c>
      <c r="J4129">
        <v>0.24340000000000001</v>
      </c>
      <c r="K4129">
        <v>0.24340000000000001</v>
      </c>
      <c r="L4129">
        <v>0.24340000000000001</v>
      </c>
    </row>
    <row r="4130" spans="1:12" x14ac:dyDescent="0.45">
      <c r="A4130" t="s">
        <v>2039</v>
      </c>
      <c r="B4130">
        <v>2016</v>
      </c>
      <c r="C4130" t="s">
        <v>2008</v>
      </c>
      <c r="D4130">
        <v>0.24879999999999999</v>
      </c>
      <c r="E4130">
        <v>0.24879999999999999</v>
      </c>
      <c r="F4130">
        <v>0.24879999999999999</v>
      </c>
      <c r="G4130">
        <v>0.24879999999999999</v>
      </c>
      <c r="H4130">
        <v>0.24879999999999999</v>
      </c>
      <c r="I4130">
        <v>0.24879999999999999</v>
      </c>
      <c r="J4130">
        <v>0.24879999999999999</v>
      </c>
      <c r="K4130">
        <v>0.24879999999999999</v>
      </c>
      <c r="L4130">
        <v>0.24879999999999999</v>
      </c>
    </row>
    <row r="4131" spans="1:12" x14ac:dyDescent="0.45">
      <c r="A4131" t="s">
        <v>2039</v>
      </c>
      <c r="B4131">
        <v>2016</v>
      </c>
      <c r="C4131" t="s">
        <v>2009</v>
      </c>
      <c r="D4131">
        <v>0.1794</v>
      </c>
      <c r="E4131">
        <v>0.1794</v>
      </c>
      <c r="F4131">
        <v>0.1794</v>
      </c>
      <c r="G4131">
        <v>0.1794</v>
      </c>
      <c r="H4131">
        <v>0.1794</v>
      </c>
      <c r="I4131">
        <v>0.1794</v>
      </c>
      <c r="J4131">
        <v>0.1794</v>
      </c>
      <c r="K4131">
        <v>0.1794</v>
      </c>
      <c r="L4131">
        <v>0.1794</v>
      </c>
    </row>
    <row r="4132" spans="1:12" x14ac:dyDescent="0.45">
      <c r="A4132" t="s">
        <v>2040</v>
      </c>
      <c r="B4132">
        <v>2016</v>
      </c>
      <c r="C4132" t="s">
        <v>2010</v>
      </c>
      <c r="D4132">
        <v>0.35439999999999999</v>
      </c>
      <c r="E4132">
        <v>0.35439999999999999</v>
      </c>
      <c r="F4132">
        <v>0.35439999999999999</v>
      </c>
      <c r="G4132">
        <v>0.35439999999999999</v>
      </c>
      <c r="H4132">
        <v>0.35439999999999999</v>
      </c>
      <c r="I4132">
        <v>0.35439999999999999</v>
      </c>
      <c r="J4132">
        <v>0.35439999999999999</v>
      </c>
      <c r="K4132">
        <v>0.35439999999999999</v>
      </c>
      <c r="L4132">
        <v>0.35439999999999999</v>
      </c>
    </row>
    <row r="4133" spans="1:12" x14ac:dyDescent="0.45">
      <c r="A4133" t="s">
        <v>2040</v>
      </c>
      <c r="B4133">
        <v>2016</v>
      </c>
      <c r="C4133" t="s">
        <v>2009</v>
      </c>
      <c r="D4133">
        <v>1.0835999999999999</v>
      </c>
      <c r="E4133">
        <v>1.0835999999999999</v>
      </c>
      <c r="F4133">
        <v>1.0835999999999999</v>
      </c>
      <c r="G4133">
        <v>1.0835999999999999</v>
      </c>
      <c r="H4133">
        <v>1.0835999999999999</v>
      </c>
      <c r="I4133">
        <v>1.0835999999999999</v>
      </c>
      <c r="J4133">
        <v>1.0835999999999999</v>
      </c>
      <c r="K4133">
        <v>1.0835999999999999</v>
      </c>
      <c r="L4133">
        <v>1.0835999999999999</v>
      </c>
    </row>
    <row r="4134" spans="1:12" x14ac:dyDescent="0.45">
      <c r="A4134" t="s">
        <v>2040</v>
      </c>
      <c r="B4134">
        <v>2016</v>
      </c>
      <c r="C4134" t="s">
        <v>2007</v>
      </c>
      <c r="D4134">
        <v>0.1263</v>
      </c>
      <c r="E4134">
        <v>0.1263</v>
      </c>
      <c r="F4134">
        <v>0.1263</v>
      </c>
      <c r="G4134">
        <v>0.1263</v>
      </c>
      <c r="H4134">
        <v>0.1263</v>
      </c>
      <c r="I4134">
        <v>0.1263</v>
      </c>
      <c r="J4134">
        <v>0.1263</v>
      </c>
      <c r="K4134">
        <v>0.1263</v>
      </c>
      <c r="L4134">
        <v>0.1263</v>
      </c>
    </row>
    <row r="4135" spans="1:12" x14ac:dyDescent="0.45">
      <c r="A4135" t="s">
        <v>2040</v>
      </c>
      <c r="B4135">
        <v>2016</v>
      </c>
      <c r="C4135" t="s">
        <v>2011</v>
      </c>
      <c r="D4135">
        <v>7.0999999999999994E-2</v>
      </c>
      <c r="E4135">
        <v>7.0999999999999994E-2</v>
      </c>
      <c r="F4135">
        <v>7.0999999999999994E-2</v>
      </c>
      <c r="G4135">
        <v>7.0999999999999994E-2</v>
      </c>
      <c r="H4135">
        <v>7.0999999999999994E-2</v>
      </c>
      <c r="I4135">
        <v>7.0999999999999994E-2</v>
      </c>
      <c r="J4135">
        <v>7.0999999999999994E-2</v>
      </c>
      <c r="K4135">
        <v>7.0999999999999994E-2</v>
      </c>
      <c r="L4135">
        <v>7.0999999999999994E-2</v>
      </c>
    </row>
    <row r="4136" spans="1:12" x14ac:dyDescent="0.45">
      <c r="A4136" t="s">
        <v>2040</v>
      </c>
      <c r="B4136">
        <v>2016</v>
      </c>
      <c r="C4136" t="s">
        <v>2008</v>
      </c>
      <c r="D4136">
        <v>1.5730999999999999</v>
      </c>
      <c r="E4136">
        <v>1.5730999999999999</v>
      </c>
      <c r="F4136">
        <v>1.5730999999999999</v>
      </c>
      <c r="G4136">
        <v>1.5730999999999999</v>
      </c>
      <c r="H4136">
        <v>1.5730999999999999</v>
      </c>
      <c r="I4136">
        <v>1.5730999999999999</v>
      </c>
      <c r="J4136">
        <v>1.5730999999999999</v>
      </c>
      <c r="K4136">
        <v>1.5730999999999999</v>
      </c>
      <c r="L4136">
        <v>1.5730999999999999</v>
      </c>
    </row>
    <row r="4137" spans="1:12" x14ac:dyDescent="0.45">
      <c r="A4137" t="s">
        <v>2040</v>
      </c>
      <c r="B4137">
        <v>2016</v>
      </c>
      <c r="C4137" t="s">
        <v>2006</v>
      </c>
      <c r="D4137">
        <v>1.3919999999999999</v>
      </c>
      <c r="E4137">
        <v>1.3919999999999999</v>
      </c>
      <c r="F4137">
        <v>1.3919999999999999</v>
      </c>
      <c r="G4137">
        <v>1.3919999999999999</v>
      </c>
      <c r="H4137">
        <v>1.3919999999999999</v>
      </c>
      <c r="I4137">
        <v>1.3919999999999999</v>
      </c>
      <c r="J4137">
        <v>1.3919999999999999</v>
      </c>
      <c r="K4137">
        <v>1.3919999999999999</v>
      </c>
      <c r="L4137">
        <v>1.3919999999999999</v>
      </c>
    </row>
    <row r="4138" spans="1:12" x14ac:dyDescent="0.45">
      <c r="A4138" t="s">
        <v>2040</v>
      </c>
      <c r="B4138">
        <v>2016</v>
      </c>
      <c r="C4138" t="s">
        <v>2005</v>
      </c>
      <c r="D4138">
        <v>4.6003999999999996</v>
      </c>
      <c r="E4138">
        <v>4.6003999999999996</v>
      </c>
      <c r="F4138">
        <v>4.6003999999999996</v>
      </c>
      <c r="G4138">
        <v>4.6003999999999996</v>
      </c>
      <c r="H4138">
        <v>4.6003999999999996</v>
      </c>
      <c r="I4138">
        <v>4.6003999999999996</v>
      </c>
      <c r="J4138">
        <v>4.6003999999999996</v>
      </c>
      <c r="K4138">
        <v>4.6003999999999996</v>
      </c>
      <c r="L4138">
        <v>4.6003999999999996</v>
      </c>
    </row>
    <row r="4139" spans="1:12" x14ac:dyDescent="0.45">
      <c r="A4139" t="s">
        <v>2041</v>
      </c>
      <c r="B4139">
        <v>2016</v>
      </c>
      <c r="C4139" t="s">
        <v>2007</v>
      </c>
      <c r="D4139">
        <v>2.7900000000000001E-2</v>
      </c>
      <c r="E4139">
        <v>2.7900000000000001E-2</v>
      </c>
      <c r="F4139">
        <v>2.7900000000000001E-2</v>
      </c>
      <c r="G4139">
        <v>2.7900000000000001E-2</v>
      </c>
      <c r="H4139">
        <v>2.7900000000000001E-2</v>
      </c>
      <c r="I4139">
        <v>2.7900000000000001E-2</v>
      </c>
      <c r="J4139">
        <v>2.7900000000000001E-2</v>
      </c>
      <c r="K4139">
        <v>2.7900000000000001E-2</v>
      </c>
      <c r="L4139">
        <v>2.7900000000000001E-2</v>
      </c>
    </row>
    <row r="4140" spans="1:12" x14ac:dyDescent="0.45">
      <c r="A4140" t="s">
        <v>2041</v>
      </c>
      <c r="B4140">
        <v>2016</v>
      </c>
      <c r="C4140" t="s">
        <v>2011</v>
      </c>
      <c r="D4140">
        <v>1.5699999999999999E-2</v>
      </c>
      <c r="E4140">
        <v>1.5699999999999999E-2</v>
      </c>
      <c r="F4140">
        <v>1.5699999999999999E-2</v>
      </c>
      <c r="G4140">
        <v>1.5699999999999999E-2</v>
      </c>
      <c r="H4140">
        <v>1.5699999999999999E-2</v>
      </c>
      <c r="I4140">
        <v>1.5699999999999999E-2</v>
      </c>
      <c r="J4140">
        <v>1.5699999999999999E-2</v>
      </c>
      <c r="K4140">
        <v>1.5699999999999999E-2</v>
      </c>
      <c r="L4140">
        <v>1.5699999999999999E-2</v>
      </c>
    </row>
    <row r="4141" spans="1:12" x14ac:dyDescent="0.45">
      <c r="A4141" t="s">
        <v>2041</v>
      </c>
      <c r="B4141">
        <v>2016</v>
      </c>
      <c r="C4141" t="s">
        <v>2006</v>
      </c>
      <c r="D4141">
        <v>0.44240000000000002</v>
      </c>
      <c r="E4141">
        <v>0.44240000000000002</v>
      </c>
      <c r="F4141">
        <v>0.44240000000000002</v>
      </c>
      <c r="G4141">
        <v>0.44240000000000002</v>
      </c>
      <c r="H4141">
        <v>0.44240000000000002</v>
      </c>
      <c r="I4141">
        <v>0.44240000000000002</v>
      </c>
      <c r="J4141">
        <v>0.44240000000000002</v>
      </c>
      <c r="K4141">
        <v>0.44240000000000002</v>
      </c>
      <c r="L4141">
        <v>0.44240000000000002</v>
      </c>
    </row>
    <row r="4142" spans="1:12" x14ac:dyDescent="0.45">
      <c r="A4142" t="s">
        <v>2041</v>
      </c>
      <c r="B4142">
        <v>2016</v>
      </c>
      <c r="C4142" t="s">
        <v>2008</v>
      </c>
      <c r="D4142">
        <v>0.34710000000000002</v>
      </c>
      <c r="E4142">
        <v>0.34710000000000002</v>
      </c>
      <c r="F4142">
        <v>0.34710000000000002</v>
      </c>
      <c r="G4142">
        <v>0.34710000000000002</v>
      </c>
      <c r="H4142">
        <v>0.34710000000000002</v>
      </c>
      <c r="I4142">
        <v>0.34710000000000002</v>
      </c>
      <c r="J4142">
        <v>0.34710000000000002</v>
      </c>
      <c r="K4142">
        <v>0.34710000000000002</v>
      </c>
      <c r="L4142">
        <v>0.34710000000000002</v>
      </c>
    </row>
    <row r="4143" spans="1:12" x14ac:dyDescent="0.45">
      <c r="A4143" t="s">
        <v>2041</v>
      </c>
      <c r="B4143">
        <v>2016</v>
      </c>
      <c r="C4143" t="s">
        <v>2010</v>
      </c>
      <c r="D4143">
        <v>7.8200000000000006E-2</v>
      </c>
      <c r="E4143">
        <v>7.8200000000000006E-2</v>
      </c>
      <c r="F4143">
        <v>7.8200000000000006E-2</v>
      </c>
      <c r="G4143">
        <v>7.8200000000000006E-2</v>
      </c>
      <c r="H4143">
        <v>7.8200000000000006E-2</v>
      </c>
      <c r="I4143">
        <v>7.8200000000000006E-2</v>
      </c>
      <c r="J4143">
        <v>7.8200000000000006E-2</v>
      </c>
      <c r="K4143">
        <v>7.8200000000000006E-2</v>
      </c>
      <c r="L4143">
        <v>7.8200000000000006E-2</v>
      </c>
    </row>
    <row r="4144" spans="1:12" x14ac:dyDescent="0.45">
      <c r="A4144" t="s">
        <v>2041</v>
      </c>
      <c r="B4144">
        <v>2016</v>
      </c>
      <c r="C4144" t="s">
        <v>2009</v>
      </c>
      <c r="D4144">
        <v>0.27850000000000003</v>
      </c>
      <c r="E4144">
        <v>0.27850000000000003</v>
      </c>
      <c r="F4144">
        <v>0.27850000000000003</v>
      </c>
      <c r="G4144">
        <v>0.27850000000000003</v>
      </c>
      <c r="H4144">
        <v>0.27850000000000003</v>
      </c>
      <c r="I4144">
        <v>0.27850000000000003</v>
      </c>
      <c r="J4144">
        <v>0.27850000000000003</v>
      </c>
      <c r="K4144">
        <v>0.27850000000000003</v>
      </c>
      <c r="L4144">
        <v>0.27850000000000003</v>
      </c>
    </row>
    <row r="4145" spans="1:12" x14ac:dyDescent="0.45">
      <c r="A4145" t="s">
        <v>2041</v>
      </c>
      <c r="B4145">
        <v>2016</v>
      </c>
      <c r="C4145" t="s">
        <v>2005</v>
      </c>
      <c r="D4145">
        <v>1.1896</v>
      </c>
      <c r="E4145">
        <v>1.1896</v>
      </c>
      <c r="F4145">
        <v>1.1896</v>
      </c>
      <c r="G4145">
        <v>1.1896</v>
      </c>
      <c r="H4145">
        <v>1.1896</v>
      </c>
      <c r="I4145">
        <v>1.1896</v>
      </c>
      <c r="J4145">
        <v>1.1896</v>
      </c>
      <c r="K4145">
        <v>1.1896</v>
      </c>
      <c r="L4145">
        <v>1.1896</v>
      </c>
    </row>
    <row r="4146" spans="1:12" x14ac:dyDescent="0.45">
      <c r="A4146" t="s">
        <v>2042</v>
      </c>
      <c r="B4146">
        <v>2016</v>
      </c>
      <c r="C4146" t="s">
        <v>2006</v>
      </c>
      <c r="D4146">
        <v>2.6421000000000001</v>
      </c>
      <c r="E4146">
        <v>2.6421000000000001</v>
      </c>
      <c r="F4146">
        <v>2.6421000000000001</v>
      </c>
      <c r="G4146">
        <v>2.6421000000000001</v>
      </c>
      <c r="H4146">
        <v>2.6421000000000001</v>
      </c>
      <c r="I4146">
        <v>2.6421000000000001</v>
      </c>
      <c r="J4146">
        <v>2.6421000000000001</v>
      </c>
      <c r="K4146">
        <v>2.6421000000000001</v>
      </c>
      <c r="L4146">
        <v>2.6421000000000001</v>
      </c>
    </row>
    <row r="4147" spans="1:12" x14ac:dyDescent="0.45">
      <c r="A4147" t="s">
        <v>2042</v>
      </c>
      <c r="B4147">
        <v>2016</v>
      </c>
      <c r="C4147" t="s">
        <v>2011</v>
      </c>
      <c r="D4147">
        <v>0.1492</v>
      </c>
      <c r="E4147">
        <v>0.1492</v>
      </c>
      <c r="F4147">
        <v>0.1492</v>
      </c>
      <c r="G4147">
        <v>0.1492</v>
      </c>
      <c r="H4147">
        <v>0.1492</v>
      </c>
      <c r="I4147">
        <v>0.1492</v>
      </c>
      <c r="J4147">
        <v>0.1492</v>
      </c>
      <c r="K4147">
        <v>0.1492</v>
      </c>
      <c r="L4147">
        <v>0.1492</v>
      </c>
    </row>
    <row r="4148" spans="1:12" x14ac:dyDescent="0.45">
      <c r="A4148" t="s">
        <v>2042</v>
      </c>
      <c r="B4148">
        <v>2016</v>
      </c>
      <c r="C4148" t="s">
        <v>2005</v>
      </c>
      <c r="D4148">
        <v>9.4815000000000005</v>
      </c>
      <c r="E4148">
        <v>9.4815000000000005</v>
      </c>
      <c r="F4148">
        <v>9.4815000000000005</v>
      </c>
      <c r="G4148">
        <v>9.4815000000000005</v>
      </c>
      <c r="H4148">
        <v>9.4815000000000005</v>
      </c>
      <c r="I4148">
        <v>9.4815000000000005</v>
      </c>
      <c r="J4148">
        <v>9.4815000000000005</v>
      </c>
      <c r="K4148">
        <v>9.4815000000000005</v>
      </c>
      <c r="L4148">
        <v>9.4815000000000005</v>
      </c>
    </row>
    <row r="4149" spans="1:12" x14ac:dyDescent="0.45">
      <c r="A4149" t="s">
        <v>2042</v>
      </c>
      <c r="B4149">
        <v>2016</v>
      </c>
      <c r="C4149" t="s">
        <v>2007</v>
      </c>
      <c r="D4149">
        <v>0.2656</v>
      </c>
      <c r="E4149">
        <v>0.2656</v>
      </c>
      <c r="F4149">
        <v>0.2656</v>
      </c>
      <c r="G4149">
        <v>0.2656</v>
      </c>
      <c r="H4149">
        <v>0.2656</v>
      </c>
      <c r="I4149">
        <v>0.2656</v>
      </c>
      <c r="J4149">
        <v>0.2656</v>
      </c>
      <c r="K4149">
        <v>0.2656</v>
      </c>
      <c r="L4149">
        <v>0.2656</v>
      </c>
    </row>
    <row r="4150" spans="1:12" x14ac:dyDescent="0.45">
      <c r="A4150" t="s">
        <v>2042</v>
      </c>
      <c r="B4150">
        <v>2016</v>
      </c>
      <c r="C4150" t="s">
        <v>2009</v>
      </c>
      <c r="D4150">
        <v>2.3711000000000002</v>
      </c>
      <c r="E4150">
        <v>2.3711000000000002</v>
      </c>
      <c r="F4150">
        <v>2.3711000000000002</v>
      </c>
      <c r="G4150">
        <v>2.3711000000000002</v>
      </c>
      <c r="H4150">
        <v>2.3711000000000002</v>
      </c>
      <c r="I4150">
        <v>2.3711000000000002</v>
      </c>
      <c r="J4150">
        <v>2.3711000000000002</v>
      </c>
      <c r="K4150">
        <v>2.3711000000000002</v>
      </c>
      <c r="L4150">
        <v>2.3711000000000002</v>
      </c>
    </row>
    <row r="4151" spans="1:12" x14ac:dyDescent="0.45">
      <c r="A4151" t="s">
        <v>2042</v>
      </c>
      <c r="B4151">
        <v>2016</v>
      </c>
      <c r="C4151" t="s">
        <v>2010</v>
      </c>
      <c r="D4151">
        <v>0.74529999999999996</v>
      </c>
      <c r="E4151">
        <v>0.74529999999999996</v>
      </c>
      <c r="F4151">
        <v>0.74529999999999996</v>
      </c>
      <c r="G4151">
        <v>0.74529999999999996</v>
      </c>
      <c r="H4151">
        <v>0.74529999999999996</v>
      </c>
      <c r="I4151">
        <v>0.74529999999999996</v>
      </c>
      <c r="J4151">
        <v>0.74529999999999996</v>
      </c>
      <c r="K4151">
        <v>0.74529999999999996</v>
      </c>
      <c r="L4151">
        <v>0.74529999999999996</v>
      </c>
    </row>
    <row r="4152" spans="1:12" x14ac:dyDescent="0.45">
      <c r="A4152" t="s">
        <v>2042</v>
      </c>
      <c r="B4152">
        <v>2016</v>
      </c>
      <c r="C4152" t="s">
        <v>2008</v>
      </c>
      <c r="D4152">
        <v>3.3079999999999998</v>
      </c>
      <c r="E4152">
        <v>3.3079999999999998</v>
      </c>
      <c r="F4152">
        <v>3.3079999999999998</v>
      </c>
      <c r="G4152">
        <v>3.3079999999999998</v>
      </c>
      <c r="H4152">
        <v>3.3079999999999998</v>
      </c>
      <c r="I4152">
        <v>3.3079999999999998</v>
      </c>
      <c r="J4152">
        <v>3.3079999999999998</v>
      </c>
      <c r="K4152">
        <v>3.3079999999999998</v>
      </c>
      <c r="L4152">
        <v>3.3079999999999998</v>
      </c>
    </row>
    <row r="4153" spans="1:12" x14ac:dyDescent="0.45">
      <c r="A4153" t="s">
        <v>2043</v>
      </c>
      <c r="B4153">
        <v>2016</v>
      </c>
      <c r="C4153" t="s">
        <v>2009</v>
      </c>
      <c r="D4153">
        <v>1.6377999999999999</v>
      </c>
      <c r="E4153">
        <v>1.6377999999999999</v>
      </c>
      <c r="F4153">
        <v>1.6377999999999999</v>
      </c>
      <c r="G4153">
        <v>1.6377999999999999</v>
      </c>
      <c r="H4153">
        <v>1.6377999999999999</v>
      </c>
      <c r="I4153">
        <v>1.6377999999999999</v>
      </c>
      <c r="J4153">
        <v>1.6377999999999999</v>
      </c>
      <c r="K4153">
        <v>1.6377999999999999</v>
      </c>
      <c r="L4153">
        <v>1.6377999999999999</v>
      </c>
    </row>
    <row r="4154" spans="1:12" x14ac:dyDescent="0.45">
      <c r="A4154" t="s">
        <v>2043</v>
      </c>
      <c r="B4154">
        <v>2016</v>
      </c>
      <c r="C4154" t="s">
        <v>2010</v>
      </c>
      <c r="D4154">
        <v>0.38669999999999999</v>
      </c>
      <c r="E4154">
        <v>0.38669999999999999</v>
      </c>
      <c r="F4154">
        <v>0.38669999999999999</v>
      </c>
      <c r="G4154">
        <v>0.38669999999999999</v>
      </c>
      <c r="H4154">
        <v>0.38669999999999999</v>
      </c>
      <c r="I4154">
        <v>0.38669999999999999</v>
      </c>
      <c r="J4154">
        <v>0.38669999999999999</v>
      </c>
      <c r="K4154">
        <v>0.38669999999999999</v>
      </c>
      <c r="L4154">
        <v>0.38669999999999999</v>
      </c>
    </row>
    <row r="4155" spans="1:12" x14ac:dyDescent="0.45">
      <c r="A4155" t="s">
        <v>2043</v>
      </c>
      <c r="B4155">
        <v>2016</v>
      </c>
      <c r="C4155" t="s">
        <v>2005</v>
      </c>
      <c r="D4155">
        <v>5.8851000000000004</v>
      </c>
      <c r="E4155">
        <v>5.8851000000000004</v>
      </c>
      <c r="F4155">
        <v>5.8851000000000004</v>
      </c>
      <c r="G4155">
        <v>5.8851000000000004</v>
      </c>
      <c r="H4155">
        <v>5.8851000000000004</v>
      </c>
      <c r="I4155">
        <v>5.8851000000000004</v>
      </c>
      <c r="J4155">
        <v>5.8851000000000004</v>
      </c>
      <c r="K4155">
        <v>5.8851000000000004</v>
      </c>
      <c r="L4155">
        <v>5.8851000000000004</v>
      </c>
    </row>
    <row r="4156" spans="1:12" x14ac:dyDescent="0.45">
      <c r="A4156" t="s">
        <v>2043</v>
      </c>
      <c r="B4156">
        <v>2016</v>
      </c>
      <c r="C4156" t="s">
        <v>2006</v>
      </c>
      <c r="D4156">
        <v>1.9289000000000001</v>
      </c>
      <c r="E4156">
        <v>1.9289000000000001</v>
      </c>
      <c r="F4156">
        <v>1.9289000000000001</v>
      </c>
      <c r="G4156">
        <v>1.9289000000000001</v>
      </c>
      <c r="H4156">
        <v>1.9289000000000001</v>
      </c>
      <c r="I4156">
        <v>1.9289000000000001</v>
      </c>
      <c r="J4156">
        <v>1.9289000000000001</v>
      </c>
      <c r="K4156">
        <v>1.9289000000000001</v>
      </c>
      <c r="L4156">
        <v>1.9289000000000001</v>
      </c>
    </row>
    <row r="4157" spans="1:12" x14ac:dyDescent="0.45">
      <c r="A4157" t="s">
        <v>2043</v>
      </c>
      <c r="B4157">
        <v>2016</v>
      </c>
      <c r="C4157" t="s">
        <v>2007</v>
      </c>
      <c r="D4157">
        <v>0.13780000000000001</v>
      </c>
      <c r="E4157">
        <v>0.13780000000000001</v>
      </c>
      <c r="F4157">
        <v>0.13780000000000001</v>
      </c>
      <c r="G4157">
        <v>0.13780000000000001</v>
      </c>
      <c r="H4157">
        <v>0.13780000000000001</v>
      </c>
      <c r="I4157">
        <v>0.13780000000000001</v>
      </c>
      <c r="J4157">
        <v>0.13780000000000001</v>
      </c>
      <c r="K4157">
        <v>0.13780000000000001</v>
      </c>
      <c r="L4157">
        <v>0.13780000000000001</v>
      </c>
    </row>
    <row r="4158" spans="1:12" x14ac:dyDescent="0.45">
      <c r="A4158" t="s">
        <v>2043</v>
      </c>
      <c r="B4158">
        <v>2016</v>
      </c>
      <c r="C4158" t="s">
        <v>2008</v>
      </c>
      <c r="D4158">
        <v>1.7163999999999999</v>
      </c>
      <c r="E4158">
        <v>1.7163999999999999</v>
      </c>
      <c r="F4158">
        <v>1.7163999999999999</v>
      </c>
      <c r="G4158">
        <v>1.7163999999999999</v>
      </c>
      <c r="H4158">
        <v>1.7163999999999999</v>
      </c>
      <c r="I4158">
        <v>1.7163999999999999</v>
      </c>
      <c r="J4158">
        <v>1.7163999999999999</v>
      </c>
      <c r="K4158">
        <v>1.7163999999999999</v>
      </c>
      <c r="L4158">
        <v>1.7163999999999999</v>
      </c>
    </row>
    <row r="4159" spans="1:12" x14ac:dyDescent="0.45">
      <c r="A4159" t="s">
        <v>2043</v>
      </c>
      <c r="B4159">
        <v>2016</v>
      </c>
      <c r="C4159" t="s">
        <v>2011</v>
      </c>
      <c r="D4159">
        <v>7.7399999999999997E-2</v>
      </c>
      <c r="E4159">
        <v>7.7399999999999997E-2</v>
      </c>
      <c r="F4159">
        <v>7.7399999999999997E-2</v>
      </c>
      <c r="G4159">
        <v>7.7399999999999997E-2</v>
      </c>
      <c r="H4159">
        <v>7.7399999999999997E-2</v>
      </c>
      <c r="I4159">
        <v>7.7399999999999997E-2</v>
      </c>
      <c r="J4159">
        <v>7.7399999999999997E-2</v>
      </c>
      <c r="K4159">
        <v>7.7399999999999997E-2</v>
      </c>
      <c r="L4159">
        <v>7.7399999999999997E-2</v>
      </c>
    </row>
    <row r="4160" spans="1:12" x14ac:dyDescent="0.45">
      <c r="A4160" t="s">
        <v>2044</v>
      </c>
      <c r="B4160">
        <v>2016</v>
      </c>
      <c r="C4160" t="s">
        <v>2011</v>
      </c>
      <c r="D4160">
        <v>4.7999999999999996E-3</v>
      </c>
      <c r="E4160">
        <v>4.7999999999999996E-3</v>
      </c>
      <c r="F4160">
        <v>4.7999999999999996E-3</v>
      </c>
      <c r="G4160">
        <v>4.7999999999999996E-3</v>
      </c>
      <c r="H4160">
        <v>4.7999999999999996E-3</v>
      </c>
      <c r="I4160">
        <v>4.7999999999999996E-3</v>
      </c>
      <c r="J4160">
        <v>4.7999999999999996E-3</v>
      </c>
      <c r="K4160">
        <v>4.7999999999999996E-3</v>
      </c>
      <c r="L4160">
        <v>4.7999999999999996E-3</v>
      </c>
    </row>
    <row r="4161" spans="1:12" x14ac:dyDescent="0.45">
      <c r="A4161" t="s">
        <v>2044</v>
      </c>
      <c r="B4161">
        <v>2016</v>
      </c>
      <c r="C4161" t="s">
        <v>2007</v>
      </c>
      <c r="D4161">
        <v>8.6E-3</v>
      </c>
      <c r="E4161">
        <v>8.6E-3</v>
      </c>
      <c r="F4161">
        <v>8.6E-3</v>
      </c>
      <c r="G4161">
        <v>8.6E-3</v>
      </c>
      <c r="H4161">
        <v>8.6E-3</v>
      </c>
      <c r="I4161">
        <v>8.6E-3</v>
      </c>
      <c r="J4161">
        <v>8.6E-3</v>
      </c>
      <c r="K4161">
        <v>8.6E-3</v>
      </c>
      <c r="L4161">
        <v>8.6E-3</v>
      </c>
    </row>
    <row r="4162" spans="1:12" x14ac:dyDescent="0.45">
      <c r="A4162" t="s">
        <v>2044</v>
      </c>
      <c r="B4162">
        <v>2016</v>
      </c>
      <c r="C4162" t="s">
        <v>2010</v>
      </c>
      <c r="D4162">
        <v>2.4199999999999999E-2</v>
      </c>
      <c r="E4162">
        <v>2.4199999999999999E-2</v>
      </c>
      <c r="F4162">
        <v>2.4199999999999999E-2</v>
      </c>
      <c r="G4162">
        <v>2.4199999999999999E-2</v>
      </c>
      <c r="H4162">
        <v>2.4199999999999999E-2</v>
      </c>
      <c r="I4162">
        <v>2.4199999999999999E-2</v>
      </c>
      <c r="J4162">
        <v>2.4199999999999999E-2</v>
      </c>
      <c r="K4162">
        <v>2.4199999999999999E-2</v>
      </c>
      <c r="L4162">
        <v>2.4199999999999999E-2</v>
      </c>
    </row>
    <row r="4163" spans="1:12" x14ac:dyDescent="0.45">
      <c r="A4163" t="s">
        <v>2044</v>
      </c>
      <c r="B4163">
        <v>2016</v>
      </c>
      <c r="C4163" t="s">
        <v>2005</v>
      </c>
      <c r="D4163">
        <v>0.41189999999999999</v>
      </c>
      <c r="E4163">
        <v>0.41189999999999999</v>
      </c>
      <c r="F4163">
        <v>0.41189999999999999</v>
      </c>
      <c r="G4163">
        <v>0.41189999999999999</v>
      </c>
      <c r="H4163">
        <v>0.41189999999999999</v>
      </c>
      <c r="I4163">
        <v>0.41189999999999999</v>
      </c>
      <c r="J4163">
        <v>0.41189999999999999</v>
      </c>
      <c r="K4163">
        <v>0.41189999999999999</v>
      </c>
      <c r="L4163">
        <v>0.41189999999999999</v>
      </c>
    </row>
    <row r="4164" spans="1:12" x14ac:dyDescent="0.45">
      <c r="A4164" t="s">
        <v>2044</v>
      </c>
      <c r="B4164">
        <v>2016</v>
      </c>
      <c r="C4164" t="s">
        <v>2006</v>
      </c>
      <c r="D4164">
        <v>0.1537</v>
      </c>
      <c r="E4164">
        <v>0.1537</v>
      </c>
      <c r="F4164">
        <v>0.1537</v>
      </c>
      <c r="G4164">
        <v>0.1537</v>
      </c>
      <c r="H4164">
        <v>0.1537</v>
      </c>
      <c r="I4164">
        <v>0.1537</v>
      </c>
      <c r="J4164">
        <v>0.1537</v>
      </c>
      <c r="K4164">
        <v>0.1537</v>
      </c>
      <c r="L4164">
        <v>0.1537</v>
      </c>
    </row>
    <row r="4165" spans="1:12" x14ac:dyDescent="0.45">
      <c r="A4165" t="s">
        <v>2044</v>
      </c>
      <c r="B4165">
        <v>2016</v>
      </c>
      <c r="C4165" t="s">
        <v>2009</v>
      </c>
      <c r="D4165">
        <v>0.1132</v>
      </c>
      <c r="E4165">
        <v>0.1132</v>
      </c>
      <c r="F4165">
        <v>0.1132</v>
      </c>
      <c r="G4165">
        <v>0.1132</v>
      </c>
      <c r="H4165">
        <v>0.1132</v>
      </c>
      <c r="I4165">
        <v>0.1132</v>
      </c>
      <c r="J4165">
        <v>0.1132</v>
      </c>
      <c r="K4165">
        <v>0.1132</v>
      </c>
      <c r="L4165">
        <v>0.1132</v>
      </c>
    </row>
    <row r="4166" spans="1:12" x14ac:dyDescent="0.45">
      <c r="A4166" t="s">
        <v>2044</v>
      </c>
      <c r="B4166">
        <v>2016</v>
      </c>
      <c r="C4166" t="s">
        <v>2008</v>
      </c>
      <c r="D4166">
        <v>0.10730000000000001</v>
      </c>
      <c r="E4166">
        <v>0.10730000000000001</v>
      </c>
      <c r="F4166">
        <v>0.10730000000000001</v>
      </c>
      <c r="G4166">
        <v>0.10730000000000001</v>
      </c>
      <c r="H4166">
        <v>0.10730000000000001</v>
      </c>
      <c r="I4166">
        <v>0.10730000000000001</v>
      </c>
      <c r="J4166">
        <v>0.10730000000000001</v>
      </c>
      <c r="K4166">
        <v>0.10730000000000001</v>
      </c>
      <c r="L4166">
        <v>0.10730000000000001</v>
      </c>
    </row>
    <row r="4167" spans="1:12" x14ac:dyDescent="0.45">
      <c r="A4167" t="s">
        <v>2045</v>
      </c>
      <c r="B4167">
        <v>2016</v>
      </c>
      <c r="C4167" t="s">
        <v>2007</v>
      </c>
      <c r="D4167">
        <v>0.15809999999999999</v>
      </c>
      <c r="E4167">
        <v>0.15809999999999999</v>
      </c>
      <c r="F4167">
        <v>0.15809999999999999</v>
      </c>
      <c r="G4167">
        <v>0.15809999999999999</v>
      </c>
      <c r="H4167">
        <v>0.15809999999999999</v>
      </c>
      <c r="I4167">
        <v>0.15809999999999999</v>
      </c>
      <c r="J4167">
        <v>0.15809999999999999</v>
      </c>
      <c r="K4167">
        <v>0.15809999999999999</v>
      </c>
      <c r="L4167">
        <v>0.15809999999999999</v>
      </c>
    </row>
    <row r="4168" spans="1:12" x14ac:dyDescent="0.45">
      <c r="A4168" t="s">
        <v>2045</v>
      </c>
      <c r="B4168">
        <v>2016</v>
      </c>
      <c r="C4168" t="s">
        <v>2011</v>
      </c>
      <c r="D4168">
        <v>8.8800000000000004E-2</v>
      </c>
      <c r="E4168">
        <v>8.8800000000000004E-2</v>
      </c>
      <c r="F4168">
        <v>8.8800000000000004E-2</v>
      </c>
      <c r="G4168">
        <v>8.8800000000000004E-2</v>
      </c>
      <c r="H4168">
        <v>8.8800000000000004E-2</v>
      </c>
      <c r="I4168">
        <v>8.8800000000000004E-2</v>
      </c>
      <c r="J4168">
        <v>8.8800000000000004E-2</v>
      </c>
      <c r="K4168">
        <v>8.8800000000000004E-2</v>
      </c>
      <c r="L4168">
        <v>8.8800000000000004E-2</v>
      </c>
    </row>
    <row r="4169" spans="1:12" x14ac:dyDescent="0.45">
      <c r="A4169" t="s">
        <v>2045</v>
      </c>
      <c r="B4169">
        <v>2016</v>
      </c>
      <c r="C4169" t="s">
        <v>2010</v>
      </c>
      <c r="D4169">
        <v>0.44369999999999998</v>
      </c>
      <c r="E4169">
        <v>0.44369999999999998</v>
      </c>
      <c r="F4169">
        <v>0.44369999999999998</v>
      </c>
      <c r="G4169">
        <v>0.44369999999999998</v>
      </c>
      <c r="H4169">
        <v>0.44369999999999998</v>
      </c>
      <c r="I4169">
        <v>0.44369999999999998</v>
      </c>
      <c r="J4169">
        <v>0.44369999999999998</v>
      </c>
      <c r="K4169">
        <v>0.44369999999999998</v>
      </c>
      <c r="L4169">
        <v>0.44369999999999998</v>
      </c>
    </row>
    <row r="4170" spans="1:12" x14ac:dyDescent="0.45">
      <c r="A4170" t="s">
        <v>2045</v>
      </c>
      <c r="B4170">
        <v>2016</v>
      </c>
      <c r="C4170" t="s">
        <v>2008</v>
      </c>
      <c r="D4170">
        <v>1.9691000000000001</v>
      </c>
      <c r="E4170">
        <v>1.9691000000000001</v>
      </c>
      <c r="F4170">
        <v>1.9691000000000001</v>
      </c>
      <c r="G4170">
        <v>1.9691000000000001</v>
      </c>
      <c r="H4170">
        <v>1.9691000000000001</v>
      </c>
      <c r="I4170">
        <v>1.9691000000000001</v>
      </c>
      <c r="J4170">
        <v>1.9691000000000001</v>
      </c>
      <c r="K4170">
        <v>1.9691000000000001</v>
      </c>
      <c r="L4170">
        <v>1.9691000000000001</v>
      </c>
    </row>
    <row r="4171" spans="1:12" x14ac:dyDescent="0.45">
      <c r="A4171" t="s">
        <v>2045</v>
      </c>
      <c r="B4171">
        <v>2016</v>
      </c>
      <c r="C4171" t="s">
        <v>2005</v>
      </c>
      <c r="D4171">
        <v>6.6786000000000003</v>
      </c>
      <c r="E4171">
        <v>6.6786000000000003</v>
      </c>
      <c r="F4171">
        <v>6.6786000000000003</v>
      </c>
      <c r="G4171">
        <v>6.6786000000000003</v>
      </c>
      <c r="H4171">
        <v>6.6786000000000003</v>
      </c>
      <c r="I4171">
        <v>6.6786000000000003</v>
      </c>
      <c r="J4171">
        <v>6.6786000000000003</v>
      </c>
      <c r="K4171">
        <v>6.6786000000000003</v>
      </c>
      <c r="L4171">
        <v>6.6786000000000003</v>
      </c>
    </row>
    <row r="4172" spans="1:12" x14ac:dyDescent="0.45">
      <c r="A4172" t="s">
        <v>2045</v>
      </c>
      <c r="B4172">
        <v>2016</v>
      </c>
      <c r="C4172" t="s">
        <v>2006</v>
      </c>
      <c r="D4172">
        <v>2.2534000000000001</v>
      </c>
      <c r="E4172">
        <v>2.2534000000000001</v>
      </c>
      <c r="F4172">
        <v>2.2534000000000001</v>
      </c>
      <c r="G4172">
        <v>2.2534000000000001</v>
      </c>
      <c r="H4172">
        <v>2.2534000000000001</v>
      </c>
      <c r="I4172">
        <v>2.2534000000000001</v>
      </c>
      <c r="J4172">
        <v>2.2534000000000001</v>
      </c>
      <c r="K4172">
        <v>2.2534000000000001</v>
      </c>
      <c r="L4172">
        <v>2.2534000000000001</v>
      </c>
    </row>
    <row r="4173" spans="1:12" x14ac:dyDescent="0.45">
      <c r="A4173" t="s">
        <v>2045</v>
      </c>
      <c r="B4173">
        <v>2016</v>
      </c>
      <c r="C4173" t="s">
        <v>2009</v>
      </c>
      <c r="D4173">
        <v>1.7654000000000001</v>
      </c>
      <c r="E4173">
        <v>1.7654000000000001</v>
      </c>
      <c r="F4173">
        <v>1.7654000000000001</v>
      </c>
      <c r="G4173">
        <v>1.7654000000000001</v>
      </c>
      <c r="H4173">
        <v>1.7654000000000001</v>
      </c>
      <c r="I4173">
        <v>1.7654000000000001</v>
      </c>
      <c r="J4173">
        <v>1.7654000000000001</v>
      </c>
      <c r="K4173">
        <v>1.7654000000000001</v>
      </c>
      <c r="L4173">
        <v>1.7654000000000001</v>
      </c>
    </row>
    <row r="4174" spans="1:12" x14ac:dyDescent="0.45">
      <c r="A4174" t="s">
        <v>2046</v>
      </c>
      <c r="B4174">
        <v>2016</v>
      </c>
      <c r="C4174" t="s">
        <v>2010</v>
      </c>
      <c r="D4174">
        <v>0.1401</v>
      </c>
      <c r="E4174">
        <v>0.1401</v>
      </c>
      <c r="F4174">
        <v>0.1401</v>
      </c>
      <c r="G4174">
        <v>0.1401</v>
      </c>
      <c r="H4174">
        <v>0.1401</v>
      </c>
      <c r="I4174">
        <v>0.1401</v>
      </c>
      <c r="J4174">
        <v>0.1401</v>
      </c>
      <c r="K4174">
        <v>0.1401</v>
      </c>
      <c r="L4174">
        <v>0.1401</v>
      </c>
    </row>
    <row r="4175" spans="1:12" x14ac:dyDescent="0.45">
      <c r="A4175" t="s">
        <v>2046</v>
      </c>
      <c r="B4175">
        <v>2016</v>
      </c>
      <c r="C4175" t="s">
        <v>2006</v>
      </c>
      <c r="D4175">
        <v>0.82120000000000004</v>
      </c>
      <c r="E4175">
        <v>0.82120000000000004</v>
      </c>
      <c r="F4175">
        <v>0.82120000000000004</v>
      </c>
      <c r="G4175">
        <v>0.82120000000000004</v>
      </c>
      <c r="H4175">
        <v>0.82120000000000004</v>
      </c>
      <c r="I4175">
        <v>0.82120000000000004</v>
      </c>
      <c r="J4175">
        <v>0.82120000000000004</v>
      </c>
      <c r="K4175">
        <v>0.82120000000000004</v>
      </c>
      <c r="L4175">
        <v>0.82120000000000004</v>
      </c>
    </row>
    <row r="4176" spans="1:12" x14ac:dyDescent="0.45">
      <c r="A4176" t="s">
        <v>2046</v>
      </c>
      <c r="B4176">
        <v>2016</v>
      </c>
      <c r="C4176" t="s">
        <v>2007</v>
      </c>
      <c r="D4176">
        <v>4.99E-2</v>
      </c>
      <c r="E4176">
        <v>4.99E-2</v>
      </c>
      <c r="F4176">
        <v>4.99E-2</v>
      </c>
      <c r="G4176">
        <v>4.99E-2</v>
      </c>
      <c r="H4176">
        <v>4.99E-2</v>
      </c>
      <c r="I4176">
        <v>4.99E-2</v>
      </c>
      <c r="J4176">
        <v>4.99E-2</v>
      </c>
      <c r="K4176">
        <v>4.99E-2</v>
      </c>
      <c r="L4176">
        <v>4.99E-2</v>
      </c>
    </row>
    <row r="4177" spans="1:12" x14ac:dyDescent="0.45">
      <c r="A4177" t="s">
        <v>2046</v>
      </c>
      <c r="B4177">
        <v>2016</v>
      </c>
      <c r="C4177" t="s">
        <v>2008</v>
      </c>
      <c r="D4177">
        <v>0.62180000000000002</v>
      </c>
      <c r="E4177">
        <v>0.62180000000000002</v>
      </c>
      <c r="F4177">
        <v>0.62180000000000002</v>
      </c>
      <c r="G4177">
        <v>0.62180000000000002</v>
      </c>
      <c r="H4177">
        <v>0.62180000000000002</v>
      </c>
      <c r="I4177">
        <v>0.62180000000000002</v>
      </c>
      <c r="J4177">
        <v>0.62180000000000002</v>
      </c>
      <c r="K4177">
        <v>0.62180000000000002</v>
      </c>
      <c r="L4177">
        <v>0.62180000000000002</v>
      </c>
    </row>
    <row r="4178" spans="1:12" x14ac:dyDescent="0.45">
      <c r="A4178" t="s">
        <v>2046</v>
      </c>
      <c r="B4178">
        <v>2016</v>
      </c>
      <c r="C4178" t="s">
        <v>2011</v>
      </c>
      <c r="D4178">
        <v>2.8000000000000001E-2</v>
      </c>
      <c r="E4178">
        <v>2.8000000000000001E-2</v>
      </c>
      <c r="F4178">
        <v>2.8000000000000001E-2</v>
      </c>
      <c r="G4178">
        <v>2.8000000000000001E-2</v>
      </c>
      <c r="H4178">
        <v>2.8000000000000001E-2</v>
      </c>
      <c r="I4178">
        <v>2.8000000000000001E-2</v>
      </c>
      <c r="J4178">
        <v>2.8000000000000001E-2</v>
      </c>
      <c r="K4178">
        <v>2.8000000000000001E-2</v>
      </c>
      <c r="L4178">
        <v>2.8000000000000001E-2</v>
      </c>
    </row>
    <row r="4179" spans="1:12" x14ac:dyDescent="0.45">
      <c r="A4179" t="s">
        <v>2046</v>
      </c>
      <c r="B4179">
        <v>2016</v>
      </c>
      <c r="C4179" t="s">
        <v>2005</v>
      </c>
      <c r="D4179">
        <v>2.2690999999999999</v>
      </c>
      <c r="E4179">
        <v>2.2690999999999999</v>
      </c>
      <c r="F4179">
        <v>2.2690999999999999</v>
      </c>
      <c r="G4179">
        <v>2.2690999999999999</v>
      </c>
      <c r="H4179">
        <v>2.2690999999999999</v>
      </c>
      <c r="I4179">
        <v>2.2690999999999999</v>
      </c>
      <c r="J4179">
        <v>2.2690999999999999</v>
      </c>
      <c r="K4179">
        <v>2.2690999999999999</v>
      </c>
      <c r="L4179">
        <v>2.2690999999999999</v>
      </c>
    </row>
    <row r="4180" spans="1:12" x14ac:dyDescent="0.45">
      <c r="A4180" t="s">
        <v>2046</v>
      </c>
      <c r="B4180">
        <v>2016</v>
      </c>
      <c r="C4180" t="s">
        <v>2009</v>
      </c>
      <c r="D4180">
        <v>0.60799999999999998</v>
      </c>
      <c r="E4180">
        <v>0.60799999999999998</v>
      </c>
      <c r="F4180">
        <v>0.60799999999999998</v>
      </c>
      <c r="G4180">
        <v>0.60799999999999998</v>
      </c>
      <c r="H4180">
        <v>0.60799999999999998</v>
      </c>
      <c r="I4180">
        <v>0.60799999999999998</v>
      </c>
      <c r="J4180">
        <v>0.60799999999999998</v>
      </c>
      <c r="K4180">
        <v>0.60799999999999998</v>
      </c>
      <c r="L4180">
        <v>0.60799999999999998</v>
      </c>
    </row>
    <row r="4181" spans="1:12" x14ac:dyDescent="0.45">
      <c r="A4181" t="s">
        <v>2047</v>
      </c>
      <c r="B4181">
        <v>2016</v>
      </c>
      <c r="C4181" t="s">
        <v>2008</v>
      </c>
      <c r="D4181">
        <v>0.68679999999999997</v>
      </c>
      <c r="E4181">
        <v>0.68679999999999997</v>
      </c>
      <c r="F4181">
        <v>0.68679999999999997</v>
      </c>
      <c r="G4181">
        <v>0.68679999999999997</v>
      </c>
      <c r="H4181">
        <v>0.68679999999999997</v>
      </c>
      <c r="I4181">
        <v>0.68679999999999997</v>
      </c>
      <c r="J4181">
        <v>0.68679999999999997</v>
      </c>
      <c r="K4181">
        <v>0.68679999999999997</v>
      </c>
      <c r="L4181">
        <v>0.68679999999999997</v>
      </c>
    </row>
    <row r="4182" spans="1:12" x14ac:dyDescent="0.45">
      <c r="A4182" t="s">
        <v>2047</v>
      </c>
      <c r="B4182">
        <v>2016</v>
      </c>
      <c r="C4182" t="s">
        <v>2005</v>
      </c>
      <c r="D4182">
        <v>2.0926999999999998</v>
      </c>
      <c r="E4182">
        <v>2.0926999999999998</v>
      </c>
      <c r="F4182">
        <v>2.0926999999999998</v>
      </c>
      <c r="G4182">
        <v>2.0926999999999998</v>
      </c>
      <c r="H4182">
        <v>2.0926999999999998</v>
      </c>
      <c r="I4182">
        <v>2.0926999999999998</v>
      </c>
      <c r="J4182">
        <v>2.0926999999999998</v>
      </c>
      <c r="K4182">
        <v>2.0926999999999998</v>
      </c>
      <c r="L4182">
        <v>2.0926999999999998</v>
      </c>
    </row>
    <row r="4183" spans="1:12" x14ac:dyDescent="0.45">
      <c r="A4183" t="s">
        <v>2047</v>
      </c>
      <c r="B4183">
        <v>2016</v>
      </c>
      <c r="C4183" t="s">
        <v>2010</v>
      </c>
      <c r="D4183">
        <v>0.1547</v>
      </c>
      <c r="E4183">
        <v>0.1547</v>
      </c>
      <c r="F4183">
        <v>0.1547</v>
      </c>
      <c r="G4183">
        <v>0.1547</v>
      </c>
      <c r="H4183">
        <v>0.1547</v>
      </c>
      <c r="I4183">
        <v>0.1547</v>
      </c>
      <c r="J4183">
        <v>0.1547</v>
      </c>
      <c r="K4183">
        <v>0.1547</v>
      </c>
      <c r="L4183">
        <v>0.1547</v>
      </c>
    </row>
    <row r="4184" spans="1:12" x14ac:dyDescent="0.45">
      <c r="A4184" t="s">
        <v>2047</v>
      </c>
      <c r="B4184">
        <v>2016</v>
      </c>
      <c r="C4184" t="s">
        <v>2009</v>
      </c>
      <c r="D4184">
        <v>0.53620000000000001</v>
      </c>
      <c r="E4184">
        <v>0.53620000000000001</v>
      </c>
      <c r="F4184">
        <v>0.53620000000000001</v>
      </c>
      <c r="G4184">
        <v>0.53620000000000001</v>
      </c>
      <c r="H4184">
        <v>0.53620000000000001</v>
      </c>
      <c r="I4184">
        <v>0.53620000000000001</v>
      </c>
      <c r="J4184">
        <v>0.53620000000000001</v>
      </c>
      <c r="K4184">
        <v>0.53620000000000001</v>
      </c>
      <c r="L4184">
        <v>0.53620000000000001</v>
      </c>
    </row>
    <row r="4185" spans="1:12" x14ac:dyDescent="0.45">
      <c r="A4185" t="s">
        <v>2047</v>
      </c>
      <c r="B4185">
        <v>2016</v>
      </c>
      <c r="C4185" t="s">
        <v>2006</v>
      </c>
      <c r="D4185">
        <v>0.62880000000000003</v>
      </c>
      <c r="E4185">
        <v>0.62880000000000003</v>
      </c>
      <c r="F4185">
        <v>0.62880000000000003</v>
      </c>
      <c r="G4185">
        <v>0.62880000000000003</v>
      </c>
      <c r="H4185">
        <v>0.62880000000000003</v>
      </c>
      <c r="I4185">
        <v>0.62880000000000003</v>
      </c>
      <c r="J4185">
        <v>0.62880000000000003</v>
      </c>
      <c r="K4185">
        <v>0.62880000000000003</v>
      </c>
      <c r="L4185">
        <v>0.62880000000000003</v>
      </c>
    </row>
    <row r="4186" spans="1:12" x14ac:dyDescent="0.45">
      <c r="A4186" t="s">
        <v>2047</v>
      </c>
      <c r="B4186">
        <v>2016</v>
      </c>
      <c r="C4186" t="s">
        <v>2007</v>
      </c>
      <c r="D4186">
        <v>5.5199999999999999E-2</v>
      </c>
      <c r="E4186">
        <v>5.5199999999999999E-2</v>
      </c>
      <c r="F4186">
        <v>5.5199999999999999E-2</v>
      </c>
      <c r="G4186">
        <v>5.5199999999999999E-2</v>
      </c>
      <c r="H4186">
        <v>5.5199999999999999E-2</v>
      </c>
      <c r="I4186">
        <v>5.5199999999999999E-2</v>
      </c>
      <c r="J4186">
        <v>5.5199999999999999E-2</v>
      </c>
      <c r="K4186">
        <v>5.5199999999999999E-2</v>
      </c>
      <c r="L4186">
        <v>5.5199999999999999E-2</v>
      </c>
    </row>
    <row r="4187" spans="1:12" x14ac:dyDescent="0.45">
      <c r="A4187" t="s">
        <v>2047</v>
      </c>
      <c r="B4187">
        <v>2016</v>
      </c>
      <c r="C4187" t="s">
        <v>2011</v>
      </c>
      <c r="D4187">
        <v>3.1E-2</v>
      </c>
      <c r="E4187">
        <v>3.1E-2</v>
      </c>
      <c r="F4187">
        <v>3.1E-2</v>
      </c>
      <c r="G4187">
        <v>3.1E-2</v>
      </c>
      <c r="H4187">
        <v>3.1E-2</v>
      </c>
      <c r="I4187">
        <v>3.1E-2</v>
      </c>
      <c r="J4187">
        <v>3.1E-2</v>
      </c>
      <c r="K4187">
        <v>3.1E-2</v>
      </c>
      <c r="L4187">
        <v>3.1E-2</v>
      </c>
    </row>
    <row r="4188" spans="1:12" x14ac:dyDescent="0.45">
      <c r="A4188" t="s">
        <v>2048</v>
      </c>
      <c r="B4188">
        <v>2016</v>
      </c>
      <c r="C4188" t="s">
        <v>2006</v>
      </c>
      <c r="D4188">
        <v>1.9342999999999999</v>
      </c>
      <c r="E4188">
        <v>1.9342999999999999</v>
      </c>
      <c r="F4188">
        <v>1.9342999999999999</v>
      </c>
      <c r="G4188">
        <v>1.9342999999999999</v>
      </c>
      <c r="H4188">
        <v>1.9342999999999999</v>
      </c>
      <c r="I4188">
        <v>1.9342999999999999</v>
      </c>
      <c r="J4188">
        <v>1.9342999999999999</v>
      </c>
      <c r="K4188">
        <v>1.9342999999999999</v>
      </c>
      <c r="L4188">
        <v>1.9342999999999999</v>
      </c>
    </row>
    <row r="4189" spans="1:12" x14ac:dyDescent="0.45">
      <c r="A4189" t="s">
        <v>2048</v>
      </c>
      <c r="B4189">
        <v>2016</v>
      </c>
      <c r="C4189" t="s">
        <v>2007</v>
      </c>
      <c r="D4189">
        <v>0.1729</v>
      </c>
      <c r="E4189">
        <v>0.1729</v>
      </c>
      <c r="F4189">
        <v>0.1729</v>
      </c>
      <c r="G4189">
        <v>0.1729</v>
      </c>
      <c r="H4189">
        <v>0.1729</v>
      </c>
      <c r="I4189">
        <v>0.1729</v>
      </c>
      <c r="J4189">
        <v>0.1729</v>
      </c>
      <c r="K4189">
        <v>0.1729</v>
      </c>
      <c r="L4189">
        <v>0.1729</v>
      </c>
    </row>
    <row r="4190" spans="1:12" x14ac:dyDescent="0.45">
      <c r="A4190" t="s">
        <v>2048</v>
      </c>
      <c r="B4190">
        <v>2016</v>
      </c>
      <c r="C4190" t="s">
        <v>2011</v>
      </c>
      <c r="D4190">
        <v>9.7100000000000006E-2</v>
      </c>
      <c r="E4190">
        <v>9.7100000000000006E-2</v>
      </c>
      <c r="F4190">
        <v>9.7100000000000006E-2</v>
      </c>
      <c r="G4190">
        <v>9.7100000000000006E-2</v>
      </c>
      <c r="H4190">
        <v>9.7100000000000006E-2</v>
      </c>
      <c r="I4190">
        <v>9.7100000000000006E-2</v>
      </c>
      <c r="J4190">
        <v>9.7100000000000006E-2</v>
      </c>
      <c r="K4190">
        <v>9.7100000000000006E-2</v>
      </c>
      <c r="L4190">
        <v>9.7100000000000006E-2</v>
      </c>
    </row>
    <row r="4191" spans="1:12" x14ac:dyDescent="0.45">
      <c r="A4191" t="s">
        <v>2048</v>
      </c>
      <c r="B4191">
        <v>2016</v>
      </c>
      <c r="C4191" t="s">
        <v>2005</v>
      </c>
      <c r="D4191">
        <v>6.4231999999999996</v>
      </c>
      <c r="E4191">
        <v>6.4231999999999996</v>
      </c>
      <c r="F4191">
        <v>6.4231999999999996</v>
      </c>
      <c r="G4191">
        <v>6.4231999999999996</v>
      </c>
      <c r="H4191">
        <v>6.4231999999999996</v>
      </c>
      <c r="I4191">
        <v>6.4231999999999996</v>
      </c>
      <c r="J4191">
        <v>6.4231999999999996</v>
      </c>
      <c r="K4191">
        <v>6.4231999999999996</v>
      </c>
      <c r="L4191">
        <v>6.4231999999999996</v>
      </c>
    </row>
    <row r="4192" spans="1:12" x14ac:dyDescent="0.45">
      <c r="A4192" t="s">
        <v>2048</v>
      </c>
      <c r="B4192">
        <v>2016</v>
      </c>
      <c r="C4192" t="s">
        <v>2009</v>
      </c>
      <c r="D4192">
        <v>1.5803</v>
      </c>
      <c r="E4192">
        <v>1.5803</v>
      </c>
      <c r="F4192">
        <v>1.5803</v>
      </c>
      <c r="G4192">
        <v>1.5803</v>
      </c>
      <c r="H4192">
        <v>1.5803</v>
      </c>
      <c r="I4192">
        <v>1.5803</v>
      </c>
      <c r="J4192">
        <v>1.5803</v>
      </c>
      <c r="K4192">
        <v>1.5803</v>
      </c>
      <c r="L4192">
        <v>1.5803</v>
      </c>
    </row>
    <row r="4193" spans="1:12" x14ac:dyDescent="0.45">
      <c r="A4193" t="s">
        <v>2048</v>
      </c>
      <c r="B4193">
        <v>2016</v>
      </c>
      <c r="C4193" t="s">
        <v>2008</v>
      </c>
      <c r="D4193">
        <v>2.1534</v>
      </c>
      <c r="E4193">
        <v>2.1534</v>
      </c>
      <c r="F4193">
        <v>2.1534</v>
      </c>
      <c r="G4193">
        <v>2.1534</v>
      </c>
      <c r="H4193">
        <v>2.1534</v>
      </c>
      <c r="I4193">
        <v>2.1534</v>
      </c>
      <c r="J4193">
        <v>2.1534</v>
      </c>
      <c r="K4193">
        <v>2.1534</v>
      </c>
      <c r="L4193">
        <v>2.1534</v>
      </c>
    </row>
    <row r="4194" spans="1:12" x14ac:dyDescent="0.45">
      <c r="A4194" t="s">
        <v>2048</v>
      </c>
      <c r="B4194">
        <v>2016</v>
      </c>
      <c r="C4194" t="s">
        <v>2010</v>
      </c>
      <c r="D4194">
        <v>0.48520000000000002</v>
      </c>
      <c r="E4194">
        <v>0.48520000000000002</v>
      </c>
      <c r="F4194">
        <v>0.48520000000000002</v>
      </c>
      <c r="G4194">
        <v>0.48520000000000002</v>
      </c>
      <c r="H4194">
        <v>0.48520000000000002</v>
      </c>
      <c r="I4194">
        <v>0.48520000000000002</v>
      </c>
      <c r="J4194">
        <v>0.48520000000000002</v>
      </c>
      <c r="K4194">
        <v>0.48520000000000002</v>
      </c>
      <c r="L4194">
        <v>0.48520000000000002</v>
      </c>
    </row>
    <row r="4195" spans="1:12" x14ac:dyDescent="0.45">
      <c r="A4195" t="s">
        <v>2049</v>
      </c>
      <c r="B4195">
        <v>2016</v>
      </c>
      <c r="C4195" t="s">
        <v>2006</v>
      </c>
      <c r="D4195">
        <v>0.16420000000000001</v>
      </c>
      <c r="E4195">
        <v>0.16420000000000001</v>
      </c>
      <c r="F4195">
        <v>0.16420000000000001</v>
      </c>
      <c r="G4195">
        <v>0.16420000000000001</v>
      </c>
      <c r="H4195">
        <v>0.16420000000000001</v>
      </c>
      <c r="I4195">
        <v>0.16420000000000001</v>
      </c>
      <c r="J4195">
        <v>0.16420000000000001</v>
      </c>
      <c r="K4195">
        <v>0.16420000000000001</v>
      </c>
      <c r="L4195">
        <v>0.16420000000000001</v>
      </c>
    </row>
    <row r="4196" spans="1:12" x14ac:dyDescent="0.45">
      <c r="A4196" t="s">
        <v>2049</v>
      </c>
      <c r="B4196">
        <v>2016</v>
      </c>
      <c r="C4196" t="s">
        <v>2009</v>
      </c>
      <c r="D4196">
        <v>0.13639999999999999</v>
      </c>
      <c r="E4196">
        <v>0.13639999999999999</v>
      </c>
      <c r="F4196">
        <v>0.13639999999999999</v>
      </c>
      <c r="G4196">
        <v>0.13639999999999999</v>
      </c>
      <c r="H4196">
        <v>0.13639999999999999</v>
      </c>
      <c r="I4196">
        <v>0.13639999999999999</v>
      </c>
      <c r="J4196">
        <v>0.13639999999999999</v>
      </c>
      <c r="K4196">
        <v>0.13639999999999999</v>
      </c>
      <c r="L4196">
        <v>0.13639999999999999</v>
      </c>
    </row>
    <row r="4197" spans="1:12" x14ac:dyDescent="0.45">
      <c r="A4197" t="s">
        <v>2049</v>
      </c>
      <c r="B4197">
        <v>2016</v>
      </c>
      <c r="C4197" t="s">
        <v>2011</v>
      </c>
      <c r="D4197">
        <v>8.6999999999999994E-3</v>
      </c>
      <c r="E4197">
        <v>8.6999999999999994E-3</v>
      </c>
      <c r="F4197">
        <v>8.6999999999999994E-3</v>
      </c>
      <c r="G4197">
        <v>8.6999999999999994E-3</v>
      </c>
      <c r="H4197">
        <v>8.6999999999999994E-3</v>
      </c>
      <c r="I4197">
        <v>8.6999999999999994E-3</v>
      </c>
      <c r="J4197">
        <v>8.6999999999999994E-3</v>
      </c>
      <c r="K4197">
        <v>8.6999999999999994E-3</v>
      </c>
      <c r="L4197">
        <v>8.6999999999999994E-3</v>
      </c>
    </row>
    <row r="4198" spans="1:12" x14ac:dyDescent="0.45">
      <c r="A4198" t="s">
        <v>2049</v>
      </c>
      <c r="B4198">
        <v>2016</v>
      </c>
      <c r="C4198" t="s">
        <v>2005</v>
      </c>
      <c r="D4198">
        <v>0.56179999999999997</v>
      </c>
      <c r="E4198">
        <v>0.56179999999999997</v>
      </c>
      <c r="F4198">
        <v>0.56179999999999997</v>
      </c>
      <c r="G4198">
        <v>0.56179999999999997</v>
      </c>
      <c r="H4198">
        <v>0.56179999999999997</v>
      </c>
      <c r="I4198">
        <v>0.56179999999999997</v>
      </c>
      <c r="J4198">
        <v>0.56179999999999997</v>
      </c>
      <c r="K4198">
        <v>0.56179999999999997</v>
      </c>
      <c r="L4198">
        <v>0.56179999999999997</v>
      </c>
    </row>
    <row r="4199" spans="1:12" x14ac:dyDescent="0.45">
      <c r="A4199" t="s">
        <v>2049</v>
      </c>
      <c r="B4199">
        <v>2016</v>
      </c>
      <c r="C4199" t="s">
        <v>2008</v>
      </c>
      <c r="D4199">
        <v>0.19339999999999999</v>
      </c>
      <c r="E4199">
        <v>0.19339999999999999</v>
      </c>
      <c r="F4199">
        <v>0.19339999999999999</v>
      </c>
      <c r="G4199">
        <v>0.19339999999999999</v>
      </c>
      <c r="H4199">
        <v>0.19339999999999999</v>
      </c>
      <c r="I4199">
        <v>0.19339999999999999</v>
      </c>
      <c r="J4199">
        <v>0.19339999999999999</v>
      </c>
      <c r="K4199">
        <v>0.19339999999999999</v>
      </c>
      <c r="L4199">
        <v>0.19339999999999999</v>
      </c>
    </row>
    <row r="4200" spans="1:12" x14ac:dyDescent="0.45">
      <c r="A4200" t="s">
        <v>2049</v>
      </c>
      <c r="B4200">
        <v>2016</v>
      </c>
      <c r="C4200" t="s">
        <v>2007</v>
      </c>
      <c r="D4200">
        <v>1.55E-2</v>
      </c>
      <c r="E4200">
        <v>1.55E-2</v>
      </c>
      <c r="F4200">
        <v>1.55E-2</v>
      </c>
      <c r="G4200">
        <v>1.55E-2</v>
      </c>
      <c r="H4200">
        <v>1.55E-2</v>
      </c>
      <c r="I4200">
        <v>1.55E-2</v>
      </c>
      <c r="J4200">
        <v>1.55E-2</v>
      </c>
      <c r="K4200">
        <v>1.55E-2</v>
      </c>
      <c r="L4200">
        <v>1.55E-2</v>
      </c>
    </row>
    <row r="4201" spans="1:12" x14ac:dyDescent="0.45">
      <c r="A4201" t="s">
        <v>2049</v>
      </c>
      <c r="B4201">
        <v>2016</v>
      </c>
      <c r="C4201" t="s">
        <v>2010</v>
      </c>
      <c r="D4201">
        <v>4.36E-2</v>
      </c>
      <c r="E4201">
        <v>4.36E-2</v>
      </c>
      <c r="F4201">
        <v>4.36E-2</v>
      </c>
      <c r="G4201">
        <v>4.36E-2</v>
      </c>
      <c r="H4201">
        <v>4.36E-2</v>
      </c>
      <c r="I4201">
        <v>4.36E-2</v>
      </c>
      <c r="J4201">
        <v>4.36E-2</v>
      </c>
      <c r="K4201">
        <v>4.36E-2</v>
      </c>
      <c r="L4201">
        <v>4.36E-2</v>
      </c>
    </row>
    <row r="4202" spans="1:12" x14ac:dyDescent="0.45">
      <c r="A4202" t="s">
        <v>2050</v>
      </c>
      <c r="B4202">
        <v>2016</v>
      </c>
      <c r="C4202" t="s">
        <v>2010</v>
      </c>
      <c r="D4202">
        <v>0.17829999999999999</v>
      </c>
      <c r="E4202">
        <v>0.17829999999999999</v>
      </c>
      <c r="F4202">
        <v>0.17829999999999999</v>
      </c>
      <c r="G4202">
        <v>0.17829999999999999</v>
      </c>
      <c r="H4202">
        <v>0.17829999999999999</v>
      </c>
      <c r="I4202">
        <v>0.17829999999999999</v>
      </c>
      <c r="J4202">
        <v>0.17829999999999999</v>
      </c>
      <c r="K4202">
        <v>0.17829999999999999</v>
      </c>
      <c r="L4202">
        <v>0.17829999999999999</v>
      </c>
    </row>
    <row r="4203" spans="1:12" x14ac:dyDescent="0.45">
      <c r="A4203" t="s">
        <v>2050</v>
      </c>
      <c r="B4203">
        <v>2016</v>
      </c>
      <c r="C4203" t="s">
        <v>2008</v>
      </c>
      <c r="D4203">
        <v>0.79149999999999998</v>
      </c>
      <c r="E4203">
        <v>0.79149999999999998</v>
      </c>
      <c r="F4203">
        <v>0.79149999999999998</v>
      </c>
      <c r="G4203">
        <v>0.79149999999999998</v>
      </c>
      <c r="H4203">
        <v>0.79149999999999998</v>
      </c>
      <c r="I4203">
        <v>0.79149999999999998</v>
      </c>
      <c r="J4203">
        <v>0.79149999999999998</v>
      </c>
      <c r="K4203">
        <v>0.79149999999999998</v>
      </c>
      <c r="L4203">
        <v>0.79149999999999998</v>
      </c>
    </row>
    <row r="4204" spans="1:12" x14ac:dyDescent="0.45">
      <c r="A4204" t="s">
        <v>2050</v>
      </c>
      <c r="B4204">
        <v>2016</v>
      </c>
      <c r="C4204" t="s">
        <v>2009</v>
      </c>
      <c r="D4204">
        <v>0.78669999999999995</v>
      </c>
      <c r="E4204">
        <v>0.78669999999999995</v>
      </c>
      <c r="F4204">
        <v>0.78669999999999995</v>
      </c>
      <c r="G4204">
        <v>0.78669999999999995</v>
      </c>
      <c r="H4204">
        <v>0.78669999999999995</v>
      </c>
      <c r="I4204">
        <v>0.78669999999999995</v>
      </c>
      <c r="J4204">
        <v>0.78669999999999995</v>
      </c>
      <c r="K4204">
        <v>0.78669999999999995</v>
      </c>
      <c r="L4204">
        <v>0.78669999999999995</v>
      </c>
    </row>
    <row r="4205" spans="1:12" x14ac:dyDescent="0.45">
      <c r="A4205" t="s">
        <v>2050</v>
      </c>
      <c r="B4205">
        <v>2016</v>
      </c>
      <c r="C4205" t="s">
        <v>2011</v>
      </c>
      <c r="D4205">
        <v>3.5700000000000003E-2</v>
      </c>
      <c r="E4205">
        <v>3.5700000000000003E-2</v>
      </c>
      <c r="F4205">
        <v>3.5700000000000003E-2</v>
      </c>
      <c r="G4205">
        <v>3.5700000000000003E-2</v>
      </c>
      <c r="H4205">
        <v>3.5700000000000003E-2</v>
      </c>
      <c r="I4205">
        <v>3.5700000000000003E-2</v>
      </c>
      <c r="J4205">
        <v>3.5700000000000003E-2</v>
      </c>
      <c r="K4205">
        <v>3.5700000000000003E-2</v>
      </c>
      <c r="L4205">
        <v>3.5700000000000003E-2</v>
      </c>
    </row>
    <row r="4206" spans="1:12" x14ac:dyDescent="0.45">
      <c r="A4206" t="s">
        <v>2050</v>
      </c>
      <c r="B4206">
        <v>2016</v>
      </c>
      <c r="C4206" t="s">
        <v>2005</v>
      </c>
      <c r="D4206">
        <v>2.7324000000000002</v>
      </c>
      <c r="E4206">
        <v>2.7324000000000002</v>
      </c>
      <c r="F4206">
        <v>2.7324000000000002</v>
      </c>
      <c r="G4206">
        <v>2.7324000000000002</v>
      </c>
      <c r="H4206">
        <v>2.7324000000000002</v>
      </c>
      <c r="I4206">
        <v>2.7324000000000002</v>
      </c>
      <c r="J4206">
        <v>2.7324000000000002</v>
      </c>
      <c r="K4206">
        <v>2.7324000000000002</v>
      </c>
      <c r="L4206">
        <v>2.7324000000000002</v>
      </c>
    </row>
    <row r="4207" spans="1:12" x14ac:dyDescent="0.45">
      <c r="A4207" t="s">
        <v>2050</v>
      </c>
      <c r="B4207">
        <v>2016</v>
      </c>
      <c r="C4207" t="s">
        <v>2007</v>
      </c>
      <c r="D4207">
        <v>6.3600000000000004E-2</v>
      </c>
      <c r="E4207">
        <v>6.3600000000000004E-2</v>
      </c>
      <c r="F4207">
        <v>6.3600000000000004E-2</v>
      </c>
      <c r="G4207">
        <v>6.3600000000000004E-2</v>
      </c>
      <c r="H4207">
        <v>6.3600000000000004E-2</v>
      </c>
      <c r="I4207">
        <v>6.3600000000000004E-2</v>
      </c>
      <c r="J4207">
        <v>6.3600000000000004E-2</v>
      </c>
      <c r="K4207">
        <v>6.3600000000000004E-2</v>
      </c>
      <c r="L4207">
        <v>6.3600000000000004E-2</v>
      </c>
    </row>
    <row r="4208" spans="1:12" x14ac:dyDescent="0.45">
      <c r="A4208" t="s">
        <v>2050</v>
      </c>
      <c r="B4208">
        <v>2016</v>
      </c>
      <c r="C4208" t="s">
        <v>2006</v>
      </c>
      <c r="D4208">
        <v>0.87649999999999995</v>
      </c>
      <c r="E4208">
        <v>0.87649999999999995</v>
      </c>
      <c r="F4208">
        <v>0.87649999999999995</v>
      </c>
      <c r="G4208">
        <v>0.87649999999999995</v>
      </c>
      <c r="H4208">
        <v>0.87649999999999995</v>
      </c>
      <c r="I4208">
        <v>0.87649999999999995</v>
      </c>
      <c r="J4208">
        <v>0.87649999999999995</v>
      </c>
      <c r="K4208">
        <v>0.87649999999999995</v>
      </c>
      <c r="L4208">
        <v>0.87649999999999995</v>
      </c>
    </row>
    <row r="4209" spans="1:12" x14ac:dyDescent="0.45">
      <c r="A4209" t="s">
        <v>2051</v>
      </c>
      <c r="B4209">
        <v>2016</v>
      </c>
      <c r="C4209" t="s">
        <v>2009</v>
      </c>
      <c r="D4209">
        <v>0.12720000000000001</v>
      </c>
      <c r="E4209">
        <v>0.12720000000000001</v>
      </c>
      <c r="F4209">
        <v>0.12720000000000001</v>
      </c>
      <c r="G4209">
        <v>0.12720000000000001</v>
      </c>
      <c r="H4209">
        <v>0.12720000000000001</v>
      </c>
      <c r="I4209">
        <v>0.12720000000000001</v>
      </c>
      <c r="J4209">
        <v>0.12720000000000001</v>
      </c>
      <c r="K4209">
        <v>0.12720000000000001</v>
      </c>
      <c r="L4209">
        <v>0.12720000000000001</v>
      </c>
    </row>
    <row r="4210" spans="1:12" x14ac:dyDescent="0.45">
      <c r="A4210" t="s">
        <v>2051</v>
      </c>
      <c r="B4210">
        <v>2016</v>
      </c>
      <c r="C4210" t="s">
        <v>2010</v>
      </c>
      <c r="D4210">
        <v>3.04E-2</v>
      </c>
      <c r="E4210">
        <v>3.04E-2</v>
      </c>
      <c r="F4210">
        <v>3.04E-2</v>
      </c>
      <c r="G4210">
        <v>3.04E-2</v>
      </c>
      <c r="H4210">
        <v>3.04E-2</v>
      </c>
      <c r="I4210">
        <v>3.04E-2</v>
      </c>
      <c r="J4210">
        <v>3.04E-2</v>
      </c>
      <c r="K4210">
        <v>3.04E-2</v>
      </c>
      <c r="L4210">
        <v>3.04E-2</v>
      </c>
    </row>
    <row r="4211" spans="1:12" x14ac:dyDescent="0.45">
      <c r="A4211" t="s">
        <v>2051</v>
      </c>
      <c r="B4211">
        <v>2016</v>
      </c>
      <c r="C4211" t="s">
        <v>2007</v>
      </c>
      <c r="D4211">
        <v>1.0800000000000001E-2</v>
      </c>
      <c r="E4211">
        <v>1.0800000000000001E-2</v>
      </c>
      <c r="F4211">
        <v>1.0800000000000001E-2</v>
      </c>
      <c r="G4211">
        <v>1.0800000000000001E-2</v>
      </c>
      <c r="H4211">
        <v>1.0800000000000001E-2</v>
      </c>
      <c r="I4211">
        <v>1.0800000000000001E-2</v>
      </c>
      <c r="J4211">
        <v>1.0800000000000001E-2</v>
      </c>
      <c r="K4211">
        <v>1.0800000000000001E-2</v>
      </c>
      <c r="L4211">
        <v>1.0800000000000001E-2</v>
      </c>
    </row>
    <row r="4212" spans="1:12" x14ac:dyDescent="0.45">
      <c r="A4212" t="s">
        <v>2051</v>
      </c>
      <c r="B4212">
        <v>2016</v>
      </c>
      <c r="C4212" t="s">
        <v>2005</v>
      </c>
      <c r="D4212">
        <v>0.46739999999999998</v>
      </c>
      <c r="E4212">
        <v>0.46739999999999998</v>
      </c>
      <c r="F4212">
        <v>0.46739999999999998</v>
      </c>
      <c r="G4212">
        <v>0.46739999999999998</v>
      </c>
      <c r="H4212">
        <v>0.46739999999999998</v>
      </c>
      <c r="I4212">
        <v>0.46739999999999998</v>
      </c>
      <c r="J4212">
        <v>0.46739999999999998</v>
      </c>
      <c r="K4212">
        <v>0.46739999999999998</v>
      </c>
      <c r="L4212">
        <v>0.46739999999999998</v>
      </c>
    </row>
    <row r="4213" spans="1:12" x14ac:dyDescent="0.45">
      <c r="A4213" t="s">
        <v>2051</v>
      </c>
      <c r="B4213">
        <v>2016</v>
      </c>
      <c r="C4213" t="s">
        <v>2006</v>
      </c>
      <c r="D4213">
        <v>0.1578</v>
      </c>
      <c r="E4213">
        <v>0.1578</v>
      </c>
      <c r="F4213">
        <v>0.1578</v>
      </c>
      <c r="G4213">
        <v>0.1578</v>
      </c>
      <c r="H4213">
        <v>0.1578</v>
      </c>
      <c r="I4213">
        <v>0.1578</v>
      </c>
      <c r="J4213">
        <v>0.1578</v>
      </c>
      <c r="K4213">
        <v>0.1578</v>
      </c>
      <c r="L4213">
        <v>0.1578</v>
      </c>
    </row>
    <row r="4214" spans="1:12" x14ac:dyDescent="0.45">
      <c r="A4214" t="s">
        <v>2051</v>
      </c>
      <c r="B4214">
        <v>2016</v>
      </c>
      <c r="C4214" t="s">
        <v>2011</v>
      </c>
      <c r="D4214">
        <v>6.1000000000000004E-3</v>
      </c>
      <c r="E4214">
        <v>6.1000000000000004E-3</v>
      </c>
      <c r="F4214">
        <v>6.1000000000000004E-3</v>
      </c>
      <c r="G4214">
        <v>6.1000000000000004E-3</v>
      </c>
      <c r="H4214">
        <v>6.1000000000000004E-3</v>
      </c>
      <c r="I4214">
        <v>6.1000000000000004E-3</v>
      </c>
      <c r="J4214">
        <v>6.1000000000000004E-3</v>
      </c>
      <c r="K4214">
        <v>6.1000000000000004E-3</v>
      </c>
      <c r="L4214">
        <v>6.1000000000000004E-3</v>
      </c>
    </row>
    <row r="4215" spans="1:12" x14ac:dyDescent="0.45">
      <c r="A4215" t="s">
        <v>2051</v>
      </c>
      <c r="B4215">
        <v>2016</v>
      </c>
      <c r="C4215" t="s">
        <v>2008</v>
      </c>
      <c r="D4215">
        <v>0.13500000000000001</v>
      </c>
      <c r="E4215">
        <v>0.13500000000000001</v>
      </c>
      <c r="F4215">
        <v>0.13500000000000001</v>
      </c>
      <c r="G4215">
        <v>0.13500000000000001</v>
      </c>
      <c r="H4215">
        <v>0.13500000000000001</v>
      </c>
      <c r="I4215">
        <v>0.13500000000000001</v>
      </c>
      <c r="J4215">
        <v>0.13500000000000001</v>
      </c>
      <c r="K4215">
        <v>0.13500000000000001</v>
      </c>
      <c r="L4215">
        <v>0.13500000000000001</v>
      </c>
    </row>
    <row r="4216" spans="1:12" x14ac:dyDescent="0.45">
      <c r="A4216" t="s">
        <v>2052</v>
      </c>
      <c r="B4216">
        <v>2016</v>
      </c>
      <c r="C4216" t="s">
        <v>2007</v>
      </c>
      <c r="D4216">
        <v>8.9099999999999999E-2</v>
      </c>
      <c r="E4216">
        <v>8.9099999999999999E-2</v>
      </c>
      <c r="F4216">
        <v>8.9099999999999999E-2</v>
      </c>
      <c r="G4216">
        <v>8.9099999999999999E-2</v>
      </c>
      <c r="H4216">
        <v>8.9099999999999999E-2</v>
      </c>
      <c r="I4216">
        <v>8.9099999999999999E-2</v>
      </c>
      <c r="J4216">
        <v>8.9099999999999999E-2</v>
      </c>
      <c r="K4216">
        <v>8.9099999999999999E-2</v>
      </c>
      <c r="L4216">
        <v>8.9099999999999999E-2</v>
      </c>
    </row>
    <row r="4217" spans="1:12" x14ac:dyDescent="0.45">
      <c r="A4217" t="s">
        <v>2052</v>
      </c>
      <c r="B4217">
        <v>2016</v>
      </c>
      <c r="C4217" t="s">
        <v>2005</v>
      </c>
      <c r="D4217">
        <v>3.8208000000000002</v>
      </c>
      <c r="E4217">
        <v>3.8208000000000002</v>
      </c>
      <c r="F4217">
        <v>3.8208000000000002</v>
      </c>
      <c r="G4217">
        <v>3.8208000000000002</v>
      </c>
      <c r="H4217">
        <v>3.8208000000000002</v>
      </c>
      <c r="I4217">
        <v>3.8208000000000002</v>
      </c>
      <c r="J4217">
        <v>3.8208000000000002</v>
      </c>
      <c r="K4217">
        <v>3.8208000000000002</v>
      </c>
      <c r="L4217">
        <v>3.8208000000000002</v>
      </c>
    </row>
    <row r="4218" spans="1:12" x14ac:dyDescent="0.45">
      <c r="A4218" t="s">
        <v>2052</v>
      </c>
      <c r="B4218">
        <v>2016</v>
      </c>
      <c r="C4218" t="s">
        <v>2011</v>
      </c>
      <c r="D4218">
        <v>0.05</v>
      </c>
      <c r="E4218">
        <v>0.05</v>
      </c>
      <c r="F4218">
        <v>0.05</v>
      </c>
      <c r="G4218">
        <v>0.05</v>
      </c>
      <c r="H4218">
        <v>0.05</v>
      </c>
      <c r="I4218">
        <v>0.05</v>
      </c>
      <c r="J4218">
        <v>0.05</v>
      </c>
      <c r="K4218">
        <v>0.05</v>
      </c>
      <c r="L4218">
        <v>0.05</v>
      </c>
    </row>
    <row r="4219" spans="1:12" x14ac:dyDescent="0.45">
      <c r="A4219" t="s">
        <v>2052</v>
      </c>
      <c r="B4219">
        <v>2016</v>
      </c>
      <c r="C4219" t="s">
        <v>2006</v>
      </c>
      <c r="D4219">
        <v>1.2697000000000001</v>
      </c>
      <c r="E4219">
        <v>1.2697000000000001</v>
      </c>
      <c r="F4219">
        <v>1.2697000000000001</v>
      </c>
      <c r="G4219">
        <v>1.2697000000000001</v>
      </c>
      <c r="H4219">
        <v>1.2697000000000001</v>
      </c>
      <c r="I4219">
        <v>1.2697000000000001</v>
      </c>
      <c r="J4219">
        <v>1.2697000000000001</v>
      </c>
      <c r="K4219">
        <v>1.2697000000000001</v>
      </c>
      <c r="L4219">
        <v>1.2697000000000001</v>
      </c>
    </row>
    <row r="4220" spans="1:12" x14ac:dyDescent="0.45">
      <c r="A4220" t="s">
        <v>2052</v>
      </c>
      <c r="B4220">
        <v>2016</v>
      </c>
      <c r="C4220" t="s">
        <v>2010</v>
      </c>
      <c r="D4220">
        <v>0.24990000000000001</v>
      </c>
      <c r="E4220">
        <v>0.24990000000000001</v>
      </c>
      <c r="F4220">
        <v>0.24990000000000001</v>
      </c>
      <c r="G4220">
        <v>0.24990000000000001</v>
      </c>
      <c r="H4220">
        <v>0.24990000000000001</v>
      </c>
      <c r="I4220">
        <v>0.24990000000000001</v>
      </c>
      <c r="J4220">
        <v>0.24990000000000001</v>
      </c>
      <c r="K4220">
        <v>0.24990000000000001</v>
      </c>
      <c r="L4220">
        <v>0.24990000000000001</v>
      </c>
    </row>
    <row r="4221" spans="1:12" x14ac:dyDescent="0.45">
      <c r="A4221" t="s">
        <v>2052</v>
      </c>
      <c r="B4221">
        <v>2016</v>
      </c>
      <c r="C4221" t="s">
        <v>2008</v>
      </c>
      <c r="D4221">
        <v>1.1091</v>
      </c>
      <c r="E4221">
        <v>1.1091</v>
      </c>
      <c r="F4221">
        <v>1.1091</v>
      </c>
      <c r="G4221">
        <v>1.1091</v>
      </c>
      <c r="H4221">
        <v>1.1091</v>
      </c>
      <c r="I4221">
        <v>1.1091</v>
      </c>
      <c r="J4221">
        <v>1.1091</v>
      </c>
      <c r="K4221">
        <v>1.1091</v>
      </c>
      <c r="L4221">
        <v>1.1091</v>
      </c>
    </row>
    <row r="4222" spans="1:12" x14ac:dyDescent="0.45">
      <c r="A4222" t="s">
        <v>2052</v>
      </c>
      <c r="B4222">
        <v>2016</v>
      </c>
      <c r="C4222" t="s">
        <v>2009</v>
      </c>
      <c r="D4222">
        <v>1.0529999999999999</v>
      </c>
      <c r="E4222">
        <v>1.0529999999999999</v>
      </c>
      <c r="F4222">
        <v>1.0529999999999999</v>
      </c>
      <c r="G4222">
        <v>1.0529999999999999</v>
      </c>
      <c r="H4222">
        <v>1.0529999999999999</v>
      </c>
      <c r="I4222">
        <v>1.0529999999999999</v>
      </c>
      <c r="J4222">
        <v>1.0529999999999999</v>
      </c>
      <c r="K4222">
        <v>1.0529999999999999</v>
      </c>
      <c r="L4222">
        <v>1.0529999999999999</v>
      </c>
    </row>
    <row r="4223" spans="1:12" x14ac:dyDescent="0.45">
      <c r="A4223" t="s">
        <v>2053</v>
      </c>
      <c r="B4223">
        <v>2016</v>
      </c>
      <c r="C4223" t="s">
        <v>2007</v>
      </c>
      <c r="D4223">
        <v>0.36649999999999999</v>
      </c>
      <c r="E4223">
        <v>0.36649999999999999</v>
      </c>
      <c r="F4223">
        <v>0.36649999999999999</v>
      </c>
      <c r="G4223">
        <v>0.36649999999999999</v>
      </c>
      <c r="H4223">
        <v>0.36649999999999999</v>
      </c>
      <c r="I4223">
        <v>0.36649999999999999</v>
      </c>
      <c r="J4223">
        <v>0.36649999999999999</v>
      </c>
      <c r="K4223">
        <v>0.36649999999999999</v>
      </c>
      <c r="L4223">
        <v>0.36649999999999999</v>
      </c>
    </row>
    <row r="4224" spans="1:12" x14ac:dyDescent="0.45">
      <c r="A4224" t="s">
        <v>2053</v>
      </c>
      <c r="B4224">
        <v>2016</v>
      </c>
      <c r="C4224" t="s">
        <v>2009</v>
      </c>
      <c r="D4224">
        <v>4.0632999999999999</v>
      </c>
      <c r="E4224">
        <v>4.0632999999999999</v>
      </c>
      <c r="F4224">
        <v>4.0632999999999999</v>
      </c>
      <c r="G4224">
        <v>4.0632999999999999</v>
      </c>
      <c r="H4224">
        <v>4.0632999999999999</v>
      </c>
      <c r="I4224">
        <v>4.0632999999999999</v>
      </c>
      <c r="J4224">
        <v>4.0632999999999999</v>
      </c>
      <c r="K4224">
        <v>4.0632999999999999</v>
      </c>
      <c r="L4224">
        <v>4.0632999999999999</v>
      </c>
    </row>
    <row r="4225" spans="1:12" x14ac:dyDescent="0.45">
      <c r="A4225" t="s">
        <v>2053</v>
      </c>
      <c r="B4225">
        <v>2016</v>
      </c>
      <c r="C4225" t="s">
        <v>2008</v>
      </c>
      <c r="D4225">
        <v>4.5646000000000004</v>
      </c>
      <c r="E4225">
        <v>4.5646000000000004</v>
      </c>
      <c r="F4225">
        <v>4.5646000000000004</v>
      </c>
      <c r="G4225">
        <v>4.5646000000000004</v>
      </c>
      <c r="H4225">
        <v>4.5646000000000004</v>
      </c>
      <c r="I4225">
        <v>4.5646000000000004</v>
      </c>
      <c r="J4225">
        <v>4.5646000000000004</v>
      </c>
      <c r="K4225">
        <v>4.5646000000000004</v>
      </c>
      <c r="L4225">
        <v>4.5646000000000004</v>
      </c>
    </row>
    <row r="4226" spans="1:12" x14ac:dyDescent="0.45">
      <c r="A4226" t="s">
        <v>2053</v>
      </c>
      <c r="B4226">
        <v>2016</v>
      </c>
      <c r="C4226" t="s">
        <v>2005</v>
      </c>
      <c r="D4226">
        <v>14.7599</v>
      </c>
      <c r="E4226">
        <v>14.7599</v>
      </c>
      <c r="F4226">
        <v>14.7599</v>
      </c>
      <c r="G4226">
        <v>14.7599</v>
      </c>
      <c r="H4226">
        <v>14.7599</v>
      </c>
      <c r="I4226">
        <v>14.7599</v>
      </c>
      <c r="J4226">
        <v>14.7599</v>
      </c>
      <c r="K4226">
        <v>14.7599</v>
      </c>
      <c r="L4226">
        <v>14.7599</v>
      </c>
    </row>
    <row r="4227" spans="1:12" x14ac:dyDescent="0.45">
      <c r="A4227" t="s">
        <v>2053</v>
      </c>
      <c r="B4227">
        <v>2016</v>
      </c>
      <c r="C4227" t="s">
        <v>2011</v>
      </c>
      <c r="D4227">
        <v>0.2059</v>
      </c>
      <c r="E4227">
        <v>0.2059</v>
      </c>
      <c r="F4227">
        <v>0.2059</v>
      </c>
      <c r="G4227">
        <v>0.2059</v>
      </c>
      <c r="H4227">
        <v>0.2059</v>
      </c>
      <c r="I4227">
        <v>0.2059</v>
      </c>
      <c r="J4227">
        <v>0.2059</v>
      </c>
      <c r="K4227">
        <v>0.2059</v>
      </c>
      <c r="L4227">
        <v>0.2059</v>
      </c>
    </row>
    <row r="4228" spans="1:12" x14ac:dyDescent="0.45">
      <c r="A4228" t="s">
        <v>2053</v>
      </c>
      <c r="B4228">
        <v>2016</v>
      </c>
      <c r="C4228" t="s">
        <v>2006</v>
      </c>
      <c r="D4228">
        <v>4.5311000000000003</v>
      </c>
      <c r="E4228">
        <v>4.5311000000000003</v>
      </c>
      <c r="F4228">
        <v>4.5311000000000003</v>
      </c>
      <c r="G4228">
        <v>4.5311000000000003</v>
      </c>
      <c r="H4228">
        <v>4.5311000000000003</v>
      </c>
      <c r="I4228">
        <v>4.5311000000000003</v>
      </c>
      <c r="J4228">
        <v>4.5311000000000003</v>
      </c>
      <c r="K4228">
        <v>4.5311000000000003</v>
      </c>
      <c r="L4228">
        <v>4.5311000000000003</v>
      </c>
    </row>
    <row r="4229" spans="1:12" x14ac:dyDescent="0.45">
      <c r="A4229" t="s">
        <v>2053</v>
      </c>
      <c r="B4229">
        <v>2016</v>
      </c>
      <c r="C4229" t="s">
        <v>2010</v>
      </c>
      <c r="D4229">
        <v>1.0284</v>
      </c>
      <c r="E4229">
        <v>1.0284</v>
      </c>
      <c r="F4229">
        <v>1.0284</v>
      </c>
      <c r="G4229">
        <v>1.0284</v>
      </c>
      <c r="H4229">
        <v>1.0284</v>
      </c>
      <c r="I4229">
        <v>1.0284</v>
      </c>
      <c r="J4229">
        <v>1.0284</v>
      </c>
      <c r="K4229">
        <v>1.0284</v>
      </c>
      <c r="L4229">
        <v>1.0284</v>
      </c>
    </row>
    <row r="4230" spans="1:12" x14ac:dyDescent="0.45">
      <c r="A4230" t="s">
        <v>2054</v>
      </c>
      <c r="B4230">
        <v>2016</v>
      </c>
      <c r="C4230" t="s">
        <v>2007</v>
      </c>
      <c r="D4230">
        <v>3.8300000000000001E-2</v>
      </c>
      <c r="E4230">
        <v>3.8300000000000001E-2</v>
      </c>
      <c r="F4230">
        <v>3.8300000000000001E-2</v>
      </c>
      <c r="G4230">
        <v>3.8300000000000001E-2</v>
      </c>
      <c r="H4230">
        <v>3.8300000000000001E-2</v>
      </c>
      <c r="I4230">
        <v>3.8300000000000001E-2</v>
      </c>
      <c r="J4230">
        <v>3.8300000000000001E-2</v>
      </c>
      <c r="K4230">
        <v>3.8300000000000001E-2</v>
      </c>
      <c r="L4230">
        <v>3.8300000000000001E-2</v>
      </c>
    </row>
    <row r="4231" spans="1:12" x14ac:dyDescent="0.45">
      <c r="A4231" t="s">
        <v>2054</v>
      </c>
      <c r="B4231">
        <v>2016</v>
      </c>
      <c r="C4231" t="s">
        <v>2005</v>
      </c>
      <c r="D4231">
        <v>1.4886999999999999</v>
      </c>
      <c r="E4231">
        <v>1.4886999999999999</v>
      </c>
      <c r="F4231">
        <v>1.4886999999999999</v>
      </c>
      <c r="G4231">
        <v>1.4886999999999999</v>
      </c>
      <c r="H4231">
        <v>1.4886999999999999</v>
      </c>
      <c r="I4231">
        <v>1.4886999999999999</v>
      </c>
      <c r="J4231">
        <v>1.4886999999999999</v>
      </c>
      <c r="K4231">
        <v>1.4886999999999999</v>
      </c>
      <c r="L4231">
        <v>1.4886999999999999</v>
      </c>
    </row>
    <row r="4232" spans="1:12" x14ac:dyDescent="0.45">
      <c r="A4232" t="s">
        <v>2054</v>
      </c>
      <c r="B4232">
        <v>2016</v>
      </c>
      <c r="C4232" t="s">
        <v>2008</v>
      </c>
      <c r="D4232">
        <v>0.47749999999999998</v>
      </c>
      <c r="E4232">
        <v>0.47749999999999998</v>
      </c>
      <c r="F4232">
        <v>0.47749999999999998</v>
      </c>
      <c r="G4232">
        <v>0.47749999999999998</v>
      </c>
      <c r="H4232">
        <v>0.47749999999999998</v>
      </c>
      <c r="I4232">
        <v>0.47749999999999998</v>
      </c>
      <c r="J4232">
        <v>0.47749999999999998</v>
      </c>
      <c r="K4232">
        <v>0.47749999999999998</v>
      </c>
      <c r="L4232">
        <v>0.47749999999999998</v>
      </c>
    </row>
    <row r="4233" spans="1:12" x14ac:dyDescent="0.45">
      <c r="A4233" t="s">
        <v>2054</v>
      </c>
      <c r="B4233">
        <v>2016</v>
      </c>
      <c r="C4233" t="s">
        <v>2010</v>
      </c>
      <c r="D4233">
        <v>0.1076</v>
      </c>
      <c r="E4233">
        <v>0.1076</v>
      </c>
      <c r="F4233">
        <v>0.1076</v>
      </c>
      <c r="G4233">
        <v>0.1076</v>
      </c>
      <c r="H4233">
        <v>0.1076</v>
      </c>
      <c r="I4233">
        <v>0.1076</v>
      </c>
      <c r="J4233">
        <v>0.1076</v>
      </c>
      <c r="K4233">
        <v>0.1076</v>
      </c>
      <c r="L4233">
        <v>0.1076</v>
      </c>
    </row>
    <row r="4234" spans="1:12" x14ac:dyDescent="0.45">
      <c r="A4234" t="s">
        <v>2054</v>
      </c>
      <c r="B4234">
        <v>2016</v>
      </c>
      <c r="C4234" t="s">
        <v>2006</v>
      </c>
      <c r="D4234">
        <v>0.49469999999999997</v>
      </c>
      <c r="E4234">
        <v>0.49469999999999997</v>
      </c>
      <c r="F4234">
        <v>0.49469999999999997</v>
      </c>
      <c r="G4234">
        <v>0.49469999999999997</v>
      </c>
      <c r="H4234">
        <v>0.49469999999999997</v>
      </c>
      <c r="I4234">
        <v>0.49469999999999997</v>
      </c>
      <c r="J4234">
        <v>0.49469999999999997</v>
      </c>
      <c r="K4234">
        <v>0.49469999999999997</v>
      </c>
      <c r="L4234">
        <v>0.49469999999999997</v>
      </c>
    </row>
    <row r="4235" spans="1:12" x14ac:dyDescent="0.45">
      <c r="A4235" t="s">
        <v>2054</v>
      </c>
      <c r="B4235">
        <v>2016</v>
      </c>
      <c r="C4235" t="s">
        <v>2011</v>
      </c>
      <c r="D4235">
        <v>2.1499999999999998E-2</v>
      </c>
      <c r="E4235">
        <v>2.1499999999999998E-2</v>
      </c>
      <c r="F4235">
        <v>2.1499999999999998E-2</v>
      </c>
      <c r="G4235">
        <v>2.1499999999999998E-2</v>
      </c>
      <c r="H4235">
        <v>2.1499999999999998E-2</v>
      </c>
      <c r="I4235">
        <v>2.1499999999999998E-2</v>
      </c>
      <c r="J4235">
        <v>2.1499999999999998E-2</v>
      </c>
      <c r="K4235">
        <v>2.1499999999999998E-2</v>
      </c>
      <c r="L4235">
        <v>2.1499999999999998E-2</v>
      </c>
    </row>
    <row r="4236" spans="1:12" x14ac:dyDescent="0.45">
      <c r="A4236" t="s">
        <v>2054</v>
      </c>
      <c r="B4236">
        <v>2016</v>
      </c>
      <c r="C4236" t="s">
        <v>2009</v>
      </c>
      <c r="D4236">
        <v>0.34910000000000002</v>
      </c>
      <c r="E4236">
        <v>0.34910000000000002</v>
      </c>
      <c r="F4236">
        <v>0.34910000000000002</v>
      </c>
      <c r="G4236">
        <v>0.34910000000000002</v>
      </c>
      <c r="H4236">
        <v>0.34910000000000002</v>
      </c>
      <c r="I4236">
        <v>0.34910000000000002</v>
      </c>
      <c r="J4236">
        <v>0.34910000000000002</v>
      </c>
      <c r="K4236">
        <v>0.34910000000000002</v>
      </c>
      <c r="L4236">
        <v>0.34910000000000002</v>
      </c>
    </row>
    <row r="4237" spans="1:12" x14ac:dyDescent="0.45">
      <c r="A4237" t="s">
        <v>2055</v>
      </c>
      <c r="B4237">
        <v>2016</v>
      </c>
      <c r="C4237" t="s">
        <v>2011</v>
      </c>
      <c r="D4237">
        <v>5.1999999999999998E-3</v>
      </c>
      <c r="E4237">
        <v>5.1999999999999998E-3</v>
      </c>
      <c r="F4237">
        <v>5.1999999999999998E-3</v>
      </c>
      <c r="G4237">
        <v>5.1999999999999998E-3</v>
      </c>
      <c r="H4237">
        <v>5.1999999999999998E-3</v>
      </c>
      <c r="I4237">
        <v>5.1999999999999998E-3</v>
      </c>
      <c r="J4237">
        <v>5.1999999999999998E-3</v>
      </c>
      <c r="K4237">
        <v>5.1999999999999998E-3</v>
      </c>
      <c r="L4237">
        <v>5.1999999999999998E-3</v>
      </c>
    </row>
    <row r="4238" spans="1:12" x14ac:dyDescent="0.45">
      <c r="A4238" t="s">
        <v>2055</v>
      </c>
      <c r="B4238">
        <v>2016</v>
      </c>
      <c r="C4238" t="s">
        <v>2007</v>
      </c>
      <c r="D4238">
        <v>9.1999999999999998E-3</v>
      </c>
      <c r="E4238">
        <v>9.1999999999999998E-3</v>
      </c>
      <c r="F4238">
        <v>9.1999999999999998E-3</v>
      </c>
      <c r="G4238">
        <v>9.1999999999999998E-3</v>
      </c>
      <c r="H4238">
        <v>9.1999999999999998E-3</v>
      </c>
      <c r="I4238">
        <v>9.1999999999999998E-3</v>
      </c>
      <c r="J4238">
        <v>9.1999999999999998E-3</v>
      </c>
      <c r="K4238">
        <v>9.1999999999999998E-3</v>
      </c>
      <c r="L4238">
        <v>9.1999999999999998E-3</v>
      </c>
    </row>
    <row r="4239" spans="1:12" x14ac:dyDescent="0.45">
      <c r="A4239" t="s">
        <v>2055</v>
      </c>
      <c r="B4239">
        <v>2016</v>
      </c>
      <c r="C4239" t="s">
        <v>2005</v>
      </c>
      <c r="D4239">
        <v>0.37019999999999997</v>
      </c>
      <c r="E4239">
        <v>0.37019999999999997</v>
      </c>
      <c r="F4239">
        <v>0.37019999999999997</v>
      </c>
      <c r="G4239">
        <v>0.37019999999999997</v>
      </c>
      <c r="H4239">
        <v>0.37019999999999997</v>
      </c>
      <c r="I4239">
        <v>0.37019999999999997</v>
      </c>
      <c r="J4239">
        <v>0.37019999999999997</v>
      </c>
      <c r="K4239">
        <v>0.37019999999999997</v>
      </c>
      <c r="L4239">
        <v>0.37019999999999997</v>
      </c>
    </row>
    <row r="4240" spans="1:12" x14ac:dyDescent="0.45">
      <c r="A4240" t="s">
        <v>2055</v>
      </c>
      <c r="B4240">
        <v>2016</v>
      </c>
      <c r="C4240" t="s">
        <v>2009</v>
      </c>
      <c r="D4240">
        <v>8.8099999999999998E-2</v>
      </c>
      <c r="E4240">
        <v>8.8099999999999998E-2</v>
      </c>
      <c r="F4240">
        <v>8.8099999999999998E-2</v>
      </c>
      <c r="G4240">
        <v>8.8099999999999998E-2</v>
      </c>
      <c r="H4240">
        <v>8.8099999999999998E-2</v>
      </c>
      <c r="I4240">
        <v>8.8099999999999998E-2</v>
      </c>
      <c r="J4240">
        <v>8.8099999999999998E-2</v>
      </c>
      <c r="K4240">
        <v>8.8099999999999998E-2</v>
      </c>
      <c r="L4240">
        <v>8.8099999999999998E-2</v>
      </c>
    </row>
    <row r="4241" spans="1:12" x14ac:dyDescent="0.45">
      <c r="A4241" t="s">
        <v>2055</v>
      </c>
      <c r="B4241">
        <v>2016</v>
      </c>
      <c r="C4241" t="s">
        <v>2010</v>
      </c>
      <c r="D4241">
        <v>2.58E-2</v>
      </c>
      <c r="E4241">
        <v>2.58E-2</v>
      </c>
      <c r="F4241">
        <v>2.58E-2</v>
      </c>
      <c r="G4241">
        <v>2.58E-2</v>
      </c>
      <c r="H4241">
        <v>2.58E-2</v>
      </c>
      <c r="I4241">
        <v>2.58E-2</v>
      </c>
      <c r="J4241">
        <v>2.58E-2</v>
      </c>
      <c r="K4241">
        <v>2.58E-2</v>
      </c>
      <c r="L4241">
        <v>2.58E-2</v>
      </c>
    </row>
    <row r="4242" spans="1:12" x14ac:dyDescent="0.45">
      <c r="A4242" t="s">
        <v>2055</v>
      </c>
      <c r="B4242">
        <v>2016</v>
      </c>
      <c r="C4242" t="s">
        <v>2008</v>
      </c>
      <c r="D4242">
        <v>0.1145</v>
      </c>
      <c r="E4242">
        <v>0.1145</v>
      </c>
      <c r="F4242">
        <v>0.1145</v>
      </c>
      <c r="G4242">
        <v>0.1145</v>
      </c>
      <c r="H4242">
        <v>0.1145</v>
      </c>
      <c r="I4242">
        <v>0.1145</v>
      </c>
      <c r="J4242">
        <v>0.1145</v>
      </c>
      <c r="K4242">
        <v>0.1145</v>
      </c>
      <c r="L4242">
        <v>0.1145</v>
      </c>
    </row>
    <row r="4243" spans="1:12" x14ac:dyDescent="0.45">
      <c r="A4243" t="s">
        <v>2055</v>
      </c>
      <c r="B4243">
        <v>2016</v>
      </c>
      <c r="C4243" t="s">
        <v>2006</v>
      </c>
      <c r="D4243">
        <v>0.1273</v>
      </c>
      <c r="E4243">
        <v>0.1273</v>
      </c>
      <c r="F4243">
        <v>0.1273</v>
      </c>
      <c r="G4243">
        <v>0.1273</v>
      </c>
      <c r="H4243">
        <v>0.1273</v>
      </c>
      <c r="I4243">
        <v>0.1273</v>
      </c>
      <c r="J4243">
        <v>0.1273</v>
      </c>
      <c r="K4243">
        <v>0.1273</v>
      </c>
      <c r="L4243">
        <v>0.1273</v>
      </c>
    </row>
    <row r="4244" spans="1:12" x14ac:dyDescent="0.45">
      <c r="A4244" t="s">
        <v>2056</v>
      </c>
      <c r="B4244">
        <v>2016</v>
      </c>
      <c r="C4244" t="s">
        <v>2011</v>
      </c>
      <c r="D4244">
        <v>6.5299999999999997E-2</v>
      </c>
      <c r="E4244">
        <v>6.5299999999999997E-2</v>
      </c>
      <c r="F4244">
        <v>6.5299999999999997E-2</v>
      </c>
      <c r="G4244">
        <v>6.5299999999999997E-2</v>
      </c>
      <c r="H4244">
        <v>6.5299999999999997E-2</v>
      </c>
      <c r="I4244">
        <v>6.5299999999999997E-2</v>
      </c>
      <c r="J4244">
        <v>6.5299999999999997E-2</v>
      </c>
      <c r="K4244">
        <v>6.5299999999999997E-2</v>
      </c>
      <c r="L4244">
        <v>6.5299999999999997E-2</v>
      </c>
    </row>
    <row r="4245" spans="1:12" x14ac:dyDescent="0.45">
      <c r="A4245" t="s">
        <v>2056</v>
      </c>
      <c r="B4245">
        <v>2016</v>
      </c>
      <c r="C4245" t="s">
        <v>2008</v>
      </c>
      <c r="D4245">
        <v>1.4475</v>
      </c>
      <c r="E4245">
        <v>1.4475</v>
      </c>
      <c r="F4245">
        <v>1.4475</v>
      </c>
      <c r="G4245">
        <v>1.4475</v>
      </c>
      <c r="H4245">
        <v>1.4475</v>
      </c>
      <c r="I4245">
        <v>1.4475</v>
      </c>
      <c r="J4245">
        <v>1.4475</v>
      </c>
      <c r="K4245">
        <v>1.4475</v>
      </c>
      <c r="L4245">
        <v>1.4475</v>
      </c>
    </row>
    <row r="4246" spans="1:12" x14ac:dyDescent="0.45">
      <c r="A4246" t="s">
        <v>2056</v>
      </c>
      <c r="B4246">
        <v>2016</v>
      </c>
      <c r="C4246" t="s">
        <v>2007</v>
      </c>
      <c r="D4246">
        <v>0.1162</v>
      </c>
      <c r="E4246">
        <v>0.1162</v>
      </c>
      <c r="F4246">
        <v>0.1162</v>
      </c>
      <c r="G4246">
        <v>0.1162</v>
      </c>
      <c r="H4246">
        <v>0.1162</v>
      </c>
      <c r="I4246">
        <v>0.1162</v>
      </c>
      <c r="J4246">
        <v>0.1162</v>
      </c>
      <c r="K4246">
        <v>0.1162</v>
      </c>
      <c r="L4246">
        <v>0.1162</v>
      </c>
    </row>
    <row r="4247" spans="1:12" x14ac:dyDescent="0.45">
      <c r="A4247" t="s">
        <v>2056</v>
      </c>
      <c r="B4247">
        <v>2016</v>
      </c>
      <c r="C4247" t="s">
        <v>2009</v>
      </c>
      <c r="D4247">
        <v>1.304</v>
      </c>
      <c r="E4247">
        <v>1.304</v>
      </c>
      <c r="F4247">
        <v>1.304</v>
      </c>
      <c r="G4247">
        <v>1.304</v>
      </c>
      <c r="H4247">
        <v>1.304</v>
      </c>
      <c r="I4247">
        <v>1.304</v>
      </c>
      <c r="J4247">
        <v>1.304</v>
      </c>
      <c r="K4247">
        <v>1.304</v>
      </c>
      <c r="L4247">
        <v>1.304</v>
      </c>
    </row>
    <row r="4248" spans="1:12" x14ac:dyDescent="0.45">
      <c r="A4248" t="s">
        <v>2056</v>
      </c>
      <c r="B4248">
        <v>2016</v>
      </c>
      <c r="C4248" t="s">
        <v>2006</v>
      </c>
      <c r="D4248">
        <v>1.5289999999999999</v>
      </c>
      <c r="E4248">
        <v>1.5289999999999999</v>
      </c>
      <c r="F4248">
        <v>1.5289999999999999</v>
      </c>
      <c r="G4248">
        <v>1.5289999999999999</v>
      </c>
      <c r="H4248">
        <v>1.5289999999999999</v>
      </c>
      <c r="I4248">
        <v>1.5289999999999999</v>
      </c>
      <c r="J4248">
        <v>1.5289999999999999</v>
      </c>
      <c r="K4248">
        <v>1.5289999999999999</v>
      </c>
      <c r="L4248">
        <v>1.5289999999999999</v>
      </c>
    </row>
    <row r="4249" spans="1:12" x14ac:dyDescent="0.45">
      <c r="A4249" t="s">
        <v>2056</v>
      </c>
      <c r="B4249">
        <v>2016</v>
      </c>
      <c r="C4249" t="s">
        <v>2005</v>
      </c>
      <c r="D4249">
        <v>4.7881</v>
      </c>
      <c r="E4249">
        <v>4.7881</v>
      </c>
      <c r="F4249">
        <v>4.7881</v>
      </c>
      <c r="G4249">
        <v>4.7881</v>
      </c>
      <c r="H4249">
        <v>4.7881</v>
      </c>
      <c r="I4249">
        <v>4.7881</v>
      </c>
      <c r="J4249">
        <v>4.7881</v>
      </c>
      <c r="K4249">
        <v>4.7881</v>
      </c>
      <c r="L4249">
        <v>4.7881</v>
      </c>
    </row>
    <row r="4250" spans="1:12" x14ac:dyDescent="0.45">
      <c r="A4250" t="s">
        <v>2056</v>
      </c>
      <c r="B4250">
        <v>2016</v>
      </c>
      <c r="C4250" t="s">
        <v>2010</v>
      </c>
      <c r="D4250">
        <v>0.3261</v>
      </c>
      <c r="E4250">
        <v>0.3261</v>
      </c>
      <c r="F4250">
        <v>0.3261</v>
      </c>
      <c r="G4250">
        <v>0.3261</v>
      </c>
      <c r="H4250">
        <v>0.3261</v>
      </c>
      <c r="I4250">
        <v>0.3261</v>
      </c>
      <c r="J4250">
        <v>0.3261</v>
      </c>
      <c r="K4250">
        <v>0.3261</v>
      </c>
      <c r="L4250">
        <v>0.3261</v>
      </c>
    </row>
    <row r="4251" spans="1:12" x14ac:dyDescent="0.45">
      <c r="A4251" t="s">
        <v>2057</v>
      </c>
      <c r="B4251">
        <v>2016</v>
      </c>
      <c r="C4251" t="s">
        <v>2005</v>
      </c>
      <c r="D4251">
        <v>3.4142999999999999</v>
      </c>
      <c r="E4251">
        <v>3.4142999999999999</v>
      </c>
      <c r="F4251">
        <v>3.4142999999999999</v>
      </c>
      <c r="G4251">
        <v>3.4142999999999999</v>
      </c>
      <c r="H4251">
        <v>3.4142999999999999</v>
      </c>
      <c r="I4251">
        <v>3.4142999999999999</v>
      </c>
      <c r="J4251">
        <v>3.4142999999999999</v>
      </c>
      <c r="K4251">
        <v>3.4142999999999999</v>
      </c>
      <c r="L4251">
        <v>3.4142999999999999</v>
      </c>
    </row>
    <row r="4252" spans="1:12" x14ac:dyDescent="0.45">
      <c r="A4252" t="s">
        <v>2057</v>
      </c>
      <c r="B4252">
        <v>2016</v>
      </c>
      <c r="C4252" t="s">
        <v>2011</v>
      </c>
      <c r="D4252">
        <v>5.4800000000000001E-2</v>
      </c>
      <c r="E4252">
        <v>5.4800000000000001E-2</v>
      </c>
      <c r="F4252">
        <v>5.4800000000000001E-2</v>
      </c>
      <c r="G4252">
        <v>5.4800000000000001E-2</v>
      </c>
      <c r="H4252">
        <v>5.4800000000000001E-2</v>
      </c>
      <c r="I4252">
        <v>5.4800000000000001E-2</v>
      </c>
      <c r="J4252">
        <v>5.4800000000000001E-2</v>
      </c>
      <c r="K4252">
        <v>5.4800000000000001E-2</v>
      </c>
      <c r="L4252">
        <v>5.4800000000000001E-2</v>
      </c>
    </row>
    <row r="4253" spans="1:12" x14ac:dyDescent="0.45">
      <c r="A4253" t="s">
        <v>2057</v>
      </c>
      <c r="B4253">
        <v>2016</v>
      </c>
      <c r="C4253" t="s">
        <v>2009</v>
      </c>
      <c r="D4253">
        <v>0.67710000000000004</v>
      </c>
      <c r="E4253">
        <v>0.67710000000000004</v>
      </c>
      <c r="F4253">
        <v>0.67710000000000004</v>
      </c>
      <c r="G4253">
        <v>0.67710000000000004</v>
      </c>
      <c r="H4253">
        <v>0.67710000000000004</v>
      </c>
      <c r="I4253">
        <v>0.67710000000000004</v>
      </c>
      <c r="J4253">
        <v>0.67710000000000004</v>
      </c>
      <c r="K4253">
        <v>0.67710000000000004</v>
      </c>
      <c r="L4253">
        <v>0.67710000000000004</v>
      </c>
    </row>
    <row r="4254" spans="1:12" x14ac:dyDescent="0.45">
      <c r="A4254" t="s">
        <v>2057</v>
      </c>
      <c r="B4254">
        <v>2016</v>
      </c>
      <c r="C4254" t="s">
        <v>2006</v>
      </c>
      <c r="D4254">
        <v>1.0960000000000001</v>
      </c>
      <c r="E4254">
        <v>1.0960000000000001</v>
      </c>
      <c r="F4254">
        <v>1.0960000000000001</v>
      </c>
      <c r="G4254">
        <v>1.0960000000000001</v>
      </c>
      <c r="H4254">
        <v>1.0960000000000001</v>
      </c>
      <c r="I4254">
        <v>1.0960000000000001</v>
      </c>
      <c r="J4254">
        <v>1.0960000000000001</v>
      </c>
      <c r="K4254">
        <v>1.0960000000000001</v>
      </c>
      <c r="L4254">
        <v>1.0960000000000001</v>
      </c>
    </row>
    <row r="4255" spans="1:12" x14ac:dyDescent="0.45">
      <c r="A4255" t="s">
        <v>2057</v>
      </c>
      <c r="B4255">
        <v>2016</v>
      </c>
      <c r="C4255" t="s">
        <v>2010</v>
      </c>
      <c r="D4255">
        <v>0.27379999999999999</v>
      </c>
      <c r="E4255">
        <v>0.27379999999999999</v>
      </c>
      <c r="F4255">
        <v>0.27379999999999999</v>
      </c>
      <c r="G4255">
        <v>0.27379999999999999</v>
      </c>
      <c r="H4255">
        <v>0.27379999999999999</v>
      </c>
      <c r="I4255">
        <v>0.27379999999999999</v>
      </c>
      <c r="J4255">
        <v>0.27379999999999999</v>
      </c>
      <c r="K4255">
        <v>0.27379999999999999</v>
      </c>
      <c r="L4255">
        <v>0.27379999999999999</v>
      </c>
    </row>
    <row r="4256" spans="1:12" x14ac:dyDescent="0.45">
      <c r="A4256" t="s">
        <v>2057</v>
      </c>
      <c r="B4256">
        <v>2016</v>
      </c>
      <c r="C4256" t="s">
        <v>2007</v>
      </c>
      <c r="D4256">
        <v>9.7600000000000006E-2</v>
      </c>
      <c r="E4256">
        <v>9.7600000000000006E-2</v>
      </c>
      <c r="F4256">
        <v>9.7600000000000006E-2</v>
      </c>
      <c r="G4256">
        <v>9.7600000000000006E-2</v>
      </c>
      <c r="H4256">
        <v>9.7600000000000006E-2</v>
      </c>
      <c r="I4256">
        <v>9.7600000000000006E-2</v>
      </c>
      <c r="J4256">
        <v>9.7600000000000006E-2</v>
      </c>
      <c r="K4256">
        <v>9.7600000000000006E-2</v>
      </c>
      <c r="L4256">
        <v>9.7600000000000006E-2</v>
      </c>
    </row>
    <row r="4257" spans="1:12" x14ac:dyDescent="0.45">
      <c r="A4257" t="s">
        <v>2057</v>
      </c>
      <c r="B4257">
        <v>2016</v>
      </c>
      <c r="C4257" t="s">
        <v>2008</v>
      </c>
      <c r="D4257">
        <v>1.2151000000000001</v>
      </c>
      <c r="E4257">
        <v>1.2151000000000001</v>
      </c>
      <c r="F4257">
        <v>1.2151000000000001</v>
      </c>
      <c r="G4257">
        <v>1.2151000000000001</v>
      </c>
      <c r="H4257">
        <v>1.2151000000000001</v>
      </c>
      <c r="I4257">
        <v>1.2151000000000001</v>
      </c>
      <c r="J4257">
        <v>1.2151000000000001</v>
      </c>
      <c r="K4257">
        <v>1.2151000000000001</v>
      </c>
      <c r="L4257">
        <v>1.2151000000000001</v>
      </c>
    </row>
    <row r="4258" spans="1:12" x14ac:dyDescent="0.45">
      <c r="A4258" t="s">
        <v>2058</v>
      </c>
      <c r="B4258">
        <v>2016</v>
      </c>
      <c r="C4258" t="s">
        <v>2009</v>
      </c>
      <c r="D4258">
        <v>9.9099999999999994E-2</v>
      </c>
      <c r="E4258">
        <v>9.9099999999999994E-2</v>
      </c>
      <c r="F4258">
        <v>9.9099999999999994E-2</v>
      </c>
      <c r="G4258">
        <v>9.9099999999999994E-2</v>
      </c>
      <c r="H4258">
        <v>9.9099999999999994E-2</v>
      </c>
      <c r="I4258">
        <v>9.9099999999999994E-2</v>
      </c>
      <c r="J4258">
        <v>9.9099999999999994E-2</v>
      </c>
      <c r="K4258">
        <v>9.9099999999999994E-2</v>
      </c>
      <c r="L4258">
        <v>9.9099999999999994E-2</v>
      </c>
    </row>
    <row r="4259" spans="1:12" x14ac:dyDescent="0.45">
      <c r="A4259" t="s">
        <v>2058</v>
      </c>
      <c r="B4259">
        <v>2016</v>
      </c>
      <c r="C4259" t="s">
        <v>2011</v>
      </c>
      <c r="D4259">
        <v>3.8E-3</v>
      </c>
      <c r="E4259">
        <v>3.8E-3</v>
      </c>
      <c r="F4259">
        <v>3.8E-3</v>
      </c>
      <c r="G4259">
        <v>3.8E-3</v>
      </c>
      <c r="H4259">
        <v>3.8E-3</v>
      </c>
      <c r="I4259">
        <v>3.8E-3</v>
      </c>
      <c r="J4259">
        <v>3.8E-3</v>
      </c>
      <c r="K4259">
        <v>3.8E-3</v>
      </c>
      <c r="L4259">
        <v>3.8E-3</v>
      </c>
    </row>
    <row r="4260" spans="1:12" x14ac:dyDescent="0.45">
      <c r="A4260" t="s">
        <v>2058</v>
      </c>
      <c r="B4260">
        <v>2016</v>
      </c>
      <c r="C4260" t="s">
        <v>2005</v>
      </c>
      <c r="D4260">
        <v>0.29220000000000002</v>
      </c>
      <c r="E4260">
        <v>0.29220000000000002</v>
      </c>
      <c r="F4260">
        <v>0.29220000000000002</v>
      </c>
      <c r="G4260">
        <v>0.29220000000000002</v>
      </c>
      <c r="H4260">
        <v>0.29220000000000002</v>
      </c>
      <c r="I4260">
        <v>0.29220000000000002</v>
      </c>
      <c r="J4260">
        <v>0.29220000000000002</v>
      </c>
      <c r="K4260">
        <v>0.29220000000000002</v>
      </c>
      <c r="L4260">
        <v>0.29220000000000002</v>
      </c>
    </row>
    <row r="4261" spans="1:12" x14ac:dyDescent="0.45">
      <c r="A4261" t="s">
        <v>2058</v>
      </c>
      <c r="B4261">
        <v>2016</v>
      </c>
      <c r="C4261" t="s">
        <v>2010</v>
      </c>
      <c r="D4261">
        <v>1.9099999999999999E-2</v>
      </c>
      <c r="E4261">
        <v>1.9099999999999999E-2</v>
      </c>
      <c r="F4261">
        <v>1.9099999999999999E-2</v>
      </c>
      <c r="G4261">
        <v>1.9099999999999999E-2</v>
      </c>
      <c r="H4261">
        <v>1.9099999999999999E-2</v>
      </c>
      <c r="I4261">
        <v>1.9099999999999999E-2</v>
      </c>
      <c r="J4261">
        <v>1.9099999999999999E-2</v>
      </c>
      <c r="K4261">
        <v>1.9099999999999999E-2</v>
      </c>
      <c r="L4261">
        <v>1.9099999999999999E-2</v>
      </c>
    </row>
    <row r="4262" spans="1:12" x14ac:dyDescent="0.45">
      <c r="A4262" t="s">
        <v>2058</v>
      </c>
      <c r="B4262">
        <v>2016</v>
      </c>
      <c r="C4262" t="s">
        <v>2006</v>
      </c>
      <c r="D4262">
        <v>7.85E-2</v>
      </c>
      <c r="E4262">
        <v>7.85E-2</v>
      </c>
      <c r="F4262">
        <v>7.85E-2</v>
      </c>
      <c r="G4262">
        <v>7.85E-2</v>
      </c>
      <c r="H4262">
        <v>7.85E-2</v>
      </c>
      <c r="I4262">
        <v>7.85E-2</v>
      </c>
      <c r="J4262">
        <v>7.85E-2</v>
      </c>
      <c r="K4262">
        <v>7.85E-2</v>
      </c>
      <c r="L4262">
        <v>7.85E-2</v>
      </c>
    </row>
    <row r="4263" spans="1:12" x14ac:dyDescent="0.45">
      <c r="A4263" t="s">
        <v>2058</v>
      </c>
      <c r="B4263">
        <v>2016</v>
      </c>
      <c r="C4263" t="s">
        <v>2007</v>
      </c>
      <c r="D4263">
        <v>6.7999999999999996E-3</v>
      </c>
      <c r="E4263">
        <v>6.7999999999999996E-3</v>
      </c>
      <c r="F4263">
        <v>6.7999999999999996E-3</v>
      </c>
      <c r="G4263">
        <v>6.7999999999999996E-3</v>
      </c>
      <c r="H4263">
        <v>6.7999999999999996E-3</v>
      </c>
      <c r="I4263">
        <v>6.7999999999999996E-3</v>
      </c>
      <c r="J4263">
        <v>6.7999999999999996E-3</v>
      </c>
      <c r="K4263">
        <v>6.7999999999999996E-3</v>
      </c>
      <c r="L4263">
        <v>6.7999999999999996E-3</v>
      </c>
    </row>
    <row r="4264" spans="1:12" x14ac:dyDescent="0.45">
      <c r="A4264" t="s">
        <v>2058</v>
      </c>
      <c r="B4264">
        <v>2016</v>
      </c>
      <c r="C4264" t="s">
        <v>2008</v>
      </c>
      <c r="D4264">
        <v>8.48E-2</v>
      </c>
      <c r="E4264">
        <v>8.48E-2</v>
      </c>
      <c r="F4264">
        <v>8.48E-2</v>
      </c>
      <c r="G4264">
        <v>8.48E-2</v>
      </c>
      <c r="H4264">
        <v>8.48E-2</v>
      </c>
      <c r="I4264">
        <v>8.48E-2</v>
      </c>
      <c r="J4264">
        <v>8.48E-2</v>
      </c>
      <c r="K4264">
        <v>8.48E-2</v>
      </c>
      <c r="L4264">
        <v>8.48E-2</v>
      </c>
    </row>
    <row r="4265" spans="1:12" x14ac:dyDescent="0.45">
      <c r="A4265" t="s">
        <v>2059</v>
      </c>
      <c r="B4265">
        <v>2016</v>
      </c>
      <c r="C4265" t="s">
        <v>2009</v>
      </c>
      <c r="D4265">
        <v>0.30890000000000001</v>
      </c>
      <c r="E4265">
        <v>0.30890000000000001</v>
      </c>
      <c r="F4265">
        <v>0.30890000000000001</v>
      </c>
      <c r="G4265">
        <v>0.30890000000000001</v>
      </c>
      <c r="H4265">
        <v>0.30890000000000001</v>
      </c>
      <c r="I4265">
        <v>0.30890000000000001</v>
      </c>
      <c r="J4265">
        <v>0.30890000000000001</v>
      </c>
      <c r="K4265">
        <v>0.30890000000000001</v>
      </c>
      <c r="L4265">
        <v>0.30890000000000001</v>
      </c>
    </row>
    <row r="4266" spans="1:12" x14ac:dyDescent="0.45">
      <c r="A4266" t="s">
        <v>2059</v>
      </c>
      <c r="B4266">
        <v>2016</v>
      </c>
      <c r="C4266" t="s">
        <v>2010</v>
      </c>
      <c r="D4266">
        <v>6.93E-2</v>
      </c>
      <c r="E4266">
        <v>6.93E-2</v>
      </c>
      <c r="F4266">
        <v>6.93E-2</v>
      </c>
      <c r="G4266">
        <v>6.93E-2</v>
      </c>
      <c r="H4266">
        <v>6.93E-2</v>
      </c>
      <c r="I4266">
        <v>6.93E-2</v>
      </c>
      <c r="J4266">
        <v>6.93E-2</v>
      </c>
      <c r="K4266">
        <v>6.93E-2</v>
      </c>
      <c r="L4266">
        <v>6.93E-2</v>
      </c>
    </row>
    <row r="4267" spans="1:12" x14ac:dyDescent="0.45">
      <c r="A4267" t="s">
        <v>2059</v>
      </c>
      <c r="B4267">
        <v>2016</v>
      </c>
      <c r="C4267" t="s">
        <v>2011</v>
      </c>
      <c r="D4267">
        <v>1.3899999999999999E-2</v>
      </c>
      <c r="E4267">
        <v>1.3899999999999999E-2</v>
      </c>
      <c r="F4267">
        <v>1.3899999999999999E-2</v>
      </c>
      <c r="G4267">
        <v>1.3899999999999999E-2</v>
      </c>
      <c r="H4267">
        <v>1.3899999999999999E-2</v>
      </c>
      <c r="I4267">
        <v>1.3899999999999999E-2</v>
      </c>
      <c r="J4267">
        <v>1.3899999999999999E-2</v>
      </c>
      <c r="K4267">
        <v>1.3899999999999999E-2</v>
      </c>
      <c r="L4267">
        <v>1.3899999999999999E-2</v>
      </c>
    </row>
    <row r="4268" spans="1:12" x14ac:dyDescent="0.45">
      <c r="A4268" t="s">
        <v>2059</v>
      </c>
      <c r="B4268">
        <v>2016</v>
      </c>
      <c r="C4268" t="s">
        <v>2005</v>
      </c>
      <c r="D4268">
        <v>1.0472999999999999</v>
      </c>
      <c r="E4268">
        <v>1.0472999999999999</v>
      </c>
      <c r="F4268">
        <v>1.0472999999999999</v>
      </c>
      <c r="G4268">
        <v>1.0472999999999999</v>
      </c>
      <c r="H4268">
        <v>1.0472999999999999</v>
      </c>
      <c r="I4268">
        <v>1.0472999999999999</v>
      </c>
      <c r="J4268">
        <v>1.0472999999999999</v>
      </c>
      <c r="K4268">
        <v>1.0472999999999999</v>
      </c>
      <c r="L4268">
        <v>1.0472999999999999</v>
      </c>
    </row>
    <row r="4269" spans="1:12" x14ac:dyDescent="0.45">
      <c r="A4269" t="s">
        <v>2059</v>
      </c>
      <c r="B4269">
        <v>2016</v>
      </c>
      <c r="C4269" t="s">
        <v>2007</v>
      </c>
      <c r="D4269">
        <v>2.47E-2</v>
      </c>
      <c r="E4269">
        <v>2.47E-2</v>
      </c>
      <c r="F4269">
        <v>2.47E-2</v>
      </c>
      <c r="G4269">
        <v>2.47E-2</v>
      </c>
      <c r="H4269">
        <v>2.47E-2</v>
      </c>
      <c r="I4269">
        <v>2.47E-2</v>
      </c>
      <c r="J4269">
        <v>2.47E-2</v>
      </c>
      <c r="K4269">
        <v>2.47E-2</v>
      </c>
      <c r="L4269">
        <v>2.47E-2</v>
      </c>
    </row>
    <row r="4270" spans="1:12" x14ac:dyDescent="0.45">
      <c r="A4270" t="s">
        <v>2059</v>
      </c>
      <c r="B4270">
        <v>2016</v>
      </c>
      <c r="C4270" t="s">
        <v>2006</v>
      </c>
      <c r="D4270">
        <v>0.3226</v>
      </c>
      <c r="E4270">
        <v>0.3226</v>
      </c>
      <c r="F4270">
        <v>0.3226</v>
      </c>
      <c r="G4270">
        <v>0.3226</v>
      </c>
      <c r="H4270">
        <v>0.3226</v>
      </c>
      <c r="I4270">
        <v>0.3226</v>
      </c>
      <c r="J4270">
        <v>0.3226</v>
      </c>
      <c r="K4270">
        <v>0.3226</v>
      </c>
      <c r="L4270">
        <v>0.3226</v>
      </c>
    </row>
    <row r="4271" spans="1:12" x14ac:dyDescent="0.45">
      <c r="A4271" t="s">
        <v>2059</v>
      </c>
      <c r="B4271">
        <v>2016</v>
      </c>
      <c r="C4271" t="s">
        <v>2008</v>
      </c>
      <c r="D4271">
        <v>0.30780000000000002</v>
      </c>
      <c r="E4271">
        <v>0.30780000000000002</v>
      </c>
      <c r="F4271">
        <v>0.30780000000000002</v>
      </c>
      <c r="G4271">
        <v>0.30780000000000002</v>
      </c>
      <c r="H4271">
        <v>0.30780000000000002</v>
      </c>
      <c r="I4271">
        <v>0.30780000000000002</v>
      </c>
      <c r="J4271">
        <v>0.30780000000000002</v>
      </c>
      <c r="K4271">
        <v>0.30780000000000002</v>
      </c>
      <c r="L4271">
        <v>0.30780000000000002</v>
      </c>
    </row>
    <row r="4272" spans="1:12" x14ac:dyDescent="0.45">
      <c r="A4272" t="s">
        <v>2060</v>
      </c>
      <c r="B4272">
        <v>2016</v>
      </c>
      <c r="C4272" t="s">
        <v>2011</v>
      </c>
      <c r="D4272">
        <v>4.5100000000000001E-2</v>
      </c>
      <c r="E4272">
        <v>4.5100000000000001E-2</v>
      </c>
      <c r="F4272">
        <v>4.5100000000000001E-2</v>
      </c>
      <c r="G4272">
        <v>4.5100000000000001E-2</v>
      </c>
      <c r="H4272">
        <v>4.5100000000000001E-2</v>
      </c>
      <c r="I4272">
        <v>4.5100000000000001E-2</v>
      </c>
      <c r="J4272">
        <v>4.5100000000000001E-2</v>
      </c>
      <c r="K4272">
        <v>4.5100000000000001E-2</v>
      </c>
      <c r="L4272">
        <v>4.5100000000000001E-2</v>
      </c>
    </row>
    <row r="4273" spans="1:12" x14ac:dyDescent="0.45">
      <c r="A4273" t="s">
        <v>2060</v>
      </c>
      <c r="B4273">
        <v>2016</v>
      </c>
      <c r="C4273" t="s">
        <v>2006</v>
      </c>
      <c r="D4273">
        <v>1.0446</v>
      </c>
      <c r="E4273">
        <v>1.0446</v>
      </c>
      <c r="F4273">
        <v>1.0446</v>
      </c>
      <c r="G4273">
        <v>1.0446</v>
      </c>
      <c r="H4273">
        <v>1.0446</v>
      </c>
      <c r="I4273">
        <v>1.0446</v>
      </c>
      <c r="J4273">
        <v>1.0446</v>
      </c>
      <c r="K4273">
        <v>1.0446</v>
      </c>
      <c r="L4273">
        <v>1.0446</v>
      </c>
    </row>
    <row r="4274" spans="1:12" x14ac:dyDescent="0.45">
      <c r="A4274" t="s">
        <v>2060</v>
      </c>
      <c r="B4274">
        <v>2016</v>
      </c>
      <c r="C4274" t="s">
        <v>2007</v>
      </c>
      <c r="D4274">
        <v>8.0299999999999996E-2</v>
      </c>
      <c r="E4274">
        <v>8.0299999999999996E-2</v>
      </c>
      <c r="F4274">
        <v>8.0299999999999996E-2</v>
      </c>
      <c r="G4274">
        <v>8.0299999999999996E-2</v>
      </c>
      <c r="H4274">
        <v>8.0299999999999996E-2</v>
      </c>
      <c r="I4274">
        <v>8.0299999999999996E-2</v>
      </c>
      <c r="J4274">
        <v>8.0299999999999996E-2</v>
      </c>
      <c r="K4274">
        <v>8.0299999999999996E-2</v>
      </c>
      <c r="L4274">
        <v>8.0299999999999996E-2</v>
      </c>
    </row>
    <row r="4275" spans="1:12" x14ac:dyDescent="0.45">
      <c r="A4275" t="s">
        <v>2060</v>
      </c>
      <c r="B4275">
        <v>2016</v>
      </c>
      <c r="C4275" t="s">
        <v>2010</v>
      </c>
      <c r="D4275">
        <v>0.22520000000000001</v>
      </c>
      <c r="E4275">
        <v>0.22520000000000001</v>
      </c>
      <c r="F4275">
        <v>0.22520000000000001</v>
      </c>
      <c r="G4275">
        <v>0.22520000000000001</v>
      </c>
      <c r="H4275">
        <v>0.22520000000000001</v>
      </c>
      <c r="I4275">
        <v>0.22520000000000001</v>
      </c>
      <c r="J4275">
        <v>0.22520000000000001</v>
      </c>
      <c r="K4275">
        <v>0.22520000000000001</v>
      </c>
      <c r="L4275">
        <v>0.22520000000000001</v>
      </c>
    </row>
    <row r="4276" spans="1:12" x14ac:dyDescent="0.45">
      <c r="A4276" t="s">
        <v>2060</v>
      </c>
      <c r="B4276">
        <v>2016</v>
      </c>
      <c r="C4276" t="s">
        <v>2005</v>
      </c>
      <c r="D4276">
        <v>3.3003</v>
      </c>
      <c r="E4276">
        <v>3.3003</v>
      </c>
      <c r="F4276">
        <v>3.3003</v>
      </c>
      <c r="G4276">
        <v>3.3003</v>
      </c>
      <c r="H4276">
        <v>3.3003</v>
      </c>
      <c r="I4276">
        <v>3.3003</v>
      </c>
      <c r="J4276">
        <v>3.3003</v>
      </c>
      <c r="K4276">
        <v>3.3003</v>
      </c>
      <c r="L4276">
        <v>3.3003</v>
      </c>
    </row>
    <row r="4277" spans="1:12" x14ac:dyDescent="0.45">
      <c r="A4277" t="s">
        <v>2060</v>
      </c>
      <c r="B4277">
        <v>2016</v>
      </c>
      <c r="C4277" t="s">
        <v>2009</v>
      </c>
      <c r="D4277">
        <v>0.90539999999999998</v>
      </c>
      <c r="E4277">
        <v>0.90539999999999998</v>
      </c>
      <c r="F4277">
        <v>0.90539999999999998</v>
      </c>
      <c r="G4277">
        <v>0.90539999999999998</v>
      </c>
      <c r="H4277">
        <v>0.90539999999999998</v>
      </c>
      <c r="I4277">
        <v>0.90539999999999998</v>
      </c>
      <c r="J4277">
        <v>0.90539999999999998</v>
      </c>
      <c r="K4277">
        <v>0.90539999999999998</v>
      </c>
      <c r="L4277">
        <v>0.90539999999999998</v>
      </c>
    </row>
    <row r="4278" spans="1:12" x14ac:dyDescent="0.45">
      <c r="A4278" t="s">
        <v>2060</v>
      </c>
      <c r="B4278">
        <v>2016</v>
      </c>
      <c r="C4278" t="s">
        <v>2008</v>
      </c>
      <c r="D4278">
        <v>0.99970000000000003</v>
      </c>
      <c r="E4278">
        <v>0.99970000000000003</v>
      </c>
      <c r="F4278">
        <v>0.99970000000000003</v>
      </c>
      <c r="G4278">
        <v>0.99970000000000003</v>
      </c>
      <c r="H4278">
        <v>0.99970000000000003</v>
      </c>
      <c r="I4278">
        <v>0.99970000000000003</v>
      </c>
      <c r="J4278">
        <v>0.99970000000000003</v>
      </c>
      <c r="K4278">
        <v>0.99970000000000003</v>
      </c>
      <c r="L4278">
        <v>0.99970000000000003</v>
      </c>
    </row>
    <row r="4279" spans="1:12" x14ac:dyDescent="0.45">
      <c r="A4279" t="s">
        <v>2061</v>
      </c>
      <c r="B4279">
        <v>2016</v>
      </c>
      <c r="C4279" t="s">
        <v>2010</v>
      </c>
      <c r="D4279">
        <v>2.0199999999999999E-2</v>
      </c>
      <c r="E4279">
        <v>2.0199999999999999E-2</v>
      </c>
      <c r="F4279">
        <v>2.0199999999999999E-2</v>
      </c>
      <c r="G4279">
        <v>2.0199999999999999E-2</v>
      </c>
      <c r="H4279">
        <v>2.0199999999999999E-2</v>
      </c>
      <c r="I4279">
        <v>2.0199999999999999E-2</v>
      </c>
      <c r="J4279">
        <v>2.0199999999999999E-2</v>
      </c>
      <c r="K4279">
        <v>2.0199999999999999E-2</v>
      </c>
      <c r="L4279">
        <v>2.0199999999999999E-2</v>
      </c>
    </row>
    <row r="4280" spans="1:12" x14ac:dyDescent="0.45">
      <c r="A4280" t="s">
        <v>2061</v>
      </c>
      <c r="B4280">
        <v>2016</v>
      </c>
      <c r="C4280" t="s">
        <v>2008</v>
      </c>
      <c r="D4280">
        <v>8.9499999999999996E-2</v>
      </c>
      <c r="E4280">
        <v>8.9499999999999996E-2</v>
      </c>
      <c r="F4280">
        <v>8.9499999999999996E-2</v>
      </c>
      <c r="G4280">
        <v>8.9499999999999996E-2</v>
      </c>
      <c r="H4280">
        <v>8.9499999999999996E-2</v>
      </c>
      <c r="I4280">
        <v>8.9499999999999996E-2</v>
      </c>
      <c r="J4280">
        <v>8.9499999999999996E-2</v>
      </c>
      <c r="K4280">
        <v>8.9499999999999996E-2</v>
      </c>
      <c r="L4280">
        <v>8.9499999999999996E-2</v>
      </c>
    </row>
    <row r="4281" spans="1:12" x14ac:dyDescent="0.45">
      <c r="A4281" t="s">
        <v>2061</v>
      </c>
      <c r="B4281">
        <v>2016</v>
      </c>
      <c r="C4281" t="s">
        <v>2005</v>
      </c>
      <c r="D4281">
        <v>0.34810000000000002</v>
      </c>
      <c r="E4281">
        <v>0.34810000000000002</v>
      </c>
      <c r="F4281">
        <v>0.34810000000000002</v>
      </c>
      <c r="G4281">
        <v>0.34810000000000002</v>
      </c>
      <c r="H4281">
        <v>0.34810000000000002</v>
      </c>
      <c r="I4281">
        <v>0.34810000000000002</v>
      </c>
      <c r="J4281">
        <v>0.34810000000000002</v>
      </c>
      <c r="K4281">
        <v>0.34810000000000002</v>
      </c>
      <c r="L4281">
        <v>0.34810000000000002</v>
      </c>
    </row>
    <row r="4282" spans="1:12" x14ac:dyDescent="0.45">
      <c r="A4282" t="s">
        <v>2061</v>
      </c>
      <c r="B4282">
        <v>2016</v>
      </c>
      <c r="C4282" t="s">
        <v>2009</v>
      </c>
      <c r="D4282">
        <v>7.7100000000000002E-2</v>
      </c>
      <c r="E4282">
        <v>7.7100000000000002E-2</v>
      </c>
      <c r="F4282">
        <v>7.7100000000000002E-2</v>
      </c>
      <c r="G4282">
        <v>7.7100000000000002E-2</v>
      </c>
      <c r="H4282">
        <v>7.7100000000000002E-2</v>
      </c>
      <c r="I4282">
        <v>7.7100000000000002E-2</v>
      </c>
      <c r="J4282">
        <v>7.7100000000000002E-2</v>
      </c>
      <c r="K4282">
        <v>7.7100000000000002E-2</v>
      </c>
      <c r="L4282">
        <v>7.7100000000000002E-2</v>
      </c>
    </row>
    <row r="4283" spans="1:12" x14ac:dyDescent="0.45">
      <c r="A4283" t="s">
        <v>2061</v>
      </c>
      <c r="B4283">
        <v>2016</v>
      </c>
      <c r="C4283" t="s">
        <v>2006</v>
      </c>
      <c r="D4283">
        <v>0.15010000000000001</v>
      </c>
      <c r="E4283">
        <v>0.15010000000000001</v>
      </c>
      <c r="F4283">
        <v>0.15010000000000001</v>
      </c>
      <c r="G4283">
        <v>0.15010000000000001</v>
      </c>
      <c r="H4283">
        <v>0.15010000000000001</v>
      </c>
      <c r="I4283">
        <v>0.15010000000000001</v>
      </c>
      <c r="J4283">
        <v>0.15010000000000001</v>
      </c>
      <c r="K4283">
        <v>0.15010000000000001</v>
      </c>
      <c r="L4283">
        <v>0.15010000000000001</v>
      </c>
    </row>
    <row r="4284" spans="1:12" x14ac:dyDescent="0.45">
      <c r="A4284" t="s">
        <v>2061</v>
      </c>
      <c r="B4284">
        <v>2016</v>
      </c>
      <c r="C4284" t="s">
        <v>2007</v>
      </c>
      <c r="D4284">
        <v>7.1999999999999998E-3</v>
      </c>
      <c r="E4284">
        <v>7.1999999999999998E-3</v>
      </c>
      <c r="F4284">
        <v>7.1999999999999998E-3</v>
      </c>
      <c r="G4284">
        <v>7.1999999999999998E-3</v>
      </c>
      <c r="H4284">
        <v>7.1999999999999998E-3</v>
      </c>
      <c r="I4284">
        <v>7.1999999999999998E-3</v>
      </c>
      <c r="J4284">
        <v>7.1999999999999998E-3</v>
      </c>
      <c r="K4284">
        <v>7.1999999999999998E-3</v>
      </c>
      <c r="L4284">
        <v>7.1999999999999998E-3</v>
      </c>
    </row>
    <row r="4285" spans="1:12" x14ac:dyDescent="0.45">
      <c r="A4285" t="s">
        <v>2061</v>
      </c>
      <c r="B4285">
        <v>2016</v>
      </c>
      <c r="C4285" t="s">
        <v>2011</v>
      </c>
      <c r="D4285">
        <v>4.0000000000000001E-3</v>
      </c>
      <c r="E4285">
        <v>4.0000000000000001E-3</v>
      </c>
      <c r="F4285">
        <v>4.0000000000000001E-3</v>
      </c>
      <c r="G4285">
        <v>4.0000000000000001E-3</v>
      </c>
      <c r="H4285">
        <v>4.0000000000000001E-3</v>
      </c>
      <c r="I4285">
        <v>4.0000000000000001E-3</v>
      </c>
      <c r="J4285">
        <v>4.0000000000000001E-3</v>
      </c>
      <c r="K4285">
        <v>4.0000000000000001E-3</v>
      </c>
      <c r="L4285">
        <v>4.0000000000000001E-3</v>
      </c>
    </row>
    <row r="4286" spans="1:12" x14ac:dyDescent="0.45">
      <c r="A4286" t="s">
        <v>2004</v>
      </c>
      <c r="B4286">
        <v>2017</v>
      </c>
      <c r="C4286" t="s">
        <v>2010</v>
      </c>
      <c r="D4286">
        <v>0.1782</v>
      </c>
      <c r="E4286">
        <v>0.1782</v>
      </c>
      <c r="F4286">
        <v>0.1782</v>
      </c>
      <c r="G4286">
        <v>0.1782</v>
      </c>
      <c r="H4286">
        <v>0.1782</v>
      </c>
      <c r="I4286">
        <v>0.1782</v>
      </c>
      <c r="J4286">
        <v>0.1782</v>
      </c>
      <c r="K4286">
        <v>0.1782</v>
      </c>
      <c r="L4286">
        <v>0.1782</v>
      </c>
    </row>
    <row r="4287" spans="1:12" x14ac:dyDescent="0.45">
      <c r="A4287" t="s">
        <v>2004</v>
      </c>
      <c r="B4287">
        <v>2017</v>
      </c>
      <c r="C4287" t="s">
        <v>2009</v>
      </c>
      <c r="D4287">
        <v>0.86360000000000003</v>
      </c>
      <c r="E4287">
        <v>0.86360000000000003</v>
      </c>
      <c r="F4287">
        <v>0.86360000000000003</v>
      </c>
      <c r="G4287">
        <v>0.86360000000000003</v>
      </c>
      <c r="H4287">
        <v>0.86360000000000003</v>
      </c>
      <c r="I4287">
        <v>0.86360000000000003</v>
      </c>
      <c r="J4287">
        <v>0.86360000000000003</v>
      </c>
      <c r="K4287">
        <v>0.86360000000000003</v>
      </c>
      <c r="L4287">
        <v>0.86360000000000003</v>
      </c>
    </row>
    <row r="4288" spans="1:12" x14ac:dyDescent="0.45">
      <c r="A4288" t="s">
        <v>2004</v>
      </c>
      <c r="B4288">
        <v>2017</v>
      </c>
      <c r="C4288" t="s">
        <v>2006</v>
      </c>
      <c r="D4288">
        <v>1.0686</v>
      </c>
      <c r="E4288">
        <v>1.0686</v>
      </c>
      <c r="F4288">
        <v>1.0686</v>
      </c>
      <c r="G4288">
        <v>1.0686</v>
      </c>
      <c r="H4288">
        <v>1.0686</v>
      </c>
      <c r="I4288">
        <v>1.0686</v>
      </c>
      <c r="J4288">
        <v>1.0686</v>
      </c>
      <c r="K4288">
        <v>1.0686</v>
      </c>
      <c r="L4288">
        <v>1.0686</v>
      </c>
    </row>
    <row r="4289" spans="1:12" x14ac:dyDescent="0.45">
      <c r="A4289" t="s">
        <v>2004</v>
      </c>
      <c r="B4289">
        <v>2017</v>
      </c>
      <c r="C4289" t="s">
        <v>2011</v>
      </c>
      <c r="D4289">
        <v>3.5499999999999997E-2</v>
      </c>
      <c r="E4289">
        <v>3.5499999999999997E-2</v>
      </c>
      <c r="F4289">
        <v>3.5499999999999997E-2</v>
      </c>
      <c r="G4289">
        <v>3.5499999999999997E-2</v>
      </c>
      <c r="H4289">
        <v>3.5499999999999997E-2</v>
      </c>
      <c r="I4289">
        <v>3.5499999999999997E-2</v>
      </c>
      <c r="J4289">
        <v>3.5499999999999997E-2</v>
      </c>
      <c r="K4289">
        <v>3.5499999999999997E-2</v>
      </c>
      <c r="L4289">
        <v>3.5499999999999997E-2</v>
      </c>
    </row>
    <row r="4290" spans="1:12" x14ac:dyDescent="0.45">
      <c r="A4290" t="s">
        <v>2004</v>
      </c>
      <c r="B4290">
        <v>2017</v>
      </c>
      <c r="C4290" t="s">
        <v>2007</v>
      </c>
      <c r="D4290">
        <v>7.8799999999999995E-2</v>
      </c>
      <c r="E4290">
        <v>7.8799999999999995E-2</v>
      </c>
      <c r="F4290">
        <v>7.8799999999999995E-2</v>
      </c>
      <c r="G4290">
        <v>7.8799999999999995E-2</v>
      </c>
      <c r="H4290">
        <v>7.8799999999999995E-2</v>
      </c>
      <c r="I4290">
        <v>7.8799999999999995E-2</v>
      </c>
      <c r="J4290">
        <v>7.8799999999999995E-2</v>
      </c>
      <c r="K4290">
        <v>7.8799999999999995E-2</v>
      </c>
      <c r="L4290">
        <v>7.8799999999999995E-2</v>
      </c>
    </row>
    <row r="4291" spans="1:12" x14ac:dyDescent="0.45">
      <c r="A4291" t="s">
        <v>2004</v>
      </c>
      <c r="B4291">
        <v>2017</v>
      </c>
      <c r="C4291" t="s">
        <v>2005</v>
      </c>
      <c r="D4291">
        <v>3.0667</v>
      </c>
      <c r="E4291">
        <v>3.0667</v>
      </c>
      <c r="F4291">
        <v>3.0667</v>
      </c>
      <c r="G4291">
        <v>3.0667</v>
      </c>
      <c r="H4291">
        <v>3.0667</v>
      </c>
      <c r="I4291">
        <v>3.0667</v>
      </c>
      <c r="J4291">
        <v>3.0667</v>
      </c>
      <c r="K4291">
        <v>3.0667</v>
      </c>
      <c r="L4291">
        <v>3.0667</v>
      </c>
    </row>
    <row r="4292" spans="1:12" x14ac:dyDescent="0.45">
      <c r="A4292" t="s">
        <v>2004</v>
      </c>
      <c r="B4292">
        <v>2017</v>
      </c>
      <c r="C4292" t="s">
        <v>2008</v>
      </c>
      <c r="D4292">
        <v>0.84199999999999997</v>
      </c>
      <c r="E4292">
        <v>0.84199999999999997</v>
      </c>
      <c r="F4292">
        <v>0.84199999999999997</v>
      </c>
      <c r="G4292">
        <v>0.84199999999999997</v>
      </c>
      <c r="H4292">
        <v>0.84199999999999997</v>
      </c>
      <c r="I4292">
        <v>0.84199999999999997</v>
      </c>
      <c r="J4292">
        <v>0.84199999999999997</v>
      </c>
      <c r="K4292">
        <v>0.84199999999999997</v>
      </c>
      <c r="L4292">
        <v>0.84199999999999997</v>
      </c>
    </row>
    <row r="4293" spans="1:12" x14ac:dyDescent="0.45">
      <c r="A4293" t="s">
        <v>2012</v>
      </c>
      <c r="B4293">
        <v>2017</v>
      </c>
      <c r="C4293" t="s">
        <v>2005</v>
      </c>
      <c r="D4293">
        <v>0.38740000000000002</v>
      </c>
      <c r="E4293">
        <v>0.38740000000000002</v>
      </c>
      <c r="F4293">
        <v>0.38740000000000002</v>
      </c>
      <c r="G4293">
        <v>0.38740000000000002</v>
      </c>
      <c r="H4293">
        <v>0.38740000000000002</v>
      </c>
      <c r="I4293">
        <v>0.38740000000000002</v>
      </c>
      <c r="J4293">
        <v>0.38740000000000002</v>
      </c>
      <c r="K4293">
        <v>0.38740000000000002</v>
      </c>
      <c r="L4293">
        <v>0.38740000000000002</v>
      </c>
    </row>
    <row r="4294" spans="1:12" x14ac:dyDescent="0.45">
      <c r="A4294" t="s">
        <v>2012</v>
      </c>
      <c r="B4294">
        <v>2017</v>
      </c>
      <c r="C4294" t="s">
        <v>2007</v>
      </c>
      <c r="D4294">
        <v>1.26E-2</v>
      </c>
      <c r="E4294">
        <v>1.26E-2</v>
      </c>
      <c r="F4294">
        <v>1.26E-2</v>
      </c>
      <c r="G4294">
        <v>1.26E-2</v>
      </c>
      <c r="H4294">
        <v>1.26E-2</v>
      </c>
      <c r="I4294">
        <v>1.26E-2</v>
      </c>
      <c r="J4294">
        <v>1.26E-2</v>
      </c>
      <c r="K4294">
        <v>1.26E-2</v>
      </c>
      <c r="L4294">
        <v>1.26E-2</v>
      </c>
    </row>
    <row r="4295" spans="1:12" x14ac:dyDescent="0.45">
      <c r="A4295" t="s">
        <v>2012</v>
      </c>
      <c r="B4295">
        <v>2017</v>
      </c>
      <c r="C4295" t="s">
        <v>2009</v>
      </c>
      <c r="D4295">
        <v>0.10979999999999999</v>
      </c>
      <c r="E4295">
        <v>0.10979999999999999</v>
      </c>
      <c r="F4295">
        <v>0.10979999999999999</v>
      </c>
      <c r="G4295">
        <v>0.10979999999999999</v>
      </c>
      <c r="H4295">
        <v>0.10979999999999999</v>
      </c>
      <c r="I4295">
        <v>0.10979999999999999</v>
      </c>
      <c r="J4295">
        <v>0.10979999999999999</v>
      </c>
      <c r="K4295">
        <v>0.10979999999999999</v>
      </c>
      <c r="L4295">
        <v>0.10979999999999999</v>
      </c>
    </row>
    <row r="4296" spans="1:12" x14ac:dyDescent="0.45">
      <c r="A4296" t="s">
        <v>2012</v>
      </c>
      <c r="B4296">
        <v>2017</v>
      </c>
      <c r="C4296" t="s">
        <v>2008</v>
      </c>
      <c r="D4296">
        <v>0.13450000000000001</v>
      </c>
      <c r="E4296">
        <v>0.13450000000000001</v>
      </c>
      <c r="F4296">
        <v>0.13450000000000001</v>
      </c>
      <c r="G4296">
        <v>0.13450000000000001</v>
      </c>
      <c r="H4296">
        <v>0.13450000000000001</v>
      </c>
      <c r="I4296">
        <v>0.13450000000000001</v>
      </c>
      <c r="J4296">
        <v>0.13450000000000001</v>
      </c>
      <c r="K4296">
        <v>0.13450000000000001</v>
      </c>
      <c r="L4296">
        <v>0.13450000000000001</v>
      </c>
    </row>
    <row r="4297" spans="1:12" x14ac:dyDescent="0.45">
      <c r="A4297" t="s">
        <v>2012</v>
      </c>
      <c r="B4297">
        <v>2017</v>
      </c>
      <c r="C4297" t="s">
        <v>2011</v>
      </c>
      <c r="D4297">
        <v>5.7000000000000002E-3</v>
      </c>
      <c r="E4297">
        <v>5.7000000000000002E-3</v>
      </c>
      <c r="F4297">
        <v>5.7000000000000002E-3</v>
      </c>
      <c r="G4297">
        <v>5.7000000000000002E-3</v>
      </c>
      <c r="H4297">
        <v>5.7000000000000002E-3</v>
      </c>
      <c r="I4297">
        <v>5.7000000000000002E-3</v>
      </c>
      <c r="J4297">
        <v>5.7000000000000002E-3</v>
      </c>
      <c r="K4297">
        <v>5.7000000000000002E-3</v>
      </c>
      <c r="L4297">
        <v>5.7000000000000002E-3</v>
      </c>
    </row>
    <row r="4298" spans="1:12" x14ac:dyDescent="0.45">
      <c r="A4298" t="s">
        <v>2012</v>
      </c>
      <c r="B4298">
        <v>2017</v>
      </c>
      <c r="C4298" t="s">
        <v>2010</v>
      </c>
      <c r="D4298">
        <v>2.8500000000000001E-2</v>
      </c>
      <c r="E4298">
        <v>2.8500000000000001E-2</v>
      </c>
      <c r="F4298">
        <v>2.8500000000000001E-2</v>
      </c>
      <c r="G4298">
        <v>2.8500000000000001E-2</v>
      </c>
      <c r="H4298">
        <v>2.8500000000000001E-2</v>
      </c>
      <c r="I4298">
        <v>2.8500000000000001E-2</v>
      </c>
      <c r="J4298">
        <v>2.8500000000000001E-2</v>
      </c>
      <c r="K4298">
        <v>2.8500000000000001E-2</v>
      </c>
      <c r="L4298">
        <v>2.8500000000000001E-2</v>
      </c>
    </row>
    <row r="4299" spans="1:12" x14ac:dyDescent="0.45">
      <c r="A4299" t="s">
        <v>2012</v>
      </c>
      <c r="B4299">
        <v>2017</v>
      </c>
      <c r="C4299" t="s">
        <v>2006</v>
      </c>
      <c r="D4299">
        <v>9.64E-2</v>
      </c>
      <c r="E4299">
        <v>9.64E-2</v>
      </c>
      <c r="F4299">
        <v>9.64E-2</v>
      </c>
      <c r="G4299">
        <v>9.64E-2</v>
      </c>
      <c r="H4299">
        <v>9.64E-2</v>
      </c>
      <c r="I4299">
        <v>9.64E-2</v>
      </c>
      <c r="J4299">
        <v>9.64E-2</v>
      </c>
      <c r="K4299">
        <v>9.64E-2</v>
      </c>
      <c r="L4299">
        <v>9.64E-2</v>
      </c>
    </row>
    <row r="4300" spans="1:12" x14ac:dyDescent="0.45">
      <c r="A4300" t="s">
        <v>2013</v>
      </c>
      <c r="B4300">
        <v>2017</v>
      </c>
      <c r="C4300" t="s">
        <v>2007</v>
      </c>
      <c r="D4300">
        <v>0.13220000000000001</v>
      </c>
      <c r="E4300">
        <v>0.13220000000000001</v>
      </c>
      <c r="F4300">
        <v>0.13220000000000001</v>
      </c>
      <c r="G4300">
        <v>0.13220000000000001</v>
      </c>
      <c r="H4300">
        <v>0.13220000000000001</v>
      </c>
      <c r="I4300">
        <v>0.13220000000000001</v>
      </c>
      <c r="J4300">
        <v>0.13220000000000001</v>
      </c>
      <c r="K4300">
        <v>0.13220000000000001</v>
      </c>
      <c r="L4300">
        <v>0.13220000000000001</v>
      </c>
    </row>
    <row r="4301" spans="1:12" x14ac:dyDescent="0.45">
      <c r="A4301" t="s">
        <v>2013</v>
      </c>
      <c r="B4301">
        <v>2017</v>
      </c>
      <c r="C4301" t="s">
        <v>2008</v>
      </c>
      <c r="D4301">
        <v>1.4126000000000001</v>
      </c>
      <c r="E4301">
        <v>1.4126000000000001</v>
      </c>
      <c r="F4301">
        <v>1.4126000000000001</v>
      </c>
      <c r="G4301">
        <v>1.4126000000000001</v>
      </c>
      <c r="H4301">
        <v>1.4126000000000001</v>
      </c>
      <c r="I4301">
        <v>1.4126000000000001</v>
      </c>
      <c r="J4301">
        <v>1.4126000000000001</v>
      </c>
      <c r="K4301">
        <v>1.4126000000000001</v>
      </c>
      <c r="L4301">
        <v>1.4126000000000001</v>
      </c>
    </row>
    <row r="4302" spans="1:12" x14ac:dyDescent="0.45">
      <c r="A4302" t="s">
        <v>2013</v>
      </c>
      <c r="B4302">
        <v>2017</v>
      </c>
      <c r="C4302" t="s">
        <v>2010</v>
      </c>
      <c r="D4302">
        <v>0.29899999999999999</v>
      </c>
      <c r="E4302">
        <v>0.29899999999999999</v>
      </c>
      <c r="F4302">
        <v>0.29899999999999999</v>
      </c>
      <c r="G4302">
        <v>0.29899999999999999</v>
      </c>
      <c r="H4302">
        <v>0.29899999999999999</v>
      </c>
      <c r="I4302">
        <v>0.29899999999999999</v>
      </c>
      <c r="J4302">
        <v>0.29899999999999999</v>
      </c>
      <c r="K4302">
        <v>0.29899999999999999</v>
      </c>
      <c r="L4302">
        <v>0.29899999999999999</v>
      </c>
    </row>
    <row r="4303" spans="1:12" x14ac:dyDescent="0.45">
      <c r="A4303" t="s">
        <v>2013</v>
      </c>
      <c r="B4303">
        <v>2017</v>
      </c>
      <c r="C4303" t="s">
        <v>2011</v>
      </c>
      <c r="D4303">
        <v>5.9499999999999997E-2</v>
      </c>
      <c r="E4303">
        <v>5.9499999999999997E-2</v>
      </c>
      <c r="F4303">
        <v>5.9499999999999997E-2</v>
      </c>
      <c r="G4303">
        <v>5.9499999999999997E-2</v>
      </c>
      <c r="H4303">
        <v>5.9499999999999997E-2</v>
      </c>
      <c r="I4303">
        <v>5.9499999999999997E-2</v>
      </c>
      <c r="J4303">
        <v>5.9499999999999997E-2</v>
      </c>
      <c r="K4303">
        <v>5.9499999999999997E-2</v>
      </c>
      <c r="L4303">
        <v>5.9499999999999997E-2</v>
      </c>
    </row>
    <row r="4304" spans="1:12" x14ac:dyDescent="0.45">
      <c r="A4304" t="s">
        <v>2013</v>
      </c>
      <c r="B4304">
        <v>2017</v>
      </c>
      <c r="C4304" t="s">
        <v>2009</v>
      </c>
      <c r="D4304">
        <v>1.0961000000000001</v>
      </c>
      <c r="E4304">
        <v>1.0961000000000001</v>
      </c>
      <c r="F4304">
        <v>1.0961000000000001</v>
      </c>
      <c r="G4304">
        <v>1.0961000000000001</v>
      </c>
      <c r="H4304">
        <v>1.0961000000000001</v>
      </c>
      <c r="I4304">
        <v>1.0961000000000001</v>
      </c>
      <c r="J4304">
        <v>1.0961000000000001</v>
      </c>
      <c r="K4304">
        <v>1.0961000000000001</v>
      </c>
      <c r="L4304">
        <v>1.0961000000000001</v>
      </c>
    </row>
    <row r="4305" spans="1:12" x14ac:dyDescent="0.45">
      <c r="A4305" t="s">
        <v>2013</v>
      </c>
      <c r="B4305">
        <v>2017</v>
      </c>
      <c r="C4305" t="s">
        <v>2006</v>
      </c>
      <c r="D4305">
        <v>1.1276999999999999</v>
      </c>
      <c r="E4305">
        <v>1.1276999999999999</v>
      </c>
      <c r="F4305">
        <v>1.1276999999999999</v>
      </c>
      <c r="G4305">
        <v>1.1276999999999999</v>
      </c>
      <c r="H4305">
        <v>1.1276999999999999</v>
      </c>
      <c r="I4305">
        <v>1.1276999999999999</v>
      </c>
      <c r="J4305">
        <v>1.1276999999999999</v>
      </c>
      <c r="K4305">
        <v>1.1276999999999999</v>
      </c>
      <c r="L4305">
        <v>1.1276999999999999</v>
      </c>
    </row>
    <row r="4306" spans="1:12" x14ac:dyDescent="0.45">
      <c r="A4306" t="s">
        <v>2013</v>
      </c>
      <c r="B4306">
        <v>2017</v>
      </c>
      <c r="C4306" t="s">
        <v>2005</v>
      </c>
      <c r="D4306">
        <v>4.1271000000000004</v>
      </c>
      <c r="E4306">
        <v>4.1271000000000004</v>
      </c>
      <c r="F4306">
        <v>4.1271000000000004</v>
      </c>
      <c r="G4306">
        <v>4.1271000000000004</v>
      </c>
      <c r="H4306">
        <v>4.1271000000000004</v>
      </c>
      <c r="I4306">
        <v>4.1271000000000004</v>
      </c>
      <c r="J4306">
        <v>4.1271000000000004</v>
      </c>
      <c r="K4306">
        <v>4.1271000000000004</v>
      </c>
      <c r="L4306">
        <v>4.1271000000000004</v>
      </c>
    </row>
    <row r="4307" spans="1:12" x14ac:dyDescent="0.45">
      <c r="A4307" t="s">
        <v>2014</v>
      </c>
      <c r="B4307">
        <v>2017</v>
      </c>
      <c r="C4307" t="s">
        <v>2010</v>
      </c>
      <c r="D4307">
        <v>0.1142</v>
      </c>
      <c r="E4307">
        <v>0.1142</v>
      </c>
      <c r="F4307">
        <v>0.1142</v>
      </c>
      <c r="G4307">
        <v>0.1142</v>
      </c>
      <c r="H4307">
        <v>0.1142</v>
      </c>
      <c r="I4307">
        <v>0.1142</v>
      </c>
      <c r="J4307">
        <v>0.1142</v>
      </c>
      <c r="K4307">
        <v>0.1142</v>
      </c>
      <c r="L4307">
        <v>0.1142</v>
      </c>
    </row>
    <row r="4308" spans="1:12" x14ac:dyDescent="0.45">
      <c r="A4308" t="s">
        <v>2014</v>
      </c>
      <c r="B4308">
        <v>2017</v>
      </c>
      <c r="C4308" t="s">
        <v>2007</v>
      </c>
      <c r="D4308">
        <v>5.0500000000000003E-2</v>
      </c>
      <c r="E4308">
        <v>5.0500000000000003E-2</v>
      </c>
      <c r="F4308">
        <v>5.0500000000000003E-2</v>
      </c>
      <c r="G4308">
        <v>5.0500000000000003E-2</v>
      </c>
      <c r="H4308">
        <v>5.0500000000000003E-2</v>
      </c>
      <c r="I4308">
        <v>5.0500000000000003E-2</v>
      </c>
      <c r="J4308">
        <v>5.0500000000000003E-2</v>
      </c>
      <c r="K4308">
        <v>5.0500000000000003E-2</v>
      </c>
      <c r="L4308">
        <v>5.0500000000000003E-2</v>
      </c>
    </row>
    <row r="4309" spans="1:12" x14ac:dyDescent="0.45">
      <c r="A4309" t="s">
        <v>2014</v>
      </c>
      <c r="B4309">
        <v>2017</v>
      </c>
      <c r="C4309" t="s">
        <v>2011</v>
      </c>
      <c r="D4309">
        <v>2.2800000000000001E-2</v>
      </c>
      <c r="E4309">
        <v>2.2800000000000001E-2</v>
      </c>
      <c r="F4309">
        <v>2.2800000000000001E-2</v>
      </c>
      <c r="G4309">
        <v>2.2800000000000001E-2</v>
      </c>
      <c r="H4309">
        <v>2.2800000000000001E-2</v>
      </c>
      <c r="I4309">
        <v>2.2800000000000001E-2</v>
      </c>
      <c r="J4309">
        <v>2.2800000000000001E-2</v>
      </c>
      <c r="K4309">
        <v>2.2800000000000001E-2</v>
      </c>
      <c r="L4309">
        <v>2.2800000000000001E-2</v>
      </c>
    </row>
    <row r="4310" spans="1:12" x14ac:dyDescent="0.45">
      <c r="A4310" t="s">
        <v>2014</v>
      </c>
      <c r="B4310">
        <v>2017</v>
      </c>
      <c r="C4310" t="s">
        <v>2009</v>
      </c>
      <c r="D4310">
        <v>0.53559999999999997</v>
      </c>
      <c r="E4310">
        <v>0.53559999999999997</v>
      </c>
      <c r="F4310">
        <v>0.53559999999999997</v>
      </c>
      <c r="G4310">
        <v>0.53559999999999997</v>
      </c>
      <c r="H4310">
        <v>0.53559999999999997</v>
      </c>
      <c r="I4310">
        <v>0.53559999999999997</v>
      </c>
      <c r="J4310">
        <v>0.53559999999999997</v>
      </c>
      <c r="K4310">
        <v>0.53559999999999997</v>
      </c>
      <c r="L4310">
        <v>0.53559999999999997</v>
      </c>
    </row>
    <row r="4311" spans="1:12" x14ac:dyDescent="0.45">
      <c r="A4311" t="s">
        <v>2014</v>
      </c>
      <c r="B4311">
        <v>2017</v>
      </c>
      <c r="C4311" t="s">
        <v>2006</v>
      </c>
      <c r="D4311">
        <v>0.56399999999999995</v>
      </c>
      <c r="E4311">
        <v>0.56399999999999995</v>
      </c>
      <c r="F4311">
        <v>0.56399999999999995</v>
      </c>
      <c r="G4311">
        <v>0.56399999999999995</v>
      </c>
      <c r="H4311">
        <v>0.56399999999999995</v>
      </c>
      <c r="I4311">
        <v>0.56399999999999995</v>
      </c>
      <c r="J4311">
        <v>0.56399999999999995</v>
      </c>
      <c r="K4311">
        <v>0.56399999999999995</v>
      </c>
      <c r="L4311">
        <v>0.56399999999999995</v>
      </c>
    </row>
    <row r="4312" spans="1:12" x14ac:dyDescent="0.45">
      <c r="A4312" t="s">
        <v>2014</v>
      </c>
      <c r="B4312">
        <v>2017</v>
      </c>
      <c r="C4312" t="s">
        <v>2008</v>
      </c>
      <c r="D4312">
        <v>0.53969999999999996</v>
      </c>
      <c r="E4312">
        <v>0.53969999999999996</v>
      </c>
      <c r="F4312">
        <v>0.53969999999999996</v>
      </c>
      <c r="G4312">
        <v>0.53969999999999996</v>
      </c>
      <c r="H4312">
        <v>0.53969999999999996</v>
      </c>
      <c r="I4312">
        <v>0.53969999999999996</v>
      </c>
      <c r="J4312">
        <v>0.53969999999999996</v>
      </c>
      <c r="K4312">
        <v>0.53969999999999996</v>
      </c>
      <c r="L4312">
        <v>0.53969999999999996</v>
      </c>
    </row>
    <row r="4313" spans="1:12" x14ac:dyDescent="0.45">
      <c r="A4313" t="s">
        <v>2014</v>
      </c>
      <c r="B4313">
        <v>2017</v>
      </c>
      <c r="C4313" t="s">
        <v>2005</v>
      </c>
      <c r="D4313">
        <v>1.8268</v>
      </c>
      <c r="E4313">
        <v>1.8268</v>
      </c>
      <c r="F4313">
        <v>1.8268</v>
      </c>
      <c r="G4313">
        <v>1.8268</v>
      </c>
      <c r="H4313">
        <v>1.8268</v>
      </c>
      <c r="I4313">
        <v>1.8268</v>
      </c>
      <c r="J4313">
        <v>1.8268</v>
      </c>
      <c r="K4313">
        <v>1.8268</v>
      </c>
      <c r="L4313">
        <v>1.8268</v>
      </c>
    </row>
    <row r="4314" spans="1:12" x14ac:dyDescent="0.45">
      <c r="A4314" t="s">
        <v>2015</v>
      </c>
      <c r="B4314">
        <v>2017</v>
      </c>
      <c r="C4314" t="s">
        <v>2011</v>
      </c>
      <c r="D4314">
        <v>0.31</v>
      </c>
      <c r="E4314">
        <v>0.31</v>
      </c>
      <c r="F4314">
        <v>0.31</v>
      </c>
      <c r="G4314">
        <v>0.31</v>
      </c>
      <c r="H4314">
        <v>0.31</v>
      </c>
      <c r="I4314">
        <v>0.31</v>
      </c>
      <c r="J4314">
        <v>0.31</v>
      </c>
      <c r="K4314">
        <v>0.31</v>
      </c>
      <c r="L4314">
        <v>0.31</v>
      </c>
    </row>
    <row r="4315" spans="1:12" x14ac:dyDescent="0.45">
      <c r="A4315" t="s">
        <v>2015</v>
      </c>
      <c r="B4315">
        <v>2017</v>
      </c>
      <c r="C4315" t="s">
        <v>2009</v>
      </c>
      <c r="D4315">
        <v>5.4569000000000001</v>
      </c>
      <c r="E4315">
        <v>5.4569000000000001</v>
      </c>
      <c r="F4315">
        <v>5.4569000000000001</v>
      </c>
      <c r="G4315">
        <v>5.4569000000000001</v>
      </c>
      <c r="H4315">
        <v>5.4569000000000001</v>
      </c>
      <c r="I4315">
        <v>5.4569000000000001</v>
      </c>
      <c r="J4315">
        <v>5.4569000000000001</v>
      </c>
      <c r="K4315">
        <v>5.4569000000000001</v>
      </c>
      <c r="L4315">
        <v>5.4569000000000001</v>
      </c>
    </row>
    <row r="4316" spans="1:12" x14ac:dyDescent="0.45">
      <c r="A4316" t="s">
        <v>2015</v>
      </c>
      <c r="B4316">
        <v>2017</v>
      </c>
      <c r="C4316" t="s">
        <v>2008</v>
      </c>
      <c r="D4316">
        <v>7.3544999999999998</v>
      </c>
      <c r="E4316">
        <v>7.3544999999999998</v>
      </c>
      <c r="F4316">
        <v>7.3544999999999998</v>
      </c>
      <c r="G4316">
        <v>7.3544999999999998</v>
      </c>
      <c r="H4316">
        <v>7.3544999999999998</v>
      </c>
      <c r="I4316">
        <v>7.3544999999999998</v>
      </c>
      <c r="J4316">
        <v>7.3544999999999998</v>
      </c>
      <c r="K4316">
        <v>7.3544999999999998</v>
      </c>
      <c r="L4316">
        <v>7.3544999999999998</v>
      </c>
    </row>
    <row r="4317" spans="1:12" x14ac:dyDescent="0.45">
      <c r="A4317" t="s">
        <v>2015</v>
      </c>
      <c r="B4317">
        <v>2017</v>
      </c>
      <c r="C4317" t="s">
        <v>2010</v>
      </c>
      <c r="D4317">
        <v>1.5566</v>
      </c>
      <c r="E4317">
        <v>1.5566</v>
      </c>
      <c r="F4317">
        <v>1.5566</v>
      </c>
      <c r="G4317">
        <v>1.5566</v>
      </c>
      <c r="H4317">
        <v>1.5566</v>
      </c>
      <c r="I4317">
        <v>1.5566</v>
      </c>
      <c r="J4317">
        <v>1.5566</v>
      </c>
      <c r="K4317">
        <v>1.5566</v>
      </c>
      <c r="L4317">
        <v>1.5566</v>
      </c>
    </row>
    <row r="4318" spans="1:12" x14ac:dyDescent="0.45">
      <c r="A4318" t="s">
        <v>2015</v>
      </c>
      <c r="B4318">
        <v>2017</v>
      </c>
      <c r="C4318" t="s">
        <v>2007</v>
      </c>
      <c r="D4318">
        <v>0.68830000000000002</v>
      </c>
      <c r="E4318">
        <v>0.68830000000000002</v>
      </c>
      <c r="F4318">
        <v>0.68830000000000002</v>
      </c>
      <c r="G4318">
        <v>0.68830000000000002</v>
      </c>
      <c r="H4318">
        <v>0.68830000000000002</v>
      </c>
      <c r="I4318">
        <v>0.68830000000000002</v>
      </c>
      <c r="J4318">
        <v>0.68830000000000002</v>
      </c>
      <c r="K4318">
        <v>0.68830000000000002</v>
      </c>
      <c r="L4318">
        <v>0.68830000000000002</v>
      </c>
    </row>
    <row r="4319" spans="1:12" x14ac:dyDescent="0.45">
      <c r="A4319" t="s">
        <v>2015</v>
      </c>
      <c r="B4319">
        <v>2017</v>
      </c>
      <c r="C4319" t="s">
        <v>2005</v>
      </c>
      <c r="D4319">
        <v>20.7089</v>
      </c>
      <c r="E4319">
        <v>20.7089</v>
      </c>
      <c r="F4319">
        <v>20.7089</v>
      </c>
      <c r="G4319">
        <v>20.7089</v>
      </c>
      <c r="H4319">
        <v>20.7089</v>
      </c>
      <c r="I4319">
        <v>20.7089</v>
      </c>
      <c r="J4319">
        <v>20.7089</v>
      </c>
      <c r="K4319">
        <v>20.7089</v>
      </c>
      <c r="L4319">
        <v>20.7089</v>
      </c>
    </row>
    <row r="4320" spans="1:12" x14ac:dyDescent="0.45">
      <c r="A4320" t="s">
        <v>2015</v>
      </c>
      <c r="B4320">
        <v>2017</v>
      </c>
      <c r="C4320" t="s">
        <v>2006</v>
      </c>
      <c r="D4320">
        <v>5.3426999999999998</v>
      </c>
      <c r="E4320">
        <v>5.3426999999999998</v>
      </c>
      <c r="F4320">
        <v>5.3426999999999998</v>
      </c>
      <c r="G4320">
        <v>5.3426999999999998</v>
      </c>
      <c r="H4320">
        <v>5.3426999999999998</v>
      </c>
      <c r="I4320">
        <v>5.3426999999999998</v>
      </c>
      <c r="J4320">
        <v>5.3426999999999998</v>
      </c>
      <c r="K4320">
        <v>5.3426999999999998</v>
      </c>
      <c r="L4320">
        <v>5.3426999999999998</v>
      </c>
    </row>
    <row r="4321" spans="1:12" x14ac:dyDescent="0.45">
      <c r="A4321" t="s">
        <v>2016</v>
      </c>
      <c r="B4321">
        <v>2017</v>
      </c>
      <c r="C4321" t="s">
        <v>2006</v>
      </c>
      <c r="D4321">
        <v>0.83889999999999998</v>
      </c>
      <c r="E4321">
        <v>0.83889999999999998</v>
      </c>
      <c r="F4321">
        <v>0.83889999999999998</v>
      </c>
      <c r="G4321">
        <v>0.83889999999999998</v>
      </c>
      <c r="H4321">
        <v>0.83889999999999998</v>
      </c>
      <c r="I4321">
        <v>0.83889999999999998</v>
      </c>
      <c r="J4321">
        <v>0.83889999999999998</v>
      </c>
      <c r="K4321">
        <v>0.83889999999999998</v>
      </c>
      <c r="L4321">
        <v>0.83889999999999998</v>
      </c>
    </row>
    <row r="4322" spans="1:12" x14ac:dyDescent="0.45">
      <c r="A4322" t="s">
        <v>2016</v>
      </c>
      <c r="B4322">
        <v>2017</v>
      </c>
      <c r="C4322" t="s">
        <v>2010</v>
      </c>
      <c r="D4322">
        <v>0.1953</v>
      </c>
      <c r="E4322">
        <v>0.1953</v>
      </c>
      <c r="F4322">
        <v>0.1953</v>
      </c>
      <c r="G4322">
        <v>0.1953</v>
      </c>
      <c r="H4322">
        <v>0.1953</v>
      </c>
      <c r="I4322">
        <v>0.1953</v>
      </c>
      <c r="J4322">
        <v>0.1953</v>
      </c>
      <c r="K4322">
        <v>0.1953</v>
      </c>
      <c r="L4322">
        <v>0.1953</v>
      </c>
    </row>
    <row r="4323" spans="1:12" x14ac:dyDescent="0.45">
      <c r="A4323" t="s">
        <v>2016</v>
      </c>
      <c r="B4323">
        <v>2017</v>
      </c>
      <c r="C4323" t="s">
        <v>2008</v>
      </c>
      <c r="D4323">
        <v>0.92290000000000005</v>
      </c>
      <c r="E4323">
        <v>0.92290000000000005</v>
      </c>
      <c r="F4323">
        <v>0.92290000000000005</v>
      </c>
      <c r="G4323">
        <v>0.92290000000000005</v>
      </c>
      <c r="H4323">
        <v>0.92290000000000005</v>
      </c>
      <c r="I4323">
        <v>0.92290000000000005</v>
      </c>
      <c r="J4323">
        <v>0.92290000000000005</v>
      </c>
      <c r="K4323">
        <v>0.92290000000000005</v>
      </c>
      <c r="L4323">
        <v>0.92290000000000005</v>
      </c>
    </row>
    <row r="4324" spans="1:12" x14ac:dyDescent="0.45">
      <c r="A4324" t="s">
        <v>2016</v>
      </c>
      <c r="B4324">
        <v>2017</v>
      </c>
      <c r="C4324" t="s">
        <v>2007</v>
      </c>
      <c r="D4324">
        <v>8.6400000000000005E-2</v>
      </c>
      <c r="E4324">
        <v>8.6400000000000005E-2</v>
      </c>
      <c r="F4324">
        <v>8.6400000000000005E-2</v>
      </c>
      <c r="G4324">
        <v>8.6400000000000005E-2</v>
      </c>
      <c r="H4324">
        <v>8.6400000000000005E-2</v>
      </c>
      <c r="I4324">
        <v>8.6400000000000005E-2</v>
      </c>
      <c r="J4324">
        <v>8.6400000000000005E-2</v>
      </c>
      <c r="K4324">
        <v>8.6400000000000005E-2</v>
      </c>
      <c r="L4324">
        <v>8.6400000000000005E-2</v>
      </c>
    </row>
    <row r="4325" spans="1:12" x14ac:dyDescent="0.45">
      <c r="A4325" t="s">
        <v>2016</v>
      </c>
      <c r="B4325">
        <v>2017</v>
      </c>
      <c r="C4325" t="s">
        <v>2009</v>
      </c>
      <c r="D4325">
        <v>0.79</v>
      </c>
      <c r="E4325">
        <v>0.79</v>
      </c>
      <c r="F4325">
        <v>0.79</v>
      </c>
      <c r="G4325">
        <v>0.79</v>
      </c>
      <c r="H4325">
        <v>0.79</v>
      </c>
      <c r="I4325">
        <v>0.79</v>
      </c>
      <c r="J4325">
        <v>0.79</v>
      </c>
      <c r="K4325">
        <v>0.79</v>
      </c>
      <c r="L4325">
        <v>0.79</v>
      </c>
    </row>
    <row r="4326" spans="1:12" x14ac:dyDescent="0.45">
      <c r="A4326" t="s">
        <v>2016</v>
      </c>
      <c r="B4326">
        <v>2017</v>
      </c>
      <c r="C4326" t="s">
        <v>2005</v>
      </c>
      <c r="D4326">
        <v>2.8723999999999998</v>
      </c>
      <c r="E4326">
        <v>2.8723999999999998</v>
      </c>
      <c r="F4326">
        <v>2.8723999999999998</v>
      </c>
      <c r="G4326">
        <v>2.8723999999999998</v>
      </c>
      <c r="H4326">
        <v>2.8723999999999998</v>
      </c>
      <c r="I4326">
        <v>2.8723999999999998</v>
      </c>
      <c r="J4326">
        <v>2.8723999999999998</v>
      </c>
      <c r="K4326">
        <v>2.8723999999999998</v>
      </c>
      <c r="L4326">
        <v>2.8723999999999998</v>
      </c>
    </row>
    <row r="4327" spans="1:12" x14ac:dyDescent="0.45">
      <c r="A4327" t="s">
        <v>2016</v>
      </c>
      <c r="B4327">
        <v>2017</v>
      </c>
      <c r="C4327" t="s">
        <v>2011</v>
      </c>
      <c r="D4327">
        <v>3.8899999999999997E-2</v>
      </c>
      <c r="E4327">
        <v>3.8899999999999997E-2</v>
      </c>
      <c r="F4327">
        <v>3.8899999999999997E-2</v>
      </c>
      <c r="G4327">
        <v>3.8899999999999997E-2</v>
      </c>
      <c r="H4327">
        <v>3.8899999999999997E-2</v>
      </c>
      <c r="I4327">
        <v>3.8899999999999997E-2</v>
      </c>
      <c r="J4327">
        <v>3.8899999999999997E-2</v>
      </c>
      <c r="K4327">
        <v>3.8899999999999997E-2</v>
      </c>
      <c r="L4327">
        <v>3.8899999999999997E-2</v>
      </c>
    </row>
    <row r="4328" spans="1:12" x14ac:dyDescent="0.45">
      <c r="A4328" t="s">
        <v>2017</v>
      </c>
      <c r="B4328">
        <v>2017</v>
      </c>
      <c r="C4328" t="s">
        <v>2008</v>
      </c>
      <c r="D4328">
        <v>0.65610000000000002</v>
      </c>
      <c r="E4328">
        <v>0.65610000000000002</v>
      </c>
      <c r="F4328">
        <v>0.65610000000000002</v>
      </c>
      <c r="G4328">
        <v>0.65610000000000002</v>
      </c>
      <c r="H4328">
        <v>0.65610000000000002</v>
      </c>
      <c r="I4328">
        <v>0.65610000000000002</v>
      </c>
      <c r="J4328">
        <v>0.65610000000000002</v>
      </c>
      <c r="K4328">
        <v>0.65610000000000002</v>
      </c>
      <c r="L4328">
        <v>0.65610000000000002</v>
      </c>
    </row>
    <row r="4329" spans="1:12" x14ac:dyDescent="0.45">
      <c r="A4329" t="s">
        <v>2017</v>
      </c>
      <c r="B4329">
        <v>2017</v>
      </c>
      <c r="C4329" t="s">
        <v>2007</v>
      </c>
      <c r="D4329">
        <v>6.1400000000000003E-2</v>
      </c>
      <c r="E4329">
        <v>6.1400000000000003E-2</v>
      </c>
      <c r="F4329">
        <v>6.1400000000000003E-2</v>
      </c>
      <c r="G4329">
        <v>6.1400000000000003E-2</v>
      </c>
      <c r="H4329">
        <v>6.1400000000000003E-2</v>
      </c>
      <c r="I4329">
        <v>6.1400000000000003E-2</v>
      </c>
      <c r="J4329">
        <v>6.1400000000000003E-2</v>
      </c>
      <c r="K4329">
        <v>6.1400000000000003E-2</v>
      </c>
      <c r="L4329">
        <v>6.1400000000000003E-2</v>
      </c>
    </row>
    <row r="4330" spans="1:12" x14ac:dyDescent="0.45">
      <c r="A4330" t="s">
        <v>2017</v>
      </c>
      <c r="B4330">
        <v>2017</v>
      </c>
      <c r="C4330" t="s">
        <v>2011</v>
      </c>
      <c r="D4330">
        <v>2.7699999999999999E-2</v>
      </c>
      <c r="E4330">
        <v>2.7699999999999999E-2</v>
      </c>
      <c r="F4330">
        <v>2.7699999999999999E-2</v>
      </c>
      <c r="G4330">
        <v>2.7699999999999999E-2</v>
      </c>
      <c r="H4330">
        <v>2.7699999999999999E-2</v>
      </c>
      <c r="I4330">
        <v>2.7699999999999999E-2</v>
      </c>
      <c r="J4330">
        <v>2.7699999999999999E-2</v>
      </c>
      <c r="K4330">
        <v>2.7699999999999999E-2</v>
      </c>
      <c r="L4330">
        <v>2.7699999999999999E-2</v>
      </c>
    </row>
    <row r="4331" spans="1:12" x14ac:dyDescent="0.45">
      <c r="A4331" t="s">
        <v>2017</v>
      </c>
      <c r="B4331">
        <v>2017</v>
      </c>
      <c r="C4331" t="s">
        <v>2005</v>
      </c>
      <c r="D4331">
        <v>1.9307000000000001</v>
      </c>
      <c r="E4331">
        <v>1.9307000000000001</v>
      </c>
      <c r="F4331">
        <v>1.9307000000000001</v>
      </c>
      <c r="G4331">
        <v>1.9307000000000001</v>
      </c>
      <c r="H4331">
        <v>1.9307000000000001</v>
      </c>
      <c r="I4331">
        <v>1.9307000000000001</v>
      </c>
      <c r="J4331">
        <v>1.9307000000000001</v>
      </c>
      <c r="K4331">
        <v>1.9307000000000001</v>
      </c>
      <c r="L4331">
        <v>1.9307000000000001</v>
      </c>
    </row>
    <row r="4332" spans="1:12" x14ac:dyDescent="0.45">
      <c r="A4332" t="s">
        <v>2017</v>
      </c>
      <c r="B4332">
        <v>2017</v>
      </c>
      <c r="C4332" t="s">
        <v>2006</v>
      </c>
      <c r="D4332">
        <v>0.55630000000000002</v>
      </c>
      <c r="E4332">
        <v>0.55630000000000002</v>
      </c>
      <c r="F4332">
        <v>0.55630000000000002</v>
      </c>
      <c r="G4332">
        <v>0.55630000000000002</v>
      </c>
      <c r="H4332">
        <v>0.55630000000000002</v>
      </c>
      <c r="I4332">
        <v>0.55630000000000002</v>
      </c>
      <c r="J4332">
        <v>0.55630000000000002</v>
      </c>
      <c r="K4332">
        <v>0.55630000000000002</v>
      </c>
      <c r="L4332">
        <v>0.55630000000000002</v>
      </c>
    </row>
    <row r="4333" spans="1:12" x14ac:dyDescent="0.45">
      <c r="A4333" t="s">
        <v>2017</v>
      </c>
      <c r="B4333">
        <v>2017</v>
      </c>
      <c r="C4333" t="s">
        <v>2010</v>
      </c>
      <c r="D4333">
        <v>0.1389</v>
      </c>
      <c r="E4333">
        <v>0.1389</v>
      </c>
      <c r="F4333">
        <v>0.1389</v>
      </c>
      <c r="G4333">
        <v>0.1389</v>
      </c>
      <c r="H4333">
        <v>0.1389</v>
      </c>
      <c r="I4333">
        <v>0.1389</v>
      </c>
      <c r="J4333">
        <v>0.1389</v>
      </c>
      <c r="K4333">
        <v>0.1389</v>
      </c>
      <c r="L4333">
        <v>0.1389</v>
      </c>
    </row>
    <row r="4334" spans="1:12" x14ac:dyDescent="0.45">
      <c r="A4334" t="s">
        <v>2017</v>
      </c>
      <c r="B4334">
        <v>2017</v>
      </c>
      <c r="C4334" t="s">
        <v>2009</v>
      </c>
      <c r="D4334">
        <v>0.4904</v>
      </c>
      <c r="E4334">
        <v>0.4904</v>
      </c>
      <c r="F4334">
        <v>0.4904</v>
      </c>
      <c r="G4334">
        <v>0.4904</v>
      </c>
      <c r="H4334">
        <v>0.4904</v>
      </c>
      <c r="I4334">
        <v>0.4904</v>
      </c>
      <c r="J4334">
        <v>0.4904</v>
      </c>
      <c r="K4334">
        <v>0.4904</v>
      </c>
      <c r="L4334">
        <v>0.4904</v>
      </c>
    </row>
    <row r="4335" spans="1:12" x14ac:dyDescent="0.45">
      <c r="A4335" t="s">
        <v>2018</v>
      </c>
      <c r="B4335">
        <v>2017</v>
      </c>
      <c r="C4335" t="s">
        <v>2011</v>
      </c>
      <c r="D4335">
        <v>7.1000000000000004E-3</v>
      </c>
      <c r="E4335">
        <v>7.1000000000000004E-3</v>
      </c>
      <c r="F4335">
        <v>7.1000000000000004E-3</v>
      </c>
      <c r="G4335">
        <v>7.1000000000000004E-3</v>
      </c>
      <c r="H4335">
        <v>7.1000000000000004E-3</v>
      </c>
      <c r="I4335">
        <v>7.1000000000000004E-3</v>
      </c>
      <c r="J4335">
        <v>7.1000000000000004E-3</v>
      </c>
      <c r="K4335">
        <v>7.1000000000000004E-3</v>
      </c>
      <c r="L4335">
        <v>7.1000000000000004E-3</v>
      </c>
    </row>
    <row r="4336" spans="1:12" x14ac:dyDescent="0.45">
      <c r="A4336" t="s">
        <v>2018</v>
      </c>
      <c r="B4336">
        <v>2017</v>
      </c>
      <c r="C4336" t="s">
        <v>2007</v>
      </c>
      <c r="D4336">
        <v>1.5800000000000002E-2</v>
      </c>
      <c r="E4336">
        <v>1.5800000000000002E-2</v>
      </c>
      <c r="F4336">
        <v>1.5800000000000002E-2</v>
      </c>
      <c r="G4336">
        <v>1.5800000000000002E-2</v>
      </c>
      <c r="H4336">
        <v>1.5800000000000002E-2</v>
      </c>
      <c r="I4336">
        <v>1.5800000000000002E-2</v>
      </c>
      <c r="J4336">
        <v>1.5800000000000002E-2</v>
      </c>
      <c r="K4336">
        <v>1.5800000000000002E-2</v>
      </c>
      <c r="L4336">
        <v>1.5800000000000002E-2</v>
      </c>
    </row>
    <row r="4337" spans="1:12" x14ac:dyDescent="0.45">
      <c r="A4337" t="s">
        <v>2018</v>
      </c>
      <c r="B4337">
        <v>2017</v>
      </c>
      <c r="C4337" t="s">
        <v>2005</v>
      </c>
      <c r="D4337">
        <v>0.5585</v>
      </c>
      <c r="E4337">
        <v>0.5585</v>
      </c>
      <c r="F4337">
        <v>0.5585</v>
      </c>
      <c r="G4337">
        <v>0.5585</v>
      </c>
      <c r="H4337">
        <v>0.5585</v>
      </c>
      <c r="I4337">
        <v>0.5585</v>
      </c>
      <c r="J4337">
        <v>0.5585</v>
      </c>
      <c r="K4337">
        <v>0.5585</v>
      </c>
      <c r="L4337">
        <v>0.5585</v>
      </c>
    </row>
    <row r="4338" spans="1:12" x14ac:dyDescent="0.45">
      <c r="A4338" t="s">
        <v>2018</v>
      </c>
      <c r="B4338">
        <v>2017</v>
      </c>
      <c r="C4338" t="s">
        <v>2010</v>
      </c>
      <c r="D4338">
        <v>3.5799999999999998E-2</v>
      </c>
      <c r="E4338">
        <v>3.5799999999999998E-2</v>
      </c>
      <c r="F4338">
        <v>3.5799999999999998E-2</v>
      </c>
      <c r="G4338">
        <v>3.5799999999999998E-2</v>
      </c>
      <c r="H4338">
        <v>3.5799999999999998E-2</v>
      </c>
      <c r="I4338">
        <v>3.5799999999999998E-2</v>
      </c>
      <c r="J4338">
        <v>3.5799999999999998E-2</v>
      </c>
      <c r="K4338">
        <v>3.5799999999999998E-2</v>
      </c>
      <c r="L4338">
        <v>3.5799999999999998E-2</v>
      </c>
    </row>
    <row r="4339" spans="1:12" x14ac:dyDescent="0.45">
      <c r="A4339" t="s">
        <v>2018</v>
      </c>
      <c r="B4339">
        <v>2017</v>
      </c>
      <c r="C4339" t="s">
        <v>2006</v>
      </c>
      <c r="D4339">
        <v>0.16170000000000001</v>
      </c>
      <c r="E4339">
        <v>0.16170000000000001</v>
      </c>
      <c r="F4339">
        <v>0.16170000000000001</v>
      </c>
      <c r="G4339">
        <v>0.16170000000000001</v>
      </c>
      <c r="H4339">
        <v>0.16170000000000001</v>
      </c>
      <c r="I4339">
        <v>0.16170000000000001</v>
      </c>
      <c r="J4339">
        <v>0.16170000000000001</v>
      </c>
      <c r="K4339">
        <v>0.16170000000000001</v>
      </c>
      <c r="L4339">
        <v>0.16170000000000001</v>
      </c>
    </row>
    <row r="4340" spans="1:12" x14ac:dyDescent="0.45">
      <c r="A4340" t="s">
        <v>2018</v>
      </c>
      <c r="B4340">
        <v>2017</v>
      </c>
      <c r="C4340" t="s">
        <v>2009</v>
      </c>
      <c r="D4340">
        <v>0.16869999999999999</v>
      </c>
      <c r="E4340">
        <v>0.16869999999999999</v>
      </c>
      <c r="F4340">
        <v>0.16869999999999999</v>
      </c>
      <c r="G4340">
        <v>0.16869999999999999</v>
      </c>
      <c r="H4340">
        <v>0.16869999999999999</v>
      </c>
      <c r="I4340">
        <v>0.16869999999999999</v>
      </c>
      <c r="J4340">
        <v>0.16869999999999999</v>
      </c>
      <c r="K4340">
        <v>0.16869999999999999</v>
      </c>
      <c r="L4340">
        <v>0.16869999999999999</v>
      </c>
    </row>
    <row r="4341" spans="1:12" x14ac:dyDescent="0.45">
      <c r="A4341" t="s">
        <v>2018</v>
      </c>
      <c r="B4341">
        <v>2017</v>
      </c>
      <c r="C4341" t="s">
        <v>2008</v>
      </c>
      <c r="D4341">
        <v>0.16930000000000001</v>
      </c>
      <c r="E4341">
        <v>0.16930000000000001</v>
      </c>
      <c r="F4341">
        <v>0.16930000000000001</v>
      </c>
      <c r="G4341">
        <v>0.16930000000000001</v>
      </c>
      <c r="H4341">
        <v>0.16930000000000001</v>
      </c>
      <c r="I4341">
        <v>0.16930000000000001</v>
      </c>
      <c r="J4341">
        <v>0.16930000000000001</v>
      </c>
      <c r="K4341">
        <v>0.16930000000000001</v>
      </c>
      <c r="L4341">
        <v>0.16930000000000001</v>
      </c>
    </row>
    <row r="4342" spans="1:12" x14ac:dyDescent="0.45">
      <c r="A4342" t="s">
        <v>2019</v>
      </c>
      <c r="B4342">
        <v>2017</v>
      </c>
      <c r="C4342" t="s">
        <v>2006</v>
      </c>
      <c r="D4342">
        <v>3.5156999999999998</v>
      </c>
      <c r="E4342">
        <v>3.5156999999999998</v>
      </c>
      <c r="F4342">
        <v>3.5156999999999998</v>
      </c>
      <c r="G4342">
        <v>3.5156999999999998</v>
      </c>
      <c r="H4342">
        <v>3.5156999999999998</v>
      </c>
      <c r="I4342">
        <v>3.5156999999999998</v>
      </c>
      <c r="J4342">
        <v>3.5156999999999998</v>
      </c>
      <c r="K4342">
        <v>3.5156999999999998</v>
      </c>
      <c r="L4342">
        <v>3.5156999999999998</v>
      </c>
    </row>
    <row r="4343" spans="1:12" x14ac:dyDescent="0.45">
      <c r="A4343" t="s">
        <v>2019</v>
      </c>
      <c r="B4343">
        <v>2017</v>
      </c>
      <c r="C4343" t="s">
        <v>2009</v>
      </c>
      <c r="D4343">
        <v>3.7892000000000001</v>
      </c>
      <c r="E4343">
        <v>3.7892000000000001</v>
      </c>
      <c r="F4343">
        <v>3.7892000000000001</v>
      </c>
      <c r="G4343">
        <v>3.7892000000000001</v>
      </c>
      <c r="H4343">
        <v>3.7892000000000001</v>
      </c>
      <c r="I4343">
        <v>3.7892000000000001</v>
      </c>
      <c r="J4343">
        <v>3.7892000000000001</v>
      </c>
      <c r="K4343">
        <v>3.7892000000000001</v>
      </c>
      <c r="L4343">
        <v>3.7892000000000001</v>
      </c>
    </row>
    <row r="4344" spans="1:12" x14ac:dyDescent="0.45">
      <c r="A4344" t="s">
        <v>2019</v>
      </c>
      <c r="B4344">
        <v>2017</v>
      </c>
      <c r="C4344" t="s">
        <v>2008</v>
      </c>
      <c r="D4344">
        <v>3.9598</v>
      </c>
      <c r="E4344">
        <v>3.9598</v>
      </c>
      <c r="F4344">
        <v>3.9598</v>
      </c>
      <c r="G4344">
        <v>3.9598</v>
      </c>
      <c r="H4344">
        <v>3.9598</v>
      </c>
      <c r="I4344">
        <v>3.9598</v>
      </c>
      <c r="J4344">
        <v>3.9598</v>
      </c>
      <c r="K4344">
        <v>3.9598</v>
      </c>
      <c r="L4344">
        <v>3.9598</v>
      </c>
    </row>
    <row r="4345" spans="1:12" x14ac:dyDescent="0.45">
      <c r="A4345" t="s">
        <v>2019</v>
      </c>
      <c r="B4345">
        <v>2017</v>
      </c>
      <c r="C4345" t="s">
        <v>2011</v>
      </c>
      <c r="D4345">
        <v>0.16689999999999999</v>
      </c>
      <c r="E4345">
        <v>0.16689999999999999</v>
      </c>
      <c r="F4345">
        <v>0.16689999999999999</v>
      </c>
      <c r="G4345">
        <v>0.16689999999999999</v>
      </c>
      <c r="H4345">
        <v>0.16689999999999999</v>
      </c>
      <c r="I4345">
        <v>0.16689999999999999</v>
      </c>
      <c r="J4345">
        <v>0.16689999999999999</v>
      </c>
      <c r="K4345">
        <v>0.16689999999999999</v>
      </c>
      <c r="L4345">
        <v>0.16689999999999999</v>
      </c>
    </row>
    <row r="4346" spans="1:12" x14ac:dyDescent="0.45">
      <c r="A4346" t="s">
        <v>2019</v>
      </c>
      <c r="B4346">
        <v>2017</v>
      </c>
      <c r="C4346" t="s">
        <v>2005</v>
      </c>
      <c r="D4346">
        <v>12.6403</v>
      </c>
      <c r="E4346">
        <v>12.6403</v>
      </c>
      <c r="F4346">
        <v>12.6403</v>
      </c>
      <c r="G4346">
        <v>12.6403</v>
      </c>
      <c r="H4346">
        <v>12.6403</v>
      </c>
      <c r="I4346">
        <v>12.6403</v>
      </c>
      <c r="J4346">
        <v>12.6403</v>
      </c>
      <c r="K4346">
        <v>12.6403</v>
      </c>
      <c r="L4346">
        <v>12.6403</v>
      </c>
    </row>
    <row r="4347" spans="1:12" x14ac:dyDescent="0.45">
      <c r="A4347" t="s">
        <v>2019</v>
      </c>
      <c r="B4347">
        <v>2017</v>
      </c>
      <c r="C4347" t="s">
        <v>2010</v>
      </c>
      <c r="D4347">
        <v>0.83809999999999996</v>
      </c>
      <c r="E4347">
        <v>0.83809999999999996</v>
      </c>
      <c r="F4347">
        <v>0.83809999999999996</v>
      </c>
      <c r="G4347">
        <v>0.83809999999999996</v>
      </c>
      <c r="H4347">
        <v>0.83809999999999996</v>
      </c>
      <c r="I4347">
        <v>0.83809999999999996</v>
      </c>
      <c r="J4347">
        <v>0.83809999999999996</v>
      </c>
      <c r="K4347">
        <v>0.83809999999999996</v>
      </c>
      <c r="L4347">
        <v>0.83809999999999996</v>
      </c>
    </row>
    <row r="4348" spans="1:12" x14ac:dyDescent="0.45">
      <c r="A4348" t="s">
        <v>2019</v>
      </c>
      <c r="B4348">
        <v>2017</v>
      </c>
      <c r="C4348" t="s">
        <v>2007</v>
      </c>
      <c r="D4348">
        <v>0.37059999999999998</v>
      </c>
      <c r="E4348">
        <v>0.37059999999999998</v>
      </c>
      <c r="F4348">
        <v>0.37059999999999998</v>
      </c>
      <c r="G4348">
        <v>0.37059999999999998</v>
      </c>
      <c r="H4348">
        <v>0.37059999999999998</v>
      </c>
      <c r="I4348">
        <v>0.37059999999999998</v>
      </c>
      <c r="J4348">
        <v>0.37059999999999998</v>
      </c>
      <c r="K4348">
        <v>0.37059999999999998</v>
      </c>
      <c r="L4348">
        <v>0.37059999999999998</v>
      </c>
    </row>
    <row r="4349" spans="1:12" x14ac:dyDescent="0.45">
      <c r="A4349" t="s">
        <v>2020</v>
      </c>
      <c r="B4349">
        <v>2017</v>
      </c>
      <c r="C4349" t="s">
        <v>2006</v>
      </c>
      <c r="D4349">
        <v>1.8845000000000001</v>
      </c>
      <c r="E4349">
        <v>1.8845000000000001</v>
      </c>
      <c r="F4349">
        <v>1.8845000000000001</v>
      </c>
      <c r="G4349">
        <v>1.8845000000000001</v>
      </c>
      <c r="H4349">
        <v>1.8845000000000001</v>
      </c>
      <c r="I4349">
        <v>1.8845000000000001</v>
      </c>
      <c r="J4349">
        <v>1.8845000000000001</v>
      </c>
      <c r="K4349">
        <v>1.8845000000000001</v>
      </c>
      <c r="L4349">
        <v>1.8845000000000001</v>
      </c>
    </row>
    <row r="4350" spans="1:12" x14ac:dyDescent="0.45">
      <c r="A4350" t="s">
        <v>2020</v>
      </c>
      <c r="B4350">
        <v>2017</v>
      </c>
      <c r="C4350" t="s">
        <v>2008</v>
      </c>
      <c r="D4350">
        <v>1.8815999999999999</v>
      </c>
      <c r="E4350">
        <v>1.8815999999999999</v>
      </c>
      <c r="F4350">
        <v>1.8815999999999999</v>
      </c>
      <c r="G4350">
        <v>1.8815999999999999</v>
      </c>
      <c r="H4350">
        <v>1.8815999999999999</v>
      </c>
      <c r="I4350">
        <v>1.8815999999999999</v>
      </c>
      <c r="J4350">
        <v>1.8815999999999999</v>
      </c>
      <c r="K4350">
        <v>1.8815999999999999</v>
      </c>
      <c r="L4350">
        <v>1.8815999999999999</v>
      </c>
    </row>
    <row r="4351" spans="1:12" x14ac:dyDescent="0.45">
      <c r="A4351" t="s">
        <v>2020</v>
      </c>
      <c r="B4351">
        <v>2017</v>
      </c>
      <c r="C4351" t="s">
        <v>2009</v>
      </c>
      <c r="D4351">
        <v>1.7535000000000001</v>
      </c>
      <c r="E4351">
        <v>1.7535000000000001</v>
      </c>
      <c r="F4351">
        <v>1.7535000000000001</v>
      </c>
      <c r="G4351">
        <v>1.7535000000000001</v>
      </c>
      <c r="H4351">
        <v>1.7535000000000001</v>
      </c>
      <c r="I4351">
        <v>1.7535000000000001</v>
      </c>
      <c r="J4351">
        <v>1.7535000000000001</v>
      </c>
      <c r="K4351">
        <v>1.7535000000000001</v>
      </c>
      <c r="L4351">
        <v>1.7535000000000001</v>
      </c>
    </row>
    <row r="4352" spans="1:12" x14ac:dyDescent="0.45">
      <c r="A4352" t="s">
        <v>2020</v>
      </c>
      <c r="B4352">
        <v>2017</v>
      </c>
      <c r="C4352" t="s">
        <v>2011</v>
      </c>
      <c r="D4352">
        <v>7.9299999999999995E-2</v>
      </c>
      <c r="E4352">
        <v>7.9299999999999995E-2</v>
      </c>
      <c r="F4352">
        <v>7.9299999999999995E-2</v>
      </c>
      <c r="G4352">
        <v>7.9299999999999995E-2</v>
      </c>
      <c r="H4352">
        <v>7.9299999999999995E-2</v>
      </c>
      <c r="I4352">
        <v>7.9299999999999995E-2</v>
      </c>
      <c r="J4352">
        <v>7.9299999999999995E-2</v>
      </c>
      <c r="K4352">
        <v>7.9299999999999995E-2</v>
      </c>
      <c r="L4352">
        <v>7.9299999999999995E-2</v>
      </c>
    </row>
    <row r="4353" spans="1:12" x14ac:dyDescent="0.45">
      <c r="A4353" t="s">
        <v>2020</v>
      </c>
      <c r="B4353">
        <v>2017</v>
      </c>
      <c r="C4353" t="s">
        <v>2005</v>
      </c>
      <c r="D4353">
        <v>6.1731999999999996</v>
      </c>
      <c r="E4353">
        <v>6.1731999999999996</v>
      </c>
      <c r="F4353">
        <v>6.1731999999999996</v>
      </c>
      <c r="G4353">
        <v>6.1731999999999996</v>
      </c>
      <c r="H4353">
        <v>6.1731999999999996</v>
      </c>
      <c r="I4353">
        <v>6.1731999999999996</v>
      </c>
      <c r="J4353">
        <v>6.1731999999999996</v>
      </c>
      <c r="K4353">
        <v>6.1731999999999996</v>
      </c>
      <c r="L4353">
        <v>6.1731999999999996</v>
      </c>
    </row>
    <row r="4354" spans="1:12" x14ac:dyDescent="0.45">
      <c r="A4354" t="s">
        <v>2020</v>
      </c>
      <c r="B4354">
        <v>2017</v>
      </c>
      <c r="C4354" t="s">
        <v>2010</v>
      </c>
      <c r="D4354">
        <v>0.3982</v>
      </c>
      <c r="E4354">
        <v>0.3982</v>
      </c>
      <c r="F4354">
        <v>0.3982</v>
      </c>
      <c r="G4354">
        <v>0.3982</v>
      </c>
      <c r="H4354">
        <v>0.3982</v>
      </c>
      <c r="I4354">
        <v>0.3982</v>
      </c>
      <c r="J4354">
        <v>0.3982</v>
      </c>
      <c r="K4354">
        <v>0.3982</v>
      </c>
      <c r="L4354">
        <v>0.3982</v>
      </c>
    </row>
    <row r="4355" spans="1:12" x14ac:dyDescent="0.45">
      <c r="A4355" t="s">
        <v>2020</v>
      </c>
      <c r="B4355">
        <v>2017</v>
      </c>
      <c r="C4355" t="s">
        <v>2007</v>
      </c>
      <c r="D4355">
        <v>0.17610000000000001</v>
      </c>
      <c r="E4355">
        <v>0.17610000000000001</v>
      </c>
      <c r="F4355">
        <v>0.17610000000000001</v>
      </c>
      <c r="G4355">
        <v>0.17610000000000001</v>
      </c>
      <c r="H4355">
        <v>0.17610000000000001</v>
      </c>
      <c r="I4355">
        <v>0.17610000000000001</v>
      </c>
      <c r="J4355">
        <v>0.17610000000000001</v>
      </c>
      <c r="K4355">
        <v>0.17610000000000001</v>
      </c>
      <c r="L4355">
        <v>0.17610000000000001</v>
      </c>
    </row>
    <row r="4356" spans="1:12" x14ac:dyDescent="0.45">
      <c r="A4356" t="s">
        <v>2021</v>
      </c>
      <c r="B4356">
        <v>2017</v>
      </c>
      <c r="C4356" t="s">
        <v>2005</v>
      </c>
      <c r="D4356">
        <v>0.72889999999999999</v>
      </c>
      <c r="E4356">
        <v>0.72889999999999999</v>
      </c>
      <c r="F4356">
        <v>0.72889999999999999</v>
      </c>
      <c r="G4356">
        <v>0.72889999999999999</v>
      </c>
      <c r="H4356">
        <v>0.72889999999999999</v>
      </c>
      <c r="I4356">
        <v>0.72889999999999999</v>
      </c>
      <c r="J4356">
        <v>0.72889999999999999</v>
      </c>
      <c r="K4356">
        <v>0.72889999999999999</v>
      </c>
      <c r="L4356">
        <v>0.72889999999999999</v>
      </c>
    </row>
    <row r="4357" spans="1:12" x14ac:dyDescent="0.45">
      <c r="A4357" t="s">
        <v>2021</v>
      </c>
      <c r="B4357">
        <v>2017</v>
      </c>
      <c r="C4357" t="s">
        <v>2009</v>
      </c>
      <c r="D4357">
        <v>0.19639999999999999</v>
      </c>
      <c r="E4357">
        <v>0.19639999999999999</v>
      </c>
      <c r="F4357">
        <v>0.19639999999999999</v>
      </c>
      <c r="G4357">
        <v>0.19639999999999999</v>
      </c>
      <c r="H4357">
        <v>0.19639999999999999</v>
      </c>
      <c r="I4357">
        <v>0.19639999999999999</v>
      </c>
      <c r="J4357">
        <v>0.19639999999999999</v>
      </c>
      <c r="K4357">
        <v>0.19639999999999999</v>
      </c>
      <c r="L4357">
        <v>0.19639999999999999</v>
      </c>
    </row>
    <row r="4358" spans="1:12" x14ac:dyDescent="0.45">
      <c r="A4358" t="s">
        <v>2021</v>
      </c>
      <c r="B4358">
        <v>2017</v>
      </c>
      <c r="C4358" t="s">
        <v>2010</v>
      </c>
      <c r="D4358">
        <v>5.3100000000000001E-2</v>
      </c>
      <c r="E4358">
        <v>5.3100000000000001E-2</v>
      </c>
      <c r="F4358">
        <v>5.3100000000000001E-2</v>
      </c>
      <c r="G4358">
        <v>5.3100000000000001E-2</v>
      </c>
      <c r="H4358">
        <v>5.3100000000000001E-2</v>
      </c>
      <c r="I4358">
        <v>5.3100000000000001E-2</v>
      </c>
      <c r="J4358">
        <v>5.3100000000000001E-2</v>
      </c>
      <c r="K4358">
        <v>5.3100000000000001E-2</v>
      </c>
      <c r="L4358">
        <v>5.3100000000000001E-2</v>
      </c>
    </row>
    <row r="4359" spans="1:12" x14ac:dyDescent="0.45">
      <c r="A4359" t="s">
        <v>2021</v>
      </c>
      <c r="B4359">
        <v>2017</v>
      </c>
      <c r="C4359" t="s">
        <v>2006</v>
      </c>
      <c r="D4359">
        <v>0.19439999999999999</v>
      </c>
      <c r="E4359">
        <v>0.19439999999999999</v>
      </c>
      <c r="F4359">
        <v>0.19439999999999999</v>
      </c>
      <c r="G4359">
        <v>0.19439999999999999</v>
      </c>
      <c r="H4359">
        <v>0.19439999999999999</v>
      </c>
      <c r="I4359">
        <v>0.19439999999999999</v>
      </c>
      <c r="J4359">
        <v>0.19439999999999999</v>
      </c>
      <c r="K4359">
        <v>0.19439999999999999</v>
      </c>
      <c r="L4359">
        <v>0.19439999999999999</v>
      </c>
    </row>
    <row r="4360" spans="1:12" x14ac:dyDescent="0.45">
      <c r="A4360" t="s">
        <v>2021</v>
      </c>
      <c r="B4360">
        <v>2017</v>
      </c>
      <c r="C4360" t="s">
        <v>2008</v>
      </c>
      <c r="D4360">
        <v>0.25090000000000001</v>
      </c>
      <c r="E4360">
        <v>0.25090000000000001</v>
      </c>
      <c r="F4360">
        <v>0.25090000000000001</v>
      </c>
      <c r="G4360">
        <v>0.25090000000000001</v>
      </c>
      <c r="H4360">
        <v>0.25090000000000001</v>
      </c>
      <c r="I4360">
        <v>0.25090000000000001</v>
      </c>
      <c r="J4360">
        <v>0.25090000000000001</v>
      </c>
      <c r="K4360">
        <v>0.25090000000000001</v>
      </c>
      <c r="L4360">
        <v>0.25090000000000001</v>
      </c>
    </row>
    <row r="4361" spans="1:12" x14ac:dyDescent="0.45">
      <c r="A4361" t="s">
        <v>2021</v>
      </c>
      <c r="B4361">
        <v>2017</v>
      </c>
      <c r="C4361" t="s">
        <v>2011</v>
      </c>
      <c r="D4361">
        <v>1.06E-2</v>
      </c>
      <c r="E4361">
        <v>1.06E-2</v>
      </c>
      <c r="F4361">
        <v>1.06E-2</v>
      </c>
      <c r="G4361">
        <v>1.06E-2</v>
      </c>
      <c r="H4361">
        <v>1.06E-2</v>
      </c>
      <c r="I4361">
        <v>1.06E-2</v>
      </c>
      <c r="J4361">
        <v>1.06E-2</v>
      </c>
      <c r="K4361">
        <v>1.06E-2</v>
      </c>
      <c r="L4361">
        <v>1.06E-2</v>
      </c>
    </row>
    <row r="4362" spans="1:12" x14ac:dyDescent="0.45">
      <c r="A4362" t="s">
        <v>2021</v>
      </c>
      <c r="B4362">
        <v>2017</v>
      </c>
      <c r="C4362" t="s">
        <v>2007</v>
      </c>
      <c r="D4362">
        <v>2.35E-2</v>
      </c>
      <c r="E4362">
        <v>2.35E-2</v>
      </c>
      <c r="F4362">
        <v>2.35E-2</v>
      </c>
      <c r="G4362">
        <v>2.35E-2</v>
      </c>
      <c r="H4362">
        <v>2.35E-2</v>
      </c>
      <c r="I4362">
        <v>2.35E-2</v>
      </c>
      <c r="J4362">
        <v>2.35E-2</v>
      </c>
      <c r="K4362">
        <v>2.35E-2</v>
      </c>
      <c r="L4362">
        <v>2.35E-2</v>
      </c>
    </row>
    <row r="4363" spans="1:12" x14ac:dyDescent="0.45">
      <c r="A4363" t="s">
        <v>2022</v>
      </c>
      <c r="B4363">
        <v>2017</v>
      </c>
      <c r="C4363" t="s">
        <v>2005</v>
      </c>
      <c r="D4363">
        <v>0.92830000000000001</v>
      </c>
      <c r="E4363">
        <v>0.92830000000000001</v>
      </c>
      <c r="F4363">
        <v>0.92830000000000001</v>
      </c>
      <c r="G4363">
        <v>0.92830000000000001</v>
      </c>
      <c r="H4363">
        <v>0.92830000000000001</v>
      </c>
      <c r="I4363">
        <v>0.92830000000000001</v>
      </c>
      <c r="J4363">
        <v>0.92830000000000001</v>
      </c>
      <c r="K4363">
        <v>0.92830000000000001</v>
      </c>
      <c r="L4363">
        <v>0.92830000000000001</v>
      </c>
    </row>
    <row r="4364" spans="1:12" x14ac:dyDescent="0.45">
      <c r="A4364" t="s">
        <v>2022</v>
      </c>
      <c r="B4364">
        <v>2017</v>
      </c>
      <c r="C4364" t="s">
        <v>2006</v>
      </c>
      <c r="D4364">
        <v>0.27529999999999999</v>
      </c>
      <c r="E4364">
        <v>0.27529999999999999</v>
      </c>
      <c r="F4364">
        <v>0.27529999999999999</v>
      </c>
      <c r="G4364">
        <v>0.27529999999999999</v>
      </c>
      <c r="H4364">
        <v>0.27529999999999999</v>
      </c>
      <c r="I4364">
        <v>0.27529999999999999</v>
      </c>
      <c r="J4364">
        <v>0.27529999999999999</v>
      </c>
      <c r="K4364">
        <v>0.27529999999999999</v>
      </c>
      <c r="L4364">
        <v>0.27529999999999999</v>
      </c>
    </row>
    <row r="4365" spans="1:12" x14ac:dyDescent="0.45">
      <c r="A4365" t="s">
        <v>2022</v>
      </c>
      <c r="B4365">
        <v>2017</v>
      </c>
      <c r="C4365" t="s">
        <v>2009</v>
      </c>
      <c r="D4365">
        <v>0.24779999999999999</v>
      </c>
      <c r="E4365">
        <v>0.24779999999999999</v>
      </c>
      <c r="F4365">
        <v>0.24779999999999999</v>
      </c>
      <c r="G4365">
        <v>0.24779999999999999</v>
      </c>
      <c r="H4365">
        <v>0.24779999999999999</v>
      </c>
      <c r="I4365">
        <v>0.24779999999999999</v>
      </c>
      <c r="J4365">
        <v>0.24779999999999999</v>
      </c>
      <c r="K4365">
        <v>0.24779999999999999</v>
      </c>
      <c r="L4365">
        <v>0.24779999999999999</v>
      </c>
    </row>
    <row r="4366" spans="1:12" x14ac:dyDescent="0.45">
      <c r="A4366" t="s">
        <v>2022</v>
      </c>
      <c r="B4366">
        <v>2017</v>
      </c>
      <c r="C4366" t="s">
        <v>2007</v>
      </c>
      <c r="D4366">
        <v>2.81E-2</v>
      </c>
      <c r="E4366">
        <v>2.81E-2</v>
      </c>
      <c r="F4366">
        <v>2.81E-2</v>
      </c>
      <c r="G4366">
        <v>2.81E-2</v>
      </c>
      <c r="H4366">
        <v>2.81E-2</v>
      </c>
      <c r="I4366">
        <v>2.81E-2</v>
      </c>
      <c r="J4366">
        <v>2.81E-2</v>
      </c>
      <c r="K4366">
        <v>2.81E-2</v>
      </c>
      <c r="L4366">
        <v>2.81E-2</v>
      </c>
    </row>
    <row r="4367" spans="1:12" x14ac:dyDescent="0.45">
      <c r="A4367" t="s">
        <v>2022</v>
      </c>
      <c r="B4367">
        <v>2017</v>
      </c>
      <c r="C4367" t="s">
        <v>2008</v>
      </c>
      <c r="D4367">
        <v>0.30070000000000002</v>
      </c>
      <c r="E4367">
        <v>0.30070000000000002</v>
      </c>
      <c r="F4367">
        <v>0.30070000000000002</v>
      </c>
      <c r="G4367">
        <v>0.30070000000000002</v>
      </c>
      <c r="H4367">
        <v>0.30070000000000002</v>
      </c>
      <c r="I4367">
        <v>0.30070000000000002</v>
      </c>
      <c r="J4367">
        <v>0.30070000000000002</v>
      </c>
      <c r="K4367">
        <v>0.30070000000000002</v>
      </c>
      <c r="L4367">
        <v>0.30070000000000002</v>
      </c>
    </row>
    <row r="4368" spans="1:12" x14ac:dyDescent="0.45">
      <c r="A4368" t="s">
        <v>2022</v>
      </c>
      <c r="B4368">
        <v>2017</v>
      </c>
      <c r="C4368" t="s">
        <v>2010</v>
      </c>
      <c r="D4368">
        <v>6.3600000000000004E-2</v>
      </c>
      <c r="E4368">
        <v>6.3600000000000004E-2</v>
      </c>
      <c r="F4368">
        <v>6.3600000000000004E-2</v>
      </c>
      <c r="G4368">
        <v>6.3600000000000004E-2</v>
      </c>
      <c r="H4368">
        <v>6.3600000000000004E-2</v>
      </c>
      <c r="I4368">
        <v>6.3600000000000004E-2</v>
      </c>
      <c r="J4368">
        <v>6.3600000000000004E-2</v>
      </c>
      <c r="K4368">
        <v>6.3600000000000004E-2</v>
      </c>
      <c r="L4368">
        <v>6.3600000000000004E-2</v>
      </c>
    </row>
    <row r="4369" spans="1:12" x14ac:dyDescent="0.45">
      <c r="A4369" t="s">
        <v>2022</v>
      </c>
      <c r="B4369">
        <v>2017</v>
      </c>
      <c r="C4369" t="s">
        <v>2011</v>
      </c>
      <c r="D4369">
        <v>1.2699999999999999E-2</v>
      </c>
      <c r="E4369">
        <v>1.2699999999999999E-2</v>
      </c>
      <c r="F4369">
        <v>1.2699999999999999E-2</v>
      </c>
      <c r="G4369">
        <v>1.2699999999999999E-2</v>
      </c>
      <c r="H4369">
        <v>1.2699999999999999E-2</v>
      </c>
      <c r="I4369">
        <v>1.2699999999999999E-2</v>
      </c>
      <c r="J4369">
        <v>1.2699999999999999E-2</v>
      </c>
      <c r="K4369">
        <v>1.2699999999999999E-2</v>
      </c>
      <c r="L4369">
        <v>1.2699999999999999E-2</v>
      </c>
    </row>
    <row r="4370" spans="1:12" x14ac:dyDescent="0.45">
      <c r="A4370" t="s">
        <v>2023</v>
      </c>
      <c r="B4370">
        <v>2017</v>
      </c>
      <c r="C4370" t="s">
        <v>2009</v>
      </c>
      <c r="D4370">
        <v>2.1360999999999999</v>
      </c>
      <c r="E4370">
        <v>2.1360999999999999</v>
      </c>
      <c r="F4370">
        <v>2.1360999999999999</v>
      </c>
      <c r="G4370">
        <v>2.1360999999999999</v>
      </c>
      <c r="H4370">
        <v>2.1360999999999999</v>
      </c>
      <c r="I4370">
        <v>2.1360999999999999</v>
      </c>
      <c r="J4370">
        <v>2.1360999999999999</v>
      </c>
      <c r="K4370">
        <v>2.1360999999999999</v>
      </c>
      <c r="L4370">
        <v>2.1360999999999999</v>
      </c>
    </row>
    <row r="4371" spans="1:12" x14ac:dyDescent="0.45">
      <c r="A4371" t="s">
        <v>2023</v>
      </c>
      <c r="B4371">
        <v>2017</v>
      </c>
      <c r="C4371" t="s">
        <v>2005</v>
      </c>
      <c r="D4371">
        <v>7.2704000000000004</v>
      </c>
      <c r="E4371">
        <v>7.2704000000000004</v>
      </c>
      <c r="F4371">
        <v>7.2704000000000004</v>
      </c>
      <c r="G4371">
        <v>7.2704000000000004</v>
      </c>
      <c r="H4371">
        <v>7.2704000000000004</v>
      </c>
      <c r="I4371">
        <v>7.2704000000000004</v>
      </c>
      <c r="J4371">
        <v>7.2704000000000004</v>
      </c>
      <c r="K4371">
        <v>7.2704000000000004</v>
      </c>
      <c r="L4371">
        <v>7.2704000000000004</v>
      </c>
    </row>
    <row r="4372" spans="1:12" x14ac:dyDescent="0.45">
      <c r="A4372" t="s">
        <v>2023</v>
      </c>
      <c r="B4372">
        <v>2017</v>
      </c>
      <c r="C4372" t="s">
        <v>2011</v>
      </c>
      <c r="D4372">
        <v>9.9599999999999994E-2</v>
      </c>
      <c r="E4372">
        <v>9.9599999999999994E-2</v>
      </c>
      <c r="F4372">
        <v>9.9599999999999994E-2</v>
      </c>
      <c r="G4372">
        <v>9.9599999999999994E-2</v>
      </c>
      <c r="H4372">
        <v>9.9599999999999994E-2</v>
      </c>
      <c r="I4372">
        <v>9.9599999999999994E-2</v>
      </c>
      <c r="J4372">
        <v>9.9599999999999994E-2</v>
      </c>
      <c r="K4372">
        <v>9.9599999999999994E-2</v>
      </c>
      <c r="L4372">
        <v>9.9599999999999994E-2</v>
      </c>
    </row>
    <row r="4373" spans="1:12" x14ac:dyDescent="0.45">
      <c r="A4373" t="s">
        <v>2023</v>
      </c>
      <c r="B4373">
        <v>2017</v>
      </c>
      <c r="C4373" t="s">
        <v>2010</v>
      </c>
      <c r="D4373">
        <v>0.50009999999999999</v>
      </c>
      <c r="E4373">
        <v>0.50009999999999999</v>
      </c>
      <c r="F4373">
        <v>0.50009999999999999</v>
      </c>
      <c r="G4373">
        <v>0.50009999999999999</v>
      </c>
      <c r="H4373">
        <v>0.50009999999999999</v>
      </c>
      <c r="I4373">
        <v>0.50009999999999999</v>
      </c>
      <c r="J4373">
        <v>0.50009999999999999</v>
      </c>
      <c r="K4373">
        <v>0.50009999999999999</v>
      </c>
      <c r="L4373">
        <v>0.50009999999999999</v>
      </c>
    </row>
    <row r="4374" spans="1:12" x14ac:dyDescent="0.45">
      <c r="A4374" t="s">
        <v>2023</v>
      </c>
      <c r="B4374">
        <v>2017</v>
      </c>
      <c r="C4374" t="s">
        <v>2008</v>
      </c>
      <c r="D4374">
        <v>2.3626999999999998</v>
      </c>
      <c r="E4374">
        <v>2.3626999999999998</v>
      </c>
      <c r="F4374">
        <v>2.3626999999999998</v>
      </c>
      <c r="G4374">
        <v>2.3626999999999998</v>
      </c>
      <c r="H4374">
        <v>2.3626999999999998</v>
      </c>
      <c r="I4374">
        <v>2.3626999999999998</v>
      </c>
      <c r="J4374">
        <v>2.3626999999999998</v>
      </c>
      <c r="K4374">
        <v>2.3626999999999998</v>
      </c>
      <c r="L4374">
        <v>2.3626999999999998</v>
      </c>
    </row>
    <row r="4375" spans="1:12" x14ac:dyDescent="0.45">
      <c r="A4375" t="s">
        <v>2023</v>
      </c>
      <c r="B4375">
        <v>2017</v>
      </c>
      <c r="C4375" t="s">
        <v>2006</v>
      </c>
      <c r="D4375">
        <v>1.9508000000000001</v>
      </c>
      <c r="E4375">
        <v>1.9508000000000001</v>
      </c>
      <c r="F4375">
        <v>1.9508000000000001</v>
      </c>
      <c r="G4375">
        <v>1.9508000000000001</v>
      </c>
      <c r="H4375">
        <v>1.9508000000000001</v>
      </c>
      <c r="I4375">
        <v>1.9508000000000001</v>
      </c>
      <c r="J4375">
        <v>1.9508000000000001</v>
      </c>
      <c r="K4375">
        <v>1.9508000000000001</v>
      </c>
      <c r="L4375">
        <v>1.9508000000000001</v>
      </c>
    </row>
    <row r="4376" spans="1:12" x14ac:dyDescent="0.45">
      <c r="A4376" t="s">
        <v>2023</v>
      </c>
      <c r="B4376">
        <v>2017</v>
      </c>
      <c r="C4376" t="s">
        <v>2007</v>
      </c>
      <c r="D4376">
        <v>0.22109999999999999</v>
      </c>
      <c r="E4376">
        <v>0.22109999999999999</v>
      </c>
      <c r="F4376">
        <v>0.22109999999999999</v>
      </c>
      <c r="G4376">
        <v>0.22109999999999999</v>
      </c>
      <c r="H4376">
        <v>0.22109999999999999</v>
      </c>
      <c r="I4376">
        <v>0.22109999999999999</v>
      </c>
      <c r="J4376">
        <v>0.22109999999999999</v>
      </c>
      <c r="K4376">
        <v>0.22109999999999999</v>
      </c>
      <c r="L4376">
        <v>0.22109999999999999</v>
      </c>
    </row>
    <row r="4377" spans="1:12" x14ac:dyDescent="0.45">
      <c r="A4377" t="s">
        <v>2024</v>
      </c>
      <c r="B4377">
        <v>2017</v>
      </c>
      <c r="C4377" t="s">
        <v>2009</v>
      </c>
      <c r="D4377">
        <v>1.1119000000000001</v>
      </c>
      <c r="E4377">
        <v>1.1119000000000001</v>
      </c>
      <c r="F4377">
        <v>1.1119000000000001</v>
      </c>
      <c r="G4377">
        <v>1.1119000000000001</v>
      </c>
      <c r="H4377">
        <v>1.1119000000000001</v>
      </c>
      <c r="I4377">
        <v>1.1119000000000001</v>
      </c>
      <c r="J4377">
        <v>1.1119000000000001</v>
      </c>
      <c r="K4377">
        <v>1.1119000000000001</v>
      </c>
      <c r="L4377">
        <v>1.1119000000000001</v>
      </c>
    </row>
    <row r="4378" spans="1:12" x14ac:dyDescent="0.45">
      <c r="A4378" t="s">
        <v>2024</v>
      </c>
      <c r="B4378">
        <v>2017</v>
      </c>
      <c r="C4378" t="s">
        <v>2006</v>
      </c>
      <c r="D4378">
        <v>1.3030999999999999</v>
      </c>
      <c r="E4378">
        <v>1.3030999999999999</v>
      </c>
      <c r="F4378">
        <v>1.3030999999999999</v>
      </c>
      <c r="G4378">
        <v>1.3030999999999999</v>
      </c>
      <c r="H4378">
        <v>1.3030999999999999</v>
      </c>
      <c r="I4378">
        <v>1.3030999999999999</v>
      </c>
      <c r="J4378">
        <v>1.3030999999999999</v>
      </c>
      <c r="K4378">
        <v>1.3030999999999999</v>
      </c>
      <c r="L4378">
        <v>1.3030999999999999</v>
      </c>
    </row>
    <row r="4379" spans="1:12" x14ac:dyDescent="0.45">
      <c r="A4379" t="s">
        <v>2024</v>
      </c>
      <c r="B4379">
        <v>2017</v>
      </c>
      <c r="C4379" t="s">
        <v>2008</v>
      </c>
      <c r="D4379">
        <v>1.1785000000000001</v>
      </c>
      <c r="E4379">
        <v>1.1785000000000001</v>
      </c>
      <c r="F4379">
        <v>1.1785000000000001</v>
      </c>
      <c r="G4379">
        <v>1.1785000000000001</v>
      </c>
      <c r="H4379">
        <v>1.1785000000000001</v>
      </c>
      <c r="I4379">
        <v>1.1785000000000001</v>
      </c>
      <c r="J4379">
        <v>1.1785000000000001</v>
      </c>
      <c r="K4379">
        <v>1.1785000000000001</v>
      </c>
      <c r="L4379">
        <v>1.1785000000000001</v>
      </c>
    </row>
    <row r="4380" spans="1:12" x14ac:dyDescent="0.45">
      <c r="A4380" t="s">
        <v>2024</v>
      </c>
      <c r="B4380">
        <v>2017</v>
      </c>
      <c r="C4380" t="s">
        <v>2011</v>
      </c>
      <c r="D4380">
        <v>4.9700000000000001E-2</v>
      </c>
      <c r="E4380">
        <v>4.9700000000000001E-2</v>
      </c>
      <c r="F4380">
        <v>4.9700000000000001E-2</v>
      </c>
      <c r="G4380">
        <v>4.9700000000000001E-2</v>
      </c>
      <c r="H4380">
        <v>4.9700000000000001E-2</v>
      </c>
      <c r="I4380">
        <v>4.9700000000000001E-2</v>
      </c>
      <c r="J4380">
        <v>4.9700000000000001E-2</v>
      </c>
      <c r="K4380">
        <v>4.9700000000000001E-2</v>
      </c>
      <c r="L4380">
        <v>4.9700000000000001E-2</v>
      </c>
    </row>
    <row r="4381" spans="1:12" x14ac:dyDescent="0.45">
      <c r="A4381" t="s">
        <v>2024</v>
      </c>
      <c r="B4381">
        <v>2017</v>
      </c>
      <c r="C4381" t="s">
        <v>2005</v>
      </c>
      <c r="D4381">
        <v>4.0029000000000003</v>
      </c>
      <c r="E4381">
        <v>4.0029000000000003</v>
      </c>
      <c r="F4381">
        <v>4.0029000000000003</v>
      </c>
      <c r="G4381">
        <v>4.0029000000000003</v>
      </c>
      <c r="H4381">
        <v>4.0029000000000003</v>
      </c>
      <c r="I4381">
        <v>4.0029000000000003</v>
      </c>
      <c r="J4381">
        <v>4.0029000000000003</v>
      </c>
      <c r="K4381">
        <v>4.0029000000000003</v>
      </c>
      <c r="L4381">
        <v>4.0029000000000003</v>
      </c>
    </row>
    <row r="4382" spans="1:12" x14ac:dyDescent="0.45">
      <c r="A4382" t="s">
        <v>2024</v>
      </c>
      <c r="B4382">
        <v>2017</v>
      </c>
      <c r="C4382" t="s">
        <v>2010</v>
      </c>
      <c r="D4382">
        <v>0.24940000000000001</v>
      </c>
      <c r="E4382">
        <v>0.24940000000000001</v>
      </c>
      <c r="F4382">
        <v>0.24940000000000001</v>
      </c>
      <c r="G4382">
        <v>0.24940000000000001</v>
      </c>
      <c r="H4382">
        <v>0.24940000000000001</v>
      </c>
      <c r="I4382">
        <v>0.24940000000000001</v>
      </c>
      <c r="J4382">
        <v>0.24940000000000001</v>
      </c>
      <c r="K4382">
        <v>0.24940000000000001</v>
      </c>
      <c r="L4382">
        <v>0.24940000000000001</v>
      </c>
    </row>
    <row r="4383" spans="1:12" x14ac:dyDescent="0.45">
      <c r="A4383" t="s">
        <v>2024</v>
      </c>
      <c r="B4383">
        <v>2017</v>
      </c>
      <c r="C4383" t="s">
        <v>2007</v>
      </c>
      <c r="D4383">
        <v>0.1103</v>
      </c>
      <c r="E4383">
        <v>0.1103</v>
      </c>
      <c r="F4383">
        <v>0.1103</v>
      </c>
      <c r="G4383">
        <v>0.1103</v>
      </c>
      <c r="H4383">
        <v>0.1103</v>
      </c>
      <c r="I4383">
        <v>0.1103</v>
      </c>
      <c r="J4383">
        <v>0.1103</v>
      </c>
      <c r="K4383">
        <v>0.1103</v>
      </c>
      <c r="L4383">
        <v>0.1103</v>
      </c>
    </row>
    <row r="4384" spans="1:12" x14ac:dyDescent="0.45">
      <c r="A4384" t="s">
        <v>2025</v>
      </c>
      <c r="B4384">
        <v>2017</v>
      </c>
      <c r="C4384" t="s">
        <v>2008</v>
      </c>
      <c r="D4384">
        <v>0.54349999999999998</v>
      </c>
      <c r="E4384">
        <v>0.54349999999999998</v>
      </c>
      <c r="F4384">
        <v>0.54349999999999998</v>
      </c>
      <c r="G4384">
        <v>0.54349999999999998</v>
      </c>
      <c r="H4384">
        <v>0.54349999999999998</v>
      </c>
      <c r="I4384">
        <v>0.54349999999999998</v>
      </c>
      <c r="J4384">
        <v>0.54349999999999998</v>
      </c>
      <c r="K4384">
        <v>0.54349999999999998</v>
      </c>
      <c r="L4384">
        <v>0.54349999999999998</v>
      </c>
    </row>
    <row r="4385" spans="1:12" x14ac:dyDescent="0.45">
      <c r="A4385" t="s">
        <v>2025</v>
      </c>
      <c r="B4385">
        <v>2017</v>
      </c>
      <c r="C4385" t="s">
        <v>2005</v>
      </c>
      <c r="D4385">
        <v>1.8023</v>
      </c>
      <c r="E4385">
        <v>1.8023</v>
      </c>
      <c r="F4385">
        <v>1.8023</v>
      </c>
      <c r="G4385">
        <v>1.8023</v>
      </c>
      <c r="H4385">
        <v>1.8023</v>
      </c>
      <c r="I4385">
        <v>1.8023</v>
      </c>
      <c r="J4385">
        <v>1.8023</v>
      </c>
      <c r="K4385">
        <v>1.8023</v>
      </c>
      <c r="L4385">
        <v>1.8023</v>
      </c>
    </row>
    <row r="4386" spans="1:12" x14ac:dyDescent="0.45">
      <c r="A4386" t="s">
        <v>2025</v>
      </c>
      <c r="B4386">
        <v>2017</v>
      </c>
      <c r="C4386" t="s">
        <v>2007</v>
      </c>
      <c r="D4386">
        <v>5.0900000000000001E-2</v>
      </c>
      <c r="E4386">
        <v>5.0900000000000001E-2</v>
      </c>
      <c r="F4386">
        <v>5.0900000000000001E-2</v>
      </c>
      <c r="G4386">
        <v>5.0900000000000001E-2</v>
      </c>
      <c r="H4386">
        <v>5.0900000000000001E-2</v>
      </c>
      <c r="I4386">
        <v>5.0900000000000001E-2</v>
      </c>
      <c r="J4386">
        <v>5.0900000000000001E-2</v>
      </c>
      <c r="K4386">
        <v>5.0900000000000001E-2</v>
      </c>
      <c r="L4386">
        <v>5.0900000000000001E-2</v>
      </c>
    </row>
    <row r="4387" spans="1:12" x14ac:dyDescent="0.45">
      <c r="A4387" t="s">
        <v>2025</v>
      </c>
      <c r="B4387">
        <v>2017</v>
      </c>
      <c r="C4387" t="s">
        <v>2010</v>
      </c>
      <c r="D4387">
        <v>0.115</v>
      </c>
      <c r="E4387">
        <v>0.115</v>
      </c>
      <c r="F4387">
        <v>0.115</v>
      </c>
      <c r="G4387">
        <v>0.115</v>
      </c>
      <c r="H4387">
        <v>0.115</v>
      </c>
      <c r="I4387">
        <v>0.115</v>
      </c>
      <c r="J4387">
        <v>0.115</v>
      </c>
      <c r="K4387">
        <v>0.115</v>
      </c>
      <c r="L4387">
        <v>0.115</v>
      </c>
    </row>
    <row r="4388" spans="1:12" x14ac:dyDescent="0.45">
      <c r="A4388" t="s">
        <v>2025</v>
      </c>
      <c r="B4388">
        <v>2017</v>
      </c>
      <c r="C4388" t="s">
        <v>2009</v>
      </c>
      <c r="D4388">
        <v>0.52749999999999997</v>
      </c>
      <c r="E4388">
        <v>0.52749999999999997</v>
      </c>
      <c r="F4388">
        <v>0.52749999999999997</v>
      </c>
      <c r="G4388">
        <v>0.52749999999999997</v>
      </c>
      <c r="H4388">
        <v>0.52749999999999997</v>
      </c>
      <c r="I4388">
        <v>0.52749999999999997</v>
      </c>
      <c r="J4388">
        <v>0.52749999999999997</v>
      </c>
      <c r="K4388">
        <v>0.52749999999999997</v>
      </c>
      <c r="L4388">
        <v>0.52749999999999997</v>
      </c>
    </row>
    <row r="4389" spans="1:12" x14ac:dyDescent="0.45">
      <c r="A4389" t="s">
        <v>2025</v>
      </c>
      <c r="B4389">
        <v>2017</v>
      </c>
      <c r="C4389" t="s">
        <v>2006</v>
      </c>
      <c r="D4389">
        <v>0.54249999999999998</v>
      </c>
      <c r="E4389">
        <v>0.54249999999999998</v>
      </c>
      <c r="F4389">
        <v>0.54249999999999998</v>
      </c>
      <c r="G4389">
        <v>0.54249999999999998</v>
      </c>
      <c r="H4389">
        <v>0.54249999999999998</v>
      </c>
      <c r="I4389">
        <v>0.54249999999999998</v>
      </c>
      <c r="J4389">
        <v>0.54249999999999998</v>
      </c>
      <c r="K4389">
        <v>0.54249999999999998</v>
      </c>
      <c r="L4389">
        <v>0.54249999999999998</v>
      </c>
    </row>
    <row r="4390" spans="1:12" x14ac:dyDescent="0.45">
      <c r="A4390" t="s">
        <v>2025</v>
      </c>
      <c r="B4390">
        <v>2017</v>
      </c>
      <c r="C4390" t="s">
        <v>2011</v>
      </c>
      <c r="D4390">
        <v>2.29E-2</v>
      </c>
      <c r="E4390">
        <v>2.29E-2</v>
      </c>
      <c r="F4390">
        <v>2.29E-2</v>
      </c>
      <c r="G4390">
        <v>2.29E-2</v>
      </c>
      <c r="H4390">
        <v>2.29E-2</v>
      </c>
      <c r="I4390">
        <v>2.29E-2</v>
      </c>
      <c r="J4390">
        <v>2.29E-2</v>
      </c>
      <c r="K4390">
        <v>2.29E-2</v>
      </c>
      <c r="L4390">
        <v>2.29E-2</v>
      </c>
    </row>
    <row r="4391" spans="1:12" x14ac:dyDescent="0.45">
      <c r="A4391" t="s">
        <v>2026</v>
      </c>
      <c r="B4391">
        <v>2017</v>
      </c>
      <c r="C4391" t="s">
        <v>2008</v>
      </c>
      <c r="D4391">
        <v>0.51519999999999999</v>
      </c>
      <c r="E4391">
        <v>0.51519999999999999</v>
      </c>
      <c r="F4391">
        <v>0.51519999999999999</v>
      </c>
      <c r="G4391">
        <v>0.51519999999999999</v>
      </c>
      <c r="H4391">
        <v>0.51519999999999999</v>
      </c>
      <c r="I4391">
        <v>0.51519999999999999</v>
      </c>
      <c r="J4391">
        <v>0.51519999999999999</v>
      </c>
      <c r="K4391">
        <v>0.51519999999999999</v>
      </c>
      <c r="L4391">
        <v>0.51519999999999999</v>
      </c>
    </row>
    <row r="4392" spans="1:12" x14ac:dyDescent="0.45">
      <c r="A4392" t="s">
        <v>2026</v>
      </c>
      <c r="B4392">
        <v>2017</v>
      </c>
      <c r="C4392" t="s">
        <v>2007</v>
      </c>
      <c r="D4392">
        <v>4.82E-2</v>
      </c>
      <c r="E4392">
        <v>4.82E-2</v>
      </c>
      <c r="F4392">
        <v>4.82E-2</v>
      </c>
      <c r="G4392">
        <v>4.82E-2</v>
      </c>
      <c r="H4392">
        <v>4.82E-2</v>
      </c>
      <c r="I4392">
        <v>4.82E-2</v>
      </c>
      <c r="J4392">
        <v>4.82E-2</v>
      </c>
      <c r="K4392">
        <v>4.82E-2</v>
      </c>
      <c r="L4392">
        <v>4.82E-2</v>
      </c>
    </row>
    <row r="4393" spans="1:12" x14ac:dyDescent="0.45">
      <c r="A4393" t="s">
        <v>2026</v>
      </c>
      <c r="B4393">
        <v>2017</v>
      </c>
      <c r="C4393" t="s">
        <v>2006</v>
      </c>
      <c r="D4393">
        <v>0.5212</v>
      </c>
      <c r="E4393">
        <v>0.5212</v>
      </c>
      <c r="F4393">
        <v>0.5212</v>
      </c>
      <c r="G4393">
        <v>0.5212</v>
      </c>
      <c r="H4393">
        <v>0.5212</v>
      </c>
      <c r="I4393">
        <v>0.5212</v>
      </c>
      <c r="J4393">
        <v>0.5212</v>
      </c>
      <c r="K4393">
        <v>0.5212</v>
      </c>
      <c r="L4393">
        <v>0.5212</v>
      </c>
    </row>
    <row r="4394" spans="1:12" x14ac:dyDescent="0.45">
      <c r="A4394" t="s">
        <v>2026</v>
      </c>
      <c r="B4394">
        <v>2017</v>
      </c>
      <c r="C4394" t="s">
        <v>2010</v>
      </c>
      <c r="D4394">
        <v>0.109</v>
      </c>
      <c r="E4394">
        <v>0.109</v>
      </c>
      <c r="F4394">
        <v>0.109</v>
      </c>
      <c r="G4394">
        <v>0.109</v>
      </c>
      <c r="H4394">
        <v>0.109</v>
      </c>
      <c r="I4394">
        <v>0.109</v>
      </c>
      <c r="J4394">
        <v>0.109</v>
      </c>
      <c r="K4394">
        <v>0.109</v>
      </c>
      <c r="L4394">
        <v>0.109</v>
      </c>
    </row>
    <row r="4395" spans="1:12" x14ac:dyDescent="0.45">
      <c r="A4395" t="s">
        <v>2026</v>
      </c>
      <c r="B4395">
        <v>2017</v>
      </c>
      <c r="C4395" t="s">
        <v>2005</v>
      </c>
      <c r="D4395">
        <v>1.7040999999999999</v>
      </c>
      <c r="E4395">
        <v>1.7040999999999999</v>
      </c>
      <c r="F4395">
        <v>1.7040999999999999</v>
      </c>
      <c r="G4395">
        <v>1.7040999999999999</v>
      </c>
      <c r="H4395">
        <v>1.7040999999999999</v>
      </c>
      <c r="I4395">
        <v>1.7040999999999999</v>
      </c>
      <c r="J4395">
        <v>1.7040999999999999</v>
      </c>
      <c r="K4395">
        <v>1.7040999999999999</v>
      </c>
      <c r="L4395">
        <v>1.7040999999999999</v>
      </c>
    </row>
    <row r="4396" spans="1:12" x14ac:dyDescent="0.45">
      <c r="A4396" t="s">
        <v>2026</v>
      </c>
      <c r="B4396">
        <v>2017</v>
      </c>
      <c r="C4396" t="s">
        <v>2009</v>
      </c>
      <c r="D4396">
        <v>0.48880000000000001</v>
      </c>
      <c r="E4396">
        <v>0.48880000000000001</v>
      </c>
      <c r="F4396">
        <v>0.48880000000000001</v>
      </c>
      <c r="G4396">
        <v>0.48880000000000001</v>
      </c>
      <c r="H4396">
        <v>0.48880000000000001</v>
      </c>
      <c r="I4396">
        <v>0.48880000000000001</v>
      </c>
      <c r="J4396">
        <v>0.48880000000000001</v>
      </c>
      <c r="K4396">
        <v>0.48880000000000001</v>
      </c>
      <c r="L4396">
        <v>0.48880000000000001</v>
      </c>
    </row>
    <row r="4397" spans="1:12" x14ac:dyDescent="0.45">
      <c r="A4397" t="s">
        <v>2026</v>
      </c>
      <c r="B4397">
        <v>2017</v>
      </c>
      <c r="C4397" t="s">
        <v>2011</v>
      </c>
      <c r="D4397">
        <v>2.1700000000000001E-2</v>
      </c>
      <c r="E4397">
        <v>2.1700000000000001E-2</v>
      </c>
      <c r="F4397">
        <v>2.1700000000000001E-2</v>
      </c>
      <c r="G4397">
        <v>2.1700000000000001E-2</v>
      </c>
      <c r="H4397">
        <v>2.1700000000000001E-2</v>
      </c>
      <c r="I4397">
        <v>2.1700000000000001E-2</v>
      </c>
      <c r="J4397">
        <v>2.1700000000000001E-2</v>
      </c>
      <c r="K4397">
        <v>2.1700000000000001E-2</v>
      </c>
      <c r="L4397">
        <v>2.1700000000000001E-2</v>
      </c>
    </row>
    <row r="4398" spans="1:12" x14ac:dyDescent="0.45">
      <c r="A4398" t="s">
        <v>2027</v>
      </c>
      <c r="B4398">
        <v>2017</v>
      </c>
      <c r="C4398" t="s">
        <v>2008</v>
      </c>
      <c r="D4398">
        <v>0.78680000000000005</v>
      </c>
      <c r="E4398">
        <v>0.78680000000000005</v>
      </c>
      <c r="F4398">
        <v>0.78680000000000005</v>
      </c>
      <c r="G4398">
        <v>0.78680000000000005</v>
      </c>
      <c r="H4398">
        <v>0.78680000000000005</v>
      </c>
      <c r="I4398">
        <v>0.78680000000000005</v>
      </c>
      <c r="J4398">
        <v>0.78680000000000005</v>
      </c>
      <c r="K4398">
        <v>0.78680000000000005</v>
      </c>
      <c r="L4398">
        <v>0.78680000000000005</v>
      </c>
    </row>
    <row r="4399" spans="1:12" x14ac:dyDescent="0.45">
      <c r="A4399" t="s">
        <v>2027</v>
      </c>
      <c r="B4399">
        <v>2017</v>
      </c>
      <c r="C4399" t="s">
        <v>2010</v>
      </c>
      <c r="D4399">
        <v>0.16650000000000001</v>
      </c>
      <c r="E4399">
        <v>0.16650000000000001</v>
      </c>
      <c r="F4399">
        <v>0.16650000000000001</v>
      </c>
      <c r="G4399">
        <v>0.16650000000000001</v>
      </c>
      <c r="H4399">
        <v>0.16650000000000001</v>
      </c>
      <c r="I4399">
        <v>0.16650000000000001</v>
      </c>
      <c r="J4399">
        <v>0.16650000000000001</v>
      </c>
      <c r="K4399">
        <v>0.16650000000000001</v>
      </c>
      <c r="L4399">
        <v>0.16650000000000001</v>
      </c>
    </row>
    <row r="4400" spans="1:12" x14ac:dyDescent="0.45">
      <c r="A4400" t="s">
        <v>2027</v>
      </c>
      <c r="B4400">
        <v>2017</v>
      </c>
      <c r="C4400" t="s">
        <v>2006</v>
      </c>
      <c r="D4400">
        <v>0.83589999999999998</v>
      </c>
      <c r="E4400">
        <v>0.83589999999999998</v>
      </c>
      <c r="F4400">
        <v>0.83589999999999998</v>
      </c>
      <c r="G4400">
        <v>0.83589999999999998</v>
      </c>
      <c r="H4400">
        <v>0.83589999999999998</v>
      </c>
      <c r="I4400">
        <v>0.83589999999999998</v>
      </c>
      <c r="J4400">
        <v>0.83589999999999998</v>
      </c>
      <c r="K4400">
        <v>0.83589999999999998</v>
      </c>
      <c r="L4400">
        <v>0.83589999999999998</v>
      </c>
    </row>
    <row r="4401" spans="1:12" x14ac:dyDescent="0.45">
      <c r="A4401" t="s">
        <v>2027</v>
      </c>
      <c r="B4401">
        <v>2017</v>
      </c>
      <c r="C4401" t="s">
        <v>2005</v>
      </c>
      <c r="D4401">
        <v>2.6738</v>
      </c>
      <c r="E4401">
        <v>2.6738</v>
      </c>
      <c r="F4401">
        <v>2.6738</v>
      </c>
      <c r="G4401">
        <v>2.6738</v>
      </c>
      <c r="H4401">
        <v>2.6738</v>
      </c>
      <c r="I4401">
        <v>2.6738</v>
      </c>
      <c r="J4401">
        <v>2.6738</v>
      </c>
      <c r="K4401">
        <v>2.6738</v>
      </c>
      <c r="L4401">
        <v>2.6738</v>
      </c>
    </row>
    <row r="4402" spans="1:12" x14ac:dyDescent="0.45">
      <c r="A4402" t="s">
        <v>2027</v>
      </c>
      <c r="B4402">
        <v>2017</v>
      </c>
      <c r="C4402" t="s">
        <v>2007</v>
      </c>
      <c r="D4402">
        <v>7.3599999999999999E-2</v>
      </c>
      <c r="E4402">
        <v>7.3599999999999999E-2</v>
      </c>
      <c r="F4402">
        <v>7.3599999999999999E-2</v>
      </c>
      <c r="G4402">
        <v>7.3599999999999999E-2</v>
      </c>
      <c r="H4402">
        <v>7.3599999999999999E-2</v>
      </c>
      <c r="I4402">
        <v>7.3599999999999999E-2</v>
      </c>
      <c r="J4402">
        <v>7.3599999999999999E-2</v>
      </c>
      <c r="K4402">
        <v>7.3599999999999999E-2</v>
      </c>
      <c r="L4402">
        <v>7.3599999999999999E-2</v>
      </c>
    </row>
    <row r="4403" spans="1:12" x14ac:dyDescent="0.45">
      <c r="A4403" t="s">
        <v>2027</v>
      </c>
      <c r="B4403">
        <v>2017</v>
      </c>
      <c r="C4403" t="s">
        <v>2009</v>
      </c>
      <c r="D4403">
        <v>0.77780000000000005</v>
      </c>
      <c r="E4403">
        <v>0.77780000000000005</v>
      </c>
      <c r="F4403">
        <v>0.77780000000000005</v>
      </c>
      <c r="G4403">
        <v>0.77780000000000005</v>
      </c>
      <c r="H4403">
        <v>0.77780000000000005</v>
      </c>
      <c r="I4403">
        <v>0.77780000000000005</v>
      </c>
      <c r="J4403">
        <v>0.77780000000000005</v>
      </c>
      <c r="K4403">
        <v>0.77780000000000005</v>
      </c>
      <c r="L4403">
        <v>0.77780000000000005</v>
      </c>
    </row>
    <row r="4404" spans="1:12" x14ac:dyDescent="0.45">
      <c r="A4404" t="s">
        <v>2027</v>
      </c>
      <c r="B4404">
        <v>2017</v>
      </c>
      <c r="C4404" t="s">
        <v>2011</v>
      </c>
      <c r="D4404">
        <v>3.32E-2</v>
      </c>
      <c r="E4404">
        <v>3.32E-2</v>
      </c>
      <c r="F4404">
        <v>3.32E-2</v>
      </c>
      <c r="G4404">
        <v>3.32E-2</v>
      </c>
      <c r="H4404">
        <v>3.32E-2</v>
      </c>
      <c r="I4404">
        <v>3.32E-2</v>
      </c>
      <c r="J4404">
        <v>3.32E-2</v>
      </c>
      <c r="K4404">
        <v>3.32E-2</v>
      </c>
      <c r="L4404">
        <v>3.32E-2</v>
      </c>
    </row>
    <row r="4405" spans="1:12" x14ac:dyDescent="0.45">
      <c r="A4405" t="s">
        <v>2028</v>
      </c>
      <c r="B4405">
        <v>2017</v>
      </c>
      <c r="C4405" t="s">
        <v>2009</v>
      </c>
      <c r="D4405">
        <v>0.81840000000000002</v>
      </c>
      <c r="E4405">
        <v>0.81840000000000002</v>
      </c>
      <c r="F4405">
        <v>0.81840000000000002</v>
      </c>
      <c r="G4405">
        <v>0.81840000000000002</v>
      </c>
      <c r="H4405">
        <v>0.81840000000000002</v>
      </c>
      <c r="I4405">
        <v>0.81840000000000002</v>
      </c>
      <c r="J4405">
        <v>0.81840000000000002</v>
      </c>
      <c r="K4405">
        <v>0.81840000000000002</v>
      </c>
      <c r="L4405">
        <v>0.81840000000000002</v>
      </c>
    </row>
    <row r="4406" spans="1:12" x14ac:dyDescent="0.45">
      <c r="A4406" t="s">
        <v>2028</v>
      </c>
      <c r="B4406">
        <v>2017</v>
      </c>
      <c r="C4406" t="s">
        <v>2006</v>
      </c>
      <c r="D4406">
        <v>0.81830000000000003</v>
      </c>
      <c r="E4406">
        <v>0.81830000000000003</v>
      </c>
      <c r="F4406">
        <v>0.81830000000000003</v>
      </c>
      <c r="G4406">
        <v>0.81830000000000003</v>
      </c>
      <c r="H4406">
        <v>0.81830000000000003</v>
      </c>
      <c r="I4406">
        <v>0.81830000000000003</v>
      </c>
      <c r="J4406">
        <v>0.81830000000000003</v>
      </c>
      <c r="K4406">
        <v>0.81830000000000003</v>
      </c>
      <c r="L4406">
        <v>0.81830000000000003</v>
      </c>
    </row>
    <row r="4407" spans="1:12" x14ac:dyDescent="0.45">
      <c r="A4407" t="s">
        <v>2028</v>
      </c>
      <c r="B4407">
        <v>2017</v>
      </c>
      <c r="C4407" t="s">
        <v>2010</v>
      </c>
      <c r="D4407">
        <v>0.1784</v>
      </c>
      <c r="E4407">
        <v>0.1784</v>
      </c>
      <c r="F4407">
        <v>0.1784</v>
      </c>
      <c r="G4407">
        <v>0.1784</v>
      </c>
      <c r="H4407">
        <v>0.1784</v>
      </c>
      <c r="I4407">
        <v>0.1784</v>
      </c>
      <c r="J4407">
        <v>0.1784</v>
      </c>
      <c r="K4407">
        <v>0.1784</v>
      </c>
      <c r="L4407">
        <v>0.1784</v>
      </c>
    </row>
    <row r="4408" spans="1:12" x14ac:dyDescent="0.45">
      <c r="A4408" t="s">
        <v>2028</v>
      </c>
      <c r="B4408">
        <v>2017</v>
      </c>
      <c r="C4408" t="s">
        <v>2007</v>
      </c>
      <c r="D4408">
        <v>7.8899999999999998E-2</v>
      </c>
      <c r="E4408">
        <v>7.8899999999999998E-2</v>
      </c>
      <c r="F4408">
        <v>7.8899999999999998E-2</v>
      </c>
      <c r="G4408">
        <v>7.8899999999999998E-2</v>
      </c>
      <c r="H4408">
        <v>7.8899999999999998E-2</v>
      </c>
      <c r="I4408">
        <v>7.8899999999999998E-2</v>
      </c>
      <c r="J4408">
        <v>7.8899999999999998E-2</v>
      </c>
      <c r="K4408">
        <v>7.8899999999999998E-2</v>
      </c>
      <c r="L4408">
        <v>7.8899999999999998E-2</v>
      </c>
    </row>
    <row r="4409" spans="1:12" x14ac:dyDescent="0.45">
      <c r="A4409" t="s">
        <v>2028</v>
      </c>
      <c r="B4409">
        <v>2017</v>
      </c>
      <c r="C4409" t="s">
        <v>2005</v>
      </c>
      <c r="D4409">
        <v>2.7722000000000002</v>
      </c>
      <c r="E4409">
        <v>2.7722000000000002</v>
      </c>
      <c r="F4409">
        <v>2.7722000000000002</v>
      </c>
      <c r="G4409">
        <v>2.7722000000000002</v>
      </c>
      <c r="H4409">
        <v>2.7722000000000002</v>
      </c>
      <c r="I4409">
        <v>2.7722000000000002</v>
      </c>
      <c r="J4409">
        <v>2.7722000000000002</v>
      </c>
      <c r="K4409">
        <v>2.7722000000000002</v>
      </c>
      <c r="L4409">
        <v>2.7722000000000002</v>
      </c>
    </row>
    <row r="4410" spans="1:12" x14ac:dyDescent="0.45">
      <c r="A4410" t="s">
        <v>2028</v>
      </c>
      <c r="B4410">
        <v>2017</v>
      </c>
      <c r="C4410" t="s">
        <v>2008</v>
      </c>
      <c r="D4410">
        <v>0.8427</v>
      </c>
      <c r="E4410">
        <v>0.8427</v>
      </c>
      <c r="F4410">
        <v>0.8427</v>
      </c>
      <c r="G4410">
        <v>0.8427</v>
      </c>
      <c r="H4410">
        <v>0.8427</v>
      </c>
      <c r="I4410">
        <v>0.8427</v>
      </c>
      <c r="J4410">
        <v>0.8427</v>
      </c>
      <c r="K4410">
        <v>0.8427</v>
      </c>
      <c r="L4410">
        <v>0.8427</v>
      </c>
    </row>
    <row r="4411" spans="1:12" x14ac:dyDescent="0.45">
      <c r="A4411" t="s">
        <v>2028</v>
      </c>
      <c r="B4411">
        <v>2017</v>
      </c>
      <c r="C4411" t="s">
        <v>2011</v>
      </c>
      <c r="D4411">
        <v>3.5499999999999997E-2</v>
      </c>
      <c r="E4411">
        <v>3.5499999999999997E-2</v>
      </c>
      <c r="F4411">
        <v>3.5499999999999997E-2</v>
      </c>
      <c r="G4411">
        <v>3.5499999999999997E-2</v>
      </c>
      <c r="H4411">
        <v>3.5499999999999997E-2</v>
      </c>
      <c r="I4411">
        <v>3.5499999999999997E-2</v>
      </c>
      <c r="J4411">
        <v>3.5499999999999997E-2</v>
      </c>
      <c r="K4411">
        <v>3.5499999999999997E-2</v>
      </c>
      <c r="L4411">
        <v>3.5499999999999997E-2</v>
      </c>
    </row>
    <row r="4412" spans="1:12" x14ac:dyDescent="0.45">
      <c r="A4412" t="s">
        <v>2029</v>
      </c>
      <c r="B4412">
        <v>2017</v>
      </c>
      <c r="C4412" t="s">
        <v>2006</v>
      </c>
      <c r="D4412">
        <v>0.24779999999999999</v>
      </c>
      <c r="E4412">
        <v>0.24779999999999999</v>
      </c>
      <c r="F4412">
        <v>0.24779999999999999</v>
      </c>
      <c r="G4412">
        <v>0.24779999999999999</v>
      </c>
      <c r="H4412">
        <v>0.24779999999999999</v>
      </c>
      <c r="I4412">
        <v>0.24779999999999999</v>
      </c>
      <c r="J4412">
        <v>0.24779999999999999</v>
      </c>
      <c r="K4412">
        <v>0.24779999999999999</v>
      </c>
      <c r="L4412">
        <v>0.24779999999999999</v>
      </c>
    </row>
    <row r="4413" spans="1:12" x14ac:dyDescent="0.45">
      <c r="A4413" t="s">
        <v>2029</v>
      </c>
      <c r="B4413">
        <v>2017</v>
      </c>
      <c r="C4413" t="s">
        <v>2011</v>
      </c>
      <c r="D4413">
        <v>1.06E-2</v>
      </c>
      <c r="E4413">
        <v>1.06E-2</v>
      </c>
      <c r="F4413">
        <v>1.06E-2</v>
      </c>
      <c r="G4413">
        <v>1.06E-2</v>
      </c>
      <c r="H4413">
        <v>1.06E-2</v>
      </c>
      <c r="I4413">
        <v>1.06E-2</v>
      </c>
      <c r="J4413">
        <v>1.06E-2</v>
      </c>
      <c r="K4413">
        <v>1.06E-2</v>
      </c>
      <c r="L4413">
        <v>1.06E-2</v>
      </c>
    </row>
    <row r="4414" spans="1:12" x14ac:dyDescent="0.45">
      <c r="A4414" t="s">
        <v>2029</v>
      </c>
      <c r="B4414">
        <v>2017</v>
      </c>
      <c r="C4414" t="s">
        <v>2005</v>
      </c>
      <c r="D4414">
        <v>0.79759999999999998</v>
      </c>
      <c r="E4414">
        <v>0.79759999999999998</v>
      </c>
      <c r="F4414">
        <v>0.79759999999999998</v>
      </c>
      <c r="G4414">
        <v>0.79759999999999998</v>
      </c>
      <c r="H4414">
        <v>0.79759999999999998</v>
      </c>
      <c r="I4414">
        <v>0.79759999999999998</v>
      </c>
      <c r="J4414">
        <v>0.79759999999999998</v>
      </c>
      <c r="K4414">
        <v>0.79759999999999998</v>
      </c>
      <c r="L4414">
        <v>0.79759999999999998</v>
      </c>
    </row>
    <row r="4415" spans="1:12" x14ac:dyDescent="0.45">
      <c r="A4415" t="s">
        <v>2029</v>
      </c>
      <c r="B4415">
        <v>2017</v>
      </c>
      <c r="C4415" t="s">
        <v>2007</v>
      </c>
      <c r="D4415">
        <v>2.35E-2</v>
      </c>
      <c r="E4415">
        <v>2.35E-2</v>
      </c>
      <c r="F4415">
        <v>2.35E-2</v>
      </c>
      <c r="G4415">
        <v>2.35E-2</v>
      </c>
      <c r="H4415">
        <v>2.35E-2</v>
      </c>
      <c r="I4415">
        <v>2.35E-2</v>
      </c>
      <c r="J4415">
        <v>2.35E-2</v>
      </c>
      <c r="K4415">
        <v>2.35E-2</v>
      </c>
      <c r="L4415">
        <v>2.35E-2</v>
      </c>
    </row>
    <row r="4416" spans="1:12" x14ac:dyDescent="0.45">
      <c r="A4416" t="s">
        <v>2029</v>
      </c>
      <c r="B4416">
        <v>2017</v>
      </c>
      <c r="C4416" t="s">
        <v>2010</v>
      </c>
      <c r="D4416">
        <v>5.3100000000000001E-2</v>
      </c>
      <c r="E4416">
        <v>5.3100000000000001E-2</v>
      </c>
      <c r="F4416">
        <v>5.3100000000000001E-2</v>
      </c>
      <c r="G4416">
        <v>5.3100000000000001E-2</v>
      </c>
      <c r="H4416">
        <v>5.3100000000000001E-2</v>
      </c>
      <c r="I4416">
        <v>5.3100000000000001E-2</v>
      </c>
      <c r="J4416">
        <v>5.3100000000000001E-2</v>
      </c>
      <c r="K4416">
        <v>5.3100000000000001E-2</v>
      </c>
      <c r="L4416">
        <v>5.3100000000000001E-2</v>
      </c>
    </row>
    <row r="4417" spans="1:12" x14ac:dyDescent="0.45">
      <c r="A4417" t="s">
        <v>2029</v>
      </c>
      <c r="B4417">
        <v>2017</v>
      </c>
      <c r="C4417" t="s">
        <v>2009</v>
      </c>
      <c r="D4417">
        <v>0.21149999999999999</v>
      </c>
      <c r="E4417">
        <v>0.21149999999999999</v>
      </c>
      <c r="F4417">
        <v>0.21149999999999999</v>
      </c>
      <c r="G4417">
        <v>0.21149999999999999</v>
      </c>
      <c r="H4417">
        <v>0.21149999999999999</v>
      </c>
      <c r="I4417">
        <v>0.21149999999999999</v>
      </c>
      <c r="J4417">
        <v>0.21149999999999999</v>
      </c>
      <c r="K4417">
        <v>0.21149999999999999</v>
      </c>
      <c r="L4417">
        <v>0.21149999999999999</v>
      </c>
    </row>
    <row r="4418" spans="1:12" x14ac:dyDescent="0.45">
      <c r="A4418" t="s">
        <v>2029</v>
      </c>
      <c r="B4418">
        <v>2017</v>
      </c>
      <c r="C4418" t="s">
        <v>2008</v>
      </c>
      <c r="D4418">
        <v>0.25109999999999999</v>
      </c>
      <c r="E4418">
        <v>0.25109999999999999</v>
      </c>
      <c r="F4418">
        <v>0.25109999999999999</v>
      </c>
      <c r="G4418">
        <v>0.25109999999999999</v>
      </c>
      <c r="H4418">
        <v>0.25109999999999999</v>
      </c>
      <c r="I4418">
        <v>0.25109999999999999</v>
      </c>
      <c r="J4418">
        <v>0.25109999999999999</v>
      </c>
      <c r="K4418">
        <v>0.25109999999999999</v>
      </c>
      <c r="L4418">
        <v>0.25109999999999999</v>
      </c>
    </row>
    <row r="4419" spans="1:12" x14ac:dyDescent="0.45">
      <c r="A4419" t="s">
        <v>2030</v>
      </c>
      <c r="B4419">
        <v>2017</v>
      </c>
      <c r="C4419" t="s">
        <v>2009</v>
      </c>
      <c r="D4419">
        <v>1.0273000000000001</v>
      </c>
      <c r="E4419">
        <v>1.0273000000000001</v>
      </c>
      <c r="F4419">
        <v>1.0273000000000001</v>
      </c>
      <c r="G4419">
        <v>1.0273000000000001</v>
      </c>
      <c r="H4419">
        <v>1.0273000000000001</v>
      </c>
      <c r="I4419">
        <v>1.0273000000000001</v>
      </c>
      <c r="J4419">
        <v>1.0273000000000001</v>
      </c>
      <c r="K4419">
        <v>1.0273000000000001</v>
      </c>
      <c r="L4419">
        <v>1.0273000000000001</v>
      </c>
    </row>
    <row r="4420" spans="1:12" x14ac:dyDescent="0.45">
      <c r="A4420" t="s">
        <v>2030</v>
      </c>
      <c r="B4420">
        <v>2017</v>
      </c>
      <c r="C4420" t="s">
        <v>2011</v>
      </c>
      <c r="D4420">
        <v>4.7899999999999998E-2</v>
      </c>
      <c r="E4420">
        <v>4.7899999999999998E-2</v>
      </c>
      <c r="F4420">
        <v>4.7899999999999998E-2</v>
      </c>
      <c r="G4420">
        <v>4.7899999999999998E-2</v>
      </c>
      <c r="H4420">
        <v>4.7899999999999998E-2</v>
      </c>
      <c r="I4420">
        <v>4.7899999999999998E-2</v>
      </c>
      <c r="J4420">
        <v>4.7899999999999998E-2</v>
      </c>
      <c r="K4420">
        <v>4.7899999999999998E-2</v>
      </c>
      <c r="L4420">
        <v>4.7899999999999998E-2</v>
      </c>
    </row>
    <row r="4421" spans="1:12" x14ac:dyDescent="0.45">
      <c r="A4421" t="s">
        <v>2030</v>
      </c>
      <c r="B4421">
        <v>2017</v>
      </c>
      <c r="C4421" t="s">
        <v>2006</v>
      </c>
      <c r="D4421">
        <v>1.0166999999999999</v>
      </c>
      <c r="E4421">
        <v>1.0166999999999999</v>
      </c>
      <c r="F4421">
        <v>1.0166999999999999</v>
      </c>
      <c r="G4421">
        <v>1.0166999999999999</v>
      </c>
      <c r="H4421">
        <v>1.0166999999999999</v>
      </c>
      <c r="I4421">
        <v>1.0166999999999999</v>
      </c>
      <c r="J4421">
        <v>1.0166999999999999</v>
      </c>
      <c r="K4421">
        <v>1.0166999999999999</v>
      </c>
      <c r="L4421">
        <v>1.0166999999999999</v>
      </c>
    </row>
    <row r="4422" spans="1:12" x14ac:dyDescent="0.45">
      <c r="A4422" t="s">
        <v>2030</v>
      </c>
      <c r="B4422">
        <v>2017</v>
      </c>
      <c r="C4422" t="s">
        <v>2008</v>
      </c>
      <c r="D4422">
        <v>1.1359999999999999</v>
      </c>
      <c r="E4422">
        <v>1.1359999999999999</v>
      </c>
      <c r="F4422">
        <v>1.1359999999999999</v>
      </c>
      <c r="G4422">
        <v>1.1359999999999999</v>
      </c>
      <c r="H4422">
        <v>1.1359999999999999</v>
      </c>
      <c r="I4422">
        <v>1.1359999999999999</v>
      </c>
      <c r="J4422">
        <v>1.1359999999999999</v>
      </c>
      <c r="K4422">
        <v>1.1359999999999999</v>
      </c>
      <c r="L4422">
        <v>1.1359999999999999</v>
      </c>
    </row>
    <row r="4423" spans="1:12" x14ac:dyDescent="0.45">
      <c r="A4423" t="s">
        <v>2030</v>
      </c>
      <c r="B4423">
        <v>2017</v>
      </c>
      <c r="C4423" t="s">
        <v>2010</v>
      </c>
      <c r="D4423">
        <v>0.2404</v>
      </c>
      <c r="E4423">
        <v>0.2404</v>
      </c>
      <c r="F4423">
        <v>0.2404</v>
      </c>
      <c r="G4423">
        <v>0.2404</v>
      </c>
      <c r="H4423">
        <v>0.2404</v>
      </c>
      <c r="I4423">
        <v>0.2404</v>
      </c>
      <c r="J4423">
        <v>0.2404</v>
      </c>
      <c r="K4423">
        <v>0.2404</v>
      </c>
      <c r="L4423">
        <v>0.2404</v>
      </c>
    </row>
    <row r="4424" spans="1:12" x14ac:dyDescent="0.45">
      <c r="A4424" t="s">
        <v>2030</v>
      </c>
      <c r="B4424">
        <v>2017</v>
      </c>
      <c r="C4424" t="s">
        <v>2005</v>
      </c>
      <c r="D4424">
        <v>3.5747</v>
      </c>
      <c r="E4424">
        <v>3.5747</v>
      </c>
      <c r="F4424">
        <v>3.5747</v>
      </c>
      <c r="G4424">
        <v>3.5747</v>
      </c>
      <c r="H4424">
        <v>3.5747</v>
      </c>
      <c r="I4424">
        <v>3.5747</v>
      </c>
      <c r="J4424">
        <v>3.5747</v>
      </c>
      <c r="K4424">
        <v>3.5747</v>
      </c>
      <c r="L4424">
        <v>3.5747</v>
      </c>
    </row>
    <row r="4425" spans="1:12" x14ac:dyDescent="0.45">
      <c r="A4425" t="s">
        <v>2030</v>
      </c>
      <c r="B4425">
        <v>2017</v>
      </c>
      <c r="C4425" t="s">
        <v>2007</v>
      </c>
      <c r="D4425">
        <v>0.10630000000000001</v>
      </c>
      <c r="E4425">
        <v>0.10630000000000001</v>
      </c>
      <c r="F4425">
        <v>0.10630000000000001</v>
      </c>
      <c r="G4425">
        <v>0.10630000000000001</v>
      </c>
      <c r="H4425">
        <v>0.10630000000000001</v>
      </c>
      <c r="I4425">
        <v>0.10630000000000001</v>
      </c>
      <c r="J4425">
        <v>0.10630000000000001</v>
      </c>
      <c r="K4425">
        <v>0.10630000000000001</v>
      </c>
      <c r="L4425">
        <v>0.10630000000000001</v>
      </c>
    </row>
    <row r="4426" spans="1:12" x14ac:dyDescent="0.45">
      <c r="A4426" t="s">
        <v>2031</v>
      </c>
      <c r="B4426">
        <v>2017</v>
      </c>
      <c r="C4426" t="s">
        <v>2006</v>
      </c>
      <c r="D4426">
        <v>1.0074000000000001</v>
      </c>
      <c r="E4426">
        <v>1.0074000000000001</v>
      </c>
      <c r="F4426">
        <v>1.0074000000000001</v>
      </c>
      <c r="G4426">
        <v>1.0074000000000001</v>
      </c>
      <c r="H4426">
        <v>1.0074000000000001</v>
      </c>
      <c r="I4426">
        <v>1.0074000000000001</v>
      </c>
      <c r="J4426">
        <v>1.0074000000000001</v>
      </c>
      <c r="K4426">
        <v>1.0074000000000001</v>
      </c>
      <c r="L4426">
        <v>1.0074000000000001</v>
      </c>
    </row>
    <row r="4427" spans="1:12" x14ac:dyDescent="0.45">
      <c r="A4427" t="s">
        <v>2031</v>
      </c>
      <c r="B4427">
        <v>2017</v>
      </c>
      <c r="C4427" t="s">
        <v>2008</v>
      </c>
      <c r="D4427">
        <v>1.2208000000000001</v>
      </c>
      <c r="E4427">
        <v>1.2208000000000001</v>
      </c>
      <c r="F4427">
        <v>1.2208000000000001</v>
      </c>
      <c r="G4427">
        <v>1.2208000000000001</v>
      </c>
      <c r="H4427">
        <v>1.2208000000000001</v>
      </c>
      <c r="I4427">
        <v>1.2208000000000001</v>
      </c>
      <c r="J4427">
        <v>1.2208000000000001</v>
      </c>
      <c r="K4427">
        <v>1.2208000000000001</v>
      </c>
      <c r="L4427">
        <v>1.2208000000000001</v>
      </c>
    </row>
    <row r="4428" spans="1:12" x14ac:dyDescent="0.45">
      <c r="A4428" t="s">
        <v>2031</v>
      </c>
      <c r="B4428">
        <v>2017</v>
      </c>
      <c r="C4428" t="s">
        <v>2009</v>
      </c>
      <c r="D4428">
        <v>0.92290000000000005</v>
      </c>
      <c r="E4428">
        <v>0.92290000000000005</v>
      </c>
      <c r="F4428">
        <v>0.92290000000000005</v>
      </c>
      <c r="G4428">
        <v>0.92290000000000005</v>
      </c>
      <c r="H4428">
        <v>0.92290000000000005</v>
      </c>
      <c r="I4428">
        <v>0.92290000000000005</v>
      </c>
      <c r="J4428">
        <v>0.92290000000000005</v>
      </c>
      <c r="K4428">
        <v>0.92290000000000005</v>
      </c>
      <c r="L4428">
        <v>0.92290000000000005</v>
      </c>
    </row>
    <row r="4429" spans="1:12" x14ac:dyDescent="0.45">
      <c r="A4429" t="s">
        <v>2031</v>
      </c>
      <c r="B4429">
        <v>2017</v>
      </c>
      <c r="C4429" t="s">
        <v>2010</v>
      </c>
      <c r="D4429">
        <v>0.25840000000000002</v>
      </c>
      <c r="E4429">
        <v>0.25840000000000002</v>
      </c>
      <c r="F4429">
        <v>0.25840000000000002</v>
      </c>
      <c r="G4429">
        <v>0.25840000000000002</v>
      </c>
      <c r="H4429">
        <v>0.25840000000000002</v>
      </c>
      <c r="I4429">
        <v>0.25840000000000002</v>
      </c>
      <c r="J4429">
        <v>0.25840000000000002</v>
      </c>
      <c r="K4429">
        <v>0.25840000000000002</v>
      </c>
      <c r="L4429">
        <v>0.25840000000000002</v>
      </c>
    </row>
    <row r="4430" spans="1:12" x14ac:dyDescent="0.45">
      <c r="A4430" t="s">
        <v>2031</v>
      </c>
      <c r="B4430">
        <v>2017</v>
      </c>
      <c r="C4430" t="s">
        <v>2005</v>
      </c>
      <c r="D4430">
        <v>3.5752000000000002</v>
      </c>
      <c r="E4430">
        <v>3.5752000000000002</v>
      </c>
      <c r="F4430">
        <v>3.5752000000000002</v>
      </c>
      <c r="G4430">
        <v>3.5752000000000002</v>
      </c>
      <c r="H4430">
        <v>3.5752000000000002</v>
      </c>
      <c r="I4430">
        <v>3.5752000000000002</v>
      </c>
      <c r="J4430">
        <v>3.5752000000000002</v>
      </c>
      <c r="K4430">
        <v>3.5752000000000002</v>
      </c>
      <c r="L4430">
        <v>3.5752000000000002</v>
      </c>
    </row>
    <row r="4431" spans="1:12" x14ac:dyDescent="0.45">
      <c r="A4431" t="s">
        <v>2031</v>
      </c>
      <c r="B4431">
        <v>2017</v>
      </c>
      <c r="C4431" t="s">
        <v>2011</v>
      </c>
      <c r="D4431">
        <v>5.1499999999999997E-2</v>
      </c>
      <c r="E4431">
        <v>5.1499999999999997E-2</v>
      </c>
      <c r="F4431">
        <v>5.1499999999999997E-2</v>
      </c>
      <c r="G4431">
        <v>5.1499999999999997E-2</v>
      </c>
      <c r="H4431">
        <v>5.1499999999999997E-2</v>
      </c>
      <c r="I4431">
        <v>5.1499999999999997E-2</v>
      </c>
      <c r="J4431">
        <v>5.1499999999999997E-2</v>
      </c>
      <c r="K4431">
        <v>5.1499999999999997E-2</v>
      </c>
      <c r="L4431">
        <v>5.1499999999999997E-2</v>
      </c>
    </row>
    <row r="4432" spans="1:12" x14ac:dyDescent="0.45">
      <c r="A4432" t="s">
        <v>2031</v>
      </c>
      <c r="B4432">
        <v>2017</v>
      </c>
      <c r="C4432" t="s">
        <v>2007</v>
      </c>
      <c r="D4432">
        <v>0.1143</v>
      </c>
      <c r="E4432">
        <v>0.1143</v>
      </c>
      <c r="F4432">
        <v>0.1143</v>
      </c>
      <c r="G4432">
        <v>0.1143</v>
      </c>
      <c r="H4432">
        <v>0.1143</v>
      </c>
      <c r="I4432">
        <v>0.1143</v>
      </c>
      <c r="J4432">
        <v>0.1143</v>
      </c>
      <c r="K4432">
        <v>0.1143</v>
      </c>
      <c r="L4432">
        <v>0.1143</v>
      </c>
    </row>
    <row r="4433" spans="1:12" x14ac:dyDescent="0.45">
      <c r="A4433" t="s">
        <v>2032</v>
      </c>
      <c r="B4433">
        <v>2017</v>
      </c>
      <c r="C4433" t="s">
        <v>2011</v>
      </c>
      <c r="D4433">
        <v>8.0600000000000005E-2</v>
      </c>
      <c r="E4433">
        <v>8.0600000000000005E-2</v>
      </c>
      <c r="F4433">
        <v>8.0600000000000005E-2</v>
      </c>
      <c r="G4433">
        <v>8.0600000000000005E-2</v>
      </c>
      <c r="H4433">
        <v>8.0600000000000005E-2</v>
      </c>
      <c r="I4433">
        <v>8.0600000000000005E-2</v>
      </c>
      <c r="J4433">
        <v>8.0600000000000005E-2</v>
      </c>
      <c r="K4433">
        <v>8.0600000000000005E-2</v>
      </c>
      <c r="L4433">
        <v>8.0600000000000005E-2</v>
      </c>
    </row>
    <row r="4434" spans="1:12" x14ac:dyDescent="0.45">
      <c r="A4434" t="s">
        <v>2032</v>
      </c>
      <c r="B4434">
        <v>2017</v>
      </c>
      <c r="C4434" t="s">
        <v>2008</v>
      </c>
      <c r="D4434">
        <v>1.9117999999999999</v>
      </c>
      <c r="E4434">
        <v>1.9117999999999999</v>
      </c>
      <c r="F4434">
        <v>1.9117999999999999</v>
      </c>
      <c r="G4434">
        <v>1.9117999999999999</v>
      </c>
      <c r="H4434">
        <v>1.9117999999999999</v>
      </c>
      <c r="I4434">
        <v>1.9117999999999999</v>
      </c>
      <c r="J4434">
        <v>1.9117999999999999</v>
      </c>
      <c r="K4434">
        <v>1.9117999999999999</v>
      </c>
      <c r="L4434">
        <v>1.9117999999999999</v>
      </c>
    </row>
    <row r="4435" spans="1:12" x14ac:dyDescent="0.45">
      <c r="A4435" t="s">
        <v>2032</v>
      </c>
      <c r="B4435">
        <v>2017</v>
      </c>
      <c r="C4435" t="s">
        <v>2007</v>
      </c>
      <c r="D4435">
        <v>0.1789</v>
      </c>
      <c r="E4435">
        <v>0.1789</v>
      </c>
      <c r="F4435">
        <v>0.1789</v>
      </c>
      <c r="G4435">
        <v>0.1789</v>
      </c>
      <c r="H4435">
        <v>0.1789</v>
      </c>
      <c r="I4435">
        <v>0.1789</v>
      </c>
      <c r="J4435">
        <v>0.1789</v>
      </c>
      <c r="K4435">
        <v>0.1789</v>
      </c>
      <c r="L4435">
        <v>0.1789</v>
      </c>
    </row>
    <row r="4436" spans="1:12" x14ac:dyDescent="0.45">
      <c r="A4436" t="s">
        <v>2032</v>
      </c>
      <c r="B4436">
        <v>2017</v>
      </c>
      <c r="C4436" t="s">
        <v>2009</v>
      </c>
      <c r="D4436">
        <v>1.7850999999999999</v>
      </c>
      <c r="E4436">
        <v>1.7850999999999999</v>
      </c>
      <c r="F4436">
        <v>1.7850999999999999</v>
      </c>
      <c r="G4436">
        <v>1.7850999999999999</v>
      </c>
      <c r="H4436">
        <v>1.7850999999999999</v>
      </c>
      <c r="I4436">
        <v>1.7850999999999999</v>
      </c>
      <c r="J4436">
        <v>1.7850999999999999</v>
      </c>
      <c r="K4436">
        <v>1.7850999999999999</v>
      </c>
      <c r="L4436">
        <v>1.7850999999999999</v>
      </c>
    </row>
    <row r="4437" spans="1:12" x14ac:dyDescent="0.45">
      <c r="A4437" t="s">
        <v>2032</v>
      </c>
      <c r="B4437">
        <v>2017</v>
      </c>
      <c r="C4437" t="s">
        <v>2005</v>
      </c>
      <c r="D4437">
        <v>6.1185</v>
      </c>
      <c r="E4437">
        <v>6.1185</v>
      </c>
      <c r="F4437">
        <v>6.1185</v>
      </c>
      <c r="G4437">
        <v>6.1185</v>
      </c>
      <c r="H4437">
        <v>6.1185</v>
      </c>
      <c r="I4437">
        <v>6.1185</v>
      </c>
      <c r="J4437">
        <v>6.1185</v>
      </c>
      <c r="K4437">
        <v>6.1185</v>
      </c>
      <c r="L4437">
        <v>6.1185</v>
      </c>
    </row>
    <row r="4438" spans="1:12" x14ac:dyDescent="0.45">
      <c r="A4438" t="s">
        <v>2032</v>
      </c>
      <c r="B4438">
        <v>2017</v>
      </c>
      <c r="C4438" t="s">
        <v>2006</v>
      </c>
      <c r="D4438">
        <v>1.7574000000000001</v>
      </c>
      <c r="E4438">
        <v>1.7574000000000001</v>
      </c>
      <c r="F4438">
        <v>1.7574000000000001</v>
      </c>
      <c r="G4438">
        <v>1.7574000000000001</v>
      </c>
      <c r="H4438">
        <v>1.7574000000000001</v>
      </c>
      <c r="I4438">
        <v>1.7574000000000001</v>
      </c>
      <c r="J4438">
        <v>1.7574000000000001</v>
      </c>
      <c r="K4438">
        <v>1.7574000000000001</v>
      </c>
      <c r="L4438">
        <v>1.7574000000000001</v>
      </c>
    </row>
    <row r="4439" spans="1:12" x14ac:dyDescent="0.45">
      <c r="A4439" t="s">
        <v>2032</v>
      </c>
      <c r="B4439">
        <v>2017</v>
      </c>
      <c r="C4439" t="s">
        <v>2010</v>
      </c>
      <c r="D4439">
        <v>0.40460000000000002</v>
      </c>
      <c r="E4439">
        <v>0.40460000000000002</v>
      </c>
      <c r="F4439">
        <v>0.40460000000000002</v>
      </c>
      <c r="G4439">
        <v>0.40460000000000002</v>
      </c>
      <c r="H4439">
        <v>0.40460000000000002</v>
      </c>
      <c r="I4439">
        <v>0.40460000000000002</v>
      </c>
      <c r="J4439">
        <v>0.40460000000000002</v>
      </c>
      <c r="K4439">
        <v>0.40460000000000002</v>
      </c>
      <c r="L4439">
        <v>0.40460000000000002</v>
      </c>
    </row>
    <row r="4440" spans="1:12" x14ac:dyDescent="0.45">
      <c r="A4440" t="s">
        <v>2033</v>
      </c>
      <c r="B4440">
        <v>2017</v>
      </c>
      <c r="C4440" t="s">
        <v>2010</v>
      </c>
      <c r="D4440">
        <v>0.21909999999999999</v>
      </c>
      <c r="E4440">
        <v>0.21909999999999999</v>
      </c>
      <c r="F4440">
        <v>0.21909999999999999</v>
      </c>
      <c r="G4440">
        <v>0.21909999999999999</v>
      </c>
      <c r="H4440">
        <v>0.21909999999999999</v>
      </c>
      <c r="I4440">
        <v>0.21909999999999999</v>
      </c>
      <c r="J4440">
        <v>0.21909999999999999</v>
      </c>
      <c r="K4440">
        <v>0.21909999999999999</v>
      </c>
      <c r="L4440">
        <v>0.21909999999999999</v>
      </c>
    </row>
    <row r="4441" spans="1:12" x14ac:dyDescent="0.45">
      <c r="A4441" t="s">
        <v>2033</v>
      </c>
      <c r="B4441">
        <v>2017</v>
      </c>
      <c r="C4441" t="s">
        <v>2005</v>
      </c>
      <c r="D4441">
        <v>3.3504</v>
      </c>
      <c r="E4441">
        <v>3.3504</v>
      </c>
      <c r="F4441">
        <v>3.3504</v>
      </c>
      <c r="G4441">
        <v>3.3504</v>
      </c>
      <c r="H4441">
        <v>3.3504</v>
      </c>
      <c r="I4441">
        <v>3.3504</v>
      </c>
      <c r="J4441">
        <v>3.3504</v>
      </c>
      <c r="K4441">
        <v>3.3504</v>
      </c>
      <c r="L4441">
        <v>3.3504</v>
      </c>
    </row>
    <row r="4442" spans="1:12" x14ac:dyDescent="0.45">
      <c r="A4442" t="s">
        <v>2033</v>
      </c>
      <c r="B4442">
        <v>2017</v>
      </c>
      <c r="C4442" t="s">
        <v>2008</v>
      </c>
      <c r="D4442">
        <v>1.0349999999999999</v>
      </c>
      <c r="E4442">
        <v>1.0349999999999999</v>
      </c>
      <c r="F4442">
        <v>1.0349999999999999</v>
      </c>
      <c r="G4442">
        <v>1.0349999999999999</v>
      </c>
      <c r="H4442">
        <v>1.0349999999999999</v>
      </c>
      <c r="I4442">
        <v>1.0349999999999999</v>
      </c>
      <c r="J4442">
        <v>1.0349999999999999</v>
      </c>
      <c r="K4442">
        <v>1.0349999999999999</v>
      </c>
      <c r="L4442">
        <v>1.0349999999999999</v>
      </c>
    </row>
    <row r="4443" spans="1:12" x14ac:dyDescent="0.45">
      <c r="A4443" t="s">
        <v>2033</v>
      </c>
      <c r="B4443">
        <v>2017</v>
      </c>
      <c r="C4443" t="s">
        <v>2007</v>
      </c>
      <c r="D4443">
        <v>9.69E-2</v>
      </c>
      <c r="E4443">
        <v>9.69E-2</v>
      </c>
      <c r="F4443">
        <v>9.69E-2</v>
      </c>
      <c r="G4443">
        <v>9.69E-2</v>
      </c>
      <c r="H4443">
        <v>9.69E-2</v>
      </c>
      <c r="I4443">
        <v>9.69E-2</v>
      </c>
      <c r="J4443">
        <v>9.69E-2</v>
      </c>
      <c r="K4443">
        <v>9.69E-2</v>
      </c>
      <c r="L4443">
        <v>9.69E-2</v>
      </c>
    </row>
    <row r="4444" spans="1:12" x14ac:dyDescent="0.45">
      <c r="A4444" t="s">
        <v>2033</v>
      </c>
      <c r="B4444">
        <v>2017</v>
      </c>
      <c r="C4444" t="s">
        <v>2006</v>
      </c>
      <c r="D4444">
        <v>1.0004</v>
      </c>
      <c r="E4444">
        <v>1.0004</v>
      </c>
      <c r="F4444">
        <v>1.0004</v>
      </c>
      <c r="G4444">
        <v>1.0004</v>
      </c>
      <c r="H4444">
        <v>1.0004</v>
      </c>
      <c r="I4444">
        <v>1.0004</v>
      </c>
      <c r="J4444">
        <v>1.0004</v>
      </c>
      <c r="K4444">
        <v>1.0004</v>
      </c>
      <c r="L4444">
        <v>1.0004</v>
      </c>
    </row>
    <row r="4445" spans="1:12" x14ac:dyDescent="0.45">
      <c r="A4445" t="s">
        <v>2033</v>
      </c>
      <c r="B4445">
        <v>2017</v>
      </c>
      <c r="C4445" t="s">
        <v>2009</v>
      </c>
      <c r="D4445">
        <v>0.95540000000000003</v>
      </c>
      <c r="E4445">
        <v>0.95540000000000003</v>
      </c>
      <c r="F4445">
        <v>0.95540000000000003</v>
      </c>
      <c r="G4445">
        <v>0.95540000000000003</v>
      </c>
      <c r="H4445">
        <v>0.95540000000000003</v>
      </c>
      <c r="I4445">
        <v>0.95540000000000003</v>
      </c>
      <c r="J4445">
        <v>0.95540000000000003</v>
      </c>
      <c r="K4445">
        <v>0.95540000000000003</v>
      </c>
      <c r="L4445">
        <v>0.95540000000000003</v>
      </c>
    </row>
    <row r="4446" spans="1:12" x14ac:dyDescent="0.45">
      <c r="A4446" t="s">
        <v>2033</v>
      </c>
      <c r="B4446">
        <v>2017</v>
      </c>
      <c r="C4446" t="s">
        <v>2011</v>
      </c>
      <c r="D4446">
        <v>4.36E-2</v>
      </c>
      <c r="E4446">
        <v>4.36E-2</v>
      </c>
      <c r="F4446">
        <v>4.36E-2</v>
      </c>
      <c r="G4446">
        <v>4.36E-2</v>
      </c>
      <c r="H4446">
        <v>4.36E-2</v>
      </c>
      <c r="I4446">
        <v>4.36E-2</v>
      </c>
      <c r="J4446">
        <v>4.36E-2</v>
      </c>
      <c r="K4446">
        <v>4.36E-2</v>
      </c>
      <c r="L4446">
        <v>4.36E-2</v>
      </c>
    </row>
    <row r="4447" spans="1:12" x14ac:dyDescent="0.45">
      <c r="A4447" t="s">
        <v>2034</v>
      </c>
      <c r="B4447">
        <v>2017</v>
      </c>
      <c r="C4447" t="s">
        <v>2007</v>
      </c>
      <c r="D4447">
        <v>5.0900000000000001E-2</v>
      </c>
      <c r="E4447">
        <v>5.0900000000000001E-2</v>
      </c>
      <c r="F4447">
        <v>5.0900000000000001E-2</v>
      </c>
      <c r="G4447">
        <v>5.0900000000000001E-2</v>
      </c>
      <c r="H4447">
        <v>5.0900000000000001E-2</v>
      </c>
      <c r="I4447">
        <v>5.0900000000000001E-2</v>
      </c>
      <c r="J4447">
        <v>5.0900000000000001E-2</v>
      </c>
      <c r="K4447">
        <v>5.0900000000000001E-2</v>
      </c>
      <c r="L4447">
        <v>5.0900000000000001E-2</v>
      </c>
    </row>
    <row r="4448" spans="1:12" x14ac:dyDescent="0.45">
      <c r="A4448" t="s">
        <v>2034</v>
      </c>
      <c r="B4448">
        <v>2017</v>
      </c>
      <c r="C4448" t="s">
        <v>2010</v>
      </c>
      <c r="D4448">
        <v>0.11509999999999999</v>
      </c>
      <c r="E4448">
        <v>0.11509999999999999</v>
      </c>
      <c r="F4448">
        <v>0.11509999999999999</v>
      </c>
      <c r="G4448">
        <v>0.11509999999999999</v>
      </c>
      <c r="H4448">
        <v>0.11509999999999999</v>
      </c>
      <c r="I4448">
        <v>0.11509999999999999</v>
      </c>
      <c r="J4448">
        <v>0.11509999999999999</v>
      </c>
      <c r="K4448">
        <v>0.11509999999999999</v>
      </c>
      <c r="L4448">
        <v>0.11509999999999999</v>
      </c>
    </row>
    <row r="4449" spans="1:12" x14ac:dyDescent="0.45">
      <c r="A4449" t="s">
        <v>2034</v>
      </c>
      <c r="B4449">
        <v>2017</v>
      </c>
      <c r="C4449" t="s">
        <v>2005</v>
      </c>
      <c r="D4449">
        <v>1.9058999999999999</v>
      </c>
      <c r="E4449">
        <v>1.9058999999999999</v>
      </c>
      <c r="F4449">
        <v>1.9058999999999999</v>
      </c>
      <c r="G4449">
        <v>1.9058999999999999</v>
      </c>
      <c r="H4449">
        <v>1.9058999999999999</v>
      </c>
      <c r="I4449">
        <v>1.9058999999999999</v>
      </c>
      <c r="J4449">
        <v>1.9058999999999999</v>
      </c>
      <c r="K4449">
        <v>1.9058999999999999</v>
      </c>
      <c r="L4449">
        <v>1.9058999999999999</v>
      </c>
    </row>
    <row r="4450" spans="1:12" x14ac:dyDescent="0.45">
      <c r="A4450" t="s">
        <v>2034</v>
      </c>
      <c r="B4450">
        <v>2017</v>
      </c>
      <c r="C4450" t="s">
        <v>2006</v>
      </c>
      <c r="D4450">
        <v>0.64680000000000004</v>
      </c>
      <c r="E4450">
        <v>0.64680000000000004</v>
      </c>
      <c r="F4450">
        <v>0.64680000000000004</v>
      </c>
      <c r="G4450">
        <v>0.64680000000000004</v>
      </c>
      <c r="H4450">
        <v>0.64680000000000004</v>
      </c>
      <c r="I4450">
        <v>0.64680000000000004</v>
      </c>
      <c r="J4450">
        <v>0.64680000000000004</v>
      </c>
      <c r="K4450">
        <v>0.64680000000000004</v>
      </c>
      <c r="L4450">
        <v>0.64680000000000004</v>
      </c>
    </row>
    <row r="4451" spans="1:12" x14ac:dyDescent="0.45">
      <c r="A4451" t="s">
        <v>2034</v>
      </c>
      <c r="B4451">
        <v>2017</v>
      </c>
      <c r="C4451" t="s">
        <v>2008</v>
      </c>
      <c r="D4451">
        <v>0.54369999999999996</v>
      </c>
      <c r="E4451">
        <v>0.54369999999999996</v>
      </c>
      <c r="F4451">
        <v>0.54369999999999996</v>
      </c>
      <c r="G4451">
        <v>0.54369999999999996</v>
      </c>
      <c r="H4451">
        <v>0.54369999999999996</v>
      </c>
      <c r="I4451">
        <v>0.54369999999999996</v>
      </c>
      <c r="J4451">
        <v>0.54369999999999996</v>
      </c>
      <c r="K4451">
        <v>0.54369999999999996</v>
      </c>
      <c r="L4451">
        <v>0.54369999999999996</v>
      </c>
    </row>
    <row r="4452" spans="1:12" x14ac:dyDescent="0.45">
      <c r="A4452" t="s">
        <v>2034</v>
      </c>
      <c r="B4452">
        <v>2017</v>
      </c>
      <c r="C4452" t="s">
        <v>2009</v>
      </c>
      <c r="D4452">
        <v>0.52659999999999996</v>
      </c>
      <c r="E4452">
        <v>0.52659999999999996</v>
      </c>
      <c r="F4452">
        <v>0.52659999999999996</v>
      </c>
      <c r="G4452">
        <v>0.52659999999999996</v>
      </c>
      <c r="H4452">
        <v>0.52659999999999996</v>
      </c>
      <c r="I4452">
        <v>0.52659999999999996</v>
      </c>
      <c r="J4452">
        <v>0.52659999999999996</v>
      </c>
      <c r="K4452">
        <v>0.52659999999999996</v>
      </c>
      <c r="L4452">
        <v>0.52659999999999996</v>
      </c>
    </row>
    <row r="4453" spans="1:12" x14ac:dyDescent="0.45">
      <c r="A4453" t="s">
        <v>2034</v>
      </c>
      <c r="B4453">
        <v>2017</v>
      </c>
      <c r="C4453" t="s">
        <v>2011</v>
      </c>
      <c r="D4453">
        <v>2.29E-2</v>
      </c>
      <c r="E4453">
        <v>2.29E-2</v>
      </c>
      <c r="F4453">
        <v>2.29E-2</v>
      </c>
      <c r="G4453">
        <v>2.29E-2</v>
      </c>
      <c r="H4453">
        <v>2.29E-2</v>
      </c>
      <c r="I4453">
        <v>2.29E-2</v>
      </c>
      <c r="J4453">
        <v>2.29E-2</v>
      </c>
      <c r="K4453">
        <v>2.29E-2</v>
      </c>
      <c r="L4453">
        <v>2.29E-2</v>
      </c>
    </row>
    <row r="4454" spans="1:12" x14ac:dyDescent="0.45">
      <c r="A4454" t="s">
        <v>2035</v>
      </c>
      <c r="B4454">
        <v>2017</v>
      </c>
      <c r="C4454" t="s">
        <v>2006</v>
      </c>
      <c r="D4454">
        <v>1.0792999999999999</v>
      </c>
      <c r="E4454">
        <v>1.0792999999999999</v>
      </c>
      <c r="F4454">
        <v>1.0792999999999999</v>
      </c>
      <c r="G4454">
        <v>1.0792999999999999</v>
      </c>
      <c r="H4454">
        <v>1.0792999999999999</v>
      </c>
      <c r="I4454">
        <v>1.0792999999999999</v>
      </c>
      <c r="J4454">
        <v>1.0792999999999999</v>
      </c>
      <c r="K4454">
        <v>1.0792999999999999</v>
      </c>
      <c r="L4454">
        <v>1.0792999999999999</v>
      </c>
    </row>
    <row r="4455" spans="1:12" x14ac:dyDescent="0.45">
      <c r="A4455" t="s">
        <v>2035</v>
      </c>
      <c r="B4455">
        <v>2017</v>
      </c>
      <c r="C4455" t="s">
        <v>2010</v>
      </c>
      <c r="D4455">
        <v>0.23269999999999999</v>
      </c>
      <c r="E4455">
        <v>0.23269999999999999</v>
      </c>
      <c r="F4455">
        <v>0.23269999999999999</v>
      </c>
      <c r="G4455">
        <v>0.23269999999999999</v>
      </c>
      <c r="H4455">
        <v>0.23269999999999999</v>
      </c>
      <c r="I4455">
        <v>0.23269999999999999</v>
      </c>
      <c r="J4455">
        <v>0.23269999999999999</v>
      </c>
      <c r="K4455">
        <v>0.23269999999999999</v>
      </c>
      <c r="L4455">
        <v>0.23269999999999999</v>
      </c>
    </row>
    <row r="4456" spans="1:12" x14ac:dyDescent="0.45">
      <c r="A4456" t="s">
        <v>2035</v>
      </c>
      <c r="B4456">
        <v>2017</v>
      </c>
      <c r="C4456" t="s">
        <v>2011</v>
      </c>
      <c r="D4456">
        <v>4.6399999999999997E-2</v>
      </c>
      <c r="E4456">
        <v>4.6399999999999997E-2</v>
      </c>
      <c r="F4456">
        <v>4.6399999999999997E-2</v>
      </c>
      <c r="G4456">
        <v>4.6399999999999997E-2</v>
      </c>
      <c r="H4456">
        <v>4.6399999999999997E-2</v>
      </c>
      <c r="I4456">
        <v>4.6399999999999997E-2</v>
      </c>
      <c r="J4456">
        <v>4.6399999999999997E-2</v>
      </c>
      <c r="K4456">
        <v>4.6399999999999997E-2</v>
      </c>
      <c r="L4456">
        <v>4.6399999999999997E-2</v>
      </c>
    </row>
    <row r="4457" spans="1:12" x14ac:dyDescent="0.45">
      <c r="A4457" t="s">
        <v>2035</v>
      </c>
      <c r="B4457">
        <v>2017</v>
      </c>
      <c r="C4457" t="s">
        <v>2009</v>
      </c>
      <c r="D4457">
        <v>1.0593999999999999</v>
      </c>
      <c r="E4457">
        <v>1.0593999999999999</v>
      </c>
      <c r="F4457">
        <v>1.0593999999999999</v>
      </c>
      <c r="G4457">
        <v>1.0593999999999999</v>
      </c>
      <c r="H4457">
        <v>1.0593999999999999</v>
      </c>
      <c r="I4457">
        <v>1.0593999999999999</v>
      </c>
      <c r="J4457">
        <v>1.0593999999999999</v>
      </c>
      <c r="K4457">
        <v>1.0593999999999999</v>
      </c>
      <c r="L4457">
        <v>1.0593999999999999</v>
      </c>
    </row>
    <row r="4458" spans="1:12" x14ac:dyDescent="0.45">
      <c r="A4458" t="s">
        <v>2035</v>
      </c>
      <c r="B4458">
        <v>2017</v>
      </c>
      <c r="C4458" t="s">
        <v>2005</v>
      </c>
      <c r="D4458">
        <v>3.6204000000000001</v>
      </c>
      <c r="E4458">
        <v>3.6204000000000001</v>
      </c>
      <c r="F4458">
        <v>3.6204000000000001</v>
      </c>
      <c r="G4458">
        <v>3.6204000000000001</v>
      </c>
      <c r="H4458">
        <v>3.6204000000000001</v>
      </c>
      <c r="I4458">
        <v>3.6204000000000001</v>
      </c>
      <c r="J4458">
        <v>3.6204000000000001</v>
      </c>
      <c r="K4458">
        <v>3.6204000000000001</v>
      </c>
      <c r="L4458">
        <v>3.6204000000000001</v>
      </c>
    </row>
    <row r="4459" spans="1:12" x14ac:dyDescent="0.45">
      <c r="A4459" t="s">
        <v>2035</v>
      </c>
      <c r="B4459">
        <v>2017</v>
      </c>
      <c r="C4459" t="s">
        <v>2008</v>
      </c>
      <c r="D4459">
        <v>1.0995999999999999</v>
      </c>
      <c r="E4459">
        <v>1.0995999999999999</v>
      </c>
      <c r="F4459">
        <v>1.0995999999999999</v>
      </c>
      <c r="G4459">
        <v>1.0995999999999999</v>
      </c>
      <c r="H4459">
        <v>1.0995999999999999</v>
      </c>
      <c r="I4459">
        <v>1.0995999999999999</v>
      </c>
      <c r="J4459">
        <v>1.0995999999999999</v>
      </c>
      <c r="K4459">
        <v>1.0995999999999999</v>
      </c>
      <c r="L4459">
        <v>1.0995999999999999</v>
      </c>
    </row>
    <row r="4460" spans="1:12" x14ac:dyDescent="0.45">
      <c r="A4460" t="s">
        <v>2035</v>
      </c>
      <c r="B4460">
        <v>2017</v>
      </c>
      <c r="C4460" t="s">
        <v>2007</v>
      </c>
      <c r="D4460">
        <v>0.10290000000000001</v>
      </c>
      <c r="E4460">
        <v>0.10290000000000001</v>
      </c>
      <c r="F4460">
        <v>0.10290000000000001</v>
      </c>
      <c r="G4460">
        <v>0.10290000000000001</v>
      </c>
      <c r="H4460">
        <v>0.10290000000000001</v>
      </c>
      <c r="I4460">
        <v>0.10290000000000001</v>
      </c>
      <c r="J4460">
        <v>0.10290000000000001</v>
      </c>
      <c r="K4460">
        <v>0.10290000000000001</v>
      </c>
      <c r="L4460">
        <v>0.10290000000000001</v>
      </c>
    </row>
    <row r="4461" spans="1:12" x14ac:dyDescent="0.45">
      <c r="A4461" t="s">
        <v>2036</v>
      </c>
      <c r="B4461">
        <v>2017</v>
      </c>
      <c r="C4461" t="s">
        <v>2009</v>
      </c>
      <c r="D4461">
        <v>0.16250000000000001</v>
      </c>
      <c r="E4461">
        <v>0.16250000000000001</v>
      </c>
      <c r="F4461">
        <v>0.16250000000000001</v>
      </c>
      <c r="G4461">
        <v>0.16250000000000001</v>
      </c>
      <c r="H4461">
        <v>0.16250000000000001</v>
      </c>
      <c r="I4461">
        <v>0.16250000000000001</v>
      </c>
      <c r="J4461">
        <v>0.16250000000000001</v>
      </c>
      <c r="K4461">
        <v>0.16250000000000001</v>
      </c>
      <c r="L4461">
        <v>0.16250000000000001</v>
      </c>
    </row>
    <row r="4462" spans="1:12" x14ac:dyDescent="0.45">
      <c r="A4462" t="s">
        <v>2036</v>
      </c>
      <c r="B4462">
        <v>2017</v>
      </c>
      <c r="C4462" t="s">
        <v>2006</v>
      </c>
      <c r="D4462">
        <v>0.19620000000000001</v>
      </c>
      <c r="E4462">
        <v>0.19620000000000001</v>
      </c>
      <c r="F4462">
        <v>0.19620000000000001</v>
      </c>
      <c r="G4462">
        <v>0.19620000000000001</v>
      </c>
      <c r="H4462">
        <v>0.19620000000000001</v>
      </c>
      <c r="I4462">
        <v>0.19620000000000001</v>
      </c>
      <c r="J4462">
        <v>0.19620000000000001</v>
      </c>
      <c r="K4462">
        <v>0.19620000000000001</v>
      </c>
      <c r="L4462">
        <v>0.19620000000000001</v>
      </c>
    </row>
    <row r="4463" spans="1:12" x14ac:dyDescent="0.45">
      <c r="A4463" t="s">
        <v>2036</v>
      </c>
      <c r="B4463">
        <v>2017</v>
      </c>
      <c r="C4463" t="s">
        <v>2011</v>
      </c>
      <c r="D4463">
        <v>7.6E-3</v>
      </c>
      <c r="E4463">
        <v>7.6E-3</v>
      </c>
      <c r="F4463">
        <v>7.6E-3</v>
      </c>
      <c r="G4463">
        <v>7.6E-3</v>
      </c>
      <c r="H4463">
        <v>7.6E-3</v>
      </c>
      <c r="I4463">
        <v>7.6E-3</v>
      </c>
      <c r="J4463">
        <v>7.6E-3</v>
      </c>
      <c r="K4463">
        <v>7.6E-3</v>
      </c>
      <c r="L4463">
        <v>7.6E-3</v>
      </c>
    </row>
    <row r="4464" spans="1:12" x14ac:dyDescent="0.45">
      <c r="A4464" t="s">
        <v>2036</v>
      </c>
      <c r="B4464">
        <v>2017</v>
      </c>
      <c r="C4464" t="s">
        <v>2008</v>
      </c>
      <c r="D4464">
        <v>0.18129999999999999</v>
      </c>
      <c r="E4464">
        <v>0.18129999999999999</v>
      </c>
      <c r="F4464">
        <v>0.18129999999999999</v>
      </c>
      <c r="G4464">
        <v>0.18129999999999999</v>
      </c>
      <c r="H4464">
        <v>0.18129999999999999</v>
      </c>
      <c r="I4464">
        <v>0.18129999999999999</v>
      </c>
      <c r="J4464">
        <v>0.18129999999999999</v>
      </c>
      <c r="K4464">
        <v>0.18129999999999999</v>
      </c>
      <c r="L4464">
        <v>0.18129999999999999</v>
      </c>
    </row>
    <row r="4465" spans="1:12" x14ac:dyDescent="0.45">
      <c r="A4465" t="s">
        <v>2036</v>
      </c>
      <c r="B4465">
        <v>2017</v>
      </c>
      <c r="C4465" t="s">
        <v>2005</v>
      </c>
      <c r="D4465">
        <v>0.60289999999999999</v>
      </c>
      <c r="E4465">
        <v>0.60289999999999999</v>
      </c>
      <c r="F4465">
        <v>0.60289999999999999</v>
      </c>
      <c r="G4465">
        <v>0.60289999999999999</v>
      </c>
      <c r="H4465">
        <v>0.60289999999999999</v>
      </c>
      <c r="I4465">
        <v>0.60289999999999999</v>
      </c>
      <c r="J4465">
        <v>0.60289999999999999</v>
      </c>
      <c r="K4465">
        <v>0.60289999999999999</v>
      </c>
      <c r="L4465">
        <v>0.60289999999999999</v>
      </c>
    </row>
    <row r="4466" spans="1:12" x14ac:dyDescent="0.45">
      <c r="A4466" t="s">
        <v>2036</v>
      </c>
      <c r="B4466">
        <v>2017</v>
      </c>
      <c r="C4466" t="s">
        <v>2007</v>
      </c>
      <c r="D4466">
        <v>1.7000000000000001E-2</v>
      </c>
      <c r="E4466">
        <v>1.7000000000000001E-2</v>
      </c>
      <c r="F4466">
        <v>1.7000000000000001E-2</v>
      </c>
      <c r="G4466">
        <v>1.7000000000000001E-2</v>
      </c>
      <c r="H4466">
        <v>1.7000000000000001E-2</v>
      </c>
      <c r="I4466">
        <v>1.7000000000000001E-2</v>
      </c>
      <c r="J4466">
        <v>1.7000000000000001E-2</v>
      </c>
      <c r="K4466">
        <v>1.7000000000000001E-2</v>
      </c>
      <c r="L4466">
        <v>1.7000000000000001E-2</v>
      </c>
    </row>
    <row r="4467" spans="1:12" x14ac:dyDescent="0.45">
      <c r="A4467" t="s">
        <v>2036</v>
      </c>
      <c r="B4467">
        <v>2017</v>
      </c>
      <c r="C4467" t="s">
        <v>2010</v>
      </c>
      <c r="D4467">
        <v>3.8399999999999997E-2</v>
      </c>
      <c r="E4467">
        <v>3.8399999999999997E-2</v>
      </c>
      <c r="F4467">
        <v>3.8399999999999997E-2</v>
      </c>
      <c r="G4467">
        <v>3.8399999999999997E-2</v>
      </c>
      <c r="H4467">
        <v>3.8399999999999997E-2</v>
      </c>
      <c r="I4467">
        <v>3.8399999999999997E-2</v>
      </c>
      <c r="J4467">
        <v>3.8399999999999997E-2</v>
      </c>
      <c r="K4467">
        <v>3.8399999999999997E-2</v>
      </c>
      <c r="L4467">
        <v>3.8399999999999997E-2</v>
      </c>
    </row>
    <row r="4468" spans="1:12" x14ac:dyDescent="0.45">
      <c r="A4468" t="s">
        <v>2037</v>
      </c>
      <c r="B4468">
        <v>2017</v>
      </c>
      <c r="C4468" t="s">
        <v>2006</v>
      </c>
      <c r="D4468">
        <v>0.3281</v>
      </c>
      <c r="E4468">
        <v>0.3281</v>
      </c>
      <c r="F4468">
        <v>0.3281</v>
      </c>
      <c r="G4468">
        <v>0.3281</v>
      </c>
      <c r="H4468">
        <v>0.3281</v>
      </c>
      <c r="I4468">
        <v>0.3281</v>
      </c>
      <c r="J4468">
        <v>0.3281</v>
      </c>
      <c r="K4468">
        <v>0.3281</v>
      </c>
      <c r="L4468">
        <v>0.3281</v>
      </c>
    </row>
    <row r="4469" spans="1:12" x14ac:dyDescent="0.45">
      <c r="A4469" t="s">
        <v>2037</v>
      </c>
      <c r="B4469">
        <v>2017</v>
      </c>
      <c r="C4469" t="s">
        <v>2008</v>
      </c>
      <c r="D4469">
        <v>0.32229999999999998</v>
      </c>
      <c r="E4469">
        <v>0.32229999999999998</v>
      </c>
      <c r="F4469">
        <v>0.32229999999999998</v>
      </c>
      <c r="G4469">
        <v>0.32229999999999998</v>
      </c>
      <c r="H4469">
        <v>0.32229999999999998</v>
      </c>
      <c r="I4469">
        <v>0.32229999999999998</v>
      </c>
      <c r="J4469">
        <v>0.32229999999999998</v>
      </c>
      <c r="K4469">
        <v>0.32229999999999998</v>
      </c>
      <c r="L4469">
        <v>0.32229999999999998</v>
      </c>
    </row>
    <row r="4470" spans="1:12" x14ac:dyDescent="0.45">
      <c r="A4470" t="s">
        <v>2037</v>
      </c>
      <c r="B4470">
        <v>2017</v>
      </c>
      <c r="C4470" t="s">
        <v>2009</v>
      </c>
      <c r="D4470">
        <v>0.31469999999999998</v>
      </c>
      <c r="E4470">
        <v>0.31469999999999998</v>
      </c>
      <c r="F4470">
        <v>0.31469999999999998</v>
      </c>
      <c r="G4470">
        <v>0.31469999999999998</v>
      </c>
      <c r="H4470">
        <v>0.31469999999999998</v>
      </c>
      <c r="I4470">
        <v>0.31469999999999998</v>
      </c>
      <c r="J4470">
        <v>0.31469999999999998</v>
      </c>
      <c r="K4470">
        <v>0.31469999999999998</v>
      </c>
      <c r="L4470">
        <v>0.31469999999999998</v>
      </c>
    </row>
    <row r="4471" spans="1:12" x14ac:dyDescent="0.45">
      <c r="A4471" t="s">
        <v>2037</v>
      </c>
      <c r="B4471">
        <v>2017</v>
      </c>
      <c r="C4471" t="s">
        <v>2005</v>
      </c>
      <c r="D4471">
        <v>1.077</v>
      </c>
      <c r="E4471">
        <v>1.077</v>
      </c>
      <c r="F4471">
        <v>1.077</v>
      </c>
      <c r="G4471">
        <v>1.077</v>
      </c>
      <c r="H4471">
        <v>1.077</v>
      </c>
      <c r="I4471">
        <v>1.077</v>
      </c>
      <c r="J4471">
        <v>1.077</v>
      </c>
      <c r="K4471">
        <v>1.077</v>
      </c>
      <c r="L4471">
        <v>1.077</v>
      </c>
    </row>
    <row r="4472" spans="1:12" x14ac:dyDescent="0.45">
      <c r="A4472" t="s">
        <v>2037</v>
      </c>
      <c r="B4472">
        <v>2017</v>
      </c>
      <c r="C4472" t="s">
        <v>2007</v>
      </c>
      <c r="D4472">
        <v>3.0200000000000001E-2</v>
      </c>
      <c r="E4472">
        <v>3.0200000000000001E-2</v>
      </c>
      <c r="F4472">
        <v>3.0200000000000001E-2</v>
      </c>
      <c r="G4472">
        <v>3.0200000000000001E-2</v>
      </c>
      <c r="H4472">
        <v>3.0200000000000001E-2</v>
      </c>
      <c r="I4472">
        <v>3.0200000000000001E-2</v>
      </c>
      <c r="J4472">
        <v>3.0200000000000001E-2</v>
      </c>
      <c r="K4472">
        <v>3.0200000000000001E-2</v>
      </c>
      <c r="L4472">
        <v>3.0200000000000001E-2</v>
      </c>
    </row>
    <row r="4473" spans="1:12" x14ac:dyDescent="0.45">
      <c r="A4473" t="s">
        <v>2037</v>
      </c>
      <c r="B4473">
        <v>2017</v>
      </c>
      <c r="C4473" t="s">
        <v>2011</v>
      </c>
      <c r="D4473">
        <v>1.3599999999999999E-2</v>
      </c>
      <c r="E4473">
        <v>1.3599999999999999E-2</v>
      </c>
      <c r="F4473">
        <v>1.3599999999999999E-2</v>
      </c>
      <c r="G4473">
        <v>1.3599999999999999E-2</v>
      </c>
      <c r="H4473">
        <v>1.3599999999999999E-2</v>
      </c>
      <c r="I4473">
        <v>1.3599999999999999E-2</v>
      </c>
      <c r="J4473">
        <v>1.3599999999999999E-2</v>
      </c>
      <c r="K4473">
        <v>1.3599999999999999E-2</v>
      </c>
      <c r="L4473">
        <v>1.3599999999999999E-2</v>
      </c>
    </row>
    <row r="4474" spans="1:12" x14ac:dyDescent="0.45">
      <c r="A4474" t="s">
        <v>2037</v>
      </c>
      <c r="B4474">
        <v>2017</v>
      </c>
      <c r="C4474" t="s">
        <v>2010</v>
      </c>
      <c r="D4474">
        <v>6.8199999999999997E-2</v>
      </c>
      <c r="E4474">
        <v>6.8199999999999997E-2</v>
      </c>
      <c r="F4474">
        <v>6.8199999999999997E-2</v>
      </c>
      <c r="G4474">
        <v>6.8199999999999997E-2</v>
      </c>
      <c r="H4474">
        <v>6.8199999999999997E-2</v>
      </c>
      <c r="I4474">
        <v>6.8199999999999997E-2</v>
      </c>
      <c r="J4474">
        <v>6.8199999999999997E-2</v>
      </c>
      <c r="K4474">
        <v>6.8199999999999997E-2</v>
      </c>
      <c r="L4474">
        <v>6.8199999999999997E-2</v>
      </c>
    </row>
    <row r="4475" spans="1:12" x14ac:dyDescent="0.45">
      <c r="A4475" t="s">
        <v>2038</v>
      </c>
      <c r="B4475">
        <v>2017</v>
      </c>
      <c r="C4475" t="s">
        <v>2008</v>
      </c>
      <c r="D4475">
        <v>0.57699999999999996</v>
      </c>
      <c r="E4475">
        <v>0.57699999999999996</v>
      </c>
      <c r="F4475">
        <v>0.57699999999999996</v>
      </c>
      <c r="G4475">
        <v>0.57699999999999996</v>
      </c>
      <c r="H4475">
        <v>0.57699999999999996</v>
      </c>
      <c r="I4475">
        <v>0.57699999999999996</v>
      </c>
      <c r="J4475">
        <v>0.57699999999999996</v>
      </c>
      <c r="K4475">
        <v>0.57699999999999996</v>
      </c>
      <c r="L4475">
        <v>0.57699999999999996</v>
      </c>
    </row>
    <row r="4476" spans="1:12" x14ac:dyDescent="0.45">
      <c r="A4476" t="s">
        <v>2038</v>
      </c>
      <c r="B4476">
        <v>2017</v>
      </c>
      <c r="C4476" t="s">
        <v>2009</v>
      </c>
      <c r="D4476">
        <v>0.45200000000000001</v>
      </c>
      <c r="E4476">
        <v>0.45200000000000001</v>
      </c>
      <c r="F4476">
        <v>0.45200000000000001</v>
      </c>
      <c r="G4476">
        <v>0.45200000000000001</v>
      </c>
      <c r="H4476">
        <v>0.45200000000000001</v>
      </c>
      <c r="I4476">
        <v>0.45200000000000001</v>
      </c>
      <c r="J4476">
        <v>0.45200000000000001</v>
      </c>
      <c r="K4476">
        <v>0.45200000000000001</v>
      </c>
      <c r="L4476">
        <v>0.45200000000000001</v>
      </c>
    </row>
    <row r="4477" spans="1:12" x14ac:dyDescent="0.45">
      <c r="A4477" t="s">
        <v>2038</v>
      </c>
      <c r="B4477">
        <v>2017</v>
      </c>
      <c r="C4477" t="s">
        <v>2005</v>
      </c>
      <c r="D4477">
        <v>1.6971000000000001</v>
      </c>
      <c r="E4477">
        <v>1.6971000000000001</v>
      </c>
      <c r="F4477">
        <v>1.6971000000000001</v>
      </c>
      <c r="G4477">
        <v>1.6971000000000001</v>
      </c>
      <c r="H4477">
        <v>1.6971000000000001</v>
      </c>
      <c r="I4477">
        <v>1.6971000000000001</v>
      </c>
      <c r="J4477">
        <v>1.6971000000000001</v>
      </c>
      <c r="K4477">
        <v>1.6971000000000001</v>
      </c>
      <c r="L4477">
        <v>1.6971000000000001</v>
      </c>
    </row>
    <row r="4478" spans="1:12" x14ac:dyDescent="0.45">
      <c r="A4478" t="s">
        <v>2038</v>
      </c>
      <c r="B4478">
        <v>2017</v>
      </c>
      <c r="C4478" t="s">
        <v>2006</v>
      </c>
      <c r="D4478">
        <v>0.4677</v>
      </c>
      <c r="E4478">
        <v>0.4677</v>
      </c>
      <c r="F4478">
        <v>0.4677</v>
      </c>
      <c r="G4478">
        <v>0.4677</v>
      </c>
      <c r="H4478">
        <v>0.4677</v>
      </c>
      <c r="I4478">
        <v>0.4677</v>
      </c>
      <c r="J4478">
        <v>0.4677</v>
      </c>
      <c r="K4478">
        <v>0.4677</v>
      </c>
      <c r="L4478">
        <v>0.4677</v>
      </c>
    </row>
    <row r="4479" spans="1:12" x14ac:dyDescent="0.45">
      <c r="A4479" t="s">
        <v>2038</v>
      </c>
      <c r="B4479">
        <v>2017</v>
      </c>
      <c r="C4479" t="s">
        <v>2011</v>
      </c>
      <c r="D4479">
        <v>2.4299999999999999E-2</v>
      </c>
      <c r="E4479">
        <v>2.4299999999999999E-2</v>
      </c>
      <c r="F4479">
        <v>2.4299999999999999E-2</v>
      </c>
      <c r="G4479">
        <v>2.4299999999999999E-2</v>
      </c>
      <c r="H4479">
        <v>2.4299999999999999E-2</v>
      </c>
      <c r="I4479">
        <v>2.4299999999999999E-2</v>
      </c>
      <c r="J4479">
        <v>2.4299999999999999E-2</v>
      </c>
      <c r="K4479">
        <v>2.4299999999999999E-2</v>
      </c>
      <c r="L4479">
        <v>2.4299999999999999E-2</v>
      </c>
    </row>
    <row r="4480" spans="1:12" x14ac:dyDescent="0.45">
      <c r="A4480" t="s">
        <v>2038</v>
      </c>
      <c r="B4480">
        <v>2017</v>
      </c>
      <c r="C4480" t="s">
        <v>2007</v>
      </c>
      <c r="D4480">
        <v>5.3999999999999999E-2</v>
      </c>
      <c r="E4480">
        <v>5.3999999999999999E-2</v>
      </c>
      <c r="F4480">
        <v>5.3999999999999999E-2</v>
      </c>
      <c r="G4480">
        <v>5.3999999999999999E-2</v>
      </c>
      <c r="H4480">
        <v>5.3999999999999999E-2</v>
      </c>
      <c r="I4480">
        <v>5.3999999999999999E-2</v>
      </c>
      <c r="J4480">
        <v>5.3999999999999999E-2</v>
      </c>
      <c r="K4480">
        <v>5.3999999999999999E-2</v>
      </c>
      <c r="L4480">
        <v>5.3999999999999999E-2</v>
      </c>
    </row>
    <row r="4481" spans="1:12" x14ac:dyDescent="0.45">
      <c r="A4481" t="s">
        <v>2038</v>
      </c>
      <c r="B4481">
        <v>2017</v>
      </c>
      <c r="C4481" t="s">
        <v>2010</v>
      </c>
      <c r="D4481">
        <v>0.1221</v>
      </c>
      <c r="E4481">
        <v>0.1221</v>
      </c>
      <c r="F4481">
        <v>0.1221</v>
      </c>
      <c r="G4481">
        <v>0.1221</v>
      </c>
      <c r="H4481">
        <v>0.1221</v>
      </c>
      <c r="I4481">
        <v>0.1221</v>
      </c>
      <c r="J4481">
        <v>0.1221</v>
      </c>
      <c r="K4481">
        <v>0.1221</v>
      </c>
      <c r="L4481">
        <v>0.1221</v>
      </c>
    </row>
    <row r="4482" spans="1:12" x14ac:dyDescent="0.45">
      <c r="A4482" t="s">
        <v>2039</v>
      </c>
      <c r="B4482">
        <v>2017</v>
      </c>
      <c r="C4482" t="s">
        <v>2007</v>
      </c>
      <c r="D4482">
        <v>2.4899999999999999E-2</v>
      </c>
      <c r="E4482">
        <v>2.4899999999999999E-2</v>
      </c>
      <c r="F4482">
        <v>2.4899999999999999E-2</v>
      </c>
      <c r="G4482">
        <v>2.4899999999999999E-2</v>
      </c>
      <c r="H4482">
        <v>2.4899999999999999E-2</v>
      </c>
      <c r="I4482">
        <v>2.4899999999999999E-2</v>
      </c>
      <c r="J4482">
        <v>2.4899999999999999E-2</v>
      </c>
      <c r="K4482">
        <v>2.4899999999999999E-2</v>
      </c>
      <c r="L4482">
        <v>2.4899999999999999E-2</v>
      </c>
    </row>
    <row r="4483" spans="1:12" x14ac:dyDescent="0.45">
      <c r="A4483" t="s">
        <v>2039</v>
      </c>
      <c r="B4483">
        <v>2017</v>
      </c>
      <c r="C4483" t="s">
        <v>2011</v>
      </c>
      <c r="D4483">
        <v>1.12E-2</v>
      </c>
      <c r="E4483">
        <v>1.12E-2</v>
      </c>
      <c r="F4483">
        <v>1.12E-2</v>
      </c>
      <c r="G4483">
        <v>1.12E-2</v>
      </c>
      <c r="H4483">
        <v>1.12E-2</v>
      </c>
      <c r="I4483">
        <v>1.12E-2</v>
      </c>
      <c r="J4483">
        <v>1.12E-2</v>
      </c>
      <c r="K4483">
        <v>1.12E-2</v>
      </c>
      <c r="L4483">
        <v>1.12E-2</v>
      </c>
    </row>
    <row r="4484" spans="1:12" x14ac:dyDescent="0.45">
      <c r="A4484" t="s">
        <v>2039</v>
      </c>
      <c r="B4484">
        <v>2017</v>
      </c>
      <c r="C4484" t="s">
        <v>2005</v>
      </c>
      <c r="D4484">
        <v>0.79679999999999995</v>
      </c>
      <c r="E4484">
        <v>0.79679999999999995</v>
      </c>
      <c r="F4484">
        <v>0.79679999999999995</v>
      </c>
      <c r="G4484">
        <v>0.79679999999999995</v>
      </c>
      <c r="H4484">
        <v>0.79679999999999995</v>
      </c>
      <c r="I4484">
        <v>0.79679999999999995</v>
      </c>
      <c r="J4484">
        <v>0.79679999999999995</v>
      </c>
      <c r="K4484">
        <v>0.79679999999999995</v>
      </c>
      <c r="L4484">
        <v>0.79679999999999995</v>
      </c>
    </row>
    <row r="4485" spans="1:12" x14ac:dyDescent="0.45">
      <c r="A4485" t="s">
        <v>2039</v>
      </c>
      <c r="B4485">
        <v>2017</v>
      </c>
      <c r="C4485" t="s">
        <v>2006</v>
      </c>
      <c r="D4485">
        <v>0.23569999999999999</v>
      </c>
      <c r="E4485">
        <v>0.23569999999999999</v>
      </c>
      <c r="F4485">
        <v>0.23569999999999999</v>
      </c>
      <c r="G4485">
        <v>0.23569999999999999</v>
      </c>
      <c r="H4485">
        <v>0.23569999999999999</v>
      </c>
      <c r="I4485">
        <v>0.23569999999999999</v>
      </c>
      <c r="J4485">
        <v>0.23569999999999999</v>
      </c>
      <c r="K4485">
        <v>0.23569999999999999</v>
      </c>
      <c r="L4485">
        <v>0.23569999999999999</v>
      </c>
    </row>
    <row r="4486" spans="1:12" x14ac:dyDescent="0.45">
      <c r="A4486" t="s">
        <v>2039</v>
      </c>
      <c r="B4486">
        <v>2017</v>
      </c>
      <c r="C4486" t="s">
        <v>2009</v>
      </c>
      <c r="D4486">
        <v>0.2019</v>
      </c>
      <c r="E4486">
        <v>0.2019</v>
      </c>
      <c r="F4486">
        <v>0.2019</v>
      </c>
      <c r="G4486">
        <v>0.2019</v>
      </c>
      <c r="H4486">
        <v>0.2019</v>
      </c>
      <c r="I4486">
        <v>0.2019</v>
      </c>
      <c r="J4486">
        <v>0.2019</v>
      </c>
      <c r="K4486">
        <v>0.2019</v>
      </c>
      <c r="L4486">
        <v>0.2019</v>
      </c>
    </row>
    <row r="4487" spans="1:12" x14ac:dyDescent="0.45">
      <c r="A4487" t="s">
        <v>2039</v>
      </c>
      <c r="B4487">
        <v>2017</v>
      </c>
      <c r="C4487" t="s">
        <v>2008</v>
      </c>
      <c r="D4487">
        <v>0.2666</v>
      </c>
      <c r="E4487">
        <v>0.2666</v>
      </c>
      <c r="F4487">
        <v>0.2666</v>
      </c>
      <c r="G4487">
        <v>0.2666</v>
      </c>
      <c r="H4487">
        <v>0.2666</v>
      </c>
      <c r="I4487">
        <v>0.2666</v>
      </c>
      <c r="J4487">
        <v>0.2666</v>
      </c>
      <c r="K4487">
        <v>0.2666</v>
      </c>
      <c r="L4487">
        <v>0.2666</v>
      </c>
    </row>
    <row r="4488" spans="1:12" x14ac:dyDescent="0.45">
      <c r="A4488" t="s">
        <v>2039</v>
      </c>
      <c r="B4488">
        <v>2017</v>
      </c>
      <c r="C4488" t="s">
        <v>2010</v>
      </c>
      <c r="D4488">
        <v>5.6399999999999999E-2</v>
      </c>
      <c r="E4488">
        <v>5.6399999999999999E-2</v>
      </c>
      <c r="F4488">
        <v>5.6399999999999999E-2</v>
      </c>
      <c r="G4488">
        <v>5.6399999999999999E-2</v>
      </c>
      <c r="H4488">
        <v>5.6399999999999999E-2</v>
      </c>
      <c r="I4488">
        <v>5.6399999999999999E-2</v>
      </c>
      <c r="J4488">
        <v>5.6399999999999999E-2</v>
      </c>
      <c r="K4488">
        <v>5.6399999999999999E-2</v>
      </c>
      <c r="L4488">
        <v>5.6399999999999999E-2</v>
      </c>
    </row>
    <row r="4489" spans="1:12" x14ac:dyDescent="0.45">
      <c r="A4489" t="s">
        <v>2040</v>
      </c>
      <c r="B4489">
        <v>2017</v>
      </c>
      <c r="C4489" t="s">
        <v>2010</v>
      </c>
      <c r="D4489">
        <v>0.35510000000000003</v>
      </c>
      <c r="E4489">
        <v>0.35510000000000003</v>
      </c>
      <c r="F4489">
        <v>0.35510000000000003</v>
      </c>
      <c r="G4489">
        <v>0.35510000000000003</v>
      </c>
      <c r="H4489">
        <v>0.35510000000000003</v>
      </c>
      <c r="I4489">
        <v>0.35510000000000003</v>
      </c>
      <c r="J4489">
        <v>0.35510000000000003</v>
      </c>
      <c r="K4489">
        <v>0.35510000000000003</v>
      </c>
      <c r="L4489">
        <v>0.35510000000000003</v>
      </c>
    </row>
    <row r="4490" spans="1:12" x14ac:dyDescent="0.45">
      <c r="A4490" t="s">
        <v>2040</v>
      </c>
      <c r="B4490">
        <v>2017</v>
      </c>
      <c r="C4490" t="s">
        <v>2007</v>
      </c>
      <c r="D4490">
        <v>0.157</v>
      </c>
      <c r="E4490">
        <v>0.157</v>
      </c>
      <c r="F4490">
        <v>0.157</v>
      </c>
      <c r="G4490">
        <v>0.157</v>
      </c>
      <c r="H4490">
        <v>0.157</v>
      </c>
      <c r="I4490">
        <v>0.157</v>
      </c>
      <c r="J4490">
        <v>0.157</v>
      </c>
      <c r="K4490">
        <v>0.157</v>
      </c>
      <c r="L4490">
        <v>0.157</v>
      </c>
    </row>
    <row r="4491" spans="1:12" x14ac:dyDescent="0.45">
      <c r="A4491" t="s">
        <v>2040</v>
      </c>
      <c r="B4491">
        <v>2017</v>
      </c>
      <c r="C4491" t="s">
        <v>2011</v>
      </c>
      <c r="D4491">
        <v>7.0699999999999999E-2</v>
      </c>
      <c r="E4491">
        <v>7.0699999999999999E-2</v>
      </c>
      <c r="F4491">
        <v>7.0699999999999999E-2</v>
      </c>
      <c r="G4491">
        <v>7.0699999999999999E-2</v>
      </c>
      <c r="H4491">
        <v>7.0699999999999999E-2</v>
      </c>
      <c r="I4491">
        <v>7.0699999999999999E-2</v>
      </c>
      <c r="J4491">
        <v>7.0699999999999999E-2</v>
      </c>
      <c r="K4491">
        <v>7.0699999999999999E-2</v>
      </c>
      <c r="L4491">
        <v>7.0699999999999999E-2</v>
      </c>
    </row>
    <row r="4492" spans="1:12" x14ac:dyDescent="0.45">
      <c r="A4492" t="s">
        <v>2040</v>
      </c>
      <c r="B4492">
        <v>2017</v>
      </c>
      <c r="C4492" t="s">
        <v>2009</v>
      </c>
      <c r="D4492">
        <v>1.2151000000000001</v>
      </c>
      <c r="E4492">
        <v>1.2151000000000001</v>
      </c>
      <c r="F4492">
        <v>1.2151000000000001</v>
      </c>
      <c r="G4492">
        <v>1.2151000000000001</v>
      </c>
      <c r="H4492">
        <v>1.2151000000000001</v>
      </c>
      <c r="I4492">
        <v>1.2151000000000001</v>
      </c>
      <c r="J4492">
        <v>1.2151000000000001</v>
      </c>
      <c r="K4492">
        <v>1.2151000000000001</v>
      </c>
      <c r="L4492">
        <v>1.2151000000000001</v>
      </c>
    </row>
    <row r="4493" spans="1:12" x14ac:dyDescent="0.45">
      <c r="A4493" t="s">
        <v>2040</v>
      </c>
      <c r="B4493">
        <v>2017</v>
      </c>
      <c r="C4493" t="s">
        <v>2006</v>
      </c>
      <c r="D4493">
        <v>1.3491</v>
      </c>
      <c r="E4493">
        <v>1.3491</v>
      </c>
      <c r="F4493">
        <v>1.3491</v>
      </c>
      <c r="G4493">
        <v>1.3491</v>
      </c>
      <c r="H4493">
        <v>1.3491</v>
      </c>
      <c r="I4493">
        <v>1.3491</v>
      </c>
      <c r="J4493">
        <v>1.3491</v>
      </c>
      <c r="K4493">
        <v>1.3491</v>
      </c>
      <c r="L4493">
        <v>1.3491</v>
      </c>
    </row>
    <row r="4494" spans="1:12" x14ac:dyDescent="0.45">
      <c r="A4494" t="s">
        <v>2040</v>
      </c>
      <c r="B4494">
        <v>2017</v>
      </c>
      <c r="C4494" t="s">
        <v>2005</v>
      </c>
      <c r="D4494">
        <v>4.8244999999999996</v>
      </c>
      <c r="E4494">
        <v>4.8244999999999996</v>
      </c>
      <c r="F4494">
        <v>4.8244999999999996</v>
      </c>
      <c r="G4494">
        <v>4.8244999999999996</v>
      </c>
      <c r="H4494">
        <v>4.8244999999999996</v>
      </c>
      <c r="I4494">
        <v>4.8244999999999996</v>
      </c>
      <c r="J4494">
        <v>4.8244999999999996</v>
      </c>
      <c r="K4494">
        <v>4.8244999999999996</v>
      </c>
      <c r="L4494">
        <v>4.8244999999999996</v>
      </c>
    </row>
    <row r="4495" spans="1:12" x14ac:dyDescent="0.45">
      <c r="A4495" t="s">
        <v>2040</v>
      </c>
      <c r="B4495">
        <v>2017</v>
      </c>
      <c r="C4495" t="s">
        <v>2008</v>
      </c>
      <c r="D4495">
        <v>1.6775</v>
      </c>
      <c r="E4495">
        <v>1.6775</v>
      </c>
      <c r="F4495">
        <v>1.6775</v>
      </c>
      <c r="G4495">
        <v>1.6775</v>
      </c>
      <c r="H4495">
        <v>1.6775</v>
      </c>
      <c r="I4495">
        <v>1.6775</v>
      </c>
      <c r="J4495">
        <v>1.6775</v>
      </c>
      <c r="K4495">
        <v>1.6775</v>
      </c>
      <c r="L4495">
        <v>1.6775</v>
      </c>
    </row>
    <row r="4496" spans="1:12" x14ac:dyDescent="0.45">
      <c r="A4496" t="s">
        <v>2041</v>
      </c>
      <c r="B4496">
        <v>2017</v>
      </c>
      <c r="C4496" t="s">
        <v>2011</v>
      </c>
      <c r="D4496">
        <v>1.5599999999999999E-2</v>
      </c>
      <c r="E4496">
        <v>1.5599999999999999E-2</v>
      </c>
      <c r="F4496">
        <v>1.5599999999999999E-2</v>
      </c>
      <c r="G4496">
        <v>1.5599999999999999E-2</v>
      </c>
      <c r="H4496">
        <v>1.5599999999999999E-2</v>
      </c>
      <c r="I4496">
        <v>1.5599999999999999E-2</v>
      </c>
      <c r="J4496">
        <v>1.5599999999999999E-2</v>
      </c>
      <c r="K4496">
        <v>1.5599999999999999E-2</v>
      </c>
      <c r="L4496">
        <v>1.5599999999999999E-2</v>
      </c>
    </row>
    <row r="4497" spans="1:12" x14ac:dyDescent="0.45">
      <c r="A4497" t="s">
        <v>2041</v>
      </c>
      <c r="B4497">
        <v>2017</v>
      </c>
      <c r="C4497" t="s">
        <v>2009</v>
      </c>
      <c r="D4497">
        <v>0.31359999999999999</v>
      </c>
      <c r="E4497">
        <v>0.31359999999999999</v>
      </c>
      <c r="F4497">
        <v>0.31359999999999999</v>
      </c>
      <c r="G4497">
        <v>0.31359999999999999</v>
      </c>
      <c r="H4497">
        <v>0.31359999999999999</v>
      </c>
      <c r="I4497">
        <v>0.31359999999999999</v>
      </c>
      <c r="J4497">
        <v>0.31359999999999999</v>
      </c>
      <c r="K4497">
        <v>0.31359999999999999</v>
      </c>
      <c r="L4497">
        <v>0.31359999999999999</v>
      </c>
    </row>
    <row r="4498" spans="1:12" x14ac:dyDescent="0.45">
      <c r="A4498" t="s">
        <v>2041</v>
      </c>
      <c r="B4498">
        <v>2017</v>
      </c>
      <c r="C4498" t="s">
        <v>2010</v>
      </c>
      <c r="D4498">
        <v>7.8299999999999995E-2</v>
      </c>
      <c r="E4498">
        <v>7.8299999999999995E-2</v>
      </c>
      <c r="F4498">
        <v>7.8299999999999995E-2</v>
      </c>
      <c r="G4498">
        <v>7.8299999999999995E-2</v>
      </c>
      <c r="H4498">
        <v>7.8299999999999995E-2</v>
      </c>
      <c r="I4498">
        <v>7.8299999999999995E-2</v>
      </c>
      <c r="J4498">
        <v>7.8299999999999995E-2</v>
      </c>
      <c r="K4498">
        <v>7.8299999999999995E-2</v>
      </c>
      <c r="L4498">
        <v>7.8299999999999995E-2</v>
      </c>
    </row>
    <row r="4499" spans="1:12" x14ac:dyDescent="0.45">
      <c r="A4499" t="s">
        <v>2041</v>
      </c>
      <c r="B4499">
        <v>2017</v>
      </c>
      <c r="C4499" t="s">
        <v>2008</v>
      </c>
      <c r="D4499">
        <v>0.37009999999999998</v>
      </c>
      <c r="E4499">
        <v>0.37009999999999998</v>
      </c>
      <c r="F4499">
        <v>0.37009999999999998</v>
      </c>
      <c r="G4499">
        <v>0.37009999999999998</v>
      </c>
      <c r="H4499">
        <v>0.37009999999999998</v>
      </c>
      <c r="I4499">
        <v>0.37009999999999998</v>
      </c>
      <c r="J4499">
        <v>0.37009999999999998</v>
      </c>
      <c r="K4499">
        <v>0.37009999999999998</v>
      </c>
      <c r="L4499">
        <v>0.37009999999999998</v>
      </c>
    </row>
    <row r="4500" spans="1:12" x14ac:dyDescent="0.45">
      <c r="A4500" t="s">
        <v>2041</v>
      </c>
      <c r="B4500">
        <v>2017</v>
      </c>
      <c r="C4500" t="s">
        <v>2005</v>
      </c>
      <c r="D4500">
        <v>1.2383999999999999</v>
      </c>
      <c r="E4500">
        <v>1.2383999999999999</v>
      </c>
      <c r="F4500">
        <v>1.2383999999999999</v>
      </c>
      <c r="G4500">
        <v>1.2383999999999999</v>
      </c>
      <c r="H4500">
        <v>1.2383999999999999</v>
      </c>
      <c r="I4500">
        <v>1.2383999999999999</v>
      </c>
      <c r="J4500">
        <v>1.2383999999999999</v>
      </c>
      <c r="K4500">
        <v>1.2383999999999999</v>
      </c>
      <c r="L4500">
        <v>1.2383999999999999</v>
      </c>
    </row>
    <row r="4501" spans="1:12" x14ac:dyDescent="0.45">
      <c r="A4501" t="s">
        <v>2041</v>
      </c>
      <c r="B4501">
        <v>2017</v>
      </c>
      <c r="C4501" t="s">
        <v>2007</v>
      </c>
      <c r="D4501">
        <v>3.4599999999999999E-2</v>
      </c>
      <c r="E4501">
        <v>3.4599999999999999E-2</v>
      </c>
      <c r="F4501">
        <v>3.4599999999999999E-2</v>
      </c>
      <c r="G4501">
        <v>3.4599999999999999E-2</v>
      </c>
      <c r="H4501">
        <v>3.4599999999999999E-2</v>
      </c>
      <c r="I4501">
        <v>3.4599999999999999E-2</v>
      </c>
      <c r="J4501">
        <v>3.4599999999999999E-2</v>
      </c>
      <c r="K4501">
        <v>3.4599999999999999E-2</v>
      </c>
      <c r="L4501">
        <v>3.4599999999999999E-2</v>
      </c>
    </row>
    <row r="4502" spans="1:12" x14ac:dyDescent="0.45">
      <c r="A4502" t="s">
        <v>2041</v>
      </c>
      <c r="B4502">
        <v>2017</v>
      </c>
      <c r="C4502" t="s">
        <v>2006</v>
      </c>
      <c r="D4502">
        <v>0.42620000000000002</v>
      </c>
      <c r="E4502">
        <v>0.42620000000000002</v>
      </c>
      <c r="F4502">
        <v>0.42620000000000002</v>
      </c>
      <c r="G4502">
        <v>0.42620000000000002</v>
      </c>
      <c r="H4502">
        <v>0.42620000000000002</v>
      </c>
      <c r="I4502">
        <v>0.42620000000000002</v>
      </c>
      <c r="J4502">
        <v>0.42620000000000002</v>
      </c>
      <c r="K4502">
        <v>0.42620000000000002</v>
      </c>
      <c r="L4502">
        <v>0.42620000000000002</v>
      </c>
    </row>
    <row r="4503" spans="1:12" x14ac:dyDescent="0.45">
      <c r="A4503" t="s">
        <v>2042</v>
      </c>
      <c r="B4503">
        <v>2017</v>
      </c>
      <c r="C4503" t="s">
        <v>2010</v>
      </c>
      <c r="D4503">
        <v>0.74390000000000001</v>
      </c>
      <c r="E4503">
        <v>0.74390000000000001</v>
      </c>
      <c r="F4503">
        <v>0.74390000000000001</v>
      </c>
      <c r="G4503">
        <v>0.74390000000000001</v>
      </c>
      <c r="H4503">
        <v>0.74390000000000001</v>
      </c>
      <c r="I4503">
        <v>0.74390000000000001</v>
      </c>
      <c r="J4503">
        <v>0.74390000000000001</v>
      </c>
      <c r="K4503">
        <v>0.74390000000000001</v>
      </c>
      <c r="L4503">
        <v>0.74390000000000001</v>
      </c>
    </row>
    <row r="4504" spans="1:12" x14ac:dyDescent="0.45">
      <c r="A4504" t="s">
        <v>2042</v>
      </c>
      <c r="B4504">
        <v>2017</v>
      </c>
      <c r="C4504" t="s">
        <v>2011</v>
      </c>
      <c r="D4504">
        <v>0.1482</v>
      </c>
      <c r="E4504">
        <v>0.1482</v>
      </c>
      <c r="F4504">
        <v>0.1482</v>
      </c>
      <c r="G4504">
        <v>0.1482</v>
      </c>
      <c r="H4504">
        <v>0.1482</v>
      </c>
      <c r="I4504">
        <v>0.1482</v>
      </c>
      <c r="J4504">
        <v>0.1482</v>
      </c>
      <c r="K4504">
        <v>0.1482</v>
      </c>
      <c r="L4504">
        <v>0.1482</v>
      </c>
    </row>
    <row r="4505" spans="1:12" x14ac:dyDescent="0.45">
      <c r="A4505" t="s">
        <v>2042</v>
      </c>
      <c r="B4505">
        <v>2017</v>
      </c>
      <c r="C4505" t="s">
        <v>2006</v>
      </c>
      <c r="D4505">
        <v>2.5630999999999999</v>
      </c>
      <c r="E4505">
        <v>2.5630999999999999</v>
      </c>
      <c r="F4505">
        <v>2.5630999999999999</v>
      </c>
      <c r="G4505">
        <v>2.5630999999999999</v>
      </c>
      <c r="H4505">
        <v>2.5630999999999999</v>
      </c>
      <c r="I4505">
        <v>2.5630999999999999</v>
      </c>
      <c r="J4505">
        <v>2.5630999999999999</v>
      </c>
      <c r="K4505">
        <v>2.5630999999999999</v>
      </c>
      <c r="L4505">
        <v>2.5630999999999999</v>
      </c>
    </row>
    <row r="4506" spans="1:12" x14ac:dyDescent="0.45">
      <c r="A4506" t="s">
        <v>2042</v>
      </c>
      <c r="B4506">
        <v>2017</v>
      </c>
      <c r="C4506" t="s">
        <v>2008</v>
      </c>
      <c r="D4506">
        <v>3.5146999999999999</v>
      </c>
      <c r="E4506">
        <v>3.5146999999999999</v>
      </c>
      <c r="F4506">
        <v>3.5146999999999999</v>
      </c>
      <c r="G4506">
        <v>3.5146999999999999</v>
      </c>
      <c r="H4506">
        <v>3.5146999999999999</v>
      </c>
      <c r="I4506">
        <v>3.5146999999999999</v>
      </c>
      <c r="J4506">
        <v>3.5146999999999999</v>
      </c>
      <c r="K4506">
        <v>3.5146999999999999</v>
      </c>
      <c r="L4506">
        <v>3.5146999999999999</v>
      </c>
    </row>
    <row r="4507" spans="1:12" x14ac:dyDescent="0.45">
      <c r="A4507" t="s">
        <v>2042</v>
      </c>
      <c r="B4507">
        <v>2017</v>
      </c>
      <c r="C4507" t="s">
        <v>2009</v>
      </c>
      <c r="D4507">
        <v>2.6562999999999999</v>
      </c>
      <c r="E4507">
        <v>2.6562999999999999</v>
      </c>
      <c r="F4507">
        <v>2.6562999999999999</v>
      </c>
      <c r="G4507">
        <v>2.6562999999999999</v>
      </c>
      <c r="H4507">
        <v>2.6562999999999999</v>
      </c>
      <c r="I4507">
        <v>2.6562999999999999</v>
      </c>
      <c r="J4507">
        <v>2.6562999999999999</v>
      </c>
      <c r="K4507">
        <v>2.6562999999999999</v>
      </c>
      <c r="L4507">
        <v>2.6562999999999999</v>
      </c>
    </row>
    <row r="4508" spans="1:12" x14ac:dyDescent="0.45">
      <c r="A4508" t="s">
        <v>2042</v>
      </c>
      <c r="B4508">
        <v>2017</v>
      </c>
      <c r="C4508" t="s">
        <v>2005</v>
      </c>
      <c r="D4508">
        <v>9.9550000000000001</v>
      </c>
      <c r="E4508">
        <v>9.9550000000000001</v>
      </c>
      <c r="F4508">
        <v>9.9550000000000001</v>
      </c>
      <c r="G4508">
        <v>9.9550000000000001</v>
      </c>
      <c r="H4508">
        <v>9.9550000000000001</v>
      </c>
      <c r="I4508">
        <v>9.9550000000000001</v>
      </c>
      <c r="J4508">
        <v>9.9550000000000001</v>
      </c>
      <c r="K4508">
        <v>9.9550000000000001</v>
      </c>
      <c r="L4508">
        <v>9.9550000000000001</v>
      </c>
    </row>
    <row r="4509" spans="1:12" x14ac:dyDescent="0.45">
      <c r="A4509" t="s">
        <v>2042</v>
      </c>
      <c r="B4509">
        <v>2017</v>
      </c>
      <c r="C4509" t="s">
        <v>2007</v>
      </c>
      <c r="D4509">
        <v>0.32890000000000003</v>
      </c>
      <c r="E4509">
        <v>0.32890000000000003</v>
      </c>
      <c r="F4509">
        <v>0.32890000000000003</v>
      </c>
      <c r="G4509">
        <v>0.32890000000000003</v>
      </c>
      <c r="H4509">
        <v>0.32890000000000003</v>
      </c>
      <c r="I4509">
        <v>0.32890000000000003</v>
      </c>
      <c r="J4509">
        <v>0.32890000000000003</v>
      </c>
      <c r="K4509">
        <v>0.32890000000000003</v>
      </c>
      <c r="L4509">
        <v>0.32890000000000003</v>
      </c>
    </row>
    <row r="4510" spans="1:12" x14ac:dyDescent="0.45">
      <c r="A4510" t="s">
        <v>2043</v>
      </c>
      <c r="B4510">
        <v>2017</v>
      </c>
      <c r="C4510" t="s">
        <v>2005</v>
      </c>
      <c r="D4510">
        <v>6.1714000000000002</v>
      </c>
      <c r="E4510">
        <v>6.1714000000000002</v>
      </c>
      <c r="F4510">
        <v>6.1714000000000002</v>
      </c>
      <c r="G4510">
        <v>6.1714000000000002</v>
      </c>
      <c r="H4510">
        <v>6.1714000000000002</v>
      </c>
      <c r="I4510">
        <v>6.1714000000000002</v>
      </c>
      <c r="J4510">
        <v>6.1714000000000002</v>
      </c>
      <c r="K4510">
        <v>6.1714000000000002</v>
      </c>
      <c r="L4510">
        <v>6.1714000000000002</v>
      </c>
    </row>
    <row r="4511" spans="1:12" x14ac:dyDescent="0.45">
      <c r="A4511" t="s">
        <v>2043</v>
      </c>
      <c r="B4511">
        <v>2017</v>
      </c>
      <c r="C4511" t="s">
        <v>2007</v>
      </c>
      <c r="D4511">
        <v>0.17280000000000001</v>
      </c>
      <c r="E4511">
        <v>0.17280000000000001</v>
      </c>
      <c r="F4511">
        <v>0.17280000000000001</v>
      </c>
      <c r="G4511">
        <v>0.17280000000000001</v>
      </c>
      <c r="H4511">
        <v>0.17280000000000001</v>
      </c>
      <c r="I4511">
        <v>0.17280000000000001</v>
      </c>
      <c r="J4511">
        <v>0.17280000000000001</v>
      </c>
      <c r="K4511">
        <v>0.17280000000000001</v>
      </c>
      <c r="L4511">
        <v>0.17280000000000001</v>
      </c>
    </row>
    <row r="4512" spans="1:12" x14ac:dyDescent="0.45">
      <c r="A4512" t="s">
        <v>2043</v>
      </c>
      <c r="B4512">
        <v>2017</v>
      </c>
      <c r="C4512" t="s">
        <v>2009</v>
      </c>
      <c r="D4512">
        <v>1.8178000000000001</v>
      </c>
      <c r="E4512">
        <v>1.8178000000000001</v>
      </c>
      <c r="F4512">
        <v>1.8178000000000001</v>
      </c>
      <c r="G4512">
        <v>1.8178000000000001</v>
      </c>
      <c r="H4512">
        <v>1.8178000000000001</v>
      </c>
      <c r="I4512">
        <v>1.8178000000000001</v>
      </c>
      <c r="J4512">
        <v>1.8178000000000001</v>
      </c>
      <c r="K4512">
        <v>1.8178000000000001</v>
      </c>
      <c r="L4512">
        <v>1.8178000000000001</v>
      </c>
    </row>
    <row r="4513" spans="1:12" x14ac:dyDescent="0.45">
      <c r="A4513" t="s">
        <v>2043</v>
      </c>
      <c r="B4513">
        <v>2017</v>
      </c>
      <c r="C4513" t="s">
        <v>2008</v>
      </c>
      <c r="D4513">
        <v>1.8468</v>
      </c>
      <c r="E4513">
        <v>1.8468</v>
      </c>
      <c r="F4513">
        <v>1.8468</v>
      </c>
      <c r="G4513">
        <v>1.8468</v>
      </c>
      <c r="H4513">
        <v>1.8468</v>
      </c>
      <c r="I4513">
        <v>1.8468</v>
      </c>
      <c r="J4513">
        <v>1.8468</v>
      </c>
      <c r="K4513">
        <v>1.8468</v>
      </c>
      <c r="L4513">
        <v>1.8468</v>
      </c>
    </row>
    <row r="4514" spans="1:12" x14ac:dyDescent="0.45">
      <c r="A4514" t="s">
        <v>2043</v>
      </c>
      <c r="B4514">
        <v>2017</v>
      </c>
      <c r="C4514" t="s">
        <v>2011</v>
      </c>
      <c r="D4514">
        <v>7.7899999999999997E-2</v>
      </c>
      <c r="E4514">
        <v>7.7899999999999997E-2</v>
      </c>
      <c r="F4514">
        <v>7.7899999999999997E-2</v>
      </c>
      <c r="G4514">
        <v>7.7899999999999997E-2</v>
      </c>
      <c r="H4514">
        <v>7.7899999999999997E-2</v>
      </c>
      <c r="I4514">
        <v>7.7899999999999997E-2</v>
      </c>
      <c r="J4514">
        <v>7.7899999999999997E-2</v>
      </c>
      <c r="K4514">
        <v>7.7899999999999997E-2</v>
      </c>
      <c r="L4514">
        <v>7.7899999999999997E-2</v>
      </c>
    </row>
    <row r="4515" spans="1:12" x14ac:dyDescent="0.45">
      <c r="A4515" t="s">
        <v>2043</v>
      </c>
      <c r="B4515">
        <v>2017</v>
      </c>
      <c r="C4515" t="s">
        <v>2006</v>
      </c>
      <c r="D4515">
        <v>1.8653</v>
      </c>
      <c r="E4515">
        <v>1.8653</v>
      </c>
      <c r="F4515">
        <v>1.8653</v>
      </c>
      <c r="G4515">
        <v>1.8653</v>
      </c>
      <c r="H4515">
        <v>1.8653</v>
      </c>
      <c r="I4515">
        <v>1.8653</v>
      </c>
      <c r="J4515">
        <v>1.8653</v>
      </c>
      <c r="K4515">
        <v>1.8653</v>
      </c>
      <c r="L4515">
        <v>1.8653</v>
      </c>
    </row>
    <row r="4516" spans="1:12" x14ac:dyDescent="0.45">
      <c r="A4516" t="s">
        <v>2043</v>
      </c>
      <c r="B4516">
        <v>2017</v>
      </c>
      <c r="C4516" t="s">
        <v>2010</v>
      </c>
      <c r="D4516">
        <v>0.39090000000000003</v>
      </c>
      <c r="E4516">
        <v>0.39090000000000003</v>
      </c>
      <c r="F4516">
        <v>0.39090000000000003</v>
      </c>
      <c r="G4516">
        <v>0.39090000000000003</v>
      </c>
      <c r="H4516">
        <v>0.39090000000000003</v>
      </c>
      <c r="I4516">
        <v>0.39090000000000003</v>
      </c>
      <c r="J4516">
        <v>0.39090000000000003</v>
      </c>
      <c r="K4516">
        <v>0.39090000000000003</v>
      </c>
      <c r="L4516">
        <v>0.39090000000000003</v>
      </c>
    </row>
    <row r="4517" spans="1:12" x14ac:dyDescent="0.45">
      <c r="A4517" t="s">
        <v>2044</v>
      </c>
      <c r="B4517">
        <v>2017</v>
      </c>
      <c r="C4517" t="s">
        <v>2007</v>
      </c>
      <c r="D4517">
        <v>1.06E-2</v>
      </c>
      <c r="E4517">
        <v>1.06E-2</v>
      </c>
      <c r="F4517">
        <v>1.06E-2</v>
      </c>
      <c r="G4517">
        <v>1.06E-2</v>
      </c>
      <c r="H4517">
        <v>1.06E-2</v>
      </c>
      <c r="I4517">
        <v>1.06E-2</v>
      </c>
      <c r="J4517">
        <v>1.06E-2</v>
      </c>
      <c r="K4517">
        <v>1.06E-2</v>
      </c>
      <c r="L4517">
        <v>1.06E-2</v>
      </c>
    </row>
    <row r="4518" spans="1:12" x14ac:dyDescent="0.45">
      <c r="A4518" t="s">
        <v>2044</v>
      </c>
      <c r="B4518">
        <v>2017</v>
      </c>
      <c r="C4518" t="s">
        <v>2010</v>
      </c>
      <c r="D4518">
        <v>2.41E-2</v>
      </c>
      <c r="E4518">
        <v>2.41E-2</v>
      </c>
      <c r="F4518">
        <v>2.41E-2</v>
      </c>
      <c r="G4518">
        <v>2.41E-2</v>
      </c>
      <c r="H4518">
        <v>2.41E-2</v>
      </c>
      <c r="I4518">
        <v>2.41E-2</v>
      </c>
      <c r="J4518">
        <v>2.41E-2</v>
      </c>
      <c r="K4518">
        <v>2.41E-2</v>
      </c>
      <c r="L4518">
        <v>2.41E-2</v>
      </c>
    </row>
    <row r="4519" spans="1:12" x14ac:dyDescent="0.45">
      <c r="A4519" t="s">
        <v>2044</v>
      </c>
      <c r="B4519">
        <v>2017</v>
      </c>
      <c r="C4519" t="s">
        <v>2011</v>
      </c>
      <c r="D4519">
        <v>4.7999999999999996E-3</v>
      </c>
      <c r="E4519">
        <v>4.7999999999999996E-3</v>
      </c>
      <c r="F4519">
        <v>4.7999999999999996E-3</v>
      </c>
      <c r="G4519">
        <v>4.7999999999999996E-3</v>
      </c>
      <c r="H4519">
        <v>4.7999999999999996E-3</v>
      </c>
      <c r="I4519">
        <v>4.7999999999999996E-3</v>
      </c>
      <c r="J4519">
        <v>4.7999999999999996E-3</v>
      </c>
      <c r="K4519">
        <v>4.7999999999999996E-3</v>
      </c>
      <c r="L4519">
        <v>4.7999999999999996E-3</v>
      </c>
    </row>
    <row r="4520" spans="1:12" x14ac:dyDescent="0.45">
      <c r="A4520" t="s">
        <v>2044</v>
      </c>
      <c r="B4520">
        <v>2017</v>
      </c>
      <c r="C4520" t="s">
        <v>2005</v>
      </c>
      <c r="D4520">
        <v>0.42930000000000001</v>
      </c>
      <c r="E4520">
        <v>0.42930000000000001</v>
      </c>
      <c r="F4520">
        <v>0.42930000000000001</v>
      </c>
      <c r="G4520">
        <v>0.42930000000000001</v>
      </c>
      <c r="H4520">
        <v>0.42930000000000001</v>
      </c>
      <c r="I4520">
        <v>0.42930000000000001</v>
      </c>
      <c r="J4520">
        <v>0.42930000000000001</v>
      </c>
      <c r="K4520">
        <v>0.42930000000000001</v>
      </c>
      <c r="L4520">
        <v>0.42930000000000001</v>
      </c>
    </row>
    <row r="4521" spans="1:12" x14ac:dyDescent="0.45">
      <c r="A4521" t="s">
        <v>2044</v>
      </c>
      <c r="B4521">
        <v>2017</v>
      </c>
      <c r="C4521" t="s">
        <v>2008</v>
      </c>
      <c r="D4521">
        <v>0.1138</v>
      </c>
      <c r="E4521">
        <v>0.1138</v>
      </c>
      <c r="F4521">
        <v>0.1138</v>
      </c>
      <c r="G4521">
        <v>0.1138</v>
      </c>
      <c r="H4521">
        <v>0.1138</v>
      </c>
      <c r="I4521">
        <v>0.1138</v>
      </c>
      <c r="J4521">
        <v>0.1138</v>
      </c>
      <c r="K4521">
        <v>0.1138</v>
      </c>
      <c r="L4521">
        <v>0.1138</v>
      </c>
    </row>
    <row r="4522" spans="1:12" x14ac:dyDescent="0.45">
      <c r="A4522" t="s">
        <v>2044</v>
      </c>
      <c r="B4522">
        <v>2017</v>
      </c>
      <c r="C4522" t="s">
        <v>2006</v>
      </c>
      <c r="D4522">
        <v>0.14760000000000001</v>
      </c>
      <c r="E4522">
        <v>0.14760000000000001</v>
      </c>
      <c r="F4522">
        <v>0.14760000000000001</v>
      </c>
      <c r="G4522">
        <v>0.14760000000000001</v>
      </c>
      <c r="H4522">
        <v>0.14760000000000001</v>
      </c>
      <c r="I4522">
        <v>0.14760000000000001</v>
      </c>
      <c r="J4522">
        <v>0.14760000000000001</v>
      </c>
      <c r="K4522">
        <v>0.14760000000000001</v>
      </c>
      <c r="L4522">
        <v>0.14760000000000001</v>
      </c>
    </row>
    <row r="4523" spans="1:12" x14ac:dyDescent="0.45">
      <c r="A4523" t="s">
        <v>2044</v>
      </c>
      <c r="B4523">
        <v>2017</v>
      </c>
      <c r="C4523" t="s">
        <v>2009</v>
      </c>
      <c r="D4523">
        <v>0.12839999999999999</v>
      </c>
      <c r="E4523">
        <v>0.12839999999999999</v>
      </c>
      <c r="F4523">
        <v>0.12839999999999999</v>
      </c>
      <c r="G4523">
        <v>0.12839999999999999</v>
      </c>
      <c r="H4523">
        <v>0.12839999999999999</v>
      </c>
      <c r="I4523">
        <v>0.12839999999999999</v>
      </c>
      <c r="J4523">
        <v>0.12839999999999999</v>
      </c>
      <c r="K4523">
        <v>0.12839999999999999</v>
      </c>
      <c r="L4523">
        <v>0.12839999999999999</v>
      </c>
    </row>
    <row r="4524" spans="1:12" x14ac:dyDescent="0.45">
      <c r="A4524" t="s">
        <v>2045</v>
      </c>
      <c r="B4524">
        <v>2017</v>
      </c>
      <c r="C4524" t="s">
        <v>2008</v>
      </c>
      <c r="D4524">
        <v>2.0910000000000002</v>
      </c>
      <c r="E4524">
        <v>2.0910000000000002</v>
      </c>
      <c r="F4524">
        <v>2.0910000000000002</v>
      </c>
      <c r="G4524">
        <v>2.0910000000000002</v>
      </c>
      <c r="H4524">
        <v>2.0910000000000002</v>
      </c>
      <c r="I4524">
        <v>2.0910000000000002</v>
      </c>
      <c r="J4524">
        <v>2.0910000000000002</v>
      </c>
      <c r="K4524">
        <v>2.0910000000000002</v>
      </c>
      <c r="L4524">
        <v>2.0910000000000002</v>
      </c>
    </row>
    <row r="4525" spans="1:12" x14ac:dyDescent="0.45">
      <c r="A4525" t="s">
        <v>2045</v>
      </c>
      <c r="B4525">
        <v>2017</v>
      </c>
      <c r="C4525" t="s">
        <v>2011</v>
      </c>
      <c r="D4525">
        <v>8.8099999999999998E-2</v>
      </c>
      <c r="E4525">
        <v>8.8099999999999998E-2</v>
      </c>
      <c r="F4525">
        <v>8.8099999999999998E-2</v>
      </c>
      <c r="G4525">
        <v>8.8099999999999998E-2</v>
      </c>
      <c r="H4525">
        <v>8.8099999999999998E-2</v>
      </c>
      <c r="I4525">
        <v>8.8099999999999998E-2</v>
      </c>
      <c r="J4525">
        <v>8.8099999999999998E-2</v>
      </c>
      <c r="K4525">
        <v>8.8099999999999998E-2</v>
      </c>
      <c r="L4525">
        <v>8.8099999999999998E-2</v>
      </c>
    </row>
    <row r="4526" spans="1:12" x14ac:dyDescent="0.45">
      <c r="A4526" t="s">
        <v>2045</v>
      </c>
      <c r="B4526">
        <v>2017</v>
      </c>
      <c r="C4526" t="s">
        <v>2006</v>
      </c>
      <c r="D4526">
        <v>2.1720999999999999</v>
      </c>
      <c r="E4526">
        <v>2.1720999999999999</v>
      </c>
      <c r="F4526">
        <v>2.1720999999999999</v>
      </c>
      <c r="G4526">
        <v>2.1720999999999999</v>
      </c>
      <c r="H4526">
        <v>2.1720999999999999</v>
      </c>
      <c r="I4526">
        <v>2.1720999999999999</v>
      </c>
      <c r="J4526">
        <v>2.1720999999999999</v>
      </c>
      <c r="K4526">
        <v>2.1720999999999999</v>
      </c>
      <c r="L4526">
        <v>2.1720999999999999</v>
      </c>
    </row>
    <row r="4527" spans="1:12" x14ac:dyDescent="0.45">
      <c r="A4527" t="s">
        <v>2045</v>
      </c>
      <c r="B4527">
        <v>2017</v>
      </c>
      <c r="C4527" t="s">
        <v>2009</v>
      </c>
      <c r="D4527">
        <v>1.9907999999999999</v>
      </c>
      <c r="E4527">
        <v>1.9907999999999999</v>
      </c>
      <c r="F4527">
        <v>1.9907999999999999</v>
      </c>
      <c r="G4527">
        <v>1.9907999999999999</v>
      </c>
      <c r="H4527">
        <v>1.9907999999999999</v>
      </c>
      <c r="I4527">
        <v>1.9907999999999999</v>
      </c>
      <c r="J4527">
        <v>1.9907999999999999</v>
      </c>
      <c r="K4527">
        <v>1.9907999999999999</v>
      </c>
      <c r="L4527">
        <v>1.9907999999999999</v>
      </c>
    </row>
    <row r="4528" spans="1:12" x14ac:dyDescent="0.45">
      <c r="A4528" t="s">
        <v>2045</v>
      </c>
      <c r="B4528">
        <v>2017</v>
      </c>
      <c r="C4528" t="s">
        <v>2007</v>
      </c>
      <c r="D4528">
        <v>0.19570000000000001</v>
      </c>
      <c r="E4528">
        <v>0.19570000000000001</v>
      </c>
      <c r="F4528">
        <v>0.19570000000000001</v>
      </c>
      <c r="G4528">
        <v>0.19570000000000001</v>
      </c>
      <c r="H4528">
        <v>0.19570000000000001</v>
      </c>
      <c r="I4528">
        <v>0.19570000000000001</v>
      </c>
      <c r="J4528">
        <v>0.19570000000000001</v>
      </c>
      <c r="K4528">
        <v>0.19570000000000001</v>
      </c>
      <c r="L4528">
        <v>0.19570000000000001</v>
      </c>
    </row>
    <row r="4529" spans="1:12" x14ac:dyDescent="0.45">
      <c r="A4529" t="s">
        <v>2045</v>
      </c>
      <c r="B4529">
        <v>2017</v>
      </c>
      <c r="C4529" t="s">
        <v>2005</v>
      </c>
      <c r="D4529">
        <v>6.9802999999999997</v>
      </c>
      <c r="E4529">
        <v>6.9802999999999997</v>
      </c>
      <c r="F4529">
        <v>6.9802999999999997</v>
      </c>
      <c r="G4529">
        <v>6.9802999999999997</v>
      </c>
      <c r="H4529">
        <v>6.9802999999999997</v>
      </c>
      <c r="I4529">
        <v>6.9802999999999997</v>
      </c>
      <c r="J4529">
        <v>6.9802999999999997</v>
      </c>
      <c r="K4529">
        <v>6.9802999999999997</v>
      </c>
      <c r="L4529">
        <v>6.9802999999999997</v>
      </c>
    </row>
    <row r="4530" spans="1:12" x14ac:dyDescent="0.45">
      <c r="A4530" t="s">
        <v>2045</v>
      </c>
      <c r="B4530">
        <v>2017</v>
      </c>
      <c r="C4530" t="s">
        <v>2010</v>
      </c>
      <c r="D4530">
        <v>0.44259999999999999</v>
      </c>
      <c r="E4530">
        <v>0.44259999999999999</v>
      </c>
      <c r="F4530">
        <v>0.44259999999999999</v>
      </c>
      <c r="G4530">
        <v>0.44259999999999999</v>
      </c>
      <c r="H4530">
        <v>0.44259999999999999</v>
      </c>
      <c r="I4530">
        <v>0.44259999999999999</v>
      </c>
      <c r="J4530">
        <v>0.44259999999999999</v>
      </c>
      <c r="K4530">
        <v>0.44259999999999999</v>
      </c>
      <c r="L4530">
        <v>0.44259999999999999</v>
      </c>
    </row>
    <row r="4531" spans="1:12" x14ac:dyDescent="0.45">
      <c r="A4531" t="s">
        <v>2046</v>
      </c>
      <c r="B4531">
        <v>2017</v>
      </c>
      <c r="C4531" t="s">
        <v>2006</v>
      </c>
      <c r="D4531">
        <v>0.79059999999999997</v>
      </c>
      <c r="E4531">
        <v>0.79059999999999997</v>
      </c>
      <c r="F4531">
        <v>0.79059999999999997</v>
      </c>
      <c r="G4531">
        <v>0.79059999999999997</v>
      </c>
      <c r="H4531">
        <v>0.79059999999999997</v>
      </c>
      <c r="I4531">
        <v>0.79059999999999997</v>
      </c>
      <c r="J4531">
        <v>0.79059999999999997</v>
      </c>
      <c r="K4531">
        <v>0.79059999999999997</v>
      </c>
      <c r="L4531">
        <v>0.79059999999999997</v>
      </c>
    </row>
    <row r="4532" spans="1:12" x14ac:dyDescent="0.45">
      <c r="A4532" t="s">
        <v>2046</v>
      </c>
      <c r="B4532">
        <v>2017</v>
      </c>
      <c r="C4532" t="s">
        <v>2008</v>
      </c>
      <c r="D4532">
        <v>0.66269999999999996</v>
      </c>
      <c r="E4532">
        <v>0.66269999999999996</v>
      </c>
      <c r="F4532">
        <v>0.66269999999999996</v>
      </c>
      <c r="G4532">
        <v>0.66269999999999996</v>
      </c>
      <c r="H4532">
        <v>0.66269999999999996</v>
      </c>
      <c r="I4532">
        <v>0.66269999999999996</v>
      </c>
      <c r="J4532">
        <v>0.66269999999999996</v>
      </c>
      <c r="K4532">
        <v>0.66269999999999996</v>
      </c>
      <c r="L4532">
        <v>0.66269999999999996</v>
      </c>
    </row>
    <row r="4533" spans="1:12" x14ac:dyDescent="0.45">
      <c r="A4533" t="s">
        <v>2046</v>
      </c>
      <c r="B4533">
        <v>2017</v>
      </c>
      <c r="C4533" t="s">
        <v>2010</v>
      </c>
      <c r="D4533">
        <v>0.14030000000000001</v>
      </c>
      <c r="E4533">
        <v>0.14030000000000001</v>
      </c>
      <c r="F4533">
        <v>0.14030000000000001</v>
      </c>
      <c r="G4533">
        <v>0.14030000000000001</v>
      </c>
      <c r="H4533">
        <v>0.14030000000000001</v>
      </c>
      <c r="I4533">
        <v>0.14030000000000001</v>
      </c>
      <c r="J4533">
        <v>0.14030000000000001</v>
      </c>
      <c r="K4533">
        <v>0.14030000000000001</v>
      </c>
      <c r="L4533">
        <v>0.14030000000000001</v>
      </c>
    </row>
    <row r="4534" spans="1:12" x14ac:dyDescent="0.45">
      <c r="A4534" t="s">
        <v>2046</v>
      </c>
      <c r="B4534">
        <v>2017</v>
      </c>
      <c r="C4534" t="s">
        <v>2005</v>
      </c>
      <c r="D4534">
        <v>2.3531</v>
      </c>
      <c r="E4534">
        <v>2.3531</v>
      </c>
      <c r="F4534">
        <v>2.3531</v>
      </c>
      <c r="G4534">
        <v>2.3531</v>
      </c>
      <c r="H4534">
        <v>2.3531</v>
      </c>
      <c r="I4534">
        <v>2.3531</v>
      </c>
      <c r="J4534">
        <v>2.3531</v>
      </c>
      <c r="K4534">
        <v>2.3531</v>
      </c>
      <c r="L4534">
        <v>2.3531</v>
      </c>
    </row>
    <row r="4535" spans="1:12" x14ac:dyDescent="0.45">
      <c r="A4535" t="s">
        <v>2046</v>
      </c>
      <c r="B4535">
        <v>2017</v>
      </c>
      <c r="C4535" t="s">
        <v>2011</v>
      </c>
      <c r="D4535">
        <v>2.7900000000000001E-2</v>
      </c>
      <c r="E4535">
        <v>2.7900000000000001E-2</v>
      </c>
      <c r="F4535">
        <v>2.7900000000000001E-2</v>
      </c>
      <c r="G4535">
        <v>2.7900000000000001E-2</v>
      </c>
      <c r="H4535">
        <v>2.7900000000000001E-2</v>
      </c>
      <c r="I4535">
        <v>2.7900000000000001E-2</v>
      </c>
      <c r="J4535">
        <v>2.7900000000000001E-2</v>
      </c>
      <c r="K4535">
        <v>2.7900000000000001E-2</v>
      </c>
      <c r="L4535">
        <v>2.7900000000000001E-2</v>
      </c>
    </row>
    <row r="4536" spans="1:12" x14ac:dyDescent="0.45">
      <c r="A4536" t="s">
        <v>2046</v>
      </c>
      <c r="B4536">
        <v>2017</v>
      </c>
      <c r="C4536" t="s">
        <v>2009</v>
      </c>
      <c r="D4536">
        <v>0.66959999999999997</v>
      </c>
      <c r="E4536">
        <v>0.66959999999999997</v>
      </c>
      <c r="F4536">
        <v>0.66959999999999997</v>
      </c>
      <c r="G4536">
        <v>0.66959999999999997</v>
      </c>
      <c r="H4536">
        <v>0.66959999999999997</v>
      </c>
      <c r="I4536">
        <v>0.66959999999999997</v>
      </c>
      <c r="J4536">
        <v>0.66959999999999997</v>
      </c>
      <c r="K4536">
        <v>0.66959999999999997</v>
      </c>
      <c r="L4536">
        <v>0.66959999999999997</v>
      </c>
    </row>
    <row r="4537" spans="1:12" x14ac:dyDescent="0.45">
      <c r="A4537" t="s">
        <v>2046</v>
      </c>
      <c r="B4537">
        <v>2017</v>
      </c>
      <c r="C4537" t="s">
        <v>2007</v>
      </c>
      <c r="D4537">
        <v>6.2E-2</v>
      </c>
      <c r="E4537">
        <v>6.2E-2</v>
      </c>
      <c r="F4537">
        <v>6.2E-2</v>
      </c>
      <c r="G4537">
        <v>6.2E-2</v>
      </c>
      <c r="H4537">
        <v>6.2E-2</v>
      </c>
      <c r="I4537">
        <v>6.2E-2</v>
      </c>
      <c r="J4537">
        <v>6.2E-2</v>
      </c>
      <c r="K4537">
        <v>6.2E-2</v>
      </c>
      <c r="L4537">
        <v>6.2E-2</v>
      </c>
    </row>
    <row r="4538" spans="1:12" x14ac:dyDescent="0.45">
      <c r="A4538" t="s">
        <v>2047</v>
      </c>
      <c r="B4538">
        <v>2017</v>
      </c>
      <c r="C4538" t="s">
        <v>2006</v>
      </c>
      <c r="D4538">
        <v>0.61029999999999995</v>
      </c>
      <c r="E4538">
        <v>0.61029999999999995</v>
      </c>
      <c r="F4538">
        <v>0.61029999999999995</v>
      </c>
      <c r="G4538">
        <v>0.61029999999999995</v>
      </c>
      <c r="H4538">
        <v>0.61029999999999995</v>
      </c>
      <c r="I4538">
        <v>0.61029999999999995</v>
      </c>
      <c r="J4538">
        <v>0.61029999999999995</v>
      </c>
      <c r="K4538">
        <v>0.61029999999999995</v>
      </c>
      <c r="L4538">
        <v>0.61029999999999995</v>
      </c>
    </row>
    <row r="4539" spans="1:12" x14ac:dyDescent="0.45">
      <c r="A4539" t="s">
        <v>2047</v>
      </c>
      <c r="B4539">
        <v>2017</v>
      </c>
      <c r="C4539" t="s">
        <v>2011</v>
      </c>
      <c r="D4539">
        <v>3.1099999999999999E-2</v>
      </c>
      <c r="E4539">
        <v>3.1099999999999999E-2</v>
      </c>
      <c r="F4539">
        <v>3.1099999999999999E-2</v>
      </c>
      <c r="G4539">
        <v>3.1099999999999999E-2</v>
      </c>
      <c r="H4539">
        <v>3.1099999999999999E-2</v>
      </c>
      <c r="I4539">
        <v>3.1099999999999999E-2</v>
      </c>
      <c r="J4539">
        <v>3.1099999999999999E-2</v>
      </c>
      <c r="K4539">
        <v>3.1099999999999999E-2</v>
      </c>
      <c r="L4539">
        <v>3.1099999999999999E-2</v>
      </c>
    </row>
    <row r="4540" spans="1:12" x14ac:dyDescent="0.45">
      <c r="A4540" t="s">
        <v>2047</v>
      </c>
      <c r="B4540">
        <v>2017</v>
      </c>
      <c r="C4540" t="s">
        <v>2010</v>
      </c>
      <c r="D4540">
        <v>0.15620000000000001</v>
      </c>
      <c r="E4540">
        <v>0.15620000000000001</v>
      </c>
      <c r="F4540">
        <v>0.15620000000000001</v>
      </c>
      <c r="G4540">
        <v>0.15620000000000001</v>
      </c>
      <c r="H4540">
        <v>0.15620000000000001</v>
      </c>
      <c r="I4540">
        <v>0.15620000000000001</v>
      </c>
      <c r="J4540">
        <v>0.15620000000000001</v>
      </c>
      <c r="K4540">
        <v>0.15620000000000001</v>
      </c>
      <c r="L4540">
        <v>0.15620000000000001</v>
      </c>
    </row>
    <row r="4541" spans="1:12" x14ac:dyDescent="0.45">
      <c r="A4541" t="s">
        <v>2047</v>
      </c>
      <c r="B4541">
        <v>2017</v>
      </c>
      <c r="C4541" t="s">
        <v>2005</v>
      </c>
      <c r="D4541">
        <v>2.2119</v>
      </c>
      <c r="E4541">
        <v>2.2119</v>
      </c>
      <c r="F4541">
        <v>2.2119</v>
      </c>
      <c r="G4541">
        <v>2.2119</v>
      </c>
      <c r="H4541">
        <v>2.2119</v>
      </c>
      <c r="I4541">
        <v>2.2119</v>
      </c>
      <c r="J4541">
        <v>2.2119</v>
      </c>
      <c r="K4541">
        <v>2.2119</v>
      </c>
      <c r="L4541">
        <v>2.2119</v>
      </c>
    </row>
    <row r="4542" spans="1:12" x14ac:dyDescent="0.45">
      <c r="A4542" t="s">
        <v>2047</v>
      </c>
      <c r="B4542">
        <v>2017</v>
      </c>
      <c r="C4542" t="s">
        <v>2008</v>
      </c>
      <c r="D4542">
        <v>0.73780000000000001</v>
      </c>
      <c r="E4542">
        <v>0.73780000000000001</v>
      </c>
      <c r="F4542">
        <v>0.73780000000000001</v>
      </c>
      <c r="G4542">
        <v>0.73780000000000001</v>
      </c>
      <c r="H4542">
        <v>0.73780000000000001</v>
      </c>
      <c r="I4542">
        <v>0.73780000000000001</v>
      </c>
      <c r="J4542">
        <v>0.73780000000000001</v>
      </c>
      <c r="K4542">
        <v>0.73780000000000001</v>
      </c>
      <c r="L4542">
        <v>0.73780000000000001</v>
      </c>
    </row>
    <row r="4543" spans="1:12" x14ac:dyDescent="0.45">
      <c r="A4543" t="s">
        <v>2047</v>
      </c>
      <c r="B4543">
        <v>2017</v>
      </c>
      <c r="C4543" t="s">
        <v>2009</v>
      </c>
      <c r="D4543">
        <v>0.60750000000000004</v>
      </c>
      <c r="E4543">
        <v>0.60750000000000004</v>
      </c>
      <c r="F4543">
        <v>0.60750000000000004</v>
      </c>
      <c r="G4543">
        <v>0.60750000000000004</v>
      </c>
      <c r="H4543">
        <v>0.60750000000000004</v>
      </c>
      <c r="I4543">
        <v>0.60750000000000004</v>
      </c>
      <c r="J4543">
        <v>0.60750000000000004</v>
      </c>
      <c r="K4543">
        <v>0.60750000000000004</v>
      </c>
      <c r="L4543">
        <v>0.60750000000000004</v>
      </c>
    </row>
    <row r="4544" spans="1:12" x14ac:dyDescent="0.45">
      <c r="A4544" t="s">
        <v>2047</v>
      </c>
      <c r="B4544">
        <v>2017</v>
      </c>
      <c r="C4544" t="s">
        <v>2007</v>
      </c>
      <c r="D4544">
        <v>6.9000000000000006E-2</v>
      </c>
      <c r="E4544">
        <v>6.9000000000000006E-2</v>
      </c>
      <c r="F4544">
        <v>6.9000000000000006E-2</v>
      </c>
      <c r="G4544">
        <v>6.9000000000000006E-2</v>
      </c>
      <c r="H4544">
        <v>6.9000000000000006E-2</v>
      </c>
      <c r="I4544">
        <v>6.9000000000000006E-2</v>
      </c>
      <c r="J4544">
        <v>6.9000000000000006E-2</v>
      </c>
      <c r="K4544">
        <v>6.9000000000000006E-2</v>
      </c>
      <c r="L4544">
        <v>6.9000000000000006E-2</v>
      </c>
    </row>
    <row r="4545" spans="1:12" x14ac:dyDescent="0.45">
      <c r="A4545" t="s">
        <v>2048</v>
      </c>
      <c r="B4545">
        <v>2017</v>
      </c>
      <c r="C4545" t="s">
        <v>2009</v>
      </c>
      <c r="D4545">
        <v>1.7698</v>
      </c>
      <c r="E4545">
        <v>1.7698</v>
      </c>
      <c r="F4545">
        <v>1.7698</v>
      </c>
      <c r="G4545">
        <v>1.7698</v>
      </c>
      <c r="H4545">
        <v>1.7698</v>
      </c>
      <c r="I4545">
        <v>1.7698</v>
      </c>
      <c r="J4545">
        <v>1.7698</v>
      </c>
      <c r="K4545">
        <v>1.7698</v>
      </c>
      <c r="L4545">
        <v>1.7698</v>
      </c>
    </row>
    <row r="4546" spans="1:12" x14ac:dyDescent="0.45">
      <c r="A4546" t="s">
        <v>2048</v>
      </c>
      <c r="B4546">
        <v>2017</v>
      </c>
      <c r="C4546" t="s">
        <v>2008</v>
      </c>
      <c r="D4546">
        <v>2.2890999999999999</v>
      </c>
      <c r="E4546">
        <v>2.2890999999999999</v>
      </c>
      <c r="F4546">
        <v>2.2890999999999999</v>
      </c>
      <c r="G4546">
        <v>2.2890999999999999</v>
      </c>
      <c r="H4546">
        <v>2.2890999999999999</v>
      </c>
      <c r="I4546">
        <v>2.2890999999999999</v>
      </c>
      <c r="J4546">
        <v>2.2890999999999999</v>
      </c>
      <c r="K4546">
        <v>2.2890999999999999</v>
      </c>
      <c r="L4546">
        <v>2.2890999999999999</v>
      </c>
    </row>
    <row r="4547" spans="1:12" x14ac:dyDescent="0.45">
      <c r="A4547" t="s">
        <v>2048</v>
      </c>
      <c r="B4547">
        <v>2017</v>
      </c>
      <c r="C4547" t="s">
        <v>2006</v>
      </c>
      <c r="D4547">
        <v>1.8724000000000001</v>
      </c>
      <c r="E4547">
        <v>1.8724000000000001</v>
      </c>
      <c r="F4547">
        <v>1.8724000000000001</v>
      </c>
      <c r="G4547">
        <v>1.8724000000000001</v>
      </c>
      <c r="H4547">
        <v>1.8724000000000001</v>
      </c>
      <c r="I4547">
        <v>1.8724000000000001</v>
      </c>
      <c r="J4547">
        <v>1.8724000000000001</v>
      </c>
      <c r="K4547">
        <v>1.8724000000000001</v>
      </c>
      <c r="L4547">
        <v>1.8724000000000001</v>
      </c>
    </row>
    <row r="4548" spans="1:12" x14ac:dyDescent="0.45">
      <c r="A4548" t="s">
        <v>2048</v>
      </c>
      <c r="B4548">
        <v>2017</v>
      </c>
      <c r="C4548" t="s">
        <v>2011</v>
      </c>
      <c r="D4548">
        <v>9.6500000000000002E-2</v>
      </c>
      <c r="E4548">
        <v>9.6500000000000002E-2</v>
      </c>
      <c r="F4548">
        <v>9.6500000000000002E-2</v>
      </c>
      <c r="G4548">
        <v>9.6500000000000002E-2</v>
      </c>
      <c r="H4548">
        <v>9.6500000000000002E-2</v>
      </c>
      <c r="I4548">
        <v>9.6500000000000002E-2</v>
      </c>
      <c r="J4548">
        <v>9.6500000000000002E-2</v>
      </c>
      <c r="K4548">
        <v>9.6500000000000002E-2</v>
      </c>
      <c r="L4548">
        <v>9.6500000000000002E-2</v>
      </c>
    </row>
    <row r="4549" spans="1:12" x14ac:dyDescent="0.45">
      <c r="A4549" t="s">
        <v>2048</v>
      </c>
      <c r="B4549">
        <v>2017</v>
      </c>
      <c r="C4549" t="s">
        <v>2010</v>
      </c>
      <c r="D4549">
        <v>0.48449999999999999</v>
      </c>
      <c r="E4549">
        <v>0.48449999999999999</v>
      </c>
      <c r="F4549">
        <v>0.48449999999999999</v>
      </c>
      <c r="G4549">
        <v>0.48449999999999999</v>
      </c>
      <c r="H4549">
        <v>0.48449999999999999</v>
      </c>
      <c r="I4549">
        <v>0.48449999999999999</v>
      </c>
      <c r="J4549">
        <v>0.48449999999999999</v>
      </c>
      <c r="K4549">
        <v>0.48449999999999999</v>
      </c>
      <c r="L4549">
        <v>0.48449999999999999</v>
      </c>
    </row>
    <row r="4550" spans="1:12" x14ac:dyDescent="0.45">
      <c r="A4550" t="s">
        <v>2048</v>
      </c>
      <c r="B4550">
        <v>2017</v>
      </c>
      <c r="C4550" t="s">
        <v>2005</v>
      </c>
      <c r="D4550">
        <v>6.7264999999999997</v>
      </c>
      <c r="E4550">
        <v>6.7264999999999997</v>
      </c>
      <c r="F4550">
        <v>6.7264999999999997</v>
      </c>
      <c r="G4550">
        <v>6.7264999999999997</v>
      </c>
      <c r="H4550">
        <v>6.7264999999999997</v>
      </c>
      <c r="I4550">
        <v>6.7264999999999997</v>
      </c>
      <c r="J4550">
        <v>6.7264999999999997</v>
      </c>
      <c r="K4550">
        <v>6.7264999999999997</v>
      </c>
      <c r="L4550">
        <v>6.7264999999999997</v>
      </c>
    </row>
    <row r="4551" spans="1:12" x14ac:dyDescent="0.45">
      <c r="A4551" t="s">
        <v>2048</v>
      </c>
      <c r="B4551">
        <v>2017</v>
      </c>
      <c r="C4551" t="s">
        <v>2007</v>
      </c>
      <c r="D4551">
        <v>0.2142</v>
      </c>
      <c r="E4551">
        <v>0.2142</v>
      </c>
      <c r="F4551">
        <v>0.2142</v>
      </c>
      <c r="G4551">
        <v>0.2142</v>
      </c>
      <c r="H4551">
        <v>0.2142</v>
      </c>
      <c r="I4551">
        <v>0.2142</v>
      </c>
      <c r="J4551">
        <v>0.2142</v>
      </c>
      <c r="K4551">
        <v>0.2142</v>
      </c>
      <c r="L4551">
        <v>0.2142</v>
      </c>
    </row>
    <row r="4552" spans="1:12" x14ac:dyDescent="0.45">
      <c r="A4552" t="s">
        <v>2049</v>
      </c>
      <c r="B4552">
        <v>2017</v>
      </c>
      <c r="C4552" t="s">
        <v>2005</v>
      </c>
      <c r="D4552">
        <v>0.58930000000000005</v>
      </c>
      <c r="E4552">
        <v>0.58930000000000005</v>
      </c>
      <c r="F4552">
        <v>0.58930000000000005</v>
      </c>
      <c r="G4552">
        <v>0.58930000000000005</v>
      </c>
      <c r="H4552">
        <v>0.58930000000000005</v>
      </c>
      <c r="I4552">
        <v>0.58930000000000005</v>
      </c>
      <c r="J4552">
        <v>0.58930000000000005</v>
      </c>
      <c r="K4552">
        <v>0.58930000000000005</v>
      </c>
      <c r="L4552">
        <v>0.58930000000000005</v>
      </c>
    </row>
    <row r="4553" spans="1:12" x14ac:dyDescent="0.45">
      <c r="A4553" t="s">
        <v>2049</v>
      </c>
      <c r="B4553">
        <v>2017</v>
      </c>
      <c r="C4553" t="s">
        <v>2008</v>
      </c>
      <c r="D4553">
        <v>0.2059</v>
      </c>
      <c r="E4553">
        <v>0.2059</v>
      </c>
      <c r="F4553">
        <v>0.2059</v>
      </c>
      <c r="G4553">
        <v>0.2059</v>
      </c>
      <c r="H4553">
        <v>0.2059</v>
      </c>
      <c r="I4553">
        <v>0.2059</v>
      </c>
      <c r="J4553">
        <v>0.2059</v>
      </c>
      <c r="K4553">
        <v>0.2059</v>
      </c>
      <c r="L4553">
        <v>0.2059</v>
      </c>
    </row>
    <row r="4554" spans="1:12" x14ac:dyDescent="0.45">
      <c r="A4554" t="s">
        <v>2049</v>
      </c>
      <c r="B4554">
        <v>2017</v>
      </c>
      <c r="C4554" t="s">
        <v>2007</v>
      </c>
      <c r="D4554">
        <v>1.9300000000000001E-2</v>
      </c>
      <c r="E4554">
        <v>1.9300000000000001E-2</v>
      </c>
      <c r="F4554">
        <v>1.9300000000000001E-2</v>
      </c>
      <c r="G4554">
        <v>1.9300000000000001E-2</v>
      </c>
      <c r="H4554">
        <v>1.9300000000000001E-2</v>
      </c>
      <c r="I4554">
        <v>1.9300000000000001E-2</v>
      </c>
      <c r="J4554">
        <v>1.9300000000000001E-2</v>
      </c>
      <c r="K4554">
        <v>1.9300000000000001E-2</v>
      </c>
      <c r="L4554">
        <v>1.9300000000000001E-2</v>
      </c>
    </row>
    <row r="4555" spans="1:12" x14ac:dyDescent="0.45">
      <c r="A4555" t="s">
        <v>2049</v>
      </c>
      <c r="B4555">
        <v>2017</v>
      </c>
      <c r="C4555" t="s">
        <v>2010</v>
      </c>
      <c r="D4555">
        <v>4.36E-2</v>
      </c>
      <c r="E4555">
        <v>4.36E-2</v>
      </c>
      <c r="F4555">
        <v>4.36E-2</v>
      </c>
      <c r="G4555">
        <v>4.36E-2</v>
      </c>
      <c r="H4555">
        <v>4.36E-2</v>
      </c>
      <c r="I4555">
        <v>4.36E-2</v>
      </c>
      <c r="J4555">
        <v>4.36E-2</v>
      </c>
      <c r="K4555">
        <v>4.36E-2</v>
      </c>
      <c r="L4555">
        <v>4.36E-2</v>
      </c>
    </row>
    <row r="4556" spans="1:12" x14ac:dyDescent="0.45">
      <c r="A4556" t="s">
        <v>2049</v>
      </c>
      <c r="B4556">
        <v>2017</v>
      </c>
      <c r="C4556" t="s">
        <v>2009</v>
      </c>
      <c r="D4556">
        <v>0.1527</v>
      </c>
      <c r="E4556">
        <v>0.1527</v>
      </c>
      <c r="F4556">
        <v>0.1527</v>
      </c>
      <c r="G4556">
        <v>0.1527</v>
      </c>
      <c r="H4556">
        <v>0.1527</v>
      </c>
      <c r="I4556">
        <v>0.1527</v>
      </c>
      <c r="J4556">
        <v>0.1527</v>
      </c>
      <c r="K4556">
        <v>0.1527</v>
      </c>
      <c r="L4556">
        <v>0.1527</v>
      </c>
    </row>
    <row r="4557" spans="1:12" x14ac:dyDescent="0.45">
      <c r="A4557" t="s">
        <v>2049</v>
      </c>
      <c r="B4557">
        <v>2017</v>
      </c>
      <c r="C4557" t="s">
        <v>2006</v>
      </c>
      <c r="D4557">
        <v>0.15920000000000001</v>
      </c>
      <c r="E4557">
        <v>0.15920000000000001</v>
      </c>
      <c r="F4557">
        <v>0.15920000000000001</v>
      </c>
      <c r="G4557">
        <v>0.15920000000000001</v>
      </c>
      <c r="H4557">
        <v>0.15920000000000001</v>
      </c>
      <c r="I4557">
        <v>0.15920000000000001</v>
      </c>
      <c r="J4557">
        <v>0.15920000000000001</v>
      </c>
      <c r="K4557">
        <v>0.15920000000000001</v>
      </c>
      <c r="L4557">
        <v>0.15920000000000001</v>
      </c>
    </row>
    <row r="4558" spans="1:12" x14ac:dyDescent="0.45">
      <c r="A4558" t="s">
        <v>2049</v>
      </c>
      <c r="B4558">
        <v>2017</v>
      </c>
      <c r="C4558" t="s">
        <v>2011</v>
      </c>
      <c r="D4558">
        <v>8.6999999999999994E-3</v>
      </c>
      <c r="E4558">
        <v>8.6999999999999994E-3</v>
      </c>
      <c r="F4558">
        <v>8.6999999999999994E-3</v>
      </c>
      <c r="G4558">
        <v>8.6999999999999994E-3</v>
      </c>
      <c r="H4558">
        <v>8.6999999999999994E-3</v>
      </c>
      <c r="I4558">
        <v>8.6999999999999994E-3</v>
      </c>
      <c r="J4558">
        <v>8.6999999999999994E-3</v>
      </c>
      <c r="K4558">
        <v>8.6999999999999994E-3</v>
      </c>
      <c r="L4558">
        <v>8.6999999999999994E-3</v>
      </c>
    </row>
    <row r="4559" spans="1:12" x14ac:dyDescent="0.45">
      <c r="A4559" t="s">
        <v>2050</v>
      </c>
      <c r="B4559">
        <v>2017</v>
      </c>
      <c r="C4559" t="s">
        <v>2006</v>
      </c>
      <c r="D4559">
        <v>0.8468</v>
      </c>
      <c r="E4559">
        <v>0.8468</v>
      </c>
      <c r="F4559">
        <v>0.8468</v>
      </c>
      <c r="G4559">
        <v>0.8468</v>
      </c>
      <c r="H4559">
        <v>0.8468</v>
      </c>
      <c r="I4559">
        <v>0.8468</v>
      </c>
      <c r="J4559">
        <v>0.8468</v>
      </c>
      <c r="K4559">
        <v>0.8468</v>
      </c>
      <c r="L4559">
        <v>0.8468</v>
      </c>
    </row>
    <row r="4560" spans="1:12" x14ac:dyDescent="0.45">
      <c r="A4560" t="s">
        <v>2050</v>
      </c>
      <c r="B4560">
        <v>2017</v>
      </c>
      <c r="C4560" t="s">
        <v>2008</v>
      </c>
      <c r="D4560">
        <v>0.8468</v>
      </c>
      <c r="E4560">
        <v>0.8468</v>
      </c>
      <c r="F4560">
        <v>0.8468</v>
      </c>
      <c r="G4560">
        <v>0.8468</v>
      </c>
      <c r="H4560">
        <v>0.8468</v>
      </c>
      <c r="I4560">
        <v>0.8468</v>
      </c>
      <c r="J4560">
        <v>0.8468</v>
      </c>
      <c r="K4560">
        <v>0.8468</v>
      </c>
      <c r="L4560">
        <v>0.8468</v>
      </c>
    </row>
    <row r="4561" spans="1:12" x14ac:dyDescent="0.45">
      <c r="A4561" t="s">
        <v>2050</v>
      </c>
      <c r="B4561">
        <v>2017</v>
      </c>
      <c r="C4561" t="s">
        <v>2011</v>
      </c>
      <c r="D4561">
        <v>3.5700000000000003E-2</v>
      </c>
      <c r="E4561">
        <v>3.5700000000000003E-2</v>
      </c>
      <c r="F4561">
        <v>3.5700000000000003E-2</v>
      </c>
      <c r="G4561">
        <v>3.5700000000000003E-2</v>
      </c>
      <c r="H4561">
        <v>3.5700000000000003E-2</v>
      </c>
      <c r="I4561">
        <v>3.5700000000000003E-2</v>
      </c>
      <c r="J4561">
        <v>3.5700000000000003E-2</v>
      </c>
      <c r="K4561">
        <v>3.5700000000000003E-2</v>
      </c>
      <c r="L4561">
        <v>3.5700000000000003E-2</v>
      </c>
    </row>
    <row r="4562" spans="1:12" x14ac:dyDescent="0.45">
      <c r="A4562" t="s">
        <v>2050</v>
      </c>
      <c r="B4562">
        <v>2017</v>
      </c>
      <c r="C4562" t="s">
        <v>2005</v>
      </c>
      <c r="D4562">
        <v>2.8593000000000002</v>
      </c>
      <c r="E4562">
        <v>2.8593000000000002</v>
      </c>
      <c r="F4562">
        <v>2.8593000000000002</v>
      </c>
      <c r="G4562">
        <v>2.8593000000000002</v>
      </c>
      <c r="H4562">
        <v>2.8593000000000002</v>
      </c>
      <c r="I4562">
        <v>2.8593000000000002</v>
      </c>
      <c r="J4562">
        <v>2.8593000000000002</v>
      </c>
      <c r="K4562">
        <v>2.8593000000000002</v>
      </c>
      <c r="L4562">
        <v>2.8593000000000002</v>
      </c>
    </row>
    <row r="4563" spans="1:12" x14ac:dyDescent="0.45">
      <c r="A4563" t="s">
        <v>2050</v>
      </c>
      <c r="B4563">
        <v>2017</v>
      </c>
      <c r="C4563" t="s">
        <v>2007</v>
      </c>
      <c r="D4563">
        <v>7.9299999999999995E-2</v>
      </c>
      <c r="E4563">
        <v>7.9299999999999995E-2</v>
      </c>
      <c r="F4563">
        <v>7.9299999999999995E-2</v>
      </c>
      <c r="G4563">
        <v>7.9299999999999995E-2</v>
      </c>
      <c r="H4563">
        <v>7.9299999999999995E-2</v>
      </c>
      <c r="I4563">
        <v>7.9299999999999995E-2</v>
      </c>
      <c r="J4563">
        <v>7.9299999999999995E-2</v>
      </c>
      <c r="K4563">
        <v>7.9299999999999995E-2</v>
      </c>
      <c r="L4563">
        <v>7.9299999999999995E-2</v>
      </c>
    </row>
    <row r="4564" spans="1:12" x14ac:dyDescent="0.45">
      <c r="A4564" t="s">
        <v>2050</v>
      </c>
      <c r="B4564">
        <v>2017</v>
      </c>
      <c r="C4564" t="s">
        <v>2009</v>
      </c>
      <c r="D4564">
        <v>0.87160000000000004</v>
      </c>
      <c r="E4564">
        <v>0.87160000000000004</v>
      </c>
      <c r="F4564">
        <v>0.87160000000000004</v>
      </c>
      <c r="G4564">
        <v>0.87160000000000004</v>
      </c>
      <c r="H4564">
        <v>0.87160000000000004</v>
      </c>
      <c r="I4564">
        <v>0.87160000000000004</v>
      </c>
      <c r="J4564">
        <v>0.87160000000000004</v>
      </c>
      <c r="K4564">
        <v>0.87160000000000004</v>
      </c>
      <c r="L4564">
        <v>0.87160000000000004</v>
      </c>
    </row>
    <row r="4565" spans="1:12" x14ac:dyDescent="0.45">
      <c r="A4565" t="s">
        <v>2050</v>
      </c>
      <c r="B4565">
        <v>2017</v>
      </c>
      <c r="C4565" t="s">
        <v>2010</v>
      </c>
      <c r="D4565">
        <v>0.1792</v>
      </c>
      <c r="E4565">
        <v>0.1792</v>
      </c>
      <c r="F4565">
        <v>0.1792</v>
      </c>
      <c r="G4565">
        <v>0.1792</v>
      </c>
      <c r="H4565">
        <v>0.1792</v>
      </c>
      <c r="I4565">
        <v>0.1792</v>
      </c>
      <c r="J4565">
        <v>0.1792</v>
      </c>
      <c r="K4565">
        <v>0.1792</v>
      </c>
      <c r="L4565">
        <v>0.1792</v>
      </c>
    </row>
    <row r="4566" spans="1:12" x14ac:dyDescent="0.45">
      <c r="A4566" t="s">
        <v>2051</v>
      </c>
      <c r="B4566">
        <v>2017</v>
      </c>
      <c r="C4566" t="s">
        <v>2011</v>
      </c>
      <c r="D4566">
        <v>6.1000000000000004E-3</v>
      </c>
      <c r="E4566">
        <v>6.1000000000000004E-3</v>
      </c>
      <c r="F4566">
        <v>6.1000000000000004E-3</v>
      </c>
      <c r="G4566">
        <v>6.1000000000000004E-3</v>
      </c>
      <c r="H4566">
        <v>6.1000000000000004E-3</v>
      </c>
      <c r="I4566">
        <v>6.1000000000000004E-3</v>
      </c>
      <c r="J4566">
        <v>6.1000000000000004E-3</v>
      </c>
      <c r="K4566">
        <v>6.1000000000000004E-3</v>
      </c>
      <c r="L4566">
        <v>6.1000000000000004E-3</v>
      </c>
    </row>
    <row r="4567" spans="1:12" x14ac:dyDescent="0.45">
      <c r="A4567" t="s">
        <v>2051</v>
      </c>
      <c r="B4567">
        <v>2017</v>
      </c>
      <c r="C4567" t="s">
        <v>2008</v>
      </c>
      <c r="D4567">
        <v>0.14360000000000001</v>
      </c>
      <c r="E4567">
        <v>0.14360000000000001</v>
      </c>
      <c r="F4567">
        <v>0.14360000000000001</v>
      </c>
      <c r="G4567">
        <v>0.14360000000000001</v>
      </c>
      <c r="H4567">
        <v>0.14360000000000001</v>
      </c>
      <c r="I4567">
        <v>0.14360000000000001</v>
      </c>
      <c r="J4567">
        <v>0.14360000000000001</v>
      </c>
      <c r="K4567">
        <v>0.14360000000000001</v>
      </c>
      <c r="L4567">
        <v>0.14360000000000001</v>
      </c>
    </row>
    <row r="4568" spans="1:12" x14ac:dyDescent="0.45">
      <c r="A4568" t="s">
        <v>2051</v>
      </c>
      <c r="B4568">
        <v>2017</v>
      </c>
      <c r="C4568" t="s">
        <v>2006</v>
      </c>
      <c r="D4568">
        <v>0.15210000000000001</v>
      </c>
      <c r="E4568">
        <v>0.15210000000000001</v>
      </c>
      <c r="F4568">
        <v>0.15210000000000001</v>
      </c>
      <c r="G4568">
        <v>0.15210000000000001</v>
      </c>
      <c r="H4568">
        <v>0.15210000000000001</v>
      </c>
      <c r="I4568">
        <v>0.15210000000000001</v>
      </c>
      <c r="J4568">
        <v>0.15210000000000001</v>
      </c>
      <c r="K4568">
        <v>0.15210000000000001</v>
      </c>
      <c r="L4568">
        <v>0.15210000000000001</v>
      </c>
    </row>
    <row r="4569" spans="1:12" x14ac:dyDescent="0.45">
      <c r="A4569" t="s">
        <v>2051</v>
      </c>
      <c r="B4569">
        <v>2017</v>
      </c>
      <c r="C4569" t="s">
        <v>2009</v>
      </c>
      <c r="D4569">
        <v>0.14449999999999999</v>
      </c>
      <c r="E4569">
        <v>0.14449999999999999</v>
      </c>
      <c r="F4569">
        <v>0.14449999999999999</v>
      </c>
      <c r="G4569">
        <v>0.14449999999999999</v>
      </c>
      <c r="H4569">
        <v>0.14449999999999999</v>
      </c>
      <c r="I4569">
        <v>0.14449999999999999</v>
      </c>
      <c r="J4569">
        <v>0.14449999999999999</v>
      </c>
      <c r="K4569">
        <v>0.14449999999999999</v>
      </c>
      <c r="L4569">
        <v>0.14449999999999999</v>
      </c>
    </row>
    <row r="4570" spans="1:12" x14ac:dyDescent="0.45">
      <c r="A4570" t="s">
        <v>2051</v>
      </c>
      <c r="B4570">
        <v>2017</v>
      </c>
      <c r="C4570" t="s">
        <v>2005</v>
      </c>
      <c r="D4570">
        <v>0.49</v>
      </c>
      <c r="E4570">
        <v>0.49</v>
      </c>
      <c r="F4570">
        <v>0.49</v>
      </c>
      <c r="G4570">
        <v>0.49</v>
      </c>
      <c r="H4570">
        <v>0.49</v>
      </c>
      <c r="I4570">
        <v>0.49</v>
      </c>
      <c r="J4570">
        <v>0.49</v>
      </c>
      <c r="K4570">
        <v>0.49</v>
      </c>
      <c r="L4570">
        <v>0.49</v>
      </c>
    </row>
    <row r="4571" spans="1:12" x14ac:dyDescent="0.45">
      <c r="A4571" t="s">
        <v>2051</v>
      </c>
      <c r="B4571">
        <v>2017</v>
      </c>
      <c r="C4571" t="s">
        <v>2010</v>
      </c>
      <c r="D4571">
        <v>3.04E-2</v>
      </c>
      <c r="E4571">
        <v>3.04E-2</v>
      </c>
      <c r="F4571">
        <v>3.04E-2</v>
      </c>
      <c r="G4571">
        <v>3.04E-2</v>
      </c>
      <c r="H4571">
        <v>3.04E-2</v>
      </c>
      <c r="I4571">
        <v>3.04E-2</v>
      </c>
      <c r="J4571">
        <v>3.04E-2</v>
      </c>
      <c r="K4571">
        <v>3.04E-2</v>
      </c>
      <c r="L4571">
        <v>3.04E-2</v>
      </c>
    </row>
    <row r="4572" spans="1:12" x14ac:dyDescent="0.45">
      <c r="A4572" t="s">
        <v>2051</v>
      </c>
      <c r="B4572">
        <v>2017</v>
      </c>
      <c r="C4572" t="s">
        <v>2007</v>
      </c>
      <c r="D4572">
        <v>1.34E-2</v>
      </c>
      <c r="E4572">
        <v>1.34E-2</v>
      </c>
      <c r="F4572">
        <v>1.34E-2</v>
      </c>
      <c r="G4572">
        <v>1.34E-2</v>
      </c>
      <c r="H4572">
        <v>1.34E-2</v>
      </c>
      <c r="I4572">
        <v>1.34E-2</v>
      </c>
      <c r="J4572">
        <v>1.34E-2</v>
      </c>
      <c r="K4572">
        <v>1.34E-2</v>
      </c>
      <c r="L4572">
        <v>1.34E-2</v>
      </c>
    </row>
    <row r="4573" spans="1:12" x14ac:dyDescent="0.45">
      <c r="A4573" t="s">
        <v>2052</v>
      </c>
      <c r="B4573">
        <v>2017</v>
      </c>
      <c r="C4573" t="s">
        <v>2008</v>
      </c>
      <c r="D4573">
        <v>1.1873</v>
      </c>
      <c r="E4573">
        <v>1.1873</v>
      </c>
      <c r="F4573">
        <v>1.1873</v>
      </c>
      <c r="G4573">
        <v>1.1873</v>
      </c>
      <c r="H4573">
        <v>1.1873</v>
      </c>
      <c r="I4573">
        <v>1.1873</v>
      </c>
      <c r="J4573">
        <v>1.1873</v>
      </c>
      <c r="K4573">
        <v>1.1873</v>
      </c>
      <c r="L4573">
        <v>1.1873</v>
      </c>
    </row>
    <row r="4574" spans="1:12" x14ac:dyDescent="0.45">
      <c r="A4574" t="s">
        <v>2052</v>
      </c>
      <c r="B4574">
        <v>2017</v>
      </c>
      <c r="C4574" t="s">
        <v>2011</v>
      </c>
      <c r="D4574">
        <v>5.0099999999999999E-2</v>
      </c>
      <c r="E4574">
        <v>5.0099999999999999E-2</v>
      </c>
      <c r="F4574">
        <v>5.0099999999999999E-2</v>
      </c>
      <c r="G4574">
        <v>5.0099999999999999E-2</v>
      </c>
      <c r="H4574">
        <v>5.0099999999999999E-2</v>
      </c>
      <c r="I4574">
        <v>5.0099999999999999E-2</v>
      </c>
      <c r="J4574">
        <v>5.0099999999999999E-2</v>
      </c>
      <c r="K4574">
        <v>5.0099999999999999E-2</v>
      </c>
      <c r="L4574">
        <v>5.0099999999999999E-2</v>
      </c>
    </row>
    <row r="4575" spans="1:12" x14ac:dyDescent="0.45">
      <c r="A4575" t="s">
        <v>2052</v>
      </c>
      <c r="B4575">
        <v>2017</v>
      </c>
      <c r="C4575" t="s">
        <v>2006</v>
      </c>
      <c r="D4575">
        <v>1.2261</v>
      </c>
      <c r="E4575">
        <v>1.2261</v>
      </c>
      <c r="F4575">
        <v>1.2261</v>
      </c>
      <c r="G4575">
        <v>1.2261</v>
      </c>
      <c r="H4575">
        <v>1.2261</v>
      </c>
      <c r="I4575">
        <v>1.2261</v>
      </c>
      <c r="J4575">
        <v>1.2261</v>
      </c>
      <c r="K4575">
        <v>1.2261</v>
      </c>
      <c r="L4575">
        <v>1.2261</v>
      </c>
    </row>
    <row r="4576" spans="1:12" x14ac:dyDescent="0.45">
      <c r="A4576" t="s">
        <v>2052</v>
      </c>
      <c r="B4576">
        <v>2017</v>
      </c>
      <c r="C4576" t="s">
        <v>2009</v>
      </c>
      <c r="D4576">
        <v>1.1656</v>
      </c>
      <c r="E4576">
        <v>1.1656</v>
      </c>
      <c r="F4576">
        <v>1.1656</v>
      </c>
      <c r="G4576">
        <v>1.1656</v>
      </c>
      <c r="H4576">
        <v>1.1656</v>
      </c>
      <c r="I4576">
        <v>1.1656</v>
      </c>
      <c r="J4576">
        <v>1.1656</v>
      </c>
      <c r="K4576">
        <v>1.1656</v>
      </c>
      <c r="L4576">
        <v>1.1656</v>
      </c>
    </row>
    <row r="4577" spans="1:12" x14ac:dyDescent="0.45">
      <c r="A4577" t="s">
        <v>2052</v>
      </c>
      <c r="B4577">
        <v>2017</v>
      </c>
      <c r="C4577" t="s">
        <v>2005</v>
      </c>
      <c r="D4577">
        <v>3.9914000000000001</v>
      </c>
      <c r="E4577">
        <v>3.9914000000000001</v>
      </c>
      <c r="F4577">
        <v>3.9914000000000001</v>
      </c>
      <c r="G4577">
        <v>3.9914000000000001</v>
      </c>
      <c r="H4577">
        <v>3.9914000000000001</v>
      </c>
      <c r="I4577">
        <v>3.9914000000000001</v>
      </c>
      <c r="J4577">
        <v>3.9914000000000001</v>
      </c>
      <c r="K4577">
        <v>3.9914000000000001</v>
      </c>
      <c r="L4577">
        <v>3.9914000000000001</v>
      </c>
    </row>
    <row r="4578" spans="1:12" x14ac:dyDescent="0.45">
      <c r="A4578" t="s">
        <v>2052</v>
      </c>
      <c r="B4578">
        <v>2017</v>
      </c>
      <c r="C4578" t="s">
        <v>2007</v>
      </c>
      <c r="D4578">
        <v>0.1111</v>
      </c>
      <c r="E4578">
        <v>0.1111</v>
      </c>
      <c r="F4578">
        <v>0.1111</v>
      </c>
      <c r="G4578">
        <v>0.1111</v>
      </c>
      <c r="H4578">
        <v>0.1111</v>
      </c>
      <c r="I4578">
        <v>0.1111</v>
      </c>
      <c r="J4578">
        <v>0.1111</v>
      </c>
      <c r="K4578">
        <v>0.1111</v>
      </c>
      <c r="L4578">
        <v>0.1111</v>
      </c>
    </row>
    <row r="4579" spans="1:12" x14ac:dyDescent="0.45">
      <c r="A4579" t="s">
        <v>2052</v>
      </c>
      <c r="B4579">
        <v>2017</v>
      </c>
      <c r="C4579" t="s">
        <v>2010</v>
      </c>
      <c r="D4579">
        <v>0.25130000000000002</v>
      </c>
      <c r="E4579">
        <v>0.25130000000000002</v>
      </c>
      <c r="F4579">
        <v>0.25130000000000002</v>
      </c>
      <c r="G4579">
        <v>0.25130000000000002</v>
      </c>
      <c r="H4579">
        <v>0.25130000000000002</v>
      </c>
      <c r="I4579">
        <v>0.25130000000000002</v>
      </c>
      <c r="J4579">
        <v>0.25130000000000002</v>
      </c>
      <c r="K4579">
        <v>0.25130000000000002</v>
      </c>
      <c r="L4579">
        <v>0.25130000000000002</v>
      </c>
    </row>
    <row r="4580" spans="1:12" x14ac:dyDescent="0.45">
      <c r="A4580" t="s">
        <v>2053</v>
      </c>
      <c r="B4580">
        <v>2017</v>
      </c>
      <c r="C4580" t="s">
        <v>2005</v>
      </c>
      <c r="D4580">
        <v>15.5434</v>
      </c>
      <c r="E4580">
        <v>15.5434</v>
      </c>
      <c r="F4580">
        <v>15.5434</v>
      </c>
      <c r="G4580">
        <v>15.5434</v>
      </c>
      <c r="H4580">
        <v>15.5434</v>
      </c>
      <c r="I4580">
        <v>15.5434</v>
      </c>
      <c r="J4580">
        <v>15.5434</v>
      </c>
      <c r="K4580">
        <v>15.5434</v>
      </c>
      <c r="L4580">
        <v>15.5434</v>
      </c>
    </row>
    <row r="4581" spans="1:12" x14ac:dyDescent="0.45">
      <c r="A4581" t="s">
        <v>2053</v>
      </c>
      <c r="B4581">
        <v>2017</v>
      </c>
      <c r="C4581" t="s">
        <v>2011</v>
      </c>
      <c r="D4581">
        <v>0.20730000000000001</v>
      </c>
      <c r="E4581">
        <v>0.20730000000000001</v>
      </c>
      <c r="F4581">
        <v>0.20730000000000001</v>
      </c>
      <c r="G4581">
        <v>0.20730000000000001</v>
      </c>
      <c r="H4581">
        <v>0.20730000000000001</v>
      </c>
      <c r="I4581">
        <v>0.20730000000000001</v>
      </c>
      <c r="J4581">
        <v>0.20730000000000001</v>
      </c>
      <c r="K4581">
        <v>0.20730000000000001</v>
      </c>
      <c r="L4581">
        <v>0.20730000000000001</v>
      </c>
    </row>
    <row r="4582" spans="1:12" x14ac:dyDescent="0.45">
      <c r="A4582" t="s">
        <v>2053</v>
      </c>
      <c r="B4582">
        <v>2017</v>
      </c>
      <c r="C4582" t="s">
        <v>2006</v>
      </c>
      <c r="D4582">
        <v>4.3933</v>
      </c>
      <c r="E4582">
        <v>4.3933</v>
      </c>
      <c r="F4582">
        <v>4.3933</v>
      </c>
      <c r="G4582">
        <v>4.3933</v>
      </c>
      <c r="H4582">
        <v>4.3933</v>
      </c>
      <c r="I4582">
        <v>4.3933</v>
      </c>
      <c r="J4582">
        <v>4.3933</v>
      </c>
      <c r="K4582">
        <v>4.3933</v>
      </c>
      <c r="L4582">
        <v>4.3933</v>
      </c>
    </row>
    <row r="4583" spans="1:12" x14ac:dyDescent="0.45">
      <c r="A4583" t="s">
        <v>2053</v>
      </c>
      <c r="B4583">
        <v>2017</v>
      </c>
      <c r="C4583" t="s">
        <v>2009</v>
      </c>
      <c r="D4583">
        <v>4.5233999999999996</v>
      </c>
      <c r="E4583">
        <v>4.5233999999999996</v>
      </c>
      <c r="F4583">
        <v>4.5233999999999996</v>
      </c>
      <c r="G4583">
        <v>4.5233999999999996</v>
      </c>
      <c r="H4583">
        <v>4.5233999999999996</v>
      </c>
      <c r="I4583">
        <v>4.5233999999999996</v>
      </c>
      <c r="J4583">
        <v>4.5233999999999996</v>
      </c>
      <c r="K4583">
        <v>4.5233999999999996</v>
      </c>
      <c r="L4583">
        <v>4.5233999999999996</v>
      </c>
    </row>
    <row r="4584" spans="1:12" x14ac:dyDescent="0.45">
      <c r="A4584" t="s">
        <v>2053</v>
      </c>
      <c r="B4584">
        <v>2017</v>
      </c>
      <c r="C4584" t="s">
        <v>2008</v>
      </c>
      <c r="D4584">
        <v>4.9180999999999999</v>
      </c>
      <c r="E4584">
        <v>4.9180999999999999</v>
      </c>
      <c r="F4584">
        <v>4.9180999999999999</v>
      </c>
      <c r="G4584">
        <v>4.9180999999999999</v>
      </c>
      <c r="H4584">
        <v>4.9180999999999999</v>
      </c>
      <c r="I4584">
        <v>4.9180999999999999</v>
      </c>
      <c r="J4584">
        <v>4.9180999999999999</v>
      </c>
      <c r="K4584">
        <v>4.9180999999999999</v>
      </c>
      <c r="L4584">
        <v>4.9180999999999999</v>
      </c>
    </row>
    <row r="4585" spans="1:12" x14ac:dyDescent="0.45">
      <c r="A4585" t="s">
        <v>2053</v>
      </c>
      <c r="B4585">
        <v>2017</v>
      </c>
      <c r="C4585" t="s">
        <v>2010</v>
      </c>
      <c r="D4585">
        <v>1.0408999999999999</v>
      </c>
      <c r="E4585">
        <v>1.0408999999999999</v>
      </c>
      <c r="F4585">
        <v>1.0408999999999999</v>
      </c>
      <c r="G4585">
        <v>1.0408999999999999</v>
      </c>
      <c r="H4585">
        <v>1.0408999999999999</v>
      </c>
      <c r="I4585">
        <v>1.0408999999999999</v>
      </c>
      <c r="J4585">
        <v>1.0408999999999999</v>
      </c>
      <c r="K4585">
        <v>1.0408999999999999</v>
      </c>
      <c r="L4585">
        <v>1.0408999999999999</v>
      </c>
    </row>
    <row r="4586" spans="1:12" x14ac:dyDescent="0.45">
      <c r="A4586" t="s">
        <v>2053</v>
      </c>
      <c r="B4586">
        <v>2017</v>
      </c>
      <c r="C4586" t="s">
        <v>2007</v>
      </c>
      <c r="D4586">
        <v>0.46029999999999999</v>
      </c>
      <c r="E4586">
        <v>0.46029999999999999</v>
      </c>
      <c r="F4586">
        <v>0.46029999999999999</v>
      </c>
      <c r="G4586">
        <v>0.46029999999999999</v>
      </c>
      <c r="H4586">
        <v>0.46029999999999999</v>
      </c>
      <c r="I4586">
        <v>0.46029999999999999</v>
      </c>
      <c r="J4586">
        <v>0.46029999999999999</v>
      </c>
      <c r="K4586">
        <v>0.46029999999999999</v>
      </c>
      <c r="L4586">
        <v>0.46029999999999999</v>
      </c>
    </row>
    <row r="4587" spans="1:12" x14ac:dyDescent="0.45">
      <c r="A4587" t="s">
        <v>2054</v>
      </c>
      <c r="B4587">
        <v>2017</v>
      </c>
      <c r="C4587" t="s">
        <v>2005</v>
      </c>
      <c r="D4587">
        <v>1.5694999999999999</v>
      </c>
      <c r="E4587">
        <v>1.5694999999999999</v>
      </c>
      <c r="F4587">
        <v>1.5694999999999999</v>
      </c>
      <c r="G4587">
        <v>1.5694999999999999</v>
      </c>
      <c r="H4587">
        <v>1.5694999999999999</v>
      </c>
      <c r="I4587">
        <v>1.5694999999999999</v>
      </c>
      <c r="J4587">
        <v>1.5694999999999999</v>
      </c>
      <c r="K4587">
        <v>1.5694999999999999</v>
      </c>
      <c r="L4587">
        <v>1.5694999999999999</v>
      </c>
    </row>
    <row r="4588" spans="1:12" x14ac:dyDescent="0.45">
      <c r="A4588" t="s">
        <v>2054</v>
      </c>
      <c r="B4588">
        <v>2017</v>
      </c>
      <c r="C4588" t="s">
        <v>2010</v>
      </c>
      <c r="D4588">
        <v>0.10879999999999999</v>
      </c>
      <c r="E4588">
        <v>0.10879999999999999</v>
      </c>
      <c r="F4588">
        <v>0.10879999999999999</v>
      </c>
      <c r="G4588">
        <v>0.10879999999999999</v>
      </c>
      <c r="H4588">
        <v>0.10879999999999999</v>
      </c>
      <c r="I4588">
        <v>0.10879999999999999</v>
      </c>
      <c r="J4588">
        <v>0.10879999999999999</v>
      </c>
      <c r="K4588">
        <v>0.10879999999999999</v>
      </c>
      <c r="L4588">
        <v>0.10879999999999999</v>
      </c>
    </row>
    <row r="4589" spans="1:12" x14ac:dyDescent="0.45">
      <c r="A4589" t="s">
        <v>2054</v>
      </c>
      <c r="B4589">
        <v>2017</v>
      </c>
      <c r="C4589" t="s">
        <v>2009</v>
      </c>
      <c r="D4589">
        <v>0.3977</v>
      </c>
      <c r="E4589">
        <v>0.3977</v>
      </c>
      <c r="F4589">
        <v>0.3977</v>
      </c>
      <c r="G4589">
        <v>0.3977</v>
      </c>
      <c r="H4589">
        <v>0.3977</v>
      </c>
      <c r="I4589">
        <v>0.3977</v>
      </c>
      <c r="J4589">
        <v>0.3977</v>
      </c>
      <c r="K4589">
        <v>0.3977</v>
      </c>
      <c r="L4589">
        <v>0.3977</v>
      </c>
    </row>
    <row r="4590" spans="1:12" x14ac:dyDescent="0.45">
      <c r="A4590" t="s">
        <v>2054</v>
      </c>
      <c r="B4590">
        <v>2017</v>
      </c>
      <c r="C4590" t="s">
        <v>2011</v>
      </c>
      <c r="D4590">
        <v>2.1700000000000001E-2</v>
      </c>
      <c r="E4590">
        <v>2.1700000000000001E-2</v>
      </c>
      <c r="F4590">
        <v>2.1700000000000001E-2</v>
      </c>
      <c r="G4590">
        <v>2.1700000000000001E-2</v>
      </c>
      <c r="H4590">
        <v>2.1700000000000001E-2</v>
      </c>
      <c r="I4590">
        <v>2.1700000000000001E-2</v>
      </c>
      <c r="J4590">
        <v>2.1700000000000001E-2</v>
      </c>
      <c r="K4590">
        <v>2.1700000000000001E-2</v>
      </c>
      <c r="L4590">
        <v>2.1700000000000001E-2</v>
      </c>
    </row>
    <row r="4591" spans="1:12" x14ac:dyDescent="0.45">
      <c r="A4591" t="s">
        <v>2054</v>
      </c>
      <c r="B4591">
        <v>2017</v>
      </c>
      <c r="C4591" t="s">
        <v>2007</v>
      </c>
      <c r="D4591">
        <v>4.8099999999999997E-2</v>
      </c>
      <c r="E4591">
        <v>4.8099999999999997E-2</v>
      </c>
      <c r="F4591">
        <v>4.8099999999999997E-2</v>
      </c>
      <c r="G4591">
        <v>4.8099999999999997E-2</v>
      </c>
      <c r="H4591">
        <v>4.8099999999999997E-2</v>
      </c>
      <c r="I4591">
        <v>4.8099999999999997E-2</v>
      </c>
      <c r="J4591">
        <v>4.8099999999999997E-2</v>
      </c>
      <c r="K4591">
        <v>4.8099999999999997E-2</v>
      </c>
      <c r="L4591">
        <v>4.8099999999999997E-2</v>
      </c>
    </row>
    <row r="4592" spans="1:12" x14ac:dyDescent="0.45">
      <c r="A4592" t="s">
        <v>2054</v>
      </c>
      <c r="B4592">
        <v>2017</v>
      </c>
      <c r="C4592" t="s">
        <v>2006</v>
      </c>
      <c r="D4592">
        <v>0.47920000000000001</v>
      </c>
      <c r="E4592">
        <v>0.47920000000000001</v>
      </c>
      <c r="F4592">
        <v>0.47920000000000001</v>
      </c>
      <c r="G4592">
        <v>0.47920000000000001</v>
      </c>
      <c r="H4592">
        <v>0.47920000000000001</v>
      </c>
      <c r="I4592">
        <v>0.47920000000000001</v>
      </c>
      <c r="J4592">
        <v>0.47920000000000001</v>
      </c>
      <c r="K4592">
        <v>0.47920000000000001</v>
      </c>
      <c r="L4592">
        <v>0.47920000000000001</v>
      </c>
    </row>
    <row r="4593" spans="1:12" x14ac:dyDescent="0.45">
      <c r="A4593" t="s">
        <v>2054</v>
      </c>
      <c r="B4593">
        <v>2017</v>
      </c>
      <c r="C4593" t="s">
        <v>2008</v>
      </c>
      <c r="D4593">
        <v>0.5141</v>
      </c>
      <c r="E4593">
        <v>0.5141</v>
      </c>
      <c r="F4593">
        <v>0.5141</v>
      </c>
      <c r="G4593">
        <v>0.5141</v>
      </c>
      <c r="H4593">
        <v>0.5141</v>
      </c>
      <c r="I4593">
        <v>0.5141</v>
      </c>
      <c r="J4593">
        <v>0.5141</v>
      </c>
      <c r="K4593">
        <v>0.5141</v>
      </c>
      <c r="L4593">
        <v>0.5141</v>
      </c>
    </row>
    <row r="4594" spans="1:12" x14ac:dyDescent="0.45">
      <c r="A4594" t="s">
        <v>2055</v>
      </c>
      <c r="B4594">
        <v>2017</v>
      </c>
      <c r="C4594" t="s">
        <v>2008</v>
      </c>
      <c r="D4594">
        <v>0.1222</v>
      </c>
      <c r="E4594">
        <v>0.1222</v>
      </c>
      <c r="F4594">
        <v>0.1222</v>
      </c>
      <c r="G4594">
        <v>0.1222</v>
      </c>
      <c r="H4594">
        <v>0.1222</v>
      </c>
      <c r="I4594">
        <v>0.1222</v>
      </c>
      <c r="J4594">
        <v>0.1222</v>
      </c>
      <c r="K4594">
        <v>0.1222</v>
      </c>
      <c r="L4594">
        <v>0.1222</v>
      </c>
    </row>
    <row r="4595" spans="1:12" x14ac:dyDescent="0.45">
      <c r="A4595" t="s">
        <v>2055</v>
      </c>
      <c r="B4595">
        <v>2017</v>
      </c>
      <c r="C4595" t="s">
        <v>2009</v>
      </c>
      <c r="D4595">
        <v>9.9099999999999994E-2</v>
      </c>
      <c r="E4595">
        <v>9.9099999999999994E-2</v>
      </c>
      <c r="F4595">
        <v>9.9099999999999994E-2</v>
      </c>
      <c r="G4595">
        <v>9.9099999999999994E-2</v>
      </c>
      <c r="H4595">
        <v>9.9099999999999994E-2</v>
      </c>
      <c r="I4595">
        <v>9.9099999999999994E-2</v>
      </c>
      <c r="J4595">
        <v>9.9099999999999994E-2</v>
      </c>
      <c r="K4595">
        <v>9.9099999999999994E-2</v>
      </c>
      <c r="L4595">
        <v>9.9099999999999994E-2</v>
      </c>
    </row>
    <row r="4596" spans="1:12" x14ac:dyDescent="0.45">
      <c r="A4596" t="s">
        <v>2055</v>
      </c>
      <c r="B4596">
        <v>2017</v>
      </c>
      <c r="C4596" t="s">
        <v>2011</v>
      </c>
      <c r="D4596">
        <v>5.1999999999999998E-3</v>
      </c>
      <c r="E4596">
        <v>5.1999999999999998E-3</v>
      </c>
      <c r="F4596">
        <v>5.1999999999999998E-3</v>
      </c>
      <c r="G4596">
        <v>5.1999999999999998E-3</v>
      </c>
      <c r="H4596">
        <v>5.1999999999999998E-3</v>
      </c>
      <c r="I4596">
        <v>5.1999999999999998E-3</v>
      </c>
      <c r="J4596">
        <v>5.1999999999999998E-3</v>
      </c>
      <c r="K4596">
        <v>5.1999999999999998E-3</v>
      </c>
      <c r="L4596">
        <v>5.1999999999999998E-3</v>
      </c>
    </row>
    <row r="4597" spans="1:12" x14ac:dyDescent="0.45">
      <c r="A4597" t="s">
        <v>2055</v>
      </c>
      <c r="B4597">
        <v>2017</v>
      </c>
      <c r="C4597" t="s">
        <v>2005</v>
      </c>
      <c r="D4597">
        <v>0.38669999999999999</v>
      </c>
      <c r="E4597">
        <v>0.38669999999999999</v>
      </c>
      <c r="F4597">
        <v>0.38669999999999999</v>
      </c>
      <c r="G4597">
        <v>0.38669999999999999</v>
      </c>
      <c r="H4597">
        <v>0.38669999999999999</v>
      </c>
      <c r="I4597">
        <v>0.38669999999999999</v>
      </c>
      <c r="J4597">
        <v>0.38669999999999999</v>
      </c>
      <c r="K4597">
        <v>0.38669999999999999</v>
      </c>
      <c r="L4597">
        <v>0.38669999999999999</v>
      </c>
    </row>
    <row r="4598" spans="1:12" x14ac:dyDescent="0.45">
      <c r="A4598" t="s">
        <v>2055</v>
      </c>
      <c r="B4598">
        <v>2017</v>
      </c>
      <c r="C4598" t="s">
        <v>2010</v>
      </c>
      <c r="D4598">
        <v>2.5899999999999999E-2</v>
      </c>
      <c r="E4598">
        <v>2.5899999999999999E-2</v>
      </c>
      <c r="F4598">
        <v>2.5899999999999999E-2</v>
      </c>
      <c r="G4598">
        <v>2.5899999999999999E-2</v>
      </c>
      <c r="H4598">
        <v>2.5899999999999999E-2</v>
      </c>
      <c r="I4598">
        <v>2.5899999999999999E-2</v>
      </c>
      <c r="J4598">
        <v>2.5899999999999999E-2</v>
      </c>
      <c r="K4598">
        <v>2.5899999999999999E-2</v>
      </c>
      <c r="L4598">
        <v>2.5899999999999999E-2</v>
      </c>
    </row>
    <row r="4599" spans="1:12" x14ac:dyDescent="0.45">
      <c r="A4599" t="s">
        <v>2055</v>
      </c>
      <c r="B4599">
        <v>2017</v>
      </c>
      <c r="C4599" t="s">
        <v>2006</v>
      </c>
      <c r="D4599">
        <v>0.1229</v>
      </c>
      <c r="E4599">
        <v>0.1229</v>
      </c>
      <c r="F4599">
        <v>0.1229</v>
      </c>
      <c r="G4599">
        <v>0.1229</v>
      </c>
      <c r="H4599">
        <v>0.1229</v>
      </c>
      <c r="I4599">
        <v>0.1229</v>
      </c>
      <c r="J4599">
        <v>0.1229</v>
      </c>
      <c r="K4599">
        <v>0.1229</v>
      </c>
      <c r="L4599">
        <v>0.1229</v>
      </c>
    </row>
    <row r="4600" spans="1:12" x14ac:dyDescent="0.45">
      <c r="A4600" t="s">
        <v>2055</v>
      </c>
      <c r="B4600">
        <v>2017</v>
      </c>
      <c r="C4600" t="s">
        <v>2007</v>
      </c>
      <c r="D4600">
        <v>1.14E-2</v>
      </c>
      <c r="E4600">
        <v>1.14E-2</v>
      </c>
      <c r="F4600">
        <v>1.14E-2</v>
      </c>
      <c r="G4600">
        <v>1.14E-2</v>
      </c>
      <c r="H4600">
        <v>1.14E-2</v>
      </c>
      <c r="I4600">
        <v>1.14E-2</v>
      </c>
      <c r="J4600">
        <v>1.14E-2</v>
      </c>
      <c r="K4600">
        <v>1.14E-2</v>
      </c>
      <c r="L4600">
        <v>1.14E-2</v>
      </c>
    </row>
    <row r="4601" spans="1:12" x14ac:dyDescent="0.45">
      <c r="A4601" t="s">
        <v>2056</v>
      </c>
      <c r="B4601">
        <v>2017</v>
      </c>
      <c r="C4601" t="s">
        <v>2010</v>
      </c>
      <c r="D4601">
        <v>0.32869999999999999</v>
      </c>
      <c r="E4601">
        <v>0.32869999999999999</v>
      </c>
      <c r="F4601">
        <v>0.32869999999999999</v>
      </c>
      <c r="G4601">
        <v>0.32869999999999999</v>
      </c>
      <c r="H4601">
        <v>0.32869999999999999</v>
      </c>
      <c r="I4601">
        <v>0.32869999999999999</v>
      </c>
      <c r="J4601">
        <v>0.32869999999999999</v>
      </c>
      <c r="K4601">
        <v>0.32869999999999999</v>
      </c>
      <c r="L4601">
        <v>0.32869999999999999</v>
      </c>
    </row>
    <row r="4602" spans="1:12" x14ac:dyDescent="0.45">
      <c r="A4602" t="s">
        <v>2056</v>
      </c>
      <c r="B4602">
        <v>2017</v>
      </c>
      <c r="C4602" t="s">
        <v>2008</v>
      </c>
      <c r="D4602">
        <v>1.5528</v>
      </c>
      <c r="E4602">
        <v>1.5528</v>
      </c>
      <c r="F4602">
        <v>1.5528</v>
      </c>
      <c r="G4602">
        <v>1.5528</v>
      </c>
      <c r="H4602">
        <v>1.5528</v>
      </c>
      <c r="I4602">
        <v>1.5528</v>
      </c>
      <c r="J4602">
        <v>1.5528</v>
      </c>
      <c r="K4602">
        <v>1.5528</v>
      </c>
      <c r="L4602">
        <v>1.5528</v>
      </c>
    </row>
    <row r="4603" spans="1:12" x14ac:dyDescent="0.45">
      <c r="A4603" t="s">
        <v>2056</v>
      </c>
      <c r="B4603">
        <v>2017</v>
      </c>
      <c r="C4603" t="s">
        <v>2006</v>
      </c>
      <c r="D4603">
        <v>1.4792000000000001</v>
      </c>
      <c r="E4603">
        <v>1.4792000000000001</v>
      </c>
      <c r="F4603">
        <v>1.4792000000000001</v>
      </c>
      <c r="G4603">
        <v>1.4792000000000001</v>
      </c>
      <c r="H4603">
        <v>1.4792000000000001</v>
      </c>
      <c r="I4603">
        <v>1.4792000000000001</v>
      </c>
      <c r="J4603">
        <v>1.4792000000000001</v>
      </c>
      <c r="K4603">
        <v>1.4792000000000001</v>
      </c>
      <c r="L4603">
        <v>1.4792000000000001</v>
      </c>
    </row>
    <row r="4604" spans="1:12" x14ac:dyDescent="0.45">
      <c r="A4604" t="s">
        <v>2056</v>
      </c>
      <c r="B4604">
        <v>2017</v>
      </c>
      <c r="C4604" t="s">
        <v>2007</v>
      </c>
      <c r="D4604">
        <v>0.14530000000000001</v>
      </c>
      <c r="E4604">
        <v>0.14530000000000001</v>
      </c>
      <c r="F4604">
        <v>0.14530000000000001</v>
      </c>
      <c r="G4604">
        <v>0.14530000000000001</v>
      </c>
      <c r="H4604">
        <v>0.14530000000000001</v>
      </c>
      <c r="I4604">
        <v>0.14530000000000001</v>
      </c>
      <c r="J4604">
        <v>0.14530000000000001</v>
      </c>
      <c r="K4604">
        <v>0.14530000000000001</v>
      </c>
      <c r="L4604">
        <v>0.14530000000000001</v>
      </c>
    </row>
    <row r="4605" spans="1:12" x14ac:dyDescent="0.45">
      <c r="A4605" t="s">
        <v>2056</v>
      </c>
      <c r="B4605">
        <v>2017</v>
      </c>
      <c r="C4605" t="s">
        <v>2005</v>
      </c>
      <c r="D4605">
        <v>5.0137</v>
      </c>
      <c r="E4605">
        <v>5.0137</v>
      </c>
      <c r="F4605">
        <v>5.0137</v>
      </c>
      <c r="G4605">
        <v>5.0137</v>
      </c>
      <c r="H4605">
        <v>5.0137</v>
      </c>
      <c r="I4605">
        <v>5.0137</v>
      </c>
      <c r="J4605">
        <v>5.0137</v>
      </c>
      <c r="K4605">
        <v>5.0137</v>
      </c>
      <c r="L4605">
        <v>5.0137</v>
      </c>
    </row>
    <row r="4606" spans="1:12" x14ac:dyDescent="0.45">
      <c r="A4606" t="s">
        <v>2056</v>
      </c>
      <c r="B4606">
        <v>2017</v>
      </c>
      <c r="C4606" t="s">
        <v>2011</v>
      </c>
      <c r="D4606">
        <v>6.5500000000000003E-2</v>
      </c>
      <c r="E4606">
        <v>6.5500000000000003E-2</v>
      </c>
      <c r="F4606">
        <v>6.5500000000000003E-2</v>
      </c>
      <c r="G4606">
        <v>6.5500000000000003E-2</v>
      </c>
      <c r="H4606">
        <v>6.5500000000000003E-2</v>
      </c>
      <c r="I4606">
        <v>6.5500000000000003E-2</v>
      </c>
      <c r="J4606">
        <v>6.5500000000000003E-2</v>
      </c>
      <c r="K4606">
        <v>6.5500000000000003E-2</v>
      </c>
      <c r="L4606">
        <v>6.5500000000000003E-2</v>
      </c>
    </row>
    <row r="4607" spans="1:12" x14ac:dyDescent="0.45">
      <c r="A4607" t="s">
        <v>2056</v>
      </c>
      <c r="B4607">
        <v>2017</v>
      </c>
      <c r="C4607" t="s">
        <v>2009</v>
      </c>
      <c r="D4607">
        <v>1.4422999999999999</v>
      </c>
      <c r="E4607">
        <v>1.4422999999999999</v>
      </c>
      <c r="F4607">
        <v>1.4422999999999999</v>
      </c>
      <c r="G4607">
        <v>1.4422999999999999</v>
      </c>
      <c r="H4607">
        <v>1.4422999999999999</v>
      </c>
      <c r="I4607">
        <v>1.4422999999999999</v>
      </c>
      <c r="J4607">
        <v>1.4422999999999999</v>
      </c>
      <c r="K4607">
        <v>1.4422999999999999</v>
      </c>
      <c r="L4607">
        <v>1.4422999999999999</v>
      </c>
    </row>
    <row r="4608" spans="1:12" x14ac:dyDescent="0.45">
      <c r="A4608" t="s">
        <v>2057</v>
      </c>
      <c r="B4608">
        <v>2017</v>
      </c>
      <c r="C4608" t="s">
        <v>2005</v>
      </c>
      <c r="D4608">
        <v>3.5853000000000002</v>
      </c>
      <c r="E4608">
        <v>3.5853000000000002</v>
      </c>
      <c r="F4608">
        <v>3.5853000000000002</v>
      </c>
      <c r="G4608">
        <v>3.5853000000000002</v>
      </c>
      <c r="H4608">
        <v>3.5853000000000002</v>
      </c>
      <c r="I4608">
        <v>3.5853000000000002</v>
      </c>
      <c r="J4608">
        <v>3.5853000000000002</v>
      </c>
      <c r="K4608">
        <v>3.5853000000000002</v>
      </c>
      <c r="L4608">
        <v>3.5853000000000002</v>
      </c>
    </row>
    <row r="4609" spans="1:12" x14ac:dyDescent="0.45">
      <c r="A4609" t="s">
        <v>2057</v>
      </c>
      <c r="B4609">
        <v>2017</v>
      </c>
      <c r="C4609" t="s">
        <v>2006</v>
      </c>
      <c r="D4609">
        <v>1.0570999999999999</v>
      </c>
      <c r="E4609">
        <v>1.0570999999999999</v>
      </c>
      <c r="F4609">
        <v>1.0570999999999999</v>
      </c>
      <c r="G4609">
        <v>1.0570999999999999</v>
      </c>
      <c r="H4609">
        <v>1.0570999999999999</v>
      </c>
      <c r="I4609">
        <v>1.0570999999999999</v>
      </c>
      <c r="J4609">
        <v>1.0570999999999999</v>
      </c>
      <c r="K4609">
        <v>1.0570999999999999</v>
      </c>
      <c r="L4609">
        <v>1.0570999999999999</v>
      </c>
    </row>
    <row r="4610" spans="1:12" x14ac:dyDescent="0.45">
      <c r="A4610" t="s">
        <v>2057</v>
      </c>
      <c r="B4610">
        <v>2017</v>
      </c>
      <c r="C4610" t="s">
        <v>2007</v>
      </c>
      <c r="D4610">
        <v>0.12280000000000001</v>
      </c>
      <c r="E4610">
        <v>0.12280000000000001</v>
      </c>
      <c r="F4610">
        <v>0.12280000000000001</v>
      </c>
      <c r="G4610">
        <v>0.12280000000000001</v>
      </c>
      <c r="H4610">
        <v>0.12280000000000001</v>
      </c>
      <c r="I4610">
        <v>0.12280000000000001</v>
      </c>
      <c r="J4610">
        <v>0.12280000000000001</v>
      </c>
      <c r="K4610">
        <v>0.12280000000000001</v>
      </c>
      <c r="L4610">
        <v>0.12280000000000001</v>
      </c>
    </row>
    <row r="4611" spans="1:12" x14ac:dyDescent="0.45">
      <c r="A4611" t="s">
        <v>2057</v>
      </c>
      <c r="B4611">
        <v>2017</v>
      </c>
      <c r="C4611" t="s">
        <v>2008</v>
      </c>
      <c r="D4611">
        <v>1.3126</v>
      </c>
      <c r="E4611">
        <v>1.3126</v>
      </c>
      <c r="F4611">
        <v>1.3126</v>
      </c>
      <c r="G4611">
        <v>1.3126</v>
      </c>
      <c r="H4611">
        <v>1.3126</v>
      </c>
      <c r="I4611">
        <v>1.3126</v>
      </c>
      <c r="J4611">
        <v>1.3126</v>
      </c>
      <c r="K4611">
        <v>1.3126</v>
      </c>
      <c r="L4611">
        <v>1.3126</v>
      </c>
    </row>
    <row r="4612" spans="1:12" x14ac:dyDescent="0.45">
      <c r="A4612" t="s">
        <v>2057</v>
      </c>
      <c r="B4612">
        <v>2017</v>
      </c>
      <c r="C4612" t="s">
        <v>2010</v>
      </c>
      <c r="D4612">
        <v>0.27779999999999999</v>
      </c>
      <c r="E4612">
        <v>0.27779999999999999</v>
      </c>
      <c r="F4612">
        <v>0.27779999999999999</v>
      </c>
      <c r="G4612">
        <v>0.27779999999999999</v>
      </c>
      <c r="H4612">
        <v>0.27779999999999999</v>
      </c>
      <c r="I4612">
        <v>0.27779999999999999</v>
      </c>
      <c r="J4612">
        <v>0.27779999999999999</v>
      </c>
      <c r="K4612">
        <v>0.27779999999999999</v>
      </c>
      <c r="L4612">
        <v>0.27779999999999999</v>
      </c>
    </row>
    <row r="4613" spans="1:12" x14ac:dyDescent="0.45">
      <c r="A4613" t="s">
        <v>2057</v>
      </c>
      <c r="B4613">
        <v>2017</v>
      </c>
      <c r="C4613" t="s">
        <v>2009</v>
      </c>
      <c r="D4613">
        <v>0.75960000000000005</v>
      </c>
      <c r="E4613">
        <v>0.75960000000000005</v>
      </c>
      <c r="F4613">
        <v>0.75960000000000005</v>
      </c>
      <c r="G4613">
        <v>0.75960000000000005</v>
      </c>
      <c r="H4613">
        <v>0.75960000000000005</v>
      </c>
      <c r="I4613">
        <v>0.75960000000000005</v>
      </c>
      <c r="J4613">
        <v>0.75960000000000005</v>
      </c>
      <c r="K4613">
        <v>0.75960000000000005</v>
      </c>
      <c r="L4613">
        <v>0.75960000000000005</v>
      </c>
    </row>
    <row r="4614" spans="1:12" x14ac:dyDescent="0.45">
      <c r="A4614" t="s">
        <v>2057</v>
      </c>
      <c r="B4614">
        <v>2017</v>
      </c>
      <c r="C4614" t="s">
        <v>2011</v>
      </c>
      <c r="D4614">
        <v>5.5300000000000002E-2</v>
      </c>
      <c r="E4614">
        <v>5.5300000000000002E-2</v>
      </c>
      <c r="F4614">
        <v>5.5300000000000002E-2</v>
      </c>
      <c r="G4614">
        <v>5.5300000000000002E-2</v>
      </c>
      <c r="H4614">
        <v>5.5300000000000002E-2</v>
      </c>
      <c r="I4614">
        <v>5.5300000000000002E-2</v>
      </c>
      <c r="J4614">
        <v>5.5300000000000002E-2</v>
      </c>
      <c r="K4614">
        <v>5.5300000000000002E-2</v>
      </c>
      <c r="L4614">
        <v>5.5300000000000002E-2</v>
      </c>
    </row>
    <row r="4615" spans="1:12" x14ac:dyDescent="0.45">
      <c r="A4615" t="s">
        <v>2058</v>
      </c>
      <c r="B4615">
        <v>2017</v>
      </c>
      <c r="C4615" t="s">
        <v>2007</v>
      </c>
      <c r="D4615">
        <v>8.3000000000000001E-3</v>
      </c>
      <c r="E4615">
        <v>8.3000000000000001E-3</v>
      </c>
      <c r="F4615">
        <v>8.3000000000000001E-3</v>
      </c>
      <c r="G4615">
        <v>8.3000000000000001E-3</v>
      </c>
      <c r="H4615">
        <v>8.3000000000000001E-3</v>
      </c>
      <c r="I4615">
        <v>8.3000000000000001E-3</v>
      </c>
      <c r="J4615">
        <v>8.3000000000000001E-3</v>
      </c>
      <c r="K4615">
        <v>8.3000000000000001E-3</v>
      </c>
      <c r="L4615">
        <v>8.3000000000000001E-3</v>
      </c>
    </row>
    <row r="4616" spans="1:12" x14ac:dyDescent="0.45">
      <c r="A4616" t="s">
        <v>2058</v>
      </c>
      <c r="B4616">
        <v>2017</v>
      </c>
      <c r="C4616" t="s">
        <v>2006</v>
      </c>
      <c r="D4616">
        <v>7.5800000000000006E-2</v>
      </c>
      <c r="E4616">
        <v>7.5800000000000006E-2</v>
      </c>
      <c r="F4616">
        <v>7.5800000000000006E-2</v>
      </c>
      <c r="G4616">
        <v>7.5800000000000006E-2</v>
      </c>
      <c r="H4616">
        <v>7.5800000000000006E-2</v>
      </c>
      <c r="I4616">
        <v>7.5800000000000006E-2</v>
      </c>
      <c r="J4616">
        <v>7.5800000000000006E-2</v>
      </c>
      <c r="K4616">
        <v>7.5800000000000006E-2</v>
      </c>
      <c r="L4616">
        <v>7.5800000000000006E-2</v>
      </c>
    </row>
    <row r="4617" spans="1:12" x14ac:dyDescent="0.45">
      <c r="A4617" t="s">
        <v>2058</v>
      </c>
      <c r="B4617">
        <v>2017</v>
      </c>
      <c r="C4617" t="s">
        <v>2010</v>
      </c>
      <c r="D4617">
        <v>1.89E-2</v>
      </c>
      <c r="E4617">
        <v>1.89E-2</v>
      </c>
      <c r="F4617">
        <v>1.89E-2</v>
      </c>
      <c r="G4617">
        <v>1.89E-2</v>
      </c>
      <c r="H4617">
        <v>1.89E-2</v>
      </c>
      <c r="I4617">
        <v>1.89E-2</v>
      </c>
      <c r="J4617">
        <v>1.89E-2</v>
      </c>
      <c r="K4617">
        <v>1.89E-2</v>
      </c>
      <c r="L4617">
        <v>1.89E-2</v>
      </c>
    </row>
    <row r="4618" spans="1:12" x14ac:dyDescent="0.45">
      <c r="A4618" t="s">
        <v>2058</v>
      </c>
      <c r="B4618">
        <v>2017</v>
      </c>
      <c r="C4618" t="s">
        <v>2005</v>
      </c>
      <c r="D4618">
        <v>0.30459999999999998</v>
      </c>
      <c r="E4618">
        <v>0.30459999999999998</v>
      </c>
      <c r="F4618">
        <v>0.30459999999999998</v>
      </c>
      <c r="G4618">
        <v>0.30459999999999998</v>
      </c>
      <c r="H4618">
        <v>0.30459999999999998</v>
      </c>
      <c r="I4618">
        <v>0.30459999999999998</v>
      </c>
      <c r="J4618">
        <v>0.30459999999999998</v>
      </c>
      <c r="K4618">
        <v>0.30459999999999998</v>
      </c>
      <c r="L4618">
        <v>0.30459999999999998</v>
      </c>
    </row>
    <row r="4619" spans="1:12" x14ac:dyDescent="0.45">
      <c r="A4619" t="s">
        <v>2058</v>
      </c>
      <c r="B4619">
        <v>2017</v>
      </c>
      <c r="C4619" t="s">
        <v>2011</v>
      </c>
      <c r="D4619">
        <v>3.8E-3</v>
      </c>
      <c r="E4619">
        <v>3.8E-3</v>
      </c>
      <c r="F4619">
        <v>3.8E-3</v>
      </c>
      <c r="G4619">
        <v>3.8E-3</v>
      </c>
      <c r="H4619">
        <v>3.8E-3</v>
      </c>
      <c r="I4619">
        <v>3.8E-3</v>
      </c>
      <c r="J4619">
        <v>3.8E-3</v>
      </c>
      <c r="K4619">
        <v>3.8E-3</v>
      </c>
      <c r="L4619">
        <v>3.8E-3</v>
      </c>
    </row>
    <row r="4620" spans="1:12" x14ac:dyDescent="0.45">
      <c r="A4620" t="s">
        <v>2058</v>
      </c>
      <c r="B4620">
        <v>2017</v>
      </c>
      <c r="C4620" t="s">
        <v>2009</v>
      </c>
      <c r="D4620">
        <v>0.10879999999999999</v>
      </c>
      <c r="E4620">
        <v>0.10879999999999999</v>
      </c>
      <c r="F4620">
        <v>0.10879999999999999</v>
      </c>
      <c r="G4620">
        <v>0.10879999999999999</v>
      </c>
      <c r="H4620">
        <v>0.10879999999999999</v>
      </c>
      <c r="I4620">
        <v>0.10879999999999999</v>
      </c>
      <c r="J4620">
        <v>0.10879999999999999</v>
      </c>
      <c r="K4620">
        <v>0.10879999999999999</v>
      </c>
      <c r="L4620">
        <v>0.10879999999999999</v>
      </c>
    </row>
    <row r="4621" spans="1:12" x14ac:dyDescent="0.45">
      <c r="A4621" t="s">
        <v>2058</v>
      </c>
      <c r="B4621">
        <v>2017</v>
      </c>
      <c r="C4621" t="s">
        <v>2008</v>
      </c>
      <c r="D4621">
        <v>8.9099999999999999E-2</v>
      </c>
      <c r="E4621">
        <v>8.9099999999999999E-2</v>
      </c>
      <c r="F4621">
        <v>8.9099999999999999E-2</v>
      </c>
      <c r="G4621">
        <v>8.9099999999999999E-2</v>
      </c>
      <c r="H4621">
        <v>8.9099999999999999E-2</v>
      </c>
      <c r="I4621">
        <v>8.9099999999999999E-2</v>
      </c>
      <c r="J4621">
        <v>8.9099999999999999E-2</v>
      </c>
      <c r="K4621">
        <v>8.9099999999999999E-2</v>
      </c>
      <c r="L4621">
        <v>8.9099999999999999E-2</v>
      </c>
    </row>
    <row r="4622" spans="1:12" x14ac:dyDescent="0.45">
      <c r="A4622" t="s">
        <v>2059</v>
      </c>
      <c r="B4622">
        <v>2017</v>
      </c>
      <c r="C4622" t="s">
        <v>2009</v>
      </c>
      <c r="D4622">
        <v>0.33850000000000002</v>
      </c>
      <c r="E4622">
        <v>0.33850000000000002</v>
      </c>
      <c r="F4622">
        <v>0.33850000000000002</v>
      </c>
      <c r="G4622">
        <v>0.33850000000000002</v>
      </c>
      <c r="H4622">
        <v>0.33850000000000002</v>
      </c>
      <c r="I4622">
        <v>0.33850000000000002</v>
      </c>
      <c r="J4622">
        <v>0.33850000000000002</v>
      </c>
      <c r="K4622">
        <v>0.33850000000000002</v>
      </c>
      <c r="L4622">
        <v>0.33850000000000002</v>
      </c>
    </row>
    <row r="4623" spans="1:12" x14ac:dyDescent="0.45">
      <c r="A4623" t="s">
        <v>2059</v>
      </c>
      <c r="B4623">
        <v>2017</v>
      </c>
      <c r="C4623" t="s">
        <v>2008</v>
      </c>
      <c r="D4623">
        <v>0.32600000000000001</v>
      </c>
      <c r="E4623">
        <v>0.32600000000000001</v>
      </c>
      <c r="F4623">
        <v>0.32600000000000001</v>
      </c>
      <c r="G4623">
        <v>0.32600000000000001</v>
      </c>
      <c r="H4623">
        <v>0.32600000000000001</v>
      </c>
      <c r="I4623">
        <v>0.32600000000000001</v>
      </c>
      <c r="J4623">
        <v>0.32600000000000001</v>
      </c>
      <c r="K4623">
        <v>0.32600000000000001</v>
      </c>
      <c r="L4623">
        <v>0.32600000000000001</v>
      </c>
    </row>
    <row r="4624" spans="1:12" x14ac:dyDescent="0.45">
      <c r="A4624" t="s">
        <v>2059</v>
      </c>
      <c r="B4624">
        <v>2017</v>
      </c>
      <c r="C4624" t="s">
        <v>2010</v>
      </c>
      <c r="D4624">
        <v>6.9000000000000006E-2</v>
      </c>
      <c r="E4624">
        <v>6.9000000000000006E-2</v>
      </c>
      <c r="F4624">
        <v>6.9000000000000006E-2</v>
      </c>
      <c r="G4624">
        <v>6.9000000000000006E-2</v>
      </c>
      <c r="H4624">
        <v>6.9000000000000006E-2</v>
      </c>
      <c r="I4624">
        <v>6.9000000000000006E-2</v>
      </c>
      <c r="J4624">
        <v>6.9000000000000006E-2</v>
      </c>
      <c r="K4624">
        <v>6.9000000000000006E-2</v>
      </c>
      <c r="L4624">
        <v>6.9000000000000006E-2</v>
      </c>
    </row>
    <row r="4625" spans="1:12" x14ac:dyDescent="0.45">
      <c r="A4625" t="s">
        <v>2059</v>
      </c>
      <c r="B4625">
        <v>2017</v>
      </c>
      <c r="C4625" t="s">
        <v>2005</v>
      </c>
      <c r="D4625">
        <v>1.089</v>
      </c>
      <c r="E4625">
        <v>1.089</v>
      </c>
      <c r="F4625">
        <v>1.089</v>
      </c>
      <c r="G4625">
        <v>1.089</v>
      </c>
      <c r="H4625">
        <v>1.089</v>
      </c>
      <c r="I4625">
        <v>1.089</v>
      </c>
      <c r="J4625">
        <v>1.089</v>
      </c>
      <c r="K4625">
        <v>1.089</v>
      </c>
      <c r="L4625">
        <v>1.089</v>
      </c>
    </row>
    <row r="4626" spans="1:12" x14ac:dyDescent="0.45">
      <c r="A4626" t="s">
        <v>2059</v>
      </c>
      <c r="B4626">
        <v>2017</v>
      </c>
      <c r="C4626" t="s">
        <v>2011</v>
      </c>
      <c r="D4626">
        <v>1.37E-2</v>
      </c>
      <c r="E4626">
        <v>1.37E-2</v>
      </c>
      <c r="F4626">
        <v>1.37E-2</v>
      </c>
      <c r="G4626">
        <v>1.37E-2</v>
      </c>
      <c r="H4626">
        <v>1.37E-2</v>
      </c>
      <c r="I4626">
        <v>1.37E-2</v>
      </c>
      <c r="J4626">
        <v>1.37E-2</v>
      </c>
      <c r="K4626">
        <v>1.37E-2</v>
      </c>
      <c r="L4626">
        <v>1.37E-2</v>
      </c>
    </row>
    <row r="4627" spans="1:12" x14ac:dyDescent="0.45">
      <c r="A4627" t="s">
        <v>2059</v>
      </c>
      <c r="B4627">
        <v>2017</v>
      </c>
      <c r="C4627" t="s">
        <v>2006</v>
      </c>
      <c r="D4627">
        <v>0.31119999999999998</v>
      </c>
      <c r="E4627">
        <v>0.31119999999999998</v>
      </c>
      <c r="F4627">
        <v>0.31119999999999998</v>
      </c>
      <c r="G4627">
        <v>0.31119999999999998</v>
      </c>
      <c r="H4627">
        <v>0.31119999999999998</v>
      </c>
      <c r="I4627">
        <v>0.31119999999999998</v>
      </c>
      <c r="J4627">
        <v>0.31119999999999998</v>
      </c>
      <c r="K4627">
        <v>0.31119999999999998</v>
      </c>
      <c r="L4627">
        <v>0.31119999999999998</v>
      </c>
    </row>
    <row r="4628" spans="1:12" x14ac:dyDescent="0.45">
      <c r="A4628" t="s">
        <v>2059</v>
      </c>
      <c r="B4628">
        <v>2017</v>
      </c>
      <c r="C4628" t="s">
        <v>2007</v>
      </c>
      <c r="D4628">
        <v>3.0499999999999999E-2</v>
      </c>
      <c r="E4628">
        <v>3.0499999999999999E-2</v>
      </c>
      <c r="F4628">
        <v>3.0499999999999999E-2</v>
      </c>
      <c r="G4628">
        <v>3.0499999999999999E-2</v>
      </c>
      <c r="H4628">
        <v>3.0499999999999999E-2</v>
      </c>
      <c r="I4628">
        <v>3.0499999999999999E-2</v>
      </c>
      <c r="J4628">
        <v>3.0499999999999999E-2</v>
      </c>
      <c r="K4628">
        <v>3.0499999999999999E-2</v>
      </c>
      <c r="L4628">
        <v>3.0499999999999999E-2</v>
      </c>
    </row>
    <row r="4629" spans="1:12" x14ac:dyDescent="0.45">
      <c r="A4629" t="s">
        <v>2060</v>
      </c>
      <c r="B4629">
        <v>2017</v>
      </c>
      <c r="C4629" t="s">
        <v>2008</v>
      </c>
      <c r="D4629">
        <v>1.0659000000000001</v>
      </c>
      <c r="E4629">
        <v>1.0659000000000001</v>
      </c>
      <c r="F4629">
        <v>1.0659000000000001</v>
      </c>
      <c r="G4629">
        <v>1.0659000000000001</v>
      </c>
      <c r="H4629">
        <v>1.0659000000000001</v>
      </c>
      <c r="I4629">
        <v>1.0659000000000001</v>
      </c>
      <c r="J4629">
        <v>1.0659000000000001</v>
      </c>
      <c r="K4629">
        <v>1.0659000000000001</v>
      </c>
      <c r="L4629">
        <v>1.0659000000000001</v>
      </c>
    </row>
    <row r="4630" spans="1:12" x14ac:dyDescent="0.45">
      <c r="A4630" t="s">
        <v>2060</v>
      </c>
      <c r="B4630">
        <v>2017</v>
      </c>
      <c r="C4630" t="s">
        <v>2011</v>
      </c>
      <c r="D4630">
        <v>4.4900000000000002E-2</v>
      </c>
      <c r="E4630">
        <v>4.4900000000000002E-2</v>
      </c>
      <c r="F4630">
        <v>4.4900000000000002E-2</v>
      </c>
      <c r="G4630">
        <v>4.4900000000000002E-2</v>
      </c>
      <c r="H4630">
        <v>4.4900000000000002E-2</v>
      </c>
      <c r="I4630">
        <v>4.4900000000000002E-2</v>
      </c>
      <c r="J4630">
        <v>4.4900000000000002E-2</v>
      </c>
      <c r="K4630">
        <v>4.4900000000000002E-2</v>
      </c>
      <c r="L4630">
        <v>4.4900000000000002E-2</v>
      </c>
    </row>
    <row r="4631" spans="1:12" x14ac:dyDescent="0.45">
      <c r="A4631" t="s">
        <v>2060</v>
      </c>
      <c r="B4631">
        <v>2017</v>
      </c>
      <c r="C4631" t="s">
        <v>2007</v>
      </c>
      <c r="D4631">
        <v>9.98E-2</v>
      </c>
      <c r="E4631">
        <v>9.98E-2</v>
      </c>
      <c r="F4631">
        <v>9.98E-2</v>
      </c>
      <c r="G4631">
        <v>9.98E-2</v>
      </c>
      <c r="H4631">
        <v>9.98E-2</v>
      </c>
      <c r="I4631">
        <v>9.98E-2</v>
      </c>
      <c r="J4631">
        <v>9.98E-2</v>
      </c>
      <c r="K4631">
        <v>9.98E-2</v>
      </c>
      <c r="L4631">
        <v>9.98E-2</v>
      </c>
    </row>
    <row r="4632" spans="1:12" x14ac:dyDescent="0.45">
      <c r="A4632" t="s">
        <v>2060</v>
      </c>
      <c r="B4632">
        <v>2017</v>
      </c>
      <c r="C4632" t="s">
        <v>2009</v>
      </c>
      <c r="D4632">
        <v>1.0245</v>
      </c>
      <c r="E4632">
        <v>1.0245</v>
      </c>
      <c r="F4632">
        <v>1.0245</v>
      </c>
      <c r="G4632">
        <v>1.0245</v>
      </c>
      <c r="H4632">
        <v>1.0245</v>
      </c>
      <c r="I4632">
        <v>1.0245</v>
      </c>
      <c r="J4632">
        <v>1.0245</v>
      </c>
      <c r="K4632">
        <v>1.0245</v>
      </c>
      <c r="L4632">
        <v>1.0245</v>
      </c>
    </row>
    <row r="4633" spans="1:12" x14ac:dyDescent="0.45">
      <c r="A4633" t="s">
        <v>2060</v>
      </c>
      <c r="B4633">
        <v>2017</v>
      </c>
      <c r="C4633" t="s">
        <v>2010</v>
      </c>
      <c r="D4633">
        <v>0.22559999999999999</v>
      </c>
      <c r="E4633">
        <v>0.22559999999999999</v>
      </c>
      <c r="F4633">
        <v>0.22559999999999999</v>
      </c>
      <c r="G4633">
        <v>0.22559999999999999</v>
      </c>
      <c r="H4633">
        <v>0.22559999999999999</v>
      </c>
      <c r="I4633">
        <v>0.22559999999999999</v>
      </c>
      <c r="J4633">
        <v>0.22559999999999999</v>
      </c>
      <c r="K4633">
        <v>0.22559999999999999</v>
      </c>
      <c r="L4633">
        <v>0.22559999999999999</v>
      </c>
    </row>
    <row r="4634" spans="1:12" x14ac:dyDescent="0.45">
      <c r="A4634" t="s">
        <v>2060</v>
      </c>
      <c r="B4634">
        <v>2017</v>
      </c>
      <c r="C4634" t="s">
        <v>2006</v>
      </c>
      <c r="D4634">
        <v>1.0093000000000001</v>
      </c>
      <c r="E4634">
        <v>1.0093000000000001</v>
      </c>
      <c r="F4634">
        <v>1.0093000000000001</v>
      </c>
      <c r="G4634">
        <v>1.0093000000000001</v>
      </c>
      <c r="H4634">
        <v>1.0093000000000001</v>
      </c>
      <c r="I4634">
        <v>1.0093000000000001</v>
      </c>
      <c r="J4634">
        <v>1.0093000000000001</v>
      </c>
      <c r="K4634">
        <v>1.0093000000000001</v>
      </c>
      <c r="L4634">
        <v>1.0093000000000001</v>
      </c>
    </row>
    <row r="4635" spans="1:12" x14ac:dyDescent="0.45">
      <c r="A4635" t="s">
        <v>2060</v>
      </c>
      <c r="B4635">
        <v>2017</v>
      </c>
      <c r="C4635" t="s">
        <v>2005</v>
      </c>
      <c r="D4635">
        <v>3.4699</v>
      </c>
      <c r="E4635">
        <v>3.4699</v>
      </c>
      <c r="F4635">
        <v>3.4699</v>
      </c>
      <c r="G4635">
        <v>3.4699</v>
      </c>
      <c r="H4635">
        <v>3.4699</v>
      </c>
      <c r="I4635">
        <v>3.4699</v>
      </c>
      <c r="J4635">
        <v>3.4699</v>
      </c>
      <c r="K4635">
        <v>3.4699</v>
      </c>
      <c r="L4635">
        <v>3.4699</v>
      </c>
    </row>
    <row r="4636" spans="1:12" x14ac:dyDescent="0.45">
      <c r="A4636" t="s">
        <v>2061</v>
      </c>
      <c r="B4636">
        <v>2017</v>
      </c>
      <c r="C4636" t="s">
        <v>2005</v>
      </c>
      <c r="D4636">
        <v>0.35899999999999999</v>
      </c>
      <c r="E4636">
        <v>0.35899999999999999</v>
      </c>
      <c r="F4636">
        <v>0.35899999999999999</v>
      </c>
      <c r="G4636">
        <v>0.35899999999999999</v>
      </c>
      <c r="H4636">
        <v>0.35899999999999999</v>
      </c>
      <c r="I4636">
        <v>0.35899999999999999</v>
      </c>
      <c r="J4636">
        <v>0.35899999999999999</v>
      </c>
      <c r="K4636">
        <v>0.35899999999999999</v>
      </c>
      <c r="L4636">
        <v>0.35899999999999999</v>
      </c>
    </row>
    <row r="4637" spans="1:12" x14ac:dyDescent="0.45">
      <c r="A4637" t="s">
        <v>2061</v>
      </c>
      <c r="B4637">
        <v>2017</v>
      </c>
      <c r="C4637" t="s">
        <v>2011</v>
      </c>
      <c r="D4637">
        <v>4.0000000000000001E-3</v>
      </c>
      <c r="E4637">
        <v>4.0000000000000001E-3</v>
      </c>
      <c r="F4637">
        <v>4.0000000000000001E-3</v>
      </c>
      <c r="G4637">
        <v>4.0000000000000001E-3</v>
      </c>
      <c r="H4637">
        <v>4.0000000000000001E-3</v>
      </c>
      <c r="I4637">
        <v>4.0000000000000001E-3</v>
      </c>
      <c r="J4637">
        <v>4.0000000000000001E-3</v>
      </c>
      <c r="K4637">
        <v>4.0000000000000001E-3</v>
      </c>
      <c r="L4637">
        <v>4.0000000000000001E-3</v>
      </c>
    </row>
    <row r="4638" spans="1:12" x14ac:dyDescent="0.45">
      <c r="A4638" t="s">
        <v>2061</v>
      </c>
      <c r="B4638">
        <v>2017</v>
      </c>
      <c r="C4638" t="s">
        <v>2008</v>
      </c>
      <c r="D4638">
        <v>9.5100000000000004E-2</v>
      </c>
      <c r="E4638">
        <v>9.5100000000000004E-2</v>
      </c>
      <c r="F4638">
        <v>9.5100000000000004E-2</v>
      </c>
      <c r="G4638">
        <v>9.5100000000000004E-2</v>
      </c>
      <c r="H4638">
        <v>9.5100000000000004E-2</v>
      </c>
      <c r="I4638">
        <v>9.5100000000000004E-2</v>
      </c>
      <c r="J4638">
        <v>9.5100000000000004E-2</v>
      </c>
      <c r="K4638">
        <v>9.5100000000000004E-2</v>
      </c>
      <c r="L4638">
        <v>9.5100000000000004E-2</v>
      </c>
    </row>
    <row r="4639" spans="1:12" x14ac:dyDescent="0.45">
      <c r="A4639" t="s">
        <v>2061</v>
      </c>
      <c r="B4639">
        <v>2017</v>
      </c>
      <c r="C4639" t="s">
        <v>2007</v>
      </c>
      <c r="D4639">
        <v>8.8999999999999999E-3</v>
      </c>
      <c r="E4639">
        <v>8.8999999999999999E-3</v>
      </c>
      <c r="F4639">
        <v>8.8999999999999999E-3</v>
      </c>
      <c r="G4639">
        <v>8.8999999999999999E-3</v>
      </c>
      <c r="H4639">
        <v>8.8999999999999999E-3</v>
      </c>
      <c r="I4639">
        <v>8.8999999999999999E-3</v>
      </c>
      <c r="J4639">
        <v>8.8999999999999999E-3</v>
      </c>
      <c r="K4639">
        <v>8.8999999999999999E-3</v>
      </c>
      <c r="L4639">
        <v>8.8999999999999999E-3</v>
      </c>
    </row>
    <row r="4640" spans="1:12" x14ac:dyDescent="0.45">
      <c r="A4640" t="s">
        <v>2061</v>
      </c>
      <c r="B4640">
        <v>2017</v>
      </c>
      <c r="C4640" t="s">
        <v>2010</v>
      </c>
      <c r="D4640">
        <v>2.01E-2</v>
      </c>
      <c r="E4640">
        <v>2.01E-2</v>
      </c>
      <c r="F4640">
        <v>2.01E-2</v>
      </c>
      <c r="G4640">
        <v>2.01E-2</v>
      </c>
      <c r="H4640">
        <v>2.01E-2</v>
      </c>
      <c r="I4640">
        <v>2.01E-2</v>
      </c>
      <c r="J4640">
        <v>2.01E-2</v>
      </c>
      <c r="K4640">
        <v>2.01E-2</v>
      </c>
      <c r="L4640">
        <v>2.01E-2</v>
      </c>
    </row>
    <row r="4641" spans="1:12" x14ac:dyDescent="0.45">
      <c r="A4641" t="s">
        <v>2061</v>
      </c>
      <c r="B4641">
        <v>2017</v>
      </c>
      <c r="C4641" t="s">
        <v>2006</v>
      </c>
      <c r="D4641">
        <v>0.14410000000000001</v>
      </c>
      <c r="E4641">
        <v>0.14410000000000001</v>
      </c>
      <c r="F4641">
        <v>0.14410000000000001</v>
      </c>
      <c r="G4641">
        <v>0.14410000000000001</v>
      </c>
      <c r="H4641">
        <v>0.14410000000000001</v>
      </c>
      <c r="I4641">
        <v>0.14410000000000001</v>
      </c>
      <c r="J4641">
        <v>0.14410000000000001</v>
      </c>
      <c r="K4641">
        <v>0.14410000000000001</v>
      </c>
      <c r="L4641">
        <v>0.14410000000000001</v>
      </c>
    </row>
    <row r="4642" spans="1:12" x14ac:dyDescent="0.45">
      <c r="A4642" t="s">
        <v>2061</v>
      </c>
      <c r="B4642">
        <v>2017</v>
      </c>
      <c r="C4642" t="s">
        <v>2009</v>
      </c>
      <c r="D4642">
        <v>8.6800000000000002E-2</v>
      </c>
      <c r="E4642">
        <v>8.6800000000000002E-2</v>
      </c>
      <c r="F4642">
        <v>8.6800000000000002E-2</v>
      </c>
      <c r="G4642">
        <v>8.6800000000000002E-2</v>
      </c>
      <c r="H4642">
        <v>8.6800000000000002E-2</v>
      </c>
      <c r="I4642">
        <v>8.6800000000000002E-2</v>
      </c>
      <c r="J4642">
        <v>8.6800000000000002E-2</v>
      </c>
      <c r="K4642">
        <v>8.6800000000000002E-2</v>
      </c>
      <c r="L4642">
        <v>8.6800000000000002E-2</v>
      </c>
    </row>
    <row r="4643" spans="1:12" x14ac:dyDescent="0.45">
      <c r="A4643" t="s">
        <v>2004</v>
      </c>
      <c r="B4643">
        <v>2018</v>
      </c>
      <c r="C4643" t="s">
        <v>2008</v>
      </c>
      <c r="D4643">
        <v>0.89080000000000004</v>
      </c>
      <c r="E4643">
        <v>0.89080000000000004</v>
      </c>
      <c r="F4643">
        <v>0.89080000000000004</v>
      </c>
      <c r="G4643">
        <v>0.89080000000000004</v>
      </c>
      <c r="H4643">
        <v>0.89080000000000004</v>
      </c>
      <c r="I4643">
        <v>0.89080000000000004</v>
      </c>
      <c r="J4643">
        <v>0.89080000000000004</v>
      </c>
      <c r="K4643">
        <v>0.89080000000000004</v>
      </c>
      <c r="L4643">
        <v>0.89080000000000004</v>
      </c>
    </row>
    <row r="4644" spans="1:12" x14ac:dyDescent="0.45">
      <c r="A4644" t="s">
        <v>2004</v>
      </c>
      <c r="B4644">
        <v>2018</v>
      </c>
      <c r="C4644" t="s">
        <v>2011</v>
      </c>
      <c r="D4644">
        <v>3.5299999999999998E-2</v>
      </c>
      <c r="E4644">
        <v>3.5299999999999998E-2</v>
      </c>
      <c r="F4644">
        <v>3.5299999999999998E-2</v>
      </c>
      <c r="G4644">
        <v>3.5299999999999998E-2</v>
      </c>
      <c r="H4644">
        <v>3.5299999999999998E-2</v>
      </c>
      <c r="I4644">
        <v>3.5299999999999998E-2</v>
      </c>
      <c r="J4644">
        <v>3.5299999999999998E-2</v>
      </c>
      <c r="K4644">
        <v>3.5299999999999998E-2</v>
      </c>
      <c r="L4644">
        <v>3.5299999999999998E-2</v>
      </c>
    </row>
    <row r="4645" spans="1:12" x14ac:dyDescent="0.45">
      <c r="A4645" t="s">
        <v>2004</v>
      </c>
      <c r="B4645">
        <v>2018</v>
      </c>
      <c r="C4645" t="s">
        <v>2006</v>
      </c>
      <c r="D4645">
        <v>1.0137</v>
      </c>
      <c r="E4645">
        <v>1.0137</v>
      </c>
      <c r="F4645">
        <v>1.0137</v>
      </c>
      <c r="G4645">
        <v>1.0137</v>
      </c>
      <c r="H4645">
        <v>1.0137</v>
      </c>
      <c r="I4645">
        <v>1.0137</v>
      </c>
      <c r="J4645">
        <v>1.0137</v>
      </c>
      <c r="K4645">
        <v>1.0137</v>
      </c>
      <c r="L4645">
        <v>1.0137</v>
      </c>
    </row>
    <row r="4646" spans="1:12" x14ac:dyDescent="0.45">
      <c r="A4646" t="s">
        <v>2004</v>
      </c>
      <c r="B4646">
        <v>2018</v>
      </c>
      <c r="C4646" t="s">
        <v>2005</v>
      </c>
      <c r="D4646">
        <v>3.1602999999999999</v>
      </c>
      <c r="E4646">
        <v>3.1602999999999999</v>
      </c>
      <c r="F4646">
        <v>3.1602999999999999</v>
      </c>
      <c r="G4646">
        <v>3.1602999999999999</v>
      </c>
      <c r="H4646">
        <v>3.1602999999999999</v>
      </c>
      <c r="I4646">
        <v>3.1602999999999999</v>
      </c>
      <c r="J4646">
        <v>3.1602999999999999</v>
      </c>
      <c r="K4646">
        <v>3.1602999999999999</v>
      </c>
      <c r="L4646">
        <v>3.1602999999999999</v>
      </c>
    </row>
    <row r="4647" spans="1:12" x14ac:dyDescent="0.45">
      <c r="A4647" t="s">
        <v>2004</v>
      </c>
      <c r="B4647">
        <v>2018</v>
      </c>
      <c r="C4647" t="s">
        <v>2010</v>
      </c>
      <c r="D4647">
        <v>0.1782</v>
      </c>
      <c r="E4647">
        <v>0.1782</v>
      </c>
      <c r="F4647">
        <v>0.1782</v>
      </c>
      <c r="G4647">
        <v>0.1782</v>
      </c>
      <c r="H4647">
        <v>0.1782</v>
      </c>
      <c r="I4647">
        <v>0.1782</v>
      </c>
      <c r="J4647">
        <v>0.1782</v>
      </c>
      <c r="K4647">
        <v>0.1782</v>
      </c>
      <c r="L4647">
        <v>0.1782</v>
      </c>
    </row>
    <row r="4648" spans="1:12" x14ac:dyDescent="0.45">
      <c r="A4648" t="s">
        <v>2004</v>
      </c>
      <c r="B4648">
        <v>2018</v>
      </c>
      <c r="C4648" t="s">
        <v>2009</v>
      </c>
      <c r="D4648">
        <v>0.96220000000000006</v>
      </c>
      <c r="E4648">
        <v>0.96220000000000006</v>
      </c>
      <c r="F4648">
        <v>0.96220000000000006</v>
      </c>
      <c r="G4648">
        <v>0.96220000000000006</v>
      </c>
      <c r="H4648">
        <v>0.96220000000000006</v>
      </c>
      <c r="I4648">
        <v>0.96220000000000006</v>
      </c>
      <c r="J4648">
        <v>0.96220000000000006</v>
      </c>
      <c r="K4648">
        <v>0.96220000000000006</v>
      </c>
      <c r="L4648">
        <v>0.96220000000000006</v>
      </c>
    </row>
    <row r="4649" spans="1:12" x14ac:dyDescent="0.45">
      <c r="A4649" t="s">
        <v>2004</v>
      </c>
      <c r="B4649">
        <v>2018</v>
      </c>
      <c r="C4649" t="s">
        <v>2007</v>
      </c>
      <c r="D4649">
        <v>8.0100000000000005E-2</v>
      </c>
      <c r="E4649">
        <v>8.0100000000000005E-2</v>
      </c>
      <c r="F4649">
        <v>8.0100000000000005E-2</v>
      </c>
      <c r="G4649">
        <v>8.0100000000000005E-2</v>
      </c>
      <c r="H4649">
        <v>8.0100000000000005E-2</v>
      </c>
      <c r="I4649">
        <v>8.0100000000000005E-2</v>
      </c>
      <c r="J4649">
        <v>8.0100000000000005E-2</v>
      </c>
      <c r="K4649">
        <v>8.0100000000000005E-2</v>
      </c>
      <c r="L4649">
        <v>8.0100000000000005E-2</v>
      </c>
    </row>
    <row r="4650" spans="1:12" x14ac:dyDescent="0.45">
      <c r="A4650" t="s">
        <v>2012</v>
      </c>
      <c r="B4650">
        <v>2018</v>
      </c>
      <c r="C4650" t="s">
        <v>2005</v>
      </c>
      <c r="D4650">
        <v>0.4078</v>
      </c>
      <c r="E4650">
        <v>0.4078</v>
      </c>
      <c r="F4650">
        <v>0.4078</v>
      </c>
      <c r="G4650">
        <v>0.4078</v>
      </c>
      <c r="H4650">
        <v>0.4078</v>
      </c>
      <c r="I4650">
        <v>0.4078</v>
      </c>
      <c r="J4650">
        <v>0.4078</v>
      </c>
      <c r="K4650">
        <v>0.4078</v>
      </c>
      <c r="L4650">
        <v>0.4078</v>
      </c>
    </row>
    <row r="4651" spans="1:12" x14ac:dyDescent="0.45">
      <c r="A4651" t="s">
        <v>2012</v>
      </c>
      <c r="B4651">
        <v>2018</v>
      </c>
      <c r="C4651" t="s">
        <v>2009</v>
      </c>
      <c r="D4651">
        <v>0.1242</v>
      </c>
      <c r="E4651">
        <v>0.1242</v>
      </c>
      <c r="F4651">
        <v>0.1242</v>
      </c>
      <c r="G4651">
        <v>0.1242</v>
      </c>
      <c r="H4651">
        <v>0.1242</v>
      </c>
      <c r="I4651">
        <v>0.1242</v>
      </c>
      <c r="J4651">
        <v>0.1242</v>
      </c>
      <c r="K4651">
        <v>0.1242</v>
      </c>
      <c r="L4651">
        <v>0.1242</v>
      </c>
    </row>
    <row r="4652" spans="1:12" x14ac:dyDescent="0.45">
      <c r="A4652" t="s">
        <v>2012</v>
      </c>
      <c r="B4652">
        <v>2018</v>
      </c>
      <c r="C4652" t="s">
        <v>2008</v>
      </c>
      <c r="D4652">
        <v>0.14349999999999999</v>
      </c>
      <c r="E4652">
        <v>0.14349999999999999</v>
      </c>
      <c r="F4652">
        <v>0.14349999999999999</v>
      </c>
      <c r="G4652">
        <v>0.14349999999999999</v>
      </c>
      <c r="H4652">
        <v>0.14349999999999999</v>
      </c>
      <c r="I4652">
        <v>0.14349999999999999</v>
      </c>
      <c r="J4652">
        <v>0.14349999999999999</v>
      </c>
      <c r="K4652">
        <v>0.14349999999999999</v>
      </c>
      <c r="L4652">
        <v>0.14349999999999999</v>
      </c>
    </row>
    <row r="4653" spans="1:12" x14ac:dyDescent="0.45">
      <c r="A4653" t="s">
        <v>2012</v>
      </c>
      <c r="B4653">
        <v>2018</v>
      </c>
      <c r="C4653" t="s">
        <v>2007</v>
      </c>
      <c r="D4653">
        <v>1.29E-2</v>
      </c>
      <c r="E4653">
        <v>1.29E-2</v>
      </c>
      <c r="F4653">
        <v>1.29E-2</v>
      </c>
      <c r="G4653">
        <v>1.29E-2</v>
      </c>
      <c r="H4653">
        <v>1.29E-2</v>
      </c>
      <c r="I4653">
        <v>1.29E-2</v>
      </c>
      <c r="J4653">
        <v>1.29E-2</v>
      </c>
      <c r="K4653">
        <v>1.29E-2</v>
      </c>
      <c r="L4653">
        <v>1.29E-2</v>
      </c>
    </row>
    <row r="4654" spans="1:12" x14ac:dyDescent="0.45">
      <c r="A4654" t="s">
        <v>2012</v>
      </c>
      <c r="B4654">
        <v>2018</v>
      </c>
      <c r="C4654" t="s">
        <v>2010</v>
      </c>
      <c r="D4654">
        <v>2.87E-2</v>
      </c>
      <c r="E4654">
        <v>2.87E-2</v>
      </c>
      <c r="F4654">
        <v>2.87E-2</v>
      </c>
      <c r="G4654">
        <v>2.87E-2</v>
      </c>
      <c r="H4654">
        <v>2.87E-2</v>
      </c>
      <c r="I4654">
        <v>2.87E-2</v>
      </c>
      <c r="J4654">
        <v>2.87E-2</v>
      </c>
      <c r="K4654">
        <v>2.87E-2</v>
      </c>
      <c r="L4654">
        <v>2.87E-2</v>
      </c>
    </row>
    <row r="4655" spans="1:12" x14ac:dyDescent="0.45">
      <c r="A4655" t="s">
        <v>2012</v>
      </c>
      <c r="B4655">
        <v>2018</v>
      </c>
      <c r="C4655" t="s">
        <v>2011</v>
      </c>
      <c r="D4655">
        <v>5.7000000000000002E-3</v>
      </c>
      <c r="E4655">
        <v>5.7000000000000002E-3</v>
      </c>
      <c r="F4655">
        <v>5.7000000000000002E-3</v>
      </c>
      <c r="G4655">
        <v>5.7000000000000002E-3</v>
      </c>
      <c r="H4655">
        <v>5.7000000000000002E-3</v>
      </c>
      <c r="I4655">
        <v>5.7000000000000002E-3</v>
      </c>
      <c r="J4655">
        <v>5.7000000000000002E-3</v>
      </c>
      <c r="K4655">
        <v>5.7000000000000002E-3</v>
      </c>
      <c r="L4655">
        <v>5.7000000000000002E-3</v>
      </c>
    </row>
    <row r="4656" spans="1:12" x14ac:dyDescent="0.45">
      <c r="A4656" t="s">
        <v>2012</v>
      </c>
      <c r="B4656">
        <v>2018</v>
      </c>
      <c r="C4656" t="s">
        <v>2006</v>
      </c>
      <c r="D4656">
        <v>9.2899999999999996E-2</v>
      </c>
      <c r="E4656">
        <v>9.2899999999999996E-2</v>
      </c>
      <c r="F4656">
        <v>9.2899999999999996E-2</v>
      </c>
      <c r="G4656">
        <v>9.2899999999999996E-2</v>
      </c>
      <c r="H4656">
        <v>9.2899999999999996E-2</v>
      </c>
      <c r="I4656">
        <v>9.2899999999999996E-2</v>
      </c>
      <c r="J4656">
        <v>9.2899999999999996E-2</v>
      </c>
      <c r="K4656">
        <v>9.2899999999999996E-2</v>
      </c>
      <c r="L4656">
        <v>9.2899999999999996E-2</v>
      </c>
    </row>
    <row r="4657" spans="1:12" x14ac:dyDescent="0.45">
      <c r="A4657" t="s">
        <v>2013</v>
      </c>
      <c r="B4657">
        <v>2018</v>
      </c>
      <c r="C4657" t="s">
        <v>2010</v>
      </c>
      <c r="D4657">
        <v>0.30549999999999999</v>
      </c>
      <c r="E4657">
        <v>0.30549999999999999</v>
      </c>
      <c r="F4657">
        <v>0.30549999999999999</v>
      </c>
      <c r="G4657">
        <v>0.30549999999999999</v>
      </c>
      <c r="H4657">
        <v>0.30549999999999999</v>
      </c>
      <c r="I4657">
        <v>0.30549999999999999</v>
      </c>
      <c r="J4657">
        <v>0.30549999999999999</v>
      </c>
      <c r="K4657">
        <v>0.30549999999999999</v>
      </c>
      <c r="L4657">
        <v>0.30549999999999999</v>
      </c>
    </row>
    <row r="4658" spans="1:12" x14ac:dyDescent="0.45">
      <c r="A4658" t="s">
        <v>2013</v>
      </c>
      <c r="B4658">
        <v>2018</v>
      </c>
      <c r="C4658" t="s">
        <v>2006</v>
      </c>
      <c r="D4658">
        <v>1.0869</v>
      </c>
      <c r="E4658">
        <v>1.0869</v>
      </c>
      <c r="F4658">
        <v>1.0869</v>
      </c>
      <c r="G4658">
        <v>1.0869</v>
      </c>
      <c r="H4658">
        <v>1.0869</v>
      </c>
      <c r="I4658">
        <v>1.0869</v>
      </c>
      <c r="J4658">
        <v>1.0869</v>
      </c>
      <c r="K4658">
        <v>1.0869</v>
      </c>
      <c r="L4658">
        <v>1.0869</v>
      </c>
    </row>
    <row r="4659" spans="1:12" x14ac:dyDescent="0.45">
      <c r="A4659" t="s">
        <v>2013</v>
      </c>
      <c r="B4659">
        <v>2018</v>
      </c>
      <c r="C4659" t="s">
        <v>2011</v>
      </c>
      <c r="D4659">
        <v>6.0499999999999998E-2</v>
      </c>
      <c r="E4659">
        <v>6.0499999999999998E-2</v>
      </c>
      <c r="F4659">
        <v>6.0499999999999998E-2</v>
      </c>
      <c r="G4659">
        <v>6.0499999999999998E-2</v>
      </c>
      <c r="H4659">
        <v>6.0499999999999998E-2</v>
      </c>
      <c r="I4659">
        <v>6.0499999999999998E-2</v>
      </c>
      <c r="J4659">
        <v>6.0499999999999998E-2</v>
      </c>
      <c r="K4659">
        <v>6.0499999999999998E-2</v>
      </c>
      <c r="L4659">
        <v>6.0499999999999998E-2</v>
      </c>
    </row>
    <row r="4660" spans="1:12" x14ac:dyDescent="0.45">
      <c r="A4660" t="s">
        <v>2013</v>
      </c>
      <c r="B4660">
        <v>2018</v>
      </c>
      <c r="C4660" t="s">
        <v>2009</v>
      </c>
      <c r="D4660">
        <v>1.2544</v>
      </c>
      <c r="E4660">
        <v>1.2544</v>
      </c>
      <c r="F4660">
        <v>1.2544</v>
      </c>
      <c r="G4660">
        <v>1.2544</v>
      </c>
      <c r="H4660">
        <v>1.2544</v>
      </c>
      <c r="I4660">
        <v>1.2544</v>
      </c>
      <c r="J4660">
        <v>1.2544</v>
      </c>
      <c r="K4660">
        <v>1.2544</v>
      </c>
      <c r="L4660">
        <v>1.2544</v>
      </c>
    </row>
    <row r="4661" spans="1:12" x14ac:dyDescent="0.45">
      <c r="A4661" t="s">
        <v>2013</v>
      </c>
      <c r="B4661">
        <v>2018</v>
      </c>
      <c r="C4661" t="s">
        <v>2007</v>
      </c>
      <c r="D4661">
        <v>0.13730000000000001</v>
      </c>
      <c r="E4661">
        <v>0.13730000000000001</v>
      </c>
      <c r="F4661">
        <v>0.13730000000000001</v>
      </c>
      <c r="G4661">
        <v>0.13730000000000001</v>
      </c>
      <c r="H4661">
        <v>0.13730000000000001</v>
      </c>
      <c r="I4661">
        <v>0.13730000000000001</v>
      </c>
      <c r="J4661">
        <v>0.13730000000000001</v>
      </c>
      <c r="K4661">
        <v>0.13730000000000001</v>
      </c>
      <c r="L4661">
        <v>0.13730000000000001</v>
      </c>
    </row>
    <row r="4662" spans="1:12" x14ac:dyDescent="0.45">
      <c r="A4662" t="s">
        <v>2013</v>
      </c>
      <c r="B4662">
        <v>2018</v>
      </c>
      <c r="C4662" t="s">
        <v>2005</v>
      </c>
      <c r="D4662">
        <v>4.3712999999999997</v>
      </c>
      <c r="E4662">
        <v>4.3712999999999997</v>
      </c>
      <c r="F4662">
        <v>4.3712999999999997</v>
      </c>
      <c r="G4662">
        <v>4.3712999999999997</v>
      </c>
      <c r="H4662">
        <v>4.3712999999999997</v>
      </c>
      <c r="I4662">
        <v>4.3712999999999997</v>
      </c>
      <c r="J4662">
        <v>4.3712999999999997</v>
      </c>
      <c r="K4662">
        <v>4.3712999999999997</v>
      </c>
      <c r="L4662">
        <v>4.3712999999999997</v>
      </c>
    </row>
    <row r="4663" spans="1:12" x14ac:dyDescent="0.45">
      <c r="A4663" t="s">
        <v>2013</v>
      </c>
      <c r="B4663">
        <v>2018</v>
      </c>
      <c r="C4663" t="s">
        <v>2008</v>
      </c>
      <c r="D4663">
        <v>1.5266999999999999</v>
      </c>
      <c r="E4663">
        <v>1.5266999999999999</v>
      </c>
      <c r="F4663">
        <v>1.5266999999999999</v>
      </c>
      <c r="G4663">
        <v>1.5266999999999999</v>
      </c>
      <c r="H4663">
        <v>1.5266999999999999</v>
      </c>
      <c r="I4663">
        <v>1.5266999999999999</v>
      </c>
      <c r="J4663">
        <v>1.5266999999999999</v>
      </c>
      <c r="K4663">
        <v>1.5266999999999999</v>
      </c>
      <c r="L4663">
        <v>1.5266999999999999</v>
      </c>
    </row>
    <row r="4664" spans="1:12" x14ac:dyDescent="0.45">
      <c r="A4664" t="s">
        <v>2014</v>
      </c>
      <c r="B4664">
        <v>2018</v>
      </c>
      <c r="C4664" t="s">
        <v>2008</v>
      </c>
      <c r="D4664">
        <v>0.57279999999999998</v>
      </c>
      <c r="E4664">
        <v>0.57279999999999998</v>
      </c>
      <c r="F4664">
        <v>0.57279999999999998</v>
      </c>
      <c r="G4664">
        <v>0.57279999999999998</v>
      </c>
      <c r="H4664">
        <v>0.57279999999999998</v>
      </c>
      <c r="I4664">
        <v>0.57279999999999998</v>
      </c>
      <c r="J4664">
        <v>0.57279999999999998</v>
      </c>
      <c r="K4664">
        <v>0.57279999999999998</v>
      </c>
      <c r="L4664">
        <v>0.57279999999999998</v>
      </c>
    </row>
    <row r="4665" spans="1:12" x14ac:dyDescent="0.45">
      <c r="A4665" t="s">
        <v>2014</v>
      </c>
      <c r="B4665">
        <v>2018</v>
      </c>
      <c r="C4665" t="s">
        <v>2011</v>
      </c>
      <c r="D4665">
        <v>2.2700000000000001E-2</v>
      </c>
      <c r="E4665">
        <v>2.2700000000000001E-2</v>
      </c>
      <c r="F4665">
        <v>2.2700000000000001E-2</v>
      </c>
      <c r="G4665">
        <v>2.2700000000000001E-2</v>
      </c>
      <c r="H4665">
        <v>2.2700000000000001E-2</v>
      </c>
      <c r="I4665">
        <v>2.2700000000000001E-2</v>
      </c>
      <c r="J4665">
        <v>2.2700000000000001E-2</v>
      </c>
      <c r="K4665">
        <v>2.2700000000000001E-2</v>
      </c>
      <c r="L4665">
        <v>2.2700000000000001E-2</v>
      </c>
    </row>
    <row r="4666" spans="1:12" x14ac:dyDescent="0.45">
      <c r="A4666" t="s">
        <v>2014</v>
      </c>
      <c r="B4666">
        <v>2018</v>
      </c>
      <c r="C4666" t="s">
        <v>2005</v>
      </c>
      <c r="D4666">
        <v>1.8975</v>
      </c>
      <c r="E4666">
        <v>1.8975</v>
      </c>
      <c r="F4666">
        <v>1.8975</v>
      </c>
      <c r="G4666">
        <v>1.8975</v>
      </c>
      <c r="H4666">
        <v>1.8975</v>
      </c>
      <c r="I4666">
        <v>1.8975</v>
      </c>
      <c r="J4666">
        <v>1.8975</v>
      </c>
      <c r="K4666">
        <v>1.8975</v>
      </c>
      <c r="L4666">
        <v>1.8975</v>
      </c>
    </row>
    <row r="4667" spans="1:12" x14ac:dyDescent="0.45">
      <c r="A4667" t="s">
        <v>2014</v>
      </c>
      <c r="B4667">
        <v>2018</v>
      </c>
      <c r="C4667" t="s">
        <v>2007</v>
      </c>
      <c r="D4667">
        <v>5.1499999999999997E-2</v>
      </c>
      <c r="E4667">
        <v>5.1499999999999997E-2</v>
      </c>
      <c r="F4667">
        <v>5.1499999999999997E-2</v>
      </c>
      <c r="G4667">
        <v>5.1499999999999997E-2</v>
      </c>
      <c r="H4667">
        <v>5.1499999999999997E-2</v>
      </c>
      <c r="I4667">
        <v>5.1499999999999997E-2</v>
      </c>
      <c r="J4667">
        <v>5.1499999999999997E-2</v>
      </c>
      <c r="K4667">
        <v>5.1499999999999997E-2</v>
      </c>
      <c r="L4667">
        <v>5.1499999999999997E-2</v>
      </c>
    </row>
    <row r="4668" spans="1:12" x14ac:dyDescent="0.45">
      <c r="A4668" t="s">
        <v>2014</v>
      </c>
      <c r="B4668">
        <v>2018</v>
      </c>
      <c r="C4668" t="s">
        <v>2006</v>
      </c>
      <c r="D4668">
        <v>0.53720000000000001</v>
      </c>
      <c r="E4668">
        <v>0.53720000000000001</v>
      </c>
      <c r="F4668">
        <v>0.53720000000000001</v>
      </c>
      <c r="G4668">
        <v>0.53720000000000001</v>
      </c>
      <c r="H4668">
        <v>0.53720000000000001</v>
      </c>
      <c r="I4668">
        <v>0.53720000000000001</v>
      </c>
      <c r="J4668">
        <v>0.53720000000000001</v>
      </c>
      <c r="K4668">
        <v>0.53720000000000001</v>
      </c>
      <c r="L4668">
        <v>0.53720000000000001</v>
      </c>
    </row>
    <row r="4669" spans="1:12" x14ac:dyDescent="0.45">
      <c r="A4669" t="s">
        <v>2014</v>
      </c>
      <c r="B4669">
        <v>2018</v>
      </c>
      <c r="C4669" t="s">
        <v>2009</v>
      </c>
      <c r="D4669">
        <v>0.59860000000000002</v>
      </c>
      <c r="E4669">
        <v>0.59860000000000002</v>
      </c>
      <c r="F4669">
        <v>0.59860000000000002</v>
      </c>
      <c r="G4669">
        <v>0.59860000000000002</v>
      </c>
      <c r="H4669">
        <v>0.59860000000000002</v>
      </c>
      <c r="I4669">
        <v>0.59860000000000002</v>
      </c>
      <c r="J4669">
        <v>0.59860000000000002</v>
      </c>
      <c r="K4669">
        <v>0.59860000000000002</v>
      </c>
      <c r="L4669">
        <v>0.59860000000000002</v>
      </c>
    </row>
    <row r="4670" spans="1:12" x14ac:dyDescent="0.45">
      <c r="A4670" t="s">
        <v>2014</v>
      </c>
      <c r="B4670">
        <v>2018</v>
      </c>
      <c r="C4670" t="s">
        <v>2010</v>
      </c>
      <c r="D4670">
        <v>0.11459999999999999</v>
      </c>
      <c r="E4670">
        <v>0.11459999999999999</v>
      </c>
      <c r="F4670">
        <v>0.11459999999999999</v>
      </c>
      <c r="G4670">
        <v>0.11459999999999999</v>
      </c>
      <c r="H4670">
        <v>0.11459999999999999</v>
      </c>
      <c r="I4670">
        <v>0.11459999999999999</v>
      </c>
      <c r="J4670">
        <v>0.11459999999999999</v>
      </c>
      <c r="K4670">
        <v>0.11459999999999999</v>
      </c>
      <c r="L4670">
        <v>0.11459999999999999</v>
      </c>
    </row>
    <row r="4671" spans="1:12" x14ac:dyDescent="0.45">
      <c r="A4671" t="s">
        <v>2015</v>
      </c>
      <c r="B4671">
        <v>2018</v>
      </c>
      <c r="C4671" t="s">
        <v>2008</v>
      </c>
      <c r="D4671">
        <v>7.8383000000000003</v>
      </c>
      <c r="E4671">
        <v>7.8383000000000003</v>
      </c>
      <c r="F4671">
        <v>7.8383000000000003</v>
      </c>
      <c r="G4671">
        <v>7.8383000000000003</v>
      </c>
      <c r="H4671">
        <v>7.8383000000000003</v>
      </c>
      <c r="I4671">
        <v>7.8383000000000003</v>
      </c>
      <c r="J4671">
        <v>7.8383000000000003</v>
      </c>
      <c r="K4671">
        <v>7.8383000000000003</v>
      </c>
      <c r="L4671">
        <v>7.8383000000000003</v>
      </c>
    </row>
    <row r="4672" spans="1:12" x14ac:dyDescent="0.45">
      <c r="A4672" t="s">
        <v>2015</v>
      </c>
      <c r="B4672">
        <v>2018</v>
      </c>
      <c r="C4672" t="s">
        <v>2006</v>
      </c>
      <c r="D4672">
        <v>5.1726999999999999</v>
      </c>
      <c r="E4672">
        <v>5.1726999999999999</v>
      </c>
      <c r="F4672">
        <v>5.1726999999999999</v>
      </c>
      <c r="G4672">
        <v>5.1726999999999999</v>
      </c>
      <c r="H4672">
        <v>5.1726999999999999</v>
      </c>
      <c r="I4672">
        <v>5.1726999999999999</v>
      </c>
      <c r="J4672">
        <v>5.1726999999999999</v>
      </c>
      <c r="K4672">
        <v>5.1726999999999999</v>
      </c>
      <c r="L4672">
        <v>5.1726999999999999</v>
      </c>
    </row>
    <row r="4673" spans="1:12" x14ac:dyDescent="0.45">
      <c r="A4673" t="s">
        <v>2015</v>
      </c>
      <c r="B4673">
        <v>2018</v>
      </c>
      <c r="C4673" t="s">
        <v>2009</v>
      </c>
      <c r="D4673">
        <v>6.1444000000000001</v>
      </c>
      <c r="E4673">
        <v>6.1444000000000001</v>
      </c>
      <c r="F4673">
        <v>6.1444000000000001</v>
      </c>
      <c r="G4673">
        <v>6.1444000000000001</v>
      </c>
      <c r="H4673">
        <v>6.1444000000000001</v>
      </c>
      <c r="I4673">
        <v>6.1444000000000001</v>
      </c>
      <c r="J4673">
        <v>6.1444000000000001</v>
      </c>
      <c r="K4673">
        <v>6.1444000000000001</v>
      </c>
      <c r="L4673">
        <v>6.1444000000000001</v>
      </c>
    </row>
    <row r="4674" spans="1:12" x14ac:dyDescent="0.45">
      <c r="A4674" t="s">
        <v>2015</v>
      </c>
      <c r="B4674">
        <v>2018</v>
      </c>
      <c r="C4674" t="s">
        <v>2007</v>
      </c>
      <c r="D4674">
        <v>0.70499999999999996</v>
      </c>
      <c r="E4674">
        <v>0.70499999999999996</v>
      </c>
      <c r="F4674">
        <v>0.70499999999999996</v>
      </c>
      <c r="G4674">
        <v>0.70499999999999996</v>
      </c>
      <c r="H4674">
        <v>0.70499999999999996</v>
      </c>
      <c r="I4674">
        <v>0.70499999999999996</v>
      </c>
      <c r="J4674">
        <v>0.70499999999999996</v>
      </c>
      <c r="K4674">
        <v>0.70499999999999996</v>
      </c>
      <c r="L4674">
        <v>0.70499999999999996</v>
      </c>
    </row>
    <row r="4675" spans="1:12" x14ac:dyDescent="0.45">
      <c r="A4675" t="s">
        <v>2015</v>
      </c>
      <c r="B4675">
        <v>2018</v>
      </c>
      <c r="C4675" t="s">
        <v>2005</v>
      </c>
      <c r="D4675">
        <v>21.7393</v>
      </c>
      <c r="E4675">
        <v>21.7393</v>
      </c>
      <c r="F4675">
        <v>21.7393</v>
      </c>
      <c r="G4675">
        <v>21.7393</v>
      </c>
      <c r="H4675">
        <v>21.7393</v>
      </c>
      <c r="I4675">
        <v>21.7393</v>
      </c>
      <c r="J4675">
        <v>21.7393</v>
      </c>
      <c r="K4675">
        <v>21.7393</v>
      </c>
      <c r="L4675">
        <v>21.7393</v>
      </c>
    </row>
    <row r="4676" spans="1:12" x14ac:dyDescent="0.45">
      <c r="A4676" t="s">
        <v>2015</v>
      </c>
      <c r="B4676">
        <v>2018</v>
      </c>
      <c r="C4676" t="s">
        <v>2010</v>
      </c>
      <c r="D4676">
        <v>1.5682</v>
      </c>
      <c r="E4676">
        <v>1.5682</v>
      </c>
      <c r="F4676">
        <v>1.5682</v>
      </c>
      <c r="G4676">
        <v>1.5682</v>
      </c>
      <c r="H4676">
        <v>1.5682</v>
      </c>
      <c r="I4676">
        <v>1.5682</v>
      </c>
      <c r="J4676">
        <v>1.5682</v>
      </c>
      <c r="K4676">
        <v>1.5682</v>
      </c>
      <c r="L4676">
        <v>1.5682</v>
      </c>
    </row>
    <row r="4677" spans="1:12" x14ac:dyDescent="0.45">
      <c r="A4677" t="s">
        <v>2015</v>
      </c>
      <c r="B4677">
        <v>2018</v>
      </c>
      <c r="C4677" t="s">
        <v>2011</v>
      </c>
      <c r="D4677">
        <v>0.31069999999999998</v>
      </c>
      <c r="E4677">
        <v>0.31069999999999998</v>
      </c>
      <c r="F4677">
        <v>0.31069999999999998</v>
      </c>
      <c r="G4677">
        <v>0.31069999999999998</v>
      </c>
      <c r="H4677">
        <v>0.31069999999999998</v>
      </c>
      <c r="I4677">
        <v>0.31069999999999998</v>
      </c>
      <c r="J4677">
        <v>0.31069999999999998</v>
      </c>
      <c r="K4677">
        <v>0.31069999999999998</v>
      </c>
      <c r="L4677">
        <v>0.31069999999999998</v>
      </c>
    </row>
    <row r="4678" spans="1:12" x14ac:dyDescent="0.45">
      <c r="A4678" t="s">
        <v>2016</v>
      </c>
      <c r="B4678">
        <v>2018</v>
      </c>
      <c r="C4678" t="s">
        <v>2006</v>
      </c>
      <c r="D4678">
        <v>0.80220000000000002</v>
      </c>
      <c r="E4678">
        <v>0.80220000000000002</v>
      </c>
      <c r="F4678">
        <v>0.80220000000000002</v>
      </c>
      <c r="G4678">
        <v>0.80220000000000002</v>
      </c>
      <c r="H4678">
        <v>0.80220000000000002</v>
      </c>
      <c r="I4678">
        <v>0.80220000000000002</v>
      </c>
      <c r="J4678">
        <v>0.80220000000000002</v>
      </c>
      <c r="K4678">
        <v>0.80220000000000002</v>
      </c>
      <c r="L4678">
        <v>0.80220000000000002</v>
      </c>
    </row>
    <row r="4679" spans="1:12" x14ac:dyDescent="0.45">
      <c r="A4679" t="s">
        <v>2016</v>
      </c>
      <c r="B4679">
        <v>2018</v>
      </c>
      <c r="C4679" t="s">
        <v>2011</v>
      </c>
      <c r="D4679">
        <v>3.8899999999999997E-2</v>
      </c>
      <c r="E4679">
        <v>3.8899999999999997E-2</v>
      </c>
      <c r="F4679">
        <v>3.8899999999999997E-2</v>
      </c>
      <c r="G4679">
        <v>3.8899999999999997E-2</v>
      </c>
      <c r="H4679">
        <v>3.8899999999999997E-2</v>
      </c>
      <c r="I4679">
        <v>3.8899999999999997E-2</v>
      </c>
      <c r="J4679">
        <v>3.8899999999999997E-2</v>
      </c>
      <c r="K4679">
        <v>3.8899999999999997E-2</v>
      </c>
      <c r="L4679">
        <v>3.8899999999999997E-2</v>
      </c>
    </row>
    <row r="4680" spans="1:12" x14ac:dyDescent="0.45">
      <c r="A4680" t="s">
        <v>2016</v>
      </c>
      <c r="B4680">
        <v>2018</v>
      </c>
      <c r="C4680" t="s">
        <v>2009</v>
      </c>
      <c r="D4680">
        <v>0.89219999999999999</v>
      </c>
      <c r="E4680">
        <v>0.89219999999999999</v>
      </c>
      <c r="F4680">
        <v>0.89219999999999999</v>
      </c>
      <c r="G4680">
        <v>0.89219999999999999</v>
      </c>
      <c r="H4680">
        <v>0.89219999999999999</v>
      </c>
      <c r="I4680">
        <v>0.89219999999999999</v>
      </c>
      <c r="J4680">
        <v>0.89219999999999999</v>
      </c>
      <c r="K4680">
        <v>0.89219999999999999</v>
      </c>
      <c r="L4680">
        <v>0.89219999999999999</v>
      </c>
    </row>
    <row r="4681" spans="1:12" x14ac:dyDescent="0.45">
      <c r="A4681" t="s">
        <v>2016</v>
      </c>
      <c r="B4681">
        <v>2018</v>
      </c>
      <c r="C4681" t="s">
        <v>2007</v>
      </c>
      <c r="D4681">
        <v>8.8400000000000006E-2</v>
      </c>
      <c r="E4681">
        <v>8.8400000000000006E-2</v>
      </c>
      <c r="F4681">
        <v>8.8400000000000006E-2</v>
      </c>
      <c r="G4681">
        <v>8.8400000000000006E-2</v>
      </c>
      <c r="H4681">
        <v>8.8400000000000006E-2</v>
      </c>
      <c r="I4681">
        <v>8.8400000000000006E-2</v>
      </c>
      <c r="J4681">
        <v>8.8400000000000006E-2</v>
      </c>
      <c r="K4681">
        <v>8.8400000000000006E-2</v>
      </c>
      <c r="L4681">
        <v>8.8400000000000006E-2</v>
      </c>
    </row>
    <row r="4682" spans="1:12" x14ac:dyDescent="0.45">
      <c r="A4682" t="s">
        <v>2016</v>
      </c>
      <c r="B4682">
        <v>2018</v>
      </c>
      <c r="C4682" t="s">
        <v>2010</v>
      </c>
      <c r="D4682">
        <v>0.19650000000000001</v>
      </c>
      <c r="E4682">
        <v>0.19650000000000001</v>
      </c>
      <c r="F4682">
        <v>0.19650000000000001</v>
      </c>
      <c r="G4682">
        <v>0.19650000000000001</v>
      </c>
      <c r="H4682">
        <v>0.19650000000000001</v>
      </c>
      <c r="I4682">
        <v>0.19650000000000001</v>
      </c>
      <c r="J4682">
        <v>0.19650000000000001</v>
      </c>
      <c r="K4682">
        <v>0.19650000000000001</v>
      </c>
      <c r="L4682">
        <v>0.19650000000000001</v>
      </c>
    </row>
    <row r="4683" spans="1:12" x14ac:dyDescent="0.45">
      <c r="A4683" t="s">
        <v>2016</v>
      </c>
      <c r="B4683">
        <v>2018</v>
      </c>
      <c r="C4683" t="s">
        <v>2005</v>
      </c>
      <c r="D4683">
        <v>3.0005999999999999</v>
      </c>
      <c r="E4683">
        <v>3.0005999999999999</v>
      </c>
      <c r="F4683">
        <v>3.0005999999999999</v>
      </c>
      <c r="G4683">
        <v>3.0005999999999999</v>
      </c>
      <c r="H4683">
        <v>3.0005999999999999</v>
      </c>
      <c r="I4683">
        <v>3.0005999999999999</v>
      </c>
      <c r="J4683">
        <v>3.0005999999999999</v>
      </c>
      <c r="K4683">
        <v>3.0005999999999999</v>
      </c>
      <c r="L4683">
        <v>3.0005999999999999</v>
      </c>
    </row>
    <row r="4684" spans="1:12" x14ac:dyDescent="0.45">
      <c r="A4684" t="s">
        <v>2016</v>
      </c>
      <c r="B4684">
        <v>2018</v>
      </c>
      <c r="C4684" t="s">
        <v>2008</v>
      </c>
      <c r="D4684">
        <v>0.98240000000000005</v>
      </c>
      <c r="E4684">
        <v>0.98240000000000005</v>
      </c>
      <c r="F4684">
        <v>0.98240000000000005</v>
      </c>
      <c r="G4684">
        <v>0.98240000000000005</v>
      </c>
      <c r="H4684">
        <v>0.98240000000000005</v>
      </c>
      <c r="I4684">
        <v>0.98240000000000005</v>
      </c>
      <c r="J4684">
        <v>0.98240000000000005</v>
      </c>
      <c r="K4684">
        <v>0.98240000000000005</v>
      </c>
      <c r="L4684">
        <v>0.98240000000000005</v>
      </c>
    </row>
    <row r="4685" spans="1:12" x14ac:dyDescent="0.45">
      <c r="A4685" t="s">
        <v>2017</v>
      </c>
      <c r="B4685">
        <v>2018</v>
      </c>
      <c r="C4685" t="s">
        <v>2006</v>
      </c>
      <c r="D4685">
        <v>0.53180000000000005</v>
      </c>
      <c r="E4685">
        <v>0.53180000000000005</v>
      </c>
      <c r="F4685">
        <v>0.53180000000000005</v>
      </c>
      <c r="G4685">
        <v>0.53180000000000005</v>
      </c>
      <c r="H4685">
        <v>0.53180000000000005</v>
      </c>
      <c r="I4685">
        <v>0.53180000000000005</v>
      </c>
      <c r="J4685">
        <v>0.53180000000000005</v>
      </c>
      <c r="K4685">
        <v>0.53180000000000005</v>
      </c>
      <c r="L4685">
        <v>0.53180000000000005</v>
      </c>
    </row>
    <row r="4686" spans="1:12" x14ac:dyDescent="0.45">
      <c r="A4686" t="s">
        <v>2017</v>
      </c>
      <c r="B4686">
        <v>2018</v>
      </c>
      <c r="C4686" t="s">
        <v>2009</v>
      </c>
      <c r="D4686">
        <v>0.54520000000000002</v>
      </c>
      <c r="E4686">
        <v>0.54520000000000002</v>
      </c>
      <c r="F4686">
        <v>0.54520000000000002</v>
      </c>
      <c r="G4686">
        <v>0.54520000000000002</v>
      </c>
      <c r="H4686">
        <v>0.54520000000000002</v>
      </c>
      <c r="I4686">
        <v>0.54520000000000002</v>
      </c>
      <c r="J4686">
        <v>0.54520000000000002</v>
      </c>
      <c r="K4686">
        <v>0.54520000000000002</v>
      </c>
      <c r="L4686">
        <v>0.54520000000000002</v>
      </c>
    </row>
    <row r="4687" spans="1:12" x14ac:dyDescent="0.45">
      <c r="A4687" t="s">
        <v>2017</v>
      </c>
      <c r="B4687">
        <v>2018</v>
      </c>
      <c r="C4687" t="s">
        <v>2008</v>
      </c>
      <c r="D4687">
        <v>0.69379999999999997</v>
      </c>
      <c r="E4687">
        <v>0.69379999999999997</v>
      </c>
      <c r="F4687">
        <v>0.69379999999999997</v>
      </c>
      <c r="G4687">
        <v>0.69379999999999997</v>
      </c>
      <c r="H4687">
        <v>0.69379999999999997</v>
      </c>
      <c r="I4687">
        <v>0.69379999999999997</v>
      </c>
      <c r="J4687">
        <v>0.69379999999999997</v>
      </c>
      <c r="K4687">
        <v>0.69379999999999997</v>
      </c>
      <c r="L4687">
        <v>0.69379999999999997</v>
      </c>
    </row>
    <row r="4688" spans="1:12" x14ac:dyDescent="0.45">
      <c r="A4688" t="s">
        <v>2017</v>
      </c>
      <c r="B4688">
        <v>2018</v>
      </c>
      <c r="C4688" t="s">
        <v>2005</v>
      </c>
      <c r="D4688">
        <v>1.9996</v>
      </c>
      <c r="E4688">
        <v>1.9996</v>
      </c>
      <c r="F4688">
        <v>1.9996</v>
      </c>
      <c r="G4688">
        <v>1.9996</v>
      </c>
      <c r="H4688">
        <v>1.9996</v>
      </c>
      <c r="I4688">
        <v>1.9996</v>
      </c>
      <c r="J4688">
        <v>1.9996</v>
      </c>
      <c r="K4688">
        <v>1.9996</v>
      </c>
      <c r="L4688">
        <v>1.9996</v>
      </c>
    </row>
    <row r="4689" spans="1:12" x14ac:dyDescent="0.45">
      <c r="A4689" t="s">
        <v>2017</v>
      </c>
      <c r="B4689">
        <v>2018</v>
      </c>
      <c r="C4689" t="s">
        <v>2007</v>
      </c>
      <c r="D4689">
        <v>6.2399999999999997E-2</v>
      </c>
      <c r="E4689">
        <v>6.2399999999999997E-2</v>
      </c>
      <c r="F4689">
        <v>6.2399999999999997E-2</v>
      </c>
      <c r="G4689">
        <v>6.2399999999999997E-2</v>
      </c>
      <c r="H4689">
        <v>6.2399999999999997E-2</v>
      </c>
      <c r="I4689">
        <v>6.2399999999999997E-2</v>
      </c>
      <c r="J4689">
        <v>6.2399999999999997E-2</v>
      </c>
      <c r="K4689">
        <v>6.2399999999999997E-2</v>
      </c>
      <c r="L4689">
        <v>6.2399999999999997E-2</v>
      </c>
    </row>
    <row r="4690" spans="1:12" x14ac:dyDescent="0.45">
      <c r="A4690" t="s">
        <v>2017</v>
      </c>
      <c r="B4690">
        <v>2018</v>
      </c>
      <c r="C4690" t="s">
        <v>2010</v>
      </c>
      <c r="D4690">
        <v>0.13880000000000001</v>
      </c>
      <c r="E4690">
        <v>0.13880000000000001</v>
      </c>
      <c r="F4690">
        <v>0.13880000000000001</v>
      </c>
      <c r="G4690">
        <v>0.13880000000000001</v>
      </c>
      <c r="H4690">
        <v>0.13880000000000001</v>
      </c>
      <c r="I4690">
        <v>0.13880000000000001</v>
      </c>
      <c r="J4690">
        <v>0.13880000000000001</v>
      </c>
      <c r="K4690">
        <v>0.13880000000000001</v>
      </c>
      <c r="L4690">
        <v>0.13880000000000001</v>
      </c>
    </row>
    <row r="4691" spans="1:12" x14ac:dyDescent="0.45">
      <c r="A4691" t="s">
        <v>2017</v>
      </c>
      <c r="B4691">
        <v>2018</v>
      </c>
      <c r="C4691" t="s">
        <v>2011</v>
      </c>
      <c r="D4691">
        <v>2.75E-2</v>
      </c>
      <c r="E4691">
        <v>2.75E-2</v>
      </c>
      <c r="F4691">
        <v>2.75E-2</v>
      </c>
      <c r="G4691">
        <v>2.75E-2</v>
      </c>
      <c r="H4691">
        <v>2.75E-2</v>
      </c>
      <c r="I4691">
        <v>2.75E-2</v>
      </c>
      <c r="J4691">
        <v>2.75E-2</v>
      </c>
      <c r="K4691">
        <v>2.75E-2</v>
      </c>
      <c r="L4691">
        <v>2.75E-2</v>
      </c>
    </row>
    <row r="4692" spans="1:12" x14ac:dyDescent="0.45">
      <c r="A4692" t="s">
        <v>2018</v>
      </c>
      <c r="B4692">
        <v>2018</v>
      </c>
      <c r="C4692" t="s">
        <v>2006</v>
      </c>
      <c r="D4692">
        <v>0.15440000000000001</v>
      </c>
      <c r="E4692">
        <v>0.15440000000000001</v>
      </c>
      <c r="F4692">
        <v>0.15440000000000001</v>
      </c>
      <c r="G4692">
        <v>0.15440000000000001</v>
      </c>
      <c r="H4692">
        <v>0.15440000000000001</v>
      </c>
      <c r="I4692">
        <v>0.15440000000000001</v>
      </c>
      <c r="J4692">
        <v>0.15440000000000001</v>
      </c>
      <c r="K4692">
        <v>0.15440000000000001</v>
      </c>
      <c r="L4692">
        <v>0.15440000000000001</v>
      </c>
    </row>
    <row r="4693" spans="1:12" x14ac:dyDescent="0.45">
      <c r="A4693" t="s">
        <v>2018</v>
      </c>
      <c r="B4693">
        <v>2018</v>
      </c>
      <c r="C4693" t="s">
        <v>2007</v>
      </c>
      <c r="D4693">
        <v>1.6199999999999999E-2</v>
      </c>
      <c r="E4693">
        <v>1.6199999999999999E-2</v>
      </c>
      <c r="F4693">
        <v>1.6199999999999999E-2</v>
      </c>
      <c r="G4693">
        <v>1.6199999999999999E-2</v>
      </c>
      <c r="H4693">
        <v>1.6199999999999999E-2</v>
      </c>
      <c r="I4693">
        <v>1.6199999999999999E-2</v>
      </c>
      <c r="J4693">
        <v>1.6199999999999999E-2</v>
      </c>
      <c r="K4693">
        <v>1.6199999999999999E-2</v>
      </c>
      <c r="L4693">
        <v>1.6199999999999999E-2</v>
      </c>
    </row>
    <row r="4694" spans="1:12" x14ac:dyDescent="0.45">
      <c r="A4694" t="s">
        <v>2018</v>
      </c>
      <c r="B4694">
        <v>2018</v>
      </c>
      <c r="C4694" t="s">
        <v>2011</v>
      </c>
      <c r="D4694">
        <v>7.1000000000000004E-3</v>
      </c>
      <c r="E4694">
        <v>7.1000000000000004E-3</v>
      </c>
      <c r="F4694">
        <v>7.1000000000000004E-3</v>
      </c>
      <c r="G4694">
        <v>7.1000000000000004E-3</v>
      </c>
      <c r="H4694">
        <v>7.1000000000000004E-3</v>
      </c>
      <c r="I4694">
        <v>7.1000000000000004E-3</v>
      </c>
      <c r="J4694">
        <v>7.1000000000000004E-3</v>
      </c>
      <c r="K4694">
        <v>7.1000000000000004E-3</v>
      </c>
      <c r="L4694">
        <v>7.1000000000000004E-3</v>
      </c>
    </row>
    <row r="4695" spans="1:12" x14ac:dyDescent="0.45">
      <c r="A4695" t="s">
        <v>2018</v>
      </c>
      <c r="B4695">
        <v>2018</v>
      </c>
      <c r="C4695" t="s">
        <v>2010</v>
      </c>
      <c r="D4695">
        <v>3.5999999999999997E-2</v>
      </c>
      <c r="E4695">
        <v>3.5999999999999997E-2</v>
      </c>
      <c r="F4695">
        <v>3.5999999999999997E-2</v>
      </c>
      <c r="G4695">
        <v>3.5999999999999997E-2</v>
      </c>
      <c r="H4695">
        <v>3.5999999999999997E-2</v>
      </c>
      <c r="I4695">
        <v>3.5999999999999997E-2</v>
      </c>
      <c r="J4695">
        <v>3.5999999999999997E-2</v>
      </c>
      <c r="K4695">
        <v>3.5999999999999997E-2</v>
      </c>
      <c r="L4695">
        <v>3.5999999999999997E-2</v>
      </c>
    </row>
    <row r="4696" spans="1:12" x14ac:dyDescent="0.45">
      <c r="A4696" t="s">
        <v>2018</v>
      </c>
      <c r="B4696">
        <v>2018</v>
      </c>
      <c r="C4696" t="s">
        <v>2005</v>
      </c>
      <c r="D4696">
        <v>0.58260000000000001</v>
      </c>
      <c r="E4696">
        <v>0.58260000000000001</v>
      </c>
      <c r="F4696">
        <v>0.58260000000000001</v>
      </c>
      <c r="G4696">
        <v>0.58260000000000001</v>
      </c>
      <c r="H4696">
        <v>0.58260000000000001</v>
      </c>
      <c r="I4696">
        <v>0.58260000000000001</v>
      </c>
      <c r="J4696">
        <v>0.58260000000000001</v>
      </c>
      <c r="K4696">
        <v>0.58260000000000001</v>
      </c>
      <c r="L4696">
        <v>0.58260000000000001</v>
      </c>
    </row>
    <row r="4697" spans="1:12" x14ac:dyDescent="0.45">
      <c r="A4697" t="s">
        <v>2018</v>
      </c>
      <c r="B4697">
        <v>2018</v>
      </c>
      <c r="C4697" t="s">
        <v>2008</v>
      </c>
      <c r="D4697">
        <v>0.18</v>
      </c>
      <c r="E4697">
        <v>0.18</v>
      </c>
      <c r="F4697">
        <v>0.18</v>
      </c>
      <c r="G4697">
        <v>0.18</v>
      </c>
      <c r="H4697">
        <v>0.18</v>
      </c>
      <c r="I4697">
        <v>0.18</v>
      </c>
      <c r="J4697">
        <v>0.18</v>
      </c>
      <c r="K4697">
        <v>0.18</v>
      </c>
      <c r="L4697">
        <v>0.18</v>
      </c>
    </row>
    <row r="4698" spans="1:12" x14ac:dyDescent="0.45">
      <c r="A4698" t="s">
        <v>2018</v>
      </c>
      <c r="B4698">
        <v>2018</v>
      </c>
      <c r="C4698" t="s">
        <v>2009</v>
      </c>
      <c r="D4698">
        <v>0.18890000000000001</v>
      </c>
      <c r="E4698">
        <v>0.18890000000000001</v>
      </c>
      <c r="F4698">
        <v>0.18890000000000001</v>
      </c>
      <c r="G4698">
        <v>0.18890000000000001</v>
      </c>
      <c r="H4698">
        <v>0.18890000000000001</v>
      </c>
      <c r="I4698">
        <v>0.18890000000000001</v>
      </c>
      <c r="J4698">
        <v>0.18890000000000001</v>
      </c>
      <c r="K4698">
        <v>0.18890000000000001</v>
      </c>
      <c r="L4698">
        <v>0.18890000000000001</v>
      </c>
    </row>
    <row r="4699" spans="1:12" x14ac:dyDescent="0.45">
      <c r="A4699" t="s">
        <v>2019</v>
      </c>
      <c r="B4699">
        <v>2018</v>
      </c>
      <c r="C4699" t="s">
        <v>2005</v>
      </c>
      <c r="D4699">
        <v>13.3306</v>
      </c>
      <c r="E4699">
        <v>13.3306</v>
      </c>
      <c r="F4699">
        <v>13.3306</v>
      </c>
      <c r="G4699">
        <v>13.3306</v>
      </c>
      <c r="H4699">
        <v>13.3306</v>
      </c>
      <c r="I4699">
        <v>13.3306</v>
      </c>
      <c r="J4699">
        <v>13.3306</v>
      </c>
      <c r="K4699">
        <v>13.3306</v>
      </c>
      <c r="L4699">
        <v>13.3306</v>
      </c>
    </row>
    <row r="4700" spans="1:12" x14ac:dyDescent="0.45">
      <c r="A4700" t="s">
        <v>2019</v>
      </c>
      <c r="B4700">
        <v>2018</v>
      </c>
      <c r="C4700" t="s">
        <v>2006</v>
      </c>
      <c r="D4700">
        <v>3.3736999999999999</v>
      </c>
      <c r="E4700">
        <v>3.3736999999999999</v>
      </c>
      <c r="F4700">
        <v>3.3736999999999999</v>
      </c>
      <c r="G4700">
        <v>3.3736999999999999</v>
      </c>
      <c r="H4700">
        <v>3.3736999999999999</v>
      </c>
      <c r="I4700">
        <v>3.3736999999999999</v>
      </c>
      <c r="J4700">
        <v>3.3736999999999999</v>
      </c>
      <c r="K4700">
        <v>3.3736999999999999</v>
      </c>
      <c r="L4700">
        <v>3.3736999999999999</v>
      </c>
    </row>
    <row r="4701" spans="1:12" x14ac:dyDescent="0.45">
      <c r="A4701" t="s">
        <v>2019</v>
      </c>
      <c r="B4701">
        <v>2018</v>
      </c>
      <c r="C4701" t="s">
        <v>2007</v>
      </c>
      <c r="D4701">
        <v>0.38329999999999997</v>
      </c>
      <c r="E4701">
        <v>0.38329999999999997</v>
      </c>
      <c r="F4701">
        <v>0.38329999999999997</v>
      </c>
      <c r="G4701">
        <v>0.38329999999999997</v>
      </c>
      <c r="H4701">
        <v>0.38329999999999997</v>
      </c>
      <c r="I4701">
        <v>0.38329999999999997</v>
      </c>
      <c r="J4701">
        <v>0.38329999999999997</v>
      </c>
      <c r="K4701">
        <v>0.38329999999999997</v>
      </c>
      <c r="L4701">
        <v>0.38329999999999997</v>
      </c>
    </row>
    <row r="4702" spans="1:12" x14ac:dyDescent="0.45">
      <c r="A4702" t="s">
        <v>2019</v>
      </c>
      <c r="B4702">
        <v>2018</v>
      </c>
      <c r="C4702" t="s">
        <v>2010</v>
      </c>
      <c r="D4702">
        <v>0.85250000000000004</v>
      </c>
      <c r="E4702">
        <v>0.85250000000000004</v>
      </c>
      <c r="F4702">
        <v>0.85250000000000004</v>
      </c>
      <c r="G4702">
        <v>0.85250000000000004</v>
      </c>
      <c r="H4702">
        <v>0.85250000000000004</v>
      </c>
      <c r="I4702">
        <v>0.85250000000000004</v>
      </c>
      <c r="J4702">
        <v>0.85250000000000004</v>
      </c>
      <c r="K4702">
        <v>0.85250000000000004</v>
      </c>
      <c r="L4702">
        <v>0.85250000000000004</v>
      </c>
    </row>
    <row r="4703" spans="1:12" x14ac:dyDescent="0.45">
      <c r="A4703" t="s">
        <v>2019</v>
      </c>
      <c r="B4703">
        <v>2018</v>
      </c>
      <c r="C4703" t="s">
        <v>2011</v>
      </c>
      <c r="D4703">
        <v>0.16889999999999999</v>
      </c>
      <c r="E4703">
        <v>0.16889999999999999</v>
      </c>
      <c r="F4703">
        <v>0.16889999999999999</v>
      </c>
      <c r="G4703">
        <v>0.16889999999999999</v>
      </c>
      <c r="H4703">
        <v>0.16889999999999999</v>
      </c>
      <c r="I4703">
        <v>0.16889999999999999</v>
      </c>
      <c r="J4703">
        <v>0.16889999999999999</v>
      </c>
      <c r="K4703">
        <v>0.16889999999999999</v>
      </c>
      <c r="L4703">
        <v>0.16889999999999999</v>
      </c>
    </row>
    <row r="4704" spans="1:12" x14ac:dyDescent="0.45">
      <c r="A4704" t="s">
        <v>2019</v>
      </c>
      <c r="B4704">
        <v>2018</v>
      </c>
      <c r="C4704" t="s">
        <v>2009</v>
      </c>
      <c r="D4704">
        <v>4.2911000000000001</v>
      </c>
      <c r="E4704">
        <v>4.2911000000000001</v>
      </c>
      <c r="F4704">
        <v>4.2911000000000001</v>
      </c>
      <c r="G4704">
        <v>4.2911000000000001</v>
      </c>
      <c r="H4704">
        <v>4.2911000000000001</v>
      </c>
      <c r="I4704">
        <v>4.2911000000000001</v>
      </c>
      <c r="J4704">
        <v>4.2911000000000001</v>
      </c>
      <c r="K4704">
        <v>4.2911000000000001</v>
      </c>
      <c r="L4704">
        <v>4.2911000000000001</v>
      </c>
    </row>
    <row r="4705" spans="1:12" x14ac:dyDescent="0.45">
      <c r="A4705" t="s">
        <v>2019</v>
      </c>
      <c r="B4705">
        <v>2018</v>
      </c>
      <c r="C4705" t="s">
        <v>2008</v>
      </c>
      <c r="D4705">
        <v>4.2610999999999999</v>
      </c>
      <c r="E4705">
        <v>4.2610999999999999</v>
      </c>
      <c r="F4705">
        <v>4.2610999999999999</v>
      </c>
      <c r="G4705">
        <v>4.2610999999999999</v>
      </c>
      <c r="H4705">
        <v>4.2610999999999999</v>
      </c>
      <c r="I4705">
        <v>4.2610999999999999</v>
      </c>
      <c r="J4705">
        <v>4.2610999999999999</v>
      </c>
      <c r="K4705">
        <v>4.2610999999999999</v>
      </c>
      <c r="L4705">
        <v>4.2610999999999999</v>
      </c>
    </row>
    <row r="4706" spans="1:12" x14ac:dyDescent="0.45">
      <c r="A4706" t="s">
        <v>2020</v>
      </c>
      <c r="B4706">
        <v>2018</v>
      </c>
      <c r="C4706" t="s">
        <v>2008</v>
      </c>
      <c r="D4706">
        <v>2.0083000000000002</v>
      </c>
      <c r="E4706">
        <v>2.0083000000000002</v>
      </c>
      <c r="F4706">
        <v>2.0083000000000002</v>
      </c>
      <c r="G4706">
        <v>2.0083000000000002</v>
      </c>
      <c r="H4706">
        <v>2.0083000000000002</v>
      </c>
      <c r="I4706">
        <v>2.0083000000000002</v>
      </c>
      <c r="J4706">
        <v>2.0083000000000002</v>
      </c>
      <c r="K4706">
        <v>2.0083000000000002</v>
      </c>
      <c r="L4706">
        <v>2.0083000000000002</v>
      </c>
    </row>
    <row r="4707" spans="1:12" x14ac:dyDescent="0.45">
      <c r="A4707" t="s">
        <v>2020</v>
      </c>
      <c r="B4707">
        <v>2018</v>
      </c>
      <c r="C4707" t="s">
        <v>2010</v>
      </c>
      <c r="D4707">
        <v>0.40179999999999999</v>
      </c>
      <c r="E4707">
        <v>0.40179999999999999</v>
      </c>
      <c r="F4707">
        <v>0.40179999999999999</v>
      </c>
      <c r="G4707">
        <v>0.40179999999999999</v>
      </c>
      <c r="H4707">
        <v>0.40179999999999999</v>
      </c>
      <c r="I4707">
        <v>0.40179999999999999</v>
      </c>
      <c r="J4707">
        <v>0.40179999999999999</v>
      </c>
      <c r="K4707">
        <v>0.40179999999999999</v>
      </c>
      <c r="L4707">
        <v>0.40179999999999999</v>
      </c>
    </row>
    <row r="4708" spans="1:12" x14ac:dyDescent="0.45">
      <c r="A4708" t="s">
        <v>2020</v>
      </c>
      <c r="B4708">
        <v>2018</v>
      </c>
      <c r="C4708" t="s">
        <v>2005</v>
      </c>
      <c r="D4708">
        <v>6.4390999999999998</v>
      </c>
      <c r="E4708">
        <v>6.4390999999999998</v>
      </c>
      <c r="F4708">
        <v>6.4390999999999998</v>
      </c>
      <c r="G4708">
        <v>6.4390999999999998</v>
      </c>
      <c r="H4708">
        <v>6.4390999999999998</v>
      </c>
      <c r="I4708">
        <v>6.4390999999999998</v>
      </c>
      <c r="J4708">
        <v>6.4390999999999998</v>
      </c>
      <c r="K4708">
        <v>6.4390999999999998</v>
      </c>
      <c r="L4708">
        <v>6.4390999999999998</v>
      </c>
    </row>
    <row r="4709" spans="1:12" x14ac:dyDescent="0.45">
      <c r="A4709" t="s">
        <v>2020</v>
      </c>
      <c r="B4709">
        <v>2018</v>
      </c>
      <c r="C4709" t="s">
        <v>2007</v>
      </c>
      <c r="D4709">
        <v>0.18060000000000001</v>
      </c>
      <c r="E4709">
        <v>0.18060000000000001</v>
      </c>
      <c r="F4709">
        <v>0.18060000000000001</v>
      </c>
      <c r="G4709">
        <v>0.18060000000000001</v>
      </c>
      <c r="H4709">
        <v>0.18060000000000001</v>
      </c>
      <c r="I4709">
        <v>0.18060000000000001</v>
      </c>
      <c r="J4709">
        <v>0.18060000000000001</v>
      </c>
      <c r="K4709">
        <v>0.18060000000000001</v>
      </c>
      <c r="L4709">
        <v>0.18060000000000001</v>
      </c>
    </row>
    <row r="4710" spans="1:12" x14ac:dyDescent="0.45">
      <c r="A4710" t="s">
        <v>2020</v>
      </c>
      <c r="B4710">
        <v>2018</v>
      </c>
      <c r="C4710" t="s">
        <v>2011</v>
      </c>
      <c r="D4710">
        <v>7.9600000000000004E-2</v>
      </c>
      <c r="E4710">
        <v>7.9600000000000004E-2</v>
      </c>
      <c r="F4710">
        <v>7.9600000000000004E-2</v>
      </c>
      <c r="G4710">
        <v>7.9600000000000004E-2</v>
      </c>
      <c r="H4710">
        <v>7.9600000000000004E-2</v>
      </c>
      <c r="I4710">
        <v>7.9600000000000004E-2</v>
      </c>
      <c r="J4710">
        <v>7.9600000000000004E-2</v>
      </c>
      <c r="K4710">
        <v>7.9600000000000004E-2</v>
      </c>
      <c r="L4710">
        <v>7.9600000000000004E-2</v>
      </c>
    </row>
    <row r="4711" spans="1:12" x14ac:dyDescent="0.45">
      <c r="A4711" t="s">
        <v>2020</v>
      </c>
      <c r="B4711">
        <v>2018</v>
      </c>
      <c r="C4711" t="s">
        <v>2009</v>
      </c>
      <c r="D4711">
        <v>1.9695</v>
      </c>
      <c r="E4711">
        <v>1.9695</v>
      </c>
      <c r="F4711">
        <v>1.9695</v>
      </c>
      <c r="G4711">
        <v>1.9695</v>
      </c>
      <c r="H4711">
        <v>1.9695</v>
      </c>
      <c r="I4711">
        <v>1.9695</v>
      </c>
      <c r="J4711">
        <v>1.9695</v>
      </c>
      <c r="K4711">
        <v>1.9695</v>
      </c>
      <c r="L4711">
        <v>1.9695</v>
      </c>
    </row>
    <row r="4712" spans="1:12" x14ac:dyDescent="0.45">
      <c r="A4712" t="s">
        <v>2020</v>
      </c>
      <c r="B4712">
        <v>2018</v>
      </c>
      <c r="C4712" t="s">
        <v>2006</v>
      </c>
      <c r="D4712">
        <v>1.7991999999999999</v>
      </c>
      <c r="E4712">
        <v>1.7991999999999999</v>
      </c>
      <c r="F4712">
        <v>1.7991999999999999</v>
      </c>
      <c r="G4712">
        <v>1.7991999999999999</v>
      </c>
      <c r="H4712">
        <v>1.7991999999999999</v>
      </c>
      <c r="I4712">
        <v>1.7991999999999999</v>
      </c>
      <c r="J4712">
        <v>1.7991999999999999</v>
      </c>
      <c r="K4712">
        <v>1.7991999999999999</v>
      </c>
      <c r="L4712">
        <v>1.7991999999999999</v>
      </c>
    </row>
    <row r="4713" spans="1:12" x14ac:dyDescent="0.45">
      <c r="A4713" t="s">
        <v>2021</v>
      </c>
      <c r="B4713">
        <v>2018</v>
      </c>
      <c r="C4713" t="s">
        <v>2010</v>
      </c>
      <c r="D4713">
        <v>5.3199999999999997E-2</v>
      </c>
      <c r="E4713">
        <v>5.3199999999999997E-2</v>
      </c>
      <c r="F4713">
        <v>5.3199999999999997E-2</v>
      </c>
      <c r="G4713">
        <v>5.3199999999999997E-2</v>
      </c>
      <c r="H4713">
        <v>5.3199999999999997E-2</v>
      </c>
      <c r="I4713">
        <v>5.3199999999999997E-2</v>
      </c>
      <c r="J4713">
        <v>5.3199999999999997E-2</v>
      </c>
      <c r="K4713">
        <v>5.3199999999999997E-2</v>
      </c>
      <c r="L4713">
        <v>5.3199999999999997E-2</v>
      </c>
    </row>
    <row r="4714" spans="1:12" x14ac:dyDescent="0.45">
      <c r="A4714" t="s">
        <v>2021</v>
      </c>
      <c r="B4714">
        <v>2018</v>
      </c>
      <c r="C4714" t="s">
        <v>2008</v>
      </c>
      <c r="D4714">
        <v>0.26569999999999999</v>
      </c>
      <c r="E4714">
        <v>0.26569999999999999</v>
      </c>
      <c r="F4714">
        <v>0.26569999999999999</v>
      </c>
      <c r="G4714">
        <v>0.26569999999999999</v>
      </c>
      <c r="H4714">
        <v>0.26569999999999999</v>
      </c>
      <c r="I4714">
        <v>0.26569999999999999</v>
      </c>
      <c r="J4714">
        <v>0.26569999999999999</v>
      </c>
      <c r="K4714">
        <v>0.26569999999999999</v>
      </c>
      <c r="L4714">
        <v>0.26569999999999999</v>
      </c>
    </row>
    <row r="4715" spans="1:12" x14ac:dyDescent="0.45">
      <c r="A4715" t="s">
        <v>2021</v>
      </c>
      <c r="B4715">
        <v>2018</v>
      </c>
      <c r="C4715" t="s">
        <v>2006</v>
      </c>
      <c r="D4715">
        <v>0.18640000000000001</v>
      </c>
      <c r="E4715">
        <v>0.18640000000000001</v>
      </c>
      <c r="F4715">
        <v>0.18640000000000001</v>
      </c>
      <c r="G4715">
        <v>0.18640000000000001</v>
      </c>
      <c r="H4715">
        <v>0.18640000000000001</v>
      </c>
      <c r="I4715">
        <v>0.18640000000000001</v>
      </c>
      <c r="J4715">
        <v>0.18640000000000001</v>
      </c>
      <c r="K4715">
        <v>0.18640000000000001</v>
      </c>
      <c r="L4715">
        <v>0.18640000000000001</v>
      </c>
    </row>
    <row r="4716" spans="1:12" x14ac:dyDescent="0.45">
      <c r="A4716" t="s">
        <v>2021</v>
      </c>
      <c r="B4716">
        <v>2018</v>
      </c>
      <c r="C4716" t="s">
        <v>2007</v>
      </c>
      <c r="D4716">
        <v>2.3900000000000001E-2</v>
      </c>
      <c r="E4716">
        <v>2.3900000000000001E-2</v>
      </c>
      <c r="F4716">
        <v>2.3900000000000001E-2</v>
      </c>
      <c r="G4716">
        <v>2.3900000000000001E-2</v>
      </c>
      <c r="H4716">
        <v>2.3900000000000001E-2</v>
      </c>
      <c r="I4716">
        <v>2.3900000000000001E-2</v>
      </c>
      <c r="J4716">
        <v>2.3900000000000001E-2</v>
      </c>
      <c r="K4716">
        <v>2.3900000000000001E-2</v>
      </c>
      <c r="L4716">
        <v>2.3900000000000001E-2</v>
      </c>
    </row>
    <row r="4717" spans="1:12" x14ac:dyDescent="0.45">
      <c r="A4717" t="s">
        <v>2021</v>
      </c>
      <c r="B4717">
        <v>2018</v>
      </c>
      <c r="C4717" t="s">
        <v>2005</v>
      </c>
      <c r="D4717">
        <v>0.75990000000000002</v>
      </c>
      <c r="E4717">
        <v>0.75990000000000002</v>
      </c>
      <c r="F4717">
        <v>0.75990000000000002</v>
      </c>
      <c r="G4717">
        <v>0.75990000000000002</v>
      </c>
      <c r="H4717">
        <v>0.75990000000000002</v>
      </c>
      <c r="I4717">
        <v>0.75990000000000002</v>
      </c>
      <c r="J4717">
        <v>0.75990000000000002</v>
      </c>
      <c r="K4717">
        <v>0.75990000000000002</v>
      </c>
      <c r="L4717">
        <v>0.75990000000000002</v>
      </c>
    </row>
    <row r="4718" spans="1:12" x14ac:dyDescent="0.45">
      <c r="A4718" t="s">
        <v>2021</v>
      </c>
      <c r="B4718">
        <v>2018</v>
      </c>
      <c r="C4718" t="s">
        <v>2011</v>
      </c>
      <c r="D4718">
        <v>1.0500000000000001E-2</v>
      </c>
      <c r="E4718">
        <v>1.0500000000000001E-2</v>
      </c>
      <c r="F4718">
        <v>1.0500000000000001E-2</v>
      </c>
      <c r="G4718">
        <v>1.0500000000000001E-2</v>
      </c>
      <c r="H4718">
        <v>1.0500000000000001E-2</v>
      </c>
      <c r="I4718">
        <v>1.0500000000000001E-2</v>
      </c>
      <c r="J4718">
        <v>1.0500000000000001E-2</v>
      </c>
      <c r="K4718">
        <v>1.0500000000000001E-2</v>
      </c>
      <c r="L4718">
        <v>1.0500000000000001E-2</v>
      </c>
    </row>
    <row r="4719" spans="1:12" x14ac:dyDescent="0.45">
      <c r="A4719" t="s">
        <v>2021</v>
      </c>
      <c r="B4719">
        <v>2018</v>
      </c>
      <c r="C4719" t="s">
        <v>2009</v>
      </c>
      <c r="D4719">
        <v>0.2203</v>
      </c>
      <c r="E4719">
        <v>0.2203</v>
      </c>
      <c r="F4719">
        <v>0.2203</v>
      </c>
      <c r="G4719">
        <v>0.2203</v>
      </c>
      <c r="H4719">
        <v>0.2203</v>
      </c>
      <c r="I4719">
        <v>0.2203</v>
      </c>
      <c r="J4719">
        <v>0.2203</v>
      </c>
      <c r="K4719">
        <v>0.2203</v>
      </c>
      <c r="L4719">
        <v>0.2203</v>
      </c>
    </row>
    <row r="4720" spans="1:12" x14ac:dyDescent="0.45">
      <c r="A4720" t="s">
        <v>2022</v>
      </c>
      <c r="B4720">
        <v>2018</v>
      </c>
      <c r="C4720" t="s">
        <v>2008</v>
      </c>
      <c r="D4720">
        <v>0.32150000000000001</v>
      </c>
      <c r="E4720">
        <v>0.32150000000000001</v>
      </c>
      <c r="F4720">
        <v>0.32150000000000001</v>
      </c>
      <c r="G4720">
        <v>0.32150000000000001</v>
      </c>
      <c r="H4720">
        <v>0.32150000000000001</v>
      </c>
      <c r="I4720">
        <v>0.32150000000000001</v>
      </c>
      <c r="J4720">
        <v>0.32150000000000001</v>
      </c>
      <c r="K4720">
        <v>0.32150000000000001</v>
      </c>
      <c r="L4720">
        <v>0.32150000000000001</v>
      </c>
    </row>
    <row r="4721" spans="1:12" x14ac:dyDescent="0.45">
      <c r="A4721" t="s">
        <v>2022</v>
      </c>
      <c r="B4721">
        <v>2018</v>
      </c>
      <c r="C4721" t="s">
        <v>2007</v>
      </c>
      <c r="D4721">
        <v>2.8899999999999999E-2</v>
      </c>
      <c r="E4721">
        <v>2.8899999999999999E-2</v>
      </c>
      <c r="F4721">
        <v>2.8899999999999999E-2</v>
      </c>
      <c r="G4721">
        <v>2.8899999999999999E-2</v>
      </c>
      <c r="H4721">
        <v>2.8899999999999999E-2</v>
      </c>
      <c r="I4721">
        <v>2.8899999999999999E-2</v>
      </c>
      <c r="J4721">
        <v>2.8899999999999999E-2</v>
      </c>
      <c r="K4721">
        <v>2.8899999999999999E-2</v>
      </c>
      <c r="L4721">
        <v>2.8899999999999999E-2</v>
      </c>
    </row>
    <row r="4722" spans="1:12" x14ac:dyDescent="0.45">
      <c r="A4722" t="s">
        <v>2022</v>
      </c>
      <c r="B4722">
        <v>2018</v>
      </c>
      <c r="C4722" t="s">
        <v>2006</v>
      </c>
      <c r="D4722">
        <v>0.26350000000000001</v>
      </c>
      <c r="E4722">
        <v>0.26350000000000001</v>
      </c>
      <c r="F4722">
        <v>0.26350000000000001</v>
      </c>
      <c r="G4722">
        <v>0.26350000000000001</v>
      </c>
      <c r="H4722">
        <v>0.26350000000000001</v>
      </c>
      <c r="I4722">
        <v>0.26350000000000001</v>
      </c>
      <c r="J4722">
        <v>0.26350000000000001</v>
      </c>
      <c r="K4722">
        <v>0.26350000000000001</v>
      </c>
      <c r="L4722">
        <v>0.26350000000000001</v>
      </c>
    </row>
    <row r="4723" spans="1:12" x14ac:dyDescent="0.45">
      <c r="A4723" t="s">
        <v>2022</v>
      </c>
      <c r="B4723">
        <v>2018</v>
      </c>
      <c r="C4723" t="s">
        <v>2011</v>
      </c>
      <c r="D4723">
        <v>1.2699999999999999E-2</v>
      </c>
      <c r="E4723">
        <v>1.2699999999999999E-2</v>
      </c>
      <c r="F4723">
        <v>1.2699999999999999E-2</v>
      </c>
      <c r="G4723">
        <v>1.2699999999999999E-2</v>
      </c>
      <c r="H4723">
        <v>1.2699999999999999E-2</v>
      </c>
      <c r="I4723">
        <v>1.2699999999999999E-2</v>
      </c>
      <c r="J4723">
        <v>1.2699999999999999E-2</v>
      </c>
      <c r="K4723">
        <v>1.2699999999999999E-2</v>
      </c>
      <c r="L4723">
        <v>1.2699999999999999E-2</v>
      </c>
    </row>
    <row r="4724" spans="1:12" x14ac:dyDescent="0.45">
      <c r="A4724" t="s">
        <v>2022</v>
      </c>
      <c r="B4724">
        <v>2018</v>
      </c>
      <c r="C4724" t="s">
        <v>2010</v>
      </c>
      <c r="D4724">
        <v>6.4299999999999996E-2</v>
      </c>
      <c r="E4724">
        <v>6.4299999999999996E-2</v>
      </c>
      <c r="F4724">
        <v>6.4299999999999996E-2</v>
      </c>
      <c r="G4724">
        <v>6.4299999999999996E-2</v>
      </c>
      <c r="H4724">
        <v>6.4299999999999996E-2</v>
      </c>
      <c r="I4724">
        <v>6.4299999999999996E-2</v>
      </c>
      <c r="J4724">
        <v>6.4299999999999996E-2</v>
      </c>
      <c r="K4724">
        <v>6.4299999999999996E-2</v>
      </c>
      <c r="L4724">
        <v>6.4299999999999996E-2</v>
      </c>
    </row>
    <row r="4725" spans="1:12" x14ac:dyDescent="0.45">
      <c r="A4725" t="s">
        <v>2022</v>
      </c>
      <c r="B4725">
        <v>2018</v>
      </c>
      <c r="C4725" t="s">
        <v>2009</v>
      </c>
      <c r="D4725">
        <v>0.28089999999999998</v>
      </c>
      <c r="E4725">
        <v>0.28089999999999998</v>
      </c>
      <c r="F4725">
        <v>0.28089999999999998</v>
      </c>
      <c r="G4725">
        <v>0.28089999999999998</v>
      </c>
      <c r="H4725">
        <v>0.28089999999999998</v>
      </c>
      <c r="I4725">
        <v>0.28089999999999998</v>
      </c>
      <c r="J4725">
        <v>0.28089999999999998</v>
      </c>
      <c r="K4725">
        <v>0.28089999999999998</v>
      </c>
      <c r="L4725">
        <v>0.28089999999999998</v>
      </c>
    </row>
    <row r="4726" spans="1:12" x14ac:dyDescent="0.45">
      <c r="A4726" t="s">
        <v>2022</v>
      </c>
      <c r="B4726">
        <v>2018</v>
      </c>
      <c r="C4726" t="s">
        <v>2005</v>
      </c>
      <c r="D4726">
        <v>0.9718</v>
      </c>
      <c r="E4726">
        <v>0.9718</v>
      </c>
      <c r="F4726">
        <v>0.9718</v>
      </c>
      <c r="G4726">
        <v>0.9718</v>
      </c>
      <c r="H4726">
        <v>0.9718</v>
      </c>
      <c r="I4726">
        <v>0.9718</v>
      </c>
      <c r="J4726">
        <v>0.9718</v>
      </c>
      <c r="K4726">
        <v>0.9718</v>
      </c>
      <c r="L4726">
        <v>0.9718</v>
      </c>
    </row>
    <row r="4727" spans="1:12" x14ac:dyDescent="0.45">
      <c r="A4727" t="s">
        <v>2023</v>
      </c>
      <c r="B4727">
        <v>2018</v>
      </c>
      <c r="C4727" t="s">
        <v>2008</v>
      </c>
      <c r="D4727">
        <v>2.4980000000000002</v>
      </c>
      <c r="E4727">
        <v>2.4980000000000002</v>
      </c>
      <c r="F4727">
        <v>2.4980000000000002</v>
      </c>
      <c r="G4727">
        <v>2.4980000000000002</v>
      </c>
      <c r="H4727">
        <v>2.4980000000000002</v>
      </c>
      <c r="I4727">
        <v>2.4980000000000002</v>
      </c>
      <c r="J4727">
        <v>2.4980000000000002</v>
      </c>
      <c r="K4727">
        <v>2.4980000000000002</v>
      </c>
      <c r="L4727">
        <v>2.4980000000000002</v>
      </c>
    </row>
    <row r="4728" spans="1:12" x14ac:dyDescent="0.45">
      <c r="A4728" t="s">
        <v>2023</v>
      </c>
      <c r="B4728">
        <v>2018</v>
      </c>
      <c r="C4728" t="s">
        <v>2010</v>
      </c>
      <c r="D4728">
        <v>0.49980000000000002</v>
      </c>
      <c r="E4728">
        <v>0.49980000000000002</v>
      </c>
      <c r="F4728">
        <v>0.49980000000000002</v>
      </c>
      <c r="G4728">
        <v>0.49980000000000002</v>
      </c>
      <c r="H4728">
        <v>0.49980000000000002</v>
      </c>
      <c r="I4728">
        <v>0.49980000000000002</v>
      </c>
      <c r="J4728">
        <v>0.49980000000000002</v>
      </c>
      <c r="K4728">
        <v>0.49980000000000002</v>
      </c>
      <c r="L4728">
        <v>0.49980000000000002</v>
      </c>
    </row>
    <row r="4729" spans="1:12" x14ac:dyDescent="0.45">
      <c r="A4729" t="s">
        <v>2023</v>
      </c>
      <c r="B4729">
        <v>2018</v>
      </c>
      <c r="C4729" t="s">
        <v>2011</v>
      </c>
      <c r="D4729">
        <v>9.9000000000000005E-2</v>
      </c>
      <c r="E4729">
        <v>9.9000000000000005E-2</v>
      </c>
      <c r="F4729">
        <v>9.9000000000000005E-2</v>
      </c>
      <c r="G4729">
        <v>9.9000000000000005E-2</v>
      </c>
      <c r="H4729">
        <v>9.9000000000000005E-2</v>
      </c>
      <c r="I4729">
        <v>9.9000000000000005E-2</v>
      </c>
      <c r="J4729">
        <v>9.9000000000000005E-2</v>
      </c>
      <c r="K4729">
        <v>9.9000000000000005E-2</v>
      </c>
      <c r="L4729">
        <v>9.9000000000000005E-2</v>
      </c>
    </row>
    <row r="4730" spans="1:12" x14ac:dyDescent="0.45">
      <c r="A4730" t="s">
        <v>2023</v>
      </c>
      <c r="B4730">
        <v>2018</v>
      </c>
      <c r="C4730" t="s">
        <v>2006</v>
      </c>
      <c r="D4730">
        <v>1.8662000000000001</v>
      </c>
      <c r="E4730">
        <v>1.8662000000000001</v>
      </c>
      <c r="F4730">
        <v>1.8662000000000001</v>
      </c>
      <c r="G4730">
        <v>1.8662000000000001</v>
      </c>
      <c r="H4730">
        <v>1.8662000000000001</v>
      </c>
      <c r="I4730">
        <v>1.8662000000000001</v>
      </c>
      <c r="J4730">
        <v>1.8662000000000001</v>
      </c>
      <c r="K4730">
        <v>1.8662000000000001</v>
      </c>
      <c r="L4730">
        <v>1.8662000000000001</v>
      </c>
    </row>
    <row r="4731" spans="1:12" x14ac:dyDescent="0.45">
      <c r="A4731" t="s">
        <v>2023</v>
      </c>
      <c r="B4731">
        <v>2018</v>
      </c>
      <c r="C4731" t="s">
        <v>2009</v>
      </c>
      <c r="D4731">
        <v>2.3816000000000002</v>
      </c>
      <c r="E4731">
        <v>2.3816000000000002</v>
      </c>
      <c r="F4731">
        <v>2.3816000000000002</v>
      </c>
      <c r="G4731">
        <v>2.3816000000000002</v>
      </c>
      <c r="H4731">
        <v>2.3816000000000002</v>
      </c>
      <c r="I4731">
        <v>2.3816000000000002</v>
      </c>
      <c r="J4731">
        <v>2.3816000000000002</v>
      </c>
      <c r="K4731">
        <v>2.3816000000000002</v>
      </c>
      <c r="L4731">
        <v>2.3816000000000002</v>
      </c>
    </row>
    <row r="4732" spans="1:12" x14ac:dyDescent="0.45">
      <c r="A4732" t="s">
        <v>2023</v>
      </c>
      <c r="B4732">
        <v>2018</v>
      </c>
      <c r="C4732" t="s">
        <v>2005</v>
      </c>
      <c r="D4732">
        <v>7.5693000000000001</v>
      </c>
      <c r="E4732">
        <v>7.5693000000000001</v>
      </c>
      <c r="F4732">
        <v>7.5693000000000001</v>
      </c>
      <c r="G4732">
        <v>7.5693000000000001</v>
      </c>
      <c r="H4732">
        <v>7.5693000000000001</v>
      </c>
      <c r="I4732">
        <v>7.5693000000000001</v>
      </c>
      <c r="J4732">
        <v>7.5693000000000001</v>
      </c>
      <c r="K4732">
        <v>7.5693000000000001</v>
      </c>
      <c r="L4732">
        <v>7.5693000000000001</v>
      </c>
    </row>
    <row r="4733" spans="1:12" x14ac:dyDescent="0.45">
      <c r="A4733" t="s">
        <v>2023</v>
      </c>
      <c r="B4733">
        <v>2018</v>
      </c>
      <c r="C4733" t="s">
        <v>2007</v>
      </c>
      <c r="D4733">
        <v>0.22470000000000001</v>
      </c>
      <c r="E4733">
        <v>0.22470000000000001</v>
      </c>
      <c r="F4733">
        <v>0.22470000000000001</v>
      </c>
      <c r="G4733">
        <v>0.22470000000000001</v>
      </c>
      <c r="H4733">
        <v>0.22470000000000001</v>
      </c>
      <c r="I4733">
        <v>0.22470000000000001</v>
      </c>
      <c r="J4733">
        <v>0.22470000000000001</v>
      </c>
      <c r="K4733">
        <v>0.22470000000000001</v>
      </c>
      <c r="L4733">
        <v>0.22470000000000001</v>
      </c>
    </row>
    <row r="4734" spans="1:12" x14ac:dyDescent="0.45">
      <c r="A4734" t="s">
        <v>2024</v>
      </c>
      <c r="B4734">
        <v>2018</v>
      </c>
      <c r="C4734" t="s">
        <v>2006</v>
      </c>
      <c r="D4734">
        <v>1.2392000000000001</v>
      </c>
      <c r="E4734">
        <v>1.2392000000000001</v>
      </c>
      <c r="F4734">
        <v>1.2392000000000001</v>
      </c>
      <c r="G4734">
        <v>1.2392000000000001</v>
      </c>
      <c r="H4734">
        <v>1.2392000000000001</v>
      </c>
      <c r="I4734">
        <v>1.2392000000000001</v>
      </c>
      <c r="J4734">
        <v>1.2392000000000001</v>
      </c>
      <c r="K4734">
        <v>1.2392000000000001</v>
      </c>
      <c r="L4734">
        <v>1.2392000000000001</v>
      </c>
    </row>
    <row r="4735" spans="1:12" x14ac:dyDescent="0.45">
      <c r="A4735" t="s">
        <v>2024</v>
      </c>
      <c r="B4735">
        <v>2018</v>
      </c>
      <c r="C4735" t="s">
        <v>2008</v>
      </c>
      <c r="D4735">
        <v>1.2475000000000001</v>
      </c>
      <c r="E4735">
        <v>1.2475000000000001</v>
      </c>
      <c r="F4735">
        <v>1.2475000000000001</v>
      </c>
      <c r="G4735">
        <v>1.2475000000000001</v>
      </c>
      <c r="H4735">
        <v>1.2475000000000001</v>
      </c>
      <c r="I4735">
        <v>1.2475000000000001</v>
      </c>
      <c r="J4735">
        <v>1.2475000000000001</v>
      </c>
      <c r="K4735">
        <v>1.2475000000000001</v>
      </c>
      <c r="L4735">
        <v>1.2475000000000001</v>
      </c>
    </row>
    <row r="4736" spans="1:12" x14ac:dyDescent="0.45">
      <c r="A4736" t="s">
        <v>2024</v>
      </c>
      <c r="B4736">
        <v>2018</v>
      </c>
      <c r="C4736" t="s">
        <v>2010</v>
      </c>
      <c r="D4736">
        <v>0.24959999999999999</v>
      </c>
      <c r="E4736">
        <v>0.24959999999999999</v>
      </c>
      <c r="F4736">
        <v>0.24959999999999999</v>
      </c>
      <c r="G4736">
        <v>0.24959999999999999</v>
      </c>
      <c r="H4736">
        <v>0.24959999999999999</v>
      </c>
      <c r="I4736">
        <v>0.24959999999999999</v>
      </c>
      <c r="J4736">
        <v>0.24959999999999999</v>
      </c>
      <c r="K4736">
        <v>0.24959999999999999</v>
      </c>
      <c r="L4736">
        <v>0.24959999999999999</v>
      </c>
    </row>
    <row r="4737" spans="1:12" x14ac:dyDescent="0.45">
      <c r="A4737" t="s">
        <v>2024</v>
      </c>
      <c r="B4737">
        <v>2018</v>
      </c>
      <c r="C4737" t="s">
        <v>2011</v>
      </c>
      <c r="D4737">
        <v>4.9399999999999999E-2</v>
      </c>
      <c r="E4737">
        <v>4.9399999999999999E-2</v>
      </c>
      <c r="F4737">
        <v>4.9399999999999999E-2</v>
      </c>
      <c r="G4737">
        <v>4.9399999999999999E-2</v>
      </c>
      <c r="H4737">
        <v>4.9399999999999999E-2</v>
      </c>
      <c r="I4737">
        <v>4.9399999999999999E-2</v>
      </c>
      <c r="J4737">
        <v>4.9399999999999999E-2</v>
      </c>
      <c r="K4737">
        <v>4.9399999999999999E-2</v>
      </c>
      <c r="L4737">
        <v>4.9399999999999999E-2</v>
      </c>
    </row>
    <row r="4738" spans="1:12" x14ac:dyDescent="0.45">
      <c r="A4738" t="s">
        <v>2024</v>
      </c>
      <c r="B4738">
        <v>2018</v>
      </c>
      <c r="C4738" t="s">
        <v>2007</v>
      </c>
      <c r="D4738">
        <v>0.11219999999999999</v>
      </c>
      <c r="E4738">
        <v>0.11219999999999999</v>
      </c>
      <c r="F4738">
        <v>0.11219999999999999</v>
      </c>
      <c r="G4738">
        <v>0.11219999999999999</v>
      </c>
      <c r="H4738">
        <v>0.11219999999999999</v>
      </c>
      <c r="I4738">
        <v>0.11219999999999999</v>
      </c>
      <c r="J4738">
        <v>0.11219999999999999</v>
      </c>
      <c r="K4738">
        <v>0.11219999999999999</v>
      </c>
      <c r="L4738">
        <v>0.11219999999999999</v>
      </c>
    </row>
    <row r="4739" spans="1:12" x14ac:dyDescent="0.45">
      <c r="A4739" t="s">
        <v>2024</v>
      </c>
      <c r="B4739">
        <v>2018</v>
      </c>
      <c r="C4739" t="s">
        <v>2009</v>
      </c>
      <c r="D4739">
        <v>1.2418</v>
      </c>
      <c r="E4739">
        <v>1.2418</v>
      </c>
      <c r="F4739">
        <v>1.2418</v>
      </c>
      <c r="G4739">
        <v>1.2418</v>
      </c>
      <c r="H4739">
        <v>1.2418</v>
      </c>
      <c r="I4739">
        <v>1.2418</v>
      </c>
      <c r="J4739">
        <v>1.2418</v>
      </c>
      <c r="K4739">
        <v>1.2418</v>
      </c>
      <c r="L4739">
        <v>1.2418</v>
      </c>
    </row>
    <row r="4740" spans="1:12" x14ac:dyDescent="0.45">
      <c r="A4740" t="s">
        <v>2024</v>
      </c>
      <c r="B4740">
        <v>2018</v>
      </c>
      <c r="C4740" t="s">
        <v>2005</v>
      </c>
      <c r="D4740">
        <v>4.1398000000000001</v>
      </c>
      <c r="E4740">
        <v>4.1398000000000001</v>
      </c>
      <c r="F4740">
        <v>4.1398000000000001</v>
      </c>
      <c r="G4740">
        <v>4.1398000000000001</v>
      </c>
      <c r="H4740">
        <v>4.1398000000000001</v>
      </c>
      <c r="I4740">
        <v>4.1398000000000001</v>
      </c>
      <c r="J4740">
        <v>4.1398000000000001</v>
      </c>
      <c r="K4740">
        <v>4.1398000000000001</v>
      </c>
      <c r="L4740">
        <v>4.1398000000000001</v>
      </c>
    </row>
    <row r="4741" spans="1:12" x14ac:dyDescent="0.45">
      <c r="A4741" t="s">
        <v>2025</v>
      </c>
      <c r="B4741">
        <v>2018</v>
      </c>
      <c r="C4741" t="s">
        <v>2005</v>
      </c>
      <c r="D4741">
        <v>1.8658999999999999</v>
      </c>
      <c r="E4741">
        <v>1.8658999999999999</v>
      </c>
      <c r="F4741">
        <v>1.8658999999999999</v>
      </c>
      <c r="G4741">
        <v>1.8658999999999999</v>
      </c>
      <c r="H4741">
        <v>1.8658999999999999</v>
      </c>
      <c r="I4741">
        <v>1.8658999999999999</v>
      </c>
      <c r="J4741">
        <v>1.8658999999999999</v>
      </c>
      <c r="K4741">
        <v>1.8658999999999999</v>
      </c>
      <c r="L4741">
        <v>1.8658999999999999</v>
      </c>
    </row>
    <row r="4742" spans="1:12" x14ac:dyDescent="0.45">
      <c r="A4742" t="s">
        <v>2025</v>
      </c>
      <c r="B4742">
        <v>2018</v>
      </c>
      <c r="C4742" t="s">
        <v>2007</v>
      </c>
      <c r="D4742">
        <v>5.16E-2</v>
      </c>
      <c r="E4742">
        <v>5.16E-2</v>
      </c>
      <c r="F4742">
        <v>5.16E-2</v>
      </c>
      <c r="G4742">
        <v>5.16E-2</v>
      </c>
      <c r="H4742">
        <v>5.16E-2</v>
      </c>
      <c r="I4742">
        <v>5.16E-2</v>
      </c>
      <c r="J4742">
        <v>5.16E-2</v>
      </c>
      <c r="K4742">
        <v>5.16E-2</v>
      </c>
      <c r="L4742">
        <v>5.16E-2</v>
      </c>
    </row>
    <row r="4743" spans="1:12" x14ac:dyDescent="0.45">
      <c r="A4743" t="s">
        <v>2025</v>
      </c>
      <c r="B4743">
        <v>2018</v>
      </c>
      <c r="C4743" t="s">
        <v>2009</v>
      </c>
      <c r="D4743">
        <v>0.58720000000000006</v>
      </c>
      <c r="E4743">
        <v>0.58720000000000006</v>
      </c>
      <c r="F4743">
        <v>0.58720000000000006</v>
      </c>
      <c r="G4743">
        <v>0.58720000000000006</v>
      </c>
      <c r="H4743">
        <v>0.58720000000000006</v>
      </c>
      <c r="I4743">
        <v>0.58720000000000006</v>
      </c>
      <c r="J4743">
        <v>0.58720000000000006</v>
      </c>
      <c r="K4743">
        <v>0.58720000000000006</v>
      </c>
      <c r="L4743">
        <v>0.58720000000000006</v>
      </c>
    </row>
    <row r="4744" spans="1:12" x14ac:dyDescent="0.45">
      <c r="A4744" t="s">
        <v>2025</v>
      </c>
      <c r="B4744">
        <v>2018</v>
      </c>
      <c r="C4744" t="s">
        <v>2008</v>
      </c>
      <c r="D4744">
        <v>0.57320000000000004</v>
      </c>
      <c r="E4744">
        <v>0.57320000000000004</v>
      </c>
      <c r="F4744">
        <v>0.57320000000000004</v>
      </c>
      <c r="G4744">
        <v>0.57320000000000004</v>
      </c>
      <c r="H4744">
        <v>0.57320000000000004</v>
      </c>
      <c r="I4744">
        <v>0.57320000000000004</v>
      </c>
      <c r="J4744">
        <v>0.57320000000000004</v>
      </c>
      <c r="K4744">
        <v>0.57320000000000004</v>
      </c>
      <c r="L4744">
        <v>0.57320000000000004</v>
      </c>
    </row>
    <row r="4745" spans="1:12" x14ac:dyDescent="0.45">
      <c r="A4745" t="s">
        <v>2025</v>
      </c>
      <c r="B4745">
        <v>2018</v>
      </c>
      <c r="C4745" t="s">
        <v>2011</v>
      </c>
      <c r="D4745">
        <v>2.2700000000000001E-2</v>
      </c>
      <c r="E4745">
        <v>2.2700000000000001E-2</v>
      </c>
      <c r="F4745">
        <v>2.2700000000000001E-2</v>
      </c>
      <c r="G4745">
        <v>2.2700000000000001E-2</v>
      </c>
      <c r="H4745">
        <v>2.2700000000000001E-2</v>
      </c>
      <c r="I4745">
        <v>2.2700000000000001E-2</v>
      </c>
      <c r="J4745">
        <v>2.2700000000000001E-2</v>
      </c>
      <c r="K4745">
        <v>2.2700000000000001E-2</v>
      </c>
      <c r="L4745">
        <v>2.2700000000000001E-2</v>
      </c>
    </row>
    <row r="4746" spans="1:12" x14ac:dyDescent="0.45">
      <c r="A4746" t="s">
        <v>2025</v>
      </c>
      <c r="B4746">
        <v>2018</v>
      </c>
      <c r="C4746" t="s">
        <v>2010</v>
      </c>
      <c r="D4746">
        <v>0.1147</v>
      </c>
      <c r="E4746">
        <v>0.1147</v>
      </c>
      <c r="F4746">
        <v>0.1147</v>
      </c>
      <c r="G4746">
        <v>0.1147</v>
      </c>
      <c r="H4746">
        <v>0.1147</v>
      </c>
      <c r="I4746">
        <v>0.1147</v>
      </c>
      <c r="J4746">
        <v>0.1147</v>
      </c>
      <c r="K4746">
        <v>0.1147</v>
      </c>
      <c r="L4746">
        <v>0.1147</v>
      </c>
    </row>
    <row r="4747" spans="1:12" x14ac:dyDescent="0.45">
      <c r="A4747" t="s">
        <v>2025</v>
      </c>
      <c r="B4747">
        <v>2018</v>
      </c>
      <c r="C4747" t="s">
        <v>2006</v>
      </c>
      <c r="D4747">
        <v>0.51649999999999996</v>
      </c>
      <c r="E4747">
        <v>0.51649999999999996</v>
      </c>
      <c r="F4747">
        <v>0.51649999999999996</v>
      </c>
      <c r="G4747">
        <v>0.51649999999999996</v>
      </c>
      <c r="H4747">
        <v>0.51649999999999996</v>
      </c>
      <c r="I4747">
        <v>0.51649999999999996</v>
      </c>
      <c r="J4747">
        <v>0.51649999999999996</v>
      </c>
      <c r="K4747">
        <v>0.51649999999999996</v>
      </c>
      <c r="L4747">
        <v>0.51649999999999996</v>
      </c>
    </row>
    <row r="4748" spans="1:12" x14ac:dyDescent="0.45">
      <c r="A4748" t="s">
        <v>2026</v>
      </c>
      <c r="B4748">
        <v>2018</v>
      </c>
      <c r="C4748" t="s">
        <v>2011</v>
      </c>
      <c r="D4748">
        <v>2.1600000000000001E-2</v>
      </c>
      <c r="E4748">
        <v>2.1600000000000001E-2</v>
      </c>
      <c r="F4748">
        <v>2.1600000000000001E-2</v>
      </c>
      <c r="G4748">
        <v>2.1600000000000001E-2</v>
      </c>
      <c r="H4748">
        <v>2.1600000000000001E-2</v>
      </c>
      <c r="I4748">
        <v>2.1600000000000001E-2</v>
      </c>
      <c r="J4748">
        <v>2.1600000000000001E-2</v>
      </c>
      <c r="K4748">
        <v>2.1600000000000001E-2</v>
      </c>
      <c r="L4748">
        <v>2.1600000000000001E-2</v>
      </c>
    </row>
    <row r="4749" spans="1:12" x14ac:dyDescent="0.45">
      <c r="A4749" t="s">
        <v>2026</v>
      </c>
      <c r="B4749">
        <v>2018</v>
      </c>
      <c r="C4749" t="s">
        <v>2008</v>
      </c>
      <c r="D4749">
        <v>0.54500000000000004</v>
      </c>
      <c r="E4749">
        <v>0.54500000000000004</v>
      </c>
      <c r="F4749">
        <v>0.54500000000000004</v>
      </c>
      <c r="G4749">
        <v>0.54500000000000004</v>
      </c>
      <c r="H4749">
        <v>0.54500000000000004</v>
      </c>
      <c r="I4749">
        <v>0.54500000000000004</v>
      </c>
      <c r="J4749">
        <v>0.54500000000000004</v>
      </c>
      <c r="K4749">
        <v>0.54500000000000004</v>
      </c>
      <c r="L4749">
        <v>0.54500000000000004</v>
      </c>
    </row>
    <row r="4750" spans="1:12" x14ac:dyDescent="0.45">
      <c r="A4750" t="s">
        <v>2026</v>
      </c>
      <c r="B4750">
        <v>2018</v>
      </c>
      <c r="C4750" t="s">
        <v>2005</v>
      </c>
      <c r="D4750">
        <v>1.7665</v>
      </c>
      <c r="E4750">
        <v>1.7665</v>
      </c>
      <c r="F4750">
        <v>1.7665</v>
      </c>
      <c r="G4750">
        <v>1.7665</v>
      </c>
      <c r="H4750">
        <v>1.7665</v>
      </c>
      <c r="I4750">
        <v>1.7665</v>
      </c>
      <c r="J4750">
        <v>1.7665</v>
      </c>
      <c r="K4750">
        <v>1.7665</v>
      </c>
      <c r="L4750">
        <v>1.7665</v>
      </c>
    </row>
    <row r="4751" spans="1:12" x14ac:dyDescent="0.45">
      <c r="A4751" t="s">
        <v>2026</v>
      </c>
      <c r="B4751">
        <v>2018</v>
      </c>
      <c r="C4751" t="s">
        <v>2006</v>
      </c>
      <c r="D4751">
        <v>0.49640000000000001</v>
      </c>
      <c r="E4751">
        <v>0.49640000000000001</v>
      </c>
      <c r="F4751">
        <v>0.49640000000000001</v>
      </c>
      <c r="G4751">
        <v>0.49640000000000001</v>
      </c>
      <c r="H4751">
        <v>0.49640000000000001</v>
      </c>
      <c r="I4751">
        <v>0.49640000000000001</v>
      </c>
      <c r="J4751">
        <v>0.49640000000000001</v>
      </c>
      <c r="K4751">
        <v>0.49640000000000001</v>
      </c>
      <c r="L4751">
        <v>0.49640000000000001</v>
      </c>
    </row>
    <row r="4752" spans="1:12" x14ac:dyDescent="0.45">
      <c r="A4752" t="s">
        <v>2026</v>
      </c>
      <c r="B4752">
        <v>2018</v>
      </c>
      <c r="C4752" t="s">
        <v>2009</v>
      </c>
      <c r="D4752">
        <v>0.54559999999999997</v>
      </c>
      <c r="E4752">
        <v>0.54559999999999997</v>
      </c>
      <c r="F4752">
        <v>0.54559999999999997</v>
      </c>
      <c r="G4752">
        <v>0.54559999999999997</v>
      </c>
      <c r="H4752">
        <v>0.54559999999999997</v>
      </c>
      <c r="I4752">
        <v>0.54559999999999997</v>
      </c>
      <c r="J4752">
        <v>0.54559999999999997</v>
      </c>
      <c r="K4752">
        <v>0.54559999999999997</v>
      </c>
      <c r="L4752">
        <v>0.54559999999999997</v>
      </c>
    </row>
    <row r="4753" spans="1:12" x14ac:dyDescent="0.45">
      <c r="A4753" t="s">
        <v>2026</v>
      </c>
      <c r="B4753">
        <v>2018</v>
      </c>
      <c r="C4753" t="s">
        <v>2010</v>
      </c>
      <c r="D4753">
        <v>0.109</v>
      </c>
      <c r="E4753">
        <v>0.109</v>
      </c>
      <c r="F4753">
        <v>0.109</v>
      </c>
      <c r="G4753">
        <v>0.109</v>
      </c>
      <c r="H4753">
        <v>0.109</v>
      </c>
      <c r="I4753">
        <v>0.109</v>
      </c>
      <c r="J4753">
        <v>0.109</v>
      </c>
      <c r="K4753">
        <v>0.109</v>
      </c>
      <c r="L4753">
        <v>0.109</v>
      </c>
    </row>
    <row r="4754" spans="1:12" x14ac:dyDescent="0.45">
      <c r="A4754" t="s">
        <v>2026</v>
      </c>
      <c r="B4754">
        <v>2018</v>
      </c>
      <c r="C4754" t="s">
        <v>2007</v>
      </c>
      <c r="D4754">
        <v>4.9000000000000002E-2</v>
      </c>
      <c r="E4754">
        <v>4.9000000000000002E-2</v>
      </c>
      <c r="F4754">
        <v>4.9000000000000002E-2</v>
      </c>
      <c r="G4754">
        <v>4.9000000000000002E-2</v>
      </c>
      <c r="H4754">
        <v>4.9000000000000002E-2</v>
      </c>
      <c r="I4754">
        <v>4.9000000000000002E-2</v>
      </c>
      <c r="J4754">
        <v>4.9000000000000002E-2</v>
      </c>
      <c r="K4754">
        <v>4.9000000000000002E-2</v>
      </c>
      <c r="L4754">
        <v>4.9000000000000002E-2</v>
      </c>
    </row>
    <row r="4755" spans="1:12" x14ac:dyDescent="0.45">
      <c r="A4755" t="s">
        <v>2027</v>
      </c>
      <c r="B4755">
        <v>2018</v>
      </c>
      <c r="C4755" t="s">
        <v>2008</v>
      </c>
      <c r="D4755">
        <v>0.83289999999999997</v>
      </c>
      <c r="E4755">
        <v>0.83289999999999997</v>
      </c>
      <c r="F4755">
        <v>0.83289999999999997</v>
      </c>
      <c r="G4755">
        <v>0.83289999999999997</v>
      </c>
      <c r="H4755">
        <v>0.83289999999999997</v>
      </c>
      <c r="I4755">
        <v>0.83289999999999997</v>
      </c>
      <c r="J4755">
        <v>0.83289999999999997</v>
      </c>
      <c r="K4755">
        <v>0.83289999999999997</v>
      </c>
      <c r="L4755">
        <v>0.83289999999999997</v>
      </c>
    </row>
    <row r="4756" spans="1:12" x14ac:dyDescent="0.45">
      <c r="A4756" t="s">
        <v>2027</v>
      </c>
      <c r="B4756">
        <v>2018</v>
      </c>
      <c r="C4756" t="s">
        <v>2005</v>
      </c>
      <c r="D4756">
        <v>2.7698</v>
      </c>
      <c r="E4756">
        <v>2.7698</v>
      </c>
      <c r="F4756">
        <v>2.7698</v>
      </c>
      <c r="G4756">
        <v>2.7698</v>
      </c>
      <c r="H4756">
        <v>2.7698</v>
      </c>
      <c r="I4756">
        <v>2.7698</v>
      </c>
      <c r="J4756">
        <v>2.7698</v>
      </c>
      <c r="K4756">
        <v>2.7698</v>
      </c>
      <c r="L4756">
        <v>2.7698</v>
      </c>
    </row>
    <row r="4757" spans="1:12" x14ac:dyDescent="0.45">
      <c r="A4757" t="s">
        <v>2027</v>
      </c>
      <c r="B4757">
        <v>2018</v>
      </c>
      <c r="C4757" t="s">
        <v>2009</v>
      </c>
      <c r="D4757">
        <v>0.8669</v>
      </c>
      <c r="E4757">
        <v>0.8669</v>
      </c>
      <c r="F4757">
        <v>0.8669</v>
      </c>
      <c r="G4757">
        <v>0.8669</v>
      </c>
      <c r="H4757">
        <v>0.8669</v>
      </c>
      <c r="I4757">
        <v>0.8669</v>
      </c>
      <c r="J4757">
        <v>0.8669</v>
      </c>
      <c r="K4757">
        <v>0.8669</v>
      </c>
      <c r="L4757">
        <v>0.8669</v>
      </c>
    </row>
    <row r="4758" spans="1:12" x14ac:dyDescent="0.45">
      <c r="A4758" t="s">
        <v>2027</v>
      </c>
      <c r="B4758">
        <v>2018</v>
      </c>
      <c r="C4758" t="s">
        <v>2006</v>
      </c>
      <c r="D4758">
        <v>0.79549999999999998</v>
      </c>
      <c r="E4758">
        <v>0.79549999999999998</v>
      </c>
      <c r="F4758">
        <v>0.79549999999999998</v>
      </c>
      <c r="G4758">
        <v>0.79549999999999998</v>
      </c>
      <c r="H4758">
        <v>0.79549999999999998</v>
      </c>
      <c r="I4758">
        <v>0.79549999999999998</v>
      </c>
      <c r="J4758">
        <v>0.79549999999999998</v>
      </c>
      <c r="K4758">
        <v>0.79549999999999998</v>
      </c>
      <c r="L4758">
        <v>0.79549999999999998</v>
      </c>
    </row>
    <row r="4759" spans="1:12" x14ac:dyDescent="0.45">
      <c r="A4759" t="s">
        <v>2027</v>
      </c>
      <c r="B4759">
        <v>2018</v>
      </c>
      <c r="C4759" t="s">
        <v>2007</v>
      </c>
      <c r="D4759">
        <v>7.4899999999999994E-2</v>
      </c>
      <c r="E4759">
        <v>7.4899999999999994E-2</v>
      </c>
      <c r="F4759">
        <v>7.4899999999999994E-2</v>
      </c>
      <c r="G4759">
        <v>7.4899999999999994E-2</v>
      </c>
      <c r="H4759">
        <v>7.4899999999999994E-2</v>
      </c>
      <c r="I4759">
        <v>7.4899999999999994E-2</v>
      </c>
      <c r="J4759">
        <v>7.4899999999999994E-2</v>
      </c>
      <c r="K4759">
        <v>7.4899999999999994E-2</v>
      </c>
      <c r="L4759">
        <v>7.4899999999999994E-2</v>
      </c>
    </row>
    <row r="4760" spans="1:12" x14ac:dyDescent="0.45">
      <c r="A4760" t="s">
        <v>2027</v>
      </c>
      <c r="B4760">
        <v>2018</v>
      </c>
      <c r="C4760" t="s">
        <v>2011</v>
      </c>
      <c r="D4760">
        <v>3.3000000000000002E-2</v>
      </c>
      <c r="E4760">
        <v>3.3000000000000002E-2</v>
      </c>
      <c r="F4760">
        <v>3.3000000000000002E-2</v>
      </c>
      <c r="G4760">
        <v>3.3000000000000002E-2</v>
      </c>
      <c r="H4760">
        <v>3.3000000000000002E-2</v>
      </c>
      <c r="I4760">
        <v>3.3000000000000002E-2</v>
      </c>
      <c r="J4760">
        <v>3.3000000000000002E-2</v>
      </c>
      <c r="K4760">
        <v>3.3000000000000002E-2</v>
      </c>
      <c r="L4760">
        <v>3.3000000000000002E-2</v>
      </c>
    </row>
    <row r="4761" spans="1:12" x14ac:dyDescent="0.45">
      <c r="A4761" t="s">
        <v>2027</v>
      </c>
      <c r="B4761">
        <v>2018</v>
      </c>
      <c r="C4761" t="s">
        <v>2010</v>
      </c>
      <c r="D4761">
        <v>0.1666</v>
      </c>
      <c r="E4761">
        <v>0.1666</v>
      </c>
      <c r="F4761">
        <v>0.1666</v>
      </c>
      <c r="G4761">
        <v>0.1666</v>
      </c>
      <c r="H4761">
        <v>0.1666</v>
      </c>
      <c r="I4761">
        <v>0.1666</v>
      </c>
      <c r="J4761">
        <v>0.1666</v>
      </c>
      <c r="K4761">
        <v>0.1666</v>
      </c>
      <c r="L4761">
        <v>0.1666</v>
      </c>
    </row>
    <row r="4762" spans="1:12" x14ac:dyDescent="0.45">
      <c r="A4762" t="s">
        <v>2028</v>
      </c>
      <c r="B4762">
        <v>2018</v>
      </c>
      <c r="C4762" t="s">
        <v>2008</v>
      </c>
      <c r="D4762">
        <v>0.89080000000000004</v>
      </c>
      <c r="E4762">
        <v>0.89080000000000004</v>
      </c>
      <c r="F4762">
        <v>0.89080000000000004</v>
      </c>
      <c r="G4762">
        <v>0.89080000000000004</v>
      </c>
      <c r="H4762">
        <v>0.89080000000000004</v>
      </c>
      <c r="I4762">
        <v>0.89080000000000004</v>
      </c>
      <c r="J4762">
        <v>0.89080000000000004</v>
      </c>
      <c r="K4762">
        <v>0.89080000000000004</v>
      </c>
      <c r="L4762">
        <v>0.89080000000000004</v>
      </c>
    </row>
    <row r="4763" spans="1:12" x14ac:dyDescent="0.45">
      <c r="A4763" t="s">
        <v>2028</v>
      </c>
      <c r="B4763">
        <v>2018</v>
      </c>
      <c r="C4763" t="s">
        <v>2006</v>
      </c>
      <c r="D4763">
        <v>0.77990000000000004</v>
      </c>
      <c r="E4763">
        <v>0.77990000000000004</v>
      </c>
      <c r="F4763">
        <v>0.77990000000000004</v>
      </c>
      <c r="G4763">
        <v>0.77990000000000004</v>
      </c>
      <c r="H4763">
        <v>0.77990000000000004</v>
      </c>
      <c r="I4763">
        <v>0.77990000000000004</v>
      </c>
      <c r="J4763">
        <v>0.77990000000000004</v>
      </c>
      <c r="K4763">
        <v>0.77990000000000004</v>
      </c>
      <c r="L4763">
        <v>0.77990000000000004</v>
      </c>
    </row>
    <row r="4764" spans="1:12" x14ac:dyDescent="0.45">
      <c r="A4764" t="s">
        <v>2028</v>
      </c>
      <c r="B4764">
        <v>2018</v>
      </c>
      <c r="C4764" t="s">
        <v>2010</v>
      </c>
      <c r="D4764">
        <v>0.1782</v>
      </c>
      <c r="E4764">
        <v>0.1782</v>
      </c>
      <c r="F4764">
        <v>0.1782</v>
      </c>
      <c r="G4764">
        <v>0.1782</v>
      </c>
      <c r="H4764">
        <v>0.1782</v>
      </c>
      <c r="I4764">
        <v>0.1782</v>
      </c>
      <c r="J4764">
        <v>0.1782</v>
      </c>
      <c r="K4764">
        <v>0.1782</v>
      </c>
      <c r="L4764">
        <v>0.1782</v>
      </c>
    </row>
    <row r="4765" spans="1:12" x14ac:dyDescent="0.45">
      <c r="A4765" t="s">
        <v>2028</v>
      </c>
      <c r="B4765">
        <v>2018</v>
      </c>
      <c r="C4765" t="s">
        <v>2011</v>
      </c>
      <c r="D4765">
        <v>3.5299999999999998E-2</v>
      </c>
      <c r="E4765">
        <v>3.5299999999999998E-2</v>
      </c>
      <c r="F4765">
        <v>3.5299999999999998E-2</v>
      </c>
      <c r="G4765">
        <v>3.5299999999999998E-2</v>
      </c>
      <c r="H4765">
        <v>3.5299999999999998E-2</v>
      </c>
      <c r="I4765">
        <v>3.5299999999999998E-2</v>
      </c>
      <c r="J4765">
        <v>3.5299999999999998E-2</v>
      </c>
      <c r="K4765">
        <v>3.5299999999999998E-2</v>
      </c>
      <c r="L4765">
        <v>3.5299999999999998E-2</v>
      </c>
    </row>
    <row r="4766" spans="1:12" x14ac:dyDescent="0.45">
      <c r="A4766" t="s">
        <v>2028</v>
      </c>
      <c r="B4766">
        <v>2018</v>
      </c>
      <c r="C4766" t="s">
        <v>2007</v>
      </c>
      <c r="D4766">
        <v>8.0100000000000005E-2</v>
      </c>
      <c r="E4766">
        <v>8.0100000000000005E-2</v>
      </c>
      <c r="F4766">
        <v>8.0100000000000005E-2</v>
      </c>
      <c r="G4766">
        <v>8.0100000000000005E-2</v>
      </c>
      <c r="H4766">
        <v>8.0100000000000005E-2</v>
      </c>
      <c r="I4766">
        <v>8.0100000000000005E-2</v>
      </c>
      <c r="J4766">
        <v>8.0100000000000005E-2</v>
      </c>
      <c r="K4766">
        <v>8.0100000000000005E-2</v>
      </c>
      <c r="L4766">
        <v>8.0100000000000005E-2</v>
      </c>
    </row>
    <row r="4767" spans="1:12" x14ac:dyDescent="0.45">
      <c r="A4767" t="s">
        <v>2028</v>
      </c>
      <c r="B4767">
        <v>2018</v>
      </c>
      <c r="C4767" t="s">
        <v>2005</v>
      </c>
      <c r="D4767">
        <v>2.875</v>
      </c>
      <c r="E4767">
        <v>2.875</v>
      </c>
      <c r="F4767">
        <v>2.875</v>
      </c>
      <c r="G4767">
        <v>2.875</v>
      </c>
      <c r="H4767">
        <v>2.875</v>
      </c>
      <c r="I4767">
        <v>2.875</v>
      </c>
      <c r="J4767">
        <v>2.875</v>
      </c>
      <c r="K4767">
        <v>2.875</v>
      </c>
      <c r="L4767">
        <v>2.875</v>
      </c>
    </row>
    <row r="4768" spans="1:12" x14ac:dyDescent="0.45">
      <c r="A4768" t="s">
        <v>2028</v>
      </c>
      <c r="B4768">
        <v>2018</v>
      </c>
      <c r="C4768" t="s">
        <v>2009</v>
      </c>
      <c r="D4768">
        <v>0.91069999999999995</v>
      </c>
      <c r="E4768">
        <v>0.91069999999999995</v>
      </c>
      <c r="F4768">
        <v>0.91069999999999995</v>
      </c>
      <c r="G4768">
        <v>0.91069999999999995</v>
      </c>
      <c r="H4768">
        <v>0.91069999999999995</v>
      </c>
      <c r="I4768">
        <v>0.91069999999999995</v>
      </c>
      <c r="J4768">
        <v>0.91069999999999995</v>
      </c>
      <c r="K4768">
        <v>0.91069999999999995</v>
      </c>
      <c r="L4768">
        <v>0.91069999999999995</v>
      </c>
    </row>
    <row r="4769" spans="1:12" x14ac:dyDescent="0.45">
      <c r="A4769" t="s">
        <v>2029</v>
      </c>
      <c r="B4769">
        <v>2018</v>
      </c>
      <c r="C4769" t="s">
        <v>2009</v>
      </c>
      <c r="D4769">
        <v>0.23569999999999999</v>
      </c>
      <c r="E4769">
        <v>0.23569999999999999</v>
      </c>
      <c r="F4769">
        <v>0.23569999999999999</v>
      </c>
      <c r="G4769">
        <v>0.23569999999999999</v>
      </c>
      <c r="H4769">
        <v>0.23569999999999999</v>
      </c>
      <c r="I4769">
        <v>0.23569999999999999</v>
      </c>
      <c r="J4769">
        <v>0.23569999999999999</v>
      </c>
      <c r="K4769">
        <v>0.23569999999999999</v>
      </c>
      <c r="L4769">
        <v>0.23569999999999999</v>
      </c>
    </row>
    <row r="4770" spans="1:12" x14ac:dyDescent="0.45">
      <c r="A4770" t="s">
        <v>2029</v>
      </c>
      <c r="B4770">
        <v>2018</v>
      </c>
      <c r="C4770" t="s">
        <v>2010</v>
      </c>
      <c r="D4770">
        <v>5.3199999999999997E-2</v>
      </c>
      <c r="E4770">
        <v>5.3199999999999997E-2</v>
      </c>
      <c r="F4770">
        <v>5.3199999999999997E-2</v>
      </c>
      <c r="G4770">
        <v>5.3199999999999997E-2</v>
      </c>
      <c r="H4770">
        <v>5.3199999999999997E-2</v>
      </c>
      <c r="I4770">
        <v>5.3199999999999997E-2</v>
      </c>
      <c r="J4770">
        <v>5.3199999999999997E-2</v>
      </c>
      <c r="K4770">
        <v>5.3199999999999997E-2</v>
      </c>
      <c r="L4770">
        <v>5.3199999999999997E-2</v>
      </c>
    </row>
    <row r="4771" spans="1:12" x14ac:dyDescent="0.45">
      <c r="A4771" t="s">
        <v>2029</v>
      </c>
      <c r="B4771">
        <v>2018</v>
      </c>
      <c r="C4771" t="s">
        <v>2005</v>
      </c>
      <c r="D4771">
        <v>0.82509999999999994</v>
      </c>
      <c r="E4771">
        <v>0.82509999999999994</v>
      </c>
      <c r="F4771">
        <v>0.82509999999999994</v>
      </c>
      <c r="G4771">
        <v>0.82509999999999994</v>
      </c>
      <c r="H4771">
        <v>0.82509999999999994</v>
      </c>
      <c r="I4771">
        <v>0.82509999999999994</v>
      </c>
      <c r="J4771">
        <v>0.82509999999999994</v>
      </c>
      <c r="K4771">
        <v>0.82509999999999994</v>
      </c>
      <c r="L4771">
        <v>0.82509999999999994</v>
      </c>
    </row>
    <row r="4772" spans="1:12" x14ac:dyDescent="0.45">
      <c r="A4772" t="s">
        <v>2029</v>
      </c>
      <c r="B4772">
        <v>2018</v>
      </c>
      <c r="C4772" t="s">
        <v>2011</v>
      </c>
      <c r="D4772">
        <v>1.0500000000000001E-2</v>
      </c>
      <c r="E4772">
        <v>1.0500000000000001E-2</v>
      </c>
      <c r="F4772">
        <v>1.0500000000000001E-2</v>
      </c>
      <c r="G4772">
        <v>1.0500000000000001E-2</v>
      </c>
      <c r="H4772">
        <v>1.0500000000000001E-2</v>
      </c>
      <c r="I4772">
        <v>1.0500000000000001E-2</v>
      </c>
      <c r="J4772">
        <v>1.0500000000000001E-2</v>
      </c>
      <c r="K4772">
        <v>1.0500000000000001E-2</v>
      </c>
      <c r="L4772">
        <v>1.0500000000000001E-2</v>
      </c>
    </row>
    <row r="4773" spans="1:12" x14ac:dyDescent="0.45">
      <c r="A4773" t="s">
        <v>2029</v>
      </c>
      <c r="B4773">
        <v>2018</v>
      </c>
      <c r="C4773" t="s">
        <v>2008</v>
      </c>
      <c r="D4773">
        <v>0.26569999999999999</v>
      </c>
      <c r="E4773">
        <v>0.26569999999999999</v>
      </c>
      <c r="F4773">
        <v>0.26569999999999999</v>
      </c>
      <c r="G4773">
        <v>0.26569999999999999</v>
      </c>
      <c r="H4773">
        <v>0.26569999999999999</v>
      </c>
      <c r="I4773">
        <v>0.26569999999999999</v>
      </c>
      <c r="J4773">
        <v>0.26569999999999999</v>
      </c>
      <c r="K4773">
        <v>0.26569999999999999</v>
      </c>
      <c r="L4773">
        <v>0.26569999999999999</v>
      </c>
    </row>
    <row r="4774" spans="1:12" x14ac:dyDescent="0.45">
      <c r="A4774" t="s">
        <v>2029</v>
      </c>
      <c r="B4774">
        <v>2018</v>
      </c>
      <c r="C4774" t="s">
        <v>2006</v>
      </c>
      <c r="D4774">
        <v>0.2361</v>
      </c>
      <c r="E4774">
        <v>0.2361</v>
      </c>
      <c r="F4774">
        <v>0.2361</v>
      </c>
      <c r="G4774">
        <v>0.2361</v>
      </c>
      <c r="H4774">
        <v>0.2361</v>
      </c>
      <c r="I4774">
        <v>0.2361</v>
      </c>
      <c r="J4774">
        <v>0.2361</v>
      </c>
      <c r="K4774">
        <v>0.2361</v>
      </c>
      <c r="L4774">
        <v>0.2361</v>
      </c>
    </row>
    <row r="4775" spans="1:12" x14ac:dyDescent="0.45">
      <c r="A4775" t="s">
        <v>2029</v>
      </c>
      <c r="B4775">
        <v>2018</v>
      </c>
      <c r="C4775" t="s">
        <v>2007</v>
      </c>
      <c r="D4775">
        <v>2.3900000000000001E-2</v>
      </c>
      <c r="E4775">
        <v>2.3900000000000001E-2</v>
      </c>
      <c r="F4775">
        <v>2.3900000000000001E-2</v>
      </c>
      <c r="G4775">
        <v>2.3900000000000001E-2</v>
      </c>
      <c r="H4775">
        <v>2.3900000000000001E-2</v>
      </c>
      <c r="I4775">
        <v>2.3900000000000001E-2</v>
      </c>
      <c r="J4775">
        <v>2.3900000000000001E-2</v>
      </c>
      <c r="K4775">
        <v>2.3900000000000001E-2</v>
      </c>
      <c r="L4775">
        <v>2.3900000000000001E-2</v>
      </c>
    </row>
    <row r="4776" spans="1:12" x14ac:dyDescent="0.45">
      <c r="A4776" t="s">
        <v>2030</v>
      </c>
      <c r="B4776">
        <v>2018</v>
      </c>
      <c r="C4776" t="s">
        <v>2011</v>
      </c>
      <c r="D4776">
        <v>4.7899999999999998E-2</v>
      </c>
      <c r="E4776">
        <v>4.7899999999999998E-2</v>
      </c>
      <c r="F4776">
        <v>4.7899999999999998E-2</v>
      </c>
      <c r="G4776">
        <v>4.7899999999999998E-2</v>
      </c>
      <c r="H4776">
        <v>4.7899999999999998E-2</v>
      </c>
      <c r="I4776">
        <v>4.7899999999999998E-2</v>
      </c>
      <c r="J4776">
        <v>4.7899999999999998E-2</v>
      </c>
      <c r="K4776">
        <v>4.7899999999999998E-2</v>
      </c>
      <c r="L4776">
        <v>4.7899999999999998E-2</v>
      </c>
    </row>
    <row r="4777" spans="1:12" x14ac:dyDescent="0.45">
      <c r="A4777" t="s">
        <v>2030</v>
      </c>
      <c r="B4777">
        <v>2018</v>
      </c>
      <c r="C4777" t="s">
        <v>2009</v>
      </c>
      <c r="D4777">
        <v>1.1506000000000001</v>
      </c>
      <c r="E4777">
        <v>1.1506000000000001</v>
      </c>
      <c r="F4777">
        <v>1.1506000000000001</v>
      </c>
      <c r="G4777">
        <v>1.1506000000000001</v>
      </c>
      <c r="H4777">
        <v>1.1506000000000001</v>
      </c>
      <c r="I4777">
        <v>1.1506000000000001</v>
      </c>
      <c r="J4777">
        <v>1.1506000000000001</v>
      </c>
      <c r="K4777">
        <v>1.1506000000000001</v>
      </c>
      <c r="L4777">
        <v>1.1506000000000001</v>
      </c>
    </row>
    <row r="4778" spans="1:12" x14ac:dyDescent="0.45">
      <c r="A4778" t="s">
        <v>2030</v>
      </c>
      <c r="B4778">
        <v>2018</v>
      </c>
      <c r="C4778" t="s">
        <v>2008</v>
      </c>
      <c r="D4778">
        <v>1.2095</v>
      </c>
      <c r="E4778">
        <v>1.2095</v>
      </c>
      <c r="F4778">
        <v>1.2095</v>
      </c>
      <c r="G4778">
        <v>1.2095</v>
      </c>
      <c r="H4778">
        <v>1.2095</v>
      </c>
      <c r="I4778">
        <v>1.2095</v>
      </c>
      <c r="J4778">
        <v>1.2095</v>
      </c>
      <c r="K4778">
        <v>1.2095</v>
      </c>
      <c r="L4778">
        <v>1.2095</v>
      </c>
    </row>
    <row r="4779" spans="1:12" x14ac:dyDescent="0.45">
      <c r="A4779" t="s">
        <v>2030</v>
      </c>
      <c r="B4779">
        <v>2018</v>
      </c>
      <c r="C4779" t="s">
        <v>2006</v>
      </c>
      <c r="D4779">
        <v>0.97260000000000002</v>
      </c>
      <c r="E4779">
        <v>0.97260000000000002</v>
      </c>
      <c r="F4779">
        <v>0.97260000000000002</v>
      </c>
      <c r="G4779">
        <v>0.97260000000000002</v>
      </c>
      <c r="H4779">
        <v>0.97260000000000002</v>
      </c>
      <c r="I4779">
        <v>0.97260000000000002</v>
      </c>
      <c r="J4779">
        <v>0.97260000000000002</v>
      </c>
      <c r="K4779">
        <v>0.97260000000000002</v>
      </c>
      <c r="L4779">
        <v>0.97260000000000002</v>
      </c>
    </row>
    <row r="4780" spans="1:12" x14ac:dyDescent="0.45">
      <c r="A4780" t="s">
        <v>2030</v>
      </c>
      <c r="B4780">
        <v>2018</v>
      </c>
      <c r="C4780" t="s">
        <v>2005</v>
      </c>
      <c r="D4780">
        <v>3.7315</v>
      </c>
      <c r="E4780">
        <v>3.7315</v>
      </c>
      <c r="F4780">
        <v>3.7315</v>
      </c>
      <c r="G4780">
        <v>3.7315</v>
      </c>
      <c r="H4780">
        <v>3.7315</v>
      </c>
      <c r="I4780">
        <v>3.7315</v>
      </c>
      <c r="J4780">
        <v>3.7315</v>
      </c>
      <c r="K4780">
        <v>3.7315</v>
      </c>
      <c r="L4780">
        <v>3.7315</v>
      </c>
    </row>
    <row r="4781" spans="1:12" x14ac:dyDescent="0.45">
      <c r="A4781" t="s">
        <v>2030</v>
      </c>
      <c r="B4781">
        <v>2018</v>
      </c>
      <c r="C4781" t="s">
        <v>2007</v>
      </c>
      <c r="D4781">
        <v>0.10879999999999999</v>
      </c>
      <c r="E4781">
        <v>0.10879999999999999</v>
      </c>
      <c r="F4781">
        <v>0.10879999999999999</v>
      </c>
      <c r="G4781">
        <v>0.10879999999999999</v>
      </c>
      <c r="H4781">
        <v>0.10879999999999999</v>
      </c>
      <c r="I4781">
        <v>0.10879999999999999</v>
      </c>
      <c r="J4781">
        <v>0.10879999999999999</v>
      </c>
      <c r="K4781">
        <v>0.10879999999999999</v>
      </c>
      <c r="L4781">
        <v>0.10879999999999999</v>
      </c>
    </row>
    <row r="4782" spans="1:12" x14ac:dyDescent="0.45">
      <c r="A4782" t="s">
        <v>2030</v>
      </c>
      <c r="B4782">
        <v>2018</v>
      </c>
      <c r="C4782" t="s">
        <v>2010</v>
      </c>
      <c r="D4782">
        <v>0.24199999999999999</v>
      </c>
      <c r="E4782">
        <v>0.24199999999999999</v>
      </c>
      <c r="F4782">
        <v>0.24199999999999999</v>
      </c>
      <c r="G4782">
        <v>0.24199999999999999</v>
      </c>
      <c r="H4782">
        <v>0.24199999999999999</v>
      </c>
      <c r="I4782">
        <v>0.24199999999999999</v>
      </c>
      <c r="J4782">
        <v>0.24199999999999999</v>
      </c>
      <c r="K4782">
        <v>0.24199999999999999</v>
      </c>
      <c r="L4782">
        <v>0.24199999999999999</v>
      </c>
    </row>
    <row r="4783" spans="1:12" x14ac:dyDescent="0.45">
      <c r="A4783" t="s">
        <v>2031</v>
      </c>
      <c r="B4783">
        <v>2018</v>
      </c>
      <c r="C4783" t="s">
        <v>2007</v>
      </c>
      <c r="D4783">
        <v>0.1162</v>
      </c>
      <c r="E4783">
        <v>0.1162</v>
      </c>
      <c r="F4783">
        <v>0.1162</v>
      </c>
      <c r="G4783">
        <v>0.1162</v>
      </c>
      <c r="H4783">
        <v>0.1162</v>
      </c>
      <c r="I4783">
        <v>0.1162</v>
      </c>
      <c r="J4783">
        <v>0.1162</v>
      </c>
      <c r="K4783">
        <v>0.1162</v>
      </c>
      <c r="L4783">
        <v>0.1162</v>
      </c>
    </row>
    <row r="4784" spans="1:12" x14ac:dyDescent="0.45">
      <c r="A4784" t="s">
        <v>2031</v>
      </c>
      <c r="B4784">
        <v>2018</v>
      </c>
      <c r="C4784" t="s">
        <v>2011</v>
      </c>
      <c r="D4784">
        <v>5.1200000000000002E-2</v>
      </c>
      <c r="E4784">
        <v>5.1200000000000002E-2</v>
      </c>
      <c r="F4784">
        <v>5.1200000000000002E-2</v>
      </c>
      <c r="G4784">
        <v>5.1200000000000002E-2</v>
      </c>
      <c r="H4784">
        <v>5.1200000000000002E-2</v>
      </c>
      <c r="I4784">
        <v>5.1200000000000002E-2</v>
      </c>
      <c r="J4784">
        <v>5.1200000000000002E-2</v>
      </c>
      <c r="K4784">
        <v>5.1200000000000002E-2</v>
      </c>
      <c r="L4784">
        <v>5.1200000000000002E-2</v>
      </c>
    </row>
    <row r="4785" spans="1:12" x14ac:dyDescent="0.45">
      <c r="A4785" t="s">
        <v>2031</v>
      </c>
      <c r="B4785">
        <v>2018</v>
      </c>
      <c r="C4785" t="s">
        <v>2009</v>
      </c>
      <c r="D4785">
        <v>1.0268999999999999</v>
      </c>
      <c r="E4785">
        <v>1.0268999999999999</v>
      </c>
      <c r="F4785">
        <v>1.0268999999999999</v>
      </c>
      <c r="G4785">
        <v>1.0268999999999999</v>
      </c>
      <c r="H4785">
        <v>1.0268999999999999</v>
      </c>
      <c r="I4785">
        <v>1.0268999999999999</v>
      </c>
      <c r="J4785">
        <v>1.0268999999999999</v>
      </c>
      <c r="K4785">
        <v>1.0268999999999999</v>
      </c>
      <c r="L4785">
        <v>1.0268999999999999</v>
      </c>
    </row>
    <row r="4786" spans="1:12" x14ac:dyDescent="0.45">
      <c r="A4786" t="s">
        <v>2031</v>
      </c>
      <c r="B4786">
        <v>2018</v>
      </c>
      <c r="C4786" t="s">
        <v>2008</v>
      </c>
      <c r="D4786">
        <v>1.2917000000000001</v>
      </c>
      <c r="E4786">
        <v>1.2917000000000001</v>
      </c>
      <c r="F4786">
        <v>1.2917000000000001</v>
      </c>
      <c r="G4786">
        <v>1.2917000000000001</v>
      </c>
      <c r="H4786">
        <v>1.2917000000000001</v>
      </c>
      <c r="I4786">
        <v>1.2917000000000001</v>
      </c>
      <c r="J4786">
        <v>1.2917000000000001</v>
      </c>
      <c r="K4786">
        <v>1.2917000000000001</v>
      </c>
      <c r="L4786">
        <v>1.2917000000000001</v>
      </c>
    </row>
    <row r="4787" spans="1:12" x14ac:dyDescent="0.45">
      <c r="A4787" t="s">
        <v>2031</v>
      </c>
      <c r="B4787">
        <v>2018</v>
      </c>
      <c r="C4787" t="s">
        <v>2006</v>
      </c>
      <c r="D4787">
        <v>0.96389999999999998</v>
      </c>
      <c r="E4787">
        <v>0.96389999999999998</v>
      </c>
      <c r="F4787">
        <v>0.96389999999999998</v>
      </c>
      <c r="G4787">
        <v>0.96389999999999998</v>
      </c>
      <c r="H4787">
        <v>0.96389999999999998</v>
      </c>
      <c r="I4787">
        <v>0.96389999999999998</v>
      </c>
      <c r="J4787">
        <v>0.96389999999999998</v>
      </c>
      <c r="K4787">
        <v>0.96389999999999998</v>
      </c>
      <c r="L4787">
        <v>0.96389999999999998</v>
      </c>
    </row>
    <row r="4788" spans="1:12" x14ac:dyDescent="0.45">
      <c r="A4788" t="s">
        <v>2031</v>
      </c>
      <c r="B4788">
        <v>2018</v>
      </c>
      <c r="C4788" t="s">
        <v>2010</v>
      </c>
      <c r="D4788">
        <v>0.25840000000000002</v>
      </c>
      <c r="E4788">
        <v>0.25840000000000002</v>
      </c>
      <c r="F4788">
        <v>0.25840000000000002</v>
      </c>
      <c r="G4788">
        <v>0.25840000000000002</v>
      </c>
      <c r="H4788">
        <v>0.25840000000000002</v>
      </c>
      <c r="I4788">
        <v>0.25840000000000002</v>
      </c>
      <c r="J4788">
        <v>0.25840000000000002</v>
      </c>
      <c r="K4788">
        <v>0.25840000000000002</v>
      </c>
      <c r="L4788">
        <v>0.25840000000000002</v>
      </c>
    </row>
    <row r="4789" spans="1:12" x14ac:dyDescent="0.45">
      <c r="A4789" t="s">
        <v>2031</v>
      </c>
      <c r="B4789">
        <v>2018</v>
      </c>
      <c r="C4789" t="s">
        <v>2005</v>
      </c>
      <c r="D4789">
        <v>3.7082000000000002</v>
      </c>
      <c r="E4789">
        <v>3.7082000000000002</v>
      </c>
      <c r="F4789">
        <v>3.7082000000000002</v>
      </c>
      <c r="G4789">
        <v>3.7082000000000002</v>
      </c>
      <c r="H4789">
        <v>3.7082000000000002</v>
      </c>
      <c r="I4789">
        <v>3.7082000000000002</v>
      </c>
      <c r="J4789">
        <v>3.7082000000000002</v>
      </c>
      <c r="K4789">
        <v>3.7082000000000002</v>
      </c>
      <c r="L4789">
        <v>3.7082000000000002</v>
      </c>
    </row>
    <row r="4790" spans="1:12" x14ac:dyDescent="0.45">
      <c r="A4790" t="s">
        <v>2032</v>
      </c>
      <c r="B4790">
        <v>2018</v>
      </c>
      <c r="C4790" t="s">
        <v>2005</v>
      </c>
      <c r="D4790">
        <v>6.3544</v>
      </c>
      <c r="E4790">
        <v>6.3544</v>
      </c>
      <c r="F4790">
        <v>6.3544</v>
      </c>
      <c r="G4790">
        <v>6.3544</v>
      </c>
      <c r="H4790">
        <v>6.3544</v>
      </c>
      <c r="I4790">
        <v>6.3544</v>
      </c>
      <c r="J4790">
        <v>6.3544</v>
      </c>
      <c r="K4790">
        <v>6.3544</v>
      </c>
      <c r="L4790">
        <v>6.3544</v>
      </c>
    </row>
    <row r="4791" spans="1:12" x14ac:dyDescent="0.45">
      <c r="A4791" t="s">
        <v>2032</v>
      </c>
      <c r="B4791">
        <v>2018</v>
      </c>
      <c r="C4791" t="s">
        <v>2007</v>
      </c>
      <c r="D4791">
        <v>0.18179999999999999</v>
      </c>
      <c r="E4791">
        <v>0.18179999999999999</v>
      </c>
      <c r="F4791">
        <v>0.18179999999999999</v>
      </c>
      <c r="G4791">
        <v>0.18179999999999999</v>
      </c>
      <c r="H4791">
        <v>0.18179999999999999</v>
      </c>
      <c r="I4791">
        <v>0.18179999999999999</v>
      </c>
      <c r="J4791">
        <v>0.18179999999999999</v>
      </c>
      <c r="K4791">
        <v>0.18179999999999999</v>
      </c>
      <c r="L4791">
        <v>0.18179999999999999</v>
      </c>
    </row>
    <row r="4792" spans="1:12" x14ac:dyDescent="0.45">
      <c r="A4792" t="s">
        <v>2032</v>
      </c>
      <c r="B4792">
        <v>2018</v>
      </c>
      <c r="C4792" t="s">
        <v>2009</v>
      </c>
      <c r="D4792">
        <v>1.9905999999999999</v>
      </c>
      <c r="E4792">
        <v>1.9905999999999999</v>
      </c>
      <c r="F4792">
        <v>1.9905999999999999</v>
      </c>
      <c r="G4792">
        <v>1.9905999999999999</v>
      </c>
      <c r="H4792">
        <v>1.9905999999999999</v>
      </c>
      <c r="I4792">
        <v>1.9905999999999999</v>
      </c>
      <c r="J4792">
        <v>1.9905999999999999</v>
      </c>
      <c r="K4792">
        <v>1.9905999999999999</v>
      </c>
      <c r="L4792">
        <v>1.9905999999999999</v>
      </c>
    </row>
    <row r="4793" spans="1:12" x14ac:dyDescent="0.45">
      <c r="A4793" t="s">
        <v>2032</v>
      </c>
      <c r="B4793">
        <v>2018</v>
      </c>
      <c r="C4793" t="s">
        <v>2006</v>
      </c>
      <c r="D4793">
        <v>1.6769000000000001</v>
      </c>
      <c r="E4793">
        <v>1.6769000000000001</v>
      </c>
      <c r="F4793">
        <v>1.6769000000000001</v>
      </c>
      <c r="G4793">
        <v>1.6769000000000001</v>
      </c>
      <c r="H4793">
        <v>1.6769000000000001</v>
      </c>
      <c r="I4793">
        <v>1.6769000000000001</v>
      </c>
      <c r="J4793">
        <v>1.6769000000000001</v>
      </c>
      <c r="K4793">
        <v>1.6769000000000001</v>
      </c>
      <c r="L4793">
        <v>1.6769000000000001</v>
      </c>
    </row>
    <row r="4794" spans="1:12" x14ac:dyDescent="0.45">
      <c r="A4794" t="s">
        <v>2032</v>
      </c>
      <c r="B4794">
        <v>2018</v>
      </c>
      <c r="C4794" t="s">
        <v>2011</v>
      </c>
      <c r="D4794">
        <v>8.0100000000000005E-2</v>
      </c>
      <c r="E4794">
        <v>8.0100000000000005E-2</v>
      </c>
      <c r="F4794">
        <v>8.0100000000000005E-2</v>
      </c>
      <c r="G4794">
        <v>8.0100000000000005E-2</v>
      </c>
      <c r="H4794">
        <v>8.0100000000000005E-2</v>
      </c>
      <c r="I4794">
        <v>8.0100000000000005E-2</v>
      </c>
      <c r="J4794">
        <v>8.0100000000000005E-2</v>
      </c>
      <c r="K4794">
        <v>8.0100000000000005E-2</v>
      </c>
      <c r="L4794">
        <v>8.0100000000000005E-2</v>
      </c>
    </row>
    <row r="4795" spans="1:12" x14ac:dyDescent="0.45">
      <c r="A4795" t="s">
        <v>2032</v>
      </c>
      <c r="B4795">
        <v>2018</v>
      </c>
      <c r="C4795" t="s">
        <v>2010</v>
      </c>
      <c r="D4795">
        <v>0.40429999999999999</v>
      </c>
      <c r="E4795">
        <v>0.40429999999999999</v>
      </c>
      <c r="F4795">
        <v>0.40429999999999999</v>
      </c>
      <c r="G4795">
        <v>0.40429999999999999</v>
      </c>
      <c r="H4795">
        <v>0.40429999999999999</v>
      </c>
      <c r="I4795">
        <v>0.40429999999999999</v>
      </c>
      <c r="J4795">
        <v>0.40429999999999999</v>
      </c>
      <c r="K4795">
        <v>0.40429999999999999</v>
      </c>
      <c r="L4795">
        <v>0.40429999999999999</v>
      </c>
    </row>
    <row r="4796" spans="1:12" x14ac:dyDescent="0.45">
      <c r="A4796" t="s">
        <v>2032</v>
      </c>
      <c r="B4796">
        <v>2018</v>
      </c>
      <c r="C4796" t="s">
        <v>2008</v>
      </c>
      <c r="D4796">
        <v>2.0207999999999999</v>
      </c>
      <c r="E4796">
        <v>2.0207999999999999</v>
      </c>
      <c r="F4796">
        <v>2.0207999999999999</v>
      </c>
      <c r="G4796">
        <v>2.0207999999999999</v>
      </c>
      <c r="H4796">
        <v>2.0207999999999999</v>
      </c>
      <c r="I4796">
        <v>2.0207999999999999</v>
      </c>
      <c r="J4796">
        <v>2.0207999999999999</v>
      </c>
      <c r="K4796">
        <v>2.0207999999999999</v>
      </c>
      <c r="L4796">
        <v>2.0207999999999999</v>
      </c>
    </row>
    <row r="4797" spans="1:12" x14ac:dyDescent="0.45">
      <c r="A4797" t="s">
        <v>2033</v>
      </c>
      <c r="B4797">
        <v>2018</v>
      </c>
      <c r="C4797" t="s">
        <v>2009</v>
      </c>
      <c r="D4797">
        <v>1.0719000000000001</v>
      </c>
      <c r="E4797">
        <v>1.0719000000000001</v>
      </c>
      <c r="F4797">
        <v>1.0719000000000001</v>
      </c>
      <c r="G4797">
        <v>1.0719000000000001</v>
      </c>
      <c r="H4797">
        <v>1.0719000000000001</v>
      </c>
      <c r="I4797">
        <v>1.0719000000000001</v>
      </c>
      <c r="J4797">
        <v>1.0719000000000001</v>
      </c>
      <c r="K4797">
        <v>1.0719000000000001</v>
      </c>
      <c r="L4797">
        <v>1.0719000000000001</v>
      </c>
    </row>
    <row r="4798" spans="1:12" x14ac:dyDescent="0.45">
      <c r="A4798" t="s">
        <v>2033</v>
      </c>
      <c r="B4798">
        <v>2018</v>
      </c>
      <c r="C4798" t="s">
        <v>2006</v>
      </c>
      <c r="D4798">
        <v>0.95509999999999995</v>
      </c>
      <c r="E4798">
        <v>0.95509999999999995</v>
      </c>
      <c r="F4798">
        <v>0.95509999999999995</v>
      </c>
      <c r="G4798">
        <v>0.95509999999999995</v>
      </c>
      <c r="H4798">
        <v>0.95509999999999995</v>
      </c>
      <c r="I4798">
        <v>0.95509999999999995</v>
      </c>
      <c r="J4798">
        <v>0.95509999999999995</v>
      </c>
      <c r="K4798">
        <v>0.95509999999999995</v>
      </c>
      <c r="L4798">
        <v>0.95509999999999995</v>
      </c>
    </row>
    <row r="4799" spans="1:12" x14ac:dyDescent="0.45">
      <c r="A4799" t="s">
        <v>2033</v>
      </c>
      <c r="B4799">
        <v>2018</v>
      </c>
      <c r="C4799" t="s">
        <v>2008</v>
      </c>
      <c r="D4799">
        <v>1.1008</v>
      </c>
      <c r="E4799">
        <v>1.1008</v>
      </c>
      <c r="F4799">
        <v>1.1008</v>
      </c>
      <c r="G4799">
        <v>1.1008</v>
      </c>
      <c r="H4799">
        <v>1.1008</v>
      </c>
      <c r="I4799">
        <v>1.1008</v>
      </c>
      <c r="J4799">
        <v>1.1008</v>
      </c>
      <c r="K4799">
        <v>1.1008</v>
      </c>
      <c r="L4799">
        <v>1.1008</v>
      </c>
    </row>
    <row r="4800" spans="1:12" x14ac:dyDescent="0.45">
      <c r="A4800" t="s">
        <v>2033</v>
      </c>
      <c r="B4800">
        <v>2018</v>
      </c>
      <c r="C4800" t="s">
        <v>2007</v>
      </c>
      <c r="D4800">
        <v>9.9000000000000005E-2</v>
      </c>
      <c r="E4800">
        <v>9.9000000000000005E-2</v>
      </c>
      <c r="F4800">
        <v>9.9000000000000005E-2</v>
      </c>
      <c r="G4800">
        <v>9.9000000000000005E-2</v>
      </c>
      <c r="H4800">
        <v>9.9000000000000005E-2</v>
      </c>
      <c r="I4800">
        <v>9.9000000000000005E-2</v>
      </c>
      <c r="J4800">
        <v>9.9000000000000005E-2</v>
      </c>
      <c r="K4800">
        <v>9.9000000000000005E-2</v>
      </c>
      <c r="L4800">
        <v>9.9000000000000005E-2</v>
      </c>
    </row>
    <row r="4801" spans="1:12" x14ac:dyDescent="0.45">
      <c r="A4801" t="s">
        <v>2033</v>
      </c>
      <c r="B4801">
        <v>2018</v>
      </c>
      <c r="C4801" t="s">
        <v>2010</v>
      </c>
      <c r="D4801">
        <v>0.22020000000000001</v>
      </c>
      <c r="E4801">
        <v>0.22020000000000001</v>
      </c>
      <c r="F4801">
        <v>0.22020000000000001</v>
      </c>
      <c r="G4801">
        <v>0.22020000000000001</v>
      </c>
      <c r="H4801">
        <v>0.22020000000000001</v>
      </c>
      <c r="I4801">
        <v>0.22020000000000001</v>
      </c>
      <c r="J4801">
        <v>0.22020000000000001</v>
      </c>
      <c r="K4801">
        <v>0.22020000000000001</v>
      </c>
      <c r="L4801">
        <v>0.22020000000000001</v>
      </c>
    </row>
    <row r="4802" spans="1:12" x14ac:dyDescent="0.45">
      <c r="A4802" t="s">
        <v>2033</v>
      </c>
      <c r="B4802">
        <v>2018</v>
      </c>
      <c r="C4802" t="s">
        <v>2005</v>
      </c>
      <c r="D4802">
        <v>3.4906000000000001</v>
      </c>
      <c r="E4802">
        <v>3.4906000000000001</v>
      </c>
      <c r="F4802">
        <v>3.4906000000000001</v>
      </c>
      <c r="G4802">
        <v>3.4906000000000001</v>
      </c>
      <c r="H4802">
        <v>3.4906000000000001</v>
      </c>
      <c r="I4802">
        <v>3.4906000000000001</v>
      </c>
      <c r="J4802">
        <v>3.4906000000000001</v>
      </c>
      <c r="K4802">
        <v>3.4906000000000001</v>
      </c>
      <c r="L4802">
        <v>3.4906000000000001</v>
      </c>
    </row>
    <row r="4803" spans="1:12" x14ac:dyDescent="0.45">
      <c r="A4803" t="s">
        <v>2033</v>
      </c>
      <c r="B4803">
        <v>2018</v>
      </c>
      <c r="C4803" t="s">
        <v>2011</v>
      </c>
      <c r="D4803">
        <v>4.36E-2</v>
      </c>
      <c r="E4803">
        <v>4.36E-2</v>
      </c>
      <c r="F4803">
        <v>4.36E-2</v>
      </c>
      <c r="G4803">
        <v>4.36E-2</v>
      </c>
      <c r="H4803">
        <v>4.36E-2</v>
      </c>
      <c r="I4803">
        <v>4.36E-2</v>
      </c>
      <c r="J4803">
        <v>4.36E-2</v>
      </c>
      <c r="K4803">
        <v>4.36E-2</v>
      </c>
      <c r="L4803">
        <v>4.36E-2</v>
      </c>
    </row>
    <row r="4804" spans="1:12" x14ac:dyDescent="0.45">
      <c r="A4804" t="s">
        <v>2034</v>
      </c>
      <c r="B4804">
        <v>2018</v>
      </c>
      <c r="C4804" t="s">
        <v>2006</v>
      </c>
      <c r="D4804">
        <v>0.61409999999999998</v>
      </c>
      <c r="E4804">
        <v>0.61409999999999998</v>
      </c>
      <c r="F4804">
        <v>0.61409999999999998</v>
      </c>
      <c r="G4804">
        <v>0.61409999999999998</v>
      </c>
      <c r="H4804">
        <v>0.61409999999999998</v>
      </c>
      <c r="I4804">
        <v>0.61409999999999998</v>
      </c>
      <c r="J4804">
        <v>0.61409999999999998</v>
      </c>
      <c r="K4804">
        <v>0.61409999999999998</v>
      </c>
      <c r="L4804">
        <v>0.61409999999999998</v>
      </c>
    </row>
    <row r="4805" spans="1:12" x14ac:dyDescent="0.45">
      <c r="A4805" t="s">
        <v>2034</v>
      </c>
      <c r="B4805">
        <v>2018</v>
      </c>
      <c r="C4805" t="s">
        <v>2009</v>
      </c>
      <c r="D4805">
        <v>0.58599999999999997</v>
      </c>
      <c r="E4805">
        <v>0.58599999999999997</v>
      </c>
      <c r="F4805">
        <v>0.58599999999999997</v>
      </c>
      <c r="G4805">
        <v>0.58599999999999997</v>
      </c>
      <c r="H4805">
        <v>0.58599999999999997</v>
      </c>
      <c r="I4805">
        <v>0.58599999999999997</v>
      </c>
      <c r="J4805">
        <v>0.58599999999999997</v>
      </c>
      <c r="K4805">
        <v>0.58599999999999997</v>
      </c>
      <c r="L4805">
        <v>0.58599999999999997</v>
      </c>
    </row>
    <row r="4806" spans="1:12" x14ac:dyDescent="0.45">
      <c r="A4806" t="s">
        <v>2034</v>
      </c>
      <c r="B4806">
        <v>2018</v>
      </c>
      <c r="C4806" t="s">
        <v>2007</v>
      </c>
      <c r="D4806">
        <v>5.1700000000000003E-2</v>
      </c>
      <c r="E4806">
        <v>5.1700000000000003E-2</v>
      </c>
      <c r="F4806">
        <v>5.1700000000000003E-2</v>
      </c>
      <c r="G4806">
        <v>5.1700000000000003E-2</v>
      </c>
      <c r="H4806">
        <v>5.1700000000000003E-2</v>
      </c>
      <c r="I4806">
        <v>5.1700000000000003E-2</v>
      </c>
      <c r="J4806">
        <v>5.1700000000000003E-2</v>
      </c>
      <c r="K4806">
        <v>5.1700000000000003E-2</v>
      </c>
      <c r="L4806">
        <v>5.1700000000000003E-2</v>
      </c>
    </row>
    <row r="4807" spans="1:12" x14ac:dyDescent="0.45">
      <c r="A4807" t="s">
        <v>2034</v>
      </c>
      <c r="B4807">
        <v>2018</v>
      </c>
      <c r="C4807" t="s">
        <v>2011</v>
      </c>
      <c r="D4807">
        <v>2.2800000000000001E-2</v>
      </c>
      <c r="E4807">
        <v>2.2800000000000001E-2</v>
      </c>
      <c r="F4807">
        <v>2.2800000000000001E-2</v>
      </c>
      <c r="G4807">
        <v>2.2800000000000001E-2</v>
      </c>
      <c r="H4807">
        <v>2.2800000000000001E-2</v>
      </c>
      <c r="I4807">
        <v>2.2800000000000001E-2</v>
      </c>
      <c r="J4807">
        <v>2.2800000000000001E-2</v>
      </c>
      <c r="K4807">
        <v>2.2800000000000001E-2</v>
      </c>
      <c r="L4807">
        <v>2.2800000000000001E-2</v>
      </c>
    </row>
    <row r="4808" spans="1:12" x14ac:dyDescent="0.45">
      <c r="A4808" t="s">
        <v>2034</v>
      </c>
      <c r="B4808">
        <v>2018</v>
      </c>
      <c r="C4808" t="s">
        <v>2010</v>
      </c>
      <c r="D4808">
        <v>0.115</v>
      </c>
      <c r="E4808">
        <v>0.115</v>
      </c>
      <c r="F4808">
        <v>0.115</v>
      </c>
      <c r="G4808">
        <v>0.115</v>
      </c>
      <c r="H4808">
        <v>0.115</v>
      </c>
      <c r="I4808">
        <v>0.115</v>
      </c>
      <c r="J4808">
        <v>0.115</v>
      </c>
      <c r="K4808">
        <v>0.115</v>
      </c>
      <c r="L4808">
        <v>0.115</v>
      </c>
    </row>
    <row r="4809" spans="1:12" x14ac:dyDescent="0.45">
      <c r="A4809" t="s">
        <v>2034</v>
      </c>
      <c r="B4809">
        <v>2018</v>
      </c>
      <c r="C4809" t="s">
        <v>2008</v>
      </c>
      <c r="D4809">
        <v>0.57469999999999999</v>
      </c>
      <c r="E4809">
        <v>0.57469999999999999</v>
      </c>
      <c r="F4809">
        <v>0.57469999999999999</v>
      </c>
      <c r="G4809">
        <v>0.57469999999999999</v>
      </c>
      <c r="H4809">
        <v>0.57469999999999999</v>
      </c>
      <c r="I4809">
        <v>0.57469999999999999</v>
      </c>
      <c r="J4809">
        <v>0.57469999999999999</v>
      </c>
      <c r="K4809">
        <v>0.57469999999999999</v>
      </c>
      <c r="L4809">
        <v>0.57469999999999999</v>
      </c>
    </row>
    <row r="4810" spans="1:12" x14ac:dyDescent="0.45">
      <c r="A4810" t="s">
        <v>2034</v>
      </c>
      <c r="B4810">
        <v>2018</v>
      </c>
      <c r="C4810" t="s">
        <v>2005</v>
      </c>
      <c r="D4810">
        <v>1.9642999999999999</v>
      </c>
      <c r="E4810">
        <v>1.9642999999999999</v>
      </c>
      <c r="F4810">
        <v>1.9642999999999999</v>
      </c>
      <c r="G4810">
        <v>1.9642999999999999</v>
      </c>
      <c r="H4810">
        <v>1.9642999999999999</v>
      </c>
      <c r="I4810">
        <v>1.9642999999999999</v>
      </c>
      <c r="J4810">
        <v>1.9642999999999999</v>
      </c>
      <c r="K4810">
        <v>1.9642999999999999</v>
      </c>
      <c r="L4810">
        <v>1.9642999999999999</v>
      </c>
    </row>
    <row r="4811" spans="1:12" x14ac:dyDescent="0.45">
      <c r="A4811" t="s">
        <v>2035</v>
      </c>
      <c r="B4811">
        <v>2018</v>
      </c>
      <c r="C4811" t="s">
        <v>2008</v>
      </c>
      <c r="D4811">
        <v>1.1651</v>
      </c>
      <c r="E4811">
        <v>1.1651</v>
      </c>
      <c r="F4811">
        <v>1.1651</v>
      </c>
      <c r="G4811">
        <v>1.1651</v>
      </c>
      <c r="H4811">
        <v>1.1651</v>
      </c>
      <c r="I4811">
        <v>1.1651</v>
      </c>
      <c r="J4811">
        <v>1.1651</v>
      </c>
      <c r="K4811">
        <v>1.1651</v>
      </c>
      <c r="L4811">
        <v>1.1651</v>
      </c>
    </row>
    <row r="4812" spans="1:12" x14ac:dyDescent="0.45">
      <c r="A4812" t="s">
        <v>2035</v>
      </c>
      <c r="B4812">
        <v>2018</v>
      </c>
      <c r="C4812" t="s">
        <v>2011</v>
      </c>
      <c r="D4812">
        <v>4.6199999999999998E-2</v>
      </c>
      <c r="E4812">
        <v>4.6199999999999998E-2</v>
      </c>
      <c r="F4812">
        <v>4.6199999999999998E-2</v>
      </c>
      <c r="G4812">
        <v>4.6199999999999998E-2</v>
      </c>
      <c r="H4812">
        <v>4.6199999999999998E-2</v>
      </c>
      <c r="I4812">
        <v>4.6199999999999998E-2</v>
      </c>
      <c r="J4812">
        <v>4.6199999999999998E-2</v>
      </c>
      <c r="K4812">
        <v>4.6199999999999998E-2</v>
      </c>
      <c r="L4812">
        <v>4.6199999999999998E-2</v>
      </c>
    </row>
    <row r="4813" spans="1:12" x14ac:dyDescent="0.45">
      <c r="A4813" t="s">
        <v>2035</v>
      </c>
      <c r="B4813">
        <v>2018</v>
      </c>
      <c r="C4813" t="s">
        <v>2010</v>
      </c>
      <c r="D4813">
        <v>0.2331</v>
      </c>
      <c r="E4813">
        <v>0.2331</v>
      </c>
      <c r="F4813">
        <v>0.2331</v>
      </c>
      <c r="G4813">
        <v>0.2331</v>
      </c>
      <c r="H4813">
        <v>0.2331</v>
      </c>
      <c r="I4813">
        <v>0.2331</v>
      </c>
      <c r="J4813">
        <v>0.2331</v>
      </c>
      <c r="K4813">
        <v>0.2331</v>
      </c>
      <c r="L4813">
        <v>0.2331</v>
      </c>
    </row>
    <row r="4814" spans="1:12" x14ac:dyDescent="0.45">
      <c r="A4814" t="s">
        <v>2035</v>
      </c>
      <c r="B4814">
        <v>2018</v>
      </c>
      <c r="C4814" t="s">
        <v>2009</v>
      </c>
      <c r="D4814">
        <v>1.1847000000000001</v>
      </c>
      <c r="E4814">
        <v>1.1847000000000001</v>
      </c>
      <c r="F4814">
        <v>1.1847000000000001</v>
      </c>
      <c r="G4814">
        <v>1.1847000000000001</v>
      </c>
      <c r="H4814">
        <v>1.1847000000000001</v>
      </c>
      <c r="I4814">
        <v>1.1847000000000001</v>
      </c>
      <c r="J4814">
        <v>1.1847000000000001</v>
      </c>
      <c r="K4814">
        <v>1.1847000000000001</v>
      </c>
      <c r="L4814">
        <v>1.1847000000000001</v>
      </c>
    </row>
    <row r="4815" spans="1:12" x14ac:dyDescent="0.45">
      <c r="A4815" t="s">
        <v>2035</v>
      </c>
      <c r="B4815">
        <v>2018</v>
      </c>
      <c r="C4815" t="s">
        <v>2006</v>
      </c>
      <c r="D4815">
        <v>1.0290999999999999</v>
      </c>
      <c r="E4815">
        <v>1.0290999999999999</v>
      </c>
      <c r="F4815">
        <v>1.0290999999999999</v>
      </c>
      <c r="G4815">
        <v>1.0290999999999999</v>
      </c>
      <c r="H4815">
        <v>1.0290999999999999</v>
      </c>
      <c r="I4815">
        <v>1.0290999999999999</v>
      </c>
      <c r="J4815">
        <v>1.0290999999999999</v>
      </c>
      <c r="K4815">
        <v>1.0290999999999999</v>
      </c>
      <c r="L4815">
        <v>1.0290999999999999</v>
      </c>
    </row>
    <row r="4816" spans="1:12" x14ac:dyDescent="0.45">
      <c r="A4816" t="s">
        <v>2035</v>
      </c>
      <c r="B4816">
        <v>2018</v>
      </c>
      <c r="C4816" t="s">
        <v>2005</v>
      </c>
      <c r="D4816">
        <v>3.7629000000000001</v>
      </c>
      <c r="E4816">
        <v>3.7629000000000001</v>
      </c>
      <c r="F4816">
        <v>3.7629000000000001</v>
      </c>
      <c r="G4816">
        <v>3.7629000000000001</v>
      </c>
      <c r="H4816">
        <v>3.7629000000000001</v>
      </c>
      <c r="I4816">
        <v>3.7629000000000001</v>
      </c>
      <c r="J4816">
        <v>3.7629000000000001</v>
      </c>
      <c r="K4816">
        <v>3.7629000000000001</v>
      </c>
      <c r="L4816">
        <v>3.7629000000000001</v>
      </c>
    </row>
    <row r="4817" spans="1:12" x14ac:dyDescent="0.45">
      <c r="A4817" t="s">
        <v>2035</v>
      </c>
      <c r="B4817">
        <v>2018</v>
      </c>
      <c r="C4817" t="s">
        <v>2007</v>
      </c>
      <c r="D4817">
        <v>0.1048</v>
      </c>
      <c r="E4817">
        <v>0.1048</v>
      </c>
      <c r="F4817">
        <v>0.1048</v>
      </c>
      <c r="G4817">
        <v>0.1048</v>
      </c>
      <c r="H4817">
        <v>0.1048</v>
      </c>
      <c r="I4817">
        <v>0.1048</v>
      </c>
      <c r="J4817">
        <v>0.1048</v>
      </c>
      <c r="K4817">
        <v>0.1048</v>
      </c>
      <c r="L4817">
        <v>0.1048</v>
      </c>
    </row>
    <row r="4818" spans="1:12" x14ac:dyDescent="0.45">
      <c r="A4818" t="s">
        <v>2036</v>
      </c>
      <c r="B4818">
        <v>2018</v>
      </c>
      <c r="C4818" t="s">
        <v>2009</v>
      </c>
      <c r="D4818">
        <v>0.18290000000000001</v>
      </c>
      <c r="E4818">
        <v>0.18290000000000001</v>
      </c>
      <c r="F4818">
        <v>0.18290000000000001</v>
      </c>
      <c r="G4818">
        <v>0.18290000000000001</v>
      </c>
      <c r="H4818">
        <v>0.18290000000000001</v>
      </c>
      <c r="I4818">
        <v>0.18290000000000001</v>
      </c>
      <c r="J4818">
        <v>0.18290000000000001</v>
      </c>
      <c r="K4818">
        <v>0.18290000000000001</v>
      </c>
      <c r="L4818">
        <v>0.18290000000000001</v>
      </c>
    </row>
    <row r="4819" spans="1:12" x14ac:dyDescent="0.45">
      <c r="A4819" t="s">
        <v>2036</v>
      </c>
      <c r="B4819">
        <v>2018</v>
      </c>
      <c r="C4819" t="s">
        <v>2010</v>
      </c>
      <c r="D4819">
        <v>3.8399999999999997E-2</v>
      </c>
      <c r="E4819">
        <v>3.8399999999999997E-2</v>
      </c>
      <c r="F4819">
        <v>3.8399999999999997E-2</v>
      </c>
      <c r="G4819">
        <v>3.8399999999999997E-2</v>
      </c>
      <c r="H4819">
        <v>3.8399999999999997E-2</v>
      </c>
      <c r="I4819">
        <v>3.8399999999999997E-2</v>
      </c>
      <c r="J4819">
        <v>3.8399999999999997E-2</v>
      </c>
      <c r="K4819">
        <v>3.8399999999999997E-2</v>
      </c>
      <c r="L4819">
        <v>3.8399999999999997E-2</v>
      </c>
    </row>
    <row r="4820" spans="1:12" x14ac:dyDescent="0.45">
      <c r="A4820" t="s">
        <v>2036</v>
      </c>
      <c r="B4820">
        <v>2018</v>
      </c>
      <c r="C4820" t="s">
        <v>2007</v>
      </c>
      <c r="D4820">
        <v>1.7299999999999999E-2</v>
      </c>
      <c r="E4820">
        <v>1.7299999999999999E-2</v>
      </c>
      <c r="F4820">
        <v>1.7299999999999999E-2</v>
      </c>
      <c r="G4820">
        <v>1.7299999999999999E-2</v>
      </c>
      <c r="H4820">
        <v>1.7299999999999999E-2</v>
      </c>
      <c r="I4820">
        <v>1.7299999999999999E-2</v>
      </c>
      <c r="J4820">
        <v>1.7299999999999999E-2</v>
      </c>
      <c r="K4820">
        <v>1.7299999999999999E-2</v>
      </c>
      <c r="L4820">
        <v>1.7299999999999999E-2</v>
      </c>
    </row>
    <row r="4821" spans="1:12" x14ac:dyDescent="0.45">
      <c r="A4821" t="s">
        <v>2036</v>
      </c>
      <c r="B4821">
        <v>2018</v>
      </c>
      <c r="C4821" t="s">
        <v>2008</v>
      </c>
      <c r="D4821">
        <v>0.19220000000000001</v>
      </c>
      <c r="E4821">
        <v>0.19220000000000001</v>
      </c>
      <c r="F4821">
        <v>0.19220000000000001</v>
      </c>
      <c r="G4821">
        <v>0.19220000000000001</v>
      </c>
      <c r="H4821">
        <v>0.19220000000000001</v>
      </c>
      <c r="I4821">
        <v>0.19220000000000001</v>
      </c>
      <c r="J4821">
        <v>0.19220000000000001</v>
      </c>
      <c r="K4821">
        <v>0.19220000000000001</v>
      </c>
      <c r="L4821">
        <v>0.19220000000000001</v>
      </c>
    </row>
    <row r="4822" spans="1:12" x14ac:dyDescent="0.45">
      <c r="A4822" t="s">
        <v>2036</v>
      </c>
      <c r="B4822">
        <v>2018</v>
      </c>
      <c r="C4822" t="s">
        <v>2005</v>
      </c>
      <c r="D4822">
        <v>0.62509999999999999</v>
      </c>
      <c r="E4822">
        <v>0.62509999999999999</v>
      </c>
      <c r="F4822">
        <v>0.62509999999999999</v>
      </c>
      <c r="G4822">
        <v>0.62509999999999999</v>
      </c>
      <c r="H4822">
        <v>0.62509999999999999</v>
      </c>
      <c r="I4822">
        <v>0.62509999999999999</v>
      </c>
      <c r="J4822">
        <v>0.62509999999999999</v>
      </c>
      <c r="K4822">
        <v>0.62509999999999999</v>
      </c>
      <c r="L4822">
        <v>0.62509999999999999</v>
      </c>
    </row>
    <row r="4823" spans="1:12" x14ac:dyDescent="0.45">
      <c r="A4823" t="s">
        <v>2036</v>
      </c>
      <c r="B4823">
        <v>2018</v>
      </c>
      <c r="C4823" t="s">
        <v>2011</v>
      </c>
      <c r="D4823">
        <v>7.6E-3</v>
      </c>
      <c r="E4823">
        <v>7.6E-3</v>
      </c>
      <c r="F4823">
        <v>7.6E-3</v>
      </c>
      <c r="G4823">
        <v>7.6E-3</v>
      </c>
      <c r="H4823">
        <v>7.6E-3</v>
      </c>
      <c r="I4823">
        <v>7.6E-3</v>
      </c>
      <c r="J4823">
        <v>7.6E-3</v>
      </c>
      <c r="K4823">
        <v>7.6E-3</v>
      </c>
      <c r="L4823">
        <v>7.6E-3</v>
      </c>
    </row>
    <row r="4824" spans="1:12" x14ac:dyDescent="0.45">
      <c r="A4824" t="s">
        <v>2036</v>
      </c>
      <c r="B4824">
        <v>2018</v>
      </c>
      <c r="C4824" t="s">
        <v>2006</v>
      </c>
      <c r="D4824">
        <v>0.1867</v>
      </c>
      <c r="E4824">
        <v>0.1867</v>
      </c>
      <c r="F4824">
        <v>0.1867</v>
      </c>
      <c r="G4824">
        <v>0.1867</v>
      </c>
      <c r="H4824">
        <v>0.1867</v>
      </c>
      <c r="I4824">
        <v>0.1867</v>
      </c>
      <c r="J4824">
        <v>0.1867</v>
      </c>
      <c r="K4824">
        <v>0.1867</v>
      </c>
      <c r="L4824">
        <v>0.1867</v>
      </c>
    </row>
    <row r="4825" spans="1:12" x14ac:dyDescent="0.45">
      <c r="A4825" t="s">
        <v>2037</v>
      </c>
      <c r="B4825">
        <v>2018</v>
      </c>
      <c r="C4825" t="s">
        <v>2005</v>
      </c>
      <c r="D4825">
        <v>1.1162000000000001</v>
      </c>
      <c r="E4825">
        <v>1.1162000000000001</v>
      </c>
      <c r="F4825">
        <v>1.1162000000000001</v>
      </c>
      <c r="G4825">
        <v>1.1162000000000001</v>
      </c>
      <c r="H4825">
        <v>1.1162000000000001</v>
      </c>
      <c r="I4825">
        <v>1.1162000000000001</v>
      </c>
      <c r="J4825">
        <v>1.1162000000000001</v>
      </c>
      <c r="K4825">
        <v>1.1162000000000001</v>
      </c>
      <c r="L4825">
        <v>1.1162000000000001</v>
      </c>
    </row>
    <row r="4826" spans="1:12" x14ac:dyDescent="0.45">
      <c r="A4826" t="s">
        <v>2037</v>
      </c>
      <c r="B4826">
        <v>2018</v>
      </c>
      <c r="C4826" t="s">
        <v>2007</v>
      </c>
      <c r="D4826">
        <v>3.0599999999999999E-2</v>
      </c>
      <c r="E4826">
        <v>3.0599999999999999E-2</v>
      </c>
      <c r="F4826">
        <v>3.0599999999999999E-2</v>
      </c>
      <c r="G4826">
        <v>3.0599999999999999E-2</v>
      </c>
      <c r="H4826">
        <v>3.0599999999999999E-2</v>
      </c>
      <c r="I4826">
        <v>3.0599999999999999E-2</v>
      </c>
      <c r="J4826">
        <v>3.0599999999999999E-2</v>
      </c>
      <c r="K4826">
        <v>3.0599999999999999E-2</v>
      </c>
      <c r="L4826">
        <v>3.0599999999999999E-2</v>
      </c>
    </row>
    <row r="4827" spans="1:12" x14ac:dyDescent="0.45">
      <c r="A4827" t="s">
        <v>2037</v>
      </c>
      <c r="B4827">
        <v>2018</v>
      </c>
      <c r="C4827" t="s">
        <v>2010</v>
      </c>
      <c r="D4827">
        <v>6.8099999999999994E-2</v>
      </c>
      <c r="E4827">
        <v>6.8099999999999994E-2</v>
      </c>
      <c r="F4827">
        <v>6.8099999999999994E-2</v>
      </c>
      <c r="G4827">
        <v>6.8099999999999994E-2</v>
      </c>
      <c r="H4827">
        <v>6.8099999999999994E-2</v>
      </c>
      <c r="I4827">
        <v>6.8099999999999994E-2</v>
      </c>
      <c r="J4827">
        <v>6.8099999999999994E-2</v>
      </c>
      <c r="K4827">
        <v>6.8099999999999994E-2</v>
      </c>
      <c r="L4827">
        <v>6.8099999999999994E-2</v>
      </c>
    </row>
    <row r="4828" spans="1:12" x14ac:dyDescent="0.45">
      <c r="A4828" t="s">
        <v>2037</v>
      </c>
      <c r="B4828">
        <v>2018</v>
      </c>
      <c r="C4828" t="s">
        <v>2006</v>
      </c>
      <c r="D4828">
        <v>0.31240000000000001</v>
      </c>
      <c r="E4828">
        <v>0.31240000000000001</v>
      </c>
      <c r="F4828">
        <v>0.31240000000000001</v>
      </c>
      <c r="G4828">
        <v>0.31240000000000001</v>
      </c>
      <c r="H4828">
        <v>0.31240000000000001</v>
      </c>
      <c r="I4828">
        <v>0.31240000000000001</v>
      </c>
      <c r="J4828">
        <v>0.31240000000000001</v>
      </c>
      <c r="K4828">
        <v>0.31240000000000001</v>
      </c>
      <c r="L4828">
        <v>0.31240000000000001</v>
      </c>
    </row>
    <row r="4829" spans="1:12" x14ac:dyDescent="0.45">
      <c r="A4829" t="s">
        <v>2037</v>
      </c>
      <c r="B4829">
        <v>2018</v>
      </c>
      <c r="C4829" t="s">
        <v>2009</v>
      </c>
      <c r="D4829">
        <v>0.35099999999999998</v>
      </c>
      <c r="E4829">
        <v>0.35099999999999998</v>
      </c>
      <c r="F4829">
        <v>0.35099999999999998</v>
      </c>
      <c r="G4829">
        <v>0.35099999999999998</v>
      </c>
      <c r="H4829">
        <v>0.35099999999999998</v>
      </c>
      <c r="I4829">
        <v>0.35099999999999998</v>
      </c>
      <c r="J4829">
        <v>0.35099999999999998</v>
      </c>
      <c r="K4829">
        <v>0.35099999999999998</v>
      </c>
      <c r="L4829">
        <v>0.35099999999999998</v>
      </c>
    </row>
    <row r="4830" spans="1:12" x14ac:dyDescent="0.45">
      <c r="A4830" t="s">
        <v>2037</v>
      </c>
      <c r="B4830">
        <v>2018</v>
      </c>
      <c r="C4830" t="s">
        <v>2008</v>
      </c>
      <c r="D4830">
        <v>0.34050000000000002</v>
      </c>
      <c r="E4830">
        <v>0.34050000000000002</v>
      </c>
      <c r="F4830">
        <v>0.34050000000000002</v>
      </c>
      <c r="G4830">
        <v>0.34050000000000002</v>
      </c>
      <c r="H4830">
        <v>0.34050000000000002</v>
      </c>
      <c r="I4830">
        <v>0.34050000000000002</v>
      </c>
      <c r="J4830">
        <v>0.34050000000000002</v>
      </c>
      <c r="K4830">
        <v>0.34050000000000002</v>
      </c>
      <c r="L4830">
        <v>0.34050000000000002</v>
      </c>
    </row>
    <row r="4831" spans="1:12" x14ac:dyDescent="0.45">
      <c r="A4831" t="s">
        <v>2037</v>
      </c>
      <c r="B4831">
        <v>2018</v>
      </c>
      <c r="C4831" t="s">
        <v>2011</v>
      </c>
      <c r="D4831">
        <v>1.35E-2</v>
      </c>
      <c r="E4831">
        <v>1.35E-2</v>
      </c>
      <c r="F4831">
        <v>1.35E-2</v>
      </c>
      <c r="G4831">
        <v>1.35E-2</v>
      </c>
      <c r="H4831">
        <v>1.35E-2</v>
      </c>
      <c r="I4831">
        <v>1.35E-2</v>
      </c>
      <c r="J4831">
        <v>1.35E-2</v>
      </c>
      <c r="K4831">
        <v>1.35E-2</v>
      </c>
      <c r="L4831">
        <v>1.35E-2</v>
      </c>
    </row>
    <row r="4832" spans="1:12" x14ac:dyDescent="0.45">
      <c r="A4832" t="s">
        <v>2038</v>
      </c>
      <c r="B4832">
        <v>2018</v>
      </c>
      <c r="C4832" t="s">
        <v>2007</v>
      </c>
      <c r="D4832">
        <v>5.6099999999999997E-2</v>
      </c>
      <c r="E4832">
        <v>5.6099999999999997E-2</v>
      </c>
      <c r="F4832">
        <v>5.6099999999999997E-2</v>
      </c>
      <c r="G4832">
        <v>5.6099999999999997E-2</v>
      </c>
      <c r="H4832">
        <v>5.6099999999999997E-2</v>
      </c>
      <c r="I4832">
        <v>5.6099999999999997E-2</v>
      </c>
      <c r="J4832">
        <v>5.6099999999999997E-2</v>
      </c>
      <c r="K4832">
        <v>5.6099999999999997E-2</v>
      </c>
      <c r="L4832">
        <v>5.6099999999999997E-2</v>
      </c>
    </row>
    <row r="4833" spans="1:12" x14ac:dyDescent="0.45">
      <c r="A4833" t="s">
        <v>2038</v>
      </c>
      <c r="B4833">
        <v>2018</v>
      </c>
      <c r="C4833" t="s">
        <v>2008</v>
      </c>
      <c r="D4833">
        <v>0.62370000000000003</v>
      </c>
      <c r="E4833">
        <v>0.62370000000000003</v>
      </c>
      <c r="F4833">
        <v>0.62370000000000003</v>
      </c>
      <c r="G4833">
        <v>0.62370000000000003</v>
      </c>
      <c r="H4833">
        <v>0.62370000000000003</v>
      </c>
      <c r="I4833">
        <v>0.62370000000000003</v>
      </c>
      <c r="J4833">
        <v>0.62370000000000003</v>
      </c>
      <c r="K4833">
        <v>0.62370000000000003</v>
      </c>
      <c r="L4833">
        <v>0.62370000000000003</v>
      </c>
    </row>
    <row r="4834" spans="1:12" x14ac:dyDescent="0.45">
      <c r="A4834" t="s">
        <v>2038</v>
      </c>
      <c r="B4834">
        <v>2018</v>
      </c>
      <c r="C4834" t="s">
        <v>2010</v>
      </c>
      <c r="D4834">
        <v>0.12479999999999999</v>
      </c>
      <c r="E4834">
        <v>0.12479999999999999</v>
      </c>
      <c r="F4834">
        <v>0.12479999999999999</v>
      </c>
      <c r="G4834">
        <v>0.12479999999999999</v>
      </c>
      <c r="H4834">
        <v>0.12479999999999999</v>
      </c>
      <c r="I4834">
        <v>0.12479999999999999</v>
      </c>
      <c r="J4834">
        <v>0.12479999999999999</v>
      </c>
      <c r="K4834">
        <v>0.12479999999999999</v>
      </c>
      <c r="L4834">
        <v>0.12479999999999999</v>
      </c>
    </row>
    <row r="4835" spans="1:12" x14ac:dyDescent="0.45">
      <c r="A4835" t="s">
        <v>2038</v>
      </c>
      <c r="B4835">
        <v>2018</v>
      </c>
      <c r="C4835" t="s">
        <v>2011</v>
      </c>
      <c r="D4835">
        <v>2.47E-2</v>
      </c>
      <c r="E4835">
        <v>2.47E-2</v>
      </c>
      <c r="F4835">
        <v>2.47E-2</v>
      </c>
      <c r="G4835">
        <v>2.47E-2</v>
      </c>
      <c r="H4835">
        <v>2.47E-2</v>
      </c>
      <c r="I4835">
        <v>2.47E-2</v>
      </c>
      <c r="J4835">
        <v>2.47E-2</v>
      </c>
      <c r="K4835">
        <v>2.47E-2</v>
      </c>
      <c r="L4835">
        <v>2.47E-2</v>
      </c>
    </row>
    <row r="4836" spans="1:12" x14ac:dyDescent="0.45">
      <c r="A4836" t="s">
        <v>2038</v>
      </c>
      <c r="B4836">
        <v>2018</v>
      </c>
      <c r="C4836" t="s">
        <v>2006</v>
      </c>
      <c r="D4836">
        <v>0.4506</v>
      </c>
      <c r="E4836">
        <v>0.4506</v>
      </c>
      <c r="F4836">
        <v>0.4506</v>
      </c>
      <c r="G4836">
        <v>0.4506</v>
      </c>
      <c r="H4836">
        <v>0.4506</v>
      </c>
      <c r="I4836">
        <v>0.4506</v>
      </c>
      <c r="J4836">
        <v>0.4506</v>
      </c>
      <c r="K4836">
        <v>0.4506</v>
      </c>
      <c r="L4836">
        <v>0.4506</v>
      </c>
    </row>
    <row r="4837" spans="1:12" x14ac:dyDescent="0.45">
      <c r="A4837" t="s">
        <v>2038</v>
      </c>
      <c r="B4837">
        <v>2018</v>
      </c>
      <c r="C4837" t="s">
        <v>2005</v>
      </c>
      <c r="D4837">
        <v>1.7974000000000001</v>
      </c>
      <c r="E4837">
        <v>1.7974000000000001</v>
      </c>
      <c r="F4837">
        <v>1.7974000000000001</v>
      </c>
      <c r="G4837">
        <v>1.7974000000000001</v>
      </c>
      <c r="H4837">
        <v>1.7974000000000001</v>
      </c>
      <c r="I4837">
        <v>1.7974000000000001</v>
      </c>
      <c r="J4837">
        <v>1.7974000000000001</v>
      </c>
      <c r="K4837">
        <v>1.7974000000000001</v>
      </c>
      <c r="L4837">
        <v>1.7974000000000001</v>
      </c>
    </row>
    <row r="4838" spans="1:12" x14ac:dyDescent="0.45">
      <c r="A4838" t="s">
        <v>2038</v>
      </c>
      <c r="B4838">
        <v>2018</v>
      </c>
      <c r="C4838" t="s">
        <v>2009</v>
      </c>
      <c r="D4838">
        <v>0.51749999999999996</v>
      </c>
      <c r="E4838">
        <v>0.51749999999999996</v>
      </c>
      <c r="F4838">
        <v>0.51749999999999996</v>
      </c>
      <c r="G4838">
        <v>0.51749999999999996</v>
      </c>
      <c r="H4838">
        <v>0.51749999999999996</v>
      </c>
      <c r="I4838">
        <v>0.51749999999999996</v>
      </c>
      <c r="J4838">
        <v>0.51749999999999996</v>
      </c>
      <c r="K4838">
        <v>0.51749999999999996</v>
      </c>
      <c r="L4838">
        <v>0.51749999999999996</v>
      </c>
    </row>
    <row r="4839" spans="1:12" x14ac:dyDescent="0.45">
      <c r="A4839" t="s">
        <v>2039</v>
      </c>
      <c r="B4839">
        <v>2018</v>
      </c>
      <c r="C4839" t="s">
        <v>2010</v>
      </c>
      <c r="D4839">
        <v>5.6800000000000003E-2</v>
      </c>
      <c r="E4839">
        <v>5.6800000000000003E-2</v>
      </c>
      <c r="F4839">
        <v>5.6800000000000003E-2</v>
      </c>
      <c r="G4839">
        <v>5.6800000000000003E-2</v>
      </c>
      <c r="H4839">
        <v>5.6800000000000003E-2</v>
      </c>
      <c r="I4839">
        <v>5.6800000000000003E-2</v>
      </c>
      <c r="J4839">
        <v>5.6800000000000003E-2</v>
      </c>
      <c r="K4839">
        <v>5.6800000000000003E-2</v>
      </c>
      <c r="L4839">
        <v>5.6800000000000003E-2</v>
      </c>
    </row>
    <row r="4840" spans="1:12" x14ac:dyDescent="0.45">
      <c r="A4840" t="s">
        <v>2039</v>
      </c>
      <c r="B4840">
        <v>2018</v>
      </c>
      <c r="C4840" t="s">
        <v>2007</v>
      </c>
      <c r="D4840">
        <v>2.5499999999999998E-2</v>
      </c>
      <c r="E4840">
        <v>2.5499999999999998E-2</v>
      </c>
      <c r="F4840">
        <v>2.5499999999999998E-2</v>
      </c>
      <c r="G4840">
        <v>2.5499999999999998E-2</v>
      </c>
      <c r="H4840">
        <v>2.5499999999999998E-2</v>
      </c>
      <c r="I4840">
        <v>2.5499999999999998E-2</v>
      </c>
      <c r="J4840">
        <v>2.5499999999999998E-2</v>
      </c>
      <c r="K4840">
        <v>2.5499999999999998E-2</v>
      </c>
      <c r="L4840">
        <v>2.5499999999999998E-2</v>
      </c>
    </row>
    <row r="4841" spans="1:12" x14ac:dyDescent="0.45">
      <c r="A4841" t="s">
        <v>2039</v>
      </c>
      <c r="B4841">
        <v>2018</v>
      </c>
      <c r="C4841" t="s">
        <v>2009</v>
      </c>
      <c r="D4841">
        <v>0.2261</v>
      </c>
      <c r="E4841">
        <v>0.2261</v>
      </c>
      <c r="F4841">
        <v>0.2261</v>
      </c>
      <c r="G4841">
        <v>0.2261</v>
      </c>
      <c r="H4841">
        <v>0.2261</v>
      </c>
      <c r="I4841">
        <v>0.2261</v>
      </c>
      <c r="J4841">
        <v>0.2261</v>
      </c>
      <c r="K4841">
        <v>0.2261</v>
      </c>
      <c r="L4841">
        <v>0.2261</v>
      </c>
    </row>
    <row r="4842" spans="1:12" x14ac:dyDescent="0.45">
      <c r="A4842" t="s">
        <v>2039</v>
      </c>
      <c r="B4842">
        <v>2018</v>
      </c>
      <c r="C4842" t="s">
        <v>2011</v>
      </c>
      <c r="D4842">
        <v>1.1299999999999999E-2</v>
      </c>
      <c r="E4842">
        <v>1.1299999999999999E-2</v>
      </c>
      <c r="F4842">
        <v>1.1299999999999999E-2</v>
      </c>
      <c r="G4842">
        <v>1.1299999999999999E-2</v>
      </c>
      <c r="H4842">
        <v>1.1299999999999999E-2</v>
      </c>
      <c r="I4842">
        <v>1.1299999999999999E-2</v>
      </c>
      <c r="J4842">
        <v>1.1299999999999999E-2</v>
      </c>
      <c r="K4842">
        <v>1.1299999999999999E-2</v>
      </c>
      <c r="L4842">
        <v>1.1299999999999999E-2</v>
      </c>
    </row>
    <row r="4843" spans="1:12" x14ac:dyDescent="0.45">
      <c r="A4843" t="s">
        <v>2039</v>
      </c>
      <c r="B4843">
        <v>2018</v>
      </c>
      <c r="C4843" t="s">
        <v>2006</v>
      </c>
      <c r="D4843">
        <v>0.22559999999999999</v>
      </c>
      <c r="E4843">
        <v>0.22559999999999999</v>
      </c>
      <c r="F4843">
        <v>0.22559999999999999</v>
      </c>
      <c r="G4843">
        <v>0.22559999999999999</v>
      </c>
      <c r="H4843">
        <v>0.22559999999999999</v>
      </c>
      <c r="I4843">
        <v>0.22559999999999999</v>
      </c>
      <c r="J4843">
        <v>0.22559999999999999</v>
      </c>
      <c r="K4843">
        <v>0.22559999999999999</v>
      </c>
      <c r="L4843">
        <v>0.22559999999999999</v>
      </c>
    </row>
    <row r="4844" spans="1:12" x14ac:dyDescent="0.45">
      <c r="A4844" t="s">
        <v>2039</v>
      </c>
      <c r="B4844">
        <v>2018</v>
      </c>
      <c r="C4844" t="s">
        <v>2008</v>
      </c>
      <c r="D4844">
        <v>0.2838</v>
      </c>
      <c r="E4844">
        <v>0.2838</v>
      </c>
      <c r="F4844">
        <v>0.2838</v>
      </c>
      <c r="G4844">
        <v>0.2838</v>
      </c>
      <c r="H4844">
        <v>0.2838</v>
      </c>
      <c r="I4844">
        <v>0.2838</v>
      </c>
      <c r="J4844">
        <v>0.2838</v>
      </c>
      <c r="K4844">
        <v>0.2838</v>
      </c>
      <c r="L4844">
        <v>0.2838</v>
      </c>
    </row>
    <row r="4845" spans="1:12" x14ac:dyDescent="0.45">
      <c r="A4845" t="s">
        <v>2039</v>
      </c>
      <c r="B4845">
        <v>2018</v>
      </c>
      <c r="C4845" t="s">
        <v>2005</v>
      </c>
      <c r="D4845">
        <v>0.82909999999999995</v>
      </c>
      <c r="E4845">
        <v>0.82909999999999995</v>
      </c>
      <c r="F4845">
        <v>0.82909999999999995</v>
      </c>
      <c r="G4845">
        <v>0.82909999999999995</v>
      </c>
      <c r="H4845">
        <v>0.82909999999999995</v>
      </c>
      <c r="I4845">
        <v>0.82909999999999995</v>
      </c>
      <c r="J4845">
        <v>0.82909999999999995</v>
      </c>
      <c r="K4845">
        <v>0.82909999999999995</v>
      </c>
      <c r="L4845">
        <v>0.82909999999999995</v>
      </c>
    </row>
    <row r="4846" spans="1:12" x14ac:dyDescent="0.45">
      <c r="A4846" t="s">
        <v>2040</v>
      </c>
      <c r="B4846">
        <v>2018</v>
      </c>
      <c r="C4846" t="s">
        <v>2011</v>
      </c>
      <c r="D4846">
        <v>7.0499999999999993E-2</v>
      </c>
      <c r="E4846">
        <v>7.0499999999999993E-2</v>
      </c>
      <c r="F4846">
        <v>7.0499999999999993E-2</v>
      </c>
      <c r="G4846">
        <v>7.0499999999999993E-2</v>
      </c>
      <c r="H4846">
        <v>7.0499999999999993E-2</v>
      </c>
      <c r="I4846">
        <v>7.0499999999999993E-2</v>
      </c>
      <c r="J4846">
        <v>7.0499999999999993E-2</v>
      </c>
      <c r="K4846">
        <v>7.0499999999999993E-2</v>
      </c>
      <c r="L4846">
        <v>7.0499999999999993E-2</v>
      </c>
    </row>
    <row r="4847" spans="1:12" x14ac:dyDescent="0.45">
      <c r="A4847" t="s">
        <v>2040</v>
      </c>
      <c r="B4847">
        <v>2018</v>
      </c>
      <c r="C4847" t="s">
        <v>2006</v>
      </c>
      <c r="D4847">
        <v>1.2923</v>
      </c>
      <c r="E4847">
        <v>1.2923</v>
      </c>
      <c r="F4847">
        <v>1.2923</v>
      </c>
      <c r="G4847">
        <v>1.2923</v>
      </c>
      <c r="H4847">
        <v>1.2923</v>
      </c>
      <c r="I4847">
        <v>1.2923</v>
      </c>
      <c r="J4847">
        <v>1.2923</v>
      </c>
      <c r="K4847">
        <v>1.2923</v>
      </c>
      <c r="L4847">
        <v>1.2923</v>
      </c>
    </row>
    <row r="4848" spans="1:12" x14ac:dyDescent="0.45">
      <c r="A4848" t="s">
        <v>2040</v>
      </c>
      <c r="B4848">
        <v>2018</v>
      </c>
      <c r="C4848" t="s">
        <v>2007</v>
      </c>
      <c r="D4848">
        <v>0.15989999999999999</v>
      </c>
      <c r="E4848">
        <v>0.15989999999999999</v>
      </c>
      <c r="F4848">
        <v>0.15989999999999999</v>
      </c>
      <c r="G4848">
        <v>0.15989999999999999</v>
      </c>
      <c r="H4848">
        <v>0.15989999999999999</v>
      </c>
      <c r="I4848">
        <v>0.15989999999999999</v>
      </c>
      <c r="J4848">
        <v>0.15989999999999999</v>
      </c>
      <c r="K4848">
        <v>0.15989999999999999</v>
      </c>
      <c r="L4848">
        <v>0.15989999999999999</v>
      </c>
    </row>
    <row r="4849" spans="1:12" x14ac:dyDescent="0.45">
      <c r="A4849" t="s">
        <v>2040</v>
      </c>
      <c r="B4849">
        <v>2018</v>
      </c>
      <c r="C4849" t="s">
        <v>2010</v>
      </c>
      <c r="D4849">
        <v>0.35570000000000002</v>
      </c>
      <c r="E4849">
        <v>0.35570000000000002</v>
      </c>
      <c r="F4849">
        <v>0.35570000000000002</v>
      </c>
      <c r="G4849">
        <v>0.35570000000000002</v>
      </c>
      <c r="H4849">
        <v>0.35570000000000002</v>
      </c>
      <c r="I4849">
        <v>0.35570000000000002</v>
      </c>
      <c r="J4849">
        <v>0.35570000000000002</v>
      </c>
      <c r="K4849">
        <v>0.35570000000000002</v>
      </c>
      <c r="L4849">
        <v>0.35570000000000002</v>
      </c>
    </row>
    <row r="4850" spans="1:12" x14ac:dyDescent="0.45">
      <c r="A4850" t="s">
        <v>2040</v>
      </c>
      <c r="B4850">
        <v>2018</v>
      </c>
      <c r="C4850" t="s">
        <v>2005</v>
      </c>
      <c r="D4850">
        <v>5.0091999999999999</v>
      </c>
      <c r="E4850">
        <v>5.0091999999999999</v>
      </c>
      <c r="F4850">
        <v>5.0091999999999999</v>
      </c>
      <c r="G4850">
        <v>5.0091999999999999</v>
      </c>
      <c r="H4850">
        <v>5.0091999999999999</v>
      </c>
      <c r="I4850">
        <v>5.0091999999999999</v>
      </c>
      <c r="J4850">
        <v>5.0091999999999999</v>
      </c>
      <c r="K4850">
        <v>5.0091999999999999</v>
      </c>
      <c r="L4850">
        <v>5.0091999999999999</v>
      </c>
    </row>
    <row r="4851" spans="1:12" x14ac:dyDescent="0.45">
      <c r="A4851" t="s">
        <v>2040</v>
      </c>
      <c r="B4851">
        <v>2018</v>
      </c>
      <c r="C4851" t="s">
        <v>2008</v>
      </c>
      <c r="D4851">
        <v>1.7777000000000001</v>
      </c>
      <c r="E4851">
        <v>1.7777000000000001</v>
      </c>
      <c r="F4851">
        <v>1.7777000000000001</v>
      </c>
      <c r="G4851">
        <v>1.7777000000000001</v>
      </c>
      <c r="H4851">
        <v>1.7777000000000001</v>
      </c>
      <c r="I4851">
        <v>1.7777000000000001</v>
      </c>
      <c r="J4851">
        <v>1.7777000000000001</v>
      </c>
      <c r="K4851">
        <v>1.7777000000000001</v>
      </c>
      <c r="L4851">
        <v>1.7777000000000001</v>
      </c>
    </row>
    <row r="4852" spans="1:12" x14ac:dyDescent="0.45">
      <c r="A4852" t="s">
        <v>2040</v>
      </c>
      <c r="B4852">
        <v>2018</v>
      </c>
      <c r="C4852" t="s">
        <v>2009</v>
      </c>
      <c r="D4852">
        <v>1.3532</v>
      </c>
      <c r="E4852">
        <v>1.3532</v>
      </c>
      <c r="F4852">
        <v>1.3532</v>
      </c>
      <c r="G4852">
        <v>1.3532</v>
      </c>
      <c r="H4852">
        <v>1.3532</v>
      </c>
      <c r="I4852">
        <v>1.3532</v>
      </c>
      <c r="J4852">
        <v>1.3532</v>
      </c>
      <c r="K4852">
        <v>1.3532</v>
      </c>
      <c r="L4852">
        <v>1.3532</v>
      </c>
    </row>
    <row r="4853" spans="1:12" x14ac:dyDescent="0.45">
      <c r="A4853" t="s">
        <v>2041</v>
      </c>
      <c r="B4853">
        <v>2018</v>
      </c>
      <c r="C4853" t="s">
        <v>2006</v>
      </c>
      <c r="D4853">
        <v>0.40500000000000003</v>
      </c>
      <c r="E4853">
        <v>0.40500000000000003</v>
      </c>
      <c r="F4853">
        <v>0.40500000000000003</v>
      </c>
      <c r="G4853">
        <v>0.40500000000000003</v>
      </c>
      <c r="H4853">
        <v>0.40500000000000003</v>
      </c>
      <c r="I4853">
        <v>0.40500000000000003</v>
      </c>
      <c r="J4853">
        <v>0.40500000000000003</v>
      </c>
      <c r="K4853">
        <v>0.40500000000000003</v>
      </c>
      <c r="L4853">
        <v>0.40500000000000003</v>
      </c>
    </row>
    <row r="4854" spans="1:12" x14ac:dyDescent="0.45">
      <c r="A4854" t="s">
        <v>2041</v>
      </c>
      <c r="B4854">
        <v>2018</v>
      </c>
      <c r="C4854" t="s">
        <v>2010</v>
      </c>
      <c r="D4854">
        <v>7.8399999999999997E-2</v>
      </c>
      <c r="E4854">
        <v>7.8399999999999997E-2</v>
      </c>
      <c r="F4854">
        <v>7.8399999999999997E-2</v>
      </c>
      <c r="G4854">
        <v>7.8399999999999997E-2</v>
      </c>
      <c r="H4854">
        <v>7.8399999999999997E-2</v>
      </c>
      <c r="I4854">
        <v>7.8399999999999997E-2</v>
      </c>
      <c r="J4854">
        <v>7.8399999999999997E-2</v>
      </c>
      <c r="K4854">
        <v>7.8399999999999997E-2</v>
      </c>
      <c r="L4854">
        <v>7.8399999999999997E-2</v>
      </c>
    </row>
    <row r="4855" spans="1:12" x14ac:dyDescent="0.45">
      <c r="A4855" t="s">
        <v>2041</v>
      </c>
      <c r="B4855">
        <v>2018</v>
      </c>
      <c r="C4855" t="s">
        <v>2008</v>
      </c>
      <c r="D4855">
        <v>0.3921</v>
      </c>
      <c r="E4855">
        <v>0.3921</v>
      </c>
      <c r="F4855">
        <v>0.3921</v>
      </c>
      <c r="G4855">
        <v>0.3921</v>
      </c>
      <c r="H4855">
        <v>0.3921</v>
      </c>
      <c r="I4855">
        <v>0.3921</v>
      </c>
      <c r="J4855">
        <v>0.3921</v>
      </c>
      <c r="K4855">
        <v>0.3921</v>
      </c>
      <c r="L4855">
        <v>0.3921</v>
      </c>
    </row>
    <row r="4856" spans="1:12" x14ac:dyDescent="0.45">
      <c r="A4856" t="s">
        <v>2041</v>
      </c>
      <c r="B4856">
        <v>2018</v>
      </c>
      <c r="C4856" t="s">
        <v>2005</v>
      </c>
      <c r="D4856">
        <v>1.2788999999999999</v>
      </c>
      <c r="E4856">
        <v>1.2788999999999999</v>
      </c>
      <c r="F4856">
        <v>1.2788999999999999</v>
      </c>
      <c r="G4856">
        <v>1.2788999999999999</v>
      </c>
      <c r="H4856">
        <v>1.2788999999999999</v>
      </c>
      <c r="I4856">
        <v>1.2788999999999999</v>
      </c>
      <c r="J4856">
        <v>1.2788999999999999</v>
      </c>
      <c r="K4856">
        <v>1.2788999999999999</v>
      </c>
      <c r="L4856">
        <v>1.2788999999999999</v>
      </c>
    </row>
    <row r="4857" spans="1:12" x14ac:dyDescent="0.45">
      <c r="A4857" t="s">
        <v>2041</v>
      </c>
      <c r="B4857">
        <v>2018</v>
      </c>
      <c r="C4857" t="s">
        <v>2011</v>
      </c>
      <c r="D4857">
        <v>1.55E-2</v>
      </c>
      <c r="E4857">
        <v>1.55E-2</v>
      </c>
      <c r="F4857">
        <v>1.55E-2</v>
      </c>
      <c r="G4857">
        <v>1.55E-2</v>
      </c>
      <c r="H4857">
        <v>1.55E-2</v>
      </c>
      <c r="I4857">
        <v>1.55E-2</v>
      </c>
      <c r="J4857">
        <v>1.55E-2</v>
      </c>
      <c r="K4857">
        <v>1.55E-2</v>
      </c>
      <c r="L4857">
        <v>1.55E-2</v>
      </c>
    </row>
    <row r="4858" spans="1:12" x14ac:dyDescent="0.45">
      <c r="A4858" t="s">
        <v>2041</v>
      </c>
      <c r="B4858">
        <v>2018</v>
      </c>
      <c r="C4858" t="s">
        <v>2009</v>
      </c>
      <c r="D4858">
        <v>0.35249999999999998</v>
      </c>
      <c r="E4858">
        <v>0.35249999999999998</v>
      </c>
      <c r="F4858">
        <v>0.35249999999999998</v>
      </c>
      <c r="G4858">
        <v>0.35249999999999998</v>
      </c>
      <c r="H4858">
        <v>0.35249999999999998</v>
      </c>
      <c r="I4858">
        <v>0.35249999999999998</v>
      </c>
      <c r="J4858">
        <v>0.35249999999999998</v>
      </c>
      <c r="K4858">
        <v>0.35249999999999998</v>
      </c>
      <c r="L4858">
        <v>0.35249999999999998</v>
      </c>
    </row>
    <row r="4859" spans="1:12" x14ac:dyDescent="0.45">
      <c r="A4859" t="s">
        <v>2041</v>
      </c>
      <c r="B4859">
        <v>2018</v>
      </c>
      <c r="C4859" t="s">
        <v>2007</v>
      </c>
      <c r="D4859">
        <v>3.5299999999999998E-2</v>
      </c>
      <c r="E4859">
        <v>3.5299999999999998E-2</v>
      </c>
      <c r="F4859">
        <v>3.5299999999999998E-2</v>
      </c>
      <c r="G4859">
        <v>3.5299999999999998E-2</v>
      </c>
      <c r="H4859">
        <v>3.5299999999999998E-2</v>
      </c>
      <c r="I4859">
        <v>3.5299999999999998E-2</v>
      </c>
      <c r="J4859">
        <v>3.5299999999999998E-2</v>
      </c>
      <c r="K4859">
        <v>3.5299999999999998E-2</v>
      </c>
      <c r="L4859">
        <v>3.5299999999999998E-2</v>
      </c>
    </row>
    <row r="4860" spans="1:12" x14ac:dyDescent="0.45">
      <c r="A4860" t="s">
        <v>2042</v>
      </c>
      <c r="B4860">
        <v>2018</v>
      </c>
      <c r="C4860" t="s">
        <v>2009</v>
      </c>
      <c r="D4860">
        <v>2.9495</v>
      </c>
      <c r="E4860">
        <v>2.9495</v>
      </c>
      <c r="F4860">
        <v>2.9495</v>
      </c>
      <c r="G4860">
        <v>2.9495</v>
      </c>
      <c r="H4860">
        <v>2.9495</v>
      </c>
      <c r="I4860">
        <v>2.9495</v>
      </c>
      <c r="J4860">
        <v>2.9495</v>
      </c>
      <c r="K4860">
        <v>2.9495</v>
      </c>
      <c r="L4860">
        <v>2.9495</v>
      </c>
    </row>
    <row r="4861" spans="1:12" x14ac:dyDescent="0.45">
      <c r="A4861" t="s">
        <v>2042</v>
      </c>
      <c r="B4861">
        <v>2018</v>
      </c>
      <c r="C4861" t="s">
        <v>2011</v>
      </c>
      <c r="D4861">
        <v>0.14710000000000001</v>
      </c>
      <c r="E4861">
        <v>0.14710000000000001</v>
      </c>
      <c r="F4861">
        <v>0.14710000000000001</v>
      </c>
      <c r="G4861">
        <v>0.14710000000000001</v>
      </c>
      <c r="H4861">
        <v>0.14710000000000001</v>
      </c>
      <c r="I4861">
        <v>0.14710000000000001</v>
      </c>
      <c r="J4861">
        <v>0.14710000000000001</v>
      </c>
      <c r="K4861">
        <v>0.14710000000000001</v>
      </c>
      <c r="L4861">
        <v>0.14710000000000001</v>
      </c>
    </row>
    <row r="4862" spans="1:12" x14ac:dyDescent="0.45">
      <c r="A4862" t="s">
        <v>2042</v>
      </c>
      <c r="B4862">
        <v>2018</v>
      </c>
      <c r="C4862" t="s">
        <v>2007</v>
      </c>
      <c r="D4862">
        <v>0.33379999999999999</v>
      </c>
      <c r="E4862">
        <v>0.33379999999999999</v>
      </c>
      <c r="F4862">
        <v>0.33379999999999999</v>
      </c>
      <c r="G4862">
        <v>0.33379999999999999</v>
      </c>
      <c r="H4862">
        <v>0.33379999999999999</v>
      </c>
      <c r="I4862">
        <v>0.33379999999999999</v>
      </c>
      <c r="J4862">
        <v>0.33379999999999999</v>
      </c>
      <c r="K4862">
        <v>0.33379999999999999</v>
      </c>
      <c r="L4862">
        <v>0.33379999999999999</v>
      </c>
    </row>
    <row r="4863" spans="1:12" x14ac:dyDescent="0.45">
      <c r="A4863" t="s">
        <v>2042</v>
      </c>
      <c r="B4863">
        <v>2018</v>
      </c>
      <c r="C4863" t="s">
        <v>2005</v>
      </c>
      <c r="D4863">
        <v>10.3431</v>
      </c>
      <c r="E4863">
        <v>10.3431</v>
      </c>
      <c r="F4863">
        <v>10.3431</v>
      </c>
      <c r="G4863">
        <v>10.3431</v>
      </c>
      <c r="H4863">
        <v>10.3431</v>
      </c>
      <c r="I4863">
        <v>10.3431</v>
      </c>
      <c r="J4863">
        <v>10.3431</v>
      </c>
      <c r="K4863">
        <v>10.3431</v>
      </c>
      <c r="L4863">
        <v>10.3431</v>
      </c>
    </row>
    <row r="4864" spans="1:12" x14ac:dyDescent="0.45">
      <c r="A4864" t="s">
        <v>2042</v>
      </c>
      <c r="B4864">
        <v>2018</v>
      </c>
      <c r="C4864" t="s">
        <v>2008</v>
      </c>
      <c r="D4864">
        <v>3.7113999999999998</v>
      </c>
      <c r="E4864">
        <v>3.7113999999999998</v>
      </c>
      <c r="F4864">
        <v>3.7113999999999998</v>
      </c>
      <c r="G4864">
        <v>3.7113999999999998</v>
      </c>
      <c r="H4864">
        <v>3.7113999999999998</v>
      </c>
      <c r="I4864">
        <v>3.7113999999999998</v>
      </c>
      <c r="J4864">
        <v>3.7113999999999998</v>
      </c>
      <c r="K4864">
        <v>3.7113999999999998</v>
      </c>
      <c r="L4864">
        <v>3.7113999999999998</v>
      </c>
    </row>
    <row r="4865" spans="1:12" x14ac:dyDescent="0.45">
      <c r="A4865" t="s">
        <v>2042</v>
      </c>
      <c r="B4865">
        <v>2018</v>
      </c>
      <c r="C4865" t="s">
        <v>2010</v>
      </c>
      <c r="D4865">
        <v>0.74250000000000005</v>
      </c>
      <c r="E4865">
        <v>0.74250000000000005</v>
      </c>
      <c r="F4865">
        <v>0.74250000000000005</v>
      </c>
      <c r="G4865">
        <v>0.74250000000000005</v>
      </c>
      <c r="H4865">
        <v>0.74250000000000005</v>
      </c>
      <c r="I4865">
        <v>0.74250000000000005</v>
      </c>
      <c r="J4865">
        <v>0.74250000000000005</v>
      </c>
      <c r="K4865">
        <v>0.74250000000000005</v>
      </c>
      <c r="L4865">
        <v>0.74250000000000005</v>
      </c>
    </row>
    <row r="4866" spans="1:12" x14ac:dyDescent="0.45">
      <c r="A4866" t="s">
        <v>2042</v>
      </c>
      <c r="B4866">
        <v>2018</v>
      </c>
      <c r="C4866" t="s">
        <v>2006</v>
      </c>
      <c r="D4866">
        <v>2.4588000000000001</v>
      </c>
      <c r="E4866">
        <v>2.4588000000000001</v>
      </c>
      <c r="F4866">
        <v>2.4588000000000001</v>
      </c>
      <c r="G4866">
        <v>2.4588000000000001</v>
      </c>
      <c r="H4866">
        <v>2.4588000000000001</v>
      </c>
      <c r="I4866">
        <v>2.4588000000000001</v>
      </c>
      <c r="J4866">
        <v>2.4588000000000001</v>
      </c>
      <c r="K4866">
        <v>2.4588000000000001</v>
      </c>
      <c r="L4866">
        <v>2.4588000000000001</v>
      </c>
    </row>
    <row r="4867" spans="1:12" x14ac:dyDescent="0.45">
      <c r="A4867" t="s">
        <v>2043</v>
      </c>
      <c r="B4867">
        <v>2018</v>
      </c>
      <c r="C4867" t="s">
        <v>2010</v>
      </c>
      <c r="D4867">
        <v>0.39510000000000001</v>
      </c>
      <c r="E4867">
        <v>0.39510000000000001</v>
      </c>
      <c r="F4867">
        <v>0.39510000000000001</v>
      </c>
      <c r="G4867">
        <v>0.39510000000000001</v>
      </c>
      <c r="H4867">
        <v>0.39510000000000001</v>
      </c>
      <c r="I4867">
        <v>0.39510000000000001</v>
      </c>
      <c r="J4867">
        <v>0.39510000000000001</v>
      </c>
      <c r="K4867">
        <v>0.39510000000000001</v>
      </c>
      <c r="L4867">
        <v>0.39510000000000001</v>
      </c>
    </row>
    <row r="4868" spans="1:12" x14ac:dyDescent="0.45">
      <c r="A4868" t="s">
        <v>2043</v>
      </c>
      <c r="B4868">
        <v>2018</v>
      </c>
      <c r="C4868" t="s">
        <v>2006</v>
      </c>
      <c r="D4868">
        <v>1.7813000000000001</v>
      </c>
      <c r="E4868">
        <v>1.7813000000000001</v>
      </c>
      <c r="F4868">
        <v>1.7813000000000001</v>
      </c>
      <c r="G4868">
        <v>1.7813000000000001</v>
      </c>
      <c r="H4868">
        <v>1.7813000000000001</v>
      </c>
      <c r="I4868">
        <v>1.7813000000000001</v>
      </c>
      <c r="J4868">
        <v>1.7813000000000001</v>
      </c>
      <c r="K4868">
        <v>1.7813000000000001</v>
      </c>
      <c r="L4868">
        <v>1.7813000000000001</v>
      </c>
    </row>
    <row r="4869" spans="1:12" x14ac:dyDescent="0.45">
      <c r="A4869" t="s">
        <v>2043</v>
      </c>
      <c r="B4869">
        <v>2018</v>
      </c>
      <c r="C4869" t="s">
        <v>2005</v>
      </c>
      <c r="D4869">
        <v>6.4537000000000004</v>
      </c>
      <c r="E4869">
        <v>6.4537000000000004</v>
      </c>
      <c r="F4869">
        <v>6.4537000000000004</v>
      </c>
      <c r="G4869">
        <v>6.4537000000000004</v>
      </c>
      <c r="H4869">
        <v>6.4537000000000004</v>
      </c>
      <c r="I4869">
        <v>6.4537000000000004</v>
      </c>
      <c r="J4869">
        <v>6.4537000000000004</v>
      </c>
      <c r="K4869">
        <v>6.4537000000000004</v>
      </c>
      <c r="L4869">
        <v>6.4537000000000004</v>
      </c>
    </row>
    <row r="4870" spans="1:12" x14ac:dyDescent="0.45">
      <c r="A4870" t="s">
        <v>2043</v>
      </c>
      <c r="B4870">
        <v>2018</v>
      </c>
      <c r="C4870" t="s">
        <v>2007</v>
      </c>
      <c r="D4870">
        <v>0.17760000000000001</v>
      </c>
      <c r="E4870">
        <v>0.17760000000000001</v>
      </c>
      <c r="F4870">
        <v>0.17760000000000001</v>
      </c>
      <c r="G4870">
        <v>0.17760000000000001</v>
      </c>
      <c r="H4870">
        <v>0.17760000000000001</v>
      </c>
      <c r="I4870">
        <v>0.17760000000000001</v>
      </c>
      <c r="J4870">
        <v>0.17760000000000001</v>
      </c>
      <c r="K4870">
        <v>0.17760000000000001</v>
      </c>
      <c r="L4870">
        <v>0.17760000000000001</v>
      </c>
    </row>
    <row r="4871" spans="1:12" x14ac:dyDescent="0.45">
      <c r="A4871" t="s">
        <v>2043</v>
      </c>
      <c r="B4871">
        <v>2018</v>
      </c>
      <c r="C4871" t="s">
        <v>2008</v>
      </c>
      <c r="D4871">
        <v>1.9749000000000001</v>
      </c>
      <c r="E4871">
        <v>1.9749000000000001</v>
      </c>
      <c r="F4871">
        <v>1.9749000000000001</v>
      </c>
      <c r="G4871">
        <v>1.9749000000000001</v>
      </c>
      <c r="H4871">
        <v>1.9749000000000001</v>
      </c>
      <c r="I4871">
        <v>1.9749000000000001</v>
      </c>
      <c r="J4871">
        <v>1.9749000000000001</v>
      </c>
      <c r="K4871">
        <v>1.9749000000000001</v>
      </c>
      <c r="L4871">
        <v>1.9749000000000001</v>
      </c>
    </row>
    <row r="4872" spans="1:12" x14ac:dyDescent="0.45">
      <c r="A4872" t="s">
        <v>2043</v>
      </c>
      <c r="B4872">
        <v>2018</v>
      </c>
      <c r="C4872" t="s">
        <v>2011</v>
      </c>
      <c r="D4872">
        <v>7.8299999999999995E-2</v>
      </c>
      <c r="E4872">
        <v>7.8299999999999995E-2</v>
      </c>
      <c r="F4872">
        <v>7.8299999999999995E-2</v>
      </c>
      <c r="G4872">
        <v>7.8299999999999995E-2</v>
      </c>
      <c r="H4872">
        <v>7.8299999999999995E-2</v>
      </c>
      <c r="I4872">
        <v>7.8299999999999995E-2</v>
      </c>
      <c r="J4872">
        <v>7.8299999999999995E-2</v>
      </c>
      <c r="K4872">
        <v>7.8299999999999995E-2</v>
      </c>
      <c r="L4872">
        <v>7.8299999999999995E-2</v>
      </c>
    </row>
    <row r="4873" spans="1:12" x14ac:dyDescent="0.45">
      <c r="A4873" t="s">
        <v>2043</v>
      </c>
      <c r="B4873">
        <v>2018</v>
      </c>
      <c r="C4873" t="s">
        <v>2009</v>
      </c>
      <c r="D4873">
        <v>2.0464000000000002</v>
      </c>
      <c r="E4873">
        <v>2.0464000000000002</v>
      </c>
      <c r="F4873">
        <v>2.0464000000000002</v>
      </c>
      <c r="G4873">
        <v>2.0464000000000002</v>
      </c>
      <c r="H4873">
        <v>2.0464000000000002</v>
      </c>
      <c r="I4873">
        <v>2.0464000000000002</v>
      </c>
      <c r="J4873">
        <v>2.0464000000000002</v>
      </c>
      <c r="K4873">
        <v>2.0464000000000002</v>
      </c>
      <c r="L4873">
        <v>2.0464000000000002</v>
      </c>
    </row>
    <row r="4874" spans="1:12" x14ac:dyDescent="0.45">
      <c r="A4874" t="s">
        <v>2044</v>
      </c>
      <c r="B4874">
        <v>2018</v>
      </c>
      <c r="C4874" t="s">
        <v>2011</v>
      </c>
      <c r="D4874">
        <v>4.7999999999999996E-3</v>
      </c>
      <c r="E4874">
        <v>4.7999999999999996E-3</v>
      </c>
      <c r="F4874">
        <v>4.7999999999999996E-3</v>
      </c>
      <c r="G4874">
        <v>4.7999999999999996E-3</v>
      </c>
      <c r="H4874">
        <v>4.7999999999999996E-3</v>
      </c>
      <c r="I4874">
        <v>4.7999999999999996E-3</v>
      </c>
      <c r="J4874">
        <v>4.7999999999999996E-3</v>
      </c>
      <c r="K4874">
        <v>4.7999999999999996E-3</v>
      </c>
      <c r="L4874">
        <v>4.7999999999999996E-3</v>
      </c>
    </row>
    <row r="4875" spans="1:12" x14ac:dyDescent="0.45">
      <c r="A4875" t="s">
        <v>2044</v>
      </c>
      <c r="B4875">
        <v>2018</v>
      </c>
      <c r="C4875" t="s">
        <v>2009</v>
      </c>
      <c r="D4875">
        <v>0.14299999999999999</v>
      </c>
      <c r="E4875">
        <v>0.14299999999999999</v>
      </c>
      <c r="F4875">
        <v>0.14299999999999999</v>
      </c>
      <c r="G4875">
        <v>0.14299999999999999</v>
      </c>
      <c r="H4875">
        <v>0.14299999999999999</v>
      </c>
      <c r="I4875">
        <v>0.14299999999999999</v>
      </c>
      <c r="J4875">
        <v>0.14299999999999999</v>
      </c>
      <c r="K4875">
        <v>0.14299999999999999</v>
      </c>
      <c r="L4875">
        <v>0.14299999999999999</v>
      </c>
    </row>
    <row r="4876" spans="1:12" x14ac:dyDescent="0.45">
      <c r="A4876" t="s">
        <v>2044</v>
      </c>
      <c r="B4876">
        <v>2018</v>
      </c>
      <c r="C4876" t="s">
        <v>2008</v>
      </c>
      <c r="D4876">
        <v>0.1198</v>
      </c>
      <c r="E4876">
        <v>0.1198</v>
      </c>
      <c r="F4876">
        <v>0.1198</v>
      </c>
      <c r="G4876">
        <v>0.1198</v>
      </c>
      <c r="H4876">
        <v>0.1198</v>
      </c>
      <c r="I4876">
        <v>0.1198</v>
      </c>
      <c r="J4876">
        <v>0.1198</v>
      </c>
      <c r="K4876">
        <v>0.1198</v>
      </c>
      <c r="L4876">
        <v>0.1198</v>
      </c>
    </row>
    <row r="4877" spans="1:12" x14ac:dyDescent="0.45">
      <c r="A4877" t="s">
        <v>2044</v>
      </c>
      <c r="B4877">
        <v>2018</v>
      </c>
      <c r="C4877" t="s">
        <v>2010</v>
      </c>
      <c r="D4877">
        <v>2.4E-2</v>
      </c>
      <c r="E4877">
        <v>2.4E-2</v>
      </c>
      <c r="F4877">
        <v>2.4E-2</v>
      </c>
      <c r="G4877">
        <v>2.4E-2</v>
      </c>
      <c r="H4877">
        <v>2.4E-2</v>
      </c>
      <c r="I4877">
        <v>2.4E-2</v>
      </c>
      <c r="J4877">
        <v>2.4E-2</v>
      </c>
      <c r="K4877">
        <v>2.4E-2</v>
      </c>
      <c r="L4877">
        <v>2.4E-2</v>
      </c>
    </row>
    <row r="4878" spans="1:12" x14ac:dyDescent="0.45">
      <c r="A4878" t="s">
        <v>2044</v>
      </c>
      <c r="B4878">
        <v>2018</v>
      </c>
      <c r="C4878" t="s">
        <v>2005</v>
      </c>
      <c r="D4878">
        <v>0.44219999999999998</v>
      </c>
      <c r="E4878">
        <v>0.44219999999999998</v>
      </c>
      <c r="F4878">
        <v>0.44219999999999998</v>
      </c>
      <c r="G4878">
        <v>0.44219999999999998</v>
      </c>
      <c r="H4878">
        <v>0.44219999999999998</v>
      </c>
      <c r="I4878">
        <v>0.44219999999999998</v>
      </c>
      <c r="J4878">
        <v>0.44219999999999998</v>
      </c>
      <c r="K4878">
        <v>0.44219999999999998</v>
      </c>
      <c r="L4878">
        <v>0.44219999999999998</v>
      </c>
    </row>
    <row r="4879" spans="1:12" x14ac:dyDescent="0.45">
      <c r="A4879" t="s">
        <v>2044</v>
      </c>
      <c r="B4879">
        <v>2018</v>
      </c>
      <c r="C4879" t="s">
        <v>2007</v>
      </c>
      <c r="D4879">
        <v>1.0800000000000001E-2</v>
      </c>
      <c r="E4879">
        <v>1.0800000000000001E-2</v>
      </c>
      <c r="F4879">
        <v>1.0800000000000001E-2</v>
      </c>
      <c r="G4879">
        <v>1.0800000000000001E-2</v>
      </c>
      <c r="H4879">
        <v>1.0800000000000001E-2</v>
      </c>
      <c r="I4879">
        <v>1.0800000000000001E-2</v>
      </c>
      <c r="J4879">
        <v>1.0800000000000001E-2</v>
      </c>
      <c r="K4879">
        <v>1.0800000000000001E-2</v>
      </c>
      <c r="L4879">
        <v>1.0800000000000001E-2</v>
      </c>
    </row>
    <row r="4880" spans="1:12" x14ac:dyDescent="0.45">
      <c r="A4880" t="s">
        <v>2044</v>
      </c>
      <c r="B4880">
        <v>2018</v>
      </c>
      <c r="C4880" t="s">
        <v>2006</v>
      </c>
      <c r="D4880">
        <v>0.1399</v>
      </c>
      <c r="E4880">
        <v>0.1399</v>
      </c>
      <c r="F4880">
        <v>0.1399</v>
      </c>
      <c r="G4880">
        <v>0.1399</v>
      </c>
      <c r="H4880">
        <v>0.1399</v>
      </c>
      <c r="I4880">
        <v>0.1399</v>
      </c>
      <c r="J4880">
        <v>0.1399</v>
      </c>
      <c r="K4880">
        <v>0.1399</v>
      </c>
      <c r="L4880">
        <v>0.1399</v>
      </c>
    </row>
    <row r="4881" spans="1:12" x14ac:dyDescent="0.45">
      <c r="A4881" t="s">
        <v>2045</v>
      </c>
      <c r="B4881">
        <v>2018</v>
      </c>
      <c r="C4881" t="s">
        <v>2005</v>
      </c>
      <c r="D4881">
        <v>7.2169999999999996</v>
      </c>
      <c r="E4881">
        <v>7.2169999999999996</v>
      </c>
      <c r="F4881">
        <v>7.2169999999999996</v>
      </c>
      <c r="G4881">
        <v>7.2169999999999996</v>
      </c>
      <c r="H4881">
        <v>7.2169999999999996</v>
      </c>
      <c r="I4881">
        <v>7.2169999999999996</v>
      </c>
      <c r="J4881">
        <v>7.2169999999999996</v>
      </c>
      <c r="K4881">
        <v>7.2169999999999996</v>
      </c>
      <c r="L4881">
        <v>7.2169999999999996</v>
      </c>
    </row>
    <row r="4882" spans="1:12" x14ac:dyDescent="0.45">
      <c r="A4882" t="s">
        <v>2045</v>
      </c>
      <c r="B4882">
        <v>2018</v>
      </c>
      <c r="C4882" t="s">
        <v>2009</v>
      </c>
      <c r="D4882">
        <v>2.2166999999999999</v>
      </c>
      <c r="E4882">
        <v>2.2166999999999999</v>
      </c>
      <c r="F4882">
        <v>2.2166999999999999</v>
      </c>
      <c r="G4882">
        <v>2.2166999999999999</v>
      </c>
      <c r="H4882">
        <v>2.2166999999999999</v>
      </c>
      <c r="I4882">
        <v>2.2166999999999999</v>
      </c>
      <c r="J4882">
        <v>2.2166999999999999</v>
      </c>
      <c r="K4882">
        <v>2.2166999999999999</v>
      </c>
      <c r="L4882">
        <v>2.2166999999999999</v>
      </c>
    </row>
    <row r="4883" spans="1:12" x14ac:dyDescent="0.45">
      <c r="A4883" t="s">
        <v>2045</v>
      </c>
      <c r="B4883">
        <v>2018</v>
      </c>
      <c r="C4883" t="s">
        <v>2008</v>
      </c>
      <c r="D4883">
        <v>2.2063999999999999</v>
      </c>
      <c r="E4883">
        <v>2.2063999999999999</v>
      </c>
      <c r="F4883">
        <v>2.2063999999999999</v>
      </c>
      <c r="G4883">
        <v>2.2063999999999999</v>
      </c>
      <c r="H4883">
        <v>2.2063999999999999</v>
      </c>
      <c r="I4883">
        <v>2.2063999999999999</v>
      </c>
      <c r="J4883">
        <v>2.2063999999999999</v>
      </c>
      <c r="K4883">
        <v>2.2063999999999999</v>
      </c>
      <c r="L4883">
        <v>2.2063999999999999</v>
      </c>
    </row>
    <row r="4884" spans="1:12" x14ac:dyDescent="0.45">
      <c r="A4884" t="s">
        <v>2045</v>
      </c>
      <c r="B4884">
        <v>2018</v>
      </c>
      <c r="C4884" t="s">
        <v>2011</v>
      </c>
      <c r="D4884">
        <v>8.7499999999999994E-2</v>
      </c>
      <c r="E4884">
        <v>8.7499999999999994E-2</v>
      </c>
      <c r="F4884">
        <v>8.7499999999999994E-2</v>
      </c>
      <c r="G4884">
        <v>8.7499999999999994E-2</v>
      </c>
      <c r="H4884">
        <v>8.7499999999999994E-2</v>
      </c>
      <c r="I4884">
        <v>8.7499999999999994E-2</v>
      </c>
      <c r="J4884">
        <v>8.7499999999999994E-2</v>
      </c>
      <c r="K4884">
        <v>8.7499999999999994E-2</v>
      </c>
      <c r="L4884">
        <v>8.7499999999999994E-2</v>
      </c>
    </row>
    <row r="4885" spans="1:12" x14ac:dyDescent="0.45">
      <c r="A4885" t="s">
        <v>2045</v>
      </c>
      <c r="B4885">
        <v>2018</v>
      </c>
      <c r="C4885" t="s">
        <v>2006</v>
      </c>
      <c r="D4885">
        <v>2.0666000000000002</v>
      </c>
      <c r="E4885">
        <v>2.0666000000000002</v>
      </c>
      <c r="F4885">
        <v>2.0666000000000002</v>
      </c>
      <c r="G4885">
        <v>2.0666000000000002</v>
      </c>
      <c r="H4885">
        <v>2.0666000000000002</v>
      </c>
      <c r="I4885">
        <v>2.0666000000000002</v>
      </c>
      <c r="J4885">
        <v>2.0666000000000002</v>
      </c>
      <c r="K4885">
        <v>2.0666000000000002</v>
      </c>
      <c r="L4885">
        <v>2.0666000000000002</v>
      </c>
    </row>
    <row r="4886" spans="1:12" x14ac:dyDescent="0.45">
      <c r="A4886" t="s">
        <v>2045</v>
      </c>
      <c r="B4886">
        <v>2018</v>
      </c>
      <c r="C4886" t="s">
        <v>2010</v>
      </c>
      <c r="D4886">
        <v>0.44140000000000001</v>
      </c>
      <c r="E4886">
        <v>0.44140000000000001</v>
      </c>
      <c r="F4886">
        <v>0.44140000000000001</v>
      </c>
      <c r="G4886">
        <v>0.44140000000000001</v>
      </c>
      <c r="H4886">
        <v>0.44140000000000001</v>
      </c>
      <c r="I4886">
        <v>0.44140000000000001</v>
      </c>
      <c r="J4886">
        <v>0.44140000000000001</v>
      </c>
      <c r="K4886">
        <v>0.44140000000000001</v>
      </c>
      <c r="L4886">
        <v>0.44140000000000001</v>
      </c>
    </row>
    <row r="4887" spans="1:12" x14ac:dyDescent="0.45">
      <c r="A4887" t="s">
        <v>2045</v>
      </c>
      <c r="B4887">
        <v>2018</v>
      </c>
      <c r="C4887" t="s">
        <v>2007</v>
      </c>
      <c r="D4887">
        <v>0.19850000000000001</v>
      </c>
      <c r="E4887">
        <v>0.19850000000000001</v>
      </c>
      <c r="F4887">
        <v>0.19850000000000001</v>
      </c>
      <c r="G4887">
        <v>0.19850000000000001</v>
      </c>
      <c r="H4887">
        <v>0.19850000000000001</v>
      </c>
      <c r="I4887">
        <v>0.19850000000000001</v>
      </c>
      <c r="J4887">
        <v>0.19850000000000001</v>
      </c>
      <c r="K4887">
        <v>0.19850000000000001</v>
      </c>
      <c r="L4887">
        <v>0.19850000000000001</v>
      </c>
    </row>
    <row r="4888" spans="1:12" x14ac:dyDescent="0.45">
      <c r="A4888" t="s">
        <v>2046</v>
      </c>
      <c r="B4888">
        <v>2018</v>
      </c>
      <c r="C4888" t="s">
        <v>2009</v>
      </c>
      <c r="D4888">
        <v>0.74690000000000001</v>
      </c>
      <c r="E4888">
        <v>0.74690000000000001</v>
      </c>
      <c r="F4888">
        <v>0.74690000000000001</v>
      </c>
      <c r="G4888">
        <v>0.74690000000000001</v>
      </c>
      <c r="H4888">
        <v>0.74690000000000001</v>
      </c>
      <c r="I4888">
        <v>0.74690000000000001</v>
      </c>
      <c r="J4888">
        <v>0.74690000000000001</v>
      </c>
      <c r="K4888">
        <v>0.74690000000000001</v>
      </c>
      <c r="L4888">
        <v>0.74690000000000001</v>
      </c>
    </row>
    <row r="4889" spans="1:12" x14ac:dyDescent="0.45">
      <c r="A4889" t="s">
        <v>2046</v>
      </c>
      <c r="B4889">
        <v>2018</v>
      </c>
      <c r="C4889" t="s">
        <v>2008</v>
      </c>
      <c r="D4889">
        <v>0.70189999999999997</v>
      </c>
      <c r="E4889">
        <v>0.70189999999999997</v>
      </c>
      <c r="F4889">
        <v>0.70189999999999997</v>
      </c>
      <c r="G4889">
        <v>0.70189999999999997</v>
      </c>
      <c r="H4889">
        <v>0.70189999999999997</v>
      </c>
      <c r="I4889">
        <v>0.70189999999999997</v>
      </c>
      <c r="J4889">
        <v>0.70189999999999997</v>
      </c>
      <c r="K4889">
        <v>0.70189999999999997</v>
      </c>
      <c r="L4889">
        <v>0.70189999999999997</v>
      </c>
    </row>
    <row r="4890" spans="1:12" x14ac:dyDescent="0.45">
      <c r="A4890" t="s">
        <v>2046</v>
      </c>
      <c r="B4890">
        <v>2018</v>
      </c>
      <c r="C4890" t="s">
        <v>2011</v>
      </c>
      <c r="D4890">
        <v>2.7799999999999998E-2</v>
      </c>
      <c r="E4890">
        <v>2.7799999999999998E-2</v>
      </c>
      <c r="F4890">
        <v>2.7799999999999998E-2</v>
      </c>
      <c r="G4890">
        <v>2.7799999999999998E-2</v>
      </c>
      <c r="H4890">
        <v>2.7799999999999998E-2</v>
      </c>
      <c r="I4890">
        <v>2.7799999999999998E-2</v>
      </c>
      <c r="J4890">
        <v>2.7799999999999998E-2</v>
      </c>
      <c r="K4890">
        <v>2.7799999999999998E-2</v>
      </c>
      <c r="L4890">
        <v>2.7799999999999998E-2</v>
      </c>
    </row>
    <row r="4891" spans="1:12" x14ac:dyDescent="0.45">
      <c r="A4891" t="s">
        <v>2046</v>
      </c>
      <c r="B4891">
        <v>2018</v>
      </c>
      <c r="C4891" t="s">
        <v>2007</v>
      </c>
      <c r="D4891">
        <v>6.3100000000000003E-2</v>
      </c>
      <c r="E4891">
        <v>6.3100000000000003E-2</v>
      </c>
      <c r="F4891">
        <v>6.3100000000000003E-2</v>
      </c>
      <c r="G4891">
        <v>6.3100000000000003E-2</v>
      </c>
      <c r="H4891">
        <v>6.3100000000000003E-2</v>
      </c>
      <c r="I4891">
        <v>6.3100000000000003E-2</v>
      </c>
      <c r="J4891">
        <v>6.3100000000000003E-2</v>
      </c>
      <c r="K4891">
        <v>6.3100000000000003E-2</v>
      </c>
      <c r="L4891">
        <v>6.3100000000000003E-2</v>
      </c>
    </row>
    <row r="4892" spans="1:12" x14ac:dyDescent="0.45">
      <c r="A4892" t="s">
        <v>2046</v>
      </c>
      <c r="B4892">
        <v>2018</v>
      </c>
      <c r="C4892" t="s">
        <v>2010</v>
      </c>
      <c r="D4892">
        <v>0.1404</v>
      </c>
      <c r="E4892">
        <v>0.1404</v>
      </c>
      <c r="F4892">
        <v>0.1404</v>
      </c>
      <c r="G4892">
        <v>0.1404</v>
      </c>
      <c r="H4892">
        <v>0.1404</v>
      </c>
      <c r="I4892">
        <v>0.1404</v>
      </c>
      <c r="J4892">
        <v>0.1404</v>
      </c>
      <c r="K4892">
        <v>0.1404</v>
      </c>
      <c r="L4892">
        <v>0.1404</v>
      </c>
    </row>
    <row r="4893" spans="1:12" x14ac:dyDescent="0.45">
      <c r="A4893" t="s">
        <v>2046</v>
      </c>
      <c r="B4893">
        <v>2018</v>
      </c>
      <c r="C4893" t="s">
        <v>2005</v>
      </c>
      <c r="D4893">
        <v>2.4310999999999998</v>
      </c>
      <c r="E4893">
        <v>2.4310999999999998</v>
      </c>
      <c r="F4893">
        <v>2.4310999999999998</v>
      </c>
      <c r="G4893">
        <v>2.4310999999999998</v>
      </c>
      <c r="H4893">
        <v>2.4310999999999998</v>
      </c>
      <c r="I4893">
        <v>2.4310999999999998</v>
      </c>
      <c r="J4893">
        <v>2.4310999999999998</v>
      </c>
      <c r="K4893">
        <v>2.4310999999999998</v>
      </c>
      <c r="L4893">
        <v>2.4310999999999998</v>
      </c>
    </row>
    <row r="4894" spans="1:12" x14ac:dyDescent="0.45">
      <c r="A4894" t="s">
        <v>2046</v>
      </c>
      <c r="B4894">
        <v>2018</v>
      </c>
      <c r="C4894" t="s">
        <v>2006</v>
      </c>
      <c r="D4894">
        <v>0.75090000000000001</v>
      </c>
      <c r="E4894">
        <v>0.75090000000000001</v>
      </c>
      <c r="F4894">
        <v>0.75090000000000001</v>
      </c>
      <c r="G4894">
        <v>0.75090000000000001</v>
      </c>
      <c r="H4894">
        <v>0.75090000000000001</v>
      </c>
      <c r="I4894">
        <v>0.75090000000000001</v>
      </c>
      <c r="J4894">
        <v>0.75090000000000001</v>
      </c>
      <c r="K4894">
        <v>0.75090000000000001</v>
      </c>
      <c r="L4894">
        <v>0.75090000000000001</v>
      </c>
    </row>
    <row r="4895" spans="1:12" x14ac:dyDescent="0.45">
      <c r="A4895" t="s">
        <v>2047</v>
      </c>
      <c r="B4895">
        <v>2018</v>
      </c>
      <c r="C4895" t="s">
        <v>2011</v>
      </c>
      <c r="D4895">
        <v>3.1199999999999999E-2</v>
      </c>
      <c r="E4895">
        <v>3.1199999999999999E-2</v>
      </c>
      <c r="F4895">
        <v>3.1199999999999999E-2</v>
      </c>
      <c r="G4895">
        <v>3.1199999999999999E-2</v>
      </c>
      <c r="H4895">
        <v>3.1199999999999999E-2</v>
      </c>
      <c r="I4895">
        <v>3.1199999999999999E-2</v>
      </c>
      <c r="J4895">
        <v>3.1199999999999999E-2</v>
      </c>
      <c r="K4895">
        <v>3.1199999999999999E-2</v>
      </c>
      <c r="L4895">
        <v>3.1199999999999999E-2</v>
      </c>
    </row>
    <row r="4896" spans="1:12" x14ac:dyDescent="0.45">
      <c r="A4896" t="s">
        <v>2047</v>
      </c>
      <c r="B4896">
        <v>2018</v>
      </c>
      <c r="C4896" t="s">
        <v>2008</v>
      </c>
      <c r="D4896">
        <v>0.78779999999999994</v>
      </c>
      <c r="E4896">
        <v>0.78779999999999994</v>
      </c>
      <c r="F4896">
        <v>0.78779999999999994</v>
      </c>
      <c r="G4896">
        <v>0.78779999999999994</v>
      </c>
      <c r="H4896">
        <v>0.78779999999999994</v>
      </c>
      <c r="I4896">
        <v>0.78779999999999994</v>
      </c>
      <c r="J4896">
        <v>0.78779999999999994</v>
      </c>
      <c r="K4896">
        <v>0.78779999999999994</v>
      </c>
      <c r="L4896">
        <v>0.78779999999999994</v>
      </c>
    </row>
    <row r="4897" spans="1:12" x14ac:dyDescent="0.45">
      <c r="A4897" t="s">
        <v>2047</v>
      </c>
      <c r="B4897">
        <v>2018</v>
      </c>
      <c r="C4897" t="s">
        <v>2007</v>
      </c>
      <c r="D4897">
        <v>7.0900000000000005E-2</v>
      </c>
      <c r="E4897">
        <v>7.0900000000000005E-2</v>
      </c>
      <c r="F4897">
        <v>7.0900000000000005E-2</v>
      </c>
      <c r="G4897">
        <v>7.0900000000000005E-2</v>
      </c>
      <c r="H4897">
        <v>7.0900000000000005E-2</v>
      </c>
      <c r="I4897">
        <v>7.0900000000000005E-2</v>
      </c>
      <c r="J4897">
        <v>7.0900000000000005E-2</v>
      </c>
      <c r="K4897">
        <v>7.0900000000000005E-2</v>
      </c>
      <c r="L4897">
        <v>7.0900000000000005E-2</v>
      </c>
    </row>
    <row r="4898" spans="1:12" x14ac:dyDescent="0.45">
      <c r="A4898" t="s">
        <v>2047</v>
      </c>
      <c r="B4898">
        <v>2018</v>
      </c>
      <c r="C4898" t="s">
        <v>2006</v>
      </c>
      <c r="D4898">
        <v>0.58540000000000003</v>
      </c>
      <c r="E4898">
        <v>0.58540000000000003</v>
      </c>
      <c r="F4898">
        <v>0.58540000000000003</v>
      </c>
      <c r="G4898">
        <v>0.58540000000000003</v>
      </c>
      <c r="H4898">
        <v>0.58540000000000003</v>
      </c>
      <c r="I4898">
        <v>0.58540000000000003</v>
      </c>
      <c r="J4898">
        <v>0.58540000000000003</v>
      </c>
      <c r="K4898">
        <v>0.58540000000000003</v>
      </c>
      <c r="L4898">
        <v>0.58540000000000003</v>
      </c>
    </row>
    <row r="4899" spans="1:12" x14ac:dyDescent="0.45">
      <c r="A4899" t="s">
        <v>2047</v>
      </c>
      <c r="B4899">
        <v>2018</v>
      </c>
      <c r="C4899" t="s">
        <v>2005</v>
      </c>
      <c r="D4899">
        <v>2.3206000000000002</v>
      </c>
      <c r="E4899">
        <v>2.3206000000000002</v>
      </c>
      <c r="F4899">
        <v>2.3206000000000002</v>
      </c>
      <c r="G4899">
        <v>2.3206000000000002</v>
      </c>
      <c r="H4899">
        <v>2.3206000000000002</v>
      </c>
      <c r="I4899">
        <v>2.3206000000000002</v>
      </c>
      <c r="J4899">
        <v>2.3206000000000002</v>
      </c>
      <c r="K4899">
        <v>2.3206000000000002</v>
      </c>
      <c r="L4899">
        <v>2.3206000000000002</v>
      </c>
    </row>
    <row r="4900" spans="1:12" x14ac:dyDescent="0.45">
      <c r="A4900" t="s">
        <v>2047</v>
      </c>
      <c r="B4900">
        <v>2018</v>
      </c>
      <c r="C4900" t="s">
        <v>2010</v>
      </c>
      <c r="D4900">
        <v>0.15759999999999999</v>
      </c>
      <c r="E4900">
        <v>0.15759999999999999</v>
      </c>
      <c r="F4900">
        <v>0.15759999999999999</v>
      </c>
      <c r="G4900">
        <v>0.15759999999999999</v>
      </c>
      <c r="H4900">
        <v>0.15759999999999999</v>
      </c>
      <c r="I4900">
        <v>0.15759999999999999</v>
      </c>
      <c r="J4900">
        <v>0.15759999999999999</v>
      </c>
      <c r="K4900">
        <v>0.15759999999999999</v>
      </c>
      <c r="L4900">
        <v>0.15759999999999999</v>
      </c>
    </row>
    <row r="4901" spans="1:12" x14ac:dyDescent="0.45">
      <c r="A4901" t="s">
        <v>2047</v>
      </c>
      <c r="B4901">
        <v>2018</v>
      </c>
      <c r="C4901" t="s">
        <v>2009</v>
      </c>
      <c r="D4901">
        <v>0.68769999999999998</v>
      </c>
      <c r="E4901">
        <v>0.68769999999999998</v>
      </c>
      <c r="F4901">
        <v>0.68769999999999998</v>
      </c>
      <c r="G4901">
        <v>0.68769999999999998</v>
      </c>
      <c r="H4901">
        <v>0.68769999999999998</v>
      </c>
      <c r="I4901">
        <v>0.68769999999999998</v>
      </c>
      <c r="J4901">
        <v>0.68769999999999998</v>
      </c>
      <c r="K4901">
        <v>0.68769999999999998</v>
      </c>
      <c r="L4901">
        <v>0.68769999999999998</v>
      </c>
    </row>
    <row r="4902" spans="1:12" x14ac:dyDescent="0.45">
      <c r="A4902" t="s">
        <v>2048</v>
      </c>
      <c r="B4902">
        <v>2018</v>
      </c>
      <c r="C4902" t="s">
        <v>2008</v>
      </c>
      <c r="D4902">
        <v>2.4180000000000001</v>
      </c>
      <c r="E4902">
        <v>2.4180000000000001</v>
      </c>
      <c r="F4902">
        <v>2.4180000000000001</v>
      </c>
      <c r="G4902">
        <v>2.4180000000000001</v>
      </c>
      <c r="H4902">
        <v>2.4180000000000001</v>
      </c>
      <c r="I4902">
        <v>2.4180000000000001</v>
      </c>
      <c r="J4902">
        <v>2.4180000000000001</v>
      </c>
      <c r="K4902">
        <v>2.4180000000000001</v>
      </c>
      <c r="L4902">
        <v>2.4180000000000001</v>
      </c>
    </row>
    <row r="4903" spans="1:12" x14ac:dyDescent="0.45">
      <c r="A4903" t="s">
        <v>2048</v>
      </c>
      <c r="B4903">
        <v>2018</v>
      </c>
      <c r="C4903" t="s">
        <v>2007</v>
      </c>
      <c r="D4903">
        <v>0.2175</v>
      </c>
      <c r="E4903">
        <v>0.2175</v>
      </c>
      <c r="F4903">
        <v>0.2175</v>
      </c>
      <c r="G4903">
        <v>0.2175</v>
      </c>
      <c r="H4903">
        <v>0.2175</v>
      </c>
      <c r="I4903">
        <v>0.2175</v>
      </c>
      <c r="J4903">
        <v>0.2175</v>
      </c>
      <c r="K4903">
        <v>0.2175</v>
      </c>
      <c r="L4903">
        <v>0.2175</v>
      </c>
    </row>
    <row r="4904" spans="1:12" x14ac:dyDescent="0.45">
      <c r="A4904" t="s">
        <v>2048</v>
      </c>
      <c r="B4904">
        <v>2018</v>
      </c>
      <c r="C4904" t="s">
        <v>2006</v>
      </c>
      <c r="D4904">
        <v>1.7910999999999999</v>
      </c>
      <c r="E4904">
        <v>1.7910999999999999</v>
      </c>
      <c r="F4904">
        <v>1.7910999999999999</v>
      </c>
      <c r="G4904">
        <v>1.7910999999999999</v>
      </c>
      <c r="H4904">
        <v>1.7910999999999999</v>
      </c>
      <c r="I4904">
        <v>1.7910999999999999</v>
      </c>
      <c r="J4904">
        <v>1.7910999999999999</v>
      </c>
      <c r="K4904">
        <v>1.7910999999999999</v>
      </c>
      <c r="L4904">
        <v>1.7910999999999999</v>
      </c>
    </row>
    <row r="4905" spans="1:12" x14ac:dyDescent="0.45">
      <c r="A4905" t="s">
        <v>2048</v>
      </c>
      <c r="B4905">
        <v>2018</v>
      </c>
      <c r="C4905" t="s">
        <v>2009</v>
      </c>
      <c r="D4905">
        <v>1.9665999999999999</v>
      </c>
      <c r="E4905">
        <v>1.9665999999999999</v>
      </c>
      <c r="F4905">
        <v>1.9665999999999999</v>
      </c>
      <c r="G4905">
        <v>1.9665999999999999</v>
      </c>
      <c r="H4905">
        <v>1.9665999999999999</v>
      </c>
      <c r="I4905">
        <v>1.9665999999999999</v>
      </c>
      <c r="J4905">
        <v>1.9665999999999999</v>
      </c>
      <c r="K4905">
        <v>1.9665999999999999</v>
      </c>
      <c r="L4905">
        <v>1.9665999999999999</v>
      </c>
    </row>
    <row r="4906" spans="1:12" x14ac:dyDescent="0.45">
      <c r="A4906" t="s">
        <v>2048</v>
      </c>
      <c r="B4906">
        <v>2018</v>
      </c>
      <c r="C4906" t="s">
        <v>2010</v>
      </c>
      <c r="D4906">
        <v>0.48380000000000001</v>
      </c>
      <c r="E4906">
        <v>0.48380000000000001</v>
      </c>
      <c r="F4906">
        <v>0.48380000000000001</v>
      </c>
      <c r="G4906">
        <v>0.48380000000000001</v>
      </c>
      <c r="H4906">
        <v>0.48380000000000001</v>
      </c>
      <c r="I4906">
        <v>0.48380000000000001</v>
      </c>
      <c r="J4906">
        <v>0.48380000000000001</v>
      </c>
      <c r="K4906">
        <v>0.48380000000000001</v>
      </c>
      <c r="L4906">
        <v>0.48380000000000001</v>
      </c>
    </row>
    <row r="4907" spans="1:12" x14ac:dyDescent="0.45">
      <c r="A4907" t="s">
        <v>2048</v>
      </c>
      <c r="B4907">
        <v>2018</v>
      </c>
      <c r="C4907" t="s">
        <v>2005</v>
      </c>
      <c r="D4907">
        <v>6.9728000000000003</v>
      </c>
      <c r="E4907">
        <v>6.9728000000000003</v>
      </c>
      <c r="F4907">
        <v>6.9728000000000003</v>
      </c>
      <c r="G4907">
        <v>6.9728000000000003</v>
      </c>
      <c r="H4907">
        <v>6.9728000000000003</v>
      </c>
      <c r="I4907">
        <v>6.9728000000000003</v>
      </c>
      <c r="J4907">
        <v>6.9728000000000003</v>
      </c>
      <c r="K4907">
        <v>6.9728000000000003</v>
      </c>
      <c r="L4907">
        <v>6.9728000000000003</v>
      </c>
    </row>
    <row r="4908" spans="1:12" x14ac:dyDescent="0.45">
      <c r="A4908" t="s">
        <v>2048</v>
      </c>
      <c r="B4908">
        <v>2018</v>
      </c>
      <c r="C4908" t="s">
        <v>2011</v>
      </c>
      <c r="D4908">
        <v>9.5799999999999996E-2</v>
      </c>
      <c r="E4908">
        <v>9.5799999999999996E-2</v>
      </c>
      <c r="F4908">
        <v>9.5799999999999996E-2</v>
      </c>
      <c r="G4908">
        <v>9.5799999999999996E-2</v>
      </c>
      <c r="H4908">
        <v>9.5799999999999996E-2</v>
      </c>
      <c r="I4908">
        <v>9.5799999999999996E-2</v>
      </c>
      <c r="J4908">
        <v>9.5799999999999996E-2</v>
      </c>
      <c r="K4908">
        <v>9.5799999999999996E-2</v>
      </c>
      <c r="L4908">
        <v>9.5799999999999996E-2</v>
      </c>
    </row>
    <row r="4909" spans="1:12" x14ac:dyDescent="0.45">
      <c r="A4909" t="s">
        <v>2049</v>
      </c>
      <c r="B4909">
        <v>2018</v>
      </c>
      <c r="C4909" t="s">
        <v>2011</v>
      </c>
      <c r="D4909">
        <v>8.6E-3</v>
      </c>
      <c r="E4909">
        <v>8.6E-3</v>
      </c>
      <c r="F4909">
        <v>8.6E-3</v>
      </c>
      <c r="G4909">
        <v>8.6E-3</v>
      </c>
      <c r="H4909">
        <v>8.6E-3</v>
      </c>
      <c r="I4909">
        <v>8.6E-3</v>
      </c>
      <c r="J4909">
        <v>8.6E-3</v>
      </c>
      <c r="K4909">
        <v>8.6E-3</v>
      </c>
      <c r="L4909">
        <v>8.6E-3</v>
      </c>
    </row>
    <row r="4910" spans="1:12" x14ac:dyDescent="0.45">
      <c r="A4910" t="s">
        <v>2049</v>
      </c>
      <c r="B4910">
        <v>2018</v>
      </c>
      <c r="C4910" t="s">
        <v>2010</v>
      </c>
      <c r="D4910">
        <v>4.36E-2</v>
      </c>
      <c r="E4910">
        <v>4.36E-2</v>
      </c>
      <c r="F4910">
        <v>4.36E-2</v>
      </c>
      <c r="G4910">
        <v>4.36E-2</v>
      </c>
      <c r="H4910">
        <v>4.36E-2</v>
      </c>
      <c r="I4910">
        <v>4.36E-2</v>
      </c>
      <c r="J4910">
        <v>4.36E-2</v>
      </c>
      <c r="K4910">
        <v>4.36E-2</v>
      </c>
      <c r="L4910">
        <v>4.36E-2</v>
      </c>
    </row>
    <row r="4911" spans="1:12" x14ac:dyDescent="0.45">
      <c r="A4911" t="s">
        <v>2049</v>
      </c>
      <c r="B4911">
        <v>2018</v>
      </c>
      <c r="C4911" t="s">
        <v>2009</v>
      </c>
      <c r="D4911">
        <v>0.16980000000000001</v>
      </c>
      <c r="E4911">
        <v>0.16980000000000001</v>
      </c>
      <c r="F4911">
        <v>0.16980000000000001</v>
      </c>
      <c r="G4911">
        <v>0.16980000000000001</v>
      </c>
      <c r="H4911">
        <v>0.16980000000000001</v>
      </c>
      <c r="I4911">
        <v>0.16980000000000001</v>
      </c>
      <c r="J4911">
        <v>0.16980000000000001</v>
      </c>
      <c r="K4911">
        <v>0.16980000000000001</v>
      </c>
      <c r="L4911">
        <v>0.16980000000000001</v>
      </c>
    </row>
    <row r="4912" spans="1:12" x14ac:dyDescent="0.45">
      <c r="A4912" t="s">
        <v>2049</v>
      </c>
      <c r="B4912">
        <v>2018</v>
      </c>
      <c r="C4912" t="s">
        <v>2008</v>
      </c>
      <c r="D4912">
        <v>0.21779999999999999</v>
      </c>
      <c r="E4912">
        <v>0.21779999999999999</v>
      </c>
      <c r="F4912">
        <v>0.21779999999999999</v>
      </c>
      <c r="G4912">
        <v>0.21779999999999999</v>
      </c>
      <c r="H4912">
        <v>0.21779999999999999</v>
      </c>
      <c r="I4912">
        <v>0.21779999999999999</v>
      </c>
      <c r="J4912">
        <v>0.21779999999999999</v>
      </c>
      <c r="K4912">
        <v>0.21779999999999999</v>
      </c>
      <c r="L4912">
        <v>0.21779999999999999</v>
      </c>
    </row>
    <row r="4913" spans="1:12" x14ac:dyDescent="0.45">
      <c r="A4913" t="s">
        <v>2049</v>
      </c>
      <c r="B4913">
        <v>2018</v>
      </c>
      <c r="C4913" t="s">
        <v>2006</v>
      </c>
      <c r="D4913">
        <v>0.15260000000000001</v>
      </c>
      <c r="E4913">
        <v>0.15260000000000001</v>
      </c>
      <c r="F4913">
        <v>0.15260000000000001</v>
      </c>
      <c r="G4913">
        <v>0.15260000000000001</v>
      </c>
      <c r="H4913">
        <v>0.15260000000000001</v>
      </c>
      <c r="I4913">
        <v>0.15260000000000001</v>
      </c>
      <c r="J4913">
        <v>0.15260000000000001</v>
      </c>
      <c r="K4913">
        <v>0.15260000000000001</v>
      </c>
      <c r="L4913">
        <v>0.15260000000000001</v>
      </c>
    </row>
    <row r="4914" spans="1:12" x14ac:dyDescent="0.45">
      <c r="A4914" t="s">
        <v>2049</v>
      </c>
      <c r="B4914">
        <v>2018</v>
      </c>
      <c r="C4914" t="s">
        <v>2007</v>
      </c>
      <c r="D4914">
        <v>1.9599999999999999E-2</v>
      </c>
      <c r="E4914">
        <v>1.9599999999999999E-2</v>
      </c>
      <c r="F4914">
        <v>1.9599999999999999E-2</v>
      </c>
      <c r="G4914">
        <v>1.9599999999999999E-2</v>
      </c>
      <c r="H4914">
        <v>1.9599999999999999E-2</v>
      </c>
      <c r="I4914">
        <v>1.9599999999999999E-2</v>
      </c>
      <c r="J4914">
        <v>1.9599999999999999E-2</v>
      </c>
      <c r="K4914">
        <v>1.9599999999999999E-2</v>
      </c>
      <c r="L4914">
        <v>1.9599999999999999E-2</v>
      </c>
    </row>
    <row r="4915" spans="1:12" x14ac:dyDescent="0.45">
      <c r="A4915" t="s">
        <v>2049</v>
      </c>
      <c r="B4915">
        <v>2018</v>
      </c>
      <c r="C4915" t="s">
        <v>2005</v>
      </c>
      <c r="D4915">
        <v>0.61199999999999999</v>
      </c>
      <c r="E4915">
        <v>0.61199999999999999</v>
      </c>
      <c r="F4915">
        <v>0.61199999999999999</v>
      </c>
      <c r="G4915">
        <v>0.61199999999999999</v>
      </c>
      <c r="H4915">
        <v>0.61199999999999999</v>
      </c>
      <c r="I4915">
        <v>0.61199999999999999</v>
      </c>
      <c r="J4915">
        <v>0.61199999999999999</v>
      </c>
      <c r="K4915">
        <v>0.61199999999999999</v>
      </c>
      <c r="L4915">
        <v>0.61199999999999999</v>
      </c>
    </row>
    <row r="4916" spans="1:12" x14ac:dyDescent="0.45">
      <c r="A4916" t="s">
        <v>2050</v>
      </c>
      <c r="B4916">
        <v>2018</v>
      </c>
      <c r="C4916" t="s">
        <v>2009</v>
      </c>
      <c r="D4916">
        <v>0.97589999999999999</v>
      </c>
      <c r="E4916">
        <v>0.97589999999999999</v>
      </c>
      <c r="F4916">
        <v>0.97589999999999999</v>
      </c>
      <c r="G4916">
        <v>0.97589999999999999</v>
      </c>
      <c r="H4916">
        <v>0.97589999999999999</v>
      </c>
      <c r="I4916">
        <v>0.97589999999999999</v>
      </c>
      <c r="J4916">
        <v>0.97589999999999999</v>
      </c>
      <c r="K4916">
        <v>0.97589999999999999</v>
      </c>
      <c r="L4916">
        <v>0.97589999999999999</v>
      </c>
    </row>
    <row r="4917" spans="1:12" x14ac:dyDescent="0.45">
      <c r="A4917" t="s">
        <v>2050</v>
      </c>
      <c r="B4917">
        <v>2018</v>
      </c>
      <c r="C4917" t="s">
        <v>2006</v>
      </c>
      <c r="D4917">
        <v>0.80769999999999997</v>
      </c>
      <c r="E4917">
        <v>0.80769999999999997</v>
      </c>
      <c r="F4917">
        <v>0.80769999999999997</v>
      </c>
      <c r="G4917">
        <v>0.80769999999999997</v>
      </c>
      <c r="H4917">
        <v>0.80769999999999997</v>
      </c>
      <c r="I4917">
        <v>0.80769999999999997</v>
      </c>
      <c r="J4917">
        <v>0.80769999999999997</v>
      </c>
      <c r="K4917">
        <v>0.80769999999999997</v>
      </c>
      <c r="L4917">
        <v>0.80769999999999997</v>
      </c>
    </row>
    <row r="4918" spans="1:12" x14ac:dyDescent="0.45">
      <c r="A4918" t="s">
        <v>2050</v>
      </c>
      <c r="B4918">
        <v>2018</v>
      </c>
      <c r="C4918" t="s">
        <v>2005</v>
      </c>
      <c r="D4918">
        <v>2.9805999999999999</v>
      </c>
      <c r="E4918">
        <v>2.9805999999999999</v>
      </c>
      <c r="F4918">
        <v>2.9805999999999999</v>
      </c>
      <c r="G4918">
        <v>2.9805999999999999</v>
      </c>
      <c r="H4918">
        <v>2.9805999999999999</v>
      </c>
      <c r="I4918">
        <v>2.9805999999999999</v>
      </c>
      <c r="J4918">
        <v>2.9805999999999999</v>
      </c>
      <c r="K4918">
        <v>2.9805999999999999</v>
      </c>
      <c r="L4918">
        <v>2.9805999999999999</v>
      </c>
    </row>
    <row r="4919" spans="1:12" x14ac:dyDescent="0.45">
      <c r="A4919" t="s">
        <v>2050</v>
      </c>
      <c r="B4919">
        <v>2018</v>
      </c>
      <c r="C4919" t="s">
        <v>2007</v>
      </c>
      <c r="D4919">
        <v>8.1000000000000003E-2</v>
      </c>
      <c r="E4919">
        <v>8.1000000000000003E-2</v>
      </c>
      <c r="F4919">
        <v>8.1000000000000003E-2</v>
      </c>
      <c r="G4919">
        <v>8.1000000000000003E-2</v>
      </c>
      <c r="H4919">
        <v>8.1000000000000003E-2</v>
      </c>
      <c r="I4919">
        <v>8.1000000000000003E-2</v>
      </c>
      <c r="J4919">
        <v>8.1000000000000003E-2</v>
      </c>
      <c r="K4919">
        <v>8.1000000000000003E-2</v>
      </c>
      <c r="L4919">
        <v>8.1000000000000003E-2</v>
      </c>
    </row>
    <row r="4920" spans="1:12" x14ac:dyDescent="0.45">
      <c r="A4920" t="s">
        <v>2050</v>
      </c>
      <c r="B4920">
        <v>2018</v>
      </c>
      <c r="C4920" t="s">
        <v>2010</v>
      </c>
      <c r="D4920">
        <v>0.18010000000000001</v>
      </c>
      <c r="E4920">
        <v>0.18010000000000001</v>
      </c>
      <c r="F4920">
        <v>0.18010000000000001</v>
      </c>
      <c r="G4920">
        <v>0.18010000000000001</v>
      </c>
      <c r="H4920">
        <v>0.18010000000000001</v>
      </c>
      <c r="I4920">
        <v>0.18010000000000001</v>
      </c>
      <c r="J4920">
        <v>0.18010000000000001</v>
      </c>
      <c r="K4920">
        <v>0.18010000000000001</v>
      </c>
      <c r="L4920">
        <v>0.18010000000000001</v>
      </c>
    </row>
    <row r="4921" spans="1:12" x14ac:dyDescent="0.45">
      <c r="A4921" t="s">
        <v>2050</v>
      </c>
      <c r="B4921">
        <v>2018</v>
      </c>
      <c r="C4921" t="s">
        <v>2011</v>
      </c>
      <c r="D4921">
        <v>3.5700000000000003E-2</v>
      </c>
      <c r="E4921">
        <v>3.5700000000000003E-2</v>
      </c>
      <c r="F4921">
        <v>3.5700000000000003E-2</v>
      </c>
      <c r="G4921">
        <v>3.5700000000000003E-2</v>
      </c>
      <c r="H4921">
        <v>3.5700000000000003E-2</v>
      </c>
      <c r="I4921">
        <v>3.5700000000000003E-2</v>
      </c>
      <c r="J4921">
        <v>3.5700000000000003E-2</v>
      </c>
      <c r="K4921">
        <v>3.5700000000000003E-2</v>
      </c>
      <c r="L4921">
        <v>3.5700000000000003E-2</v>
      </c>
    </row>
    <row r="4922" spans="1:12" x14ac:dyDescent="0.45">
      <c r="A4922" t="s">
        <v>2050</v>
      </c>
      <c r="B4922">
        <v>2018</v>
      </c>
      <c r="C4922" t="s">
        <v>2008</v>
      </c>
      <c r="D4922">
        <v>0.90029999999999999</v>
      </c>
      <c r="E4922">
        <v>0.90029999999999999</v>
      </c>
      <c r="F4922">
        <v>0.90029999999999999</v>
      </c>
      <c r="G4922">
        <v>0.90029999999999999</v>
      </c>
      <c r="H4922">
        <v>0.90029999999999999</v>
      </c>
      <c r="I4922">
        <v>0.90029999999999999</v>
      </c>
      <c r="J4922">
        <v>0.90029999999999999</v>
      </c>
      <c r="K4922">
        <v>0.90029999999999999</v>
      </c>
      <c r="L4922">
        <v>0.90029999999999999</v>
      </c>
    </row>
    <row r="4923" spans="1:12" x14ac:dyDescent="0.45">
      <c r="A4923" t="s">
        <v>2051</v>
      </c>
      <c r="B4923">
        <v>2018</v>
      </c>
      <c r="C4923" t="s">
        <v>2007</v>
      </c>
      <c r="D4923">
        <v>1.3599999999999999E-2</v>
      </c>
      <c r="E4923">
        <v>1.3599999999999999E-2</v>
      </c>
      <c r="F4923">
        <v>1.3599999999999999E-2</v>
      </c>
      <c r="G4923">
        <v>1.3599999999999999E-2</v>
      </c>
      <c r="H4923">
        <v>1.3599999999999999E-2</v>
      </c>
      <c r="I4923">
        <v>1.3599999999999999E-2</v>
      </c>
      <c r="J4923">
        <v>1.3599999999999999E-2</v>
      </c>
      <c r="K4923">
        <v>1.3599999999999999E-2</v>
      </c>
      <c r="L4923">
        <v>1.3599999999999999E-2</v>
      </c>
    </row>
    <row r="4924" spans="1:12" x14ac:dyDescent="0.45">
      <c r="A4924" t="s">
        <v>2051</v>
      </c>
      <c r="B4924">
        <v>2018</v>
      </c>
      <c r="C4924" t="s">
        <v>2010</v>
      </c>
      <c r="D4924">
        <v>3.0300000000000001E-2</v>
      </c>
      <c r="E4924">
        <v>3.0300000000000001E-2</v>
      </c>
      <c r="F4924">
        <v>3.0300000000000001E-2</v>
      </c>
      <c r="G4924">
        <v>3.0300000000000001E-2</v>
      </c>
      <c r="H4924">
        <v>3.0300000000000001E-2</v>
      </c>
      <c r="I4924">
        <v>3.0300000000000001E-2</v>
      </c>
      <c r="J4924">
        <v>3.0300000000000001E-2</v>
      </c>
      <c r="K4924">
        <v>3.0300000000000001E-2</v>
      </c>
      <c r="L4924">
        <v>3.0300000000000001E-2</v>
      </c>
    </row>
    <row r="4925" spans="1:12" x14ac:dyDescent="0.45">
      <c r="A4925" t="s">
        <v>2051</v>
      </c>
      <c r="B4925">
        <v>2018</v>
      </c>
      <c r="C4925" t="s">
        <v>2009</v>
      </c>
      <c r="D4925">
        <v>0.16109999999999999</v>
      </c>
      <c r="E4925">
        <v>0.16109999999999999</v>
      </c>
      <c r="F4925">
        <v>0.16109999999999999</v>
      </c>
      <c r="G4925">
        <v>0.16109999999999999</v>
      </c>
      <c r="H4925">
        <v>0.16109999999999999</v>
      </c>
      <c r="I4925">
        <v>0.16109999999999999</v>
      </c>
      <c r="J4925">
        <v>0.16109999999999999</v>
      </c>
      <c r="K4925">
        <v>0.16109999999999999</v>
      </c>
      <c r="L4925">
        <v>0.16109999999999999</v>
      </c>
    </row>
    <row r="4926" spans="1:12" x14ac:dyDescent="0.45">
      <c r="A4926" t="s">
        <v>2051</v>
      </c>
      <c r="B4926">
        <v>2018</v>
      </c>
      <c r="C4926" t="s">
        <v>2006</v>
      </c>
      <c r="D4926">
        <v>0.1447</v>
      </c>
      <c r="E4926">
        <v>0.1447</v>
      </c>
      <c r="F4926">
        <v>0.1447</v>
      </c>
      <c r="G4926">
        <v>0.1447</v>
      </c>
      <c r="H4926">
        <v>0.1447</v>
      </c>
      <c r="I4926">
        <v>0.1447</v>
      </c>
      <c r="J4926">
        <v>0.1447</v>
      </c>
      <c r="K4926">
        <v>0.1447</v>
      </c>
      <c r="L4926">
        <v>0.1447</v>
      </c>
    </row>
    <row r="4927" spans="1:12" x14ac:dyDescent="0.45">
      <c r="A4927" t="s">
        <v>2051</v>
      </c>
      <c r="B4927">
        <v>2018</v>
      </c>
      <c r="C4927" t="s">
        <v>2011</v>
      </c>
      <c r="D4927">
        <v>6.0000000000000001E-3</v>
      </c>
      <c r="E4927">
        <v>6.0000000000000001E-3</v>
      </c>
      <c r="F4927">
        <v>6.0000000000000001E-3</v>
      </c>
      <c r="G4927">
        <v>6.0000000000000001E-3</v>
      </c>
      <c r="H4927">
        <v>6.0000000000000001E-3</v>
      </c>
      <c r="I4927">
        <v>6.0000000000000001E-3</v>
      </c>
      <c r="J4927">
        <v>6.0000000000000001E-3</v>
      </c>
      <c r="K4927">
        <v>6.0000000000000001E-3</v>
      </c>
      <c r="L4927">
        <v>6.0000000000000001E-3</v>
      </c>
    </row>
    <row r="4928" spans="1:12" x14ac:dyDescent="0.45">
      <c r="A4928" t="s">
        <v>2051</v>
      </c>
      <c r="B4928">
        <v>2018</v>
      </c>
      <c r="C4928" t="s">
        <v>2008</v>
      </c>
      <c r="D4928">
        <v>0.1517</v>
      </c>
      <c r="E4928">
        <v>0.1517</v>
      </c>
      <c r="F4928">
        <v>0.1517</v>
      </c>
      <c r="G4928">
        <v>0.1517</v>
      </c>
      <c r="H4928">
        <v>0.1517</v>
      </c>
      <c r="I4928">
        <v>0.1517</v>
      </c>
      <c r="J4928">
        <v>0.1517</v>
      </c>
      <c r="K4928">
        <v>0.1517</v>
      </c>
      <c r="L4928">
        <v>0.1517</v>
      </c>
    </row>
    <row r="4929" spans="1:12" x14ac:dyDescent="0.45">
      <c r="A4929" t="s">
        <v>2051</v>
      </c>
      <c r="B4929">
        <v>2018</v>
      </c>
      <c r="C4929" t="s">
        <v>2005</v>
      </c>
      <c r="D4929">
        <v>0.50749999999999995</v>
      </c>
      <c r="E4929">
        <v>0.50749999999999995</v>
      </c>
      <c r="F4929">
        <v>0.50749999999999995</v>
      </c>
      <c r="G4929">
        <v>0.50749999999999995</v>
      </c>
      <c r="H4929">
        <v>0.50749999999999995</v>
      </c>
      <c r="I4929">
        <v>0.50749999999999995</v>
      </c>
      <c r="J4929">
        <v>0.50749999999999995</v>
      </c>
      <c r="K4929">
        <v>0.50749999999999995</v>
      </c>
      <c r="L4929">
        <v>0.50749999999999995</v>
      </c>
    </row>
    <row r="4930" spans="1:12" x14ac:dyDescent="0.45">
      <c r="A4930" t="s">
        <v>2052</v>
      </c>
      <c r="B4930">
        <v>2018</v>
      </c>
      <c r="C4930" t="s">
        <v>2009</v>
      </c>
      <c r="D4930">
        <v>1.3055000000000001</v>
      </c>
      <c r="E4930">
        <v>1.3055000000000001</v>
      </c>
      <c r="F4930">
        <v>1.3055000000000001</v>
      </c>
      <c r="G4930">
        <v>1.3055000000000001</v>
      </c>
      <c r="H4930">
        <v>1.3055000000000001</v>
      </c>
      <c r="I4930">
        <v>1.3055000000000001</v>
      </c>
      <c r="J4930">
        <v>1.3055000000000001</v>
      </c>
      <c r="K4930">
        <v>1.3055000000000001</v>
      </c>
      <c r="L4930">
        <v>1.3055000000000001</v>
      </c>
    </row>
    <row r="4931" spans="1:12" x14ac:dyDescent="0.45">
      <c r="A4931" t="s">
        <v>2052</v>
      </c>
      <c r="B4931">
        <v>2018</v>
      </c>
      <c r="C4931" t="s">
        <v>2006</v>
      </c>
      <c r="D4931">
        <v>1.1689000000000001</v>
      </c>
      <c r="E4931">
        <v>1.1689000000000001</v>
      </c>
      <c r="F4931">
        <v>1.1689000000000001</v>
      </c>
      <c r="G4931">
        <v>1.1689000000000001</v>
      </c>
      <c r="H4931">
        <v>1.1689000000000001</v>
      </c>
      <c r="I4931">
        <v>1.1689000000000001</v>
      </c>
      <c r="J4931">
        <v>1.1689000000000001</v>
      </c>
      <c r="K4931">
        <v>1.1689000000000001</v>
      </c>
      <c r="L4931">
        <v>1.1689000000000001</v>
      </c>
    </row>
    <row r="4932" spans="1:12" x14ac:dyDescent="0.45">
      <c r="A4932" t="s">
        <v>2052</v>
      </c>
      <c r="B4932">
        <v>2018</v>
      </c>
      <c r="C4932" t="s">
        <v>2008</v>
      </c>
      <c r="D4932">
        <v>1.2632000000000001</v>
      </c>
      <c r="E4932">
        <v>1.2632000000000001</v>
      </c>
      <c r="F4932">
        <v>1.2632000000000001</v>
      </c>
      <c r="G4932">
        <v>1.2632000000000001</v>
      </c>
      <c r="H4932">
        <v>1.2632000000000001</v>
      </c>
      <c r="I4932">
        <v>1.2632000000000001</v>
      </c>
      <c r="J4932">
        <v>1.2632000000000001</v>
      </c>
      <c r="K4932">
        <v>1.2632000000000001</v>
      </c>
      <c r="L4932">
        <v>1.2632000000000001</v>
      </c>
    </row>
    <row r="4933" spans="1:12" x14ac:dyDescent="0.45">
      <c r="A4933" t="s">
        <v>2052</v>
      </c>
      <c r="B4933">
        <v>2018</v>
      </c>
      <c r="C4933" t="s">
        <v>2010</v>
      </c>
      <c r="D4933">
        <v>0.25269999999999998</v>
      </c>
      <c r="E4933">
        <v>0.25269999999999998</v>
      </c>
      <c r="F4933">
        <v>0.25269999999999998</v>
      </c>
      <c r="G4933">
        <v>0.25269999999999998</v>
      </c>
      <c r="H4933">
        <v>0.25269999999999998</v>
      </c>
      <c r="I4933">
        <v>0.25269999999999998</v>
      </c>
      <c r="J4933">
        <v>0.25269999999999998</v>
      </c>
      <c r="K4933">
        <v>0.25269999999999998</v>
      </c>
      <c r="L4933">
        <v>0.25269999999999998</v>
      </c>
    </row>
    <row r="4934" spans="1:12" x14ac:dyDescent="0.45">
      <c r="A4934" t="s">
        <v>2052</v>
      </c>
      <c r="B4934">
        <v>2018</v>
      </c>
      <c r="C4934" t="s">
        <v>2011</v>
      </c>
      <c r="D4934">
        <v>5.0099999999999999E-2</v>
      </c>
      <c r="E4934">
        <v>5.0099999999999999E-2</v>
      </c>
      <c r="F4934">
        <v>5.0099999999999999E-2</v>
      </c>
      <c r="G4934">
        <v>5.0099999999999999E-2</v>
      </c>
      <c r="H4934">
        <v>5.0099999999999999E-2</v>
      </c>
      <c r="I4934">
        <v>5.0099999999999999E-2</v>
      </c>
      <c r="J4934">
        <v>5.0099999999999999E-2</v>
      </c>
      <c r="K4934">
        <v>5.0099999999999999E-2</v>
      </c>
      <c r="L4934">
        <v>5.0099999999999999E-2</v>
      </c>
    </row>
    <row r="4935" spans="1:12" x14ac:dyDescent="0.45">
      <c r="A4935" t="s">
        <v>2052</v>
      </c>
      <c r="B4935">
        <v>2018</v>
      </c>
      <c r="C4935" t="s">
        <v>2007</v>
      </c>
      <c r="D4935">
        <v>0.11360000000000001</v>
      </c>
      <c r="E4935">
        <v>0.11360000000000001</v>
      </c>
      <c r="F4935">
        <v>0.11360000000000001</v>
      </c>
      <c r="G4935">
        <v>0.11360000000000001</v>
      </c>
      <c r="H4935">
        <v>0.11360000000000001</v>
      </c>
      <c r="I4935">
        <v>0.11360000000000001</v>
      </c>
      <c r="J4935">
        <v>0.11360000000000001</v>
      </c>
      <c r="K4935">
        <v>0.11360000000000001</v>
      </c>
      <c r="L4935">
        <v>0.11360000000000001</v>
      </c>
    </row>
    <row r="4936" spans="1:12" x14ac:dyDescent="0.45">
      <c r="A4936" t="s">
        <v>2052</v>
      </c>
      <c r="B4936">
        <v>2018</v>
      </c>
      <c r="C4936" t="s">
        <v>2005</v>
      </c>
      <c r="D4936">
        <v>4.1539000000000001</v>
      </c>
      <c r="E4936">
        <v>4.1539000000000001</v>
      </c>
      <c r="F4936">
        <v>4.1539000000000001</v>
      </c>
      <c r="G4936">
        <v>4.1539000000000001</v>
      </c>
      <c r="H4936">
        <v>4.1539000000000001</v>
      </c>
      <c r="I4936">
        <v>4.1539000000000001</v>
      </c>
      <c r="J4936">
        <v>4.1539000000000001</v>
      </c>
      <c r="K4936">
        <v>4.1539000000000001</v>
      </c>
      <c r="L4936">
        <v>4.1539000000000001</v>
      </c>
    </row>
    <row r="4937" spans="1:12" x14ac:dyDescent="0.45">
      <c r="A4937" t="s">
        <v>2053</v>
      </c>
      <c r="B4937">
        <v>2018</v>
      </c>
      <c r="C4937" t="s">
        <v>2007</v>
      </c>
      <c r="D4937">
        <v>0.47370000000000001</v>
      </c>
      <c r="E4937">
        <v>0.47370000000000001</v>
      </c>
      <c r="F4937">
        <v>0.47370000000000001</v>
      </c>
      <c r="G4937">
        <v>0.47370000000000001</v>
      </c>
      <c r="H4937">
        <v>0.47370000000000001</v>
      </c>
      <c r="I4937">
        <v>0.47370000000000001</v>
      </c>
      <c r="J4937">
        <v>0.47370000000000001</v>
      </c>
      <c r="K4937">
        <v>0.47370000000000001</v>
      </c>
      <c r="L4937">
        <v>0.47370000000000001</v>
      </c>
    </row>
    <row r="4938" spans="1:12" x14ac:dyDescent="0.45">
      <c r="A4938" t="s">
        <v>2053</v>
      </c>
      <c r="B4938">
        <v>2018</v>
      </c>
      <c r="C4938" t="s">
        <v>2010</v>
      </c>
      <c r="D4938">
        <v>1.0536000000000001</v>
      </c>
      <c r="E4938">
        <v>1.0536000000000001</v>
      </c>
      <c r="F4938">
        <v>1.0536000000000001</v>
      </c>
      <c r="G4938">
        <v>1.0536000000000001</v>
      </c>
      <c r="H4938">
        <v>1.0536000000000001</v>
      </c>
      <c r="I4938">
        <v>1.0536000000000001</v>
      </c>
      <c r="J4938">
        <v>1.0536000000000001</v>
      </c>
      <c r="K4938">
        <v>1.0536000000000001</v>
      </c>
      <c r="L4938">
        <v>1.0536000000000001</v>
      </c>
    </row>
    <row r="4939" spans="1:12" x14ac:dyDescent="0.45">
      <c r="A4939" t="s">
        <v>2053</v>
      </c>
      <c r="B4939">
        <v>2018</v>
      </c>
      <c r="C4939" t="s">
        <v>2005</v>
      </c>
      <c r="D4939">
        <v>16.307700000000001</v>
      </c>
      <c r="E4939">
        <v>16.307700000000001</v>
      </c>
      <c r="F4939">
        <v>16.307700000000001</v>
      </c>
      <c r="G4939">
        <v>16.307700000000001</v>
      </c>
      <c r="H4939">
        <v>16.307700000000001</v>
      </c>
      <c r="I4939">
        <v>16.307700000000001</v>
      </c>
      <c r="J4939">
        <v>16.307700000000001</v>
      </c>
      <c r="K4939">
        <v>16.307700000000001</v>
      </c>
      <c r="L4939">
        <v>16.307700000000001</v>
      </c>
    </row>
    <row r="4940" spans="1:12" x14ac:dyDescent="0.45">
      <c r="A4940" t="s">
        <v>2053</v>
      </c>
      <c r="B4940">
        <v>2018</v>
      </c>
      <c r="C4940" t="s">
        <v>2006</v>
      </c>
      <c r="D4940">
        <v>4.2095000000000002</v>
      </c>
      <c r="E4940">
        <v>4.2095000000000002</v>
      </c>
      <c r="F4940">
        <v>4.2095000000000002</v>
      </c>
      <c r="G4940">
        <v>4.2095000000000002</v>
      </c>
      <c r="H4940">
        <v>4.2095000000000002</v>
      </c>
      <c r="I4940">
        <v>4.2095000000000002</v>
      </c>
      <c r="J4940">
        <v>4.2095000000000002</v>
      </c>
      <c r="K4940">
        <v>4.2095000000000002</v>
      </c>
      <c r="L4940">
        <v>4.2095000000000002</v>
      </c>
    </row>
    <row r="4941" spans="1:12" x14ac:dyDescent="0.45">
      <c r="A4941" t="s">
        <v>2053</v>
      </c>
      <c r="B4941">
        <v>2018</v>
      </c>
      <c r="C4941" t="s">
        <v>2009</v>
      </c>
      <c r="D4941">
        <v>5.0957999999999997</v>
      </c>
      <c r="E4941">
        <v>5.0957999999999997</v>
      </c>
      <c r="F4941">
        <v>5.0957999999999997</v>
      </c>
      <c r="G4941">
        <v>5.0957999999999997</v>
      </c>
      <c r="H4941">
        <v>5.0957999999999997</v>
      </c>
      <c r="I4941">
        <v>5.0957999999999997</v>
      </c>
      <c r="J4941">
        <v>5.0957999999999997</v>
      </c>
      <c r="K4941">
        <v>5.0957999999999997</v>
      </c>
      <c r="L4941">
        <v>5.0957999999999997</v>
      </c>
    </row>
    <row r="4942" spans="1:12" x14ac:dyDescent="0.45">
      <c r="A4942" t="s">
        <v>2053</v>
      </c>
      <c r="B4942">
        <v>2018</v>
      </c>
      <c r="C4942" t="s">
        <v>2008</v>
      </c>
      <c r="D4942">
        <v>5.2664</v>
      </c>
      <c r="E4942">
        <v>5.2664</v>
      </c>
      <c r="F4942">
        <v>5.2664</v>
      </c>
      <c r="G4942">
        <v>5.2664</v>
      </c>
      <c r="H4942">
        <v>5.2664</v>
      </c>
      <c r="I4942">
        <v>5.2664</v>
      </c>
      <c r="J4942">
        <v>5.2664</v>
      </c>
      <c r="K4942">
        <v>5.2664</v>
      </c>
      <c r="L4942">
        <v>5.2664</v>
      </c>
    </row>
    <row r="4943" spans="1:12" x14ac:dyDescent="0.45">
      <c r="A4943" t="s">
        <v>2053</v>
      </c>
      <c r="B4943">
        <v>2018</v>
      </c>
      <c r="C4943" t="s">
        <v>2011</v>
      </c>
      <c r="D4943">
        <v>0.2087</v>
      </c>
      <c r="E4943">
        <v>0.2087</v>
      </c>
      <c r="F4943">
        <v>0.2087</v>
      </c>
      <c r="G4943">
        <v>0.2087</v>
      </c>
      <c r="H4943">
        <v>0.2087</v>
      </c>
      <c r="I4943">
        <v>0.2087</v>
      </c>
      <c r="J4943">
        <v>0.2087</v>
      </c>
      <c r="K4943">
        <v>0.2087</v>
      </c>
      <c r="L4943">
        <v>0.2087</v>
      </c>
    </row>
    <row r="4944" spans="1:12" x14ac:dyDescent="0.45">
      <c r="A4944" t="s">
        <v>2054</v>
      </c>
      <c r="B4944">
        <v>2018</v>
      </c>
      <c r="C4944" t="s">
        <v>2008</v>
      </c>
      <c r="D4944">
        <v>0.55020000000000002</v>
      </c>
      <c r="E4944">
        <v>0.55020000000000002</v>
      </c>
      <c r="F4944">
        <v>0.55020000000000002</v>
      </c>
      <c r="G4944">
        <v>0.55020000000000002</v>
      </c>
      <c r="H4944">
        <v>0.55020000000000002</v>
      </c>
      <c r="I4944">
        <v>0.55020000000000002</v>
      </c>
      <c r="J4944">
        <v>0.55020000000000002</v>
      </c>
      <c r="K4944">
        <v>0.55020000000000002</v>
      </c>
      <c r="L4944">
        <v>0.55020000000000002</v>
      </c>
    </row>
    <row r="4945" spans="1:12" x14ac:dyDescent="0.45">
      <c r="A4945" t="s">
        <v>2054</v>
      </c>
      <c r="B4945">
        <v>2018</v>
      </c>
      <c r="C4945" t="s">
        <v>2005</v>
      </c>
      <c r="D4945">
        <v>1.6408</v>
      </c>
      <c r="E4945">
        <v>1.6408</v>
      </c>
      <c r="F4945">
        <v>1.6408</v>
      </c>
      <c r="G4945">
        <v>1.6408</v>
      </c>
      <c r="H4945">
        <v>1.6408</v>
      </c>
      <c r="I4945">
        <v>1.6408</v>
      </c>
      <c r="J4945">
        <v>1.6408</v>
      </c>
      <c r="K4945">
        <v>1.6408</v>
      </c>
      <c r="L4945">
        <v>1.6408</v>
      </c>
    </row>
    <row r="4946" spans="1:12" x14ac:dyDescent="0.45">
      <c r="A4946" t="s">
        <v>2054</v>
      </c>
      <c r="B4946">
        <v>2018</v>
      </c>
      <c r="C4946" t="s">
        <v>2010</v>
      </c>
      <c r="D4946">
        <v>0.1101</v>
      </c>
      <c r="E4946">
        <v>0.1101</v>
      </c>
      <c r="F4946">
        <v>0.1101</v>
      </c>
      <c r="G4946">
        <v>0.1101</v>
      </c>
      <c r="H4946">
        <v>0.1101</v>
      </c>
      <c r="I4946">
        <v>0.1101</v>
      </c>
      <c r="J4946">
        <v>0.1101</v>
      </c>
      <c r="K4946">
        <v>0.1101</v>
      </c>
      <c r="L4946">
        <v>0.1101</v>
      </c>
    </row>
    <row r="4947" spans="1:12" x14ac:dyDescent="0.45">
      <c r="A4947" t="s">
        <v>2054</v>
      </c>
      <c r="B4947">
        <v>2018</v>
      </c>
      <c r="C4947" t="s">
        <v>2011</v>
      </c>
      <c r="D4947">
        <v>2.18E-2</v>
      </c>
      <c r="E4947">
        <v>2.18E-2</v>
      </c>
      <c r="F4947">
        <v>2.18E-2</v>
      </c>
      <c r="G4947">
        <v>2.18E-2</v>
      </c>
      <c r="H4947">
        <v>2.18E-2</v>
      </c>
      <c r="I4947">
        <v>2.18E-2</v>
      </c>
      <c r="J4947">
        <v>2.18E-2</v>
      </c>
      <c r="K4947">
        <v>2.18E-2</v>
      </c>
      <c r="L4947">
        <v>2.18E-2</v>
      </c>
    </row>
    <row r="4948" spans="1:12" x14ac:dyDescent="0.45">
      <c r="A4948" t="s">
        <v>2054</v>
      </c>
      <c r="B4948">
        <v>2018</v>
      </c>
      <c r="C4948" t="s">
        <v>2007</v>
      </c>
      <c r="D4948">
        <v>4.9500000000000002E-2</v>
      </c>
      <c r="E4948">
        <v>4.9500000000000002E-2</v>
      </c>
      <c r="F4948">
        <v>4.9500000000000002E-2</v>
      </c>
      <c r="G4948">
        <v>4.9500000000000002E-2</v>
      </c>
      <c r="H4948">
        <v>4.9500000000000002E-2</v>
      </c>
      <c r="I4948">
        <v>4.9500000000000002E-2</v>
      </c>
      <c r="J4948">
        <v>4.9500000000000002E-2</v>
      </c>
      <c r="K4948">
        <v>4.9500000000000002E-2</v>
      </c>
      <c r="L4948">
        <v>4.9500000000000002E-2</v>
      </c>
    </row>
    <row r="4949" spans="1:12" x14ac:dyDescent="0.45">
      <c r="A4949" t="s">
        <v>2054</v>
      </c>
      <c r="B4949">
        <v>2018</v>
      </c>
      <c r="C4949" t="s">
        <v>2009</v>
      </c>
      <c r="D4949">
        <v>0.4506</v>
      </c>
      <c r="E4949">
        <v>0.4506</v>
      </c>
      <c r="F4949">
        <v>0.4506</v>
      </c>
      <c r="G4949">
        <v>0.4506</v>
      </c>
      <c r="H4949">
        <v>0.4506</v>
      </c>
      <c r="I4949">
        <v>0.4506</v>
      </c>
      <c r="J4949">
        <v>0.4506</v>
      </c>
      <c r="K4949">
        <v>0.4506</v>
      </c>
      <c r="L4949">
        <v>0.4506</v>
      </c>
    </row>
    <row r="4950" spans="1:12" x14ac:dyDescent="0.45">
      <c r="A4950" t="s">
        <v>2054</v>
      </c>
      <c r="B4950">
        <v>2018</v>
      </c>
      <c r="C4950" t="s">
        <v>2006</v>
      </c>
      <c r="D4950">
        <v>0.45850000000000002</v>
      </c>
      <c r="E4950">
        <v>0.45850000000000002</v>
      </c>
      <c r="F4950">
        <v>0.45850000000000002</v>
      </c>
      <c r="G4950">
        <v>0.45850000000000002</v>
      </c>
      <c r="H4950">
        <v>0.45850000000000002</v>
      </c>
      <c r="I4950">
        <v>0.45850000000000002</v>
      </c>
      <c r="J4950">
        <v>0.45850000000000002</v>
      </c>
      <c r="K4950">
        <v>0.45850000000000002</v>
      </c>
      <c r="L4950">
        <v>0.45850000000000002</v>
      </c>
    </row>
    <row r="4951" spans="1:12" x14ac:dyDescent="0.45">
      <c r="A4951" t="s">
        <v>2055</v>
      </c>
      <c r="B4951">
        <v>2018</v>
      </c>
      <c r="C4951" t="s">
        <v>2009</v>
      </c>
      <c r="D4951">
        <v>0.1106</v>
      </c>
      <c r="E4951">
        <v>0.1106</v>
      </c>
      <c r="F4951">
        <v>0.1106</v>
      </c>
      <c r="G4951">
        <v>0.1106</v>
      </c>
      <c r="H4951">
        <v>0.1106</v>
      </c>
      <c r="I4951">
        <v>0.1106</v>
      </c>
      <c r="J4951">
        <v>0.1106</v>
      </c>
      <c r="K4951">
        <v>0.1106</v>
      </c>
      <c r="L4951">
        <v>0.1106</v>
      </c>
    </row>
    <row r="4952" spans="1:12" x14ac:dyDescent="0.45">
      <c r="A4952" t="s">
        <v>2055</v>
      </c>
      <c r="B4952">
        <v>2018</v>
      </c>
      <c r="C4952" t="s">
        <v>2005</v>
      </c>
      <c r="D4952">
        <v>0.40010000000000001</v>
      </c>
      <c r="E4952">
        <v>0.40010000000000001</v>
      </c>
      <c r="F4952">
        <v>0.40010000000000001</v>
      </c>
      <c r="G4952">
        <v>0.40010000000000001</v>
      </c>
      <c r="H4952">
        <v>0.40010000000000001</v>
      </c>
      <c r="I4952">
        <v>0.40010000000000001</v>
      </c>
      <c r="J4952">
        <v>0.40010000000000001</v>
      </c>
      <c r="K4952">
        <v>0.40010000000000001</v>
      </c>
      <c r="L4952">
        <v>0.40010000000000001</v>
      </c>
    </row>
    <row r="4953" spans="1:12" x14ac:dyDescent="0.45">
      <c r="A4953" t="s">
        <v>2055</v>
      </c>
      <c r="B4953">
        <v>2018</v>
      </c>
      <c r="C4953" t="s">
        <v>2008</v>
      </c>
      <c r="D4953">
        <v>0.12959999999999999</v>
      </c>
      <c r="E4953">
        <v>0.12959999999999999</v>
      </c>
      <c r="F4953">
        <v>0.12959999999999999</v>
      </c>
      <c r="G4953">
        <v>0.12959999999999999</v>
      </c>
      <c r="H4953">
        <v>0.12959999999999999</v>
      </c>
      <c r="I4953">
        <v>0.12959999999999999</v>
      </c>
      <c r="J4953">
        <v>0.12959999999999999</v>
      </c>
      <c r="K4953">
        <v>0.12959999999999999</v>
      </c>
      <c r="L4953">
        <v>0.12959999999999999</v>
      </c>
    </row>
    <row r="4954" spans="1:12" x14ac:dyDescent="0.45">
      <c r="A4954" t="s">
        <v>2055</v>
      </c>
      <c r="B4954">
        <v>2018</v>
      </c>
      <c r="C4954" t="s">
        <v>2006</v>
      </c>
      <c r="D4954">
        <v>0.1172</v>
      </c>
      <c r="E4954">
        <v>0.1172</v>
      </c>
      <c r="F4954">
        <v>0.1172</v>
      </c>
      <c r="G4954">
        <v>0.1172</v>
      </c>
      <c r="H4954">
        <v>0.1172</v>
      </c>
      <c r="I4954">
        <v>0.1172</v>
      </c>
      <c r="J4954">
        <v>0.1172</v>
      </c>
      <c r="K4954">
        <v>0.1172</v>
      </c>
      <c r="L4954">
        <v>0.1172</v>
      </c>
    </row>
    <row r="4955" spans="1:12" x14ac:dyDescent="0.45">
      <c r="A4955" t="s">
        <v>2055</v>
      </c>
      <c r="B4955">
        <v>2018</v>
      </c>
      <c r="C4955" t="s">
        <v>2010</v>
      </c>
      <c r="D4955">
        <v>2.5899999999999999E-2</v>
      </c>
      <c r="E4955">
        <v>2.5899999999999999E-2</v>
      </c>
      <c r="F4955">
        <v>2.5899999999999999E-2</v>
      </c>
      <c r="G4955">
        <v>2.5899999999999999E-2</v>
      </c>
      <c r="H4955">
        <v>2.5899999999999999E-2</v>
      </c>
      <c r="I4955">
        <v>2.5899999999999999E-2</v>
      </c>
      <c r="J4955">
        <v>2.5899999999999999E-2</v>
      </c>
      <c r="K4955">
        <v>2.5899999999999999E-2</v>
      </c>
      <c r="L4955">
        <v>2.5899999999999999E-2</v>
      </c>
    </row>
    <row r="4956" spans="1:12" x14ac:dyDescent="0.45">
      <c r="A4956" t="s">
        <v>2055</v>
      </c>
      <c r="B4956">
        <v>2018</v>
      </c>
      <c r="C4956" t="s">
        <v>2007</v>
      </c>
      <c r="D4956">
        <v>1.17E-2</v>
      </c>
      <c r="E4956">
        <v>1.17E-2</v>
      </c>
      <c r="F4956">
        <v>1.17E-2</v>
      </c>
      <c r="G4956">
        <v>1.17E-2</v>
      </c>
      <c r="H4956">
        <v>1.17E-2</v>
      </c>
      <c r="I4956">
        <v>1.17E-2</v>
      </c>
      <c r="J4956">
        <v>1.17E-2</v>
      </c>
      <c r="K4956">
        <v>1.17E-2</v>
      </c>
      <c r="L4956">
        <v>1.17E-2</v>
      </c>
    </row>
    <row r="4957" spans="1:12" x14ac:dyDescent="0.45">
      <c r="A4957" t="s">
        <v>2055</v>
      </c>
      <c r="B4957">
        <v>2018</v>
      </c>
      <c r="C4957" t="s">
        <v>2011</v>
      </c>
      <c r="D4957">
        <v>5.1000000000000004E-3</v>
      </c>
      <c r="E4957">
        <v>5.1000000000000004E-3</v>
      </c>
      <c r="F4957">
        <v>5.1000000000000004E-3</v>
      </c>
      <c r="G4957">
        <v>5.1000000000000004E-3</v>
      </c>
      <c r="H4957">
        <v>5.1000000000000004E-3</v>
      </c>
      <c r="I4957">
        <v>5.1000000000000004E-3</v>
      </c>
      <c r="J4957">
        <v>5.1000000000000004E-3</v>
      </c>
      <c r="K4957">
        <v>5.1000000000000004E-3</v>
      </c>
      <c r="L4957">
        <v>5.1000000000000004E-3</v>
      </c>
    </row>
    <row r="4958" spans="1:12" x14ac:dyDescent="0.45">
      <c r="A4958" t="s">
        <v>2056</v>
      </c>
      <c r="B4958">
        <v>2018</v>
      </c>
      <c r="C4958" t="s">
        <v>2011</v>
      </c>
      <c r="D4958">
        <v>6.5600000000000006E-2</v>
      </c>
      <c r="E4958">
        <v>6.5600000000000006E-2</v>
      </c>
      <c r="F4958">
        <v>6.5600000000000006E-2</v>
      </c>
      <c r="G4958">
        <v>6.5600000000000006E-2</v>
      </c>
      <c r="H4958">
        <v>6.5600000000000006E-2</v>
      </c>
      <c r="I4958">
        <v>6.5600000000000006E-2</v>
      </c>
      <c r="J4958">
        <v>6.5600000000000006E-2</v>
      </c>
      <c r="K4958">
        <v>6.5600000000000006E-2</v>
      </c>
      <c r="L4958">
        <v>6.5600000000000006E-2</v>
      </c>
    </row>
    <row r="4959" spans="1:12" x14ac:dyDescent="0.45">
      <c r="A4959" t="s">
        <v>2056</v>
      </c>
      <c r="B4959">
        <v>2018</v>
      </c>
      <c r="C4959" t="s">
        <v>2009</v>
      </c>
      <c r="D4959">
        <v>1.6177999999999999</v>
      </c>
      <c r="E4959">
        <v>1.6177999999999999</v>
      </c>
      <c r="F4959">
        <v>1.6177999999999999</v>
      </c>
      <c r="G4959">
        <v>1.6177999999999999</v>
      </c>
      <c r="H4959">
        <v>1.6177999999999999</v>
      </c>
      <c r="I4959">
        <v>1.6177999999999999</v>
      </c>
      <c r="J4959">
        <v>1.6177999999999999</v>
      </c>
      <c r="K4959">
        <v>1.6177999999999999</v>
      </c>
      <c r="L4959">
        <v>1.6177999999999999</v>
      </c>
    </row>
    <row r="4960" spans="1:12" x14ac:dyDescent="0.45">
      <c r="A4960" t="s">
        <v>2056</v>
      </c>
      <c r="B4960">
        <v>2018</v>
      </c>
      <c r="C4960" t="s">
        <v>2010</v>
      </c>
      <c r="D4960">
        <v>0.33119999999999999</v>
      </c>
      <c r="E4960">
        <v>0.33119999999999999</v>
      </c>
      <c r="F4960">
        <v>0.33119999999999999</v>
      </c>
      <c r="G4960">
        <v>0.33119999999999999</v>
      </c>
      <c r="H4960">
        <v>0.33119999999999999</v>
      </c>
      <c r="I4960">
        <v>0.33119999999999999</v>
      </c>
      <c r="J4960">
        <v>0.33119999999999999</v>
      </c>
      <c r="K4960">
        <v>0.33119999999999999</v>
      </c>
      <c r="L4960">
        <v>0.33119999999999999</v>
      </c>
    </row>
    <row r="4961" spans="1:12" x14ac:dyDescent="0.45">
      <c r="A4961" t="s">
        <v>2056</v>
      </c>
      <c r="B4961">
        <v>2018</v>
      </c>
      <c r="C4961" t="s">
        <v>2008</v>
      </c>
      <c r="D4961">
        <v>1.6554</v>
      </c>
      <c r="E4961">
        <v>1.6554</v>
      </c>
      <c r="F4961">
        <v>1.6554</v>
      </c>
      <c r="G4961">
        <v>1.6554</v>
      </c>
      <c r="H4961">
        <v>1.6554</v>
      </c>
      <c r="I4961">
        <v>1.6554</v>
      </c>
      <c r="J4961">
        <v>1.6554</v>
      </c>
      <c r="K4961">
        <v>1.6554</v>
      </c>
      <c r="L4961">
        <v>1.6554</v>
      </c>
    </row>
    <row r="4962" spans="1:12" x14ac:dyDescent="0.45">
      <c r="A4962" t="s">
        <v>2056</v>
      </c>
      <c r="B4962">
        <v>2018</v>
      </c>
      <c r="C4962" t="s">
        <v>2005</v>
      </c>
      <c r="D4962">
        <v>5.2321999999999997</v>
      </c>
      <c r="E4962">
        <v>5.2321999999999997</v>
      </c>
      <c r="F4962">
        <v>5.2321999999999997</v>
      </c>
      <c r="G4962">
        <v>5.2321999999999997</v>
      </c>
      <c r="H4962">
        <v>5.2321999999999997</v>
      </c>
      <c r="I4962">
        <v>5.2321999999999997</v>
      </c>
      <c r="J4962">
        <v>5.2321999999999997</v>
      </c>
      <c r="K4962">
        <v>5.2321999999999997</v>
      </c>
      <c r="L4962">
        <v>5.2321999999999997</v>
      </c>
    </row>
    <row r="4963" spans="1:12" x14ac:dyDescent="0.45">
      <c r="A4963" t="s">
        <v>2056</v>
      </c>
      <c r="B4963">
        <v>2018</v>
      </c>
      <c r="C4963" t="s">
        <v>2006</v>
      </c>
      <c r="D4963">
        <v>1.4134</v>
      </c>
      <c r="E4963">
        <v>1.4134</v>
      </c>
      <c r="F4963">
        <v>1.4134</v>
      </c>
      <c r="G4963">
        <v>1.4134</v>
      </c>
      <c r="H4963">
        <v>1.4134</v>
      </c>
      <c r="I4963">
        <v>1.4134</v>
      </c>
      <c r="J4963">
        <v>1.4134</v>
      </c>
      <c r="K4963">
        <v>1.4134</v>
      </c>
      <c r="L4963">
        <v>1.4134</v>
      </c>
    </row>
    <row r="4964" spans="1:12" x14ac:dyDescent="0.45">
      <c r="A4964" t="s">
        <v>2056</v>
      </c>
      <c r="B4964">
        <v>2018</v>
      </c>
      <c r="C4964" t="s">
        <v>2007</v>
      </c>
      <c r="D4964">
        <v>0.1489</v>
      </c>
      <c r="E4964">
        <v>0.1489</v>
      </c>
      <c r="F4964">
        <v>0.1489</v>
      </c>
      <c r="G4964">
        <v>0.1489</v>
      </c>
      <c r="H4964">
        <v>0.1489</v>
      </c>
      <c r="I4964">
        <v>0.1489</v>
      </c>
      <c r="J4964">
        <v>0.1489</v>
      </c>
      <c r="K4964">
        <v>0.1489</v>
      </c>
      <c r="L4964">
        <v>0.1489</v>
      </c>
    </row>
    <row r="4965" spans="1:12" x14ac:dyDescent="0.45">
      <c r="A4965" t="s">
        <v>2057</v>
      </c>
      <c r="B4965">
        <v>2018</v>
      </c>
      <c r="C4965" t="s">
        <v>2009</v>
      </c>
      <c r="D4965">
        <v>0.85160000000000002</v>
      </c>
      <c r="E4965">
        <v>0.85160000000000002</v>
      </c>
      <c r="F4965">
        <v>0.85160000000000002</v>
      </c>
      <c r="G4965">
        <v>0.85160000000000002</v>
      </c>
      <c r="H4965">
        <v>0.85160000000000002</v>
      </c>
      <c r="I4965">
        <v>0.85160000000000002</v>
      </c>
      <c r="J4965">
        <v>0.85160000000000002</v>
      </c>
      <c r="K4965">
        <v>0.85160000000000002</v>
      </c>
      <c r="L4965">
        <v>0.85160000000000002</v>
      </c>
    </row>
    <row r="4966" spans="1:12" x14ac:dyDescent="0.45">
      <c r="A4966" t="s">
        <v>2057</v>
      </c>
      <c r="B4966">
        <v>2018</v>
      </c>
      <c r="C4966" t="s">
        <v>2007</v>
      </c>
      <c r="D4966">
        <v>0.12659999999999999</v>
      </c>
      <c r="E4966">
        <v>0.12659999999999999</v>
      </c>
      <c r="F4966">
        <v>0.12659999999999999</v>
      </c>
      <c r="G4966">
        <v>0.12659999999999999</v>
      </c>
      <c r="H4966">
        <v>0.12659999999999999</v>
      </c>
      <c r="I4966">
        <v>0.12659999999999999</v>
      </c>
      <c r="J4966">
        <v>0.12659999999999999</v>
      </c>
      <c r="K4966">
        <v>0.12659999999999999</v>
      </c>
      <c r="L4966">
        <v>0.12659999999999999</v>
      </c>
    </row>
    <row r="4967" spans="1:12" x14ac:dyDescent="0.45">
      <c r="A4967" t="s">
        <v>2057</v>
      </c>
      <c r="B4967">
        <v>2018</v>
      </c>
      <c r="C4967" t="s">
        <v>2005</v>
      </c>
      <c r="D4967">
        <v>3.7292999999999998</v>
      </c>
      <c r="E4967">
        <v>3.7292999999999998</v>
      </c>
      <c r="F4967">
        <v>3.7292999999999998</v>
      </c>
      <c r="G4967">
        <v>3.7292999999999998</v>
      </c>
      <c r="H4967">
        <v>3.7292999999999998</v>
      </c>
      <c r="I4967">
        <v>3.7292999999999998</v>
      </c>
      <c r="J4967">
        <v>3.7292999999999998</v>
      </c>
      <c r="K4967">
        <v>3.7292999999999998</v>
      </c>
      <c r="L4967">
        <v>3.7292999999999998</v>
      </c>
    </row>
    <row r="4968" spans="1:12" x14ac:dyDescent="0.45">
      <c r="A4968" t="s">
        <v>2057</v>
      </c>
      <c r="B4968">
        <v>2018</v>
      </c>
      <c r="C4968" t="s">
        <v>2010</v>
      </c>
      <c r="D4968">
        <v>0.28149999999999997</v>
      </c>
      <c r="E4968">
        <v>0.28149999999999997</v>
      </c>
      <c r="F4968">
        <v>0.28149999999999997</v>
      </c>
      <c r="G4968">
        <v>0.28149999999999997</v>
      </c>
      <c r="H4968">
        <v>0.28149999999999997</v>
      </c>
      <c r="I4968">
        <v>0.28149999999999997</v>
      </c>
      <c r="J4968">
        <v>0.28149999999999997</v>
      </c>
      <c r="K4968">
        <v>0.28149999999999997</v>
      </c>
      <c r="L4968">
        <v>0.28149999999999997</v>
      </c>
    </row>
    <row r="4969" spans="1:12" x14ac:dyDescent="0.45">
      <c r="A4969" t="s">
        <v>2057</v>
      </c>
      <c r="B4969">
        <v>2018</v>
      </c>
      <c r="C4969" t="s">
        <v>2008</v>
      </c>
      <c r="D4969">
        <v>1.407</v>
      </c>
      <c r="E4969">
        <v>1.407</v>
      </c>
      <c r="F4969">
        <v>1.407</v>
      </c>
      <c r="G4969">
        <v>1.407</v>
      </c>
      <c r="H4969">
        <v>1.407</v>
      </c>
      <c r="I4969">
        <v>1.407</v>
      </c>
      <c r="J4969">
        <v>1.407</v>
      </c>
      <c r="K4969">
        <v>1.407</v>
      </c>
      <c r="L4969">
        <v>1.407</v>
      </c>
    </row>
    <row r="4970" spans="1:12" x14ac:dyDescent="0.45">
      <c r="A4970" t="s">
        <v>2057</v>
      </c>
      <c r="B4970">
        <v>2018</v>
      </c>
      <c r="C4970" t="s">
        <v>2006</v>
      </c>
      <c r="D4970">
        <v>1.0067999999999999</v>
      </c>
      <c r="E4970">
        <v>1.0067999999999999</v>
      </c>
      <c r="F4970">
        <v>1.0067999999999999</v>
      </c>
      <c r="G4970">
        <v>1.0067999999999999</v>
      </c>
      <c r="H4970">
        <v>1.0067999999999999</v>
      </c>
      <c r="I4970">
        <v>1.0067999999999999</v>
      </c>
      <c r="J4970">
        <v>1.0067999999999999</v>
      </c>
      <c r="K4970">
        <v>1.0067999999999999</v>
      </c>
      <c r="L4970">
        <v>1.0067999999999999</v>
      </c>
    </row>
    <row r="4971" spans="1:12" x14ac:dyDescent="0.45">
      <c r="A4971" t="s">
        <v>2057</v>
      </c>
      <c r="B4971">
        <v>2018</v>
      </c>
      <c r="C4971" t="s">
        <v>2011</v>
      </c>
      <c r="D4971">
        <v>5.5800000000000002E-2</v>
      </c>
      <c r="E4971">
        <v>5.5800000000000002E-2</v>
      </c>
      <c r="F4971">
        <v>5.5800000000000002E-2</v>
      </c>
      <c r="G4971">
        <v>5.5800000000000002E-2</v>
      </c>
      <c r="H4971">
        <v>5.5800000000000002E-2</v>
      </c>
      <c r="I4971">
        <v>5.5800000000000002E-2</v>
      </c>
      <c r="J4971">
        <v>5.5800000000000002E-2</v>
      </c>
      <c r="K4971">
        <v>5.5800000000000002E-2</v>
      </c>
      <c r="L4971">
        <v>5.5800000000000002E-2</v>
      </c>
    </row>
    <row r="4972" spans="1:12" x14ac:dyDescent="0.45">
      <c r="A4972" t="s">
        <v>2058</v>
      </c>
      <c r="B4972">
        <v>2018</v>
      </c>
      <c r="C4972" t="s">
        <v>2005</v>
      </c>
      <c r="D4972">
        <v>0.31569999999999998</v>
      </c>
      <c r="E4972">
        <v>0.31569999999999998</v>
      </c>
      <c r="F4972">
        <v>0.31569999999999998</v>
      </c>
      <c r="G4972">
        <v>0.31569999999999998</v>
      </c>
      <c r="H4972">
        <v>0.31569999999999998</v>
      </c>
      <c r="I4972">
        <v>0.31569999999999998</v>
      </c>
      <c r="J4972">
        <v>0.31569999999999998</v>
      </c>
      <c r="K4972">
        <v>0.31569999999999998</v>
      </c>
      <c r="L4972">
        <v>0.31569999999999998</v>
      </c>
    </row>
    <row r="4973" spans="1:12" x14ac:dyDescent="0.45">
      <c r="A4973" t="s">
        <v>2058</v>
      </c>
      <c r="B4973">
        <v>2018</v>
      </c>
      <c r="C4973" t="s">
        <v>2009</v>
      </c>
      <c r="D4973">
        <v>0.11990000000000001</v>
      </c>
      <c r="E4973">
        <v>0.11990000000000001</v>
      </c>
      <c r="F4973">
        <v>0.11990000000000001</v>
      </c>
      <c r="G4973">
        <v>0.11990000000000001</v>
      </c>
      <c r="H4973">
        <v>0.11990000000000001</v>
      </c>
      <c r="I4973">
        <v>0.11990000000000001</v>
      </c>
      <c r="J4973">
        <v>0.11990000000000001</v>
      </c>
      <c r="K4973">
        <v>0.11990000000000001</v>
      </c>
      <c r="L4973">
        <v>0.11990000000000001</v>
      </c>
    </row>
    <row r="4974" spans="1:12" x14ac:dyDescent="0.45">
      <c r="A4974" t="s">
        <v>2058</v>
      </c>
      <c r="B4974">
        <v>2018</v>
      </c>
      <c r="C4974" t="s">
        <v>2007</v>
      </c>
      <c r="D4974">
        <v>8.3999999999999995E-3</v>
      </c>
      <c r="E4974">
        <v>8.3999999999999995E-3</v>
      </c>
      <c r="F4974">
        <v>8.3999999999999995E-3</v>
      </c>
      <c r="G4974">
        <v>8.3999999999999995E-3</v>
      </c>
      <c r="H4974">
        <v>8.3999999999999995E-3</v>
      </c>
      <c r="I4974">
        <v>8.3999999999999995E-3</v>
      </c>
      <c r="J4974">
        <v>8.3999999999999995E-3</v>
      </c>
      <c r="K4974">
        <v>8.3999999999999995E-3</v>
      </c>
      <c r="L4974">
        <v>8.3999999999999995E-3</v>
      </c>
    </row>
    <row r="4975" spans="1:12" x14ac:dyDescent="0.45">
      <c r="A4975" t="s">
        <v>2058</v>
      </c>
      <c r="B4975">
        <v>2018</v>
      </c>
      <c r="C4975" t="s">
        <v>2011</v>
      </c>
      <c r="D4975">
        <v>3.7000000000000002E-3</v>
      </c>
      <c r="E4975">
        <v>3.7000000000000002E-3</v>
      </c>
      <c r="F4975">
        <v>3.7000000000000002E-3</v>
      </c>
      <c r="G4975">
        <v>3.7000000000000002E-3</v>
      </c>
      <c r="H4975">
        <v>3.7000000000000002E-3</v>
      </c>
      <c r="I4975">
        <v>3.7000000000000002E-3</v>
      </c>
      <c r="J4975">
        <v>3.7000000000000002E-3</v>
      </c>
      <c r="K4975">
        <v>3.7000000000000002E-3</v>
      </c>
      <c r="L4975">
        <v>3.7000000000000002E-3</v>
      </c>
    </row>
    <row r="4976" spans="1:12" x14ac:dyDescent="0.45">
      <c r="A4976" t="s">
        <v>2058</v>
      </c>
      <c r="B4976">
        <v>2018</v>
      </c>
      <c r="C4976" t="s">
        <v>2006</v>
      </c>
      <c r="D4976">
        <v>7.22E-2</v>
      </c>
      <c r="E4976">
        <v>7.22E-2</v>
      </c>
      <c r="F4976">
        <v>7.22E-2</v>
      </c>
      <c r="G4976">
        <v>7.22E-2</v>
      </c>
      <c r="H4976">
        <v>7.22E-2</v>
      </c>
      <c r="I4976">
        <v>7.22E-2</v>
      </c>
      <c r="J4976">
        <v>7.22E-2</v>
      </c>
      <c r="K4976">
        <v>7.22E-2</v>
      </c>
      <c r="L4976">
        <v>7.22E-2</v>
      </c>
    </row>
    <row r="4977" spans="1:12" x14ac:dyDescent="0.45">
      <c r="A4977" t="s">
        <v>2058</v>
      </c>
      <c r="B4977">
        <v>2018</v>
      </c>
      <c r="C4977" t="s">
        <v>2008</v>
      </c>
      <c r="D4977">
        <v>9.2999999999999999E-2</v>
      </c>
      <c r="E4977">
        <v>9.2999999999999999E-2</v>
      </c>
      <c r="F4977">
        <v>9.2999999999999999E-2</v>
      </c>
      <c r="G4977">
        <v>9.2999999999999999E-2</v>
      </c>
      <c r="H4977">
        <v>9.2999999999999999E-2</v>
      </c>
      <c r="I4977">
        <v>9.2999999999999999E-2</v>
      </c>
      <c r="J4977">
        <v>9.2999999999999999E-2</v>
      </c>
      <c r="K4977">
        <v>9.2999999999999999E-2</v>
      </c>
      <c r="L4977">
        <v>9.2999999999999999E-2</v>
      </c>
    </row>
    <row r="4978" spans="1:12" x14ac:dyDescent="0.45">
      <c r="A4978" t="s">
        <v>2058</v>
      </c>
      <c r="B4978">
        <v>2018</v>
      </c>
      <c r="C4978" t="s">
        <v>2010</v>
      </c>
      <c r="D4978">
        <v>1.8599999999999998E-2</v>
      </c>
      <c r="E4978">
        <v>1.8599999999999998E-2</v>
      </c>
      <c r="F4978">
        <v>1.8599999999999998E-2</v>
      </c>
      <c r="G4978">
        <v>1.8599999999999998E-2</v>
      </c>
      <c r="H4978">
        <v>1.8599999999999998E-2</v>
      </c>
      <c r="I4978">
        <v>1.8599999999999998E-2</v>
      </c>
      <c r="J4978">
        <v>1.8599999999999998E-2</v>
      </c>
      <c r="K4978">
        <v>1.8599999999999998E-2</v>
      </c>
      <c r="L4978">
        <v>1.8599999999999998E-2</v>
      </c>
    </row>
    <row r="4979" spans="1:12" x14ac:dyDescent="0.45">
      <c r="A4979" t="s">
        <v>2059</v>
      </c>
      <c r="B4979">
        <v>2018</v>
      </c>
      <c r="C4979" t="s">
        <v>2006</v>
      </c>
      <c r="D4979">
        <v>0.2964</v>
      </c>
      <c r="E4979">
        <v>0.2964</v>
      </c>
      <c r="F4979">
        <v>0.2964</v>
      </c>
      <c r="G4979">
        <v>0.2964</v>
      </c>
      <c r="H4979">
        <v>0.2964</v>
      </c>
      <c r="I4979">
        <v>0.2964</v>
      </c>
      <c r="J4979">
        <v>0.2964</v>
      </c>
      <c r="K4979">
        <v>0.2964</v>
      </c>
      <c r="L4979">
        <v>0.2964</v>
      </c>
    </row>
    <row r="4980" spans="1:12" x14ac:dyDescent="0.45">
      <c r="A4980" t="s">
        <v>2059</v>
      </c>
      <c r="B4980">
        <v>2018</v>
      </c>
      <c r="C4980" t="s">
        <v>2010</v>
      </c>
      <c r="D4980">
        <v>6.8699999999999997E-2</v>
      </c>
      <c r="E4980">
        <v>6.8699999999999997E-2</v>
      </c>
      <c r="F4980">
        <v>6.8699999999999997E-2</v>
      </c>
      <c r="G4980">
        <v>6.8699999999999997E-2</v>
      </c>
      <c r="H4980">
        <v>6.8699999999999997E-2</v>
      </c>
      <c r="I4980">
        <v>6.8699999999999997E-2</v>
      </c>
      <c r="J4980">
        <v>6.8699999999999997E-2</v>
      </c>
      <c r="K4980">
        <v>6.8699999999999997E-2</v>
      </c>
      <c r="L4980">
        <v>6.8699999999999997E-2</v>
      </c>
    </row>
    <row r="4981" spans="1:12" x14ac:dyDescent="0.45">
      <c r="A4981" t="s">
        <v>2059</v>
      </c>
      <c r="B4981">
        <v>2018</v>
      </c>
      <c r="C4981" t="s">
        <v>2005</v>
      </c>
      <c r="D4981">
        <v>1.1279999999999999</v>
      </c>
      <c r="E4981">
        <v>1.1279999999999999</v>
      </c>
      <c r="F4981">
        <v>1.1279999999999999</v>
      </c>
      <c r="G4981">
        <v>1.1279999999999999</v>
      </c>
      <c r="H4981">
        <v>1.1279999999999999</v>
      </c>
      <c r="I4981">
        <v>1.1279999999999999</v>
      </c>
      <c r="J4981">
        <v>1.1279999999999999</v>
      </c>
      <c r="K4981">
        <v>1.1279999999999999</v>
      </c>
      <c r="L4981">
        <v>1.1279999999999999</v>
      </c>
    </row>
    <row r="4982" spans="1:12" x14ac:dyDescent="0.45">
      <c r="A4982" t="s">
        <v>2059</v>
      </c>
      <c r="B4982">
        <v>2018</v>
      </c>
      <c r="C4982" t="s">
        <v>2007</v>
      </c>
      <c r="D4982">
        <v>3.09E-2</v>
      </c>
      <c r="E4982">
        <v>3.09E-2</v>
      </c>
      <c r="F4982">
        <v>3.09E-2</v>
      </c>
      <c r="G4982">
        <v>3.09E-2</v>
      </c>
      <c r="H4982">
        <v>3.09E-2</v>
      </c>
      <c r="I4982">
        <v>3.09E-2</v>
      </c>
      <c r="J4982">
        <v>3.09E-2</v>
      </c>
      <c r="K4982">
        <v>3.09E-2</v>
      </c>
      <c r="L4982">
        <v>3.09E-2</v>
      </c>
    </row>
    <row r="4983" spans="1:12" x14ac:dyDescent="0.45">
      <c r="A4983" t="s">
        <v>2059</v>
      </c>
      <c r="B4983">
        <v>2018</v>
      </c>
      <c r="C4983" t="s">
        <v>2009</v>
      </c>
      <c r="D4983">
        <v>0.37530000000000002</v>
      </c>
      <c r="E4983">
        <v>0.37530000000000002</v>
      </c>
      <c r="F4983">
        <v>0.37530000000000002</v>
      </c>
      <c r="G4983">
        <v>0.37530000000000002</v>
      </c>
      <c r="H4983">
        <v>0.37530000000000002</v>
      </c>
      <c r="I4983">
        <v>0.37530000000000002</v>
      </c>
      <c r="J4983">
        <v>0.37530000000000002</v>
      </c>
      <c r="K4983">
        <v>0.37530000000000002</v>
      </c>
      <c r="L4983">
        <v>0.37530000000000002</v>
      </c>
    </row>
    <row r="4984" spans="1:12" x14ac:dyDescent="0.45">
      <c r="A4984" t="s">
        <v>2059</v>
      </c>
      <c r="B4984">
        <v>2018</v>
      </c>
      <c r="C4984" t="s">
        <v>2011</v>
      </c>
      <c r="D4984">
        <v>1.3599999999999999E-2</v>
      </c>
      <c r="E4984">
        <v>1.3599999999999999E-2</v>
      </c>
      <c r="F4984">
        <v>1.3599999999999999E-2</v>
      </c>
      <c r="G4984">
        <v>1.3599999999999999E-2</v>
      </c>
      <c r="H4984">
        <v>1.3599999999999999E-2</v>
      </c>
      <c r="I4984">
        <v>1.3599999999999999E-2</v>
      </c>
      <c r="J4984">
        <v>1.3599999999999999E-2</v>
      </c>
      <c r="K4984">
        <v>1.3599999999999999E-2</v>
      </c>
      <c r="L4984">
        <v>1.3599999999999999E-2</v>
      </c>
    </row>
    <row r="4985" spans="1:12" x14ac:dyDescent="0.45">
      <c r="A4985" t="s">
        <v>2059</v>
      </c>
      <c r="B4985">
        <v>2018</v>
      </c>
      <c r="C4985" t="s">
        <v>2008</v>
      </c>
      <c r="D4985">
        <v>0.34320000000000001</v>
      </c>
      <c r="E4985">
        <v>0.34320000000000001</v>
      </c>
      <c r="F4985">
        <v>0.34320000000000001</v>
      </c>
      <c r="G4985">
        <v>0.34320000000000001</v>
      </c>
      <c r="H4985">
        <v>0.34320000000000001</v>
      </c>
      <c r="I4985">
        <v>0.34320000000000001</v>
      </c>
      <c r="J4985">
        <v>0.34320000000000001</v>
      </c>
      <c r="K4985">
        <v>0.34320000000000001</v>
      </c>
      <c r="L4985">
        <v>0.34320000000000001</v>
      </c>
    </row>
    <row r="4986" spans="1:12" x14ac:dyDescent="0.45">
      <c r="A4986" t="s">
        <v>2060</v>
      </c>
      <c r="B4986">
        <v>2018</v>
      </c>
      <c r="C4986" t="s">
        <v>2009</v>
      </c>
      <c r="D4986">
        <v>1.1454</v>
      </c>
      <c r="E4986">
        <v>1.1454</v>
      </c>
      <c r="F4986">
        <v>1.1454</v>
      </c>
      <c r="G4986">
        <v>1.1454</v>
      </c>
      <c r="H4986">
        <v>1.1454</v>
      </c>
      <c r="I4986">
        <v>1.1454</v>
      </c>
      <c r="J4986">
        <v>1.1454</v>
      </c>
      <c r="K4986">
        <v>1.1454</v>
      </c>
      <c r="L4986">
        <v>1.1454</v>
      </c>
    </row>
    <row r="4987" spans="1:12" x14ac:dyDescent="0.45">
      <c r="A4987" t="s">
        <v>2060</v>
      </c>
      <c r="B4987">
        <v>2018</v>
      </c>
      <c r="C4987" t="s">
        <v>2008</v>
      </c>
      <c r="D4987">
        <v>1.1292</v>
      </c>
      <c r="E4987">
        <v>1.1292</v>
      </c>
      <c r="F4987">
        <v>1.1292</v>
      </c>
      <c r="G4987">
        <v>1.1292</v>
      </c>
      <c r="H4987">
        <v>1.1292</v>
      </c>
      <c r="I4987">
        <v>1.1292</v>
      </c>
      <c r="J4987">
        <v>1.1292</v>
      </c>
      <c r="K4987">
        <v>1.1292</v>
      </c>
      <c r="L4987">
        <v>1.1292</v>
      </c>
    </row>
    <row r="4988" spans="1:12" x14ac:dyDescent="0.45">
      <c r="A4988" t="s">
        <v>2060</v>
      </c>
      <c r="B4988">
        <v>2018</v>
      </c>
      <c r="C4988" t="s">
        <v>2005</v>
      </c>
      <c r="D4988">
        <v>3.6099000000000001</v>
      </c>
      <c r="E4988">
        <v>3.6099000000000001</v>
      </c>
      <c r="F4988">
        <v>3.6099000000000001</v>
      </c>
      <c r="G4988">
        <v>3.6099000000000001</v>
      </c>
      <c r="H4988">
        <v>3.6099000000000001</v>
      </c>
      <c r="I4988">
        <v>3.6099000000000001</v>
      </c>
      <c r="J4988">
        <v>3.6099000000000001</v>
      </c>
      <c r="K4988">
        <v>3.6099000000000001</v>
      </c>
      <c r="L4988">
        <v>3.6099000000000001</v>
      </c>
    </row>
    <row r="4989" spans="1:12" x14ac:dyDescent="0.45">
      <c r="A4989" t="s">
        <v>2060</v>
      </c>
      <c r="B4989">
        <v>2018</v>
      </c>
      <c r="C4989" t="s">
        <v>2010</v>
      </c>
      <c r="D4989">
        <v>0.22589999999999999</v>
      </c>
      <c r="E4989">
        <v>0.22589999999999999</v>
      </c>
      <c r="F4989">
        <v>0.22589999999999999</v>
      </c>
      <c r="G4989">
        <v>0.22589999999999999</v>
      </c>
      <c r="H4989">
        <v>0.22589999999999999</v>
      </c>
      <c r="I4989">
        <v>0.22589999999999999</v>
      </c>
      <c r="J4989">
        <v>0.22589999999999999</v>
      </c>
      <c r="K4989">
        <v>0.22589999999999999</v>
      </c>
      <c r="L4989">
        <v>0.22589999999999999</v>
      </c>
    </row>
    <row r="4990" spans="1:12" x14ac:dyDescent="0.45">
      <c r="A4990" t="s">
        <v>2060</v>
      </c>
      <c r="B4990">
        <v>2018</v>
      </c>
      <c r="C4990" t="s">
        <v>2007</v>
      </c>
      <c r="D4990">
        <v>0.1016</v>
      </c>
      <c r="E4990">
        <v>0.1016</v>
      </c>
      <c r="F4990">
        <v>0.1016</v>
      </c>
      <c r="G4990">
        <v>0.1016</v>
      </c>
      <c r="H4990">
        <v>0.1016</v>
      </c>
      <c r="I4990">
        <v>0.1016</v>
      </c>
      <c r="J4990">
        <v>0.1016</v>
      </c>
      <c r="K4990">
        <v>0.1016</v>
      </c>
      <c r="L4990">
        <v>0.1016</v>
      </c>
    </row>
    <row r="4991" spans="1:12" x14ac:dyDescent="0.45">
      <c r="A4991" t="s">
        <v>2060</v>
      </c>
      <c r="B4991">
        <v>2018</v>
      </c>
      <c r="C4991" t="s">
        <v>2011</v>
      </c>
      <c r="D4991">
        <v>4.48E-2</v>
      </c>
      <c r="E4991">
        <v>4.48E-2</v>
      </c>
      <c r="F4991">
        <v>4.48E-2</v>
      </c>
      <c r="G4991">
        <v>4.48E-2</v>
      </c>
      <c r="H4991">
        <v>4.48E-2</v>
      </c>
      <c r="I4991">
        <v>4.48E-2</v>
      </c>
      <c r="J4991">
        <v>4.48E-2</v>
      </c>
      <c r="K4991">
        <v>4.48E-2</v>
      </c>
      <c r="L4991">
        <v>4.48E-2</v>
      </c>
    </row>
    <row r="4992" spans="1:12" x14ac:dyDescent="0.45">
      <c r="A4992" t="s">
        <v>2060</v>
      </c>
      <c r="B4992">
        <v>2018</v>
      </c>
      <c r="C4992" t="s">
        <v>2006</v>
      </c>
      <c r="D4992">
        <v>0.96299999999999997</v>
      </c>
      <c r="E4992">
        <v>0.96299999999999997</v>
      </c>
      <c r="F4992">
        <v>0.96299999999999997</v>
      </c>
      <c r="G4992">
        <v>0.96299999999999997</v>
      </c>
      <c r="H4992">
        <v>0.96299999999999997</v>
      </c>
      <c r="I4992">
        <v>0.96299999999999997</v>
      </c>
      <c r="J4992">
        <v>0.96299999999999997</v>
      </c>
      <c r="K4992">
        <v>0.96299999999999997</v>
      </c>
      <c r="L4992">
        <v>0.96299999999999997</v>
      </c>
    </row>
    <row r="4993" spans="1:12" x14ac:dyDescent="0.45">
      <c r="A4993" t="s">
        <v>2061</v>
      </c>
      <c r="B4993">
        <v>2018</v>
      </c>
      <c r="C4993" t="s">
        <v>2007</v>
      </c>
      <c r="D4993">
        <v>8.9999999999999993E-3</v>
      </c>
      <c r="E4993">
        <v>8.9999999999999993E-3</v>
      </c>
      <c r="F4993">
        <v>8.9999999999999993E-3</v>
      </c>
      <c r="G4993">
        <v>8.9999999999999993E-3</v>
      </c>
      <c r="H4993">
        <v>8.9999999999999993E-3</v>
      </c>
      <c r="I4993">
        <v>8.9999999999999993E-3</v>
      </c>
      <c r="J4993">
        <v>8.9999999999999993E-3</v>
      </c>
      <c r="K4993">
        <v>8.9999999999999993E-3</v>
      </c>
      <c r="L4993">
        <v>8.9999999999999993E-3</v>
      </c>
    </row>
    <row r="4994" spans="1:12" x14ac:dyDescent="0.45">
      <c r="A4994" t="s">
        <v>2061</v>
      </c>
      <c r="B4994">
        <v>2018</v>
      </c>
      <c r="C4994" t="s">
        <v>2010</v>
      </c>
      <c r="D4994">
        <v>2.01E-2</v>
      </c>
      <c r="E4994">
        <v>2.01E-2</v>
      </c>
      <c r="F4994">
        <v>2.01E-2</v>
      </c>
      <c r="G4994">
        <v>2.01E-2</v>
      </c>
      <c r="H4994">
        <v>2.01E-2</v>
      </c>
      <c r="I4994">
        <v>2.01E-2</v>
      </c>
      <c r="J4994">
        <v>2.01E-2</v>
      </c>
      <c r="K4994">
        <v>2.01E-2</v>
      </c>
      <c r="L4994">
        <v>2.01E-2</v>
      </c>
    </row>
    <row r="4995" spans="1:12" x14ac:dyDescent="0.45">
      <c r="A4995" t="s">
        <v>2061</v>
      </c>
      <c r="B4995">
        <v>2018</v>
      </c>
      <c r="C4995" t="s">
        <v>2008</v>
      </c>
      <c r="D4995">
        <v>0.10050000000000001</v>
      </c>
      <c r="E4995">
        <v>0.10050000000000001</v>
      </c>
      <c r="F4995">
        <v>0.10050000000000001</v>
      </c>
      <c r="G4995">
        <v>0.10050000000000001</v>
      </c>
      <c r="H4995">
        <v>0.10050000000000001</v>
      </c>
      <c r="I4995">
        <v>0.10050000000000001</v>
      </c>
      <c r="J4995">
        <v>0.10050000000000001</v>
      </c>
      <c r="K4995">
        <v>0.10050000000000001</v>
      </c>
      <c r="L4995">
        <v>0.10050000000000001</v>
      </c>
    </row>
    <row r="4996" spans="1:12" x14ac:dyDescent="0.45">
      <c r="A4996" t="s">
        <v>2061</v>
      </c>
      <c r="B4996">
        <v>2018</v>
      </c>
      <c r="C4996" t="s">
        <v>2006</v>
      </c>
      <c r="D4996">
        <v>0.1363</v>
      </c>
      <c r="E4996">
        <v>0.1363</v>
      </c>
      <c r="F4996">
        <v>0.1363</v>
      </c>
      <c r="G4996">
        <v>0.1363</v>
      </c>
      <c r="H4996">
        <v>0.1363</v>
      </c>
      <c r="I4996">
        <v>0.1363</v>
      </c>
      <c r="J4996">
        <v>0.1363</v>
      </c>
      <c r="K4996">
        <v>0.1363</v>
      </c>
      <c r="L4996">
        <v>0.1363</v>
      </c>
    </row>
    <row r="4997" spans="1:12" x14ac:dyDescent="0.45">
      <c r="A4997" t="s">
        <v>2061</v>
      </c>
      <c r="B4997">
        <v>2018</v>
      </c>
      <c r="C4997" t="s">
        <v>2009</v>
      </c>
      <c r="D4997">
        <v>9.74E-2</v>
      </c>
      <c r="E4997">
        <v>9.74E-2</v>
      </c>
      <c r="F4997">
        <v>9.74E-2</v>
      </c>
      <c r="G4997">
        <v>9.74E-2</v>
      </c>
      <c r="H4997">
        <v>9.74E-2</v>
      </c>
      <c r="I4997">
        <v>9.74E-2</v>
      </c>
      <c r="J4997">
        <v>9.74E-2</v>
      </c>
      <c r="K4997">
        <v>9.74E-2</v>
      </c>
      <c r="L4997">
        <v>9.74E-2</v>
      </c>
    </row>
    <row r="4998" spans="1:12" x14ac:dyDescent="0.45">
      <c r="A4998" t="s">
        <v>2061</v>
      </c>
      <c r="B4998">
        <v>2018</v>
      </c>
      <c r="C4998" t="s">
        <v>2005</v>
      </c>
      <c r="D4998">
        <v>0.36730000000000002</v>
      </c>
      <c r="E4998">
        <v>0.36730000000000002</v>
      </c>
      <c r="F4998">
        <v>0.36730000000000002</v>
      </c>
      <c r="G4998">
        <v>0.36730000000000002</v>
      </c>
      <c r="H4998">
        <v>0.36730000000000002</v>
      </c>
      <c r="I4998">
        <v>0.36730000000000002</v>
      </c>
      <c r="J4998">
        <v>0.36730000000000002</v>
      </c>
      <c r="K4998">
        <v>0.36730000000000002</v>
      </c>
      <c r="L4998">
        <v>0.36730000000000002</v>
      </c>
    </row>
    <row r="4999" spans="1:12" x14ac:dyDescent="0.45">
      <c r="A4999" t="s">
        <v>2061</v>
      </c>
      <c r="B4999">
        <v>2018</v>
      </c>
      <c r="C4999" t="s">
        <v>2011</v>
      </c>
      <c r="D4999">
        <v>4.0000000000000001E-3</v>
      </c>
      <c r="E4999">
        <v>4.0000000000000001E-3</v>
      </c>
      <c r="F4999">
        <v>4.0000000000000001E-3</v>
      </c>
      <c r="G4999">
        <v>4.0000000000000001E-3</v>
      </c>
      <c r="H4999">
        <v>4.0000000000000001E-3</v>
      </c>
      <c r="I4999">
        <v>4.0000000000000001E-3</v>
      </c>
      <c r="J4999">
        <v>4.0000000000000001E-3</v>
      </c>
      <c r="K4999">
        <v>4.0000000000000001E-3</v>
      </c>
      <c r="L4999">
        <v>4.0000000000000001E-3</v>
      </c>
    </row>
    <row r="5000" spans="1:12" x14ac:dyDescent="0.45">
      <c r="A5000" t="s">
        <v>2004</v>
      </c>
      <c r="B5000">
        <v>2019</v>
      </c>
      <c r="C5000" t="s">
        <v>2009</v>
      </c>
      <c r="D5000">
        <v>1.0765</v>
      </c>
      <c r="E5000">
        <v>1.0765</v>
      </c>
      <c r="F5000">
        <v>1.0765</v>
      </c>
      <c r="G5000">
        <v>1.0765</v>
      </c>
      <c r="H5000">
        <v>1.0765</v>
      </c>
      <c r="I5000">
        <v>1.0765</v>
      </c>
      <c r="J5000">
        <v>1.0765</v>
      </c>
      <c r="K5000">
        <v>1.0765</v>
      </c>
      <c r="L5000">
        <v>1.0765</v>
      </c>
    </row>
    <row r="5001" spans="1:12" x14ac:dyDescent="0.45">
      <c r="A5001" t="s">
        <v>2004</v>
      </c>
      <c r="B5001">
        <v>2019</v>
      </c>
      <c r="C5001" t="s">
        <v>2007</v>
      </c>
      <c r="D5001">
        <v>9.3399999999999997E-2</v>
      </c>
      <c r="E5001">
        <v>9.3399999999999997E-2</v>
      </c>
      <c r="F5001">
        <v>7.6399999999999996E-2</v>
      </c>
      <c r="G5001">
        <v>9.3399999999999997E-2</v>
      </c>
      <c r="H5001">
        <v>7.6399999999999996E-2</v>
      </c>
      <c r="I5001">
        <v>7.6399999999999996E-2</v>
      </c>
      <c r="J5001">
        <v>9.3399999999999997E-2</v>
      </c>
      <c r="K5001">
        <v>7.6399999999999996E-2</v>
      </c>
      <c r="L5001">
        <v>7.6399999999999996E-2</v>
      </c>
    </row>
    <row r="5002" spans="1:12" x14ac:dyDescent="0.45">
      <c r="A5002" t="s">
        <v>2004</v>
      </c>
      <c r="B5002">
        <v>2019</v>
      </c>
      <c r="C5002" t="s">
        <v>2011</v>
      </c>
      <c r="D5002">
        <v>3.5099999999999999E-2</v>
      </c>
      <c r="E5002">
        <v>3.5099999999999999E-2</v>
      </c>
      <c r="F5002">
        <v>3.5099999999999999E-2</v>
      </c>
      <c r="G5002">
        <v>3.5099999999999999E-2</v>
      </c>
      <c r="H5002">
        <v>3.5099999999999999E-2</v>
      </c>
      <c r="I5002">
        <v>3.5099999999999999E-2</v>
      </c>
      <c r="J5002">
        <v>3.5099999999999999E-2</v>
      </c>
      <c r="K5002">
        <v>3.5099999999999999E-2</v>
      </c>
      <c r="L5002">
        <v>3.5099999999999999E-2</v>
      </c>
    </row>
    <row r="5003" spans="1:12" x14ac:dyDescent="0.45">
      <c r="A5003" t="s">
        <v>2004</v>
      </c>
      <c r="B5003">
        <v>2019</v>
      </c>
      <c r="C5003" t="s">
        <v>2006</v>
      </c>
      <c r="D5003">
        <v>0.95440000000000003</v>
      </c>
      <c r="E5003">
        <v>0.95440000000000003</v>
      </c>
      <c r="F5003">
        <v>0.95440000000000003</v>
      </c>
      <c r="G5003">
        <v>0.95440000000000003</v>
      </c>
      <c r="H5003">
        <v>0.95440000000000003</v>
      </c>
      <c r="I5003">
        <v>0.95440000000000003</v>
      </c>
      <c r="J5003">
        <v>0.95440000000000003</v>
      </c>
      <c r="K5003">
        <v>0.95440000000000003</v>
      </c>
      <c r="L5003">
        <v>0.95440000000000003</v>
      </c>
    </row>
    <row r="5004" spans="1:12" x14ac:dyDescent="0.45">
      <c r="A5004" t="s">
        <v>2004</v>
      </c>
      <c r="B5004">
        <v>2019</v>
      </c>
      <c r="C5004" t="s">
        <v>2010</v>
      </c>
      <c r="D5004">
        <v>0.17829999999999999</v>
      </c>
      <c r="E5004">
        <v>0.17829999999999999</v>
      </c>
      <c r="F5004">
        <v>6.7299999999999999E-2</v>
      </c>
      <c r="G5004">
        <v>0.17829999999999999</v>
      </c>
      <c r="H5004">
        <v>6.7299999999999999E-2</v>
      </c>
      <c r="I5004">
        <v>6.7299999999999999E-2</v>
      </c>
      <c r="J5004">
        <v>0.17829999999999999</v>
      </c>
      <c r="K5004">
        <v>6.7299999999999999E-2</v>
      </c>
      <c r="L5004">
        <v>6.7299999999999999E-2</v>
      </c>
    </row>
    <row r="5005" spans="1:12" x14ac:dyDescent="0.45">
      <c r="A5005" t="s">
        <v>2004</v>
      </c>
      <c r="B5005">
        <v>2019</v>
      </c>
      <c r="C5005" t="s">
        <v>2008</v>
      </c>
      <c r="D5005">
        <v>0.93640000000000001</v>
      </c>
      <c r="E5005">
        <v>0.91059999999999997</v>
      </c>
      <c r="F5005">
        <v>0.90090000000000003</v>
      </c>
      <c r="G5005">
        <v>0.93640000000000001</v>
      </c>
      <c r="H5005">
        <v>0.88160000000000005</v>
      </c>
      <c r="I5005">
        <v>0.90090000000000003</v>
      </c>
      <c r="J5005">
        <v>0.93640000000000001</v>
      </c>
      <c r="K5005">
        <v>0.88160000000000005</v>
      </c>
      <c r="L5005">
        <v>0.87509999999999999</v>
      </c>
    </row>
    <row r="5006" spans="1:12" x14ac:dyDescent="0.45">
      <c r="A5006" t="s">
        <v>2004</v>
      </c>
      <c r="B5006">
        <v>2019</v>
      </c>
      <c r="C5006" t="s">
        <v>2005</v>
      </c>
      <c r="D5006">
        <v>3.2742</v>
      </c>
      <c r="E5006">
        <v>3.2484000000000002</v>
      </c>
      <c r="F5006">
        <v>3.1107</v>
      </c>
      <c r="G5006">
        <v>3.2742</v>
      </c>
      <c r="H5006">
        <v>3.0914000000000001</v>
      </c>
      <c r="I5006">
        <v>3.1107</v>
      </c>
      <c r="J5006">
        <v>3.2742</v>
      </c>
      <c r="K5006">
        <v>3.0914000000000001</v>
      </c>
      <c r="L5006">
        <v>3.0849000000000002</v>
      </c>
    </row>
    <row r="5007" spans="1:12" x14ac:dyDescent="0.45">
      <c r="A5007" t="s">
        <v>2012</v>
      </c>
      <c r="B5007">
        <v>2019</v>
      </c>
      <c r="C5007" t="s">
        <v>2005</v>
      </c>
      <c r="D5007">
        <v>0.432</v>
      </c>
      <c r="E5007">
        <v>0.42780000000000001</v>
      </c>
      <c r="F5007">
        <v>0.40539999999999998</v>
      </c>
      <c r="G5007">
        <v>0.432</v>
      </c>
      <c r="H5007">
        <v>0.40229999999999999</v>
      </c>
      <c r="I5007">
        <v>0.40539999999999998</v>
      </c>
      <c r="J5007">
        <v>0.432</v>
      </c>
      <c r="K5007">
        <v>0.40229999999999999</v>
      </c>
      <c r="L5007">
        <v>0.4012</v>
      </c>
    </row>
    <row r="5008" spans="1:12" x14ac:dyDescent="0.45">
      <c r="A5008" t="s">
        <v>2012</v>
      </c>
      <c r="B5008">
        <v>2019</v>
      </c>
      <c r="C5008" t="s">
        <v>2007</v>
      </c>
      <c r="D5008">
        <v>1.52E-2</v>
      </c>
      <c r="E5008">
        <v>1.52E-2</v>
      </c>
      <c r="F5008">
        <v>1.24E-2</v>
      </c>
      <c r="G5008">
        <v>1.52E-2</v>
      </c>
      <c r="H5008">
        <v>1.24E-2</v>
      </c>
      <c r="I5008">
        <v>1.24E-2</v>
      </c>
      <c r="J5008">
        <v>1.52E-2</v>
      </c>
      <c r="K5008">
        <v>1.24E-2</v>
      </c>
      <c r="L5008">
        <v>1.24E-2</v>
      </c>
    </row>
    <row r="5009" spans="1:12" x14ac:dyDescent="0.45">
      <c r="A5009" t="s">
        <v>2012</v>
      </c>
      <c r="B5009">
        <v>2019</v>
      </c>
      <c r="C5009" t="s">
        <v>2009</v>
      </c>
      <c r="D5009">
        <v>0.1411</v>
      </c>
      <c r="E5009">
        <v>0.1411</v>
      </c>
      <c r="F5009">
        <v>0.1411</v>
      </c>
      <c r="G5009">
        <v>0.1411</v>
      </c>
      <c r="H5009">
        <v>0.1411</v>
      </c>
      <c r="I5009">
        <v>0.1411</v>
      </c>
      <c r="J5009">
        <v>0.1411</v>
      </c>
      <c r="K5009">
        <v>0.1411</v>
      </c>
      <c r="L5009">
        <v>0.1411</v>
      </c>
    </row>
    <row r="5010" spans="1:12" x14ac:dyDescent="0.45">
      <c r="A5010" t="s">
        <v>2012</v>
      </c>
      <c r="B5010">
        <v>2019</v>
      </c>
      <c r="C5010" t="s">
        <v>2008</v>
      </c>
      <c r="D5010">
        <v>0.15210000000000001</v>
      </c>
      <c r="E5010">
        <v>0.1479</v>
      </c>
      <c r="F5010">
        <v>0.14630000000000001</v>
      </c>
      <c r="G5010">
        <v>0.15210000000000001</v>
      </c>
      <c r="H5010">
        <v>0.14319999999999999</v>
      </c>
      <c r="I5010">
        <v>0.14630000000000001</v>
      </c>
      <c r="J5010">
        <v>0.15210000000000001</v>
      </c>
      <c r="K5010">
        <v>0.14319999999999999</v>
      </c>
      <c r="L5010">
        <v>0.1421</v>
      </c>
    </row>
    <row r="5011" spans="1:12" x14ac:dyDescent="0.45">
      <c r="A5011" t="s">
        <v>2012</v>
      </c>
      <c r="B5011">
        <v>2019</v>
      </c>
      <c r="C5011" t="s">
        <v>2011</v>
      </c>
      <c r="D5011">
        <v>5.7000000000000002E-3</v>
      </c>
      <c r="E5011">
        <v>5.7000000000000002E-3</v>
      </c>
      <c r="F5011">
        <v>5.7000000000000002E-3</v>
      </c>
      <c r="G5011">
        <v>5.7000000000000002E-3</v>
      </c>
      <c r="H5011">
        <v>5.7000000000000002E-3</v>
      </c>
      <c r="I5011">
        <v>5.7000000000000002E-3</v>
      </c>
      <c r="J5011">
        <v>5.7000000000000002E-3</v>
      </c>
      <c r="K5011">
        <v>5.7000000000000002E-3</v>
      </c>
      <c r="L5011">
        <v>5.7000000000000002E-3</v>
      </c>
    </row>
    <row r="5012" spans="1:12" x14ac:dyDescent="0.45">
      <c r="A5012" t="s">
        <v>2012</v>
      </c>
      <c r="B5012">
        <v>2019</v>
      </c>
      <c r="C5012" t="s">
        <v>2010</v>
      </c>
      <c r="D5012">
        <v>2.9000000000000001E-2</v>
      </c>
      <c r="E5012">
        <v>2.9000000000000001E-2</v>
      </c>
      <c r="F5012">
        <v>1.09E-2</v>
      </c>
      <c r="G5012">
        <v>2.9000000000000001E-2</v>
      </c>
      <c r="H5012">
        <v>1.09E-2</v>
      </c>
      <c r="I5012">
        <v>1.09E-2</v>
      </c>
      <c r="J5012">
        <v>2.9000000000000001E-2</v>
      </c>
      <c r="K5012">
        <v>1.09E-2</v>
      </c>
      <c r="L5012">
        <v>1.09E-2</v>
      </c>
    </row>
    <row r="5013" spans="1:12" x14ac:dyDescent="0.45">
      <c r="A5013" t="s">
        <v>2012</v>
      </c>
      <c r="B5013">
        <v>2019</v>
      </c>
      <c r="C5013" t="s">
        <v>2006</v>
      </c>
      <c r="D5013">
        <v>8.8999999999999996E-2</v>
      </c>
      <c r="E5013">
        <v>8.8999999999999996E-2</v>
      </c>
      <c r="F5013">
        <v>8.8999999999999996E-2</v>
      </c>
      <c r="G5013">
        <v>8.8999999999999996E-2</v>
      </c>
      <c r="H5013">
        <v>8.8999999999999996E-2</v>
      </c>
      <c r="I5013">
        <v>8.8999999999999996E-2</v>
      </c>
      <c r="J5013">
        <v>8.8999999999999996E-2</v>
      </c>
      <c r="K5013">
        <v>8.8999999999999996E-2</v>
      </c>
      <c r="L5013">
        <v>8.8999999999999996E-2</v>
      </c>
    </row>
    <row r="5014" spans="1:12" x14ac:dyDescent="0.45">
      <c r="A5014" t="s">
        <v>2013</v>
      </c>
      <c r="B5014">
        <v>2019</v>
      </c>
      <c r="C5014" t="s">
        <v>2009</v>
      </c>
      <c r="D5014">
        <v>1.4410000000000001</v>
      </c>
      <c r="E5014">
        <v>1.4410000000000001</v>
      </c>
      <c r="F5014">
        <v>1.4410000000000001</v>
      </c>
      <c r="G5014">
        <v>1.4410000000000001</v>
      </c>
      <c r="H5014">
        <v>1.4410000000000001</v>
      </c>
      <c r="I5014">
        <v>1.4410000000000001</v>
      </c>
      <c r="J5014">
        <v>1.4410000000000001</v>
      </c>
      <c r="K5014">
        <v>1.4410000000000001</v>
      </c>
      <c r="L5014">
        <v>1.4410000000000001</v>
      </c>
    </row>
    <row r="5015" spans="1:12" x14ac:dyDescent="0.45">
      <c r="A5015" t="s">
        <v>2013</v>
      </c>
      <c r="B5015">
        <v>2019</v>
      </c>
      <c r="C5015" t="s">
        <v>2008</v>
      </c>
      <c r="D5015">
        <v>1.6394</v>
      </c>
      <c r="E5015">
        <v>1.5942000000000001</v>
      </c>
      <c r="F5015">
        <v>1.5771999999999999</v>
      </c>
      <c r="G5015">
        <v>1.6394</v>
      </c>
      <c r="H5015">
        <v>1.5435000000000001</v>
      </c>
      <c r="I5015">
        <v>1.5771999999999999</v>
      </c>
      <c r="J5015">
        <v>1.6394</v>
      </c>
      <c r="K5015">
        <v>1.5435000000000001</v>
      </c>
      <c r="L5015">
        <v>1.532</v>
      </c>
    </row>
    <row r="5016" spans="1:12" x14ac:dyDescent="0.45">
      <c r="A5016" t="s">
        <v>2013</v>
      </c>
      <c r="B5016">
        <v>2019</v>
      </c>
      <c r="C5016" t="s">
        <v>2011</v>
      </c>
      <c r="D5016">
        <v>6.1499999999999999E-2</v>
      </c>
      <c r="E5016">
        <v>6.1499999999999999E-2</v>
      </c>
      <c r="F5016">
        <v>6.1499999999999999E-2</v>
      </c>
      <c r="G5016">
        <v>6.1499999999999999E-2</v>
      </c>
      <c r="H5016">
        <v>6.1499999999999999E-2</v>
      </c>
      <c r="I5016">
        <v>6.1499999999999999E-2</v>
      </c>
      <c r="J5016">
        <v>6.1499999999999999E-2</v>
      </c>
      <c r="K5016">
        <v>6.1499999999999999E-2</v>
      </c>
      <c r="L5016">
        <v>6.1499999999999999E-2</v>
      </c>
    </row>
    <row r="5017" spans="1:12" x14ac:dyDescent="0.45">
      <c r="A5017" t="s">
        <v>2013</v>
      </c>
      <c r="B5017">
        <v>2019</v>
      </c>
      <c r="C5017" t="s">
        <v>2005</v>
      </c>
      <c r="D5017">
        <v>4.6605999999999996</v>
      </c>
      <c r="E5017">
        <v>4.6154000000000002</v>
      </c>
      <c r="F5017">
        <v>4.3743999999999996</v>
      </c>
      <c r="G5017">
        <v>4.6605999999999996</v>
      </c>
      <c r="H5017">
        <v>4.3406000000000002</v>
      </c>
      <c r="I5017">
        <v>4.3743999999999996</v>
      </c>
      <c r="J5017">
        <v>4.6605999999999996</v>
      </c>
      <c r="K5017">
        <v>4.3406000000000002</v>
      </c>
      <c r="L5017">
        <v>4.3292000000000002</v>
      </c>
    </row>
    <row r="5018" spans="1:12" x14ac:dyDescent="0.45">
      <c r="A5018" t="s">
        <v>2013</v>
      </c>
      <c r="B5018">
        <v>2019</v>
      </c>
      <c r="C5018" t="s">
        <v>2007</v>
      </c>
      <c r="D5018">
        <v>0.1636</v>
      </c>
      <c r="E5018">
        <v>0.1636</v>
      </c>
      <c r="F5018">
        <v>0.1338</v>
      </c>
      <c r="G5018">
        <v>0.1636</v>
      </c>
      <c r="H5018">
        <v>0.1338</v>
      </c>
      <c r="I5018">
        <v>0.1338</v>
      </c>
      <c r="J5018">
        <v>0.1636</v>
      </c>
      <c r="K5018">
        <v>0.1338</v>
      </c>
      <c r="L5018">
        <v>0.1338</v>
      </c>
    </row>
    <row r="5019" spans="1:12" x14ac:dyDescent="0.45">
      <c r="A5019" t="s">
        <v>2013</v>
      </c>
      <c r="B5019">
        <v>2019</v>
      </c>
      <c r="C5019" t="s">
        <v>2010</v>
      </c>
      <c r="D5019">
        <v>0.31209999999999999</v>
      </c>
      <c r="E5019">
        <v>0.31209999999999999</v>
      </c>
      <c r="F5019">
        <v>0.1178</v>
      </c>
      <c r="G5019">
        <v>0.31209999999999999</v>
      </c>
      <c r="H5019">
        <v>0.1178</v>
      </c>
      <c r="I5019">
        <v>0.1178</v>
      </c>
      <c r="J5019">
        <v>0.31209999999999999</v>
      </c>
      <c r="K5019">
        <v>0.1178</v>
      </c>
      <c r="L5019">
        <v>0.1178</v>
      </c>
    </row>
    <row r="5020" spans="1:12" x14ac:dyDescent="0.45">
      <c r="A5020" t="s">
        <v>2013</v>
      </c>
      <c r="B5020">
        <v>2019</v>
      </c>
      <c r="C5020" t="s">
        <v>2006</v>
      </c>
      <c r="D5020">
        <v>1.0429999999999999</v>
      </c>
      <c r="E5020">
        <v>1.0429999999999999</v>
      </c>
      <c r="F5020">
        <v>1.0429999999999999</v>
      </c>
      <c r="G5020">
        <v>1.0429999999999999</v>
      </c>
      <c r="H5020">
        <v>1.0429999999999999</v>
      </c>
      <c r="I5020">
        <v>1.0429999999999999</v>
      </c>
      <c r="J5020">
        <v>1.0429999999999999</v>
      </c>
      <c r="K5020">
        <v>1.0429999999999999</v>
      </c>
      <c r="L5020">
        <v>1.0429999999999999</v>
      </c>
    </row>
    <row r="5021" spans="1:12" x14ac:dyDescent="0.45">
      <c r="A5021" t="s">
        <v>2014</v>
      </c>
      <c r="B5021">
        <v>2019</v>
      </c>
      <c r="C5021" t="s">
        <v>2011</v>
      </c>
      <c r="D5021">
        <v>2.2700000000000001E-2</v>
      </c>
      <c r="E5021">
        <v>2.2700000000000001E-2</v>
      </c>
      <c r="F5021">
        <v>2.2700000000000001E-2</v>
      </c>
      <c r="G5021">
        <v>2.2700000000000001E-2</v>
      </c>
      <c r="H5021">
        <v>2.2700000000000001E-2</v>
      </c>
      <c r="I5021">
        <v>2.2700000000000001E-2</v>
      </c>
      <c r="J5021">
        <v>2.2700000000000001E-2</v>
      </c>
      <c r="K5021">
        <v>2.2700000000000001E-2</v>
      </c>
      <c r="L5021">
        <v>2.2700000000000001E-2</v>
      </c>
    </row>
    <row r="5022" spans="1:12" x14ac:dyDescent="0.45">
      <c r="A5022" t="s">
        <v>2014</v>
      </c>
      <c r="B5022">
        <v>2019</v>
      </c>
      <c r="C5022" t="s">
        <v>2009</v>
      </c>
      <c r="D5022">
        <v>0.67149999999999999</v>
      </c>
      <c r="E5022">
        <v>0.67149999999999999</v>
      </c>
      <c r="F5022">
        <v>0.67149999999999999</v>
      </c>
      <c r="G5022">
        <v>0.67149999999999999</v>
      </c>
      <c r="H5022">
        <v>0.67149999999999999</v>
      </c>
      <c r="I5022">
        <v>0.67149999999999999</v>
      </c>
      <c r="J5022">
        <v>0.67149999999999999</v>
      </c>
      <c r="K5022">
        <v>0.67149999999999999</v>
      </c>
      <c r="L5022">
        <v>0.67149999999999999</v>
      </c>
    </row>
    <row r="5023" spans="1:12" x14ac:dyDescent="0.45">
      <c r="A5023" t="s">
        <v>2014</v>
      </c>
      <c r="B5023">
        <v>2019</v>
      </c>
      <c r="C5023" t="s">
        <v>2008</v>
      </c>
      <c r="D5023">
        <v>0.60409999999999997</v>
      </c>
      <c r="E5023">
        <v>0.58740000000000003</v>
      </c>
      <c r="F5023">
        <v>0.58120000000000005</v>
      </c>
      <c r="G5023">
        <v>0.60409999999999997</v>
      </c>
      <c r="H5023">
        <v>0.56869999999999998</v>
      </c>
      <c r="I5023">
        <v>0.58120000000000005</v>
      </c>
      <c r="J5023">
        <v>0.60409999999999997</v>
      </c>
      <c r="K5023">
        <v>0.56869999999999998</v>
      </c>
      <c r="L5023">
        <v>0.5645</v>
      </c>
    </row>
    <row r="5024" spans="1:12" x14ac:dyDescent="0.45">
      <c r="A5024" t="s">
        <v>2014</v>
      </c>
      <c r="B5024">
        <v>2019</v>
      </c>
      <c r="C5024" t="s">
        <v>2006</v>
      </c>
      <c r="D5024">
        <v>0.50839999999999996</v>
      </c>
      <c r="E5024">
        <v>0.50839999999999996</v>
      </c>
      <c r="F5024">
        <v>0.50839999999999996</v>
      </c>
      <c r="G5024">
        <v>0.50839999999999996</v>
      </c>
      <c r="H5024">
        <v>0.50839999999999996</v>
      </c>
      <c r="I5024">
        <v>0.50839999999999996</v>
      </c>
      <c r="J5024">
        <v>0.50839999999999996</v>
      </c>
      <c r="K5024">
        <v>0.50839999999999996</v>
      </c>
      <c r="L5024">
        <v>0.50839999999999996</v>
      </c>
    </row>
    <row r="5025" spans="1:12" x14ac:dyDescent="0.45">
      <c r="A5025" t="s">
        <v>2014</v>
      </c>
      <c r="B5025">
        <v>2019</v>
      </c>
      <c r="C5025" t="s">
        <v>2007</v>
      </c>
      <c r="D5025">
        <v>6.0299999999999999E-2</v>
      </c>
      <c r="E5025">
        <v>6.0299999999999999E-2</v>
      </c>
      <c r="F5025">
        <v>4.9299999999999997E-2</v>
      </c>
      <c r="G5025">
        <v>6.0299999999999999E-2</v>
      </c>
      <c r="H5025">
        <v>4.9299999999999997E-2</v>
      </c>
      <c r="I5025">
        <v>4.9299999999999997E-2</v>
      </c>
      <c r="J5025">
        <v>6.0299999999999999E-2</v>
      </c>
      <c r="K5025">
        <v>4.9299999999999997E-2</v>
      </c>
      <c r="L5025">
        <v>4.9299999999999997E-2</v>
      </c>
    </row>
    <row r="5026" spans="1:12" x14ac:dyDescent="0.45">
      <c r="A5026" t="s">
        <v>2014</v>
      </c>
      <c r="B5026">
        <v>2019</v>
      </c>
      <c r="C5026" t="s">
        <v>2010</v>
      </c>
      <c r="D5026">
        <v>0.115</v>
      </c>
      <c r="E5026">
        <v>0.115</v>
      </c>
      <c r="F5026">
        <v>4.3400000000000001E-2</v>
      </c>
      <c r="G5026">
        <v>0.115</v>
      </c>
      <c r="H5026">
        <v>4.3400000000000001E-2</v>
      </c>
      <c r="I5026">
        <v>4.3400000000000001E-2</v>
      </c>
      <c r="J5026">
        <v>0.115</v>
      </c>
      <c r="K5026">
        <v>4.3400000000000001E-2</v>
      </c>
      <c r="L5026">
        <v>4.3400000000000001E-2</v>
      </c>
    </row>
    <row r="5027" spans="1:12" x14ac:dyDescent="0.45">
      <c r="A5027" t="s">
        <v>2014</v>
      </c>
      <c r="B5027">
        <v>2019</v>
      </c>
      <c r="C5027" t="s">
        <v>2005</v>
      </c>
      <c r="D5027">
        <v>1.9819</v>
      </c>
      <c r="E5027">
        <v>1.9653</v>
      </c>
      <c r="F5027">
        <v>1.8764000000000001</v>
      </c>
      <c r="G5027">
        <v>1.9819</v>
      </c>
      <c r="H5027">
        <v>1.8640000000000001</v>
      </c>
      <c r="I5027">
        <v>1.8764000000000001</v>
      </c>
      <c r="J5027">
        <v>1.9819</v>
      </c>
      <c r="K5027">
        <v>1.8640000000000001</v>
      </c>
      <c r="L5027">
        <v>1.8597999999999999</v>
      </c>
    </row>
    <row r="5028" spans="1:12" x14ac:dyDescent="0.45">
      <c r="A5028" t="s">
        <v>2015</v>
      </c>
      <c r="B5028">
        <v>2019</v>
      </c>
      <c r="C5028" t="s">
        <v>2011</v>
      </c>
      <c r="D5028">
        <v>0.3115</v>
      </c>
      <c r="E5028">
        <v>0.3115</v>
      </c>
      <c r="F5028">
        <v>0.3115</v>
      </c>
      <c r="G5028">
        <v>0.3115</v>
      </c>
      <c r="H5028">
        <v>0.3115</v>
      </c>
      <c r="I5028">
        <v>0.3115</v>
      </c>
      <c r="J5028">
        <v>0.3115</v>
      </c>
      <c r="K5028">
        <v>0.3115</v>
      </c>
      <c r="L5028">
        <v>0.3115</v>
      </c>
    </row>
    <row r="5029" spans="1:12" x14ac:dyDescent="0.45">
      <c r="A5029" t="s">
        <v>2015</v>
      </c>
      <c r="B5029">
        <v>2019</v>
      </c>
      <c r="C5029" t="s">
        <v>2009</v>
      </c>
      <c r="D5029">
        <v>6.9390999999999998</v>
      </c>
      <c r="E5029">
        <v>6.9390999999999998</v>
      </c>
      <c r="F5029">
        <v>6.9390999999999998</v>
      </c>
      <c r="G5029">
        <v>6.9390999999999998</v>
      </c>
      <c r="H5029">
        <v>6.9390999999999998</v>
      </c>
      <c r="I5029">
        <v>6.9390999999999998</v>
      </c>
      <c r="J5029">
        <v>6.9390999999999998</v>
      </c>
      <c r="K5029">
        <v>6.9390999999999998</v>
      </c>
      <c r="L5029">
        <v>6.9390999999999998</v>
      </c>
    </row>
    <row r="5030" spans="1:12" x14ac:dyDescent="0.45">
      <c r="A5030" t="s">
        <v>2015</v>
      </c>
      <c r="B5030">
        <v>2019</v>
      </c>
      <c r="C5030" t="s">
        <v>2005</v>
      </c>
      <c r="D5030">
        <v>22.939399999999999</v>
      </c>
      <c r="E5030">
        <v>22.7105</v>
      </c>
      <c r="F5030">
        <v>21.490200000000002</v>
      </c>
      <c r="G5030">
        <v>22.939399999999999</v>
      </c>
      <c r="H5030">
        <v>21.319199999999999</v>
      </c>
      <c r="I5030">
        <v>21.490200000000002</v>
      </c>
      <c r="J5030">
        <v>22.939399999999999</v>
      </c>
      <c r="K5030">
        <v>21.319199999999999</v>
      </c>
      <c r="L5030">
        <v>21.261399999999998</v>
      </c>
    </row>
    <row r="5031" spans="1:12" x14ac:dyDescent="0.45">
      <c r="A5031" t="s">
        <v>2015</v>
      </c>
      <c r="B5031">
        <v>2019</v>
      </c>
      <c r="C5031" t="s">
        <v>2008</v>
      </c>
      <c r="D5031">
        <v>8.2993000000000006</v>
      </c>
      <c r="E5031">
        <v>8.0703999999999994</v>
      </c>
      <c r="F5031">
        <v>7.9843000000000002</v>
      </c>
      <c r="G5031">
        <v>8.2993000000000006</v>
      </c>
      <c r="H5031">
        <v>7.8133999999999997</v>
      </c>
      <c r="I5031">
        <v>7.9843000000000002</v>
      </c>
      <c r="J5031">
        <v>8.2993000000000006</v>
      </c>
      <c r="K5031">
        <v>7.8133999999999997</v>
      </c>
      <c r="L5031">
        <v>7.7554999999999996</v>
      </c>
    </row>
    <row r="5032" spans="1:12" x14ac:dyDescent="0.45">
      <c r="A5032" t="s">
        <v>2015</v>
      </c>
      <c r="B5032">
        <v>2019</v>
      </c>
      <c r="C5032" t="s">
        <v>2006</v>
      </c>
      <c r="D5032">
        <v>4.9816000000000003</v>
      </c>
      <c r="E5032">
        <v>4.9816000000000003</v>
      </c>
      <c r="F5032">
        <v>4.9816000000000003</v>
      </c>
      <c r="G5032">
        <v>4.9816000000000003</v>
      </c>
      <c r="H5032">
        <v>4.9816000000000003</v>
      </c>
      <c r="I5032">
        <v>4.9816000000000003</v>
      </c>
      <c r="J5032">
        <v>4.9816000000000003</v>
      </c>
      <c r="K5032">
        <v>4.9816000000000003</v>
      </c>
      <c r="L5032">
        <v>4.9816000000000003</v>
      </c>
    </row>
    <row r="5033" spans="1:12" x14ac:dyDescent="0.45">
      <c r="A5033" t="s">
        <v>2015</v>
      </c>
      <c r="B5033">
        <v>2019</v>
      </c>
      <c r="C5033" t="s">
        <v>2010</v>
      </c>
      <c r="D5033">
        <v>1.5799000000000001</v>
      </c>
      <c r="E5033">
        <v>1.5799000000000001</v>
      </c>
      <c r="F5033">
        <v>0.59660000000000002</v>
      </c>
      <c r="G5033">
        <v>1.5799000000000001</v>
      </c>
      <c r="H5033">
        <v>0.59660000000000002</v>
      </c>
      <c r="I5033">
        <v>0.59660000000000002</v>
      </c>
      <c r="J5033">
        <v>1.5799000000000001</v>
      </c>
      <c r="K5033">
        <v>0.59660000000000002</v>
      </c>
      <c r="L5033">
        <v>0.59660000000000002</v>
      </c>
    </row>
    <row r="5034" spans="1:12" x14ac:dyDescent="0.45">
      <c r="A5034" t="s">
        <v>2015</v>
      </c>
      <c r="B5034">
        <v>2019</v>
      </c>
      <c r="C5034" t="s">
        <v>2007</v>
      </c>
      <c r="D5034">
        <v>0.82799999999999996</v>
      </c>
      <c r="E5034">
        <v>0.82799999999999996</v>
      </c>
      <c r="F5034">
        <v>0.67710000000000004</v>
      </c>
      <c r="G5034">
        <v>0.82799999999999996</v>
      </c>
      <c r="H5034">
        <v>0.67710000000000004</v>
      </c>
      <c r="I5034">
        <v>0.67710000000000004</v>
      </c>
      <c r="J5034">
        <v>0.82799999999999996</v>
      </c>
      <c r="K5034">
        <v>0.67710000000000004</v>
      </c>
      <c r="L5034">
        <v>0.67710000000000004</v>
      </c>
    </row>
    <row r="5035" spans="1:12" x14ac:dyDescent="0.45">
      <c r="A5035" t="s">
        <v>2016</v>
      </c>
      <c r="B5035">
        <v>2019</v>
      </c>
      <c r="C5035" t="s">
        <v>2006</v>
      </c>
      <c r="D5035">
        <v>0.76259999999999994</v>
      </c>
      <c r="E5035">
        <v>0.76259999999999994</v>
      </c>
      <c r="F5035">
        <v>0.76259999999999994</v>
      </c>
      <c r="G5035">
        <v>0.76259999999999994</v>
      </c>
      <c r="H5035">
        <v>0.76259999999999994</v>
      </c>
      <c r="I5035">
        <v>0.76259999999999994</v>
      </c>
      <c r="J5035">
        <v>0.76259999999999994</v>
      </c>
      <c r="K5035">
        <v>0.76259999999999994</v>
      </c>
      <c r="L5035">
        <v>0.76259999999999994</v>
      </c>
    </row>
    <row r="5036" spans="1:12" x14ac:dyDescent="0.45">
      <c r="A5036" t="s">
        <v>2016</v>
      </c>
      <c r="B5036">
        <v>2019</v>
      </c>
      <c r="C5036" t="s">
        <v>2011</v>
      </c>
      <c r="D5036">
        <v>3.9E-2</v>
      </c>
      <c r="E5036">
        <v>3.9E-2</v>
      </c>
      <c r="F5036">
        <v>3.9E-2</v>
      </c>
      <c r="G5036">
        <v>3.9E-2</v>
      </c>
      <c r="H5036">
        <v>3.9E-2</v>
      </c>
      <c r="I5036">
        <v>3.9E-2</v>
      </c>
      <c r="J5036">
        <v>3.9E-2</v>
      </c>
      <c r="K5036">
        <v>3.9E-2</v>
      </c>
      <c r="L5036">
        <v>3.9E-2</v>
      </c>
    </row>
    <row r="5037" spans="1:12" x14ac:dyDescent="0.45">
      <c r="A5037" t="s">
        <v>2016</v>
      </c>
      <c r="B5037">
        <v>2019</v>
      </c>
      <c r="C5037" t="s">
        <v>2007</v>
      </c>
      <c r="D5037">
        <v>0.1037</v>
      </c>
      <c r="E5037">
        <v>0.1037</v>
      </c>
      <c r="F5037">
        <v>8.48E-2</v>
      </c>
      <c r="G5037">
        <v>0.1037</v>
      </c>
      <c r="H5037">
        <v>8.48E-2</v>
      </c>
      <c r="I5037">
        <v>8.48E-2</v>
      </c>
      <c r="J5037">
        <v>0.1037</v>
      </c>
      <c r="K5037">
        <v>8.48E-2</v>
      </c>
      <c r="L5037">
        <v>8.48E-2</v>
      </c>
    </row>
    <row r="5038" spans="1:12" x14ac:dyDescent="0.45">
      <c r="A5038" t="s">
        <v>2016</v>
      </c>
      <c r="B5038">
        <v>2019</v>
      </c>
      <c r="C5038" t="s">
        <v>2008</v>
      </c>
      <c r="D5038">
        <v>1.0389999999999999</v>
      </c>
      <c r="E5038">
        <v>1.0103</v>
      </c>
      <c r="F5038">
        <v>0.99960000000000004</v>
      </c>
      <c r="G5038">
        <v>1.0389999999999999</v>
      </c>
      <c r="H5038">
        <v>0.97819999999999996</v>
      </c>
      <c r="I5038">
        <v>0.99960000000000004</v>
      </c>
      <c r="J5038">
        <v>1.0389999999999999</v>
      </c>
      <c r="K5038">
        <v>0.97819999999999996</v>
      </c>
      <c r="L5038">
        <v>0.97089999999999999</v>
      </c>
    </row>
    <row r="5039" spans="1:12" x14ac:dyDescent="0.45">
      <c r="A5039" t="s">
        <v>2016</v>
      </c>
      <c r="B5039">
        <v>2019</v>
      </c>
      <c r="C5039" t="s">
        <v>2005</v>
      </c>
      <c r="D5039">
        <v>3.1549999999999998</v>
      </c>
      <c r="E5039">
        <v>3.1263999999999998</v>
      </c>
      <c r="F5039">
        <v>2.9735999999999998</v>
      </c>
      <c r="G5039">
        <v>3.1549999999999998</v>
      </c>
      <c r="H5039">
        <v>2.9521999999999999</v>
      </c>
      <c r="I5039">
        <v>2.9735999999999998</v>
      </c>
      <c r="J5039">
        <v>3.1549999999999998</v>
      </c>
      <c r="K5039">
        <v>2.9521999999999999</v>
      </c>
      <c r="L5039">
        <v>2.9449999999999998</v>
      </c>
    </row>
    <row r="5040" spans="1:12" x14ac:dyDescent="0.45">
      <c r="A5040" t="s">
        <v>2016</v>
      </c>
      <c r="B5040">
        <v>2019</v>
      </c>
      <c r="C5040" t="s">
        <v>2010</v>
      </c>
      <c r="D5040">
        <v>0.1978</v>
      </c>
      <c r="E5040">
        <v>0.1978</v>
      </c>
      <c r="F5040">
        <v>7.4700000000000003E-2</v>
      </c>
      <c r="G5040">
        <v>0.1978</v>
      </c>
      <c r="H5040">
        <v>7.4700000000000003E-2</v>
      </c>
      <c r="I5040">
        <v>7.4700000000000003E-2</v>
      </c>
      <c r="J5040">
        <v>0.1978</v>
      </c>
      <c r="K5040">
        <v>7.4700000000000003E-2</v>
      </c>
      <c r="L5040">
        <v>7.4700000000000003E-2</v>
      </c>
    </row>
    <row r="5041" spans="1:12" x14ac:dyDescent="0.45">
      <c r="A5041" t="s">
        <v>2016</v>
      </c>
      <c r="B5041">
        <v>2019</v>
      </c>
      <c r="C5041" t="s">
        <v>2009</v>
      </c>
      <c r="D5041">
        <v>1.0129999999999999</v>
      </c>
      <c r="E5041">
        <v>1.0129999999999999</v>
      </c>
      <c r="F5041">
        <v>1.0129999999999999</v>
      </c>
      <c r="G5041">
        <v>1.0129999999999999</v>
      </c>
      <c r="H5041">
        <v>1.0129999999999999</v>
      </c>
      <c r="I5041">
        <v>1.0129999999999999</v>
      </c>
      <c r="J5041">
        <v>1.0129999999999999</v>
      </c>
      <c r="K5041">
        <v>1.0129999999999999</v>
      </c>
      <c r="L5041">
        <v>1.0129999999999999</v>
      </c>
    </row>
    <row r="5042" spans="1:12" x14ac:dyDescent="0.45">
      <c r="A5042" t="s">
        <v>2017</v>
      </c>
      <c r="B5042">
        <v>2019</v>
      </c>
      <c r="C5042" t="s">
        <v>2009</v>
      </c>
      <c r="D5042">
        <v>0.62760000000000005</v>
      </c>
      <c r="E5042">
        <v>0.62760000000000005</v>
      </c>
      <c r="F5042">
        <v>0.62760000000000005</v>
      </c>
      <c r="G5042">
        <v>0.62760000000000005</v>
      </c>
      <c r="H5042">
        <v>0.62760000000000005</v>
      </c>
      <c r="I5042">
        <v>0.62760000000000005</v>
      </c>
      <c r="J5042">
        <v>0.62760000000000005</v>
      </c>
      <c r="K5042">
        <v>0.62760000000000005</v>
      </c>
      <c r="L5042">
        <v>0.62760000000000005</v>
      </c>
    </row>
    <row r="5043" spans="1:12" x14ac:dyDescent="0.45">
      <c r="A5043" t="s">
        <v>2017</v>
      </c>
      <c r="B5043">
        <v>2019</v>
      </c>
      <c r="C5043" t="s">
        <v>2008</v>
      </c>
      <c r="D5043">
        <v>0.72870000000000001</v>
      </c>
      <c r="E5043">
        <v>0.70860000000000001</v>
      </c>
      <c r="F5043">
        <v>0.70099999999999996</v>
      </c>
      <c r="G5043">
        <v>0.72870000000000001</v>
      </c>
      <c r="H5043">
        <v>0.68600000000000005</v>
      </c>
      <c r="I5043">
        <v>0.70099999999999996</v>
      </c>
      <c r="J5043">
        <v>0.72870000000000001</v>
      </c>
      <c r="K5043">
        <v>0.68600000000000005</v>
      </c>
      <c r="L5043">
        <v>0.68100000000000005</v>
      </c>
    </row>
    <row r="5044" spans="1:12" x14ac:dyDescent="0.45">
      <c r="A5044" t="s">
        <v>2017</v>
      </c>
      <c r="B5044">
        <v>2019</v>
      </c>
      <c r="C5044" t="s">
        <v>2007</v>
      </c>
      <c r="D5044">
        <v>7.2700000000000001E-2</v>
      </c>
      <c r="E5044">
        <v>7.2700000000000001E-2</v>
      </c>
      <c r="F5044">
        <v>5.9499999999999997E-2</v>
      </c>
      <c r="G5044">
        <v>7.2700000000000001E-2</v>
      </c>
      <c r="H5044">
        <v>5.9499999999999997E-2</v>
      </c>
      <c r="I5044">
        <v>5.9499999999999997E-2</v>
      </c>
      <c r="J5044">
        <v>7.2700000000000001E-2</v>
      </c>
      <c r="K5044">
        <v>5.9499999999999997E-2</v>
      </c>
      <c r="L5044">
        <v>5.9499999999999997E-2</v>
      </c>
    </row>
    <row r="5045" spans="1:12" x14ac:dyDescent="0.45">
      <c r="A5045" t="s">
        <v>2017</v>
      </c>
      <c r="B5045">
        <v>2019</v>
      </c>
      <c r="C5045" t="s">
        <v>2011</v>
      </c>
      <c r="D5045">
        <v>2.7300000000000001E-2</v>
      </c>
      <c r="E5045">
        <v>2.7300000000000001E-2</v>
      </c>
      <c r="F5045">
        <v>2.7300000000000001E-2</v>
      </c>
      <c r="G5045">
        <v>2.7300000000000001E-2</v>
      </c>
      <c r="H5045">
        <v>2.7300000000000001E-2</v>
      </c>
      <c r="I5045">
        <v>2.7300000000000001E-2</v>
      </c>
      <c r="J5045">
        <v>2.7300000000000001E-2</v>
      </c>
      <c r="K5045">
        <v>2.7300000000000001E-2</v>
      </c>
      <c r="L5045">
        <v>2.7300000000000001E-2</v>
      </c>
    </row>
    <row r="5046" spans="1:12" x14ac:dyDescent="0.45">
      <c r="A5046" t="s">
        <v>2017</v>
      </c>
      <c r="B5046">
        <v>2019</v>
      </c>
      <c r="C5046" t="s">
        <v>2010</v>
      </c>
      <c r="D5046">
        <v>0.13869999999999999</v>
      </c>
      <c r="E5046">
        <v>0.13869999999999999</v>
      </c>
      <c r="F5046">
        <v>5.2400000000000002E-2</v>
      </c>
      <c r="G5046">
        <v>0.13869999999999999</v>
      </c>
      <c r="H5046">
        <v>5.2400000000000002E-2</v>
      </c>
      <c r="I5046">
        <v>5.2400000000000002E-2</v>
      </c>
      <c r="J5046">
        <v>0.13869999999999999</v>
      </c>
      <c r="K5046">
        <v>5.2400000000000002E-2</v>
      </c>
      <c r="L5046">
        <v>5.2400000000000002E-2</v>
      </c>
    </row>
    <row r="5047" spans="1:12" x14ac:dyDescent="0.45">
      <c r="A5047" t="s">
        <v>2017</v>
      </c>
      <c r="B5047">
        <v>2019</v>
      </c>
      <c r="C5047" t="s">
        <v>2005</v>
      </c>
      <c r="D5047">
        <v>2.1006</v>
      </c>
      <c r="E5047">
        <v>2.0804999999999998</v>
      </c>
      <c r="F5047">
        <v>1.9733000000000001</v>
      </c>
      <c r="G5047">
        <v>2.1006</v>
      </c>
      <c r="H5047">
        <v>1.9582999999999999</v>
      </c>
      <c r="I5047">
        <v>1.9733000000000001</v>
      </c>
      <c r="J5047">
        <v>2.1006</v>
      </c>
      <c r="K5047">
        <v>1.9582999999999999</v>
      </c>
      <c r="L5047">
        <v>1.9533</v>
      </c>
    </row>
    <row r="5048" spans="1:12" x14ac:dyDescent="0.45">
      <c r="A5048" t="s">
        <v>2017</v>
      </c>
      <c r="B5048">
        <v>2019</v>
      </c>
      <c r="C5048" t="s">
        <v>2006</v>
      </c>
      <c r="D5048">
        <v>0.50549999999999995</v>
      </c>
      <c r="E5048">
        <v>0.50549999999999995</v>
      </c>
      <c r="F5048">
        <v>0.50549999999999995</v>
      </c>
      <c r="G5048">
        <v>0.50549999999999995</v>
      </c>
      <c r="H5048">
        <v>0.50549999999999995</v>
      </c>
      <c r="I5048">
        <v>0.50549999999999995</v>
      </c>
      <c r="J5048">
        <v>0.50549999999999995</v>
      </c>
      <c r="K5048">
        <v>0.50549999999999995</v>
      </c>
      <c r="L5048">
        <v>0.50549999999999995</v>
      </c>
    </row>
    <row r="5049" spans="1:12" x14ac:dyDescent="0.45">
      <c r="A5049" t="s">
        <v>2018</v>
      </c>
      <c r="B5049">
        <v>2019</v>
      </c>
      <c r="C5049" t="s">
        <v>2005</v>
      </c>
      <c r="D5049">
        <v>0.6109</v>
      </c>
      <c r="E5049">
        <v>0.60570000000000002</v>
      </c>
      <c r="F5049">
        <v>0.57779999999999998</v>
      </c>
      <c r="G5049">
        <v>0.6109</v>
      </c>
      <c r="H5049">
        <v>0.57389999999999997</v>
      </c>
      <c r="I5049">
        <v>0.57779999999999998</v>
      </c>
      <c r="J5049">
        <v>0.6109</v>
      </c>
      <c r="K5049">
        <v>0.57389999999999997</v>
      </c>
      <c r="L5049">
        <v>0.57250000000000001</v>
      </c>
    </row>
    <row r="5050" spans="1:12" x14ac:dyDescent="0.45">
      <c r="A5050" t="s">
        <v>2018</v>
      </c>
      <c r="B5050">
        <v>2019</v>
      </c>
      <c r="C5050" t="s">
        <v>2008</v>
      </c>
      <c r="D5050">
        <v>0.19</v>
      </c>
      <c r="E5050">
        <v>0.1847</v>
      </c>
      <c r="F5050">
        <v>0.18279999999999999</v>
      </c>
      <c r="G5050">
        <v>0.19</v>
      </c>
      <c r="H5050">
        <v>0.1789</v>
      </c>
      <c r="I5050">
        <v>0.18279999999999999</v>
      </c>
      <c r="J5050">
        <v>0.19</v>
      </c>
      <c r="K5050">
        <v>0.1789</v>
      </c>
      <c r="L5050">
        <v>0.17749999999999999</v>
      </c>
    </row>
    <row r="5051" spans="1:12" x14ac:dyDescent="0.45">
      <c r="A5051" t="s">
        <v>2018</v>
      </c>
      <c r="B5051">
        <v>2019</v>
      </c>
      <c r="C5051" t="s">
        <v>2010</v>
      </c>
      <c r="D5051">
        <v>3.6200000000000003E-2</v>
      </c>
      <c r="E5051">
        <v>3.6200000000000003E-2</v>
      </c>
      <c r="F5051">
        <v>1.37E-2</v>
      </c>
      <c r="G5051">
        <v>3.6200000000000003E-2</v>
      </c>
      <c r="H5051">
        <v>1.37E-2</v>
      </c>
      <c r="I5051">
        <v>1.37E-2</v>
      </c>
      <c r="J5051">
        <v>3.6200000000000003E-2</v>
      </c>
      <c r="K5051">
        <v>1.37E-2</v>
      </c>
      <c r="L5051">
        <v>1.37E-2</v>
      </c>
    </row>
    <row r="5052" spans="1:12" x14ac:dyDescent="0.45">
      <c r="A5052" t="s">
        <v>2018</v>
      </c>
      <c r="B5052">
        <v>2019</v>
      </c>
      <c r="C5052" t="s">
        <v>2007</v>
      </c>
      <c r="D5052">
        <v>1.9E-2</v>
      </c>
      <c r="E5052">
        <v>1.9E-2</v>
      </c>
      <c r="F5052">
        <v>1.55E-2</v>
      </c>
      <c r="G5052">
        <v>1.9E-2</v>
      </c>
      <c r="H5052">
        <v>1.55E-2</v>
      </c>
      <c r="I5052">
        <v>1.55E-2</v>
      </c>
      <c r="J5052">
        <v>1.9E-2</v>
      </c>
      <c r="K5052">
        <v>1.55E-2</v>
      </c>
      <c r="L5052">
        <v>1.55E-2</v>
      </c>
    </row>
    <row r="5053" spans="1:12" x14ac:dyDescent="0.45">
      <c r="A5053" t="s">
        <v>2018</v>
      </c>
      <c r="B5053">
        <v>2019</v>
      </c>
      <c r="C5053" t="s">
        <v>2009</v>
      </c>
      <c r="D5053">
        <v>0.2122</v>
      </c>
      <c r="E5053">
        <v>0.2122</v>
      </c>
      <c r="F5053">
        <v>0.2122</v>
      </c>
      <c r="G5053">
        <v>0.2122</v>
      </c>
      <c r="H5053">
        <v>0.2122</v>
      </c>
      <c r="I5053">
        <v>0.2122</v>
      </c>
      <c r="J5053">
        <v>0.2122</v>
      </c>
      <c r="K5053">
        <v>0.2122</v>
      </c>
      <c r="L5053">
        <v>0.2122</v>
      </c>
    </row>
    <row r="5054" spans="1:12" x14ac:dyDescent="0.45">
      <c r="A5054" t="s">
        <v>2018</v>
      </c>
      <c r="B5054">
        <v>2019</v>
      </c>
      <c r="C5054" t="s">
        <v>2006</v>
      </c>
      <c r="D5054">
        <v>0.14649999999999999</v>
      </c>
      <c r="E5054">
        <v>0.14649999999999999</v>
      </c>
      <c r="F5054">
        <v>0.14649999999999999</v>
      </c>
      <c r="G5054">
        <v>0.14649999999999999</v>
      </c>
      <c r="H5054">
        <v>0.14649999999999999</v>
      </c>
      <c r="I5054">
        <v>0.14649999999999999</v>
      </c>
      <c r="J5054">
        <v>0.14649999999999999</v>
      </c>
      <c r="K5054">
        <v>0.14649999999999999</v>
      </c>
      <c r="L5054">
        <v>0.14649999999999999</v>
      </c>
    </row>
    <row r="5055" spans="1:12" x14ac:dyDescent="0.45">
      <c r="A5055" t="s">
        <v>2018</v>
      </c>
      <c r="B5055">
        <v>2019</v>
      </c>
      <c r="C5055" t="s">
        <v>2011</v>
      </c>
      <c r="D5055">
        <v>7.1000000000000004E-3</v>
      </c>
      <c r="E5055">
        <v>7.1000000000000004E-3</v>
      </c>
      <c r="F5055">
        <v>7.1000000000000004E-3</v>
      </c>
      <c r="G5055">
        <v>7.1000000000000004E-3</v>
      </c>
      <c r="H5055">
        <v>7.1000000000000004E-3</v>
      </c>
      <c r="I5055">
        <v>7.1000000000000004E-3</v>
      </c>
      <c r="J5055">
        <v>7.1000000000000004E-3</v>
      </c>
      <c r="K5055">
        <v>7.1000000000000004E-3</v>
      </c>
      <c r="L5055">
        <v>7.1000000000000004E-3</v>
      </c>
    </row>
    <row r="5056" spans="1:12" x14ac:dyDescent="0.45">
      <c r="A5056" t="s">
        <v>2019</v>
      </c>
      <c r="B5056">
        <v>2019</v>
      </c>
      <c r="C5056" t="s">
        <v>2006</v>
      </c>
      <c r="D5056">
        <v>3.2206000000000001</v>
      </c>
      <c r="E5056">
        <v>3.2206000000000001</v>
      </c>
      <c r="F5056">
        <v>3.2206000000000001</v>
      </c>
      <c r="G5056">
        <v>3.2206000000000001</v>
      </c>
      <c r="H5056">
        <v>3.2206000000000001</v>
      </c>
      <c r="I5056">
        <v>3.2206000000000001</v>
      </c>
      <c r="J5056">
        <v>3.2206000000000001</v>
      </c>
      <c r="K5056">
        <v>3.2206000000000001</v>
      </c>
      <c r="L5056">
        <v>3.2206000000000001</v>
      </c>
    </row>
    <row r="5057" spans="1:12" x14ac:dyDescent="0.45">
      <c r="A5057" t="s">
        <v>2019</v>
      </c>
      <c r="B5057">
        <v>2019</v>
      </c>
      <c r="C5057" t="s">
        <v>2005</v>
      </c>
      <c r="D5057">
        <v>14.1464</v>
      </c>
      <c r="E5057">
        <v>14.020799999999999</v>
      </c>
      <c r="F5057">
        <v>13.3508</v>
      </c>
      <c r="G5057">
        <v>14.1464</v>
      </c>
      <c r="H5057">
        <v>13.2569</v>
      </c>
      <c r="I5057">
        <v>13.3508</v>
      </c>
      <c r="J5057">
        <v>14.1464</v>
      </c>
      <c r="K5057">
        <v>13.2569</v>
      </c>
      <c r="L5057">
        <v>13.225199999999999</v>
      </c>
    </row>
    <row r="5058" spans="1:12" x14ac:dyDescent="0.45">
      <c r="A5058" t="s">
        <v>2019</v>
      </c>
      <c r="B5058">
        <v>2019</v>
      </c>
      <c r="C5058" t="s">
        <v>2011</v>
      </c>
      <c r="D5058">
        <v>0.17100000000000001</v>
      </c>
      <c r="E5058">
        <v>0.17100000000000001</v>
      </c>
      <c r="F5058">
        <v>0.17100000000000001</v>
      </c>
      <c r="G5058">
        <v>0.17100000000000001</v>
      </c>
      <c r="H5058">
        <v>0.17100000000000001</v>
      </c>
      <c r="I5058">
        <v>0.17100000000000001</v>
      </c>
      <c r="J5058">
        <v>0.17100000000000001</v>
      </c>
      <c r="K5058">
        <v>0.17100000000000001</v>
      </c>
      <c r="L5058">
        <v>0.17100000000000001</v>
      </c>
    </row>
    <row r="5059" spans="1:12" x14ac:dyDescent="0.45">
      <c r="A5059" t="s">
        <v>2019</v>
      </c>
      <c r="B5059">
        <v>2019</v>
      </c>
      <c r="C5059" t="s">
        <v>2008</v>
      </c>
      <c r="D5059">
        <v>4.5563000000000002</v>
      </c>
      <c r="E5059">
        <v>4.4306999999999999</v>
      </c>
      <c r="F5059">
        <v>4.3834999999999997</v>
      </c>
      <c r="G5059">
        <v>4.5563000000000002</v>
      </c>
      <c r="H5059">
        <v>4.2896000000000001</v>
      </c>
      <c r="I5059">
        <v>4.3834999999999997</v>
      </c>
      <c r="J5059">
        <v>4.5563000000000002</v>
      </c>
      <c r="K5059">
        <v>4.2896000000000001</v>
      </c>
      <c r="L5059">
        <v>4.2577999999999996</v>
      </c>
    </row>
    <row r="5060" spans="1:12" x14ac:dyDescent="0.45">
      <c r="A5060" t="s">
        <v>2019</v>
      </c>
      <c r="B5060">
        <v>2019</v>
      </c>
      <c r="C5060" t="s">
        <v>2007</v>
      </c>
      <c r="D5060">
        <v>0.4546</v>
      </c>
      <c r="E5060">
        <v>0.4546</v>
      </c>
      <c r="F5060">
        <v>0.37169999999999997</v>
      </c>
      <c r="G5060">
        <v>0.4546</v>
      </c>
      <c r="H5060">
        <v>0.37169999999999997</v>
      </c>
      <c r="I5060">
        <v>0.37169999999999997</v>
      </c>
      <c r="J5060">
        <v>0.4546</v>
      </c>
      <c r="K5060">
        <v>0.37169999999999997</v>
      </c>
      <c r="L5060">
        <v>0.37169999999999997</v>
      </c>
    </row>
    <row r="5061" spans="1:12" x14ac:dyDescent="0.45">
      <c r="A5061" t="s">
        <v>2019</v>
      </c>
      <c r="B5061">
        <v>2019</v>
      </c>
      <c r="C5061" t="s">
        <v>2010</v>
      </c>
      <c r="D5061">
        <v>0.86739999999999995</v>
      </c>
      <c r="E5061">
        <v>0.86739999999999995</v>
      </c>
      <c r="F5061">
        <v>0.32750000000000001</v>
      </c>
      <c r="G5061">
        <v>0.86739999999999995</v>
      </c>
      <c r="H5061">
        <v>0.32750000000000001</v>
      </c>
      <c r="I5061">
        <v>0.32750000000000001</v>
      </c>
      <c r="J5061">
        <v>0.86739999999999995</v>
      </c>
      <c r="K5061">
        <v>0.32750000000000001</v>
      </c>
      <c r="L5061">
        <v>0.32750000000000001</v>
      </c>
    </row>
    <row r="5062" spans="1:12" x14ac:dyDescent="0.45">
      <c r="A5062" t="s">
        <v>2019</v>
      </c>
      <c r="B5062">
        <v>2019</v>
      </c>
      <c r="C5062" t="s">
        <v>2009</v>
      </c>
      <c r="D5062">
        <v>4.8765000000000001</v>
      </c>
      <c r="E5062">
        <v>4.8765000000000001</v>
      </c>
      <c r="F5062">
        <v>4.8765000000000001</v>
      </c>
      <c r="G5062">
        <v>4.8765000000000001</v>
      </c>
      <c r="H5062">
        <v>4.8765000000000001</v>
      </c>
      <c r="I5062">
        <v>4.8765000000000001</v>
      </c>
      <c r="J5062">
        <v>4.8765000000000001</v>
      </c>
      <c r="K5062">
        <v>4.8765000000000001</v>
      </c>
      <c r="L5062">
        <v>4.8765000000000001</v>
      </c>
    </row>
    <row r="5063" spans="1:12" x14ac:dyDescent="0.45">
      <c r="A5063" t="s">
        <v>2020</v>
      </c>
      <c r="B5063">
        <v>2019</v>
      </c>
      <c r="C5063" t="s">
        <v>2009</v>
      </c>
      <c r="D5063">
        <v>2.2185000000000001</v>
      </c>
      <c r="E5063">
        <v>2.2185000000000001</v>
      </c>
      <c r="F5063">
        <v>2.2185000000000001</v>
      </c>
      <c r="G5063">
        <v>2.2185000000000001</v>
      </c>
      <c r="H5063">
        <v>2.2185000000000001</v>
      </c>
      <c r="I5063">
        <v>2.2185000000000001</v>
      </c>
      <c r="J5063">
        <v>2.2185000000000001</v>
      </c>
      <c r="K5063">
        <v>2.2185000000000001</v>
      </c>
      <c r="L5063">
        <v>2.2185000000000001</v>
      </c>
    </row>
    <row r="5064" spans="1:12" x14ac:dyDescent="0.45">
      <c r="A5064" t="s">
        <v>2020</v>
      </c>
      <c r="B5064">
        <v>2019</v>
      </c>
      <c r="C5064" t="s">
        <v>2010</v>
      </c>
      <c r="D5064">
        <v>0.40539999999999998</v>
      </c>
      <c r="E5064">
        <v>0.40539999999999998</v>
      </c>
      <c r="F5064">
        <v>0.15310000000000001</v>
      </c>
      <c r="G5064">
        <v>0.40539999999999998</v>
      </c>
      <c r="H5064">
        <v>0.15310000000000001</v>
      </c>
      <c r="I5064">
        <v>0.15310000000000001</v>
      </c>
      <c r="J5064">
        <v>0.40539999999999998</v>
      </c>
      <c r="K5064">
        <v>0.15310000000000001</v>
      </c>
      <c r="L5064">
        <v>0.15310000000000001</v>
      </c>
    </row>
    <row r="5065" spans="1:12" x14ac:dyDescent="0.45">
      <c r="A5065" t="s">
        <v>2020</v>
      </c>
      <c r="B5065">
        <v>2019</v>
      </c>
      <c r="C5065" t="s">
        <v>2011</v>
      </c>
      <c r="D5065">
        <v>7.9899999999999999E-2</v>
      </c>
      <c r="E5065">
        <v>7.9899999999999999E-2</v>
      </c>
      <c r="F5065">
        <v>7.9899999999999999E-2</v>
      </c>
      <c r="G5065">
        <v>7.9899999999999999E-2</v>
      </c>
      <c r="H5065">
        <v>7.9899999999999999E-2</v>
      </c>
      <c r="I5065">
        <v>7.9899999999999999E-2</v>
      </c>
      <c r="J5065">
        <v>7.9899999999999999E-2</v>
      </c>
      <c r="K5065">
        <v>7.9899999999999999E-2</v>
      </c>
      <c r="L5065">
        <v>7.9899999999999999E-2</v>
      </c>
    </row>
    <row r="5066" spans="1:12" x14ac:dyDescent="0.45">
      <c r="A5066" t="s">
        <v>2020</v>
      </c>
      <c r="B5066">
        <v>2019</v>
      </c>
      <c r="C5066" t="s">
        <v>2008</v>
      </c>
      <c r="D5066">
        <v>2.1294</v>
      </c>
      <c r="E5066">
        <v>2.0707</v>
      </c>
      <c r="F5066">
        <v>2.0486</v>
      </c>
      <c r="G5066">
        <v>2.1294</v>
      </c>
      <c r="H5066">
        <v>2.0047000000000001</v>
      </c>
      <c r="I5066">
        <v>2.0486</v>
      </c>
      <c r="J5066">
        <v>2.1294</v>
      </c>
      <c r="K5066">
        <v>2.0047000000000001</v>
      </c>
      <c r="L5066">
        <v>1.9899</v>
      </c>
    </row>
    <row r="5067" spans="1:12" x14ac:dyDescent="0.45">
      <c r="A5067" t="s">
        <v>2020</v>
      </c>
      <c r="B5067">
        <v>2019</v>
      </c>
      <c r="C5067" t="s">
        <v>2005</v>
      </c>
      <c r="D5067">
        <v>6.7527999999999997</v>
      </c>
      <c r="E5067">
        <v>6.694</v>
      </c>
      <c r="F5067">
        <v>6.3808999999999996</v>
      </c>
      <c r="G5067">
        <v>6.7527999999999997</v>
      </c>
      <c r="H5067">
        <v>6.3371000000000004</v>
      </c>
      <c r="I5067">
        <v>6.3808999999999996</v>
      </c>
      <c r="J5067">
        <v>6.7527999999999997</v>
      </c>
      <c r="K5067">
        <v>6.3371000000000004</v>
      </c>
      <c r="L5067">
        <v>6.3221999999999996</v>
      </c>
    </row>
    <row r="5068" spans="1:12" x14ac:dyDescent="0.45">
      <c r="A5068" t="s">
        <v>2020</v>
      </c>
      <c r="B5068">
        <v>2019</v>
      </c>
      <c r="C5068" t="s">
        <v>2007</v>
      </c>
      <c r="D5068">
        <v>0.21249999999999999</v>
      </c>
      <c r="E5068">
        <v>0.21249999999999999</v>
      </c>
      <c r="F5068">
        <v>0.17369999999999999</v>
      </c>
      <c r="G5068">
        <v>0.21249999999999999</v>
      </c>
      <c r="H5068">
        <v>0.17369999999999999</v>
      </c>
      <c r="I5068">
        <v>0.17369999999999999</v>
      </c>
      <c r="J5068">
        <v>0.21249999999999999</v>
      </c>
      <c r="K5068">
        <v>0.17369999999999999</v>
      </c>
      <c r="L5068">
        <v>0.17369999999999999</v>
      </c>
    </row>
    <row r="5069" spans="1:12" x14ac:dyDescent="0.45">
      <c r="A5069" t="s">
        <v>2020</v>
      </c>
      <c r="B5069">
        <v>2019</v>
      </c>
      <c r="C5069" t="s">
        <v>2006</v>
      </c>
      <c r="D5069">
        <v>1.7071000000000001</v>
      </c>
      <c r="E5069">
        <v>1.7071000000000001</v>
      </c>
      <c r="F5069">
        <v>1.7071000000000001</v>
      </c>
      <c r="G5069">
        <v>1.7071000000000001</v>
      </c>
      <c r="H5069">
        <v>1.7071000000000001</v>
      </c>
      <c r="I5069">
        <v>1.7071000000000001</v>
      </c>
      <c r="J5069">
        <v>1.7071000000000001</v>
      </c>
      <c r="K5069">
        <v>1.7071000000000001</v>
      </c>
      <c r="L5069">
        <v>1.7071000000000001</v>
      </c>
    </row>
    <row r="5070" spans="1:12" x14ac:dyDescent="0.45">
      <c r="A5070" t="s">
        <v>2021</v>
      </c>
      <c r="B5070">
        <v>2019</v>
      </c>
      <c r="C5070" t="s">
        <v>2011</v>
      </c>
      <c r="D5070">
        <v>1.0500000000000001E-2</v>
      </c>
      <c r="E5070">
        <v>1.0500000000000001E-2</v>
      </c>
      <c r="F5070">
        <v>1.0500000000000001E-2</v>
      </c>
      <c r="G5070">
        <v>1.0500000000000001E-2</v>
      </c>
      <c r="H5070">
        <v>1.0500000000000001E-2</v>
      </c>
      <c r="I5070">
        <v>1.0500000000000001E-2</v>
      </c>
      <c r="J5070">
        <v>1.0500000000000001E-2</v>
      </c>
      <c r="K5070">
        <v>1.0500000000000001E-2</v>
      </c>
      <c r="L5070">
        <v>1.0500000000000001E-2</v>
      </c>
    </row>
    <row r="5071" spans="1:12" x14ac:dyDescent="0.45">
      <c r="A5071" t="s">
        <v>2021</v>
      </c>
      <c r="B5071">
        <v>2019</v>
      </c>
      <c r="C5071" t="s">
        <v>2007</v>
      </c>
      <c r="D5071">
        <v>2.7900000000000001E-2</v>
      </c>
      <c r="E5071">
        <v>2.7900000000000001E-2</v>
      </c>
      <c r="F5071">
        <v>2.2800000000000001E-2</v>
      </c>
      <c r="G5071">
        <v>2.7900000000000001E-2</v>
      </c>
      <c r="H5071">
        <v>2.2800000000000001E-2</v>
      </c>
      <c r="I5071">
        <v>2.2800000000000001E-2</v>
      </c>
      <c r="J5071">
        <v>2.7900000000000001E-2</v>
      </c>
      <c r="K5071">
        <v>2.2800000000000001E-2</v>
      </c>
      <c r="L5071">
        <v>2.2800000000000001E-2</v>
      </c>
    </row>
    <row r="5072" spans="1:12" x14ac:dyDescent="0.45">
      <c r="A5072" t="s">
        <v>2021</v>
      </c>
      <c r="B5072">
        <v>2019</v>
      </c>
      <c r="C5072" t="s">
        <v>2009</v>
      </c>
      <c r="D5072">
        <v>0.24809999999999999</v>
      </c>
      <c r="E5072">
        <v>0.24809999999999999</v>
      </c>
      <c r="F5072">
        <v>0.24809999999999999</v>
      </c>
      <c r="G5072">
        <v>0.24809999999999999</v>
      </c>
      <c r="H5072">
        <v>0.24809999999999999</v>
      </c>
      <c r="I5072">
        <v>0.24809999999999999</v>
      </c>
      <c r="J5072">
        <v>0.24809999999999999</v>
      </c>
      <c r="K5072">
        <v>0.24809999999999999</v>
      </c>
      <c r="L5072">
        <v>0.24809999999999999</v>
      </c>
    </row>
    <row r="5073" spans="1:12" x14ac:dyDescent="0.45">
      <c r="A5073" t="s">
        <v>2021</v>
      </c>
      <c r="B5073">
        <v>2019</v>
      </c>
      <c r="C5073" t="s">
        <v>2010</v>
      </c>
      <c r="D5073">
        <v>5.3199999999999997E-2</v>
      </c>
      <c r="E5073">
        <v>5.3199999999999997E-2</v>
      </c>
      <c r="F5073">
        <v>2.01E-2</v>
      </c>
      <c r="G5073">
        <v>5.3199999999999997E-2</v>
      </c>
      <c r="H5073">
        <v>2.01E-2</v>
      </c>
      <c r="I5073">
        <v>2.01E-2</v>
      </c>
      <c r="J5073">
        <v>5.3199999999999997E-2</v>
      </c>
      <c r="K5073">
        <v>2.01E-2</v>
      </c>
      <c r="L5073">
        <v>2.01E-2</v>
      </c>
    </row>
    <row r="5074" spans="1:12" x14ac:dyDescent="0.45">
      <c r="A5074" t="s">
        <v>2021</v>
      </c>
      <c r="B5074">
        <v>2019</v>
      </c>
      <c r="C5074" t="s">
        <v>2008</v>
      </c>
      <c r="D5074">
        <v>0.27950000000000003</v>
      </c>
      <c r="E5074">
        <v>0.27179999999999999</v>
      </c>
      <c r="F5074">
        <v>0.26889999999999997</v>
      </c>
      <c r="G5074">
        <v>0.27950000000000003</v>
      </c>
      <c r="H5074">
        <v>0.2631</v>
      </c>
      <c r="I5074">
        <v>0.26889999999999997</v>
      </c>
      <c r="J5074">
        <v>0.27950000000000003</v>
      </c>
      <c r="K5074">
        <v>0.2631</v>
      </c>
      <c r="L5074">
        <v>0.26119999999999999</v>
      </c>
    </row>
    <row r="5075" spans="1:12" x14ac:dyDescent="0.45">
      <c r="A5075" t="s">
        <v>2021</v>
      </c>
      <c r="B5075">
        <v>2019</v>
      </c>
      <c r="C5075" t="s">
        <v>2005</v>
      </c>
      <c r="D5075">
        <v>0.79690000000000005</v>
      </c>
      <c r="E5075">
        <v>0.78910000000000002</v>
      </c>
      <c r="F5075">
        <v>0.748</v>
      </c>
      <c r="G5075">
        <v>0.79690000000000005</v>
      </c>
      <c r="H5075">
        <v>0.74229999999999996</v>
      </c>
      <c r="I5075">
        <v>0.748</v>
      </c>
      <c r="J5075">
        <v>0.79690000000000005</v>
      </c>
      <c r="K5075">
        <v>0.74229999999999996</v>
      </c>
      <c r="L5075">
        <v>0.74029999999999996</v>
      </c>
    </row>
    <row r="5076" spans="1:12" x14ac:dyDescent="0.45">
      <c r="A5076" t="s">
        <v>2021</v>
      </c>
      <c r="B5076">
        <v>2019</v>
      </c>
      <c r="C5076" t="s">
        <v>2006</v>
      </c>
      <c r="D5076">
        <v>0.1777</v>
      </c>
      <c r="E5076">
        <v>0.1777</v>
      </c>
      <c r="F5076">
        <v>0.1777</v>
      </c>
      <c r="G5076">
        <v>0.1777</v>
      </c>
      <c r="H5076">
        <v>0.1777</v>
      </c>
      <c r="I5076">
        <v>0.1777</v>
      </c>
      <c r="J5076">
        <v>0.1777</v>
      </c>
      <c r="K5076">
        <v>0.1777</v>
      </c>
      <c r="L5076">
        <v>0.1777</v>
      </c>
    </row>
    <row r="5077" spans="1:12" x14ac:dyDescent="0.45">
      <c r="A5077" t="s">
        <v>2022</v>
      </c>
      <c r="B5077">
        <v>2019</v>
      </c>
      <c r="C5077" t="s">
        <v>2010</v>
      </c>
      <c r="D5077">
        <v>6.5000000000000002E-2</v>
      </c>
      <c r="E5077">
        <v>6.5000000000000002E-2</v>
      </c>
      <c r="F5077">
        <v>2.4500000000000001E-2</v>
      </c>
      <c r="G5077">
        <v>6.5000000000000002E-2</v>
      </c>
      <c r="H5077">
        <v>2.4500000000000001E-2</v>
      </c>
      <c r="I5077">
        <v>2.4500000000000001E-2</v>
      </c>
      <c r="J5077">
        <v>6.5000000000000002E-2</v>
      </c>
      <c r="K5077">
        <v>2.4500000000000001E-2</v>
      </c>
      <c r="L5077">
        <v>2.4500000000000001E-2</v>
      </c>
    </row>
    <row r="5078" spans="1:12" x14ac:dyDescent="0.45">
      <c r="A5078" t="s">
        <v>2022</v>
      </c>
      <c r="B5078">
        <v>2019</v>
      </c>
      <c r="C5078" t="s">
        <v>2011</v>
      </c>
      <c r="D5078">
        <v>1.2800000000000001E-2</v>
      </c>
      <c r="E5078">
        <v>1.2800000000000001E-2</v>
      </c>
      <c r="F5078">
        <v>1.2800000000000001E-2</v>
      </c>
      <c r="G5078">
        <v>1.2800000000000001E-2</v>
      </c>
      <c r="H5078">
        <v>1.2800000000000001E-2</v>
      </c>
      <c r="I5078">
        <v>1.2800000000000001E-2</v>
      </c>
      <c r="J5078">
        <v>1.2800000000000001E-2</v>
      </c>
      <c r="K5078">
        <v>1.2800000000000001E-2</v>
      </c>
      <c r="L5078">
        <v>1.2800000000000001E-2</v>
      </c>
    </row>
    <row r="5079" spans="1:12" x14ac:dyDescent="0.45">
      <c r="A5079" t="s">
        <v>2022</v>
      </c>
      <c r="B5079">
        <v>2019</v>
      </c>
      <c r="C5079" t="s">
        <v>2008</v>
      </c>
      <c r="D5079">
        <v>0.34139999999999998</v>
      </c>
      <c r="E5079">
        <v>0.33200000000000002</v>
      </c>
      <c r="F5079">
        <v>0.32850000000000001</v>
      </c>
      <c r="G5079">
        <v>0.34139999999999998</v>
      </c>
      <c r="H5079">
        <v>0.32140000000000002</v>
      </c>
      <c r="I5079">
        <v>0.32850000000000001</v>
      </c>
      <c r="J5079">
        <v>0.34139999999999998</v>
      </c>
      <c r="K5079">
        <v>0.32140000000000002</v>
      </c>
      <c r="L5079">
        <v>0.31900000000000001</v>
      </c>
    </row>
    <row r="5080" spans="1:12" x14ac:dyDescent="0.45">
      <c r="A5080" t="s">
        <v>2022</v>
      </c>
      <c r="B5080">
        <v>2019</v>
      </c>
      <c r="C5080" t="s">
        <v>2005</v>
      </c>
      <c r="D5080">
        <v>1.0238</v>
      </c>
      <c r="E5080">
        <v>1.0144</v>
      </c>
      <c r="F5080">
        <v>0.96419999999999995</v>
      </c>
      <c r="G5080">
        <v>1.0238</v>
      </c>
      <c r="H5080">
        <v>0.95720000000000005</v>
      </c>
      <c r="I5080">
        <v>0.96419999999999995</v>
      </c>
      <c r="J5080">
        <v>1.0238</v>
      </c>
      <c r="K5080">
        <v>0.95720000000000005</v>
      </c>
      <c r="L5080">
        <v>0.95479999999999998</v>
      </c>
    </row>
    <row r="5081" spans="1:12" x14ac:dyDescent="0.45">
      <c r="A5081" t="s">
        <v>2022</v>
      </c>
      <c r="B5081">
        <v>2019</v>
      </c>
      <c r="C5081" t="s">
        <v>2006</v>
      </c>
      <c r="D5081">
        <v>0.25069999999999998</v>
      </c>
      <c r="E5081">
        <v>0.25069999999999998</v>
      </c>
      <c r="F5081">
        <v>0.25069999999999998</v>
      </c>
      <c r="G5081">
        <v>0.25069999999999998</v>
      </c>
      <c r="H5081">
        <v>0.25069999999999998</v>
      </c>
      <c r="I5081">
        <v>0.25069999999999998</v>
      </c>
      <c r="J5081">
        <v>0.25069999999999998</v>
      </c>
      <c r="K5081">
        <v>0.25069999999999998</v>
      </c>
      <c r="L5081">
        <v>0.25069999999999998</v>
      </c>
    </row>
    <row r="5082" spans="1:12" x14ac:dyDescent="0.45">
      <c r="A5082" t="s">
        <v>2022</v>
      </c>
      <c r="B5082">
        <v>2019</v>
      </c>
      <c r="C5082" t="s">
        <v>2007</v>
      </c>
      <c r="D5082">
        <v>3.4099999999999998E-2</v>
      </c>
      <c r="E5082">
        <v>3.4099999999999998E-2</v>
      </c>
      <c r="F5082">
        <v>2.7900000000000001E-2</v>
      </c>
      <c r="G5082">
        <v>3.4099999999999998E-2</v>
      </c>
      <c r="H5082">
        <v>2.7900000000000001E-2</v>
      </c>
      <c r="I5082">
        <v>2.7900000000000001E-2</v>
      </c>
      <c r="J5082">
        <v>3.4099999999999998E-2</v>
      </c>
      <c r="K5082">
        <v>2.7900000000000001E-2</v>
      </c>
      <c r="L5082">
        <v>2.7900000000000001E-2</v>
      </c>
    </row>
    <row r="5083" spans="1:12" x14ac:dyDescent="0.45">
      <c r="A5083" t="s">
        <v>2022</v>
      </c>
      <c r="B5083">
        <v>2019</v>
      </c>
      <c r="C5083" t="s">
        <v>2009</v>
      </c>
      <c r="D5083">
        <v>0.31979999999999997</v>
      </c>
      <c r="E5083">
        <v>0.31979999999999997</v>
      </c>
      <c r="F5083">
        <v>0.31979999999999997</v>
      </c>
      <c r="G5083">
        <v>0.31979999999999997</v>
      </c>
      <c r="H5083">
        <v>0.31979999999999997</v>
      </c>
      <c r="I5083">
        <v>0.31979999999999997</v>
      </c>
      <c r="J5083">
        <v>0.31979999999999997</v>
      </c>
      <c r="K5083">
        <v>0.31979999999999997</v>
      </c>
      <c r="L5083">
        <v>0.31979999999999997</v>
      </c>
    </row>
    <row r="5084" spans="1:12" x14ac:dyDescent="0.45">
      <c r="A5084" t="s">
        <v>2023</v>
      </c>
      <c r="B5084">
        <v>2019</v>
      </c>
      <c r="C5084" t="s">
        <v>2008</v>
      </c>
      <c r="D5084">
        <v>2.6238000000000001</v>
      </c>
      <c r="E5084">
        <v>2.5514000000000001</v>
      </c>
      <c r="F5084">
        <v>2.5242</v>
      </c>
      <c r="G5084">
        <v>2.6238000000000001</v>
      </c>
      <c r="H5084">
        <v>2.4701</v>
      </c>
      <c r="I5084">
        <v>2.5242</v>
      </c>
      <c r="J5084">
        <v>2.6238000000000001</v>
      </c>
      <c r="K5084">
        <v>2.4701</v>
      </c>
      <c r="L5084">
        <v>2.4519000000000002</v>
      </c>
    </row>
    <row r="5085" spans="1:12" x14ac:dyDescent="0.45">
      <c r="A5085" t="s">
        <v>2023</v>
      </c>
      <c r="B5085">
        <v>2019</v>
      </c>
      <c r="C5085" t="s">
        <v>2009</v>
      </c>
      <c r="D5085">
        <v>2.6395</v>
      </c>
      <c r="E5085">
        <v>2.6395</v>
      </c>
      <c r="F5085">
        <v>2.6395</v>
      </c>
      <c r="G5085">
        <v>2.6395</v>
      </c>
      <c r="H5085">
        <v>2.6395</v>
      </c>
      <c r="I5085">
        <v>2.6395</v>
      </c>
      <c r="J5085">
        <v>2.6395</v>
      </c>
      <c r="K5085">
        <v>2.6395</v>
      </c>
      <c r="L5085">
        <v>2.6395</v>
      </c>
    </row>
    <row r="5086" spans="1:12" x14ac:dyDescent="0.45">
      <c r="A5086" t="s">
        <v>2023</v>
      </c>
      <c r="B5086">
        <v>2019</v>
      </c>
      <c r="C5086" t="s">
        <v>2011</v>
      </c>
      <c r="D5086">
        <v>9.8500000000000004E-2</v>
      </c>
      <c r="E5086">
        <v>9.8500000000000004E-2</v>
      </c>
      <c r="F5086">
        <v>9.8500000000000004E-2</v>
      </c>
      <c r="G5086">
        <v>9.8500000000000004E-2</v>
      </c>
      <c r="H5086">
        <v>9.8500000000000004E-2</v>
      </c>
      <c r="I5086">
        <v>9.8500000000000004E-2</v>
      </c>
      <c r="J5086">
        <v>9.8500000000000004E-2</v>
      </c>
      <c r="K5086">
        <v>9.8500000000000004E-2</v>
      </c>
      <c r="L5086">
        <v>9.8500000000000004E-2</v>
      </c>
    </row>
    <row r="5087" spans="1:12" x14ac:dyDescent="0.45">
      <c r="A5087" t="s">
        <v>2023</v>
      </c>
      <c r="B5087">
        <v>2019</v>
      </c>
      <c r="C5087" t="s">
        <v>2010</v>
      </c>
      <c r="D5087">
        <v>0.4995</v>
      </c>
      <c r="E5087">
        <v>0.4995</v>
      </c>
      <c r="F5087">
        <v>0.18859999999999999</v>
      </c>
      <c r="G5087">
        <v>0.4995</v>
      </c>
      <c r="H5087">
        <v>0.18859999999999999</v>
      </c>
      <c r="I5087">
        <v>0.18859999999999999</v>
      </c>
      <c r="J5087">
        <v>0.4995</v>
      </c>
      <c r="K5087">
        <v>0.18859999999999999</v>
      </c>
      <c r="L5087">
        <v>0.18859999999999999</v>
      </c>
    </row>
    <row r="5088" spans="1:12" x14ac:dyDescent="0.45">
      <c r="A5088" t="s">
        <v>2023</v>
      </c>
      <c r="B5088">
        <v>2019</v>
      </c>
      <c r="C5088" t="s">
        <v>2007</v>
      </c>
      <c r="D5088">
        <v>0.26179999999999998</v>
      </c>
      <c r="E5088">
        <v>0.26179999999999998</v>
      </c>
      <c r="F5088">
        <v>0.21410000000000001</v>
      </c>
      <c r="G5088">
        <v>0.26179999999999998</v>
      </c>
      <c r="H5088">
        <v>0.21410000000000001</v>
      </c>
      <c r="I5088">
        <v>0.21410000000000001</v>
      </c>
      <c r="J5088">
        <v>0.26179999999999998</v>
      </c>
      <c r="K5088">
        <v>0.21410000000000001</v>
      </c>
      <c r="L5088">
        <v>0.21410000000000001</v>
      </c>
    </row>
    <row r="5089" spans="1:12" x14ac:dyDescent="0.45">
      <c r="A5089" t="s">
        <v>2023</v>
      </c>
      <c r="B5089">
        <v>2019</v>
      </c>
      <c r="C5089" t="s">
        <v>2005</v>
      </c>
      <c r="D5089">
        <v>7.8981000000000003</v>
      </c>
      <c r="E5089">
        <v>7.8257000000000003</v>
      </c>
      <c r="F5089">
        <v>7.4398999999999997</v>
      </c>
      <c r="G5089">
        <v>7.8981000000000003</v>
      </c>
      <c r="H5089">
        <v>7.3859000000000004</v>
      </c>
      <c r="I5089">
        <v>7.4398999999999997</v>
      </c>
      <c r="J5089">
        <v>7.8981000000000003</v>
      </c>
      <c r="K5089">
        <v>7.3859000000000004</v>
      </c>
      <c r="L5089">
        <v>7.3676000000000004</v>
      </c>
    </row>
    <row r="5090" spans="1:12" x14ac:dyDescent="0.45">
      <c r="A5090" t="s">
        <v>2023</v>
      </c>
      <c r="B5090">
        <v>2019</v>
      </c>
      <c r="C5090" t="s">
        <v>2006</v>
      </c>
      <c r="D5090">
        <v>1.7750999999999999</v>
      </c>
      <c r="E5090">
        <v>1.7750999999999999</v>
      </c>
      <c r="F5090">
        <v>1.7750999999999999</v>
      </c>
      <c r="G5090">
        <v>1.7750999999999999</v>
      </c>
      <c r="H5090">
        <v>1.7750999999999999</v>
      </c>
      <c r="I5090">
        <v>1.7750999999999999</v>
      </c>
      <c r="J5090">
        <v>1.7750999999999999</v>
      </c>
      <c r="K5090">
        <v>1.7750999999999999</v>
      </c>
      <c r="L5090">
        <v>1.7750999999999999</v>
      </c>
    </row>
    <row r="5091" spans="1:12" x14ac:dyDescent="0.45">
      <c r="A5091" t="s">
        <v>2024</v>
      </c>
      <c r="B5091">
        <v>2019</v>
      </c>
      <c r="C5091" t="s">
        <v>2008</v>
      </c>
      <c r="D5091">
        <v>1.3119000000000001</v>
      </c>
      <c r="E5091">
        <v>1.2758</v>
      </c>
      <c r="F5091">
        <v>1.2621</v>
      </c>
      <c r="G5091">
        <v>1.3119000000000001</v>
      </c>
      <c r="H5091">
        <v>1.2351000000000001</v>
      </c>
      <c r="I5091">
        <v>1.2621</v>
      </c>
      <c r="J5091">
        <v>1.3119000000000001</v>
      </c>
      <c r="K5091">
        <v>1.2351000000000001</v>
      </c>
      <c r="L5091">
        <v>1.226</v>
      </c>
    </row>
    <row r="5092" spans="1:12" x14ac:dyDescent="0.45">
      <c r="A5092" t="s">
        <v>2024</v>
      </c>
      <c r="B5092">
        <v>2019</v>
      </c>
      <c r="C5092" t="s">
        <v>2007</v>
      </c>
      <c r="D5092">
        <v>0.13089999999999999</v>
      </c>
      <c r="E5092">
        <v>0.13089999999999999</v>
      </c>
      <c r="F5092">
        <v>0.107</v>
      </c>
      <c r="G5092">
        <v>0.13089999999999999</v>
      </c>
      <c r="H5092">
        <v>0.107</v>
      </c>
      <c r="I5092">
        <v>0.107</v>
      </c>
      <c r="J5092">
        <v>0.13089999999999999</v>
      </c>
      <c r="K5092">
        <v>0.107</v>
      </c>
      <c r="L5092">
        <v>0.107</v>
      </c>
    </row>
    <row r="5093" spans="1:12" x14ac:dyDescent="0.45">
      <c r="A5093" t="s">
        <v>2024</v>
      </c>
      <c r="B5093">
        <v>2019</v>
      </c>
      <c r="C5093" t="s">
        <v>2005</v>
      </c>
      <c r="D5093">
        <v>4.2911000000000001</v>
      </c>
      <c r="E5093">
        <v>4.2549000000000001</v>
      </c>
      <c r="F5093">
        <v>4.0620000000000003</v>
      </c>
      <c r="G5093">
        <v>4.2911000000000001</v>
      </c>
      <c r="H5093">
        <v>4.0350000000000001</v>
      </c>
      <c r="I5093">
        <v>4.0620000000000003</v>
      </c>
      <c r="J5093">
        <v>4.2911000000000001</v>
      </c>
      <c r="K5093">
        <v>4.0350000000000001</v>
      </c>
      <c r="L5093">
        <v>4.0258000000000003</v>
      </c>
    </row>
    <row r="5094" spans="1:12" x14ac:dyDescent="0.45">
      <c r="A5094" t="s">
        <v>2024</v>
      </c>
      <c r="B5094">
        <v>2019</v>
      </c>
      <c r="C5094" t="s">
        <v>2010</v>
      </c>
      <c r="D5094">
        <v>0.24970000000000001</v>
      </c>
      <c r="E5094">
        <v>0.24970000000000001</v>
      </c>
      <c r="F5094">
        <v>9.4299999999999995E-2</v>
      </c>
      <c r="G5094">
        <v>0.24970000000000001</v>
      </c>
      <c r="H5094">
        <v>9.4299999999999995E-2</v>
      </c>
      <c r="I5094">
        <v>9.4299999999999995E-2</v>
      </c>
      <c r="J5094">
        <v>0.24970000000000001</v>
      </c>
      <c r="K5094">
        <v>9.4299999999999995E-2</v>
      </c>
      <c r="L5094">
        <v>9.4299999999999995E-2</v>
      </c>
    </row>
    <row r="5095" spans="1:12" x14ac:dyDescent="0.45">
      <c r="A5095" t="s">
        <v>2024</v>
      </c>
      <c r="B5095">
        <v>2019</v>
      </c>
      <c r="C5095" t="s">
        <v>2009</v>
      </c>
      <c r="D5095">
        <v>1.379</v>
      </c>
      <c r="E5095">
        <v>1.379</v>
      </c>
      <c r="F5095">
        <v>1.379</v>
      </c>
      <c r="G5095">
        <v>1.379</v>
      </c>
      <c r="H5095">
        <v>1.379</v>
      </c>
      <c r="I5095">
        <v>1.379</v>
      </c>
      <c r="J5095">
        <v>1.379</v>
      </c>
      <c r="K5095">
        <v>1.379</v>
      </c>
      <c r="L5095">
        <v>1.379</v>
      </c>
    </row>
    <row r="5096" spans="1:12" x14ac:dyDescent="0.45">
      <c r="A5096" t="s">
        <v>2024</v>
      </c>
      <c r="B5096">
        <v>2019</v>
      </c>
      <c r="C5096" t="s">
        <v>2006</v>
      </c>
      <c r="D5096">
        <v>1.1702999999999999</v>
      </c>
      <c r="E5096">
        <v>1.1702999999999999</v>
      </c>
      <c r="F5096">
        <v>1.1702999999999999</v>
      </c>
      <c r="G5096">
        <v>1.1702999999999999</v>
      </c>
      <c r="H5096">
        <v>1.1702999999999999</v>
      </c>
      <c r="I5096">
        <v>1.1702999999999999</v>
      </c>
      <c r="J5096">
        <v>1.1702999999999999</v>
      </c>
      <c r="K5096">
        <v>1.1702999999999999</v>
      </c>
      <c r="L5096">
        <v>1.1702999999999999</v>
      </c>
    </row>
    <row r="5097" spans="1:12" x14ac:dyDescent="0.45">
      <c r="A5097" t="s">
        <v>2024</v>
      </c>
      <c r="B5097">
        <v>2019</v>
      </c>
      <c r="C5097" t="s">
        <v>2011</v>
      </c>
      <c r="D5097">
        <v>4.9200000000000001E-2</v>
      </c>
      <c r="E5097">
        <v>4.9200000000000001E-2</v>
      </c>
      <c r="F5097">
        <v>4.9200000000000001E-2</v>
      </c>
      <c r="G5097">
        <v>4.9200000000000001E-2</v>
      </c>
      <c r="H5097">
        <v>4.9200000000000001E-2</v>
      </c>
      <c r="I5097">
        <v>4.9200000000000001E-2</v>
      </c>
      <c r="J5097">
        <v>4.9200000000000001E-2</v>
      </c>
      <c r="K5097">
        <v>4.9200000000000001E-2</v>
      </c>
      <c r="L5097">
        <v>4.9200000000000001E-2</v>
      </c>
    </row>
    <row r="5098" spans="1:12" x14ac:dyDescent="0.45">
      <c r="A5098" t="s">
        <v>2025</v>
      </c>
      <c r="B5098">
        <v>2019</v>
      </c>
      <c r="C5098" t="s">
        <v>2006</v>
      </c>
      <c r="D5098">
        <v>0.4884</v>
      </c>
      <c r="E5098">
        <v>0.4884</v>
      </c>
      <c r="F5098">
        <v>0.4884</v>
      </c>
      <c r="G5098">
        <v>0.4884</v>
      </c>
      <c r="H5098">
        <v>0.4884</v>
      </c>
      <c r="I5098">
        <v>0.4884</v>
      </c>
      <c r="J5098">
        <v>0.4884</v>
      </c>
      <c r="K5098">
        <v>0.4884</v>
      </c>
      <c r="L5098">
        <v>0.4884</v>
      </c>
    </row>
    <row r="5099" spans="1:12" x14ac:dyDescent="0.45">
      <c r="A5099" t="s">
        <v>2025</v>
      </c>
      <c r="B5099">
        <v>2019</v>
      </c>
      <c r="C5099" t="s">
        <v>2011</v>
      </c>
      <c r="D5099">
        <v>2.2499999999999999E-2</v>
      </c>
      <c r="E5099">
        <v>2.2499999999999999E-2</v>
      </c>
      <c r="F5099">
        <v>2.2499999999999999E-2</v>
      </c>
      <c r="G5099">
        <v>2.2499999999999999E-2</v>
      </c>
      <c r="H5099">
        <v>2.2499999999999999E-2</v>
      </c>
      <c r="I5099">
        <v>2.2499999999999999E-2</v>
      </c>
      <c r="J5099">
        <v>2.2499999999999999E-2</v>
      </c>
      <c r="K5099">
        <v>2.2499999999999999E-2</v>
      </c>
      <c r="L5099">
        <v>2.2499999999999999E-2</v>
      </c>
    </row>
    <row r="5100" spans="1:12" x14ac:dyDescent="0.45">
      <c r="A5100" t="s">
        <v>2025</v>
      </c>
      <c r="B5100">
        <v>2019</v>
      </c>
      <c r="C5100" t="s">
        <v>2008</v>
      </c>
      <c r="D5100">
        <v>0.60040000000000004</v>
      </c>
      <c r="E5100">
        <v>0.58389999999999997</v>
      </c>
      <c r="F5100">
        <v>0.5776</v>
      </c>
      <c r="G5100">
        <v>0.60040000000000004</v>
      </c>
      <c r="H5100">
        <v>0.56530000000000002</v>
      </c>
      <c r="I5100">
        <v>0.5776</v>
      </c>
      <c r="J5100">
        <v>0.60040000000000004</v>
      </c>
      <c r="K5100">
        <v>0.56530000000000002</v>
      </c>
      <c r="L5100">
        <v>0.56110000000000004</v>
      </c>
    </row>
    <row r="5101" spans="1:12" x14ac:dyDescent="0.45">
      <c r="A5101" t="s">
        <v>2025</v>
      </c>
      <c r="B5101">
        <v>2019</v>
      </c>
      <c r="C5101" t="s">
        <v>2005</v>
      </c>
      <c r="D5101">
        <v>1.9355</v>
      </c>
      <c r="E5101">
        <v>1.9189000000000001</v>
      </c>
      <c r="F5101">
        <v>1.8307</v>
      </c>
      <c r="G5101">
        <v>1.9355</v>
      </c>
      <c r="H5101">
        <v>1.8183</v>
      </c>
      <c r="I5101">
        <v>1.8307</v>
      </c>
      <c r="J5101">
        <v>1.9355</v>
      </c>
      <c r="K5101">
        <v>1.8183</v>
      </c>
      <c r="L5101">
        <v>1.8141</v>
      </c>
    </row>
    <row r="5102" spans="1:12" x14ac:dyDescent="0.45">
      <c r="A5102" t="s">
        <v>2025</v>
      </c>
      <c r="B5102">
        <v>2019</v>
      </c>
      <c r="C5102" t="s">
        <v>2007</v>
      </c>
      <c r="D5102">
        <v>5.9900000000000002E-2</v>
      </c>
      <c r="E5102">
        <v>5.9900000000000002E-2</v>
      </c>
      <c r="F5102">
        <v>4.9000000000000002E-2</v>
      </c>
      <c r="G5102">
        <v>5.9900000000000002E-2</v>
      </c>
      <c r="H5102">
        <v>4.9000000000000002E-2</v>
      </c>
      <c r="I5102">
        <v>4.9000000000000002E-2</v>
      </c>
      <c r="J5102">
        <v>5.9900000000000002E-2</v>
      </c>
      <c r="K5102">
        <v>4.9000000000000002E-2</v>
      </c>
      <c r="L5102">
        <v>4.9000000000000002E-2</v>
      </c>
    </row>
    <row r="5103" spans="1:12" x14ac:dyDescent="0.45">
      <c r="A5103" t="s">
        <v>2025</v>
      </c>
      <c r="B5103">
        <v>2019</v>
      </c>
      <c r="C5103" t="s">
        <v>2010</v>
      </c>
      <c r="D5103">
        <v>0.1143</v>
      </c>
      <c r="E5103">
        <v>0.1143</v>
      </c>
      <c r="F5103">
        <v>4.3200000000000002E-2</v>
      </c>
      <c r="G5103">
        <v>0.1143</v>
      </c>
      <c r="H5103">
        <v>4.3200000000000002E-2</v>
      </c>
      <c r="I5103">
        <v>4.3200000000000002E-2</v>
      </c>
      <c r="J5103">
        <v>0.1143</v>
      </c>
      <c r="K5103">
        <v>4.3200000000000002E-2</v>
      </c>
      <c r="L5103">
        <v>4.3200000000000002E-2</v>
      </c>
    </row>
    <row r="5104" spans="1:12" x14ac:dyDescent="0.45">
      <c r="A5104" t="s">
        <v>2025</v>
      </c>
      <c r="B5104">
        <v>2019</v>
      </c>
      <c r="C5104" t="s">
        <v>2009</v>
      </c>
      <c r="D5104">
        <v>0.64990000000000003</v>
      </c>
      <c r="E5104">
        <v>0.64990000000000003</v>
      </c>
      <c r="F5104">
        <v>0.64990000000000003</v>
      </c>
      <c r="G5104">
        <v>0.64990000000000003</v>
      </c>
      <c r="H5104">
        <v>0.64990000000000003</v>
      </c>
      <c r="I5104">
        <v>0.64990000000000003</v>
      </c>
      <c r="J5104">
        <v>0.64990000000000003</v>
      </c>
      <c r="K5104">
        <v>0.64990000000000003</v>
      </c>
      <c r="L5104">
        <v>0.64990000000000003</v>
      </c>
    </row>
    <row r="5105" spans="1:12" x14ac:dyDescent="0.45">
      <c r="A5105" t="s">
        <v>2026</v>
      </c>
      <c r="B5105">
        <v>2019</v>
      </c>
      <c r="C5105" t="s">
        <v>2006</v>
      </c>
      <c r="D5105">
        <v>0.46970000000000001</v>
      </c>
      <c r="E5105">
        <v>0.46970000000000001</v>
      </c>
      <c r="F5105">
        <v>0.46970000000000001</v>
      </c>
      <c r="G5105">
        <v>0.46970000000000001</v>
      </c>
      <c r="H5105">
        <v>0.46970000000000001</v>
      </c>
      <c r="I5105">
        <v>0.46970000000000001</v>
      </c>
      <c r="J5105">
        <v>0.46970000000000001</v>
      </c>
      <c r="K5105">
        <v>0.46970000000000001</v>
      </c>
      <c r="L5105">
        <v>0.46970000000000001</v>
      </c>
    </row>
    <row r="5106" spans="1:12" x14ac:dyDescent="0.45">
      <c r="A5106" t="s">
        <v>2026</v>
      </c>
      <c r="B5106">
        <v>2019</v>
      </c>
      <c r="C5106" t="s">
        <v>2005</v>
      </c>
      <c r="D5106">
        <v>1.8353999999999999</v>
      </c>
      <c r="E5106">
        <v>1.8196000000000001</v>
      </c>
      <c r="F5106">
        <v>1.7354000000000001</v>
      </c>
      <c r="G5106">
        <v>1.8353999999999999</v>
      </c>
      <c r="H5106">
        <v>1.7236</v>
      </c>
      <c r="I5106">
        <v>1.7354000000000001</v>
      </c>
      <c r="J5106">
        <v>1.8353999999999999</v>
      </c>
      <c r="K5106">
        <v>1.7236</v>
      </c>
      <c r="L5106">
        <v>1.7196</v>
      </c>
    </row>
    <row r="5107" spans="1:12" x14ac:dyDescent="0.45">
      <c r="A5107" t="s">
        <v>2026</v>
      </c>
      <c r="B5107">
        <v>2019</v>
      </c>
      <c r="C5107" t="s">
        <v>2010</v>
      </c>
      <c r="D5107">
        <v>0.109</v>
      </c>
      <c r="E5107">
        <v>0.109</v>
      </c>
      <c r="F5107">
        <v>4.1200000000000001E-2</v>
      </c>
      <c r="G5107">
        <v>0.109</v>
      </c>
      <c r="H5107">
        <v>4.1200000000000001E-2</v>
      </c>
      <c r="I5107">
        <v>4.1200000000000001E-2</v>
      </c>
      <c r="J5107">
        <v>0.109</v>
      </c>
      <c r="K5107">
        <v>4.1200000000000001E-2</v>
      </c>
      <c r="L5107">
        <v>4.1200000000000001E-2</v>
      </c>
    </row>
    <row r="5108" spans="1:12" x14ac:dyDescent="0.45">
      <c r="A5108" t="s">
        <v>2026</v>
      </c>
      <c r="B5108">
        <v>2019</v>
      </c>
      <c r="C5108" t="s">
        <v>2008</v>
      </c>
      <c r="D5108">
        <v>0.57269999999999999</v>
      </c>
      <c r="E5108">
        <v>0.55689999999999995</v>
      </c>
      <c r="F5108">
        <v>0.55089999999999995</v>
      </c>
      <c r="G5108">
        <v>0.57269999999999999</v>
      </c>
      <c r="H5108">
        <v>0.53910000000000002</v>
      </c>
      <c r="I5108">
        <v>0.55089999999999995</v>
      </c>
      <c r="J5108">
        <v>0.57269999999999999</v>
      </c>
      <c r="K5108">
        <v>0.53910000000000002</v>
      </c>
      <c r="L5108">
        <v>0.53520000000000001</v>
      </c>
    </row>
    <row r="5109" spans="1:12" x14ac:dyDescent="0.45">
      <c r="A5109" t="s">
        <v>2026</v>
      </c>
      <c r="B5109">
        <v>2019</v>
      </c>
      <c r="C5109" t="s">
        <v>2011</v>
      </c>
      <c r="D5109">
        <v>2.1499999999999998E-2</v>
      </c>
      <c r="E5109">
        <v>2.1499999999999998E-2</v>
      </c>
      <c r="F5109">
        <v>2.1499999999999998E-2</v>
      </c>
      <c r="G5109">
        <v>2.1499999999999998E-2</v>
      </c>
      <c r="H5109">
        <v>2.1499999999999998E-2</v>
      </c>
      <c r="I5109">
        <v>2.1499999999999998E-2</v>
      </c>
      <c r="J5109">
        <v>2.1499999999999998E-2</v>
      </c>
      <c r="K5109">
        <v>2.1499999999999998E-2</v>
      </c>
      <c r="L5109">
        <v>2.1499999999999998E-2</v>
      </c>
    </row>
    <row r="5110" spans="1:12" x14ac:dyDescent="0.45">
      <c r="A5110" t="s">
        <v>2026</v>
      </c>
      <c r="B5110">
        <v>2019</v>
      </c>
      <c r="C5110" t="s">
        <v>2007</v>
      </c>
      <c r="D5110">
        <v>5.7099999999999998E-2</v>
      </c>
      <c r="E5110">
        <v>5.7099999999999998E-2</v>
      </c>
      <c r="F5110">
        <v>4.6699999999999998E-2</v>
      </c>
      <c r="G5110">
        <v>5.7099999999999998E-2</v>
      </c>
      <c r="H5110">
        <v>4.6699999999999998E-2</v>
      </c>
      <c r="I5110">
        <v>4.6699999999999998E-2</v>
      </c>
      <c r="J5110">
        <v>5.7099999999999998E-2</v>
      </c>
      <c r="K5110">
        <v>4.6699999999999998E-2</v>
      </c>
      <c r="L5110">
        <v>4.6699999999999998E-2</v>
      </c>
    </row>
    <row r="5111" spans="1:12" x14ac:dyDescent="0.45">
      <c r="A5111" t="s">
        <v>2026</v>
      </c>
      <c r="B5111">
        <v>2019</v>
      </c>
      <c r="C5111" t="s">
        <v>2009</v>
      </c>
      <c r="D5111">
        <v>0.60540000000000005</v>
      </c>
      <c r="E5111">
        <v>0.60540000000000005</v>
      </c>
      <c r="F5111">
        <v>0.60540000000000005</v>
      </c>
      <c r="G5111">
        <v>0.60540000000000005</v>
      </c>
      <c r="H5111">
        <v>0.60540000000000005</v>
      </c>
      <c r="I5111">
        <v>0.60540000000000005</v>
      </c>
      <c r="J5111">
        <v>0.60540000000000005</v>
      </c>
      <c r="K5111">
        <v>0.60540000000000005</v>
      </c>
      <c r="L5111">
        <v>0.60540000000000005</v>
      </c>
    </row>
    <row r="5112" spans="1:12" x14ac:dyDescent="0.45">
      <c r="A5112" t="s">
        <v>2027</v>
      </c>
      <c r="B5112">
        <v>2019</v>
      </c>
      <c r="C5112" t="s">
        <v>2008</v>
      </c>
      <c r="D5112">
        <v>0.87590000000000001</v>
      </c>
      <c r="E5112">
        <v>0.85170000000000001</v>
      </c>
      <c r="F5112">
        <v>0.84260000000000002</v>
      </c>
      <c r="G5112">
        <v>0.87590000000000001</v>
      </c>
      <c r="H5112">
        <v>0.8246</v>
      </c>
      <c r="I5112">
        <v>0.84260000000000002</v>
      </c>
      <c r="J5112">
        <v>0.87590000000000001</v>
      </c>
      <c r="K5112">
        <v>0.8246</v>
      </c>
      <c r="L5112">
        <v>0.81850000000000001</v>
      </c>
    </row>
    <row r="5113" spans="1:12" x14ac:dyDescent="0.45">
      <c r="A5113" t="s">
        <v>2027</v>
      </c>
      <c r="B5113">
        <v>2019</v>
      </c>
      <c r="C5113" t="s">
        <v>2011</v>
      </c>
      <c r="D5113">
        <v>3.2899999999999999E-2</v>
      </c>
      <c r="E5113">
        <v>3.2899999999999999E-2</v>
      </c>
      <c r="F5113">
        <v>3.2899999999999999E-2</v>
      </c>
      <c r="G5113">
        <v>3.2899999999999999E-2</v>
      </c>
      <c r="H5113">
        <v>3.2899999999999999E-2</v>
      </c>
      <c r="I5113">
        <v>3.2899999999999999E-2</v>
      </c>
      <c r="J5113">
        <v>3.2899999999999999E-2</v>
      </c>
      <c r="K5113">
        <v>3.2899999999999999E-2</v>
      </c>
      <c r="L5113">
        <v>3.2899999999999999E-2</v>
      </c>
    </row>
    <row r="5114" spans="1:12" x14ac:dyDescent="0.45">
      <c r="A5114" t="s">
        <v>2027</v>
      </c>
      <c r="B5114">
        <v>2019</v>
      </c>
      <c r="C5114" t="s">
        <v>2005</v>
      </c>
      <c r="D5114">
        <v>2.8845000000000001</v>
      </c>
      <c r="E5114">
        <v>2.8603000000000001</v>
      </c>
      <c r="F5114">
        <v>2.7315999999999998</v>
      </c>
      <c r="G5114">
        <v>2.8845000000000001</v>
      </c>
      <c r="H5114">
        <v>2.7134999999999998</v>
      </c>
      <c r="I5114">
        <v>2.7315999999999998</v>
      </c>
      <c r="J5114">
        <v>2.8845000000000001</v>
      </c>
      <c r="K5114">
        <v>2.7134999999999998</v>
      </c>
      <c r="L5114">
        <v>2.7073999999999998</v>
      </c>
    </row>
    <row r="5115" spans="1:12" x14ac:dyDescent="0.45">
      <c r="A5115" t="s">
        <v>2027</v>
      </c>
      <c r="B5115">
        <v>2019</v>
      </c>
      <c r="C5115" t="s">
        <v>2009</v>
      </c>
      <c r="D5115">
        <v>0.96970000000000001</v>
      </c>
      <c r="E5115">
        <v>0.96970000000000001</v>
      </c>
      <c r="F5115">
        <v>0.96970000000000001</v>
      </c>
      <c r="G5115">
        <v>0.96970000000000001</v>
      </c>
      <c r="H5115">
        <v>0.96970000000000001</v>
      </c>
      <c r="I5115">
        <v>0.96970000000000001</v>
      </c>
      <c r="J5115">
        <v>0.96970000000000001</v>
      </c>
      <c r="K5115">
        <v>0.96970000000000001</v>
      </c>
      <c r="L5115">
        <v>0.96970000000000001</v>
      </c>
    </row>
    <row r="5116" spans="1:12" x14ac:dyDescent="0.45">
      <c r="A5116" t="s">
        <v>2027</v>
      </c>
      <c r="B5116">
        <v>2019</v>
      </c>
      <c r="C5116" t="s">
        <v>2007</v>
      </c>
      <c r="D5116">
        <v>8.7400000000000005E-2</v>
      </c>
      <c r="E5116">
        <v>8.7400000000000005E-2</v>
      </c>
      <c r="F5116">
        <v>7.1499999999999994E-2</v>
      </c>
      <c r="G5116">
        <v>8.7400000000000005E-2</v>
      </c>
      <c r="H5116">
        <v>7.1499999999999994E-2</v>
      </c>
      <c r="I5116">
        <v>7.1499999999999994E-2</v>
      </c>
      <c r="J5116">
        <v>8.7400000000000005E-2</v>
      </c>
      <c r="K5116">
        <v>7.1499999999999994E-2</v>
      </c>
      <c r="L5116">
        <v>7.1499999999999994E-2</v>
      </c>
    </row>
    <row r="5117" spans="1:12" x14ac:dyDescent="0.45">
      <c r="A5117" t="s">
        <v>2027</v>
      </c>
      <c r="B5117">
        <v>2019</v>
      </c>
      <c r="C5117" t="s">
        <v>2006</v>
      </c>
      <c r="D5117">
        <v>0.752</v>
      </c>
      <c r="E5117">
        <v>0.752</v>
      </c>
      <c r="F5117">
        <v>0.752</v>
      </c>
      <c r="G5117">
        <v>0.752</v>
      </c>
      <c r="H5117">
        <v>0.752</v>
      </c>
      <c r="I5117">
        <v>0.752</v>
      </c>
      <c r="J5117">
        <v>0.752</v>
      </c>
      <c r="K5117">
        <v>0.752</v>
      </c>
      <c r="L5117">
        <v>0.752</v>
      </c>
    </row>
    <row r="5118" spans="1:12" x14ac:dyDescent="0.45">
      <c r="A5118" t="s">
        <v>2027</v>
      </c>
      <c r="B5118">
        <v>2019</v>
      </c>
      <c r="C5118" t="s">
        <v>2010</v>
      </c>
      <c r="D5118">
        <v>0.16669999999999999</v>
      </c>
      <c r="E5118">
        <v>0.16669999999999999</v>
      </c>
      <c r="F5118">
        <v>6.3E-2</v>
      </c>
      <c r="G5118">
        <v>0.16669999999999999</v>
      </c>
      <c r="H5118">
        <v>6.3E-2</v>
      </c>
      <c r="I5118">
        <v>6.3E-2</v>
      </c>
      <c r="J5118">
        <v>0.16669999999999999</v>
      </c>
      <c r="K5118">
        <v>6.3E-2</v>
      </c>
      <c r="L5118">
        <v>6.3E-2</v>
      </c>
    </row>
    <row r="5119" spans="1:12" x14ac:dyDescent="0.45">
      <c r="A5119" t="s">
        <v>2028</v>
      </c>
      <c r="B5119">
        <v>2019</v>
      </c>
      <c r="C5119" t="s">
        <v>2009</v>
      </c>
      <c r="D5119">
        <v>1.0167999999999999</v>
      </c>
      <c r="E5119">
        <v>1.0167999999999999</v>
      </c>
      <c r="F5119">
        <v>1.0167999999999999</v>
      </c>
      <c r="G5119">
        <v>1.0167999999999999</v>
      </c>
      <c r="H5119">
        <v>1.0167999999999999</v>
      </c>
      <c r="I5119">
        <v>1.0167999999999999</v>
      </c>
      <c r="J5119">
        <v>1.0167999999999999</v>
      </c>
      <c r="K5119">
        <v>1.0167999999999999</v>
      </c>
      <c r="L5119">
        <v>1.0167999999999999</v>
      </c>
    </row>
    <row r="5120" spans="1:12" x14ac:dyDescent="0.45">
      <c r="A5120" t="s">
        <v>2028</v>
      </c>
      <c r="B5120">
        <v>2019</v>
      </c>
      <c r="C5120" t="s">
        <v>2011</v>
      </c>
      <c r="D5120">
        <v>3.5099999999999999E-2</v>
      </c>
      <c r="E5120">
        <v>3.5099999999999999E-2</v>
      </c>
      <c r="F5120">
        <v>3.5099999999999999E-2</v>
      </c>
      <c r="G5120">
        <v>3.5099999999999999E-2</v>
      </c>
      <c r="H5120">
        <v>3.5099999999999999E-2</v>
      </c>
      <c r="I5120">
        <v>3.5099999999999999E-2</v>
      </c>
      <c r="J5120">
        <v>3.5099999999999999E-2</v>
      </c>
      <c r="K5120">
        <v>3.5099999999999999E-2</v>
      </c>
      <c r="L5120">
        <v>3.5099999999999999E-2</v>
      </c>
    </row>
    <row r="5121" spans="1:12" x14ac:dyDescent="0.45">
      <c r="A5121" t="s">
        <v>2028</v>
      </c>
      <c r="B5121">
        <v>2019</v>
      </c>
      <c r="C5121" t="s">
        <v>2010</v>
      </c>
      <c r="D5121">
        <v>0.17810000000000001</v>
      </c>
      <c r="E5121">
        <v>0.17810000000000001</v>
      </c>
      <c r="F5121">
        <v>6.7199999999999996E-2</v>
      </c>
      <c r="G5121">
        <v>0.17810000000000001</v>
      </c>
      <c r="H5121">
        <v>6.7199999999999996E-2</v>
      </c>
      <c r="I5121">
        <v>6.7199999999999996E-2</v>
      </c>
      <c r="J5121">
        <v>0.17810000000000001</v>
      </c>
      <c r="K5121">
        <v>6.7199999999999996E-2</v>
      </c>
      <c r="L5121">
        <v>6.7199999999999996E-2</v>
      </c>
    </row>
    <row r="5122" spans="1:12" x14ac:dyDescent="0.45">
      <c r="A5122" t="s">
        <v>2028</v>
      </c>
      <c r="B5122">
        <v>2019</v>
      </c>
      <c r="C5122" t="s">
        <v>2007</v>
      </c>
      <c r="D5122">
        <v>9.3299999999999994E-2</v>
      </c>
      <c r="E5122">
        <v>9.3299999999999994E-2</v>
      </c>
      <c r="F5122">
        <v>7.6300000000000007E-2</v>
      </c>
      <c r="G5122">
        <v>9.3299999999999994E-2</v>
      </c>
      <c r="H5122">
        <v>7.6300000000000007E-2</v>
      </c>
      <c r="I5122">
        <v>7.6300000000000007E-2</v>
      </c>
      <c r="J5122">
        <v>9.3299999999999994E-2</v>
      </c>
      <c r="K5122">
        <v>7.6300000000000007E-2</v>
      </c>
      <c r="L5122">
        <v>7.6300000000000007E-2</v>
      </c>
    </row>
    <row r="5123" spans="1:12" x14ac:dyDescent="0.45">
      <c r="A5123" t="s">
        <v>2028</v>
      </c>
      <c r="B5123">
        <v>2019</v>
      </c>
      <c r="C5123" t="s">
        <v>2005</v>
      </c>
      <c r="D5123">
        <v>2.9973999999999998</v>
      </c>
      <c r="E5123">
        <v>2.9716</v>
      </c>
      <c r="F5123">
        <v>2.8340999999999998</v>
      </c>
      <c r="G5123">
        <v>2.9973999999999998</v>
      </c>
      <c r="H5123">
        <v>2.8148</v>
      </c>
      <c r="I5123">
        <v>2.8340999999999998</v>
      </c>
      <c r="J5123">
        <v>2.9973999999999998</v>
      </c>
      <c r="K5123">
        <v>2.8148</v>
      </c>
      <c r="L5123">
        <v>2.8083</v>
      </c>
    </row>
    <row r="5124" spans="1:12" x14ac:dyDescent="0.45">
      <c r="A5124" t="s">
        <v>2028</v>
      </c>
      <c r="B5124">
        <v>2019</v>
      </c>
      <c r="C5124" t="s">
        <v>2006</v>
      </c>
      <c r="D5124">
        <v>0.73860000000000003</v>
      </c>
      <c r="E5124">
        <v>0.73860000000000003</v>
      </c>
      <c r="F5124">
        <v>0.73860000000000003</v>
      </c>
      <c r="G5124">
        <v>0.73860000000000003</v>
      </c>
      <c r="H5124">
        <v>0.73860000000000003</v>
      </c>
      <c r="I5124">
        <v>0.73860000000000003</v>
      </c>
      <c r="J5124">
        <v>0.73860000000000003</v>
      </c>
      <c r="K5124">
        <v>0.73860000000000003</v>
      </c>
      <c r="L5124">
        <v>0.73860000000000003</v>
      </c>
    </row>
    <row r="5125" spans="1:12" x14ac:dyDescent="0.45">
      <c r="A5125" t="s">
        <v>2028</v>
      </c>
      <c r="B5125">
        <v>2019</v>
      </c>
      <c r="C5125" t="s">
        <v>2008</v>
      </c>
      <c r="D5125">
        <v>0.9355</v>
      </c>
      <c r="E5125">
        <v>0.90969999999999995</v>
      </c>
      <c r="F5125">
        <v>0.9</v>
      </c>
      <c r="G5125">
        <v>0.9355</v>
      </c>
      <c r="H5125">
        <v>0.88070000000000004</v>
      </c>
      <c r="I5125">
        <v>0.9</v>
      </c>
      <c r="J5125">
        <v>0.9355</v>
      </c>
      <c r="K5125">
        <v>0.88070000000000004</v>
      </c>
      <c r="L5125">
        <v>0.87419999999999998</v>
      </c>
    </row>
    <row r="5126" spans="1:12" x14ac:dyDescent="0.45">
      <c r="A5126" t="s">
        <v>2029</v>
      </c>
      <c r="B5126">
        <v>2019</v>
      </c>
      <c r="C5126" t="s">
        <v>2008</v>
      </c>
      <c r="D5126">
        <v>0.2792</v>
      </c>
      <c r="E5126">
        <v>0.27150000000000002</v>
      </c>
      <c r="F5126">
        <v>0.26860000000000001</v>
      </c>
      <c r="G5126">
        <v>0.2792</v>
      </c>
      <c r="H5126">
        <v>0.26279999999999998</v>
      </c>
      <c r="I5126">
        <v>0.26860000000000001</v>
      </c>
      <c r="J5126">
        <v>0.2792</v>
      </c>
      <c r="K5126">
        <v>0.26279999999999998</v>
      </c>
      <c r="L5126">
        <v>0.26090000000000002</v>
      </c>
    </row>
    <row r="5127" spans="1:12" x14ac:dyDescent="0.45">
      <c r="A5127" t="s">
        <v>2029</v>
      </c>
      <c r="B5127">
        <v>2019</v>
      </c>
      <c r="C5127" t="s">
        <v>2010</v>
      </c>
      <c r="D5127">
        <v>5.3100000000000001E-2</v>
      </c>
      <c r="E5127">
        <v>5.3100000000000001E-2</v>
      </c>
      <c r="F5127">
        <v>2.01E-2</v>
      </c>
      <c r="G5127">
        <v>5.3100000000000001E-2</v>
      </c>
      <c r="H5127">
        <v>2.01E-2</v>
      </c>
      <c r="I5127">
        <v>2.01E-2</v>
      </c>
      <c r="J5127">
        <v>5.3100000000000001E-2</v>
      </c>
      <c r="K5127">
        <v>2.01E-2</v>
      </c>
      <c r="L5127">
        <v>2.01E-2</v>
      </c>
    </row>
    <row r="5128" spans="1:12" x14ac:dyDescent="0.45">
      <c r="A5128" t="s">
        <v>2029</v>
      </c>
      <c r="B5128">
        <v>2019</v>
      </c>
      <c r="C5128" t="s">
        <v>2011</v>
      </c>
      <c r="D5128">
        <v>1.0500000000000001E-2</v>
      </c>
      <c r="E5128">
        <v>1.0500000000000001E-2</v>
      </c>
      <c r="F5128">
        <v>1.0500000000000001E-2</v>
      </c>
      <c r="G5128">
        <v>1.0500000000000001E-2</v>
      </c>
      <c r="H5128">
        <v>1.0500000000000001E-2</v>
      </c>
      <c r="I5128">
        <v>1.0500000000000001E-2</v>
      </c>
      <c r="J5128">
        <v>1.0500000000000001E-2</v>
      </c>
      <c r="K5128">
        <v>1.0500000000000001E-2</v>
      </c>
      <c r="L5128">
        <v>1.0500000000000001E-2</v>
      </c>
    </row>
    <row r="5129" spans="1:12" x14ac:dyDescent="0.45">
      <c r="A5129" t="s">
        <v>2029</v>
      </c>
      <c r="B5129">
        <v>2019</v>
      </c>
      <c r="C5129" t="s">
        <v>2007</v>
      </c>
      <c r="D5129">
        <v>2.7900000000000001E-2</v>
      </c>
      <c r="E5129">
        <v>2.7900000000000001E-2</v>
      </c>
      <c r="F5129">
        <v>2.2800000000000001E-2</v>
      </c>
      <c r="G5129">
        <v>2.7900000000000001E-2</v>
      </c>
      <c r="H5129">
        <v>2.2800000000000001E-2</v>
      </c>
      <c r="I5129">
        <v>2.2800000000000001E-2</v>
      </c>
      <c r="J5129">
        <v>2.7900000000000001E-2</v>
      </c>
      <c r="K5129">
        <v>2.2800000000000001E-2</v>
      </c>
      <c r="L5129">
        <v>2.2800000000000001E-2</v>
      </c>
    </row>
    <row r="5130" spans="1:12" x14ac:dyDescent="0.45">
      <c r="A5130" t="s">
        <v>2029</v>
      </c>
      <c r="B5130">
        <v>2019</v>
      </c>
      <c r="C5130" t="s">
        <v>2006</v>
      </c>
      <c r="D5130">
        <v>0.22359999999999999</v>
      </c>
      <c r="E5130">
        <v>0.22359999999999999</v>
      </c>
      <c r="F5130">
        <v>0.22359999999999999</v>
      </c>
      <c r="G5130">
        <v>0.22359999999999999</v>
      </c>
      <c r="H5130">
        <v>0.22359999999999999</v>
      </c>
      <c r="I5130">
        <v>0.22359999999999999</v>
      </c>
      <c r="J5130">
        <v>0.22359999999999999</v>
      </c>
      <c r="K5130">
        <v>0.22359999999999999</v>
      </c>
      <c r="L5130">
        <v>0.22359999999999999</v>
      </c>
    </row>
    <row r="5131" spans="1:12" x14ac:dyDescent="0.45">
      <c r="A5131" t="s">
        <v>2029</v>
      </c>
      <c r="B5131">
        <v>2019</v>
      </c>
      <c r="C5131" t="s">
        <v>2009</v>
      </c>
      <c r="D5131">
        <v>0.27350000000000002</v>
      </c>
      <c r="E5131">
        <v>0.27350000000000002</v>
      </c>
      <c r="F5131">
        <v>0.27350000000000002</v>
      </c>
      <c r="G5131">
        <v>0.27350000000000002</v>
      </c>
      <c r="H5131">
        <v>0.27350000000000002</v>
      </c>
      <c r="I5131">
        <v>0.27350000000000002</v>
      </c>
      <c r="J5131">
        <v>0.27350000000000002</v>
      </c>
      <c r="K5131">
        <v>0.27350000000000002</v>
      </c>
      <c r="L5131">
        <v>0.27350000000000002</v>
      </c>
    </row>
    <row r="5132" spans="1:12" x14ac:dyDescent="0.45">
      <c r="A5132" t="s">
        <v>2029</v>
      </c>
      <c r="B5132">
        <v>2019</v>
      </c>
      <c r="C5132" t="s">
        <v>2005</v>
      </c>
      <c r="D5132">
        <v>0.86770000000000003</v>
      </c>
      <c r="E5132">
        <v>0.86</v>
      </c>
      <c r="F5132">
        <v>0.81899999999999995</v>
      </c>
      <c r="G5132">
        <v>0.86770000000000003</v>
      </c>
      <c r="H5132">
        <v>0.81320000000000003</v>
      </c>
      <c r="I5132">
        <v>0.81899999999999995</v>
      </c>
      <c r="J5132">
        <v>0.86770000000000003</v>
      </c>
      <c r="K5132">
        <v>0.81320000000000003</v>
      </c>
      <c r="L5132">
        <v>0.81130000000000002</v>
      </c>
    </row>
    <row r="5133" spans="1:12" x14ac:dyDescent="0.45">
      <c r="A5133" t="s">
        <v>2030</v>
      </c>
      <c r="B5133">
        <v>2019</v>
      </c>
      <c r="C5133" t="s">
        <v>2010</v>
      </c>
      <c r="D5133">
        <v>0.24349999999999999</v>
      </c>
      <c r="E5133">
        <v>0.24349999999999999</v>
      </c>
      <c r="F5133">
        <v>9.1999999999999998E-2</v>
      </c>
      <c r="G5133">
        <v>0.24349999999999999</v>
      </c>
      <c r="H5133">
        <v>9.1999999999999998E-2</v>
      </c>
      <c r="I5133">
        <v>9.1999999999999998E-2</v>
      </c>
      <c r="J5133">
        <v>0.24349999999999999</v>
      </c>
      <c r="K5133">
        <v>9.1999999999999998E-2</v>
      </c>
      <c r="L5133">
        <v>9.1999999999999998E-2</v>
      </c>
    </row>
    <row r="5134" spans="1:12" x14ac:dyDescent="0.45">
      <c r="A5134" t="s">
        <v>2030</v>
      </c>
      <c r="B5134">
        <v>2019</v>
      </c>
      <c r="C5134" t="s">
        <v>2008</v>
      </c>
      <c r="D5134">
        <v>1.2791999999999999</v>
      </c>
      <c r="E5134">
        <v>1.244</v>
      </c>
      <c r="F5134">
        <v>1.2306999999999999</v>
      </c>
      <c r="G5134">
        <v>1.2791999999999999</v>
      </c>
      <c r="H5134">
        <v>1.2042999999999999</v>
      </c>
      <c r="I5134">
        <v>1.2306999999999999</v>
      </c>
      <c r="J5134">
        <v>1.2791999999999999</v>
      </c>
      <c r="K5134">
        <v>1.2042999999999999</v>
      </c>
      <c r="L5134">
        <v>1.1954</v>
      </c>
    </row>
    <row r="5135" spans="1:12" x14ac:dyDescent="0.45">
      <c r="A5135" t="s">
        <v>2030</v>
      </c>
      <c r="B5135">
        <v>2019</v>
      </c>
      <c r="C5135" t="s">
        <v>2007</v>
      </c>
      <c r="D5135">
        <v>0.12759999999999999</v>
      </c>
      <c r="E5135">
        <v>0.12759999999999999</v>
      </c>
      <c r="F5135">
        <v>0.10440000000000001</v>
      </c>
      <c r="G5135">
        <v>0.12759999999999999</v>
      </c>
      <c r="H5135">
        <v>0.10440000000000001</v>
      </c>
      <c r="I5135">
        <v>0.10440000000000001</v>
      </c>
      <c r="J5135">
        <v>0.12759999999999999</v>
      </c>
      <c r="K5135">
        <v>0.10440000000000001</v>
      </c>
      <c r="L5135">
        <v>0.10440000000000001</v>
      </c>
    </row>
    <row r="5136" spans="1:12" x14ac:dyDescent="0.45">
      <c r="A5136" t="s">
        <v>2030</v>
      </c>
      <c r="B5136">
        <v>2019</v>
      </c>
      <c r="C5136" t="s">
        <v>2011</v>
      </c>
      <c r="D5136">
        <v>4.8000000000000001E-2</v>
      </c>
      <c r="E5136">
        <v>4.8000000000000001E-2</v>
      </c>
      <c r="F5136">
        <v>4.8000000000000001E-2</v>
      </c>
      <c r="G5136">
        <v>4.8000000000000001E-2</v>
      </c>
      <c r="H5136">
        <v>4.8000000000000001E-2</v>
      </c>
      <c r="I5136">
        <v>4.8000000000000001E-2</v>
      </c>
      <c r="J5136">
        <v>4.8000000000000001E-2</v>
      </c>
      <c r="K5136">
        <v>4.8000000000000001E-2</v>
      </c>
      <c r="L5136">
        <v>4.8000000000000001E-2</v>
      </c>
    </row>
    <row r="5137" spans="1:12" x14ac:dyDescent="0.45">
      <c r="A5137" t="s">
        <v>2030</v>
      </c>
      <c r="B5137">
        <v>2019</v>
      </c>
      <c r="C5137" t="s">
        <v>2009</v>
      </c>
      <c r="D5137">
        <v>1.2919</v>
      </c>
      <c r="E5137">
        <v>1.2919</v>
      </c>
      <c r="F5137">
        <v>1.2919</v>
      </c>
      <c r="G5137">
        <v>1.2919</v>
      </c>
      <c r="H5137">
        <v>1.2919</v>
      </c>
      <c r="I5137">
        <v>1.2919</v>
      </c>
      <c r="J5137">
        <v>1.2919</v>
      </c>
      <c r="K5137">
        <v>1.2919</v>
      </c>
      <c r="L5137">
        <v>1.2919</v>
      </c>
    </row>
    <row r="5138" spans="1:12" x14ac:dyDescent="0.45">
      <c r="A5138" t="s">
        <v>2030</v>
      </c>
      <c r="B5138">
        <v>2019</v>
      </c>
      <c r="C5138" t="s">
        <v>2005</v>
      </c>
      <c r="D5138">
        <v>3.9154</v>
      </c>
      <c r="E5138">
        <v>3.8801000000000001</v>
      </c>
      <c r="F5138">
        <v>3.6920000000000002</v>
      </c>
      <c r="G5138">
        <v>3.9154</v>
      </c>
      <c r="H5138">
        <v>3.6656</v>
      </c>
      <c r="I5138">
        <v>3.6920000000000002</v>
      </c>
      <c r="J5138">
        <v>3.9154</v>
      </c>
      <c r="K5138">
        <v>3.6656</v>
      </c>
      <c r="L5138">
        <v>3.6566999999999998</v>
      </c>
    </row>
    <row r="5139" spans="1:12" x14ac:dyDescent="0.45">
      <c r="A5139" t="s">
        <v>2030</v>
      </c>
      <c r="B5139">
        <v>2019</v>
      </c>
      <c r="C5139" t="s">
        <v>2006</v>
      </c>
      <c r="D5139">
        <v>0.92500000000000004</v>
      </c>
      <c r="E5139">
        <v>0.92500000000000004</v>
      </c>
      <c r="F5139">
        <v>0.92500000000000004</v>
      </c>
      <c r="G5139">
        <v>0.92500000000000004</v>
      </c>
      <c r="H5139">
        <v>0.92500000000000004</v>
      </c>
      <c r="I5139">
        <v>0.92500000000000004</v>
      </c>
      <c r="J5139">
        <v>0.92500000000000004</v>
      </c>
      <c r="K5139">
        <v>0.92500000000000004</v>
      </c>
      <c r="L5139">
        <v>0.92500000000000004</v>
      </c>
    </row>
    <row r="5140" spans="1:12" x14ac:dyDescent="0.45">
      <c r="A5140" t="s">
        <v>2031</v>
      </c>
      <c r="B5140">
        <v>2019</v>
      </c>
      <c r="C5140" t="s">
        <v>2010</v>
      </c>
      <c r="D5140">
        <v>0.25850000000000001</v>
      </c>
      <c r="E5140">
        <v>0.25850000000000001</v>
      </c>
      <c r="F5140">
        <v>9.7600000000000006E-2</v>
      </c>
      <c r="G5140">
        <v>0.25850000000000001</v>
      </c>
      <c r="H5140">
        <v>9.7600000000000006E-2</v>
      </c>
      <c r="I5140">
        <v>9.7600000000000006E-2</v>
      </c>
      <c r="J5140">
        <v>0.25850000000000001</v>
      </c>
      <c r="K5140">
        <v>9.7600000000000006E-2</v>
      </c>
      <c r="L5140">
        <v>9.7600000000000006E-2</v>
      </c>
    </row>
    <row r="5141" spans="1:12" x14ac:dyDescent="0.45">
      <c r="A5141" t="s">
        <v>2031</v>
      </c>
      <c r="B5141">
        <v>2019</v>
      </c>
      <c r="C5141" t="s">
        <v>2011</v>
      </c>
      <c r="D5141">
        <v>5.0999999999999997E-2</v>
      </c>
      <c r="E5141">
        <v>5.0999999999999997E-2</v>
      </c>
      <c r="F5141">
        <v>5.0999999999999997E-2</v>
      </c>
      <c r="G5141">
        <v>5.0999999999999997E-2</v>
      </c>
      <c r="H5141">
        <v>5.0999999999999997E-2</v>
      </c>
      <c r="I5141">
        <v>5.0999999999999997E-2</v>
      </c>
      <c r="J5141">
        <v>5.0999999999999997E-2</v>
      </c>
      <c r="K5141">
        <v>5.0999999999999997E-2</v>
      </c>
      <c r="L5141">
        <v>5.0999999999999997E-2</v>
      </c>
    </row>
    <row r="5142" spans="1:12" x14ac:dyDescent="0.45">
      <c r="A5142" t="s">
        <v>2031</v>
      </c>
      <c r="B5142">
        <v>2019</v>
      </c>
      <c r="C5142" t="s">
        <v>2005</v>
      </c>
      <c r="D5142">
        <v>3.9036</v>
      </c>
      <c r="E5142">
        <v>3.8660999999999999</v>
      </c>
      <c r="F5142">
        <v>3.6665000000000001</v>
      </c>
      <c r="G5142">
        <v>3.9036</v>
      </c>
      <c r="H5142">
        <v>3.6385000000000001</v>
      </c>
      <c r="I5142">
        <v>3.6665000000000001</v>
      </c>
      <c r="J5142">
        <v>3.9036</v>
      </c>
      <c r="K5142">
        <v>3.6385000000000001</v>
      </c>
      <c r="L5142">
        <v>3.629</v>
      </c>
    </row>
    <row r="5143" spans="1:12" x14ac:dyDescent="0.45">
      <c r="A5143" t="s">
        <v>2031</v>
      </c>
      <c r="B5143">
        <v>2019</v>
      </c>
      <c r="C5143" t="s">
        <v>2009</v>
      </c>
      <c r="D5143">
        <v>1.1838</v>
      </c>
      <c r="E5143">
        <v>1.1838</v>
      </c>
      <c r="F5143">
        <v>1.1838</v>
      </c>
      <c r="G5143">
        <v>1.1838</v>
      </c>
      <c r="H5143">
        <v>1.1838</v>
      </c>
      <c r="I5143">
        <v>1.1838</v>
      </c>
      <c r="J5143">
        <v>1.1838</v>
      </c>
      <c r="K5143">
        <v>1.1838</v>
      </c>
      <c r="L5143">
        <v>1.1838</v>
      </c>
    </row>
    <row r="5144" spans="1:12" x14ac:dyDescent="0.45">
      <c r="A5144" t="s">
        <v>2031</v>
      </c>
      <c r="B5144">
        <v>2019</v>
      </c>
      <c r="C5144" t="s">
        <v>2008</v>
      </c>
      <c r="D5144">
        <v>1.3577999999999999</v>
      </c>
      <c r="E5144">
        <v>1.3203</v>
      </c>
      <c r="F5144">
        <v>1.3062</v>
      </c>
      <c r="G5144">
        <v>1.3577999999999999</v>
      </c>
      <c r="H5144">
        <v>1.2783</v>
      </c>
      <c r="I5144">
        <v>1.3062</v>
      </c>
      <c r="J5144">
        <v>1.3577999999999999</v>
      </c>
      <c r="K5144">
        <v>1.2783</v>
      </c>
      <c r="L5144">
        <v>1.2687999999999999</v>
      </c>
    </row>
    <row r="5145" spans="1:12" x14ac:dyDescent="0.45">
      <c r="A5145" t="s">
        <v>2031</v>
      </c>
      <c r="B5145">
        <v>2019</v>
      </c>
      <c r="C5145" t="s">
        <v>2007</v>
      </c>
      <c r="D5145">
        <v>0.13550000000000001</v>
      </c>
      <c r="E5145">
        <v>0.13550000000000001</v>
      </c>
      <c r="F5145">
        <v>0.1108</v>
      </c>
      <c r="G5145">
        <v>0.13550000000000001</v>
      </c>
      <c r="H5145">
        <v>0.1108</v>
      </c>
      <c r="I5145">
        <v>0.1108</v>
      </c>
      <c r="J5145">
        <v>0.13550000000000001</v>
      </c>
      <c r="K5145">
        <v>0.1108</v>
      </c>
      <c r="L5145">
        <v>0.1108</v>
      </c>
    </row>
    <row r="5146" spans="1:12" x14ac:dyDescent="0.45">
      <c r="A5146" t="s">
        <v>2031</v>
      </c>
      <c r="B5146">
        <v>2019</v>
      </c>
      <c r="C5146" t="s">
        <v>2006</v>
      </c>
      <c r="D5146">
        <v>0.91710000000000003</v>
      </c>
      <c r="E5146">
        <v>0.91710000000000003</v>
      </c>
      <c r="F5146">
        <v>0.91710000000000003</v>
      </c>
      <c r="G5146">
        <v>0.91710000000000003</v>
      </c>
      <c r="H5146">
        <v>0.91710000000000003</v>
      </c>
      <c r="I5146">
        <v>0.91710000000000003</v>
      </c>
      <c r="J5146">
        <v>0.91710000000000003</v>
      </c>
      <c r="K5146">
        <v>0.91710000000000003</v>
      </c>
      <c r="L5146">
        <v>0.91710000000000003</v>
      </c>
    </row>
    <row r="5147" spans="1:12" x14ac:dyDescent="0.45">
      <c r="A5147" t="s">
        <v>2032</v>
      </c>
      <c r="B5147">
        <v>2019</v>
      </c>
      <c r="C5147" t="s">
        <v>2009</v>
      </c>
      <c r="D5147">
        <v>2.2065999999999999</v>
      </c>
      <c r="E5147">
        <v>2.2065999999999999</v>
      </c>
      <c r="F5147">
        <v>2.2065999999999999</v>
      </c>
      <c r="G5147">
        <v>2.2065999999999999</v>
      </c>
      <c r="H5147">
        <v>2.2065999999999999</v>
      </c>
      <c r="I5147">
        <v>2.2065999999999999</v>
      </c>
      <c r="J5147">
        <v>2.2065999999999999</v>
      </c>
      <c r="K5147">
        <v>2.2065999999999999</v>
      </c>
      <c r="L5147">
        <v>2.2065999999999999</v>
      </c>
    </row>
    <row r="5148" spans="1:12" x14ac:dyDescent="0.45">
      <c r="A5148" t="s">
        <v>2032</v>
      </c>
      <c r="B5148">
        <v>2019</v>
      </c>
      <c r="C5148" t="s">
        <v>2011</v>
      </c>
      <c r="D5148">
        <v>7.9600000000000004E-2</v>
      </c>
      <c r="E5148">
        <v>7.9600000000000004E-2</v>
      </c>
      <c r="F5148">
        <v>7.9600000000000004E-2</v>
      </c>
      <c r="G5148">
        <v>7.9600000000000004E-2</v>
      </c>
      <c r="H5148">
        <v>7.9600000000000004E-2</v>
      </c>
      <c r="I5148">
        <v>7.9600000000000004E-2</v>
      </c>
      <c r="J5148">
        <v>7.9600000000000004E-2</v>
      </c>
      <c r="K5148">
        <v>7.9600000000000004E-2</v>
      </c>
      <c r="L5148">
        <v>7.9600000000000004E-2</v>
      </c>
    </row>
    <row r="5149" spans="1:12" x14ac:dyDescent="0.45">
      <c r="A5149" t="s">
        <v>2032</v>
      </c>
      <c r="B5149">
        <v>2019</v>
      </c>
      <c r="C5149" t="s">
        <v>2007</v>
      </c>
      <c r="D5149">
        <v>0.2117</v>
      </c>
      <c r="E5149">
        <v>0.2117</v>
      </c>
      <c r="F5149">
        <v>0.1731</v>
      </c>
      <c r="G5149">
        <v>0.2117</v>
      </c>
      <c r="H5149">
        <v>0.1731</v>
      </c>
      <c r="I5149">
        <v>0.1731</v>
      </c>
      <c r="J5149">
        <v>0.2117</v>
      </c>
      <c r="K5149">
        <v>0.1731</v>
      </c>
      <c r="L5149">
        <v>0.1731</v>
      </c>
    </row>
    <row r="5150" spans="1:12" x14ac:dyDescent="0.45">
      <c r="A5150" t="s">
        <v>2032</v>
      </c>
      <c r="B5150">
        <v>2019</v>
      </c>
      <c r="C5150" t="s">
        <v>2010</v>
      </c>
      <c r="D5150">
        <v>0.40389999999999998</v>
      </c>
      <c r="E5150">
        <v>0.40389999999999998</v>
      </c>
      <c r="F5150">
        <v>0.1525</v>
      </c>
      <c r="G5150">
        <v>0.40389999999999998</v>
      </c>
      <c r="H5150">
        <v>0.1525</v>
      </c>
      <c r="I5150">
        <v>0.1525</v>
      </c>
      <c r="J5150">
        <v>0.40389999999999998</v>
      </c>
      <c r="K5150">
        <v>0.1525</v>
      </c>
      <c r="L5150">
        <v>0.1525</v>
      </c>
    </row>
    <row r="5151" spans="1:12" x14ac:dyDescent="0.45">
      <c r="A5151" t="s">
        <v>2032</v>
      </c>
      <c r="B5151">
        <v>2019</v>
      </c>
      <c r="C5151" t="s">
        <v>2006</v>
      </c>
      <c r="D5151">
        <v>1.59</v>
      </c>
      <c r="E5151">
        <v>1.59</v>
      </c>
      <c r="F5151">
        <v>1.59</v>
      </c>
      <c r="G5151">
        <v>1.59</v>
      </c>
      <c r="H5151">
        <v>1.59</v>
      </c>
      <c r="I5151">
        <v>1.59</v>
      </c>
      <c r="J5151">
        <v>1.59</v>
      </c>
      <c r="K5151">
        <v>1.59</v>
      </c>
      <c r="L5151">
        <v>1.59</v>
      </c>
    </row>
    <row r="5152" spans="1:12" x14ac:dyDescent="0.45">
      <c r="A5152" t="s">
        <v>2032</v>
      </c>
      <c r="B5152">
        <v>2019</v>
      </c>
      <c r="C5152" t="s">
        <v>2005</v>
      </c>
      <c r="D5152">
        <v>6.6132999999999997</v>
      </c>
      <c r="E5152">
        <v>6.5548000000000002</v>
      </c>
      <c r="F5152">
        <v>6.2427999999999999</v>
      </c>
      <c r="G5152">
        <v>6.6132999999999997</v>
      </c>
      <c r="H5152">
        <v>6.1990999999999996</v>
      </c>
      <c r="I5152">
        <v>6.2427999999999999</v>
      </c>
      <c r="J5152">
        <v>6.6132999999999997</v>
      </c>
      <c r="K5152">
        <v>6.1990999999999996</v>
      </c>
      <c r="L5152">
        <v>6.1843000000000004</v>
      </c>
    </row>
    <row r="5153" spans="1:12" x14ac:dyDescent="0.45">
      <c r="A5153" t="s">
        <v>2032</v>
      </c>
      <c r="B5153">
        <v>2019</v>
      </c>
      <c r="C5153" t="s">
        <v>2008</v>
      </c>
      <c r="D5153">
        <v>2.1215000000000002</v>
      </c>
      <c r="E5153">
        <v>2.0630000000000002</v>
      </c>
      <c r="F5153">
        <v>2.0409999999999999</v>
      </c>
      <c r="G5153">
        <v>2.1215000000000002</v>
      </c>
      <c r="H5153">
        <v>1.9973000000000001</v>
      </c>
      <c r="I5153">
        <v>2.0409999999999999</v>
      </c>
      <c r="J5153">
        <v>2.1215000000000002</v>
      </c>
      <c r="K5153">
        <v>1.9973000000000001</v>
      </c>
      <c r="L5153">
        <v>1.9824999999999999</v>
      </c>
    </row>
    <row r="5154" spans="1:12" x14ac:dyDescent="0.45">
      <c r="A5154" t="s">
        <v>2033</v>
      </c>
      <c r="B5154">
        <v>2019</v>
      </c>
      <c r="C5154" t="s">
        <v>2010</v>
      </c>
      <c r="D5154">
        <v>0.22140000000000001</v>
      </c>
      <c r="E5154">
        <v>0.22140000000000001</v>
      </c>
      <c r="F5154">
        <v>8.3599999999999994E-2</v>
      </c>
      <c r="G5154">
        <v>0.22140000000000001</v>
      </c>
      <c r="H5154">
        <v>8.3599999999999994E-2</v>
      </c>
      <c r="I5154">
        <v>8.3599999999999994E-2</v>
      </c>
      <c r="J5154">
        <v>0.22140000000000001</v>
      </c>
      <c r="K5154">
        <v>8.3599999999999994E-2</v>
      </c>
      <c r="L5154">
        <v>8.3599999999999994E-2</v>
      </c>
    </row>
    <row r="5155" spans="1:12" x14ac:dyDescent="0.45">
      <c r="A5155" t="s">
        <v>2033</v>
      </c>
      <c r="B5155">
        <v>2019</v>
      </c>
      <c r="C5155" t="s">
        <v>2005</v>
      </c>
      <c r="D5155">
        <v>3.6456</v>
      </c>
      <c r="E5155">
        <v>3.6135000000000002</v>
      </c>
      <c r="F5155">
        <v>3.4424999999999999</v>
      </c>
      <c r="G5155">
        <v>3.6456</v>
      </c>
      <c r="H5155">
        <v>3.4184999999999999</v>
      </c>
      <c r="I5155">
        <v>3.4424999999999999</v>
      </c>
      <c r="J5155">
        <v>3.6456</v>
      </c>
      <c r="K5155">
        <v>3.4184999999999999</v>
      </c>
      <c r="L5155">
        <v>3.4104000000000001</v>
      </c>
    </row>
    <row r="5156" spans="1:12" x14ac:dyDescent="0.45">
      <c r="A5156" t="s">
        <v>2033</v>
      </c>
      <c r="B5156">
        <v>2019</v>
      </c>
      <c r="C5156" t="s">
        <v>2009</v>
      </c>
      <c r="D5156">
        <v>1.1954</v>
      </c>
      <c r="E5156">
        <v>1.1954</v>
      </c>
      <c r="F5156">
        <v>1.1954</v>
      </c>
      <c r="G5156">
        <v>1.1954</v>
      </c>
      <c r="H5156">
        <v>1.1954</v>
      </c>
      <c r="I5156">
        <v>1.1954</v>
      </c>
      <c r="J5156">
        <v>1.1954</v>
      </c>
      <c r="K5156">
        <v>1.1954</v>
      </c>
      <c r="L5156">
        <v>1.1954</v>
      </c>
    </row>
    <row r="5157" spans="1:12" x14ac:dyDescent="0.45">
      <c r="A5157" t="s">
        <v>2033</v>
      </c>
      <c r="B5157">
        <v>2019</v>
      </c>
      <c r="C5157" t="s">
        <v>2008</v>
      </c>
      <c r="D5157">
        <v>1.163</v>
      </c>
      <c r="E5157">
        <v>1.1309</v>
      </c>
      <c r="F5157">
        <v>1.1188</v>
      </c>
      <c r="G5157">
        <v>1.163</v>
      </c>
      <c r="H5157">
        <v>1.0949</v>
      </c>
      <c r="I5157">
        <v>1.1188</v>
      </c>
      <c r="J5157">
        <v>1.163</v>
      </c>
      <c r="K5157">
        <v>1.0949</v>
      </c>
      <c r="L5157">
        <v>1.0868</v>
      </c>
    </row>
    <row r="5158" spans="1:12" x14ac:dyDescent="0.45">
      <c r="A5158" t="s">
        <v>2033</v>
      </c>
      <c r="B5158">
        <v>2019</v>
      </c>
      <c r="C5158" t="s">
        <v>2006</v>
      </c>
      <c r="D5158">
        <v>0.90610000000000002</v>
      </c>
      <c r="E5158">
        <v>0.90610000000000002</v>
      </c>
      <c r="F5158">
        <v>0.90610000000000002</v>
      </c>
      <c r="G5158">
        <v>0.90610000000000002</v>
      </c>
      <c r="H5158">
        <v>0.90610000000000002</v>
      </c>
      <c r="I5158">
        <v>0.90610000000000002</v>
      </c>
      <c r="J5158">
        <v>0.90610000000000002</v>
      </c>
      <c r="K5158">
        <v>0.90610000000000002</v>
      </c>
      <c r="L5158">
        <v>0.90610000000000002</v>
      </c>
    </row>
    <row r="5159" spans="1:12" x14ac:dyDescent="0.45">
      <c r="A5159" t="s">
        <v>2033</v>
      </c>
      <c r="B5159">
        <v>2019</v>
      </c>
      <c r="C5159" t="s">
        <v>2011</v>
      </c>
      <c r="D5159">
        <v>4.36E-2</v>
      </c>
      <c r="E5159">
        <v>4.36E-2</v>
      </c>
      <c r="F5159">
        <v>4.36E-2</v>
      </c>
      <c r="G5159">
        <v>4.36E-2</v>
      </c>
      <c r="H5159">
        <v>4.36E-2</v>
      </c>
      <c r="I5159">
        <v>4.36E-2</v>
      </c>
      <c r="J5159">
        <v>4.36E-2</v>
      </c>
      <c r="K5159">
        <v>4.36E-2</v>
      </c>
      <c r="L5159">
        <v>4.36E-2</v>
      </c>
    </row>
    <row r="5160" spans="1:12" x14ac:dyDescent="0.45">
      <c r="A5160" t="s">
        <v>2033</v>
      </c>
      <c r="B5160">
        <v>2019</v>
      </c>
      <c r="C5160" t="s">
        <v>2007</v>
      </c>
      <c r="D5160">
        <v>0.11600000000000001</v>
      </c>
      <c r="E5160">
        <v>0.11600000000000001</v>
      </c>
      <c r="F5160">
        <v>9.4899999999999998E-2</v>
      </c>
      <c r="G5160">
        <v>0.11600000000000001</v>
      </c>
      <c r="H5160">
        <v>9.4899999999999998E-2</v>
      </c>
      <c r="I5160">
        <v>9.4899999999999998E-2</v>
      </c>
      <c r="J5160">
        <v>0.11600000000000001</v>
      </c>
      <c r="K5160">
        <v>9.4899999999999998E-2</v>
      </c>
      <c r="L5160">
        <v>9.4899999999999998E-2</v>
      </c>
    </row>
    <row r="5161" spans="1:12" x14ac:dyDescent="0.45">
      <c r="A5161" t="s">
        <v>2034</v>
      </c>
      <c r="B5161">
        <v>2019</v>
      </c>
      <c r="C5161" t="s">
        <v>2006</v>
      </c>
      <c r="D5161">
        <v>0.57889999999999997</v>
      </c>
      <c r="E5161">
        <v>0.57889999999999997</v>
      </c>
      <c r="F5161">
        <v>0.57889999999999997</v>
      </c>
      <c r="G5161">
        <v>0.57889999999999997</v>
      </c>
      <c r="H5161">
        <v>0.57889999999999997</v>
      </c>
      <c r="I5161">
        <v>0.57889999999999997</v>
      </c>
      <c r="J5161">
        <v>0.57889999999999997</v>
      </c>
      <c r="K5161">
        <v>0.57889999999999997</v>
      </c>
      <c r="L5161">
        <v>0.57889999999999997</v>
      </c>
    </row>
    <row r="5162" spans="1:12" x14ac:dyDescent="0.45">
      <c r="A5162" t="s">
        <v>2034</v>
      </c>
      <c r="B5162">
        <v>2019</v>
      </c>
      <c r="C5162" t="s">
        <v>2005</v>
      </c>
      <c r="D5162">
        <v>2.0345</v>
      </c>
      <c r="E5162">
        <v>2.0177999999999998</v>
      </c>
      <c r="F5162">
        <v>1.9291</v>
      </c>
      <c r="G5162">
        <v>2.0345</v>
      </c>
      <c r="H5162">
        <v>1.9166000000000001</v>
      </c>
      <c r="I5162">
        <v>1.9291</v>
      </c>
      <c r="J5162">
        <v>2.0345</v>
      </c>
      <c r="K5162">
        <v>1.9166000000000001</v>
      </c>
      <c r="L5162">
        <v>1.9124000000000001</v>
      </c>
    </row>
    <row r="5163" spans="1:12" x14ac:dyDescent="0.45">
      <c r="A5163" t="s">
        <v>2034</v>
      </c>
      <c r="B5163">
        <v>2019</v>
      </c>
      <c r="C5163" t="s">
        <v>2007</v>
      </c>
      <c r="D5163">
        <v>6.0199999999999997E-2</v>
      </c>
      <c r="E5163">
        <v>6.0199999999999997E-2</v>
      </c>
      <c r="F5163">
        <v>4.9200000000000001E-2</v>
      </c>
      <c r="G5163">
        <v>6.0199999999999997E-2</v>
      </c>
      <c r="H5163">
        <v>4.9200000000000001E-2</v>
      </c>
      <c r="I5163">
        <v>4.9200000000000001E-2</v>
      </c>
      <c r="J5163">
        <v>6.0199999999999997E-2</v>
      </c>
      <c r="K5163">
        <v>4.9200000000000001E-2</v>
      </c>
      <c r="L5163">
        <v>4.9200000000000001E-2</v>
      </c>
    </row>
    <row r="5164" spans="1:12" x14ac:dyDescent="0.45">
      <c r="A5164" t="s">
        <v>2034</v>
      </c>
      <c r="B5164">
        <v>2019</v>
      </c>
      <c r="C5164" t="s">
        <v>2008</v>
      </c>
      <c r="D5164">
        <v>0.60360000000000003</v>
      </c>
      <c r="E5164">
        <v>0.58689999999999998</v>
      </c>
      <c r="F5164">
        <v>0.58069999999999999</v>
      </c>
      <c r="G5164">
        <v>0.60360000000000003</v>
      </c>
      <c r="H5164">
        <v>0.56820000000000004</v>
      </c>
      <c r="I5164">
        <v>0.58069999999999999</v>
      </c>
      <c r="J5164">
        <v>0.60360000000000003</v>
      </c>
      <c r="K5164">
        <v>0.56820000000000004</v>
      </c>
      <c r="L5164">
        <v>0.56399999999999995</v>
      </c>
    </row>
    <row r="5165" spans="1:12" x14ac:dyDescent="0.45">
      <c r="A5165" t="s">
        <v>2034</v>
      </c>
      <c r="B5165">
        <v>2019</v>
      </c>
      <c r="C5165" t="s">
        <v>2011</v>
      </c>
      <c r="D5165">
        <v>2.2700000000000001E-2</v>
      </c>
      <c r="E5165">
        <v>2.2700000000000001E-2</v>
      </c>
      <c r="F5165">
        <v>2.2700000000000001E-2</v>
      </c>
      <c r="G5165">
        <v>2.2700000000000001E-2</v>
      </c>
      <c r="H5165">
        <v>2.2700000000000001E-2</v>
      </c>
      <c r="I5165">
        <v>2.2700000000000001E-2</v>
      </c>
      <c r="J5165">
        <v>2.2700000000000001E-2</v>
      </c>
      <c r="K5165">
        <v>2.2700000000000001E-2</v>
      </c>
      <c r="L5165">
        <v>2.2700000000000001E-2</v>
      </c>
    </row>
    <row r="5166" spans="1:12" x14ac:dyDescent="0.45">
      <c r="A5166" t="s">
        <v>2034</v>
      </c>
      <c r="B5166">
        <v>2019</v>
      </c>
      <c r="C5166" t="s">
        <v>2009</v>
      </c>
      <c r="D5166">
        <v>0.65429999999999999</v>
      </c>
      <c r="E5166">
        <v>0.65429999999999999</v>
      </c>
      <c r="F5166">
        <v>0.65429999999999999</v>
      </c>
      <c r="G5166">
        <v>0.65429999999999999</v>
      </c>
      <c r="H5166">
        <v>0.65429999999999999</v>
      </c>
      <c r="I5166">
        <v>0.65429999999999999</v>
      </c>
      <c r="J5166">
        <v>0.65429999999999999</v>
      </c>
      <c r="K5166">
        <v>0.65429999999999999</v>
      </c>
      <c r="L5166">
        <v>0.65429999999999999</v>
      </c>
    </row>
    <row r="5167" spans="1:12" x14ac:dyDescent="0.45">
      <c r="A5167" t="s">
        <v>2034</v>
      </c>
      <c r="B5167">
        <v>2019</v>
      </c>
      <c r="C5167" t="s">
        <v>2010</v>
      </c>
      <c r="D5167">
        <v>0.1149</v>
      </c>
      <c r="E5167">
        <v>0.1149</v>
      </c>
      <c r="F5167">
        <v>4.3400000000000001E-2</v>
      </c>
      <c r="G5167">
        <v>0.1149</v>
      </c>
      <c r="H5167">
        <v>4.3400000000000001E-2</v>
      </c>
      <c r="I5167">
        <v>4.3400000000000001E-2</v>
      </c>
      <c r="J5167">
        <v>0.1149</v>
      </c>
      <c r="K5167">
        <v>4.3400000000000001E-2</v>
      </c>
      <c r="L5167">
        <v>4.3400000000000001E-2</v>
      </c>
    </row>
    <row r="5168" spans="1:12" x14ac:dyDescent="0.45">
      <c r="A5168" t="s">
        <v>2035</v>
      </c>
      <c r="B5168">
        <v>2019</v>
      </c>
      <c r="C5168" t="s">
        <v>2007</v>
      </c>
      <c r="D5168">
        <v>0.12239999999999999</v>
      </c>
      <c r="E5168">
        <v>0.12239999999999999</v>
      </c>
      <c r="F5168">
        <v>0.1</v>
      </c>
      <c r="G5168">
        <v>0.12239999999999999</v>
      </c>
      <c r="H5168">
        <v>0.1</v>
      </c>
      <c r="I5168">
        <v>0.1</v>
      </c>
      <c r="J5168">
        <v>0.12239999999999999</v>
      </c>
      <c r="K5168">
        <v>0.1</v>
      </c>
      <c r="L5168">
        <v>0.1</v>
      </c>
    </row>
    <row r="5169" spans="1:12" x14ac:dyDescent="0.45">
      <c r="A5169" t="s">
        <v>2035</v>
      </c>
      <c r="B5169">
        <v>2019</v>
      </c>
      <c r="C5169" t="s">
        <v>2010</v>
      </c>
      <c r="D5169">
        <v>0.2334</v>
      </c>
      <c r="E5169">
        <v>0.2334</v>
      </c>
      <c r="F5169">
        <v>8.8099999999999998E-2</v>
      </c>
      <c r="G5169">
        <v>0.2334</v>
      </c>
      <c r="H5169">
        <v>8.8099999999999998E-2</v>
      </c>
      <c r="I5169">
        <v>8.8099999999999998E-2</v>
      </c>
      <c r="J5169">
        <v>0.2334</v>
      </c>
      <c r="K5169">
        <v>8.8099999999999998E-2</v>
      </c>
      <c r="L5169">
        <v>8.8099999999999998E-2</v>
      </c>
    </row>
    <row r="5170" spans="1:12" x14ac:dyDescent="0.45">
      <c r="A5170" t="s">
        <v>2035</v>
      </c>
      <c r="B5170">
        <v>2019</v>
      </c>
      <c r="C5170" t="s">
        <v>2009</v>
      </c>
      <c r="D5170">
        <v>1.3170999999999999</v>
      </c>
      <c r="E5170">
        <v>1.3170999999999999</v>
      </c>
      <c r="F5170">
        <v>1.3170999999999999</v>
      </c>
      <c r="G5170">
        <v>1.3170999999999999</v>
      </c>
      <c r="H5170">
        <v>1.3170999999999999</v>
      </c>
      <c r="I5170">
        <v>1.3170999999999999</v>
      </c>
      <c r="J5170">
        <v>1.3170999999999999</v>
      </c>
      <c r="K5170">
        <v>1.3170999999999999</v>
      </c>
      <c r="L5170">
        <v>1.3170999999999999</v>
      </c>
    </row>
    <row r="5171" spans="1:12" x14ac:dyDescent="0.45">
      <c r="A5171" t="s">
        <v>2035</v>
      </c>
      <c r="B5171">
        <v>2019</v>
      </c>
      <c r="C5171" t="s">
        <v>2005</v>
      </c>
      <c r="D5171">
        <v>3.9201000000000001</v>
      </c>
      <c r="E5171">
        <v>3.8862999999999999</v>
      </c>
      <c r="F5171">
        <v>3.706</v>
      </c>
      <c r="G5171">
        <v>3.9201000000000001</v>
      </c>
      <c r="H5171">
        <v>3.6806999999999999</v>
      </c>
      <c r="I5171">
        <v>3.706</v>
      </c>
      <c r="J5171">
        <v>3.9201000000000001</v>
      </c>
      <c r="K5171">
        <v>3.6806999999999999</v>
      </c>
      <c r="L5171">
        <v>3.6722000000000001</v>
      </c>
    </row>
    <row r="5172" spans="1:12" x14ac:dyDescent="0.45">
      <c r="A5172" t="s">
        <v>2035</v>
      </c>
      <c r="B5172">
        <v>2019</v>
      </c>
      <c r="C5172" t="s">
        <v>2008</v>
      </c>
      <c r="D5172">
        <v>1.2262999999999999</v>
      </c>
      <c r="E5172">
        <v>1.1924999999999999</v>
      </c>
      <c r="F5172">
        <v>1.1798</v>
      </c>
      <c r="G5172">
        <v>1.2262999999999999</v>
      </c>
      <c r="H5172">
        <v>1.1545000000000001</v>
      </c>
      <c r="I5172">
        <v>1.1798</v>
      </c>
      <c r="J5172">
        <v>1.2262999999999999</v>
      </c>
      <c r="K5172">
        <v>1.1545000000000001</v>
      </c>
      <c r="L5172">
        <v>1.1459999999999999</v>
      </c>
    </row>
    <row r="5173" spans="1:12" x14ac:dyDescent="0.45">
      <c r="A5173" t="s">
        <v>2035</v>
      </c>
      <c r="B5173">
        <v>2019</v>
      </c>
      <c r="C5173" t="s">
        <v>2011</v>
      </c>
      <c r="D5173">
        <v>4.5999999999999999E-2</v>
      </c>
      <c r="E5173">
        <v>4.5999999999999999E-2</v>
      </c>
      <c r="F5173">
        <v>4.5999999999999999E-2</v>
      </c>
      <c r="G5173">
        <v>4.5999999999999999E-2</v>
      </c>
      <c r="H5173">
        <v>4.5999999999999999E-2</v>
      </c>
      <c r="I5173">
        <v>4.5999999999999999E-2</v>
      </c>
      <c r="J5173">
        <v>4.5999999999999999E-2</v>
      </c>
      <c r="K5173">
        <v>4.5999999999999999E-2</v>
      </c>
      <c r="L5173">
        <v>4.5999999999999999E-2</v>
      </c>
    </row>
    <row r="5174" spans="1:12" x14ac:dyDescent="0.45">
      <c r="A5174" t="s">
        <v>2035</v>
      </c>
      <c r="B5174">
        <v>2019</v>
      </c>
      <c r="C5174" t="s">
        <v>2006</v>
      </c>
      <c r="D5174">
        <v>0.97489999999999999</v>
      </c>
      <c r="E5174">
        <v>0.97489999999999999</v>
      </c>
      <c r="F5174">
        <v>0.97489999999999999</v>
      </c>
      <c r="G5174">
        <v>0.97489999999999999</v>
      </c>
      <c r="H5174">
        <v>0.97489999999999999</v>
      </c>
      <c r="I5174">
        <v>0.97489999999999999</v>
      </c>
      <c r="J5174">
        <v>0.97489999999999999</v>
      </c>
      <c r="K5174">
        <v>0.97489999999999999</v>
      </c>
      <c r="L5174">
        <v>0.97489999999999999</v>
      </c>
    </row>
    <row r="5175" spans="1:12" x14ac:dyDescent="0.45">
      <c r="A5175" t="s">
        <v>2036</v>
      </c>
      <c r="B5175">
        <v>2019</v>
      </c>
      <c r="C5175" t="s">
        <v>2008</v>
      </c>
      <c r="D5175">
        <v>0.20230000000000001</v>
      </c>
      <c r="E5175">
        <v>0.19670000000000001</v>
      </c>
      <c r="F5175">
        <v>0.1946</v>
      </c>
      <c r="G5175">
        <v>0.20230000000000001</v>
      </c>
      <c r="H5175">
        <v>0.1905</v>
      </c>
      <c r="I5175">
        <v>0.1946</v>
      </c>
      <c r="J5175">
        <v>0.20230000000000001</v>
      </c>
      <c r="K5175">
        <v>0.1905</v>
      </c>
      <c r="L5175">
        <v>0.18909999999999999</v>
      </c>
    </row>
    <row r="5176" spans="1:12" x14ac:dyDescent="0.45">
      <c r="A5176" t="s">
        <v>2036</v>
      </c>
      <c r="B5176">
        <v>2019</v>
      </c>
      <c r="C5176" t="s">
        <v>2011</v>
      </c>
      <c r="D5176">
        <v>7.6E-3</v>
      </c>
      <c r="E5176">
        <v>7.6E-3</v>
      </c>
      <c r="F5176">
        <v>7.6E-3</v>
      </c>
      <c r="G5176">
        <v>7.6E-3</v>
      </c>
      <c r="H5176">
        <v>7.6E-3</v>
      </c>
      <c r="I5176">
        <v>7.6E-3</v>
      </c>
      <c r="J5176">
        <v>7.6E-3</v>
      </c>
      <c r="K5176">
        <v>7.6E-3</v>
      </c>
      <c r="L5176">
        <v>7.6E-3</v>
      </c>
    </row>
    <row r="5177" spans="1:12" x14ac:dyDescent="0.45">
      <c r="A5177" t="s">
        <v>2036</v>
      </c>
      <c r="B5177">
        <v>2019</v>
      </c>
      <c r="C5177" t="s">
        <v>2006</v>
      </c>
      <c r="D5177">
        <v>0.17649999999999999</v>
      </c>
      <c r="E5177">
        <v>0.17649999999999999</v>
      </c>
      <c r="F5177">
        <v>0.17649999999999999</v>
      </c>
      <c r="G5177">
        <v>0.17649999999999999</v>
      </c>
      <c r="H5177">
        <v>0.17649999999999999</v>
      </c>
      <c r="I5177">
        <v>0.17649999999999999</v>
      </c>
      <c r="J5177">
        <v>0.17649999999999999</v>
      </c>
      <c r="K5177">
        <v>0.17649999999999999</v>
      </c>
      <c r="L5177">
        <v>0.17649999999999999</v>
      </c>
    </row>
    <row r="5178" spans="1:12" x14ac:dyDescent="0.45">
      <c r="A5178" t="s">
        <v>2036</v>
      </c>
      <c r="B5178">
        <v>2019</v>
      </c>
      <c r="C5178" t="s">
        <v>2010</v>
      </c>
      <c r="D5178">
        <v>3.85E-2</v>
      </c>
      <c r="E5178">
        <v>3.85E-2</v>
      </c>
      <c r="F5178">
        <v>1.4500000000000001E-2</v>
      </c>
      <c r="G5178">
        <v>3.85E-2</v>
      </c>
      <c r="H5178">
        <v>1.4500000000000001E-2</v>
      </c>
      <c r="I5178">
        <v>1.4500000000000001E-2</v>
      </c>
      <c r="J5178">
        <v>3.85E-2</v>
      </c>
      <c r="K5178">
        <v>1.4500000000000001E-2</v>
      </c>
      <c r="L5178">
        <v>1.4500000000000001E-2</v>
      </c>
    </row>
    <row r="5179" spans="1:12" x14ac:dyDescent="0.45">
      <c r="A5179" t="s">
        <v>2036</v>
      </c>
      <c r="B5179">
        <v>2019</v>
      </c>
      <c r="C5179" t="s">
        <v>2005</v>
      </c>
      <c r="D5179">
        <v>0.65210000000000001</v>
      </c>
      <c r="E5179">
        <v>0.64649999999999996</v>
      </c>
      <c r="F5179">
        <v>0.61680000000000001</v>
      </c>
      <c r="G5179">
        <v>0.65210000000000001</v>
      </c>
      <c r="H5179">
        <v>0.61260000000000003</v>
      </c>
      <c r="I5179">
        <v>0.61680000000000001</v>
      </c>
      <c r="J5179">
        <v>0.65210000000000001</v>
      </c>
      <c r="K5179">
        <v>0.61260000000000003</v>
      </c>
      <c r="L5179">
        <v>0.61119999999999997</v>
      </c>
    </row>
    <row r="5180" spans="1:12" x14ac:dyDescent="0.45">
      <c r="A5180" t="s">
        <v>2036</v>
      </c>
      <c r="B5180">
        <v>2019</v>
      </c>
      <c r="C5180" t="s">
        <v>2007</v>
      </c>
      <c r="D5180">
        <v>2.0199999999999999E-2</v>
      </c>
      <c r="E5180">
        <v>2.0199999999999999E-2</v>
      </c>
      <c r="F5180">
        <v>1.6500000000000001E-2</v>
      </c>
      <c r="G5180">
        <v>2.0199999999999999E-2</v>
      </c>
      <c r="H5180">
        <v>1.6500000000000001E-2</v>
      </c>
      <c r="I5180">
        <v>1.6500000000000001E-2</v>
      </c>
      <c r="J5180">
        <v>2.0199999999999999E-2</v>
      </c>
      <c r="K5180">
        <v>1.6500000000000001E-2</v>
      </c>
      <c r="L5180">
        <v>1.6500000000000001E-2</v>
      </c>
    </row>
    <row r="5181" spans="1:12" x14ac:dyDescent="0.45">
      <c r="A5181" t="s">
        <v>2036</v>
      </c>
      <c r="B5181">
        <v>2019</v>
      </c>
      <c r="C5181" t="s">
        <v>2009</v>
      </c>
      <c r="D5181">
        <v>0.20699999999999999</v>
      </c>
      <c r="E5181">
        <v>0.20699999999999999</v>
      </c>
      <c r="F5181">
        <v>0.20699999999999999</v>
      </c>
      <c r="G5181">
        <v>0.20699999999999999</v>
      </c>
      <c r="H5181">
        <v>0.20699999999999999</v>
      </c>
      <c r="I5181">
        <v>0.20699999999999999</v>
      </c>
      <c r="J5181">
        <v>0.20699999999999999</v>
      </c>
      <c r="K5181">
        <v>0.20699999999999999</v>
      </c>
      <c r="L5181">
        <v>0.20699999999999999</v>
      </c>
    </row>
    <row r="5182" spans="1:12" x14ac:dyDescent="0.45">
      <c r="A5182" t="s">
        <v>2037</v>
      </c>
      <c r="B5182">
        <v>2019</v>
      </c>
      <c r="C5182" t="s">
        <v>2010</v>
      </c>
      <c r="D5182">
        <v>6.8099999999999994E-2</v>
      </c>
      <c r="E5182">
        <v>6.8099999999999994E-2</v>
      </c>
      <c r="F5182">
        <v>2.5700000000000001E-2</v>
      </c>
      <c r="G5182">
        <v>6.8099999999999994E-2</v>
      </c>
      <c r="H5182">
        <v>2.5700000000000001E-2</v>
      </c>
      <c r="I5182">
        <v>2.5700000000000001E-2</v>
      </c>
      <c r="J5182">
        <v>6.8099999999999994E-2</v>
      </c>
      <c r="K5182">
        <v>2.5700000000000001E-2</v>
      </c>
      <c r="L5182">
        <v>2.5700000000000001E-2</v>
      </c>
    </row>
    <row r="5183" spans="1:12" x14ac:dyDescent="0.45">
      <c r="A5183" t="s">
        <v>2037</v>
      </c>
      <c r="B5183">
        <v>2019</v>
      </c>
      <c r="C5183" t="s">
        <v>2009</v>
      </c>
      <c r="D5183">
        <v>0.38929999999999998</v>
      </c>
      <c r="E5183">
        <v>0.38929999999999998</v>
      </c>
      <c r="F5183">
        <v>0.38929999999999998</v>
      </c>
      <c r="G5183">
        <v>0.38929999999999998</v>
      </c>
      <c r="H5183">
        <v>0.38929999999999998</v>
      </c>
      <c r="I5183">
        <v>0.38929999999999998</v>
      </c>
      <c r="J5183">
        <v>0.38929999999999998</v>
      </c>
      <c r="K5183">
        <v>0.38929999999999998</v>
      </c>
      <c r="L5183">
        <v>0.38929999999999998</v>
      </c>
    </row>
    <row r="5184" spans="1:12" x14ac:dyDescent="0.45">
      <c r="A5184" t="s">
        <v>2037</v>
      </c>
      <c r="B5184">
        <v>2019</v>
      </c>
      <c r="C5184" t="s">
        <v>2008</v>
      </c>
      <c r="D5184">
        <v>0.35749999999999998</v>
      </c>
      <c r="E5184">
        <v>0.34760000000000002</v>
      </c>
      <c r="F5184">
        <v>0.34389999999999998</v>
      </c>
      <c r="G5184">
        <v>0.35749999999999998</v>
      </c>
      <c r="H5184">
        <v>0.33660000000000001</v>
      </c>
      <c r="I5184">
        <v>0.34389999999999998</v>
      </c>
      <c r="J5184">
        <v>0.35749999999999998</v>
      </c>
      <c r="K5184">
        <v>0.33660000000000001</v>
      </c>
      <c r="L5184">
        <v>0.33410000000000001</v>
      </c>
    </row>
    <row r="5185" spans="1:12" x14ac:dyDescent="0.45">
      <c r="A5185" t="s">
        <v>2037</v>
      </c>
      <c r="B5185">
        <v>2019</v>
      </c>
      <c r="C5185" t="s">
        <v>2005</v>
      </c>
      <c r="D5185">
        <v>1.1594</v>
      </c>
      <c r="E5185">
        <v>1.1495</v>
      </c>
      <c r="F5185">
        <v>1.0969</v>
      </c>
      <c r="G5185">
        <v>1.1594</v>
      </c>
      <c r="H5185">
        <v>1.0895999999999999</v>
      </c>
      <c r="I5185">
        <v>1.0969</v>
      </c>
      <c r="J5185">
        <v>1.1594</v>
      </c>
      <c r="K5185">
        <v>1.0895999999999999</v>
      </c>
      <c r="L5185">
        <v>1.0871</v>
      </c>
    </row>
    <row r="5186" spans="1:12" x14ac:dyDescent="0.45">
      <c r="A5186" t="s">
        <v>2037</v>
      </c>
      <c r="B5186">
        <v>2019</v>
      </c>
      <c r="C5186" t="s">
        <v>2007</v>
      </c>
      <c r="D5186">
        <v>3.5700000000000003E-2</v>
      </c>
      <c r="E5186">
        <v>3.5700000000000003E-2</v>
      </c>
      <c r="F5186">
        <v>2.92E-2</v>
      </c>
      <c r="G5186">
        <v>3.5700000000000003E-2</v>
      </c>
      <c r="H5186">
        <v>2.92E-2</v>
      </c>
      <c r="I5186">
        <v>2.92E-2</v>
      </c>
      <c r="J5186">
        <v>3.5700000000000003E-2</v>
      </c>
      <c r="K5186">
        <v>2.92E-2</v>
      </c>
      <c r="L5186">
        <v>2.92E-2</v>
      </c>
    </row>
    <row r="5187" spans="1:12" x14ac:dyDescent="0.45">
      <c r="A5187" t="s">
        <v>2037</v>
      </c>
      <c r="B5187">
        <v>2019</v>
      </c>
      <c r="C5187" t="s">
        <v>2011</v>
      </c>
      <c r="D5187">
        <v>1.34E-2</v>
      </c>
      <c r="E5187">
        <v>1.34E-2</v>
      </c>
      <c r="F5187">
        <v>1.34E-2</v>
      </c>
      <c r="G5187">
        <v>1.34E-2</v>
      </c>
      <c r="H5187">
        <v>1.34E-2</v>
      </c>
      <c r="I5187">
        <v>1.34E-2</v>
      </c>
      <c r="J5187">
        <v>1.34E-2</v>
      </c>
      <c r="K5187">
        <v>1.34E-2</v>
      </c>
      <c r="L5187">
        <v>1.34E-2</v>
      </c>
    </row>
    <row r="5188" spans="1:12" x14ac:dyDescent="0.45">
      <c r="A5188" t="s">
        <v>2037</v>
      </c>
      <c r="B5188">
        <v>2019</v>
      </c>
      <c r="C5188" t="s">
        <v>2006</v>
      </c>
      <c r="D5188">
        <v>0.2954</v>
      </c>
      <c r="E5188">
        <v>0.2954</v>
      </c>
      <c r="F5188">
        <v>0.2954</v>
      </c>
      <c r="G5188">
        <v>0.2954</v>
      </c>
      <c r="H5188">
        <v>0.2954</v>
      </c>
      <c r="I5188">
        <v>0.2954</v>
      </c>
      <c r="J5188">
        <v>0.2954</v>
      </c>
      <c r="K5188">
        <v>0.2954</v>
      </c>
      <c r="L5188">
        <v>0.2954</v>
      </c>
    </row>
    <row r="5189" spans="1:12" x14ac:dyDescent="0.45">
      <c r="A5189" t="s">
        <v>2038</v>
      </c>
      <c r="B5189">
        <v>2019</v>
      </c>
      <c r="C5189" t="s">
        <v>2007</v>
      </c>
      <c r="D5189">
        <v>6.6799999999999998E-2</v>
      </c>
      <c r="E5189">
        <v>6.6799999999999998E-2</v>
      </c>
      <c r="F5189">
        <v>5.4600000000000003E-2</v>
      </c>
      <c r="G5189">
        <v>6.6799999999999998E-2</v>
      </c>
      <c r="H5189">
        <v>5.4600000000000003E-2</v>
      </c>
      <c r="I5189">
        <v>5.4600000000000003E-2</v>
      </c>
      <c r="J5189">
        <v>6.6799999999999998E-2</v>
      </c>
      <c r="K5189">
        <v>5.4600000000000003E-2</v>
      </c>
      <c r="L5189">
        <v>5.4600000000000003E-2</v>
      </c>
    </row>
    <row r="5190" spans="1:12" x14ac:dyDescent="0.45">
      <c r="A5190" t="s">
        <v>2038</v>
      </c>
      <c r="B5190">
        <v>2019</v>
      </c>
      <c r="C5190" t="s">
        <v>2010</v>
      </c>
      <c r="D5190">
        <v>0.1275</v>
      </c>
      <c r="E5190">
        <v>0.1275</v>
      </c>
      <c r="F5190">
        <v>4.8099999999999997E-2</v>
      </c>
      <c r="G5190">
        <v>0.1275</v>
      </c>
      <c r="H5190">
        <v>4.8099999999999997E-2</v>
      </c>
      <c r="I5190">
        <v>4.8099999999999997E-2</v>
      </c>
      <c r="J5190">
        <v>0.1275</v>
      </c>
      <c r="K5190">
        <v>4.8099999999999997E-2</v>
      </c>
      <c r="L5190">
        <v>4.8099999999999997E-2</v>
      </c>
    </row>
    <row r="5191" spans="1:12" x14ac:dyDescent="0.45">
      <c r="A5191" t="s">
        <v>2038</v>
      </c>
      <c r="B5191">
        <v>2019</v>
      </c>
      <c r="C5191" t="s">
        <v>2006</v>
      </c>
      <c r="D5191">
        <v>0.43209999999999998</v>
      </c>
      <c r="E5191">
        <v>0.43209999999999998</v>
      </c>
      <c r="F5191">
        <v>0.43209999999999998</v>
      </c>
      <c r="G5191">
        <v>0.43209999999999998</v>
      </c>
      <c r="H5191">
        <v>0.43209999999999998</v>
      </c>
      <c r="I5191">
        <v>0.43209999999999998</v>
      </c>
      <c r="J5191">
        <v>0.43209999999999998</v>
      </c>
      <c r="K5191">
        <v>0.43209999999999998</v>
      </c>
      <c r="L5191">
        <v>0.43209999999999998</v>
      </c>
    </row>
    <row r="5192" spans="1:12" x14ac:dyDescent="0.45">
      <c r="A5192" t="s">
        <v>2038</v>
      </c>
      <c r="B5192">
        <v>2019</v>
      </c>
      <c r="C5192" t="s">
        <v>2011</v>
      </c>
      <c r="D5192">
        <v>2.5100000000000001E-2</v>
      </c>
      <c r="E5192">
        <v>2.5100000000000001E-2</v>
      </c>
      <c r="F5192">
        <v>2.5100000000000001E-2</v>
      </c>
      <c r="G5192">
        <v>2.5100000000000001E-2</v>
      </c>
      <c r="H5192">
        <v>2.5100000000000001E-2</v>
      </c>
      <c r="I5192">
        <v>2.5100000000000001E-2</v>
      </c>
      <c r="J5192">
        <v>2.5100000000000001E-2</v>
      </c>
      <c r="K5192">
        <v>2.5100000000000001E-2</v>
      </c>
      <c r="L5192">
        <v>2.5100000000000001E-2</v>
      </c>
    </row>
    <row r="5193" spans="1:12" x14ac:dyDescent="0.45">
      <c r="A5193" t="s">
        <v>2038</v>
      </c>
      <c r="B5193">
        <v>2019</v>
      </c>
      <c r="C5193" t="s">
        <v>2005</v>
      </c>
      <c r="D5193">
        <v>1.9157999999999999</v>
      </c>
      <c r="E5193">
        <v>1.8974</v>
      </c>
      <c r="F5193">
        <v>1.7988999999999999</v>
      </c>
      <c r="G5193">
        <v>1.9157999999999999</v>
      </c>
      <c r="H5193">
        <v>1.7850999999999999</v>
      </c>
      <c r="I5193">
        <v>1.7988999999999999</v>
      </c>
      <c r="J5193">
        <v>1.9157999999999999</v>
      </c>
      <c r="K5193">
        <v>1.7850999999999999</v>
      </c>
      <c r="L5193">
        <v>1.7804</v>
      </c>
    </row>
    <row r="5194" spans="1:12" x14ac:dyDescent="0.45">
      <c r="A5194" t="s">
        <v>2038</v>
      </c>
      <c r="B5194">
        <v>2019</v>
      </c>
      <c r="C5194" t="s">
        <v>2009</v>
      </c>
      <c r="D5194">
        <v>0.59470000000000001</v>
      </c>
      <c r="E5194">
        <v>0.59470000000000001</v>
      </c>
      <c r="F5194">
        <v>0.59470000000000001</v>
      </c>
      <c r="G5194">
        <v>0.59470000000000001</v>
      </c>
      <c r="H5194">
        <v>0.59470000000000001</v>
      </c>
      <c r="I5194">
        <v>0.59470000000000001</v>
      </c>
      <c r="J5194">
        <v>0.59470000000000001</v>
      </c>
      <c r="K5194">
        <v>0.59470000000000001</v>
      </c>
      <c r="L5194">
        <v>0.59470000000000001</v>
      </c>
    </row>
    <row r="5195" spans="1:12" x14ac:dyDescent="0.45">
      <c r="A5195" t="s">
        <v>2038</v>
      </c>
      <c r="B5195">
        <v>2019</v>
      </c>
      <c r="C5195" t="s">
        <v>2008</v>
      </c>
      <c r="D5195">
        <v>0.66959999999999997</v>
      </c>
      <c r="E5195">
        <v>0.65110000000000001</v>
      </c>
      <c r="F5195">
        <v>0.64419999999999999</v>
      </c>
      <c r="G5195">
        <v>0.66959999999999997</v>
      </c>
      <c r="H5195">
        <v>0.63039999999999996</v>
      </c>
      <c r="I5195">
        <v>0.64419999999999999</v>
      </c>
      <c r="J5195">
        <v>0.66959999999999997</v>
      </c>
      <c r="K5195">
        <v>0.63039999999999996</v>
      </c>
      <c r="L5195">
        <v>0.62570000000000003</v>
      </c>
    </row>
    <row r="5196" spans="1:12" x14ac:dyDescent="0.45">
      <c r="A5196" t="s">
        <v>2039</v>
      </c>
      <c r="B5196">
        <v>2019</v>
      </c>
      <c r="C5196" t="s">
        <v>2008</v>
      </c>
      <c r="D5196">
        <v>0.30020000000000002</v>
      </c>
      <c r="E5196">
        <v>0.29189999999999999</v>
      </c>
      <c r="F5196">
        <v>0.2888</v>
      </c>
      <c r="G5196">
        <v>0.30020000000000002</v>
      </c>
      <c r="H5196">
        <v>0.28260000000000002</v>
      </c>
      <c r="I5196">
        <v>0.2888</v>
      </c>
      <c r="J5196">
        <v>0.30020000000000002</v>
      </c>
      <c r="K5196">
        <v>0.28260000000000002</v>
      </c>
      <c r="L5196">
        <v>0.28050000000000003</v>
      </c>
    </row>
    <row r="5197" spans="1:12" x14ac:dyDescent="0.45">
      <c r="A5197" t="s">
        <v>2039</v>
      </c>
      <c r="B5197">
        <v>2019</v>
      </c>
      <c r="C5197" t="s">
        <v>2005</v>
      </c>
      <c r="D5197">
        <v>0.87549999999999994</v>
      </c>
      <c r="E5197">
        <v>0.86719999999999997</v>
      </c>
      <c r="F5197">
        <v>0.82310000000000005</v>
      </c>
      <c r="G5197">
        <v>0.87549999999999994</v>
      </c>
      <c r="H5197">
        <v>0.81689999999999996</v>
      </c>
      <c r="I5197">
        <v>0.82310000000000005</v>
      </c>
      <c r="J5197">
        <v>0.87549999999999994</v>
      </c>
      <c r="K5197">
        <v>0.81689999999999996</v>
      </c>
      <c r="L5197">
        <v>0.81479999999999997</v>
      </c>
    </row>
    <row r="5198" spans="1:12" x14ac:dyDescent="0.45">
      <c r="A5198" t="s">
        <v>2039</v>
      </c>
      <c r="B5198">
        <v>2019</v>
      </c>
      <c r="C5198" t="s">
        <v>2011</v>
      </c>
      <c r="D5198">
        <v>1.1299999999999999E-2</v>
      </c>
      <c r="E5198">
        <v>1.1299999999999999E-2</v>
      </c>
      <c r="F5198">
        <v>1.1299999999999999E-2</v>
      </c>
      <c r="G5198">
        <v>1.1299999999999999E-2</v>
      </c>
      <c r="H5198">
        <v>1.1299999999999999E-2</v>
      </c>
      <c r="I5198">
        <v>1.1299999999999999E-2</v>
      </c>
      <c r="J5198">
        <v>1.1299999999999999E-2</v>
      </c>
      <c r="K5198">
        <v>1.1299999999999999E-2</v>
      </c>
      <c r="L5198">
        <v>1.1299999999999999E-2</v>
      </c>
    </row>
    <row r="5199" spans="1:12" x14ac:dyDescent="0.45">
      <c r="A5199" t="s">
        <v>2039</v>
      </c>
      <c r="B5199">
        <v>2019</v>
      </c>
      <c r="C5199" t="s">
        <v>2009</v>
      </c>
      <c r="D5199">
        <v>0.26229999999999998</v>
      </c>
      <c r="E5199">
        <v>0.26229999999999998</v>
      </c>
      <c r="F5199">
        <v>0.26229999999999998</v>
      </c>
      <c r="G5199">
        <v>0.26229999999999998</v>
      </c>
      <c r="H5199">
        <v>0.26229999999999998</v>
      </c>
      <c r="I5199">
        <v>0.26229999999999998</v>
      </c>
      <c r="J5199">
        <v>0.26229999999999998</v>
      </c>
      <c r="K5199">
        <v>0.26229999999999998</v>
      </c>
      <c r="L5199">
        <v>0.26229999999999998</v>
      </c>
    </row>
    <row r="5200" spans="1:12" x14ac:dyDescent="0.45">
      <c r="A5200" t="s">
        <v>2039</v>
      </c>
      <c r="B5200">
        <v>2019</v>
      </c>
      <c r="C5200" t="s">
        <v>2006</v>
      </c>
      <c r="D5200">
        <v>0.21460000000000001</v>
      </c>
      <c r="E5200">
        <v>0.21460000000000001</v>
      </c>
      <c r="F5200">
        <v>0.21460000000000001</v>
      </c>
      <c r="G5200">
        <v>0.21460000000000001</v>
      </c>
      <c r="H5200">
        <v>0.21460000000000001</v>
      </c>
      <c r="I5200">
        <v>0.21460000000000001</v>
      </c>
      <c r="J5200">
        <v>0.21460000000000001</v>
      </c>
      <c r="K5200">
        <v>0.21460000000000001</v>
      </c>
      <c r="L5200">
        <v>0.21460000000000001</v>
      </c>
    </row>
    <row r="5201" spans="1:12" x14ac:dyDescent="0.45">
      <c r="A5201" t="s">
        <v>2039</v>
      </c>
      <c r="B5201">
        <v>2019</v>
      </c>
      <c r="C5201" t="s">
        <v>2007</v>
      </c>
      <c r="D5201">
        <v>2.9899999999999999E-2</v>
      </c>
      <c r="E5201">
        <v>2.9899999999999999E-2</v>
      </c>
      <c r="F5201">
        <v>2.4500000000000001E-2</v>
      </c>
      <c r="G5201">
        <v>2.9899999999999999E-2</v>
      </c>
      <c r="H5201">
        <v>2.4500000000000001E-2</v>
      </c>
      <c r="I5201">
        <v>2.4500000000000001E-2</v>
      </c>
      <c r="J5201">
        <v>2.9899999999999999E-2</v>
      </c>
      <c r="K5201">
        <v>2.4500000000000001E-2</v>
      </c>
      <c r="L5201">
        <v>2.4500000000000001E-2</v>
      </c>
    </row>
    <row r="5202" spans="1:12" x14ac:dyDescent="0.45">
      <c r="A5202" t="s">
        <v>2039</v>
      </c>
      <c r="B5202">
        <v>2019</v>
      </c>
      <c r="C5202" t="s">
        <v>2010</v>
      </c>
      <c r="D5202">
        <v>5.7099999999999998E-2</v>
      </c>
      <c r="E5202">
        <v>5.7099999999999998E-2</v>
      </c>
      <c r="F5202">
        <v>2.1600000000000001E-2</v>
      </c>
      <c r="G5202">
        <v>5.7099999999999998E-2</v>
      </c>
      <c r="H5202">
        <v>2.1600000000000001E-2</v>
      </c>
      <c r="I5202">
        <v>2.1600000000000001E-2</v>
      </c>
      <c r="J5202">
        <v>5.7099999999999998E-2</v>
      </c>
      <c r="K5202">
        <v>2.1600000000000001E-2</v>
      </c>
      <c r="L5202">
        <v>2.1600000000000001E-2</v>
      </c>
    </row>
    <row r="5203" spans="1:12" x14ac:dyDescent="0.45">
      <c r="A5203" t="s">
        <v>2040</v>
      </c>
      <c r="B5203">
        <v>2019</v>
      </c>
      <c r="C5203" t="s">
        <v>2008</v>
      </c>
      <c r="D5203">
        <v>1.8714</v>
      </c>
      <c r="E5203">
        <v>1.8198000000000001</v>
      </c>
      <c r="F5203">
        <v>1.8004</v>
      </c>
      <c r="G5203">
        <v>1.8714</v>
      </c>
      <c r="H5203">
        <v>1.7618</v>
      </c>
      <c r="I5203">
        <v>1.8004</v>
      </c>
      <c r="J5203">
        <v>1.8714</v>
      </c>
      <c r="K5203">
        <v>1.7618</v>
      </c>
      <c r="L5203">
        <v>1.7487999999999999</v>
      </c>
    </row>
    <row r="5204" spans="1:12" x14ac:dyDescent="0.45">
      <c r="A5204" t="s">
        <v>2040</v>
      </c>
      <c r="B5204">
        <v>2019</v>
      </c>
      <c r="C5204" t="s">
        <v>2007</v>
      </c>
      <c r="D5204">
        <v>0.1867</v>
      </c>
      <c r="E5204">
        <v>0.1867</v>
      </c>
      <c r="F5204">
        <v>0.1527</v>
      </c>
      <c r="G5204">
        <v>0.1867</v>
      </c>
      <c r="H5204">
        <v>0.1527</v>
      </c>
      <c r="I5204">
        <v>0.1527</v>
      </c>
      <c r="J5204">
        <v>0.1867</v>
      </c>
      <c r="K5204">
        <v>0.1527</v>
      </c>
      <c r="L5204">
        <v>0.1527</v>
      </c>
    </row>
    <row r="5205" spans="1:12" x14ac:dyDescent="0.45">
      <c r="A5205" t="s">
        <v>2040</v>
      </c>
      <c r="B5205">
        <v>2019</v>
      </c>
      <c r="C5205" t="s">
        <v>2010</v>
      </c>
      <c r="D5205">
        <v>0.35620000000000002</v>
      </c>
      <c r="E5205">
        <v>0.35620000000000002</v>
      </c>
      <c r="F5205">
        <v>0.13450000000000001</v>
      </c>
      <c r="G5205">
        <v>0.35620000000000002</v>
      </c>
      <c r="H5205">
        <v>0.13450000000000001</v>
      </c>
      <c r="I5205">
        <v>0.13450000000000001</v>
      </c>
      <c r="J5205">
        <v>0.35620000000000002</v>
      </c>
      <c r="K5205">
        <v>0.13450000000000001</v>
      </c>
      <c r="L5205">
        <v>0.13450000000000001</v>
      </c>
    </row>
    <row r="5206" spans="1:12" x14ac:dyDescent="0.45">
      <c r="A5206" t="s">
        <v>2040</v>
      </c>
      <c r="B5206">
        <v>2019</v>
      </c>
      <c r="C5206" t="s">
        <v>2005</v>
      </c>
      <c r="D5206">
        <v>5.2733999999999996</v>
      </c>
      <c r="E5206">
        <v>5.2218</v>
      </c>
      <c r="F5206">
        <v>4.9466000000000001</v>
      </c>
      <c r="G5206">
        <v>5.2733999999999996</v>
      </c>
      <c r="H5206">
        <v>4.9081000000000001</v>
      </c>
      <c r="I5206">
        <v>4.9466000000000001</v>
      </c>
      <c r="J5206">
        <v>5.2733999999999996</v>
      </c>
      <c r="K5206">
        <v>4.9081000000000001</v>
      </c>
      <c r="L5206">
        <v>4.8949999999999996</v>
      </c>
    </row>
    <row r="5207" spans="1:12" x14ac:dyDescent="0.45">
      <c r="A5207" t="s">
        <v>2040</v>
      </c>
      <c r="B5207">
        <v>2019</v>
      </c>
      <c r="C5207" t="s">
        <v>2009</v>
      </c>
      <c r="D5207">
        <v>1.5578000000000001</v>
      </c>
      <c r="E5207">
        <v>1.5578000000000001</v>
      </c>
      <c r="F5207">
        <v>1.5578000000000001</v>
      </c>
      <c r="G5207">
        <v>1.5578000000000001</v>
      </c>
      <c r="H5207">
        <v>1.5578000000000001</v>
      </c>
      <c r="I5207">
        <v>1.5578000000000001</v>
      </c>
      <c r="J5207">
        <v>1.5578000000000001</v>
      </c>
      <c r="K5207">
        <v>1.5578000000000001</v>
      </c>
      <c r="L5207">
        <v>1.5578000000000001</v>
      </c>
    </row>
    <row r="5208" spans="1:12" x14ac:dyDescent="0.45">
      <c r="A5208" t="s">
        <v>2040</v>
      </c>
      <c r="B5208">
        <v>2019</v>
      </c>
      <c r="C5208" t="s">
        <v>2006</v>
      </c>
      <c r="D5208">
        <v>1.2311000000000001</v>
      </c>
      <c r="E5208">
        <v>1.2311000000000001</v>
      </c>
      <c r="F5208">
        <v>1.2311000000000001</v>
      </c>
      <c r="G5208">
        <v>1.2311000000000001</v>
      </c>
      <c r="H5208">
        <v>1.2311000000000001</v>
      </c>
      <c r="I5208">
        <v>1.2311000000000001</v>
      </c>
      <c r="J5208">
        <v>1.2311000000000001</v>
      </c>
      <c r="K5208">
        <v>1.2311000000000001</v>
      </c>
      <c r="L5208">
        <v>1.2311000000000001</v>
      </c>
    </row>
    <row r="5209" spans="1:12" x14ac:dyDescent="0.45">
      <c r="A5209" t="s">
        <v>2040</v>
      </c>
      <c r="B5209">
        <v>2019</v>
      </c>
      <c r="C5209" t="s">
        <v>2011</v>
      </c>
      <c r="D5209">
        <v>7.0199999999999999E-2</v>
      </c>
      <c r="E5209">
        <v>7.0199999999999999E-2</v>
      </c>
      <c r="F5209">
        <v>7.0199999999999999E-2</v>
      </c>
      <c r="G5209">
        <v>7.0199999999999999E-2</v>
      </c>
      <c r="H5209">
        <v>7.0199999999999999E-2</v>
      </c>
      <c r="I5209">
        <v>7.0199999999999999E-2</v>
      </c>
      <c r="J5209">
        <v>7.0199999999999999E-2</v>
      </c>
      <c r="K5209">
        <v>7.0199999999999999E-2</v>
      </c>
      <c r="L5209">
        <v>7.0199999999999999E-2</v>
      </c>
    </row>
    <row r="5210" spans="1:12" x14ac:dyDescent="0.45">
      <c r="A5210" t="s">
        <v>2041</v>
      </c>
      <c r="B5210">
        <v>2019</v>
      </c>
      <c r="C5210" t="s">
        <v>2009</v>
      </c>
      <c r="D5210">
        <v>0.39810000000000001</v>
      </c>
      <c r="E5210">
        <v>0.39810000000000001</v>
      </c>
      <c r="F5210">
        <v>0.39810000000000001</v>
      </c>
      <c r="G5210">
        <v>0.39810000000000001</v>
      </c>
      <c r="H5210">
        <v>0.39810000000000001</v>
      </c>
      <c r="I5210">
        <v>0.39810000000000001</v>
      </c>
      <c r="J5210">
        <v>0.39810000000000001</v>
      </c>
      <c r="K5210">
        <v>0.39810000000000001</v>
      </c>
      <c r="L5210">
        <v>0.39810000000000001</v>
      </c>
    </row>
    <row r="5211" spans="1:12" x14ac:dyDescent="0.45">
      <c r="A5211" t="s">
        <v>2041</v>
      </c>
      <c r="B5211">
        <v>2019</v>
      </c>
      <c r="C5211" t="s">
        <v>2010</v>
      </c>
      <c r="D5211">
        <v>7.85E-2</v>
      </c>
      <c r="E5211">
        <v>7.85E-2</v>
      </c>
      <c r="F5211">
        <v>2.9700000000000001E-2</v>
      </c>
      <c r="G5211">
        <v>7.85E-2</v>
      </c>
      <c r="H5211">
        <v>2.9700000000000001E-2</v>
      </c>
      <c r="I5211">
        <v>2.9700000000000001E-2</v>
      </c>
      <c r="J5211">
        <v>7.85E-2</v>
      </c>
      <c r="K5211">
        <v>2.9700000000000001E-2</v>
      </c>
      <c r="L5211">
        <v>2.9700000000000001E-2</v>
      </c>
    </row>
    <row r="5212" spans="1:12" x14ac:dyDescent="0.45">
      <c r="A5212" t="s">
        <v>2041</v>
      </c>
      <c r="B5212">
        <v>2019</v>
      </c>
      <c r="C5212" t="s">
        <v>2011</v>
      </c>
      <c r="D5212">
        <v>1.55E-2</v>
      </c>
      <c r="E5212">
        <v>1.55E-2</v>
      </c>
      <c r="F5212">
        <v>1.55E-2</v>
      </c>
      <c r="G5212">
        <v>1.55E-2</v>
      </c>
      <c r="H5212">
        <v>1.55E-2</v>
      </c>
      <c r="I5212">
        <v>1.55E-2</v>
      </c>
      <c r="J5212">
        <v>1.55E-2</v>
      </c>
      <c r="K5212">
        <v>1.55E-2</v>
      </c>
      <c r="L5212">
        <v>1.55E-2</v>
      </c>
    </row>
    <row r="5213" spans="1:12" x14ac:dyDescent="0.45">
      <c r="A5213" t="s">
        <v>2041</v>
      </c>
      <c r="B5213">
        <v>2019</v>
      </c>
      <c r="C5213" t="s">
        <v>2006</v>
      </c>
      <c r="D5213">
        <v>0.38219999999999998</v>
      </c>
      <c r="E5213">
        <v>0.38219999999999998</v>
      </c>
      <c r="F5213">
        <v>0.38219999999999998</v>
      </c>
      <c r="G5213">
        <v>0.38219999999999998</v>
      </c>
      <c r="H5213">
        <v>0.38219999999999998</v>
      </c>
      <c r="I5213">
        <v>0.38219999999999998</v>
      </c>
      <c r="J5213">
        <v>0.38219999999999998</v>
      </c>
      <c r="K5213">
        <v>0.38219999999999998</v>
      </c>
      <c r="L5213">
        <v>0.38219999999999998</v>
      </c>
    </row>
    <row r="5214" spans="1:12" x14ac:dyDescent="0.45">
      <c r="A5214" t="s">
        <v>2041</v>
      </c>
      <c r="B5214">
        <v>2019</v>
      </c>
      <c r="C5214" t="s">
        <v>2007</v>
      </c>
      <c r="D5214">
        <v>4.1200000000000001E-2</v>
      </c>
      <c r="E5214">
        <v>4.1200000000000001E-2</v>
      </c>
      <c r="F5214">
        <v>3.3700000000000001E-2</v>
      </c>
      <c r="G5214">
        <v>4.1200000000000001E-2</v>
      </c>
      <c r="H5214">
        <v>3.3700000000000001E-2</v>
      </c>
      <c r="I5214">
        <v>3.3700000000000001E-2</v>
      </c>
      <c r="J5214">
        <v>4.1200000000000001E-2</v>
      </c>
      <c r="K5214">
        <v>3.3700000000000001E-2</v>
      </c>
      <c r="L5214">
        <v>3.3700000000000001E-2</v>
      </c>
    </row>
    <row r="5215" spans="1:12" x14ac:dyDescent="0.45">
      <c r="A5215" t="s">
        <v>2041</v>
      </c>
      <c r="B5215">
        <v>2019</v>
      </c>
      <c r="C5215" t="s">
        <v>2005</v>
      </c>
      <c r="D5215">
        <v>1.3281000000000001</v>
      </c>
      <c r="E5215">
        <v>1.3167</v>
      </c>
      <c r="F5215">
        <v>1.256</v>
      </c>
      <c r="G5215">
        <v>1.3281000000000001</v>
      </c>
      <c r="H5215">
        <v>1.2475000000000001</v>
      </c>
      <c r="I5215">
        <v>1.256</v>
      </c>
      <c r="J5215">
        <v>1.3281000000000001</v>
      </c>
      <c r="K5215">
        <v>1.2475000000000001</v>
      </c>
      <c r="L5215">
        <v>1.2445999999999999</v>
      </c>
    </row>
    <row r="5216" spans="1:12" x14ac:dyDescent="0.45">
      <c r="A5216" t="s">
        <v>2041</v>
      </c>
      <c r="B5216">
        <v>2019</v>
      </c>
      <c r="C5216" t="s">
        <v>2008</v>
      </c>
      <c r="D5216">
        <v>0.41260000000000002</v>
      </c>
      <c r="E5216">
        <v>0.4012</v>
      </c>
      <c r="F5216">
        <v>0.39689999999999998</v>
      </c>
      <c r="G5216">
        <v>0.41260000000000002</v>
      </c>
      <c r="H5216">
        <v>0.38840000000000002</v>
      </c>
      <c r="I5216">
        <v>0.39689999999999998</v>
      </c>
      <c r="J5216">
        <v>0.41260000000000002</v>
      </c>
      <c r="K5216">
        <v>0.38840000000000002</v>
      </c>
      <c r="L5216">
        <v>0.38550000000000001</v>
      </c>
    </row>
    <row r="5217" spans="1:12" x14ac:dyDescent="0.45">
      <c r="A5217" t="s">
        <v>2042</v>
      </c>
      <c r="B5217">
        <v>2019</v>
      </c>
      <c r="C5217" t="s">
        <v>2009</v>
      </c>
      <c r="D5217">
        <v>3.3936999999999999</v>
      </c>
      <c r="E5217">
        <v>3.3936999999999999</v>
      </c>
      <c r="F5217">
        <v>3.3936999999999999</v>
      </c>
      <c r="G5217">
        <v>3.3936999999999999</v>
      </c>
      <c r="H5217">
        <v>3.3936999999999999</v>
      </c>
      <c r="I5217">
        <v>3.3936999999999999</v>
      </c>
      <c r="J5217">
        <v>3.3936999999999999</v>
      </c>
      <c r="K5217">
        <v>3.3936999999999999</v>
      </c>
      <c r="L5217">
        <v>3.3936999999999999</v>
      </c>
    </row>
    <row r="5218" spans="1:12" x14ac:dyDescent="0.45">
      <c r="A5218" t="s">
        <v>2042</v>
      </c>
      <c r="B5218">
        <v>2019</v>
      </c>
      <c r="C5218" t="s">
        <v>2007</v>
      </c>
      <c r="D5218">
        <v>0.38850000000000001</v>
      </c>
      <c r="E5218">
        <v>0.38850000000000001</v>
      </c>
      <c r="F5218">
        <v>0.31769999999999998</v>
      </c>
      <c r="G5218">
        <v>0.38850000000000001</v>
      </c>
      <c r="H5218">
        <v>0.31769999999999998</v>
      </c>
      <c r="I5218">
        <v>0.31769999999999998</v>
      </c>
      <c r="J5218">
        <v>0.38850000000000001</v>
      </c>
      <c r="K5218">
        <v>0.31769999999999998</v>
      </c>
      <c r="L5218">
        <v>0.31769999999999998</v>
      </c>
    </row>
    <row r="5219" spans="1:12" x14ac:dyDescent="0.45">
      <c r="A5219" t="s">
        <v>2042</v>
      </c>
      <c r="B5219">
        <v>2019</v>
      </c>
      <c r="C5219" t="s">
        <v>2008</v>
      </c>
      <c r="D5219">
        <v>3.8940000000000001</v>
      </c>
      <c r="E5219">
        <v>3.7867000000000002</v>
      </c>
      <c r="F5219">
        <v>3.7463000000000002</v>
      </c>
      <c r="G5219">
        <v>3.8940000000000001</v>
      </c>
      <c r="H5219">
        <v>3.6659999999999999</v>
      </c>
      <c r="I5219">
        <v>3.7463000000000002</v>
      </c>
      <c r="J5219">
        <v>3.8940000000000001</v>
      </c>
      <c r="K5219">
        <v>3.6659999999999999</v>
      </c>
      <c r="L5219">
        <v>3.6389</v>
      </c>
    </row>
    <row r="5220" spans="1:12" x14ac:dyDescent="0.45">
      <c r="A5220" t="s">
        <v>2042</v>
      </c>
      <c r="B5220">
        <v>2019</v>
      </c>
      <c r="C5220" t="s">
        <v>2010</v>
      </c>
      <c r="D5220">
        <v>0.74129999999999996</v>
      </c>
      <c r="E5220">
        <v>0.74129999999999996</v>
      </c>
      <c r="F5220">
        <v>0.27989999999999998</v>
      </c>
      <c r="G5220">
        <v>0.74129999999999996</v>
      </c>
      <c r="H5220">
        <v>0.27989999999999998</v>
      </c>
      <c r="I5220">
        <v>0.27989999999999998</v>
      </c>
      <c r="J5220">
        <v>0.74129999999999996</v>
      </c>
      <c r="K5220">
        <v>0.27989999999999998</v>
      </c>
      <c r="L5220">
        <v>0.27989999999999998</v>
      </c>
    </row>
    <row r="5221" spans="1:12" x14ac:dyDescent="0.45">
      <c r="A5221" t="s">
        <v>2042</v>
      </c>
      <c r="B5221">
        <v>2019</v>
      </c>
      <c r="C5221" t="s">
        <v>2005</v>
      </c>
      <c r="D5221">
        <v>10.910299999999999</v>
      </c>
      <c r="E5221">
        <v>10.803000000000001</v>
      </c>
      <c r="F5221">
        <v>10.230399999999999</v>
      </c>
      <c r="G5221">
        <v>10.910299999999999</v>
      </c>
      <c r="H5221">
        <v>10.1502</v>
      </c>
      <c r="I5221">
        <v>10.230399999999999</v>
      </c>
      <c r="J5221">
        <v>10.910299999999999</v>
      </c>
      <c r="K5221">
        <v>10.1502</v>
      </c>
      <c r="L5221">
        <v>10.122999999999999</v>
      </c>
    </row>
    <row r="5222" spans="1:12" x14ac:dyDescent="0.45">
      <c r="A5222" t="s">
        <v>2042</v>
      </c>
      <c r="B5222">
        <v>2019</v>
      </c>
      <c r="C5222" t="s">
        <v>2011</v>
      </c>
      <c r="D5222">
        <v>0.14610000000000001</v>
      </c>
      <c r="E5222">
        <v>0.14610000000000001</v>
      </c>
      <c r="F5222">
        <v>0.14610000000000001</v>
      </c>
      <c r="G5222">
        <v>0.14610000000000001</v>
      </c>
      <c r="H5222">
        <v>0.14610000000000001</v>
      </c>
      <c r="I5222">
        <v>0.14610000000000001</v>
      </c>
      <c r="J5222">
        <v>0.14610000000000001</v>
      </c>
      <c r="K5222">
        <v>0.14610000000000001</v>
      </c>
      <c r="L5222">
        <v>0.14610000000000001</v>
      </c>
    </row>
    <row r="5223" spans="1:12" x14ac:dyDescent="0.45">
      <c r="A5223" t="s">
        <v>2042</v>
      </c>
      <c r="B5223">
        <v>2019</v>
      </c>
      <c r="C5223" t="s">
        <v>2006</v>
      </c>
      <c r="D5223">
        <v>2.3466999999999998</v>
      </c>
      <c r="E5223">
        <v>2.3466999999999998</v>
      </c>
      <c r="F5223">
        <v>2.3466999999999998</v>
      </c>
      <c r="G5223">
        <v>2.3466999999999998</v>
      </c>
      <c r="H5223">
        <v>2.3466999999999998</v>
      </c>
      <c r="I5223">
        <v>2.3466999999999998</v>
      </c>
      <c r="J5223">
        <v>2.3466999999999998</v>
      </c>
      <c r="K5223">
        <v>2.3466999999999998</v>
      </c>
      <c r="L5223">
        <v>2.3466999999999998</v>
      </c>
    </row>
    <row r="5224" spans="1:12" x14ac:dyDescent="0.45">
      <c r="A5224" t="s">
        <v>2043</v>
      </c>
      <c r="B5224">
        <v>2019</v>
      </c>
      <c r="C5224" t="s">
        <v>2007</v>
      </c>
      <c r="D5224">
        <v>0.20930000000000001</v>
      </c>
      <c r="E5224">
        <v>0.20930000000000001</v>
      </c>
      <c r="F5224">
        <v>0.17119999999999999</v>
      </c>
      <c r="G5224">
        <v>0.20930000000000001</v>
      </c>
      <c r="H5224">
        <v>0.17119999999999999</v>
      </c>
      <c r="I5224">
        <v>0.17119999999999999</v>
      </c>
      <c r="J5224">
        <v>0.20930000000000001</v>
      </c>
      <c r="K5224">
        <v>0.17119999999999999</v>
      </c>
      <c r="L5224">
        <v>0.17119999999999999</v>
      </c>
    </row>
    <row r="5225" spans="1:12" x14ac:dyDescent="0.45">
      <c r="A5225" t="s">
        <v>2043</v>
      </c>
      <c r="B5225">
        <v>2019</v>
      </c>
      <c r="C5225" t="s">
        <v>2008</v>
      </c>
      <c r="D5225">
        <v>2.0983000000000001</v>
      </c>
      <c r="E5225">
        <v>2.0404</v>
      </c>
      <c r="F5225">
        <v>2.0186999999999999</v>
      </c>
      <c r="G5225">
        <v>2.0983000000000001</v>
      </c>
      <c r="H5225">
        <v>1.9754</v>
      </c>
      <c r="I5225">
        <v>2.0186999999999999</v>
      </c>
      <c r="J5225">
        <v>2.0983000000000001</v>
      </c>
      <c r="K5225">
        <v>1.9754</v>
      </c>
      <c r="L5225">
        <v>1.9608000000000001</v>
      </c>
    </row>
    <row r="5226" spans="1:12" x14ac:dyDescent="0.45">
      <c r="A5226" t="s">
        <v>2043</v>
      </c>
      <c r="B5226">
        <v>2019</v>
      </c>
      <c r="C5226" t="s">
        <v>2006</v>
      </c>
      <c r="D5226">
        <v>1.6907000000000001</v>
      </c>
      <c r="E5226">
        <v>1.6907000000000001</v>
      </c>
      <c r="F5226">
        <v>1.6907000000000001</v>
      </c>
      <c r="G5226">
        <v>1.6907000000000001</v>
      </c>
      <c r="H5226">
        <v>1.6907000000000001</v>
      </c>
      <c r="I5226">
        <v>1.6907000000000001</v>
      </c>
      <c r="J5226">
        <v>1.6907000000000001</v>
      </c>
      <c r="K5226">
        <v>1.6907000000000001</v>
      </c>
      <c r="L5226">
        <v>1.6907000000000001</v>
      </c>
    </row>
    <row r="5227" spans="1:12" x14ac:dyDescent="0.45">
      <c r="A5227" t="s">
        <v>2043</v>
      </c>
      <c r="B5227">
        <v>2019</v>
      </c>
      <c r="C5227" t="s">
        <v>2009</v>
      </c>
      <c r="D5227">
        <v>2.3121999999999998</v>
      </c>
      <c r="E5227">
        <v>2.3121999999999998</v>
      </c>
      <c r="F5227">
        <v>2.3121999999999998</v>
      </c>
      <c r="G5227">
        <v>2.3121999999999998</v>
      </c>
      <c r="H5227">
        <v>2.3121999999999998</v>
      </c>
      <c r="I5227">
        <v>2.3121999999999998</v>
      </c>
      <c r="J5227">
        <v>2.3121999999999998</v>
      </c>
      <c r="K5227">
        <v>2.3121999999999998</v>
      </c>
      <c r="L5227">
        <v>2.3121999999999998</v>
      </c>
    </row>
    <row r="5228" spans="1:12" x14ac:dyDescent="0.45">
      <c r="A5228" t="s">
        <v>2043</v>
      </c>
      <c r="B5228">
        <v>2019</v>
      </c>
      <c r="C5228" t="s">
        <v>2005</v>
      </c>
      <c r="D5228">
        <v>6.7888000000000002</v>
      </c>
      <c r="E5228">
        <v>6.7309000000000001</v>
      </c>
      <c r="F5228">
        <v>6.4223999999999997</v>
      </c>
      <c r="G5228">
        <v>6.7888000000000002</v>
      </c>
      <c r="H5228">
        <v>6.3792</v>
      </c>
      <c r="I5228">
        <v>6.4223999999999997</v>
      </c>
      <c r="J5228">
        <v>6.7888000000000002</v>
      </c>
      <c r="K5228">
        <v>6.3792</v>
      </c>
      <c r="L5228">
        <v>6.3644999999999996</v>
      </c>
    </row>
    <row r="5229" spans="1:12" x14ac:dyDescent="0.45">
      <c r="A5229" t="s">
        <v>2043</v>
      </c>
      <c r="B5229">
        <v>2019</v>
      </c>
      <c r="C5229" t="s">
        <v>2010</v>
      </c>
      <c r="D5229">
        <v>0.39939999999999998</v>
      </c>
      <c r="E5229">
        <v>0.39939999999999998</v>
      </c>
      <c r="F5229">
        <v>0.15079999999999999</v>
      </c>
      <c r="G5229">
        <v>0.39939999999999998</v>
      </c>
      <c r="H5229">
        <v>0.15079999999999999</v>
      </c>
      <c r="I5229">
        <v>0.15079999999999999</v>
      </c>
      <c r="J5229">
        <v>0.39939999999999998</v>
      </c>
      <c r="K5229">
        <v>0.15079999999999999</v>
      </c>
      <c r="L5229">
        <v>0.15079999999999999</v>
      </c>
    </row>
    <row r="5230" spans="1:12" x14ac:dyDescent="0.45">
      <c r="A5230" t="s">
        <v>2043</v>
      </c>
      <c r="B5230">
        <v>2019</v>
      </c>
      <c r="C5230" t="s">
        <v>2011</v>
      </c>
      <c r="D5230">
        <v>7.8700000000000006E-2</v>
      </c>
      <c r="E5230">
        <v>7.8700000000000006E-2</v>
      </c>
      <c r="F5230">
        <v>7.8700000000000006E-2</v>
      </c>
      <c r="G5230">
        <v>7.8700000000000006E-2</v>
      </c>
      <c r="H5230">
        <v>7.8700000000000006E-2</v>
      </c>
      <c r="I5230">
        <v>7.8700000000000006E-2</v>
      </c>
      <c r="J5230">
        <v>7.8700000000000006E-2</v>
      </c>
      <c r="K5230">
        <v>7.8700000000000006E-2</v>
      </c>
      <c r="L5230">
        <v>7.8700000000000006E-2</v>
      </c>
    </row>
    <row r="5231" spans="1:12" x14ac:dyDescent="0.45">
      <c r="A5231" t="s">
        <v>2044</v>
      </c>
      <c r="B5231">
        <v>2019</v>
      </c>
      <c r="C5231" t="s">
        <v>2008</v>
      </c>
      <c r="D5231">
        <v>0.12540000000000001</v>
      </c>
      <c r="E5231">
        <v>0.12189999999999999</v>
      </c>
      <c r="F5231">
        <v>0.1206</v>
      </c>
      <c r="G5231">
        <v>0.12540000000000001</v>
      </c>
      <c r="H5231">
        <v>0.1181</v>
      </c>
      <c r="I5231">
        <v>0.1206</v>
      </c>
      <c r="J5231">
        <v>0.12540000000000001</v>
      </c>
      <c r="K5231">
        <v>0.1181</v>
      </c>
      <c r="L5231">
        <v>0.1172</v>
      </c>
    </row>
    <row r="5232" spans="1:12" x14ac:dyDescent="0.45">
      <c r="A5232" t="s">
        <v>2044</v>
      </c>
      <c r="B5232">
        <v>2019</v>
      </c>
      <c r="C5232" t="s">
        <v>2006</v>
      </c>
      <c r="D5232">
        <v>0.13150000000000001</v>
      </c>
      <c r="E5232">
        <v>0.13150000000000001</v>
      </c>
      <c r="F5232">
        <v>0.13150000000000001</v>
      </c>
      <c r="G5232">
        <v>0.13150000000000001</v>
      </c>
      <c r="H5232">
        <v>0.13150000000000001</v>
      </c>
      <c r="I5232">
        <v>0.13150000000000001</v>
      </c>
      <c r="J5232">
        <v>0.13150000000000001</v>
      </c>
      <c r="K5232">
        <v>0.13150000000000001</v>
      </c>
      <c r="L5232">
        <v>0.13150000000000001</v>
      </c>
    </row>
    <row r="5233" spans="1:12" x14ac:dyDescent="0.45">
      <c r="A5233" t="s">
        <v>2044</v>
      </c>
      <c r="B5233">
        <v>2019</v>
      </c>
      <c r="C5233" t="s">
        <v>2011</v>
      </c>
      <c r="D5233">
        <v>4.7000000000000002E-3</v>
      </c>
      <c r="E5233">
        <v>4.7000000000000002E-3</v>
      </c>
      <c r="F5233">
        <v>4.7000000000000002E-3</v>
      </c>
      <c r="G5233">
        <v>4.7000000000000002E-3</v>
      </c>
      <c r="H5233">
        <v>4.7000000000000002E-3</v>
      </c>
      <c r="I5233">
        <v>4.7000000000000002E-3</v>
      </c>
      <c r="J5233">
        <v>4.7000000000000002E-3</v>
      </c>
      <c r="K5233">
        <v>4.7000000000000002E-3</v>
      </c>
      <c r="L5233">
        <v>4.7000000000000002E-3</v>
      </c>
    </row>
    <row r="5234" spans="1:12" x14ac:dyDescent="0.45">
      <c r="A5234" t="s">
        <v>2044</v>
      </c>
      <c r="B5234">
        <v>2019</v>
      </c>
      <c r="C5234" t="s">
        <v>2007</v>
      </c>
      <c r="D5234">
        <v>1.2500000000000001E-2</v>
      </c>
      <c r="E5234">
        <v>1.2500000000000001E-2</v>
      </c>
      <c r="F5234">
        <v>1.0200000000000001E-2</v>
      </c>
      <c r="G5234">
        <v>1.2500000000000001E-2</v>
      </c>
      <c r="H5234">
        <v>1.0200000000000001E-2</v>
      </c>
      <c r="I5234">
        <v>1.0200000000000001E-2</v>
      </c>
      <c r="J5234">
        <v>1.2500000000000001E-2</v>
      </c>
      <c r="K5234">
        <v>1.0200000000000001E-2</v>
      </c>
      <c r="L5234">
        <v>1.0200000000000001E-2</v>
      </c>
    </row>
    <row r="5235" spans="1:12" x14ac:dyDescent="0.45">
      <c r="A5235" t="s">
        <v>2044</v>
      </c>
      <c r="B5235">
        <v>2019</v>
      </c>
      <c r="C5235" t="s">
        <v>2009</v>
      </c>
      <c r="D5235">
        <v>0.15840000000000001</v>
      </c>
      <c r="E5235">
        <v>0.15840000000000001</v>
      </c>
      <c r="F5235">
        <v>0.15840000000000001</v>
      </c>
      <c r="G5235">
        <v>0.15840000000000001</v>
      </c>
      <c r="H5235">
        <v>0.15840000000000001</v>
      </c>
      <c r="I5235">
        <v>0.15840000000000001</v>
      </c>
      <c r="J5235">
        <v>0.15840000000000001</v>
      </c>
      <c r="K5235">
        <v>0.15840000000000001</v>
      </c>
      <c r="L5235">
        <v>0.15840000000000001</v>
      </c>
    </row>
    <row r="5236" spans="1:12" x14ac:dyDescent="0.45">
      <c r="A5236" t="s">
        <v>2044</v>
      </c>
      <c r="B5236">
        <v>2019</v>
      </c>
      <c r="C5236" t="s">
        <v>2010</v>
      </c>
      <c r="D5236">
        <v>2.3900000000000001E-2</v>
      </c>
      <c r="E5236">
        <v>2.3900000000000001E-2</v>
      </c>
      <c r="F5236">
        <v>8.9999999999999993E-3</v>
      </c>
      <c r="G5236">
        <v>2.3900000000000001E-2</v>
      </c>
      <c r="H5236">
        <v>8.9999999999999993E-3</v>
      </c>
      <c r="I5236">
        <v>8.9999999999999993E-3</v>
      </c>
      <c r="J5236">
        <v>2.3900000000000001E-2</v>
      </c>
      <c r="K5236">
        <v>8.9999999999999993E-3</v>
      </c>
      <c r="L5236">
        <v>8.9999999999999993E-3</v>
      </c>
    </row>
    <row r="5237" spans="1:12" x14ac:dyDescent="0.45">
      <c r="A5237" t="s">
        <v>2044</v>
      </c>
      <c r="B5237">
        <v>2019</v>
      </c>
      <c r="C5237" t="s">
        <v>2005</v>
      </c>
      <c r="D5237">
        <v>0.45639999999999997</v>
      </c>
      <c r="E5237">
        <v>0.45300000000000001</v>
      </c>
      <c r="F5237">
        <v>0.4345</v>
      </c>
      <c r="G5237">
        <v>0.45639999999999997</v>
      </c>
      <c r="H5237">
        <v>0.43190000000000001</v>
      </c>
      <c r="I5237">
        <v>0.4345</v>
      </c>
      <c r="J5237">
        <v>0.45639999999999997</v>
      </c>
      <c r="K5237">
        <v>0.43190000000000001</v>
      </c>
      <c r="L5237">
        <v>0.43109999999999998</v>
      </c>
    </row>
    <row r="5238" spans="1:12" x14ac:dyDescent="0.45">
      <c r="A5238" t="s">
        <v>2045</v>
      </c>
      <c r="B5238">
        <v>2019</v>
      </c>
      <c r="C5238" t="s">
        <v>2011</v>
      </c>
      <c r="D5238">
        <v>8.6800000000000002E-2</v>
      </c>
      <c r="E5238">
        <v>8.6800000000000002E-2</v>
      </c>
      <c r="F5238">
        <v>8.6800000000000002E-2</v>
      </c>
      <c r="G5238">
        <v>8.6800000000000002E-2</v>
      </c>
      <c r="H5238">
        <v>8.6800000000000002E-2</v>
      </c>
      <c r="I5238">
        <v>8.6800000000000002E-2</v>
      </c>
      <c r="J5238">
        <v>8.6800000000000002E-2</v>
      </c>
      <c r="K5238">
        <v>8.6800000000000002E-2</v>
      </c>
      <c r="L5238">
        <v>8.6800000000000002E-2</v>
      </c>
    </row>
    <row r="5239" spans="1:12" x14ac:dyDescent="0.45">
      <c r="A5239" t="s">
        <v>2045</v>
      </c>
      <c r="B5239">
        <v>2019</v>
      </c>
      <c r="C5239" t="s">
        <v>2005</v>
      </c>
      <c r="D5239">
        <v>7.4774000000000003</v>
      </c>
      <c r="E5239">
        <v>7.4135999999999997</v>
      </c>
      <c r="F5239">
        <v>7.0735000000000001</v>
      </c>
      <c r="G5239">
        <v>7.4774000000000003</v>
      </c>
      <c r="H5239">
        <v>7.0259</v>
      </c>
      <c r="I5239">
        <v>7.0735000000000001</v>
      </c>
      <c r="J5239">
        <v>7.4774000000000003</v>
      </c>
      <c r="K5239">
        <v>7.0259</v>
      </c>
      <c r="L5239">
        <v>7.0098000000000003</v>
      </c>
    </row>
    <row r="5240" spans="1:12" x14ac:dyDescent="0.45">
      <c r="A5240" t="s">
        <v>2045</v>
      </c>
      <c r="B5240">
        <v>2019</v>
      </c>
      <c r="C5240" t="s">
        <v>2009</v>
      </c>
      <c r="D5240">
        <v>2.4540000000000002</v>
      </c>
      <c r="E5240">
        <v>2.4540000000000002</v>
      </c>
      <c r="F5240">
        <v>2.4540000000000002</v>
      </c>
      <c r="G5240">
        <v>2.4540000000000002</v>
      </c>
      <c r="H5240">
        <v>2.4540000000000002</v>
      </c>
      <c r="I5240">
        <v>2.4540000000000002</v>
      </c>
      <c r="J5240">
        <v>2.4540000000000002</v>
      </c>
      <c r="K5240">
        <v>2.4540000000000002</v>
      </c>
      <c r="L5240">
        <v>2.4540000000000002</v>
      </c>
    </row>
    <row r="5241" spans="1:12" x14ac:dyDescent="0.45">
      <c r="A5241" t="s">
        <v>2045</v>
      </c>
      <c r="B5241">
        <v>2019</v>
      </c>
      <c r="C5241" t="s">
        <v>2006</v>
      </c>
      <c r="D5241">
        <v>1.9528000000000001</v>
      </c>
      <c r="E5241">
        <v>1.9528000000000001</v>
      </c>
      <c r="F5241">
        <v>1.9528000000000001</v>
      </c>
      <c r="G5241">
        <v>1.9528000000000001</v>
      </c>
      <c r="H5241">
        <v>1.9528000000000001</v>
      </c>
      <c r="I5241">
        <v>1.9528000000000001</v>
      </c>
      <c r="J5241">
        <v>1.9528000000000001</v>
      </c>
      <c r="K5241">
        <v>1.9528000000000001</v>
      </c>
      <c r="L5241">
        <v>1.9528000000000001</v>
      </c>
    </row>
    <row r="5242" spans="1:12" x14ac:dyDescent="0.45">
      <c r="A5242" t="s">
        <v>2045</v>
      </c>
      <c r="B5242">
        <v>2019</v>
      </c>
      <c r="C5242" t="s">
        <v>2007</v>
      </c>
      <c r="D5242">
        <v>0.23069999999999999</v>
      </c>
      <c r="E5242">
        <v>0.23069999999999999</v>
      </c>
      <c r="F5242">
        <v>0.18870000000000001</v>
      </c>
      <c r="G5242">
        <v>0.23069999999999999</v>
      </c>
      <c r="H5242">
        <v>0.18870000000000001</v>
      </c>
      <c r="I5242">
        <v>0.18870000000000001</v>
      </c>
      <c r="J5242">
        <v>0.23069999999999999</v>
      </c>
      <c r="K5242">
        <v>0.18870000000000001</v>
      </c>
      <c r="L5242">
        <v>0.18870000000000001</v>
      </c>
    </row>
    <row r="5243" spans="1:12" x14ac:dyDescent="0.45">
      <c r="A5243" t="s">
        <v>2045</v>
      </c>
      <c r="B5243">
        <v>2019</v>
      </c>
      <c r="C5243" t="s">
        <v>2008</v>
      </c>
      <c r="D5243">
        <v>2.3128000000000002</v>
      </c>
      <c r="E5243">
        <v>2.2490000000000001</v>
      </c>
      <c r="F5243">
        <v>2.2250000000000001</v>
      </c>
      <c r="G5243">
        <v>2.3128000000000002</v>
      </c>
      <c r="H5243">
        <v>2.1774</v>
      </c>
      <c r="I5243">
        <v>2.2250000000000001</v>
      </c>
      <c r="J5243">
        <v>2.3128000000000002</v>
      </c>
      <c r="K5243">
        <v>2.1774</v>
      </c>
      <c r="L5243">
        <v>2.1613000000000002</v>
      </c>
    </row>
    <row r="5244" spans="1:12" x14ac:dyDescent="0.45">
      <c r="A5244" t="s">
        <v>2045</v>
      </c>
      <c r="B5244">
        <v>2019</v>
      </c>
      <c r="C5244" t="s">
        <v>2010</v>
      </c>
      <c r="D5244">
        <v>0.44030000000000002</v>
      </c>
      <c r="E5244">
        <v>0.44030000000000002</v>
      </c>
      <c r="F5244">
        <v>0.16619999999999999</v>
      </c>
      <c r="G5244">
        <v>0.44030000000000002</v>
      </c>
      <c r="H5244">
        <v>0.16619999999999999</v>
      </c>
      <c r="I5244">
        <v>0.16619999999999999</v>
      </c>
      <c r="J5244">
        <v>0.44030000000000002</v>
      </c>
      <c r="K5244">
        <v>0.16619999999999999</v>
      </c>
      <c r="L5244">
        <v>0.16619999999999999</v>
      </c>
    </row>
    <row r="5245" spans="1:12" x14ac:dyDescent="0.45">
      <c r="A5245" t="s">
        <v>2046</v>
      </c>
      <c r="B5245">
        <v>2019</v>
      </c>
      <c r="C5245" t="s">
        <v>2010</v>
      </c>
      <c r="D5245">
        <v>0.1406</v>
      </c>
      <c r="E5245">
        <v>0.1406</v>
      </c>
      <c r="F5245">
        <v>5.3100000000000001E-2</v>
      </c>
      <c r="G5245">
        <v>0.1406</v>
      </c>
      <c r="H5245">
        <v>5.3100000000000001E-2</v>
      </c>
      <c r="I5245">
        <v>5.3100000000000001E-2</v>
      </c>
      <c r="J5245">
        <v>0.1406</v>
      </c>
      <c r="K5245">
        <v>5.3100000000000001E-2</v>
      </c>
      <c r="L5245">
        <v>5.3100000000000001E-2</v>
      </c>
    </row>
    <row r="5246" spans="1:12" x14ac:dyDescent="0.45">
      <c r="A5246" t="s">
        <v>2046</v>
      </c>
      <c r="B5246">
        <v>2019</v>
      </c>
      <c r="C5246" t="s">
        <v>2005</v>
      </c>
      <c r="D5246">
        <v>2.5253999999999999</v>
      </c>
      <c r="E5246">
        <v>2.5049999999999999</v>
      </c>
      <c r="F5246">
        <v>2.3963999999999999</v>
      </c>
      <c r="G5246">
        <v>2.5253999999999999</v>
      </c>
      <c r="H5246">
        <v>2.3812000000000002</v>
      </c>
      <c r="I5246">
        <v>2.3963999999999999</v>
      </c>
      <c r="J5246">
        <v>2.5253999999999999</v>
      </c>
      <c r="K5246">
        <v>2.3812000000000002</v>
      </c>
      <c r="L5246">
        <v>2.3759999999999999</v>
      </c>
    </row>
    <row r="5247" spans="1:12" x14ac:dyDescent="0.45">
      <c r="A5247" t="s">
        <v>2046</v>
      </c>
      <c r="B5247">
        <v>2019</v>
      </c>
      <c r="C5247" t="s">
        <v>2006</v>
      </c>
      <c r="D5247">
        <v>0.70809999999999995</v>
      </c>
      <c r="E5247">
        <v>0.70809999999999995</v>
      </c>
      <c r="F5247">
        <v>0.70809999999999995</v>
      </c>
      <c r="G5247">
        <v>0.70809999999999995</v>
      </c>
      <c r="H5247">
        <v>0.70809999999999995</v>
      </c>
      <c r="I5247">
        <v>0.70809999999999995</v>
      </c>
      <c r="J5247">
        <v>0.70809999999999995</v>
      </c>
      <c r="K5247">
        <v>0.70809999999999995</v>
      </c>
      <c r="L5247">
        <v>0.70809999999999995</v>
      </c>
    </row>
    <row r="5248" spans="1:12" x14ac:dyDescent="0.45">
      <c r="A5248" t="s">
        <v>2046</v>
      </c>
      <c r="B5248">
        <v>2019</v>
      </c>
      <c r="C5248" t="s">
        <v>2008</v>
      </c>
      <c r="D5248">
        <v>0.73880000000000001</v>
      </c>
      <c r="E5248">
        <v>0.71840000000000004</v>
      </c>
      <c r="F5248">
        <v>0.71079999999999999</v>
      </c>
      <c r="G5248">
        <v>0.73880000000000001</v>
      </c>
      <c r="H5248">
        <v>0.69550000000000001</v>
      </c>
      <c r="I5248">
        <v>0.71079999999999999</v>
      </c>
      <c r="J5248">
        <v>0.73880000000000001</v>
      </c>
      <c r="K5248">
        <v>0.69550000000000001</v>
      </c>
      <c r="L5248">
        <v>0.69040000000000001</v>
      </c>
    </row>
    <row r="5249" spans="1:12" x14ac:dyDescent="0.45">
      <c r="A5249" t="s">
        <v>2046</v>
      </c>
      <c r="B5249">
        <v>2019</v>
      </c>
      <c r="C5249" t="s">
        <v>2011</v>
      </c>
      <c r="D5249">
        <v>2.7699999999999999E-2</v>
      </c>
      <c r="E5249">
        <v>2.7699999999999999E-2</v>
      </c>
      <c r="F5249">
        <v>2.7699999999999999E-2</v>
      </c>
      <c r="G5249">
        <v>2.7699999999999999E-2</v>
      </c>
      <c r="H5249">
        <v>2.7699999999999999E-2</v>
      </c>
      <c r="I5249">
        <v>2.7699999999999999E-2</v>
      </c>
      <c r="J5249">
        <v>2.7699999999999999E-2</v>
      </c>
      <c r="K5249">
        <v>2.7699999999999999E-2</v>
      </c>
      <c r="L5249">
        <v>2.7699999999999999E-2</v>
      </c>
    </row>
    <row r="5250" spans="1:12" x14ac:dyDescent="0.45">
      <c r="A5250" t="s">
        <v>2046</v>
      </c>
      <c r="B5250">
        <v>2019</v>
      </c>
      <c r="C5250" t="s">
        <v>2009</v>
      </c>
      <c r="D5250">
        <v>0.83640000000000003</v>
      </c>
      <c r="E5250">
        <v>0.83640000000000003</v>
      </c>
      <c r="F5250">
        <v>0.83640000000000003</v>
      </c>
      <c r="G5250">
        <v>0.83640000000000003</v>
      </c>
      <c r="H5250">
        <v>0.83640000000000003</v>
      </c>
      <c r="I5250">
        <v>0.83640000000000003</v>
      </c>
      <c r="J5250">
        <v>0.83640000000000003</v>
      </c>
      <c r="K5250">
        <v>0.83640000000000003</v>
      </c>
      <c r="L5250">
        <v>0.83640000000000003</v>
      </c>
    </row>
    <row r="5251" spans="1:12" x14ac:dyDescent="0.45">
      <c r="A5251" t="s">
        <v>2046</v>
      </c>
      <c r="B5251">
        <v>2019</v>
      </c>
      <c r="C5251" t="s">
        <v>2007</v>
      </c>
      <c r="D5251">
        <v>7.3700000000000002E-2</v>
      </c>
      <c r="E5251">
        <v>7.3700000000000002E-2</v>
      </c>
      <c r="F5251">
        <v>6.0299999999999999E-2</v>
      </c>
      <c r="G5251">
        <v>7.3700000000000002E-2</v>
      </c>
      <c r="H5251">
        <v>6.0299999999999999E-2</v>
      </c>
      <c r="I5251">
        <v>6.0299999999999999E-2</v>
      </c>
      <c r="J5251">
        <v>7.3700000000000002E-2</v>
      </c>
      <c r="K5251">
        <v>6.0299999999999999E-2</v>
      </c>
      <c r="L5251">
        <v>6.0299999999999999E-2</v>
      </c>
    </row>
    <row r="5252" spans="1:12" x14ac:dyDescent="0.45">
      <c r="A5252" t="s">
        <v>2047</v>
      </c>
      <c r="B5252">
        <v>2019</v>
      </c>
      <c r="C5252" t="s">
        <v>2011</v>
      </c>
      <c r="D5252">
        <v>3.1399999999999997E-2</v>
      </c>
      <c r="E5252">
        <v>3.1399999999999997E-2</v>
      </c>
      <c r="F5252">
        <v>3.1399999999999997E-2</v>
      </c>
      <c r="G5252">
        <v>3.1399999999999997E-2</v>
      </c>
      <c r="H5252">
        <v>3.1399999999999997E-2</v>
      </c>
      <c r="I5252">
        <v>3.1399999999999997E-2</v>
      </c>
      <c r="J5252">
        <v>3.1399999999999997E-2</v>
      </c>
      <c r="K5252">
        <v>3.1399999999999997E-2</v>
      </c>
      <c r="L5252">
        <v>3.1399999999999997E-2</v>
      </c>
    </row>
    <row r="5253" spans="1:12" x14ac:dyDescent="0.45">
      <c r="A5253" t="s">
        <v>2047</v>
      </c>
      <c r="B5253">
        <v>2019</v>
      </c>
      <c r="C5253" t="s">
        <v>2007</v>
      </c>
      <c r="D5253">
        <v>8.3400000000000002E-2</v>
      </c>
      <c r="E5253">
        <v>8.3400000000000002E-2</v>
      </c>
      <c r="F5253">
        <v>6.8199999999999997E-2</v>
      </c>
      <c r="G5253">
        <v>8.3400000000000002E-2</v>
      </c>
      <c r="H5253">
        <v>6.8199999999999997E-2</v>
      </c>
      <c r="I5253">
        <v>6.8199999999999997E-2</v>
      </c>
      <c r="J5253">
        <v>8.3400000000000002E-2</v>
      </c>
      <c r="K5253">
        <v>6.8199999999999997E-2</v>
      </c>
      <c r="L5253">
        <v>6.8199999999999997E-2</v>
      </c>
    </row>
    <row r="5254" spans="1:12" x14ac:dyDescent="0.45">
      <c r="A5254" t="s">
        <v>2047</v>
      </c>
      <c r="B5254">
        <v>2019</v>
      </c>
      <c r="C5254" t="s">
        <v>2008</v>
      </c>
      <c r="D5254">
        <v>0.83579999999999999</v>
      </c>
      <c r="E5254">
        <v>0.81279999999999997</v>
      </c>
      <c r="F5254">
        <v>0.80410000000000004</v>
      </c>
      <c r="G5254">
        <v>0.83579999999999999</v>
      </c>
      <c r="H5254">
        <v>0.78690000000000004</v>
      </c>
      <c r="I5254">
        <v>0.80410000000000004</v>
      </c>
      <c r="J5254">
        <v>0.83579999999999999</v>
      </c>
      <c r="K5254">
        <v>0.78690000000000004</v>
      </c>
      <c r="L5254">
        <v>0.78110000000000002</v>
      </c>
    </row>
    <row r="5255" spans="1:12" x14ac:dyDescent="0.45">
      <c r="A5255" t="s">
        <v>2047</v>
      </c>
      <c r="B5255">
        <v>2019</v>
      </c>
      <c r="C5255" t="s">
        <v>2006</v>
      </c>
      <c r="D5255">
        <v>0.55869999999999997</v>
      </c>
      <c r="E5255">
        <v>0.55869999999999997</v>
      </c>
      <c r="F5255">
        <v>0.55869999999999997</v>
      </c>
      <c r="G5255">
        <v>0.55869999999999997</v>
      </c>
      <c r="H5255">
        <v>0.55869999999999997</v>
      </c>
      <c r="I5255">
        <v>0.55869999999999997</v>
      </c>
      <c r="J5255">
        <v>0.55869999999999997</v>
      </c>
      <c r="K5255">
        <v>0.55869999999999997</v>
      </c>
      <c r="L5255">
        <v>0.55869999999999997</v>
      </c>
    </row>
    <row r="5256" spans="1:12" x14ac:dyDescent="0.45">
      <c r="A5256" t="s">
        <v>2047</v>
      </c>
      <c r="B5256">
        <v>2019</v>
      </c>
      <c r="C5256" t="s">
        <v>2005</v>
      </c>
      <c r="D5256">
        <v>2.4506000000000001</v>
      </c>
      <c r="E5256">
        <v>2.4276</v>
      </c>
      <c r="F5256">
        <v>2.3047</v>
      </c>
      <c r="G5256">
        <v>2.4506000000000001</v>
      </c>
      <c r="H5256">
        <v>2.2873999999999999</v>
      </c>
      <c r="I5256">
        <v>2.3047</v>
      </c>
      <c r="J5256">
        <v>2.4506000000000001</v>
      </c>
      <c r="K5256">
        <v>2.2873999999999999</v>
      </c>
      <c r="L5256">
        <v>2.2816000000000001</v>
      </c>
    </row>
    <row r="5257" spans="1:12" x14ac:dyDescent="0.45">
      <c r="A5257" t="s">
        <v>2047</v>
      </c>
      <c r="B5257">
        <v>2019</v>
      </c>
      <c r="C5257" t="s">
        <v>2010</v>
      </c>
      <c r="D5257">
        <v>0.15909999999999999</v>
      </c>
      <c r="E5257">
        <v>0.15909999999999999</v>
      </c>
      <c r="F5257">
        <v>6.0100000000000001E-2</v>
      </c>
      <c r="G5257">
        <v>0.15909999999999999</v>
      </c>
      <c r="H5257">
        <v>6.0100000000000001E-2</v>
      </c>
      <c r="I5257">
        <v>6.0100000000000001E-2</v>
      </c>
      <c r="J5257">
        <v>0.15909999999999999</v>
      </c>
      <c r="K5257">
        <v>6.0100000000000001E-2</v>
      </c>
      <c r="L5257">
        <v>6.0100000000000001E-2</v>
      </c>
    </row>
    <row r="5258" spans="1:12" x14ac:dyDescent="0.45">
      <c r="A5258" t="s">
        <v>2047</v>
      </c>
      <c r="B5258">
        <v>2019</v>
      </c>
      <c r="C5258" t="s">
        <v>2009</v>
      </c>
      <c r="D5258">
        <v>0.78220000000000001</v>
      </c>
      <c r="E5258">
        <v>0.78220000000000001</v>
      </c>
      <c r="F5258">
        <v>0.78220000000000001</v>
      </c>
      <c r="G5258">
        <v>0.78220000000000001</v>
      </c>
      <c r="H5258">
        <v>0.78220000000000001</v>
      </c>
      <c r="I5258">
        <v>0.78220000000000001</v>
      </c>
      <c r="J5258">
        <v>0.78220000000000001</v>
      </c>
      <c r="K5258">
        <v>0.78220000000000001</v>
      </c>
      <c r="L5258">
        <v>0.78220000000000001</v>
      </c>
    </row>
    <row r="5259" spans="1:12" x14ac:dyDescent="0.45">
      <c r="A5259" t="s">
        <v>2048</v>
      </c>
      <c r="B5259">
        <v>2019</v>
      </c>
      <c r="C5259" t="s">
        <v>2010</v>
      </c>
      <c r="D5259">
        <v>0.48299999999999998</v>
      </c>
      <c r="E5259">
        <v>0.48299999999999998</v>
      </c>
      <c r="F5259">
        <v>0.18240000000000001</v>
      </c>
      <c r="G5259">
        <v>0.48299999999999998</v>
      </c>
      <c r="H5259">
        <v>0.18240000000000001</v>
      </c>
      <c r="I5259">
        <v>0.18240000000000001</v>
      </c>
      <c r="J5259">
        <v>0.48299999999999998</v>
      </c>
      <c r="K5259">
        <v>0.18240000000000001</v>
      </c>
      <c r="L5259">
        <v>0.18240000000000001</v>
      </c>
    </row>
    <row r="5260" spans="1:12" x14ac:dyDescent="0.45">
      <c r="A5260" t="s">
        <v>2048</v>
      </c>
      <c r="B5260">
        <v>2019</v>
      </c>
      <c r="C5260" t="s">
        <v>2007</v>
      </c>
      <c r="D5260">
        <v>0.25309999999999999</v>
      </c>
      <c r="E5260">
        <v>0.25309999999999999</v>
      </c>
      <c r="F5260">
        <v>0.20699999999999999</v>
      </c>
      <c r="G5260">
        <v>0.25309999999999999</v>
      </c>
      <c r="H5260">
        <v>0.20699999999999999</v>
      </c>
      <c r="I5260">
        <v>0.20699999999999999</v>
      </c>
      <c r="J5260">
        <v>0.25309999999999999</v>
      </c>
      <c r="K5260">
        <v>0.20699999999999999</v>
      </c>
      <c r="L5260">
        <v>0.20699999999999999</v>
      </c>
    </row>
    <row r="5261" spans="1:12" x14ac:dyDescent="0.45">
      <c r="A5261" t="s">
        <v>2048</v>
      </c>
      <c r="B5261">
        <v>2019</v>
      </c>
      <c r="C5261" t="s">
        <v>2005</v>
      </c>
      <c r="D5261">
        <v>7.3388999999999998</v>
      </c>
      <c r="E5261">
        <v>7.2690000000000001</v>
      </c>
      <c r="F5261">
        <v>6.8959000000000001</v>
      </c>
      <c r="G5261">
        <v>7.3388999999999998</v>
      </c>
      <c r="H5261">
        <v>6.8436000000000003</v>
      </c>
      <c r="I5261">
        <v>6.8959000000000001</v>
      </c>
      <c r="J5261">
        <v>7.3388999999999998</v>
      </c>
      <c r="K5261">
        <v>6.8436000000000003</v>
      </c>
      <c r="L5261">
        <v>6.8258999999999999</v>
      </c>
    </row>
    <row r="5262" spans="1:12" x14ac:dyDescent="0.45">
      <c r="A5262" t="s">
        <v>2048</v>
      </c>
      <c r="B5262">
        <v>2019</v>
      </c>
      <c r="C5262" t="s">
        <v>2008</v>
      </c>
      <c r="D5262">
        <v>2.5373000000000001</v>
      </c>
      <c r="E5262">
        <v>2.4672999999999998</v>
      </c>
      <c r="F5262">
        <v>2.4409999999999998</v>
      </c>
      <c r="G5262">
        <v>2.5373000000000001</v>
      </c>
      <c r="H5262">
        <v>2.3887</v>
      </c>
      <c r="I5262">
        <v>2.4409999999999998</v>
      </c>
      <c r="J5262">
        <v>2.5373000000000001</v>
      </c>
      <c r="K5262">
        <v>2.3887</v>
      </c>
      <c r="L5262">
        <v>2.3711000000000002</v>
      </c>
    </row>
    <row r="5263" spans="1:12" x14ac:dyDescent="0.45">
      <c r="A5263" t="s">
        <v>2048</v>
      </c>
      <c r="B5263">
        <v>2019</v>
      </c>
      <c r="C5263" t="s">
        <v>2006</v>
      </c>
      <c r="D5263">
        <v>1.7035</v>
      </c>
      <c r="E5263">
        <v>1.7035</v>
      </c>
      <c r="F5263">
        <v>1.7035</v>
      </c>
      <c r="G5263">
        <v>1.7035</v>
      </c>
      <c r="H5263">
        <v>1.7035</v>
      </c>
      <c r="I5263">
        <v>1.7035</v>
      </c>
      <c r="J5263">
        <v>1.7035</v>
      </c>
      <c r="K5263">
        <v>1.7035</v>
      </c>
      <c r="L5263">
        <v>1.7035</v>
      </c>
    </row>
    <row r="5264" spans="1:12" x14ac:dyDescent="0.45">
      <c r="A5264" t="s">
        <v>2048</v>
      </c>
      <c r="B5264">
        <v>2019</v>
      </c>
      <c r="C5264" t="s">
        <v>2009</v>
      </c>
      <c r="D5264">
        <v>2.2667000000000002</v>
      </c>
      <c r="E5264">
        <v>2.2667000000000002</v>
      </c>
      <c r="F5264">
        <v>2.2667000000000002</v>
      </c>
      <c r="G5264">
        <v>2.2667000000000002</v>
      </c>
      <c r="H5264">
        <v>2.2667000000000002</v>
      </c>
      <c r="I5264">
        <v>2.2667000000000002</v>
      </c>
      <c r="J5264">
        <v>2.2667000000000002</v>
      </c>
      <c r="K5264">
        <v>2.2667000000000002</v>
      </c>
      <c r="L5264">
        <v>2.2667000000000002</v>
      </c>
    </row>
    <row r="5265" spans="1:12" x14ac:dyDescent="0.45">
      <c r="A5265" t="s">
        <v>2048</v>
      </c>
      <c r="B5265">
        <v>2019</v>
      </c>
      <c r="C5265" t="s">
        <v>2011</v>
      </c>
      <c r="D5265">
        <v>9.5200000000000007E-2</v>
      </c>
      <c r="E5265">
        <v>9.5200000000000007E-2</v>
      </c>
      <c r="F5265">
        <v>9.5200000000000007E-2</v>
      </c>
      <c r="G5265">
        <v>9.5200000000000007E-2</v>
      </c>
      <c r="H5265">
        <v>9.5200000000000007E-2</v>
      </c>
      <c r="I5265">
        <v>9.5200000000000007E-2</v>
      </c>
      <c r="J5265">
        <v>9.5200000000000007E-2</v>
      </c>
      <c r="K5265">
        <v>9.5200000000000007E-2</v>
      </c>
      <c r="L5265">
        <v>9.5200000000000007E-2</v>
      </c>
    </row>
    <row r="5266" spans="1:12" x14ac:dyDescent="0.45">
      <c r="A5266" t="s">
        <v>2049</v>
      </c>
      <c r="B5266">
        <v>2019</v>
      </c>
      <c r="C5266" t="s">
        <v>2005</v>
      </c>
      <c r="D5266">
        <v>0.64459999999999995</v>
      </c>
      <c r="E5266">
        <v>0.63829999999999998</v>
      </c>
      <c r="F5266">
        <v>0.60470000000000002</v>
      </c>
      <c r="G5266">
        <v>0.64459999999999995</v>
      </c>
      <c r="H5266">
        <v>0.6</v>
      </c>
      <c r="I5266">
        <v>0.60470000000000002</v>
      </c>
      <c r="J5266">
        <v>0.64459999999999995</v>
      </c>
      <c r="K5266">
        <v>0.6</v>
      </c>
      <c r="L5266">
        <v>0.59840000000000004</v>
      </c>
    </row>
    <row r="5267" spans="1:12" x14ac:dyDescent="0.45">
      <c r="A5267" t="s">
        <v>2049</v>
      </c>
      <c r="B5267">
        <v>2019</v>
      </c>
      <c r="C5267" t="s">
        <v>2006</v>
      </c>
      <c r="D5267">
        <v>0.1454</v>
      </c>
      <c r="E5267">
        <v>0.1454</v>
      </c>
      <c r="F5267">
        <v>0.1454</v>
      </c>
      <c r="G5267">
        <v>0.1454</v>
      </c>
      <c r="H5267">
        <v>0.1454</v>
      </c>
      <c r="I5267">
        <v>0.1454</v>
      </c>
      <c r="J5267">
        <v>0.1454</v>
      </c>
      <c r="K5267">
        <v>0.1454</v>
      </c>
      <c r="L5267">
        <v>0.1454</v>
      </c>
    </row>
    <row r="5268" spans="1:12" x14ac:dyDescent="0.45">
      <c r="A5268" t="s">
        <v>2049</v>
      </c>
      <c r="B5268">
        <v>2019</v>
      </c>
      <c r="C5268" t="s">
        <v>2007</v>
      </c>
      <c r="D5268">
        <v>2.2800000000000001E-2</v>
      </c>
      <c r="E5268">
        <v>2.2800000000000001E-2</v>
      </c>
      <c r="F5268">
        <v>1.8700000000000001E-2</v>
      </c>
      <c r="G5268">
        <v>2.2800000000000001E-2</v>
      </c>
      <c r="H5268">
        <v>1.8700000000000001E-2</v>
      </c>
      <c r="I5268">
        <v>1.8700000000000001E-2</v>
      </c>
      <c r="J5268">
        <v>2.2800000000000001E-2</v>
      </c>
      <c r="K5268">
        <v>1.8700000000000001E-2</v>
      </c>
      <c r="L5268">
        <v>1.8700000000000001E-2</v>
      </c>
    </row>
    <row r="5269" spans="1:12" x14ac:dyDescent="0.45">
      <c r="A5269" t="s">
        <v>2049</v>
      </c>
      <c r="B5269">
        <v>2019</v>
      </c>
      <c r="C5269" t="s">
        <v>2008</v>
      </c>
      <c r="D5269">
        <v>0.2288</v>
      </c>
      <c r="E5269">
        <v>0.2225</v>
      </c>
      <c r="F5269">
        <v>0.22009999999999999</v>
      </c>
      <c r="G5269">
        <v>0.2288</v>
      </c>
      <c r="H5269">
        <v>0.21540000000000001</v>
      </c>
      <c r="I5269">
        <v>0.22009999999999999</v>
      </c>
      <c r="J5269">
        <v>0.2288</v>
      </c>
      <c r="K5269">
        <v>0.21540000000000001</v>
      </c>
      <c r="L5269">
        <v>0.21379999999999999</v>
      </c>
    </row>
    <row r="5270" spans="1:12" x14ac:dyDescent="0.45">
      <c r="A5270" t="s">
        <v>2049</v>
      </c>
      <c r="B5270">
        <v>2019</v>
      </c>
      <c r="C5270" t="s">
        <v>2010</v>
      </c>
      <c r="D5270">
        <v>4.36E-2</v>
      </c>
      <c r="E5270">
        <v>4.36E-2</v>
      </c>
      <c r="F5270">
        <v>1.6400000000000001E-2</v>
      </c>
      <c r="G5270">
        <v>4.36E-2</v>
      </c>
      <c r="H5270">
        <v>1.6400000000000001E-2</v>
      </c>
      <c r="I5270">
        <v>1.6400000000000001E-2</v>
      </c>
      <c r="J5270">
        <v>4.36E-2</v>
      </c>
      <c r="K5270">
        <v>1.6400000000000001E-2</v>
      </c>
      <c r="L5270">
        <v>1.6400000000000001E-2</v>
      </c>
    </row>
    <row r="5271" spans="1:12" x14ac:dyDescent="0.45">
      <c r="A5271" t="s">
        <v>2049</v>
      </c>
      <c r="B5271">
        <v>2019</v>
      </c>
      <c r="C5271" t="s">
        <v>2009</v>
      </c>
      <c r="D5271">
        <v>0.19550000000000001</v>
      </c>
      <c r="E5271">
        <v>0.19550000000000001</v>
      </c>
      <c r="F5271">
        <v>0.19550000000000001</v>
      </c>
      <c r="G5271">
        <v>0.19550000000000001</v>
      </c>
      <c r="H5271">
        <v>0.19550000000000001</v>
      </c>
      <c r="I5271">
        <v>0.19550000000000001</v>
      </c>
      <c r="J5271">
        <v>0.19550000000000001</v>
      </c>
      <c r="K5271">
        <v>0.19550000000000001</v>
      </c>
      <c r="L5271">
        <v>0.19550000000000001</v>
      </c>
    </row>
    <row r="5272" spans="1:12" x14ac:dyDescent="0.45">
      <c r="A5272" t="s">
        <v>2049</v>
      </c>
      <c r="B5272">
        <v>2019</v>
      </c>
      <c r="C5272" t="s">
        <v>2011</v>
      </c>
      <c r="D5272">
        <v>8.6E-3</v>
      </c>
      <c r="E5272">
        <v>8.6E-3</v>
      </c>
      <c r="F5272">
        <v>8.6E-3</v>
      </c>
      <c r="G5272">
        <v>8.6E-3</v>
      </c>
      <c r="H5272">
        <v>8.6E-3</v>
      </c>
      <c r="I5272">
        <v>8.6E-3</v>
      </c>
      <c r="J5272">
        <v>8.6E-3</v>
      </c>
      <c r="K5272">
        <v>8.6E-3</v>
      </c>
      <c r="L5272">
        <v>8.6E-3</v>
      </c>
    </row>
    <row r="5273" spans="1:12" x14ac:dyDescent="0.45">
      <c r="A5273" t="s">
        <v>2050</v>
      </c>
      <c r="B5273">
        <v>2019</v>
      </c>
      <c r="C5273" t="s">
        <v>2007</v>
      </c>
      <c r="D5273">
        <v>9.4899999999999998E-2</v>
      </c>
      <c r="E5273">
        <v>9.4899999999999998E-2</v>
      </c>
      <c r="F5273">
        <v>7.7600000000000002E-2</v>
      </c>
      <c r="G5273">
        <v>9.4899999999999998E-2</v>
      </c>
      <c r="H5273">
        <v>7.7600000000000002E-2</v>
      </c>
      <c r="I5273">
        <v>7.7600000000000002E-2</v>
      </c>
      <c r="J5273">
        <v>9.4899999999999998E-2</v>
      </c>
      <c r="K5273">
        <v>7.7600000000000002E-2</v>
      </c>
      <c r="L5273">
        <v>7.7600000000000002E-2</v>
      </c>
    </row>
    <row r="5274" spans="1:12" x14ac:dyDescent="0.45">
      <c r="A5274" t="s">
        <v>2050</v>
      </c>
      <c r="B5274">
        <v>2019</v>
      </c>
      <c r="C5274" t="s">
        <v>2005</v>
      </c>
      <c r="D5274">
        <v>3.1248999999999998</v>
      </c>
      <c r="E5274">
        <v>3.0987</v>
      </c>
      <c r="F5274">
        <v>2.9588999999999999</v>
      </c>
      <c r="G5274">
        <v>3.1248999999999998</v>
      </c>
      <c r="H5274">
        <v>2.9392999999999998</v>
      </c>
      <c r="I5274">
        <v>2.9588999999999999</v>
      </c>
      <c r="J5274">
        <v>3.1248999999999998</v>
      </c>
      <c r="K5274">
        <v>2.9392999999999998</v>
      </c>
      <c r="L5274">
        <v>2.9327000000000001</v>
      </c>
    </row>
    <row r="5275" spans="1:12" x14ac:dyDescent="0.45">
      <c r="A5275" t="s">
        <v>2050</v>
      </c>
      <c r="B5275">
        <v>2019</v>
      </c>
      <c r="C5275" t="s">
        <v>2010</v>
      </c>
      <c r="D5275">
        <v>0.18099999999999999</v>
      </c>
      <c r="E5275">
        <v>0.18099999999999999</v>
      </c>
      <c r="F5275">
        <v>6.83E-2</v>
      </c>
      <c r="G5275">
        <v>0.18099999999999999</v>
      </c>
      <c r="H5275">
        <v>6.83E-2</v>
      </c>
      <c r="I5275">
        <v>6.83E-2</v>
      </c>
      <c r="J5275">
        <v>0.18099999999999999</v>
      </c>
      <c r="K5275">
        <v>6.83E-2</v>
      </c>
      <c r="L5275">
        <v>6.83E-2</v>
      </c>
    </row>
    <row r="5276" spans="1:12" x14ac:dyDescent="0.45">
      <c r="A5276" t="s">
        <v>2050</v>
      </c>
      <c r="B5276">
        <v>2019</v>
      </c>
      <c r="C5276" t="s">
        <v>2009</v>
      </c>
      <c r="D5276">
        <v>1.0972</v>
      </c>
      <c r="E5276">
        <v>1.0972</v>
      </c>
      <c r="F5276">
        <v>1.0972</v>
      </c>
      <c r="G5276">
        <v>1.0972</v>
      </c>
      <c r="H5276">
        <v>1.0972</v>
      </c>
      <c r="I5276">
        <v>1.0972</v>
      </c>
      <c r="J5276">
        <v>1.0972</v>
      </c>
      <c r="K5276">
        <v>1.0972</v>
      </c>
      <c r="L5276">
        <v>1.0972</v>
      </c>
    </row>
    <row r="5277" spans="1:12" x14ac:dyDescent="0.45">
      <c r="A5277" t="s">
        <v>2050</v>
      </c>
      <c r="B5277">
        <v>2019</v>
      </c>
      <c r="C5277" t="s">
        <v>2006</v>
      </c>
      <c r="D5277">
        <v>0.76549999999999996</v>
      </c>
      <c r="E5277">
        <v>0.76549999999999996</v>
      </c>
      <c r="F5277">
        <v>0.76549999999999996</v>
      </c>
      <c r="G5277">
        <v>0.76549999999999996</v>
      </c>
      <c r="H5277">
        <v>0.76549999999999996</v>
      </c>
      <c r="I5277">
        <v>0.76549999999999996</v>
      </c>
      <c r="J5277">
        <v>0.76549999999999996</v>
      </c>
      <c r="K5277">
        <v>0.76549999999999996</v>
      </c>
      <c r="L5277">
        <v>0.76549999999999996</v>
      </c>
    </row>
    <row r="5278" spans="1:12" x14ac:dyDescent="0.45">
      <c r="A5278" t="s">
        <v>2050</v>
      </c>
      <c r="B5278">
        <v>2019</v>
      </c>
      <c r="C5278" t="s">
        <v>2011</v>
      </c>
      <c r="D5278">
        <v>3.5700000000000003E-2</v>
      </c>
      <c r="E5278">
        <v>3.5700000000000003E-2</v>
      </c>
      <c r="F5278">
        <v>3.5700000000000003E-2</v>
      </c>
      <c r="G5278">
        <v>3.5700000000000003E-2</v>
      </c>
      <c r="H5278">
        <v>3.5700000000000003E-2</v>
      </c>
      <c r="I5278">
        <v>3.5700000000000003E-2</v>
      </c>
      <c r="J5278">
        <v>3.5700000000000003E-2</v>
      </c>
      <c r="K5278">
        <v>3.5700000000000003E-2</v>
      </c>
      <c r="L5278">
        <v>3.5700000000000003E-2</v>
      </c>
    </row>
    <row r="5279" spans="1:12" x14ac:dyDescent="0.45">
      <c r="A5279" t="s">
        <v>2050</v>
      </c>
      <c r="B5279">
        <v>2019</v>
      </c>
      <c r="C5279" t="s">
        <v>2008</v>
      </c>
      <c r="D5279">
        <v>0.95079999999999998</v>
      </c>
      <c r="E5279">
        <v>0.92449999999999999</v>
      </c>
      <c r="F5279">
        <v>0.91469999999999996</v>
      </c>
      <c r="G5279">
        <v>0.95079999999999998</v>
      </c>
      <c r="H5279">
        <v>0.89510000000000001</v>
      </c>
      <c r="I5279">
        <v>0.91469999999999996</v>
      </c>
      <c r="J5279">
        <v>0.95079999999999998</v>
      </c>
      <c r="K5279">
        <v>0.89510000000000001</v>
      </c>
      <c r="L5279">
        <v>0.88849999999999996</v>
      </c>
    </row>
    <row r="5280" spans="1:12" x14ac:dyDescent="0.45">
      <c r="A5280" t="s">
        <v>2051</v>
      </c>
      <c r="B5280">
        <v>2019</v>
      </c>
      <c r="C5280" t="s">
        <v>2006</v>
      </c>
      <c r="D5280">
        <v>0.13669999999999999</v>
      </c>
      <c r="E5280">
        <v>0.13669999999999999</v>
      </c>
      <c r="F5280">
        <v>0.13669999999999999</v>
      </c>
      <c r="G5280">
        <v>0.13669999999999999</v>
      </c>
      <c r="H5280">
        <v>0.13669999999999999</v>
      </c>
      <c r="I5280">
        <v>0.13669999999999999</v>
      </c>
      <c r="J5280">
        <v>0.13669999999999999</v>
      </c>
      <c r="K5280">
        <v>0.13669999999999999</v>
      </c>
      <c r="L5280">
        <v>0.13669999999999999</v>
      </c>
    </row>
    <row r="5281" spans="1:12" x14ac:dyDescent="0.45">
      <c r="A5281" t="s">
        <v>2051</v>
      </c>
      <c r="B5281">
        <v>2019</v>
      </c>
      <c r="C5281" t="s">
        <v>2008</v>
      </c>
      <c r="D5281">
        <v>0.15909999999999999</v>
      </c>
      <c r="E5281">
        <v>0.15479999999999999</v>
      </c>
      <c r="F5281">
        <v>0.15310000000000001</v>
      </c>
      <c r="G5281">
        <v>0.15909999999999999</v>
      </c>
      <c r="H5281">
        <v>0.14979999999999999</v>
      </c>
      <c r="I5281">
        <v>0.15310000000000001</v>
      </c>
      <c r="J5281">
        <v>0.15909999999999999</v>
      </c>
      <c r="K5281">
        <v>0.14979999999999999</v>
      </c>
      <c r="L5281">
        <v>0.1487</v>
      </c>
    </row>
    <row r="5282" spans="1:12" x14ac:dyDescent="0.45">
      <c r="A5282" t="s">
        <v>2051</v>
      </c>
      <c r="B5282">
        <v>2019</v>
      </c>
      <c r="C5282" t="s">
        <v>2010</v>
      </c>
      <c r="D5282">
        <v>3.0300000000000001E-2</v>
      </c>
      <c r="E5282">
        <v>3.0300000000000001E-2</v>
      </c>
      <c r="F5282">
        <v>1.14E-2</v>
      </c>
      <c r="G5282">
        <v>3.0300000000000001E-2</v>
      </c>
      <c r="H5282">
        <v>1.14E-2</v>
      </c>
      <c r="I5282">
        <v>1.14E-2</v>
      </c>
      <c r="J5282">
        <v>3.0300000000000001E-2</v>
      </c>
      <c r="K5282">
        <v>1.14E-2</v>
      </c>
      <c r="L5282">
        <v>1.14E-2</v>
      </c>
    </row>
    <row r="5283" spans="1:12" x14ac:dyDescent="0.45">
      <c r="A5283" t="s">
        <v>2051</v>
      </c>
      <c r="B5283">
        <v>2019</v>
      </c>
      <c r="C5283" t="s">
        <v>2011</v>
      </c>
      <c r="D5283">
        <v>6.0000000000000001E-3</v>
      </c>
      <c r="E5283">
        <v>6.0000000000000001E-3</v>
      </c>
      <c r="F5283">
        <v>6.0000000000000001E-3</v>
      </c>
      <c r="G5283">
        <v>6.0000000000000001E-3</v>
      </c>
      <c r="H5283">
        <v>6.0000000000000001E-3</v>
      </c>
      <c r="I5283">
        <v>6.0000000000000001E-3</v>
      </c>
      <c r="J5283">
        <v>6.0000000000000001E-3</v>
      </c>
      <c r="K5283">
        <v>6.0000000000000001E-3</v>
      </c>
      <c r="L5283">
        <v>6.0000000000000001E-3</v>
      </c>
    </row>
    <row r="5284" spans="1:12" x14ac:dyDescent="0.45">
      <c r="A5284" t="s">
        <v>2051</v>
      </c>
      <c r="B5284">
        <v>2019</v>
      </c>
      <c r="C5284" t="s">
        <v>2005</v>
      </c>
      <c r="D5284">
        <v>0.52669999999999995</v>
      </c>
      <c r="E5284">
        <v>0.52229999999999999</v>
      </c>
      <c r="F5284">
        <v>0.49890000000000001</v>
      </c>
      <c r="G5284">
        <v>0.52669999999999995</v>
      </c>
      <c r="H5284">
        <v>0.49569999999999997</v>
      </c>
      <c r="I5284">
        <v>0.49890000000000001</v>
      </c>
      <c r="J5284">
        <v>0.52669999999999995</v>
      </c>
      <c r="K5284">
        <v>0.49569999999999997</v>
      </c>
      <c r="L5284">
        <v>0.4945</v>
      </c>
    </row>
    <row r="5285" spans="1:12" x14ac:dyDescent="0.45">
      <c r="A5285" t="s">
        <v>2051</v>
      </c>
      <c r="B5285">
        <v>2019</v>
      </c>
      <c r="C5285" t="s">
        <v>2009</v>
      </c>
      <c r="D5285">
        <v>0.1787</v>
      </c>
      <c r="E5285">
        <v>0.1787</v>
      </c>
      <c r="F5285">
        <v>0.1787</v>
      </c>
      <c r="G5285">
        <v>0.1787</v>
      </c>
      <c r="H5285">
        <v>0.1787</v>
      </c>
      <c r="I5285">
        <v>0.1787</v>
      </c>
      <c r="J5285">
        <v>0.1787</v>
      </c>
      <c r="K5285">
        <v>0.1787</v>
      </c>
      <c r="L5285">
        <v>0.1787</v>
      </c>
    </row>
    <row r="5286" spans="1:12" x14ac:dyDescent="0.45">
      <c r="A5286" t="s">
        <v>2051</v>
      </c>
      <c r="B5286">
        <v>2019</v>
      </c>
      <c r="C5286" t="s">
        <v>2007</v>
      </c>
      <c r="D5286">
        <v>1.5900000000000001E-2</v>
      </c>
      <c r="E5286">
        <v>1.5900000000000001E-2</v>
      </c>
      <c r="F5286">
        <v>1.2999999999999999E-2</v>
      </c>
      <c r="G5286">
        <v>1.5900000000000001E-2</v>
      </c>
      <c r="H5286">
        <v>1.2999999999999999E-2</v>
      </c>
      <c r="I5286">
        <v>1.2999999999999999E-2</v>
      </c>
      <c r="J5286">
        <v>1.5900000000000001E-2</v>
      </c>
      <c r="K5286">
        <v>1.2999999999999999E-2</v>
      </c>
      <c r="L5286">
        <v>1.2999999999999999E-2</v>
      </c>
    </row>
    <row r="5287" spans="1:12" x14ac:dyDescent="0.45">
      <c r="A5287" t="s">
        <v>2052</v>
      </c>
      <c r="B5287">
        <v>2019</v>
      </c>
      <c r="C5287" t="s">
        <v>2009</v>
      </c>
      <c r="D5287">
        <v>1.4675</v>
      </c>
      <c r="E5287">
        <v>1.4675</v>
      </c>
      <c r="F5287">
        <v>1.4675</v>
      </c>
      <c r="G5287">
        <v>1.4675</v>
      </c>
      <c r="H5287">
        <v>1.4675</v>
      </c>
      <c r="I5287">
        <v>1.4675</v>
      </c>
      <c r="J5287">
        <v>1.4675</v>
      </c>
      <c r="K5287">
        <v>1.4675</v>
      </c>
      <c r="L5287">
        <v>1.4675</v>
      </c>
    </row>
    <row r="5288" spans="1:12" x14ac:dyDescent="0.45">
      <c r="A5288" t="s">
        <v>2052</v>
      </c>
      <c r="B5288">
        <v>2019</v>
      </c>
      <c r="C5288" t="s">
        <v>2007</v>
      </c>
      <c r="D5288">
        <v>0.13320000000000001</v>
      </c>
      <c r="E5288">
        <v>0.13320000000000001</v>
      </c>
      <c r="F5288">
        <v>0.1089</v>
      </c>
      <c r="G5288">
        <v>0.13320000000000001</v>
      </c>
      <c r="H5288">
        <v>0.1089</v>
      </c>
      <c r="I5288">
        <v>0.1089</v>
      </c>
      <c r="J5288">
        <v>0.13320000000000001</v>
      </c>
      <c r="K5288">
        <v>0.1089</v>
      </c>
      <c r="L5288">
        <v>0.1089</v>
      </c>
    </row>
    <row r="5289" spans="1:12" x14ac:dyDescent="0.45">
      <c r="A5289" t="s">
        <v>2052</v>
      </c>
      <c r="B5289">
        <v>2019</v>
      </c>
      <c r="C5289" t="s">
        <v>2010</v>
      </c>
      <c r="D5289">
        <v>0.25419999999999998</v>
      </c>
      <c r="E5289">
        <v>0.25419999999999998</v>
      </c>
      <c r="F5289">
        <v>9.6000000000000002E-2</v>
      </c>
      <c r="G5289">
        <v>0.25419999999999998</v>
      </c>
      <c r="H5289">
        <v>9.6000000000000002E-2</v>
      </c>
      <c r="I5289">
        <v>9.6000000000000002E-2</v>
      </c>
      <c r="J5289">
        <v>0.25419999999999998</v>
      </c>
      <c r="K5289">
        <v>9.6000000000000002E-2</v>
      </c>
      <c r="L5289">
        <v>9.6000000000000002E-2</v>
      </c>
    </row>
    <row r="5290" spans="1:12" x14ac:dyDescent="0.45">
      <c r="A5290" t="s">
        <v>2052</v>
      </c>
      <c r="B5290">
        <v>2019</v>
      </c>
      <c r="C5290" t="s">
        <v>2005</v>
      </c>
      <c r="D5290">
        <v>4.3475000000000001</v>
      </c>
      <c r="E5290">
        <v>4.3106999999999998</v>
      </c>
      <c r="F5290">
        <v>4.1143000000000001</v>
      </c>
      <c r="G5290">
        <v>4.3475000000000001</v>
      </c>
      <c r="H5290">
        <v>4.0868000000000002</v>
      </c>
      <c r="I5290">
        <v>4.1143000000000001</v>
      </c>
      <c r="J5290">
        <v>4.3475000000000001</v>
      </c>
      <c r="K5290">
        <v>4.0868000000000002</v>
      </c>
      <c r="L5290">
        <v>4.0774999999999997</v>
      </c>
    </row>
    <row r="5291" spans="1:12" x14ac:dyDescent="0.45">
      <c r="A5291" t="s">
        <v>2052</v>
      </c>
      <c r="B5291">
        <v>2019</v>
      </c>
      <c r="C5291" t="s">
        <v>2006</v>
      </c>
      <c r="D5291">
        <v>1.1072</v>
      </c>
      <c r="E5291">
        <v>1.1072</v>
      </c>
      <c r="F5291">
        <v>1.1072</v>
      </c>
      <c r="G5291">
        <v>1.1072</v>
      </c>
      <c r="H5291">
        <v>1.1072</v>
      </c>
      <c r="I5291">
        <v>1.1072</v>
      </c>
      <c r="J5291">
        <v>1.1072</v>
      </c>
      <c r="K5291">
        <v>1.1072</v>
      </c>
      <c r="L5291">
        <v>1.1072</v>
      </c>
    </row>
    <row r="5292" spans="1:12" x14ac:dyDescent="0.45">
      <c r="A5292" t="s">
        <v>2052</v>
      </c>
      <c r="B5292">
        <v>2019</v>
      </c>
      <c r="C5292" t="s">
        <v>2008</v>
      </c>
      <c r="D5292">
        <v>1.3352999999999999</v>
      </c>
      <c r="E5292">
        <v>1.2985</v>
      </c>
      <c r="F5292">
        <v>1.2846</v>
      </c>
      <c r="G5292">
        <v>1.3352999999999999</v>
      </c>
      <c r="H5292">
        <v>1.2571000000000001</v>
      </c>
      <c r="I5292">
        <v>1.2846</v>
      </c>
      <c r="J5292">
        <v>1.3352999999999999</v>
      </c>
      <c r="K5292">
        <v>1.2571000000000001</v>
      </c>
      <c r="L5292">
        <v>1.2478</v>
      </c>
    </row>
    <row r="5293" spans="1:12" x14ac:dyDescent="0.45">
      <c r="A5293" t="s">
        <v>2052</v>
      </c>
      <c r="B5293">
        <v>2019</v>
      </c>
      <c r="C5293" t="s">
        <v>2011</v>
      </c>
      <c r="D5293">
        <v>5.0099999999999999E-2</v>
      </c>
      <c r="E5293">
        <v>5.0099999999999999E-2</v>
      </c>
      <c r="F5293">
        <v>5.0099999999999999E-2</v>
      </c>
      <c r="G5293">
        <v>5.0099999999999999E-2</v>
      </c>
      <c r="H5293">
        <v>5.0099999999999999E-2</v>
      </c>
      <c r="I5293">
        <v>5.0099999999999999E-2</v>
      </c>
      <c r="J5293">
        <v>5.0099999999999999E-2</v>
      </c>
      <c r="K5293">
        <v>5.0099999999999999E-2</v>
      </c>
      <c r="L5293">
        <v>5.0099999999999999E-2</v>
      </c>
    </row>
    <row r="5294" spans="1:12" x14ac:dyDescent="0.45">
      <c r="A5294" t="s">
        <v>2053</v>
      </c>
      <c r="B5294">
        <v>2019</v>
      </c>
      <c r="C5294" t="s">
        <v>2011</v>
      </c>
      <c r="D5294">
        <v>0.21029999999999999</v>
      </c>
      <c r="E5294">
        <v>0.21029999999999999</v>
      </c>
      <c r="F5294">
        <v>0.21029999999999999</v>
      </c>
      <c r="G5294">
        <v>0.21029999999999999</v>
      </c>
      <c r="H5294">
        <v>0.21029999999999999</v>
      </c>
      <c r="I5294">
        <v>0.21029999999999999</v>
      </c>
      <c r="J5294">
        <v>0.21029999999999999</v>
      </c>
      <c r="K5294">
        <v>0.21029999999999999</v>
      </c>
      <c r="L5294">
        <v>0.21029999999999999</v>
      </c>
    </row>
    <row r="5295" spans="1:12" x14ac:dyDescent="0.45">
      <c r="A5295" t="s">
        <v>2053</v>
      </c>
      <c r="B5295">
        <v>2019</v>
      </c>
      <c r="C5295" t="s">
        <v>2008</v>
      </c>
      <c r="D5295">
        <v>5.6029</v>
      </c>
      <c r="E5295">
        <v>5.4484000000000004</v>
      </c>
      <c r="F5295">
        <v>5.3902999999999999</v>
      </c>
      <c r="G5295">
        <v>5.6029</v>
      </c>
      <c r="H5295">
        <v>5.2748999999999997</v>
      </c>
      <c r="I5295">
        <v>5.3902999999999999</v>
      </c>
      <c r="J5295">
        <v>5.6029</v>
      </c>
      <c r="K5295">
        <v>5.2748999999999997</v>
      </c>
      <c r="L5295">
        <v>5.2358000000000002</v>
      </c>
    </row>
    <row r="5296" spans="1:12" x14ac:dyDescent="0.45">
      <c r="A5296" t="s">
        <v>2053</v>
      </c>
      <c r="B5296">
        <v>2019</v>
      </c>
      <c r="C5296" t="s">
        <v>2005</v>
      </c>
      <c r="D5296">
        <v>17.2074</v>
      </c>
      <c r="E5296">
        <v>17.053000000000001</v>
      </c>
      <c r="F5296">
        <v>16.229099999999999</v>
      </c>
      <c r="G5296">
        <v>17.2074</v>
      </c>
      <c r="H5296">
        <v>16.113700000000001</v>
      </c>
      <c r="I5296">
        <v>16.229099999999999</v>
      </c>
      <c r="J5296">
        <v>17.2074</v>
      </c>
      <c r="K5296">
        <v>16.113700000000001</v>
      </c>
      <c r="L5296">
        <v>16.0746</v>
      </c>
    </row>
    <row r="5297" spans="1:12" x14ac:dyDescent="0.45">
      <c r="A5297" t="s">
        <v>2053</v>
      </c>
      <c r="B5297">
        <v>2019</v>
      </c>
      <c r="C5297" t="s">
        <v>2006</v>
      </c>
      <c r="D5297">
        <v>4.0113000000000003</v>
      </c>
      <c r="E5297">
        <v>4.0113000000000003</v>
      </c>
      <c r="F5297">
        <v>4.0113000000000003</v>
      </c>
      <c r="G5297">
        <v>4.0113000000000003</v>
      </c>
      <c r="H5297">
        <v>4.0113000000000003</v>
      </c>
      <c r="I5297">
        <v>4.0113000000000003</v>
      </c>
      <c r="J5297">
        <v>4.0113000000000003</v>
      </c>
      <c r="K5297">
        <v>4.0113000000000003</v>
      </c>
      <c r="L5297">
        <v>4.0113000000000003</v>
      </c>
    </row>
    <row r="5298" spans="1:12" x14ac:dyDescent="0.45">
      <c r="A5298" t="s">
        <v>2053</v>
      </c>
      <c r="B5298">
        <v>2019</v>
      </c>
      <c r="C5298" t="s">
        <v>2007</v>
      </c>
      <c r="D5298">
        <v>0.55900000000000005</v>
      </c>
      <c r="E5298">
        <v>0.55900000000000005</v>
      </c>
      <c r="F5298">
        <v>0.45710000000000001</v>
      </c>
      <c r="G5298">
        <v>0.55900000000000005</v>
      </c>
      <c r="H5298">
        <v>0.45710000000000001</v>
      </c>
      <c r="I5298">
        <v>0.45710000000000001</v>
      </c>
      <c r="J5298">
        <v>0.55900000000000005</v>
      </c>
      <c r="K5298">
        <v>0.45710000000000001</v>
      </c>
      <c r="L5298">
        <v>0.45710000000000001</v>
      </c>
    </row>
    <row r="5299" spans="1:12" x14ac:dyDescent="0.45">
      <c r="A5299" t="s">
        <v>2053</v>
      </c>
      <c r="B5299">
        <v>2019</v>
      </c>
      <c r="C5299" t="s">
        <v>2010</v>
      </c>
      <c r="D5299">
        <v>1.0666</v>
      </c>
      <c r="E5299">
        <v>1.0666</v>
      </c>
      <c r="F5299">
        <v>0.4027</v>
      </c>
      <c r="G5299">
        <v>1.0666</v>
      </c>
      <c r="H5299">
        <v>0.4027</v>
      </c>
      <c r="I5299">
        <v>0.4027</v>
      </c>
      <c r="J5299">
        <v>1.0666</v>
      </c>
      <c r="K5299">
        <v>0.4027</v>
      </c>
      <c r="L5299">
        <v>0.4027</v>
      </c>
    </row>
    <row r="5300" spans="1:12" x14ac:dyDescent="0.45">
      <c r="A5300" t="s">
        <v>2053</v>
      </c>
      <c r="B5300">
        <v>2019</v>
      </c>
      <c r="C5300" t="s">
        <v>2009</v>
      </c>
      <c r="D5300">
        <v>5.7573999999999996</v>
      </c>
      <c r="E5300">
        <v>5.7573999999999996</v>
      </c>
      <c r="F5300">
        <v>5.7573999999999996</v>
      </c>
      <c r="G5300">
        <v>5.7573999999999996</v>
      </c>
      <c r="H5300">
        <v>5.7573999999999996</v>
      </c>
      <c r="I5300">
        <v>5.7573999999999996</v>
      </c>
      <c r="J5300">
        <v>5.7573999999999996</v>
      </c>
      <c r="K5300">
        <v>5.7573999999999996</v>
      </c>
      <c r="L5300">
        <v>5.7573999999999996</v>
      </c>
    </row>
    <row r="5301" spans="1:12" x14ac:dyDescent="0.45">
      <c r="A5301" t="s">
        <v>2054</v>
      </c>
      <c r="B5301">
        <v>2019</v>
      </c>
      <c r="C5301" t="s">
        <v>2006</v>
      </c>
      <c r="D5301">
        <v>0.43630000000000002</v>
      </c>
      <c r="E5301">
        <v>0.43630000000000002</v>
      </c>
      <c r="F5301">
        <v>0.43630000000000002</v>
      </c>
      <c r="G5301">
        <v>0.43630000000000002</v>
      </c>
      <c r="H5301">
        <v>0.43630000000000002</v>
      </c>
      <c r="I5301">
        <v>0.43630000000000002</v>
      </c>
      <c r="J5301">
        <v>0.43630000000000002</v>
      </c>
      <c r="K5301">
        <v>0.43630000000000002</v>
      </c>
      <c r="L5301">
        <v>0.43630000000000002</v>
      </c>
    </row>
    <row r="5302" spans="1:12" x14ac:dyDescent="0.45">
      <c r="A5302" t="s">
        <v>2054</v>
      </c>
      <c r="B5302">
        <v>2019</v>
      </c>
      <c r="C5302" t="s">
        <v>2007</v>
      </c>
      <c r="D5302">
        <v>5.8400000000000001E-2</v>
      </c>
      <c r="E5302">
        <v>5.8400000000000001E-2</v>
      </c>
      <c r="F5302">
        <v>4.7699999999999999E-2</v>
      </c>
      <c r="G5302">
        <v>5.8400000000000001E-2</v>
      </c>
      <c r="H5302">
        <v>4.7699999999999999E-2</v>
      </c>
      <c r="I5302">
        <v>4.7699999999999999E-2</v>
      </c>
      <c r="J5302">
        <v>5.8400000000000001E-2</v>
      </c>
      <c r="K5302">
        <v>4.7699999999999999E-2</v>
      </c>
      <c r="L5302">
        <v>4.7699999999999999E-2</v>
      </c>
    </row>
    <row r="5303" spans="1:12" x14ac:dyDescent="0.45">
      <c r="A5303" t="s">
        <v>2054</v>
      </c>
      <c r="B5303">
        <v>2019</v>
      </c>
      <c r="C5303" t="s">
        <v>2008</v>
      </c>
      <c r="D5303">
        <v>0.58520000000000005</v>
      </c>
      <c r="E5303">
        <v>0.56899999999999995</v>
      </c>
      <c r="F5303">
        <v>0.56299999999999994</v>
      </c>
      <c r="G5303">
        <v>0.58520000000000005</v>
      </c>
      <c r="H5303">
        <v>0.55089999999999995</v>
      </c>
      <c r="I5303">
        <v>0.56299999999999994</v>
      </c>
      <c r="J5303">
        <v>0.58520000000000005</v>
      </c>
      <c r="K5303">
        <v>0.55089999999999995</v>
      </c>
      <c r="L5303">
        <v>0.54679999999999995</v>
      </c>
    </row>
    <row r="5304" spans="1:12" x14ac:dyDescent="0.45">
      <c r="A5304" t="s">
        <v>2054</v>
      </c>
      <c r="B5304">
        <v>2019</v>
      </c>
      <c r="C5304" t="s">
        <v>2009</v>
      </c>
      <c r="D5304">
        <v>0.51259999999999994</v>
      </c>
      <c r="E5304">
        <v>0.51259999999999994</v>
      </c>
      <c r="F5304">
        <v>0.51259999999999994</v>
      </c>
      <c r="G5304">
        <v>0.51259999999999994</v>
      </c>
      <c r="H5304">
        <v>0.51259999999999994</v>
      </c>
      <c r="I5304">
        <v>0.51259999999999994</v>
      </c>
      <c r="J5304">
        <v>0.51259999999999994</v>
      </c>
      <c r="K5304">
        <v>0.51259999999999994</v>
      </c>
      <c r="L5304">
        <v>0.51259999999999994</v>
      </c>
    </row>
    <row r="5305" spans="1:12" x14ac:dyDescent="0.45">
      <c r="A5305" t="s">
        <v>2054</v>
      </c>
      <c r="B5305">
        <v>2019</v>
      </c>
      <c r="C5305" t="s">
        <v>2010</v>
      </c>
      <c r="D5305">
        <v>0.1114</v>
      </c>
      <c r="E5305">
        <v>0.1114</v>
      </c>
      <c r="F5305">
        <v>4.2099999999999999E-2</v>
      </c>
      <c r="G5305">
        <v>0.1114</v>
      </c>
      <c r="H5305">
        <v>4.2099999999999999E-2</v>
      </c>
      <c r="I5305">
        <v>4.2099999999999999E-2</v>
      </c>
      <c r="J5305">
        <v>0.1114</v>
      </c>
      <c r="K5305">
        <v>4.2099999999999999E-2</v>
      </c>
      <c r="L5305">
        <v>4.2099999999999999E-2</v>
      </c>
    </row>
    <row r="5306" spans="1:12" x14ac:dyDescent="0.45">
      <c r="A5306" t="s">
        <v>2054</v>
      </c>
      <c r="B5306">
        <v>2019</v>
      </c>
      <c r="C5306" t="s">
        <v>2011</v>
      </c>
      <c r="D5306">
        <v>2.1999999999999999E-2</v>
      </c>
      <c r="E5306">
        <v>2.1999999999999999E-2</v>
      </c>
      <c r="F5306">
        <v>2.1999999999999999E-2</v>
      </c>
      <c r="G5306">
        <v>2.1999999999999999E-2</v>
      </c>
      <c r="H5306">
        <v>2.1999999999999999E-2</v>
      </c>
      <c r="I5306">
        <v>2.1999999999999999E-2</v>
      </c>
      <c r="J5306">
        <v>2.1999999999999999E-2</v>
      </c>
      <c r="K5306">
        <v>2.1999999999999999E-2</v>
      </c>
      <c r="L5306">
        <v>2.1999999999999999E-2</v>
      </c>
    </row>
    <row r="5307" spans="1:12" x14ac:dyDescent="0.45">
      <c r="A5307" t="s">
        <v>2054</v>
      </c>
      <c r="B5307">
        <v>2019</v>
      </c>
      <c r="C5307" t="s">
        <v>2005</v>
      </c>
      <c r="D5307">
        <v>1.7259</v>
      </c>
      <c r="E5307">
        <v>1.7098</v>
      </c>
      <c r="F5307">
        <v>1.6236999999999999</v>
      </c>
      <c r="G5307">
        <v>1.7259</v>
      </c>
      <c r="H5307">
        <v>1.6116999999999999</v>
      </c>
      <c r="I5307">
        <v>1.6236999999999999</v>
      </c>
      <c r="J5307">
        <v>1.7259</v>
      </c>
      <c r="K5307">
        <v>1.6116999999999999</v>
      </c>
      <c r="L5307">
        <v>1.6075999999999999</v>
      </c>
    </row>
    <row r="5308" spans="1:12" x14ac:dyDescent="0.45">
      <c r="A5308" t="s">
        <v>2055</v>
      </c>
      <c r="B5308">
        <v>2019</v>
      </c>
      <c r="C5308" t="s">
        <v>2007</v>
      </c>
      <c r="D5308">
        <v>1.3599999999999999E-2</v>
      </c>
      <c r="E5308">
        <v>1.3599999999999999E-2</v>
      </c>
      <c r="F5308">
        <v>1.11E-2</v>
      </c>
      <c r="G5308">
        <v>1.3599999999999999E-2</v>
      </c>
      <c r="H5308">
        <v>1.11E-2</v>
      </c>
      <c r="I5308">
        <v>1.11E-2</v>
      </c>
      <c r="J5308">
        <v>1.3599999999999999E-2</v>
      </c>
      <c r="K5308">
        <v>1.11E-2</v>
      </c>
      <c r="L5308">
        <v>1.11E-2</v>
      </c>
    </row>
    <row r="5309" spans="1:12" x14ac:dyDescent="0.45">
      <c r="A5309" t="s">
        <v>2055</v>
      </c>
      <c r="B5309">
        <v>2019</v>
      </c>
      <c r="C5309" t="s">
        <v>2010</v>
      </c>
      <c r="D5309">
        <v>2.5999999999999999E-2</v>
      </c>
      <c r="E5309">
        <v>2.5999999999999999E-2</v>
      </c>
      <c r="F5309">
        <v>9.7999999999999997E-3</v>
      </c>
      <c r="G5309">
        <v>2.5999999999999999E-2</v>
      </c>
      <c r="H5309">
        <v>9.7999999999999997E-3</v>
      </c>
      <c r="I5309">
        <v>9.7999999999999997E-3</v>
      </c>
      <c r="J5309">
        <v>2.5999999999999999E-2</v>
      </c>
      <c r="K5309">
        <v>9.7999999999999997E-3</v>
      </c>
      <c r="L5309">
        <v>9.7999999999999997E-3</v>
      </c>
    </row>
    <row r="5310" spans="1:12" x14ac:dyDescent="0.45">
      <c r="A5310" t="s">
        <v>2055</v>
      </c>
      <c r="B5310">
        <v>2019</v>
      </c>
      <c r="C5310" t="s">
        <v>2005</v>
      </c>
      <c r="D5310">
        <v>0.42059999999999997</v>
      </c>
      <c r="E5310">
        <v>0.41689999999999999</v>
      </c>
      <c r="F5310">
        <v>0.39679999999999999</v>
      </c>
      <c r="G5310">
        <v>0.42059999999999997</v>
      </c>
      <c r="H5310">
        <v>0.39400000000000002</v>
      </c>
      <c r="I5310">
        <v>0.39679999999999999</v>
      </c>
      <c r="J5310">
        <v>0.42059999999999997</v>
      </c>
      <c r="K5310">
        <v>0.39400000000000002</v>
      </c>
      <c r="L5310">
        <v>0.39300000000000002</v>
      </c>
    </row>
    <row r="5311" spans="1:12" x14ac:dyDescent="0.45">
      <c r="A5311" t="s">
        <v>2055</v>
      </c>
      <c r="B5311">
        <v>2019</v>
      </c>
      <c r="C5311" t="s">
        <v>2009</v>
      </c>
      <c r="D5311">
        <v>0.12839999999999999</v>
      </c>
      <c r="E5311">
        <v>0.12839999999999999</v>
      </c>
      <c r="F5311">
        <v>0.12839999999999999</v>
      </c>
      <c r="G5311">
        <v>0.12839999999999999</v>
      </c>
      <c r="H5311">
        <v>0.12839999999999999</v>
      </c>
      <c r="I5311">
        <v>0.12839999999999999</v>
      </c>
      <c r="J5311">
        <v>0.12839999999999999</v>
      </c>
      <c r="K5311">
        <v>0.12839999999999999</v>
      </c>
      <c r="L5311">
        <v>0.12839999999999999</v>
      </c>
    </row>
    <row r="5312" spans="1:12" x14ac:dyDescent="0.45">
      <c r="A5312" t="s">
        <v>2055</v>
      </c>
      <c r="B5312">
        <v>2019</v>
      </c>
      <c r="C5312" t="s">
        <v>2011</v>
      </c>
      <c r="D5312">
        <v>5.1000000000000004E-3</v>
      </c>
      <c r="E5312">
        <v>5.1000000000000004E-3</v>
      </c>
      <c r="F5312">
        <v>5.1000000000000004E-3</v>
      </c>
      <c r="G5312">
        <v>5.1000000000000004E-3</v>
      </c>
      <c r="H5312">
        <v>5.1000000000000004E-3</v>
      </c>
      <c r="I5312">
        <v>5.1000000000000004E-3</v>
      </c>
      <c r="J5312">
        <v>5.1000000000000004E-3</v>
      </c>
      <c r="K5312">
        <v>5.1000000000000004E-3</v>
      </c>
      <c r="L5312">
        <v>5.1000000000000004E-3</v>
      </c>
    </row>
    <row r="5313" spans="1:12" x14ac:dyDescent="0.45">
      <c r="A5313" t="s">
        <v>2055</v>
      </c>
      <c r="B5313">
        <v>2019</v>
      </c>
      <c r="C5313" t="s">
        <v>2008</v>
      </c>
      <c r="D5313">
        <v>0.13650000000000001</v>
      </c>
      <c r="E5313">
        <v>0.1328</v>
      </c>
      <c r="F5313">
        <v>0.13139999999999999</v>
      </c>
      <c r="G5313">
        <v>0.13650000000000001</v>
      </c>
      <c r="H5313">
        <v>0.1285</v>
      </c>
      <c r="I5313">
        <v>0.13139999999999999</v>
      </c>
      <c r="J5313">
        <v>0.13650000000000001</v>
      </c>
      <c r="K5313">
        <v>0.1285</v>
      </c>
      <c r="L5313">
        <v>0.12759999999999999</v>
      </c>
    </row>
    <row r="5314" spans="1:12" x14ac:dyDescent="0.45">
      <c r="A5314" t="s">
        <v>2055</v>
      </c>
      <c r="B5314">
        <v>2019</v>
      </c>
      <c r="C5314" t="s">
        <v>2006</v>
      </c>
      <c r="D5314">
        <v>0.111</v>
      </c>
      <c r="E5314">
        <v>0.111</v>
      </c>
      <c r="F5314">
        <v>0.111</v>
      </c>
      <c r="G5314">
        <v>0.111</v>
      </c>
      <c r="H5314">
        <v>0.111</v>
      </c>
      <c r="I5314">
        <v>0.111</v>
      </c>
      <c r="J5314">
        <v>0.111</v>
      </c>
      <c r="K5314">
        <v>0.111</v>
      </c>
      <c r="L5314">
        <v>0.111</v>
      </c>
    </row>
    <row r="5315" spans="1:12" x14ac:dyDescent="0.45">
      <c r="A5315" t="s">
        <v>2056</v>
      </c>
      <c r="B5315">
        <v>2019</v>
      </c>
      <c r="C5315" t="s">
        <v>2005</v>
      </c>
      <c r="D5315">
        <v>5.4897999999999998</v>
      </c>
      <c r="E5315">
        <v>5.4414999999999996</v>
      </c>
      <c r="F5315">
        <v>5.1837</v>
      </c>
      <c r="G5315">
        <v>5.4897999999999998</v>
      </c>
      <c r="H5315">
        <v>5.1475999999999997</v>
      </c>
      <c r="I5315">
        <v>5.1837</v>
      </c>
      <c r="J5315">
        <v>5.4897999999999998</v>
      </c>
      <c r="K5315">
        <v>5.1475999999999997</v>
      </c>
      <c r="L5315">
        <v>5.1353999999999997</v>
      </c>
    </row>
    <row r="5316" spans="1:12" x14ac:dyDescent="0.45">
      <c r="A5316" t="s">
        <v>2056</v>
      </c>
      <c r="B5316">
        <v>2019</v>
      </c>
      <c r="C5316" t="s">
        <v>2010</v>
      </c>
      <c r="D5316">
        <v>0.3337</v>
      </c>
      <c r="E5316">
        <v>0.3337</v>
      </c>
      <c r="F5316">
        <v>0.126</v>
      </c>
      <c r="G5316">
        <v>0.3337</v>
      </c>
      <c r="H5316">
        <v>0.126</v>
      </c>
      <c r="I5316">
        <v>0.126</v>
      </c>
      <c r="J5316">
        <v>0.3337</v>
      </c>
      <c r="K5316">
        <v>0.126</v>
      </c>
      <c r="L5316">
        <v>0.126</v>
      </c>
    </row>
    <row r="5317" spans="1:12" x14ac:dyDescent="0.45">
      <c r="A5317" t="s">
        <v>2056</v>
      </c>
      <c r="B5317">
        <v>2019</v>
      </c>
      <c r="C5317" t="s">
        <v>2009</v>
      </c>
      <c r="D5317">
        <v>1.82</v>
      </c>
      <c r="E5317">
        <v>1.82</v>
      </c>
      <c r="F5317">
        <v>1.82</v>
      </c>
      <c r="G5317">
        <v>1.82</v>
      </c>
      <c r="H5317">
        <v>1.82</v>
      </c>
      <c r="I5317">
        <v>1.82</v>
      </c>
      <c r="J5317">
        <v>1.82</v>
      </c>
      <c r="K5317">
        <v>1.82</v>
      </c>
      <c r="L5317">
        <v>1.82</v>
      </c>
    </row>
    <row r="5318" spans="1:12" x14ac:dyDescent="0.45">
      <c r="A5318" t="s">
        <v>2056</v>
      </c>
      <c r="B5318">
        <v>2019</v>
      </c>
      <c r="C5318" t="s">
        <v>2006</v>
      </c>
      <c r="D5318">
        <v>1.3424</v>
      </c>
      <c r="E5318">
        <v>1.3424</v>
      </c>
      <c r="F5318">
        <v>1.3424</v>
      </c>
      <c r="G5318">
        <v>1.3424</v>
      </c>
      <c r="H5318">
        <v>1.3424</v>
      </c>
      <c r="I5318">
        <v>1.3424</v>
      </c>
      <c r="J5318">
        <v>1.3424</v>
      </c>
      <c r="K5318">
        <v>1.3424</v>
      </c>
      <c r="L5318">
        <v>1.3424</v>
      </c>
    </row>
    <row r="5319" spans="1:12" x14ac:dyDescent="0.45">
      <c r="A5319" t="s">
        <v>2056</v>
      </c>
      <c r="B5319">
        <v>2019</v>
      </c>
      <c r="C5319" t="s">
        <v>2011</v>
      </c>
      <c r="D5319">
        <v>6.5799999999999997E-2</v>
      </c>
      <c r="E5319">
        <v>6.5799999999999997E-2</v>
      </c>
      <c r="F5319">
        <v>6.5799999999999997E-2</v>
      </c>
      <c r="G5319">
        <v>6.5799999999999997E-2</v>
      </c>
      <c r="H5319">
        <v>6.5799999999999997E-2</v>
      </c>
      <c r="I5319">
        <v>6.5799999999999997E-2</v>
      </c>
      <c r="J5319">
        <v>6.5799999999999997E-2</v>
      </c>
      <c r="K5319">
        <v>6.5799999999999997E-2</v>
      </c>
      <c r="L5319">
        <v>6.5799999999999997E-2</v>
      </c>
    </row>
    <row r="5320" spans="1:12" x14ac:dyDescent="0.45">
      <c r="A5320" t="s">
        <v>2056</v>
      </c>
      <c r="B5320">
        <v>2019</v>
      </c>
      <c r="C5320" t="s">
        <v>2007</v>
      </c>
      <c r="D5320">
        <v>0.1749</v>
      </c>
      <c r="E5320">
        <v>0.1749</v>
      </c>
      <c r="F5320">
        <v>0.14299999999999999</v>
      </c>
      <c r="G5320">
        <v>0.1749</v>
      </c>
      <c r="H5320">
        <v>0.14299999999999999</v>
      </c>
      <c r="I5320">
        <v>0.14299999999999999</v>
      </c>
      <c r="J5320">
        <v>0.1749</v>
      </c>
      <c r="K5320">
        <v>0.14299999999999999</v>
      </c>
      <c r="L5320">
        <v>0.14299999999999999</v>
      </c>
    </row>
    <row r="5321" spans="1:12" x14ac:dyDescent="0.45">
      <c r="A5321" t="s">
        <v>2056</v>
      </c>
      <c r="B5321">
        <v>2019</v>
      </c>
      <c r="C5321" t="s">
        <v>2008</v>
      </c>
      <c r="D5321">
        <v>1.7531000000000001</v>
      </c>
      <c r="E5321">
        <v>1.7047000000000001</v>
      </c>
      <c r="F5321">
        <v>1.6866000000000001</v>
      </c>
      <c r="G5321">
        <v>1.7531000000000001</v>
      </c>
      <c r="H5321">
        <v>1.6504000000000001</v>
      </c>
      <c r="I5321">
        <v>1.6866000000000001</v>
      </c>
      <c r="J5321">
        <v>1.7531000000000001</v>
      </c>
      <c r="K5321">
        <v>1.6504000000000001</v>
      </c>
      <c r="L5321">
        <v>1.6382000000000001</v>
      </c>
    </row>
    <row r="5322" spans="1:12" x14ac:dyDescent="0.45">
      <c r="A5322" t="s">
        <v>2057</v>
      </c>
      <c r="B5322">
        <v>2019</v>
      </c>
      <c r="C5322" t="s">
        <v>2009</v>
      </c>
      <c r="D5322">
        <v>0.96909999999999996</v>
      </c>
      <c r="E5322">
        <v>0.96909999999999996</v>
      </c>
      <c r="F5322">
        <v>0.96909999999999996</v>
      </c>
      <c r="G5322">
        <v>0.96909999999999996</v>
      </c>
      <c r="H5322">
        <v>0.96909999999999996</v>
      </c>
      <c r="I5322">
        <v>0.96909999999999996</v>
      </c>
      <c r="J5322">
        <v>0.96909999999999996</v>
      </c>
      <c r="K5322">
        <v>0.96909999999999996</v>
      </c>
      <c r="L5322">
        <v>0.96909999999999996</v>
      </c>
    </row>
    <row r="5323" spans="1:12" x14ac:dyDescent="0.45">
      <c r="A5323" t="s">
        <v>2057</v>
      </c>
      <c r="B5323">
        <v>2019</v>
      </c>
      <c r="C5323" t="s">
        <v>2007</v>
      </c>
      <c r="D5323">
        <v>0.14940000000000001</v>
      </c>
      <c r="E5323">
        <v>0.14940000000000001</v>
      </c>
      <c r="F5323">
        <v>0.1222</v>
      </c>
      <c r="G5323">
        <v>0.14940000000000001</v>
      </c>
      <c r="H5323">
        <v>0.1222</v>
      </c>
      <c r="I5323">
        <v>0.1222</v>
      </c>
      <c r="J5323">
        <v>0.14940000000000001</v>
      </c>
      <c r="K5323">
        <v>0.1222</v>
      </c>
      <c r="L5323">
        <v>0.1222</v>
      </c>
    </row>
    <row r="5324" spans="1:12" x14ac:dyDescent="0.45">
      <c r="A5324" t="s">
        <v>2057</v>
      </c>
      <c r="B5324">
        <v>2019</v>
      </c>
      <c r="C5324" t="s">
        <v>2008</v>
      </c>
      <c r="D5324">
        <v>1.4972000000000001</v>
      </c>
      <c r="E5324">
        <v>1.456</v>
      </c>
      <c r="F5324">
        <v>1.4403999999999999</v>
      </c>
      <c r="G5324">
        <v>1.4972000000000001</v>
      </c>
      <c r="H5324">
        <v>1.4096</v>
      </c>
      <c r="I5324">
        <v>1.4403999999999999</v>
      </c>
      <c r="J5324">
        <v>1.4972000000000001</v>
      </c>
      <c r="K5324">
        <v>1.4096</v>
      </c>
      <c r="L5324">
        <v>1.3991</v>
      </c>
    </row>
    <row r="5325" spans="1:12" x14ac:dyDescent="0.45">
      <c r="A5325" t="s">
        <v>2057</v>
      </c>
      <c r="B5325">
        <v>2019</v>
      </c>
      <c r="C5325" t="s">
        <v>2010</v>
      </c>
      <c r="D5325">
        <v>0.28499999999999998</v>
      </c>
      <c r="E5325">
        <v>0.28499999999999998</v>
      </c>
      <c r="F5325">
        <v>0.1076</v>
      </c>
      <c r="G5325">
        <v>0.28499999999999998</v>
      </c>
      <c r="H5325">
        <v>0.1076</v>
      </c>
      <c r="I5325">
        <v>0.1076</v>
      </c>
      <c r="J5325">
        <v>0.28499999999999998</v>
      </c>
      <c r="K5325">
        <v>0.1076</v>
      </c>
      <c r="L5325">
        <v>0.1076</v>
      </c>
    </row>
    <row r="5326" spans="1:12" x14ac:dyDescent="0.45">
      <c r="A5326" t="s">
        <v>2057</v>
      </c>
      <c r="B5326">
        <v>2019</v>
      </c>
      <c r="C5326" t="s">
        <v>2011</v>
      </c>
      <c r="D5326">
        <v>5.62E-2</v>
      </c>
      <c r="E5326">
        <v>5.62E-2</v>
      </c>
      <c r="F5326">
        <v>5.62E-2</v>
      </c>
      <c r="G5326">
        <v>5.62E-2</v>
      </c>
      <c r="H5326">
        <v>5.62E-2</v>
      </c>
      <c r="I5326">
        <v>5.62E-2</v>
      </c>
      <c r="J5326">
        <v>5.62E-2</v>
      </c>
      <c r="K5326">
        <v>5.62E-2</v>
      </c>
      <c r="L5326">
        <v>5.62E-2</v>
      </c>
    </row>
    <row r="5327" spans="1:12" x14ac:dyDescent="0.45">
      <c r="A5327" t="s">
        <v>2057</v>
      </c>
      <c r="B5327">
        <v>2019</v>
      </c>
      <c r="C5327" t="s">
        <v>2005</v>
      </c>
      <c r="D5327">
        <v>3.9091</v>
      </c>
      <c r="E5327">
        <v>3.8677999999999999</v>
      </c>
      <c r="F5327">
        <v>3.6476000000000002</v>
      </c>
      <c r="G5327">
        <v>3.9091</v>
      </c>
      <c r="H5327">
        <v>3.6168</v>
      </c>
      <c r="I5327">
        <v>3.6476000000000002</v>
      </c>
      <c r="J5327">
        <v>3.9091</v>
      </c>
      <c r="K5327">
        <v>3.6168</v>
      </c>
      <c r="L5327">
        <v>3.6063000000000001</v>
      </c>
    </row>
    <row r="5328" spans="1:12" x14ac:dyDescent="0.45">
      <c r="A5328" t="s">
        <v>2057</v>
      </c>
      <c r="B5328">
        <v>2019</v>
      </c>
      <c r="C5328" t="s">
        <v>2006</v>
      </c>
      <c r="D5328">
        <v>0.95220000000000005</v>
      </c>
      <c r="E5328">
        <v>0.95220000000000005</v>
      </c>
      <c r="F5328">
        <v>0.95220000000000005</v>
      </c>
      <c r="G5328">
        <v>0.95220000000000005</v>
      </c>
      <c r="H5328">
        <v>0.95220000000000005</v>
      </c>
      <c r="I5328">
        <v>0.95220000000000005</v>
      </c>
      <c r="J5328">
        <v>0.95220000000000005</v>
      </c>
      <c r="K5328">
        <v>0.95220000000000005</v>
      </c>
      <c r="L5328">
        <v>0.95220000000000005</v>
      </c>
    </row>
    <row r="5329" spans="1:12" x14ac:dyDescent="0.45">
      <c r="A5329" t="s">
        <v>2058</v>
      </c>
      <c r="B5329">
        <v>2019</v>
      </c>
      <c r="C5329" t="s">
        <v>2005</v>
      </c>
      <c r="D5329">
        <v>0.3291</v>
      </c>
      <c r="E5329">
        <v>0.32640000000000002</v>
      </c>
      <c r="F5329">
        <v>0.31230000000000002</v>
      </c>
      <c r="G5329">
        <v>0.3291</v>
      </c>
      <c r="H5329">
        <v>0.31030000000000002</v>
      </c>
      <c r="I5329">
        <v>0.31230000000000002</v>
      </c>
      <c r="J5329">
        <v>0.3291</v>
      </c>
      <c r="K5329">
        <v>0.31030000000000002</v>
      </c>
      <c r="L5329">
        <v>0.30959999999999999</v>
      </c>
    </row>
    <row r="5330" spans="1:12" x14ac:dyDescent="0.45">
      <c r="A5330" t="s">
        <v>2058</v>
      </c>
      <c r="B5330">
        <v>2019</v>
      </c>
      <c r="C5330" t="s">
        <v>2009</v>
      </c>
      <c r="D5330">
        <v>0.13270000000000001</v>
      </c>
      <c r="E5330">
        <v>0.13270000000000001</v>
      </c>
      <c r="F5330">
        <v>0.13270000000000001</v>
      </c>
      <c r="G5330">
        <v>0.13270000000000001</v>
      </c>
      <c r="H5330">
        <v>0.13270000000000001</v>
      </c>
      <c r="I5330">
        <v>0.13270000000000001</v>
      </c>
      <c r="J5330">
        <v>0.13270000000000001</v>
      </c>
      <c r="K5330">
        <v>0.13270000000000001</v>
      </c>
      <c r="L5330">
        <v>0.13270000000000001</v>
      </c>
    </row>
    <row r="5331" spans="1:12" x14ac:dyDescent="0.45">
      <c r="A5331" t="s">
        <v>2058</v>
      </c>
      <c r="B5331">
        <v>2019</v>
      </c>
      <c r="C5331" t="s">
        <v>2007</v>
      </c>
      <c r="D5331">
        <v>9.5999999999999992E-3</v>
      </c>
      <c r="E5331">
        <v>9.5999999999999992E-3</v>
      </c>
      <c r="F5331">
        <v>7.9000000000000008E-3</v>
      </c>
      <c r="G5331">
        <v>9.5999999999999992E-3</v>
      </c>
      <c r="H5331">
        <v>7.9000000000000008E-3</v>
      </c>
      <c r="I5331">
        <v>7.9000000000000008E-3</v>
      </c>
      <c r="J5331">
        <v>9.5999999999999992E-3</v>
      </c>
      <c r="K5331">
        <v>7.9000000000000008E-3</v>
      </c>
      <c r="L5331">
        <v>7.9000000000000008E-3</v>
      </c>
    </row>
    <row r="5332" spans="1:12" x14ac:dyDescent="0.45">
      <c r="A5332" t="s">
        <v>2058</v>
      </c>
      <c r="B5332">
        <v>2019</v>
      </c>
      <c r="C5332" t="s">
        <v>2006</v>
      </c>
      <c r="D5332">
        <v>6.83E-2</v>
      </c>
      <c r="E5332">
        <v>6.83E-2</v>
      </c>
      <c r="F5332">
        <v>6.83E-2</v>
      </c>
      <c r="G5332">
        <v>6.83E-2</v>
      </c>
      <c r="H5332">
        <v>6.83E-2</v>
      </c>
      <c r="I5332">
        <v>6.83E-2</v>
      </c>
      <c r="J5332">
        <v>6.83E-2</v>
      </c>
      <c r="K5332">
        <v>6.83E-2</v>
      </c>
      <c r="L5332">
        <v>6.83E-2</v>
      </c>
    </row>
    <row r="5333" spans="1:12" x14ac:dyDescent="0.45">
      <c r="A5333" t="s">
        <v>2058</v>
      </c>
      <c r="B5333">
        <v>2019</v>
      </c>
      <c r="C5333" t="s">
        <v>2010</v>
      </c>
      <c r="D5333">
        <v>1.84E-2</v>
      </c>
      <c r="E5333">
        <v>1.84E-2</v>
      </c>
      <c r="F5333">
        <v>6.8999999999999999E-3</v>
      </c>
      <c r="G5333">
        <v>1.84E-2</v>
      </c>
      <c r="H5333">
        <v>6.8999999999999999E-3</v>
      </c>
      <c r="I5333">
        <v>6.8999999999999999E-3</v>
      </c>
      <c r="J5333">
        <v>1.84E-2</v>
      </c>
      <c r="K5333">
        <v>6.8999999999999999E-3</v>
      </c>
      <c r="L5333">
        <v>6.8999999999999999E-3</v>
      </c>
    </row>
    <row r="5334" spans="1:12" x14ac:dyDescent="0.45">
      <c r="A5334" t="s">
        <v>2058</v>
      </c>
      <c r="B5334">
        <v>2019</v>
      </c>
      <c r="C5334" t="s">
        <v>2011</v>
      </c>
      <c r="D5334">
        <v>3.5999999999999999E-3</v>
      </c>
      <c r="E5334">
        <v>3.5999999999999999E-3</v>
      </c>
      <c r="F5334">
        <v>3.5999999999999999E-3</v>
      </c>
      <c r="G5334">
        <v>3.5999999999999999E-3</v>
      </c>
      <c r="H5334">
        <v>3.5999999999999999E-3</v>
      </c>
      <c r="I5334">
        <v>3.5999999999999999E-3</v>
      </c>
      <c r="J5334">
        <v>3.5999999999999999E-3</v>
      </c>
      <c r="K5334">
        <v>3.5999999999999999E-3</v>
      </c>
      <c r="L5334">
        <v>3.5999999999999999E-3</v>
      </c>
    </row>
    <row r="5335" spans="1:12" x14ac:dyDescent="0.45">
      <c r="A5335" t="s">
        <v>2058</v>
      </c>
      <c r="B5335">
        <v>2019</v>
      </c>
      <c r="C5335" t="s">
        <v>2008</v>
      </c>
      <c r="D5335">
        <v>9.6500000000000002E-2</v>
      </c>
      <c r="E5335">
        <v>9.3799999999999994E-2</v>
      </c>
      <c r="F5335">
        <v>9.2799999999999994E-2</v>
      </c>
      <c r="G5335">
        <v>9.6500000000000002E-2</v>
      </c>
      <c r="H5335">
        <v>9.0800000000000006E-2</v>
      </c>
      <c r="I5335">
        <v>9.2799999999999994E-2</v>
      </c>
      <c r="J5335">
        <v>9.6500000000000002E-2</v>
      </c>
      <c r="K5335">
        <v>9.0800000000000006E-2</v>
      </c>
      <c r="L5335">
        <v>9.01E-2</v>
      </c>
    </row>
    <row r="5336" spans="1:12" x14ac:dyDescent="0.45">
      <c r="A5336" t="s">
        <v>2059</v>
      </c>
      <c r="B5336">
        <v>2019</v>
      </c>
      <c r="C5336" t="s">
        <v>2009</v>
      </c>
      <c r="D5336">
        <v>0.41770000000000002</v>
      </c>
      <c r="E5336">
        <v>0.41770000000000002</v>
      </c>
      <c r="F5336">
        <v>0.41770000000000002</v>
      </c>
      <c r="G5336">
        <v>0.41770000000000002</v>
      </c>
      <c r="H5336">
        <v>0.41770000000000002</v>
      </c>
      <c r="I5336">
        <v>0.41770000000000002</v>
      </c>
      <c r="J5336">
        <v>0.41770000000000002</v>
      </c>
      <c r="K5336">
        <v>0.41770000000000002</v>
      </c>
      <c r="L5336">
        <v>0.41770000000000002</v>
      </c>
    </row>
    <row r="5337" spans="1:12" x14ac:dyDescent="0.45">
      <c r="A5337" t="s">
        <v>2059</v>
      </c>
      <c r="B5337">
        <v>2019</v>
      </c>
      <c r="C5337" t="s">
        <v>2005</v>
      </c>
      <c r="D5337">
        <v>1.1745000000000001</v>
      </c>
      <c r="E5337">
        <v>1.1646000000000001</v>
      </c>
      <c r="F5337">
        <v>1.1117999999999999</v>
      </c>
      <c r="G5337">
        <v>1.1745000000000001</v>
      </c>
      <c r="H5337">
        <v>1.1044</v>
      </c>
      <c r="I5337">
        <v>1.1117999999999999</v>
      </c>
      <c r="J5337">
        <v>1.1745000000000001</v>
      </c>
      <c r="K5337">
        <v>1.1044</v>
      </c>
      <c r="L5337">
        <v>1.1019000000000001</v>
      </c>
    </row>
    <row r="5338" spans="1:12" x14ac:dyDescent="0.45">
      <c r="A5338" t="s">
        <v>2059</v>
      </c>
      <c r="B5338">
        <v>2019</v>
      </c>
      <c r="C5338" t="s">
        <v>2010</v>
      </c>
      <c r="D5338">
        <v>6.83E-2</v>
      </c>
      <c r="E5338">
        <v>6.83E-2</v>
      </c>
      <c r="F5338">
        <v>2.58E-2</v>
      </c>
      <c r="G5338">
        <v>6.83E-2</v>
      </c>
      <c r="H5338">
        <v>2.58E-2</v>
      </c>
      <c r="I5338">
        <v>2.58E-2</v>
      </c>
      <c r="J5338">
        <v>6.83E-2</v>
      </c>
      <c r="K5338">
        <v>2.58E-2</v>
      </c>
      <c r="L5338">
        <v>2.58E-2</v>
      </c>
    </row>
    <row r="5339" spans="1:12" x14ac:dyDescent="0.45">
      <c r="A5339" t="s">
        <v>2059</v>
      </c>
      <c r="B5339">
        <v>2019</v>
      </c>
      <c r="C5339" t="s">
        <v>2008</v>
      </c>
      <c r="D5339">
        <v>0.35870000000000002</v>
      </c>
      <c r="E5339">
        <v>0.34889999999999999</v>
      </c>
      <c r="F5339">
        <v>0.34510000000000002</v>
      </c>
      <c r="G5339">
        <v>0.35870000000000002</v>
      </c>
      <c r="H5339">
        <v>0.3377</v>
      </c>
      <c r="I5339">
        <v>0.34510000000000002</v>
      </c>
      <c r="J5339">
        <v>0.35870000000000002</v>
      </c>
      <c r="K5339">
        <v>0.3377</v>
      </c>
      <c r="L5339">
        <v>0.3352</v>
      </c>
    </row>
    <row r="5340" spans="1:12" x14ac:dyDescent="0.45">
      <c r="A5340" t="s">
        <v>2059</v>
      </c>
      <c r="B5340">
        <v>2019</v>
      </c>
      <c r="C5340" t="s">
        <v>2011</v>
      </c>
      <c r="D5340">
        <v>1.35E-2</v>
      </c>
      <c r="E5340">
        <v>1.35E-2</v>
      </c>
      <c r="F5340">
        <v>1.35E-2</v>
      </c>
      <c r="G5340">
        <v>1.35E-2</v>
      </c>
      <c r="H5340">
        <v>1.35E-2</v>
      </c>
      <c r="I5340">
        <v>1.35E-2</v>
      </c>
      <c r="J5340">
        <v>1.35E-2</v>
      </c>
      <c r="K5340">
        <v>1.35E-2</v>
      </c>
      <c r="L5340">
        <v>1.35E-2</v>
      </c>
    </row>
    <row r="5341" spans="1:12" x14ac:dyDescent="0.45">
      <c r="A5341" t="s">
        <v>2059</v>
      </c>
      <c r="B5341">
        <v>2019</v>
      </c>
      <c r="C5341" t="s">
        <v>2007</v>
      </c>
      <c r="D5341">
        <v>3.5799999999999998E-2</v>
      </c>
      <c r="E5341">
        <v>3.5799999999999998E-2</v>
      </c>
      <c r="F5341">
        <v>2.93E-2</v>
      </c>
      <c r="G5341">
        <v>3.5799999999999998E-2</v>
      </c>
      <c r="H5341">
        <v>2.93E-2</v>
      </c>
      <c r="I5341">
        <v>2.93E-2</v>
      </c>
      <c r="J5341">
        <v>3.5799999999999998E-2</v>
      </c>
      <c r="K5341">
        <v>2.93E-2</v>
      </c>
      <c r="L5341">
        <v>2.93E-2</v>
      </c>
    </row>
    <row r="5342" spans="1:12" x14ac:dyDescent="0.45">
      <c r="A5342" t="s">
        <v>2059</v>
      </c>
      <c r="B5342">
        <v>2019</v>
      </c>
      <c r="C5342" t="s">
        <v>2006</v>
      </c>
      <c r="D5342">
        <v>0.28039999999999998</v>
      </c>
      <c r="E5342">
        <v>0.28039999999999998</v>
      </c>
      <c r="F5342">
        <v>0.28039999999999998</v>
      </c>
      <c r="G5342">
        <v>0.28039999999999998</v>
      </c>
      <c r="H5342">
        <v>0.28039999999999998</v>
      </c>
      <c r="I5342">
        <v>0.28039999999999998</v>
      </c>
      <c r="J5342">
        <v>0.28039999999999998</v>
      </c>
      <c r="K5342">
        <v>0.28039999999999998</v>
      </c>
      <c r="L5342">
        <v>0.28039999999999998</v>
      </c>
    </row>
    <row r="5343" spans="1:12" x14ac:dyDescent="0.45">
      <c r="A5343" t="s">
        <v>2060</v>
      </c>
      <c r="B5343">
        <v>2019</v>
      </c>
      <c r="C5343" t="s">
        <v>2008</v>
      </c>
      <c r="D5343">
        <v>1.1882999999999999</v>
      </c>
      <c r="E5343">
        <v>1.1555</v>
      </c>
      <c r="F5343">
        <v>1.1432</v>
      </c>
      <c r="G5343">
        <v>1.1882999999999999</v>
      </c>
      <c r="H5343">
        <v>1.1187</v>
      </c>
      <c r="I5343">
        <v>1.1432</v>
      </c>
      <c r="J5343">
        <v>1.1882999999999999</v>
      </c>
      <c r="K5343">
        <v>1.1187</v>
      </c>
      <c r="L5343">
        <v>1.1104000000000001</v>
      </c>
    </row>
    <row r="5344" spans="1:12" x14ac:dyDescent="0.45">
      <c r="A5344" t="s">
        <v>2060</v>
      </c>
      <c r="B5344">
        <v>2019</v>
      </c>
      <c r="C5344" t="s">
        <v>2009</v>
      </c>
      <c r="D5344">
        <v>1.2732000000000001</v>
      </c>
      <c r="E5344">
        <v>1.2732000000000001</v>
      </c>
      <c r="F5344">
        <v>1.2732000000000001</v>
      </c>
      <c r="G5344">
        <v>1.2732000000000001</v>
      </c>
      <c r="H5344">
        <v>1.2732000000000001</v>
      </c>
      <c r="I5344">
        <v>1.2732000000000001</v>
      </c>
      <c r="J5344">
        <v>1.2732000000000001</v>
      </c>
      <c r="K5344">
        <v>1.2732000000000001</v>
      </c>
      <c r="L5344">
        <v>1.2732000000000001</v>
      </c>
    </row>
    <row r="5345" spans="1:12" x14ac:dyDescent="0.45">
      <c r="A5345" t="s">
        <v>2060</v>
      </c>
      <c r="B5345">
        <v>2019</v>
      </c>
      <c r="C5345" t="s">
        <v>2006</v>
      </c>
      <c r="D5345">
        <v>0.91300000000000003</v>
      </c>
      <c r="E5345">
        <v>0.91300000000000003</v>
      </c>
      <c r="F5345">
        <v>0.91300000000000003</v>
      </c>
      <c r="G5345">
        <v>0.91300000000000003</v>
      </c>
      <c r="H5345">
        <v>0.91300000000000003</v>
      </c>
      <c r="I5345">
        <v>0.91300000000000003</v>
      </c>
      <c r="J5345">
        <v>0.91300000000000003</v>
      </c>
      <c r="K5345">
        <v>0.91300000000000003</v>
      </c>
      <c r="L5345">
        <v>0.91300000000000003</v>
      </c>
    </row>
    <row r="5346" spans="1:12" x14ac:dyDescent="0.45">
      <c r="A5346" t="s">
        <v>2060</v>
      </c>
      <c r="B5346">
        <v>2019</v>
      </c>
      <c r="C5346" t="s">
        <v>2010</v>
      </c>
      <c r="D5346">
        <v>0.22620000000000001</v>
      </c>
      <c r="E5346">
        <v>0.22620000000000001</v>
      </c>
      <c r="F5346">
        <v>8.5400000000000004E-2</v>
      </c>
      <c r="G5346">
        <v>0.22620000000000001</v>
      </c>
      <c r="H5346">
        <v>8.5400000000000004E-2</v>
      </c>
      <c r="I5346">
        <v>8.5400000000000004E-2</v>
      </c>
      <c r="J5346">
        <v>0.22620000000000001</v>
      </c>
      <c r="K5346">
        <v>8.5400000000000004E-2</v>
      </c>
      <c r="L5346">
        <v>8.5400000000000004E-2</v>
      </c>
    </row>
    <row r="5347" spans="1:12" x14ac:dyDescent="0.45">
      <c r="A5347" t="s">
        <v>2060</v>
      </c>
      <c r="B5347">
        <v>2019</v>
      </c>
      <c r="C5347" t="s">
        <v>2005</v>
      </c>
      <c r="D5347">
        <v>3.7639</v>
      </c>
      <c r="E5347">
        <v>3.7311000000000001</v>
      </c>
      <c r="F5347">
        <v>3.5564</v>
      </c>
      <c r="G5347">
        <v>3.7639</v>
      </c>
      <c r="H5347">
        <v>3.5318999999999998</v>
      </c>
      <c r="I5347">
        <v>3.5564</v>
      </c>
      <c r="J5347">
        <v>3.7639</v>
      </c>
      <c r="K5347">
        <v>3.5318999999999998</v>
      </c>
      <c r="L5347">
        <v>3.5236000000000001</v>
      </c>
    </row>
    <row r="5348" spans="1:12" x14ac:dyDescent="0.45">
      <c r="A5348" t="s">
        <v>2060</v>
      </c>
      <c r="B5348">
        <v>2019</v>
      </c>
      <c r="C5348" t="s">
        <v>2011</v>
      </c>
      <c r="D5348">
        <v>4.4600000000000001E-2</v>
      </c>
      <c r="E5348">
        <v>4.4600000000000001E-2</v>
      </c>
      <c r="F5348">
        <v>4.4600000000000001E-2</v>
      </c>
      <c r="G5348">
        <v>4.4600000000000001E-2</v>
      </c>
      <c r="H5348">
        <v>4.4600000000000001E-2</v>
      </c>
      <c r="I5348">
        <v>4.4600000000000001E-2</v>
      </c>
      <c r="J5348">
        <v>4.4600000000000001E-2</v>
      </c>
      <c r="K5348">
        <v>4.4600000000000001E-2</v>
      </c>
      <c r="L5348">
        <v>4.4600000000000001E-2</v>
      </c>
    </row>
    <row r="5349" spans="1:12" x14ac:dyDescent="0.45">
      <c r="A5349" t="s">
        <v>2060</v>
      </c>
      <c r="B5349">
        <v>2019</v>
      </c>
      <c r="C5349" t="s">
        <v>2007</v>
      </c>
      <c r="D5349">
        <v>0.1186</v>
      </c>
      <c r="E5349">
        <v>0.1186</v>
      </c>
      <c r="F5349">
        <v>9.69E-2</v>
      </c>
      <c r="G5349">
        <v>0.1186</v>
      </c>
      <c r="H5349">
        <v>9.69E-2</v>
      </c>
      <c r="I5349">
        <v>9.69E-2</v>
      </c>
      <c r="J5349">
        <v>0.1186</v>
      </c>
      <c r="K5349">
        <v>9.69E-2</v>
      </c>
      <c r="L5349">
        <v>9.69E-2</v>
      </c>
    </row>
    <row r="5350" spans="1:12" x14ac:dyDescent="0.45">
      <c r="A5350" t="s">
        <v>2061</v>
      </c>
      <c r="B5350">
        <v>2019</v>
      </c>
      <c r="C5350" t="s">
        <v>2008</v>
      </c>
      <c r="D5350">
        <v>0.10539999999999999</v>
      </c>
      <c r="E5350">
        <v>0.10249999999999999</v>
      </c>
      <c r="F5350">
        <v>0.1014</v>
      </c>
      <c r="G5350">
        <v>0.10539999999999999</v>
      </c>
      <c r="H5350">
        <v>9.9199999999999997E-2</v>
      </c>
      <c r="I5350">
        <v>0.1014</v>
      </c>
      <c r="J5350">
        <v>0.10539999999999999</v>
      </c>
      <c r="K5350">
        <v>9.9199999999999997E-2</v>
      </c>
      <c r="L5350">
        <v>9.8500000000000004E-2</v>
      </c>
    </row>
    <row r="5351" spans="1:12" x14ac:dyDescent="0.45">
      <c r="A5351" t="s">
        <v>2061</v>
      </c>
      <c r="B5351">
        <v>2019</v>
      </c>
      <c r="C5351" t="s">
        <v>2009</v>
      </c>
      <c r="D5351">
        <v>0.1099</v>
      </c>
      <c r="E5351">
        <v>0.1099</v>
      </c>
      <c r="F5351">
        <v>0.1099</v>
      </c>
      <c r="G5351">
        <v>0.1099</v>
      </c>
      <c r="H5351">
        <v>0.1099</v>
      </c>
      <c r="I5351">
        <v>0.1099</v>
      </c>
      <c r="J5351">
        <v>0.1099</v>
      </c>
      <c r="K5351">
        <v>0.1099</v>
      </c>
      <c r="L5351">
        <v>0.1099</v>
      </c>
    </row>
    <row r="5352" spans="1:12" x14ac:dyDescent="0.45">
      <c r="A5352" t="s">
        <v>2061</v>
      </c>
      <c r="B5352">
        <v>2019</v>
      </c>
      <c r="C5352" t="s">
        <v>2006</v>
      </c>
      <c r="D5352">
        <v>0.1278</v>
      </c>
      <c r="E5352">
        <v>0.1278</v>
      </c>
      <c r="F5352">
        <v>0.1278</v>
      </c>
      <c r="G5352">
        <v>0.1278</v>
      </c>
      <c r="H5352">
        <v>0.1278</v>
      </c>
      <c r="I5352">
        <v>0.1278</v>
      </c>
      <c r="J5352">
        <v>0.1278</v>
      </c>
      <c r="K5352">
        <v>0.1278</v>
      </c>
      <c r="L5352">
        <v>0.1278</v>
      </c>
    </row>
    <row r="5353" spans="1:12" x14ac:dyDescent="0.45">
      <c r="A5353" t="s">
        <v>2061</v>
      </c>
      <c r="B5353">
        <v>2019</v>
      </c>
      <c r="C5353" t="s">
        <v>2011</v>
      </c>
      <c r="D5353">
        <v>4.0000000000000001E-3</v>
      </c>
      <c r="E5353">
        <v>4.0000000000000001E-3</v>
      </c>
      <c r="F5353">
        <v>4.0000000000000001E-3</v>
      </c>
      <c r="G5353">
        <v>4.0000000000000001E-3</v>
      </c>
      <c r="H5353">
        <v>4.0000000000000001E-3</v>
      </c>
      <c r="I5353">
        <v>4.0000000000000001E-3</v>
      </c>
      <c r="J5353">
        <v>4.0000000000000001E-3</v>
      </c>
      <c r="K5353">
        <v>4.0000000000000001E-3</v>
      </c>
      <c r="L5353">
        <v>4.0000000000000001E-3</v>
      </c>
    </row>
    <row r="5354" spans="1:12" x14ac:dyDescent="0.45">
      <c r="A5354" t="s">
        <v>2061</v>
      </c>
      <c r="B5354">
        <v>2019</v>
      </c>
      <c r="C5354" t="s">
        <v>2007</v>
      </c>
      <c r="D5354">
        <v>1.0500000000000001E-2</v>
      </c>
      <c r="E5354">
        <v>1.0500000000000001E-2</v>
      </c>
      <c r="F5354">
        <v>8.6E-3</v>
      </c>
      <c r="G5354">
        <v>1.0500000000000001E-2</v>
      </c>
      <c r="H5354">
        <v>8.6E-3</v>
      </c>
      <c r="I5354">
        <v>8.6E-3</v>
      </c>
      <c r="J5354">
        <v>1.0500000000000001E-2</v>
      </c>
      <c r="K5354">
        <v>8.6E-3</v>
      </c>
      <c r="L5354">
        <v>8.6E-3</v>
      </c>
    </row>
    <row r="5355" spans="1:12" x14ac:dyDescent="0.45">
      <c r="A5355" t="s">
        <v>2061</v>
      </c>
      <c r="B5355">
        <v>2019</v>
      </c>
      <c r="C5355" t="s">
        <v>2010</v>
      </c>
      <c r="D5355">
        <v>2.01E-2</v>
      </c>
      <c r="E5355">
        <v>2.01E-2</v>
      </c>
      <c r="F5355">
        <v>7.6E-3</v>
      </c>
      <c r="G5355">
        <v>2.01E-2</v>
      </c>
      <c r="H5355">
        <v>7.6E-3</v>
      </c>
      <c r="I5355">
        <v>7.6E-3</v>
      </c>
      <c r="J5355">
        <v>2.01E-2</v>
      </c>
      <c r="K5355">
        <v>7.6E-3</v>
      </c>
      <c r="L5355">
        <v>7.6E-3</v>
      </c>
    </row>
    <row r="5356" spans="1:12" x14ac:dyDescent="0.45">
      <c r="A5356" t="s">
        <v>2061</v>
      </c>
      <c r="B5356">
        <v>2019</v>
      </c>
      <c r="C5356" t="s">
        <v>2005</v>
      </c>
      <c r="D5356">
        <v>0.37769999999999998</v>
      </c>
      <c r="E5356">
        <v>0.37480000000000002</v>
      </c>
      <c r="F5356">
        <v>0.35930000000000001</v>
      </c>
      <c r="G5356">
        <v>0.37769999999999998</v>
      </c>
      <c r="H5356">
        <v>0.35709999999999997</v>
      </c>
      <c r="I5356">
        <v>0.35930000000000001</v>
      </c>
      <c r="J5356">
        <v>0.37769999999999998</v>
      </c>
      <c r="K5356">
        <v>0.35709999999999997</v>
      </c>
      <c r="L5356">
        <v>0.35639999999999999</v>
      </c>
    </row>
    <row r="5357" spans="1:12" x14ac:dyDescent="0.45">
      <c r="A5357" t="s">
        <v>2004</v>
      </c>
      <c r="B5357">
        <v>2020</v>
      </c>
      <c r="C5357" t="s">
        <v>2011</v>
      </c>
      <c r="D5357">
        <v>3.5000000000000003E-2</v>
      </c>
      <c r="E5357">
        <v>3.5000000000000003E-2</v>
      </c>
      <c r="F5357">
        <v>3.5000000000000003E-2</v>
      </c>
      <c r="G5357">
        <v>3.15E-2</v>
      </c>
      <c r="H5357">
        <v>3.5000000000000003E-2</v>
      </c>
      <c r="I5357">
        <v>3.15E-2</v>
      </c>
      <c r="J5357">
        <v>3.5000000000000003E-2</v>
      </c>
      <c r="K5357">
        <v>3.5000000000000003E-2</v>
      </c>
      <c r="L5357">
        <v>3.15E-2</v>
      </c>
    </row>
    <row r="5358" spans="1:12" x14ac:dyDescent="0.45">
      <c r="A5358" t="s">
        <v>2004</v>
      </c>
      <c r="B5358">
        <v>2020</v>
      </c>
      <c r="C5358" t="s">
        <v>2005</v>
      </c>
      <c r="D5358">
        <v>3.3767</v>
      </c>
      <c r="E5358">
        <v>3.3226</v>
      </c>
      <c r="F5358">
        <v>3.1760000000000002</v>
      </c>
      <c r="G5358">
        <v>3.2486000000000002</v>
      </c>
      <c r="H5358">
        <v>3.1368999999999998</v>
      </c>
      <c r="I5358">
        <v>3.0747</v>
      </c>
      <c r="J5358">
        <v>3.3767</v>
      </c>
      <c r="K5358">
        <v>3.1255000000000002</v>
      </c>
      <c r="L5358">
        <v>3.0266000000000002</v>
      </c>
    </row>
    <row r="5359" spans="1:12" x14ac:dyDescent="0.45">
      <c r="A5359" t="s">
        <v>2004</v>
      </c>
      <c r="B5359">
        <v>2020</v>
      </c>
      <c r="C5359" t="s">
        <v>2007</v>
      </c>
      <c r="D5359">
        <v>0.1009</v>
      </c>
      <c r="E5359">
        <v>0.1009</v>
      </c>
      <c r="F5359">
        <v>7.6899999999999996E-2</v>
      </c>
      <c r="G5359">
        <v>9.9599999999999994E-2</v>
      </c>
      <c r="H5359">
        <v>7.6899999999999996E-2</v>
      </c>
      <c r="I5359">
        <v>7.6899999999999996E-2</v>
      </c>
      <c r="J5359">
        <v>0.1009</v>
      </c>
      <c r="K5359">
        <v>7.6899999999999996E-2</v>
      </c>
      <c r="L5359">
        <v>7.6899999999999996E-2</v>
      </c>
    </row>
    <row r="5360" spans="1:12" x14ac:dyDescent="0.45">
      <c r="A5360" t="s">
        <v>2004</v>
      </c>
      <c r="B5360">
        <v>2020</v>
      </c>
      <c r="C5360" t="s">
        <v>2010</v>
      </c>
      <c r="D5360">
        <v>0.17829999999999999</v>
      </c>
      <c r="E5360">
        <v>0.17829999999999999</v>
      </c>
      <c r="F5360">
        <v>6.7299999999999999E-2</v>
      </c>
      <c r="G5360">
        <v>0.1605</v>
      </c>
      <c r="H5360">
        <v>6.7299999999999999E-2</v>
      </c>
      <c r="I5360">
        <v>6.5500000000000003E-2</v>
      </c>
      <c r="J5360">
        <v>0.17829999999999999</v>
      </c>
      <c r="K5360">
        <v>6.7299999999999999E-2</v>
      </c>
      <c r="L5360">
        <v>6.5500000000000003E-2</v>
      </c>
    </row>
    <row r="5361" spans="1:12" x14ac:dyDescent="0.45">
      <c r="A5361" t="s">
        <v>2004</v>
      </c>
      <c r="B5361">
        <v>2020</v>
      </c>
      <c r="C5361" t="s">
        <v>2009</v>
      </c>
      <c r="D5361">
        <v>1.1849000000000001</v>
      </c>
      <c r="E5361">
        <v>1.1849000000000001</v>
      </c>
      <c r="F5361">
        <v>1.1849000000000001</v>
      </c>
      <c r="G5361">
        <v>1.1422000000000001</v>
      </c>
      <c r="H5361">
        <v>1.1849000000000001</v>
      </c>
      <c r="I5361">
        <v>1.1422000000000001</v>
      </c>
      <c r="J5361">
        <v>1.1849000000000001</v>
      </c>
      <c r="K5361">
        <v>1.1849000000000001</v>
      </c>
      <c r="L5361">
        <v>1.1422000000000001</v>
      </c>
    </row>
    <row r="5362" spans="1:12" x14ac:dyDescent="0.45">
      <c r="A5362" t="s">
        <v>2004</v>
      </c>
      <c r="B5362">
        <v>2020</v>
      </c>
      <c r="C5362" t="s">
        <v>2006</v>
      </c>
      <c r="D5362">
        <v>0.89780000000000004</v>
      </c>
      <c r="E5362">
        <v>0.89780000000000004</v>
      </c>
      <c r="F5362">
        <v>0.89780000000000004</v>
      </c>
      <c r="G5362">
        <v>0.88570000000000004</v>
      </c>
      <c r="H5362">
        <v>0.89780000000000004</v>
      </c>
      <c r="I5362">
        <v>0.88570000000000004</v>
      </c>
      <c r="J5362">
        <v>0.89780000000000004</v>
      </c>
      <c r="K5362">
        <v>0.89780000000000004</v>
      </c>
      <c r="L5362">
        <v>0.88570000000000004</v>
      </c>
    </row>
    <row r="5363" spans="1:12" x14ac:dyDescent="0.45">
      <c r="A5363" t="s">
        <v>2004</v>
      </c>
      <c r="B5363">
        <v>2020</v>
      </c>
      <c r="C5363" t="s">
        <v>2008</v>
      </c>
      <c r="D5363">
        <v>0.9798</v>
      </c>
      <c r="E5363">
        <v>0.92569999999999997</v>
      </c>
      <c r="F5363">
        <v>0.91410000000000002</v>
      </c>
      <c r="G5363">
        <v>0.92920000000000003</v>
      </c>
      <c r="H5363">
        <v>0.875</v>
      </c>
      <c r="I5363">
        <v>0.87290000000000001</v>
      </c>
      <c r="J5363">
        <v>0.9798</v>
      </c>
      <c r="K5363">
        <v>0.86360000000000003</v>
      </c>
      <c r="L5363">
        <v>0.82479999999999998</v>
      </c>
    </row>
    <row r="5364" spans="1:12" x14ac:dyDescent="0.45">
      <c r="A5364" t="s">
        <v>2012</v>
      </c>
      <c r="B5364">
        <v>2020</v>
      </c>
      <c r="C5364" t="s">
        <v>2006</v>
      </c>
      <c r="D5364">
        <v>8.5199999999999998E-2</v>
      </c>
      <c r="E5364">
        <v>8.5199999999999998E-2</v>
      </c>
      <c r="F5364">
        <v>8.5199999999999998E-2</v>
      </c>
      <c r="G5364">
        <v>8.3199999999999996E-2</v>
      </c>
      <c r="H5364">
        <v>8.5199999999999998E-2</v>
      </c>
      <c r="I5364">
        <v>8.3199999999999996E-2</v>
      </c>
      <c r="J5364">
        <v>8.5199999999999998E-2</v>
      </c>
      <c r="K5364">
        <v>8.5199999999999998E-2</v>
      </c>
      <c r="L5364">
        <v>8.3199999999999996E-2</v>
      </c>
    </row>
    <row r="5365" spans="1:12" x14ac:dyDescent="0.45">
      <c r="A5365" t="s">
        <v>2012</v>
      </c>
      <c r="B5365">
        <v>2020</v>
      </c>
      <c r="C5365" t="s">
        <v>2008</v>
      </c>
      <c r="D5365">
        <v>0.1605</v>
      </c>
      <c r="E5365">
        <v>0.15160000000000001</v>
      </c>
      <c r="F5365">
        <v>0.1497</v>
      </c>
      <c r="G5365">
        <v>0.1522</v>
      </c>
      <c r="H5365">
        <v>0.14330000000000001</v>
      </c>
      <c r="I5365">
        <v>0.1429</v>
      </c>
      <c r="J5365">
        <v>0.1605</v>
      </c>
      <c r="K5365">
        <v>0.1414</v>
      </c>
      <c r="L5365">
        <v>0.1351</v>
      </c>
    </row>
    <row r="5366" spans="1:12" x14ac:dyDescent="0.45">
      <c r="A5366" t="s">
        <v>2012</v>
      </c>
      <c r="B5366">
        <v>2020</v>
      </c>
      <c r="C5366" t="s">
        <v>2005</v>
      </c>
      <c r="D5366">
        <v>0.45479999999999998</v>
      </c>
      <c r="E5366">
        <v>0.44590000000000002</v>
      </c>
      <c r="F5366">
        <v>0.4219</v>
      </c>
      <c r="G5366">
        <v>0.43490000000000001</v>
      </c>
      <c r="H5366">
        <v>0.41549999999999998</v>
      </c>
      <c r="I5366">
        <v>0.40649999999999997</v>
      </c>
      <c r="J5366">
        <v>0.45479999999999998</v>
      </c>
      <c r="K5366">
        <v>0.41360000000000002</v>
      </c>
      <c r="L5366">
        <v>0.39860000000000001</v>
      </c>
    </row>
    <row r="5367" spans="1:12" x14ac:dyDescent="0.45">
      <c r="A5367" t="s">
        <v>2012</v>
      </c>
      <c r="B5367">
        <v>2020</v>
      </c>
      <c r="C5367" t="s">
        <v>2009</v>
      </c>
      <c r="D5367">
        <v>0.15770000000000001</v>
      </c>
      <c r="E5367">
        <v>0.15770000000000001</v>
      </c>
      <c r="F5367">
        <v>0.15770000000000001</v>
      </c>
      <c r="G5367">
        <v>0.15179999999999999</v>
      </c>
      <c r="H5367">
        <v>0.15770000000000001</v>
      </c>
      <c r="I5367">
        <v>0.15179999999999999</v>
      </c>
      <c r="J5367">
        <v>0.15770000000000001</v>
      </c>
      <c r="K5367">
        <v>0.15770000000000001</v>
      </c>
      <c r="L5367">
        <v>0.15179999999999999</v>
      </c>
    </row>
    <row r="5368" spans="1:12" x14ac:dyDescent="0.45">
      <c r="A5368" t="s">
        <v>2012</v>
      </c>
      <c r="B5368">
        <v>2020</v>
      </c>
      <c r="C5368" t="s">
        <v>2011</v>
      </c>
      <c r="D5368">
        <v>5.7000000000000002E-3</v>
      </c>
      <c r="E5368">
        <v>5.7000000000000002E-3</v>
      </c>
      <c r="F5368">
        <v>5.7000000000000002E-3</v>
      </c>
      <c r="G5368">
        <v>5.1999999999999998E-3</v>
      </c>
      <c r="H5368">
        <v>5.7000000000000002E-3</v>
      </c>
      <c r="I5368">
        <v>5.1999999999999998E-3</v>
      </c>
      <c r="J5368">
        <v>5.7000000000000002E-3</v>
      </c>
      <c r="K5368">
        <v>5.7000000000000002E-3</v>
      </c>
      <c r="L5368">
        <v>5.1999999999999998E-3</v>
      </c>
    </row>
    <row r="5369" spans="1:12" x14ac:dyDescent="0.45">
      <c r="A5369" t="s">
        <v>2012</v>
      </c>
      <c r="B5369">
        <v>2020</v>
      </c>
      <c r="C5369" t="s">
        <v>2007</v>
      </c>
      <c r="D5369">
        <v>1.6500000000000001E-2</v>
      </c>
      <c r="E5369">
        <v>1.6500000000000001E-2</v>
      </c>
      <c r="F5369">
        <v>1.26E-2</v>
      </c>
      <c r="G5369">
        <v>1.6299999999999999E-2</v>
      </c>
      <c r="H5369">
        <v>1.26E-2</v>
      </c>
      <c r="I5369">
        <v>1.26E-2</v>
      </c>
      <c r="J5369">
        <v>1.6500000000000001E-2</v>
      </c>
      <c r="K5369">
        <v>1.26E-2</v>
      </c>
      <c r="L5369">
        <v>1.26E-2</v>
      </c>
    </row>
    <row r="5370" spans="1:12" x14ac:dyDescent="0.45">
      <c r="A5370" t="s">
        <v>2012</v>
      </c>
      <c r="B5370">
        <v>2020</v>
      </c>
      <c r="C5370" t="s">
        <v>2010</v>
      </c>
      <c r="D5370">
        <v>2.92E-2</v>
      </c>
      <c r="E5370">
        <v>2.92E-2</v>
      </c>
      <c r="F5370">
        <v>1.0999999999999999E-2</v>
      </c>
      <c r="G5370">
        <v>2.63E-2</v>
      </c>
      <c r="H5370">
        <v>1.0999999999999999E-2</v>
      </c>
      <c r="I5370">
        <v>1.0699999999999999E-2</v>
      </c>
      <c r="J5370">
        <v>2.92E-2</v>
      </c>
      <c r="K5370">
        <v>1.0999999999999999E-2</v>
      </c>
      <c r="L5370">
        <v>1.0699999999999999E-2</v>
      </c>
    </row>
    <row r="5371" spans="1:12" x14ac:dyDescent="0.45">
      <c r="A5371" t="s">
        <v>2013</v>
      </c>
      <c r="B5371">
        <v>2020</v>
      </c>
      <c r="C5371" t="s">
        <v>2008</v>
      </c>
      <c r="D5371">
        <v>1.7521</v>
      </c>
      <c r="E5371">
        <v>1.6554</v>
      </c>
      <c r="F5371">
        <v>1.6346000000000001</v>
      </c>
      <c r="G5371">
        <v>1.6616</v>
      </c>
      <c r="H5371">
        <v>1.5647</v>
      </c>
      <c r="I5371">
        <v>1.5609999999999999</v>
      </c>
      <c r="J5371">
        <v>1.7521</v>
      </c>
      <c r="K5371">
        <v>1.5442</v>
      </c>
      <c r="L5371">
        <v>1.4749000000000001</v>
      </c>
    </row>
    <row r="5372" spans="1:12" x14ac:dyDescent="0.45">
      <c r="A5372" t="s">
        <v>2013</v>
      </c>
      <c r="B5372">
        <v>2020</v>
      </c>
      <c r="C5372" t="s">
        <v>2010</v>
      </c>
      <c r="D5372">
        <v>0.31890000000000002</v>
      </c>
      <c r="E5372">
        <v>0.31890000000000002</v>
      </c>
      <c r="F5372">
        <v>0.12039999999999999</v>
      </c>
      <c r="G5372">
        <v>0.28699999999999998</v>
      </c>
      <c r="H5372">
        <v>0.12039999999999999</v>
      </c>
      <c r="I5372">
        <v>0.1172</v>
      </c>
      <c r="J5372">
        <v>0.31890000000000002</v>
      </c>
      <c r="K5372">
        <v>0.12039999999999999</v>
      </c>
      <c r="L5372">
        <v>0.1172</v>
      </c>
    </row>
    <row r="5373" spans="1:12" x14ac:dyDescent="0.45">
      <c r="A5373" t="s">
        <v>2013</v>
      </c>
      <c r="B5373">
        <v>2020</v>
      </c>
      <c r="C5373" t="s">
        <v>2011</v>
      </c>
      <c r="D5373">
        <v>6.2600000000000003E-2</v>
      </c>
      <c r="E5373">
        <v>6.2600000000000003E-2</v>
      </c>
      <c r="F5373">
        <v>6.2600000000000003E-2</v>
      </c>
      <c r="G5373">
        <v>5.6300000000000003E-2</v>
      </c>
      <c r="H5373">
        <v>6.2600000000000003E-2</v>
      </c>
      <c r="I5373">
        <v>5.6300000000000003E-2</v>
      </c>
      <c r="J5373">
        <v>6.2600000000000003E-2</v>
      </c>
      <c r="K5373">
        <v>6.2600000000000003E-2</v>
      </c>
      <c r="L5373">
        <v>5.6300000000000003E-2</v>
      </c>
    </row>
    <row r="5374" spans="1:12" x14ac:dyDescent="0.45">
      <c r="A5374" t="s">
        <v>2013</v>
      </c>
      <c r="B5374">
        <v>2020</v>
      </c>
      <c r="C5374" t="s">
        <v>2009</v>
      </c>
      <c r="D5374">
        <v>1.6298999999999999</v>
      </c>
      <c r="E5374">
        <v>1.6298999999999999</v>
      </c>
      <c r="F5374">
        <v>1.6298999999999999</v>
      </c>
      <c r="G5374">
        <v>1.5688</v>
      </c>
      <c r="H5374">
        <v>1.6298999999999999</v>
      </c>
      <c r="I5374">
        <v>1.5688</v>
      </c>
      <c r="J5374">
        <v>1.6298999999999999</v>
      </c>
      <c r="K5374">
        <v>1.6298999999999999</v>
      </c>
      <c r="L5374">
        <v>1.5688</v>
      </c>
    </row>
    <row r="5375" spans="1:12" x14ac:dyDescent="0.45">
      <c r="A5375" t="s">
        <v>2013</v>
      </c>
      <c r="B5375">
        <v>2020</v>
      </c>
      <c r="C5375" t="s">
        <v>2007</v>
      </c>
      <c r="D5375">
        <v>0.1804</v>
      </c>
      <c r="E5375">
        <v>0.1804</v>
      </c>
      <c r="F5375">
        <v>0.13750000000000001</v>
      </c>
      <c r="G5375">
        <v>0.17810000000000001</v>
      </c>
      <c r="H5375">
        <v>0.13750000000000001</v>
      </c>
      <c r="I5375">
        <v>0.13750000000000001</v>
      </c>
      <c r="J5375">
        <v>0.1804</v>
      </c>
      <c r="K5375">
        <v>0.13750000000000001</v>
      </c>
      <c r="L5375">
        <v>0.13750000000000001</v>
      </c>
    </row>
    <row r="5376" spans="1:12" x14ac:dyDescent="0.45">
      <c r="A5376" t="s">
        <v>2013</v>
      </c>
      <c r="B5376">
        <v>2020</v>
      </c>
      <c r="C5376" t="s">
        <v>2006</v>
      </c>
      <c r="D5376">
        <v>0.99970000000000003</v>
      </c>
      <c r="E5376">
        <v>0.99970000000000003</v>
      </c>
      <c r="F5376">
        <v>0.99970000000000003</v>
      </c>
      <c r="G5376">
        <v>0.97809999999999997</v>
      </c>
      <c r="H5376">
        <v>0.99970000000000003</v>
      </c>
      <c r="I5376">
        <v>0.97809999999999997</v>
      </c>
      <c r="J5376">
        <v>0.99970000000000003</v>
      </c>
      <c r="K5376">
        <v>0.99970000000000003</v>
      </c>
      <c r="L5376">
        <v>0.97809999999999997</v>
      </c>
    </row>
    <row r="5377" spans="1:12" x14ac:dyDescent="0.45">
      <c r="A5377" t="s">
        <v>2013</v>
      </c>
      <c r="B5377">
        <v>2020</v>
      </c>
      <c r="C5377" t="s">
        <v>2005</v>
      </c>
      <c r="D5377">
        <v>4.9435000000000002</v>
      </c>
      <c r="E5377">
        <v>4.8468</v>
      </c>
      <c r="F5377">
        <v>4.5846</v>
      </c>
      <c r="G5377">
        <v>4.7298999999999998</v>
      </c>
      <c r="H5377">
        <v>4.5147000000000004</v>
      </c>
      <c r="I5377">
        <v>4.4188000000000001</v>
      </c>
      <c r="J5377">
        <v>4.9435000000000002</v>
      </c>
      <c r="K5377">
        <v>4.4943</v>
      </c>
      <c r="L5377">
        <v>4.3327999999999998</v>
      </c>
    </row>
    <row r="5378" spans="1:12" x14ac:dyDescent="0.45">
      <c r="A5378" t="s">
        <v>2014</v>
      </c>
      <c r="B5378">
        <v>2020</v>
      </c>
      <c r="C5378" t="s">
        <v>2008</v>
      </c>
      <c r="D5378">
        <v>0.63400000000000001</v>
      </c>
      <c r="E5378">
        <v>0.59899999999999998</v>
      </c>
      <c r="F5378">
        <v>0.59150000000000003</v>
      </c>
      <c r="G5378">
        <v>0.60129999999999995</v>
      </c>
      <c r="H5378">
        <v>0.56620000000000004</v>
      </c>
      <c r="I5378">
        <v>0.56489999999999996</v>
      </c>
      <c r="J5378">
        <v>0.63400000000000001</v>
      </c>
      <c r="K5378">
        <v>0.55879999999999996</v>
      </c>
      <c r="L5378">
        <v>0.53369999999999995</v>
      </c>
    </row>
    <row r="5379" spans="1:12" x14ac:dyDescent="0.45">
      <c r="A5379" t="s">
        <v>2014</v>
      </c>
      <c r="B5379">
        <v>2020</v>
      </c>
      <c r="C5379" t="s">
        <v>2006</v>
      </c>
      <c r="D5379">
        <v>0.48049999999999998</v>
      </c>
      <c r="E5379">
        <v>0.48049999999999998</v>
      </c>
      <c r="F5379">
        <v>0.48049999999999998</v>
      </c>
      <c r="G5379">
        <v>0.47270000000000001</v>
      </c>
      <c r="H5379">
        <v>0.48049999999999998</v>
      </c>
      <c r="I5379">
        <v>0.47270000000000001</v>
      </c>
      <c r="J5379">
        <v>0.48049999999999998</v>
      </c>
      <c r="K5379">
        <v>0.48049999999999998</v>
      </c>
      <c r="L5379">
        <v>0.47270000000000001</v>
      </c>
    </row>
    <row r="5380" spans="1:12" x14ac:dyDescent="0.45">
      <c r="A5380" t="s">
        <v>2014</v>
      </c>
      <c r="B5380">
        <v>2020</v>
      </c>
      <c r="C5380" t="s">
        <v>2011</v>
      </c>
      <c r="D5380">
        <v>2.2599999999999999E-2</v>
      </c>
      <c r="E5380">
        <v>2.2599999999999999E-2</v>
      </c>
      <c r="F5380">
        <v>2.2599999999999999E-2</v>
      </c>
      <c r="G5380">
        <v>2.0400000000000001E-2</v>
      </c>
      <c r="H5380">
        <v>2.2599999999999999E-2</v>
      </c>
      <c r="I5380">
        <v>2.0400000000000001E-2</v>
      </c>
      <c r="J5380">
        <v>2.2599999999999999E-2</v>
      </c>
      <c r="K5380">
        <v>2.2599999999999999E-2</v>
      </c>
      <c r="L5380">
        <v>2.0400000000000001E-2</v>
      </c>
    </row>
    <row r="5381" spans="1:12" x14ac:dyDescent="0.45">
      <c r="A5381" t="s">
        <v>2014</v>
      </c>
      <c r="B5381">
        <v>2020</v>
      </c>
      <c r="C5381" t="s">
        <v>2010</v>
      </c>
      <c r="D5381">
        <v>0.1154</v>
      </c>
      <c r="E5381">
        <v>0.1154</v>
      </c>
      <c r="F5381">
        <v>4.36E-2</v>
      </c>
      <c r="G5381">
        <v>0.10390000000000001</v>
      </c>
      <c r="H5381">
        <v>4.36E-2</v>
      </c>
      <c r="I5381">
        <v>4.24E-2</v>
      </c>
      <c r="J5381">
        <v>0.1154</v>
      </c>
      <c r="K5381">
        <v>4.36E-2</v>
      </c>
      <c r="L5381">
        <v>4.24E-2</v>
      </c>
    </row>
    <row r="5382" spans="1:12" x14ac:dyDescent="0.45">
      <c r="A5382" t="s">
        <v>2014</v>
      </c>
      <c r="B5382">
        <v>2020</v>
      </c>
      <c r="C5382" t="s">
        <v>2007</v>
      </c>
      <c r="D5382">
        <v>6.5299999999999997E-2</v>
      </c>
      <c r="E5382">
        <v>6.5299999999999997E-2</v>
      </c>
      <c r="F5382">
        <v>4.9799999999999997E-2</v>
      </c>
      <c r="G5382">
        <v>6.4500000000000002E-2</v>
      </c>
      <c r="H5382">
        <v>4.9799999999999997E-2</v>
      </c>
      <c r="I5382">
        <v>4.9799999999999997E-2</v>
      </c>
      <c r="J5382">
        <v>6.5299999999999997E-2</v>
      </c>
      <c r="K5382">
        <v>4.9799999999999997E-2</v>
      </c>
      <c r="L5382">
        <v>4.9799999999999997E-2</v>
      </c>
    </row>
    <row r="5383" spans="1:12" x14ac:dyDescent="0.45">
      <c r="A5383" t="s">
        <v>2014</v>
      </c>
      <c r="B5383">
        <v>2020</v>
      </c>
      <c r="C5383" t="s">
        <v>2009</v>
      </c>
      <c r="D5383">
        <v>0.74119999999999997</v>
      </c>
      <c r="E5383">
        <v>0.74119999999999997</v>
      </c>
      <c r="F5383">
        <v>0.74119999999999997</v>
      </c>
      <c r="G5383">
        <v>0.71430000000000005</v>
      </c>
      <c r="H5383">
        <v>0.74119999999999997</v>
      </c>
      <c r="I5383">
        <v>0.71430000000000005</v>
      </c>
      <c r="J5383">
        <v>0.74119999999999997</v>
      </c>
      <c r="K5383">
        <v>0.74119999999999997</v>
      </c>
      <c r="L5383">
        <v>0.71430000000000005</v>
      </c>
    </row>
    <row r="5384" spans="1:12" x14ac:dyDescent="0.45">
      <c r="A5384" t="s">
        <v>2014</v>
      </c>
      <c r="B5384">
        <v>2020</v>
      </c>
      <c r="C5384" t="s">
        <v>2005</v>
      </c>
      <c r="D5384">
        <v>2.0590999999999999</v>
      </c>
      <c r="E5384">
        <v>2.0240999999999998</v>
      </c>
      <c r="F5384">
        <v>1.9292</v>
      </c>
      <c r="G5384">
        <v>1.9770000000000001</v>
      </c>
      <c r="H5384">
        <v>1.9038999999999999</v>
      </c>
      <c r="I5384">
        <v>1.8645</v>
      </c>
      <c r="J5384">
        <v>2.0590999999999999</v>
      </c>
      <c r="K5384">
        <v>1.8965000000000001</v>
      </c>
      <c r="L5384">
        <v>1.8332999999999999</v>
      </c>
    </row>
    <row r="5385" spans="1:12" x14ac:dyDescent="0.45">
      <c r="A5385" t="s">
        <v>2015</v>
      </c>
      <c r="B5385">
        <v>2020</v>
      </c>
      <c r="C5385" t="s">
        <v>2011</v>
      </c>
      <c r="D5385">
        <v>0.31219999999999998</v>
      </c>
      <c r="E5385">
        <v>0.31219999999999998</v>
      </c>
      <c r="F5385">
        <v>0.31219999999999998</v>
      </c>
      <c r="G5385">
        <v>0.28100000000000003</v>
      </c>
      <c r="H5385">
        <v>0.31219999999999998</v>
      </c>
      <c r="I5385">
        <v>0.28100000000000003</v>
      </c>
      <c r="J5385">
        <v>0.31219999999999998</v>
      </c>
      <c r="K5385">
        <v>0.31219999999999998</v>
      </c>
      <c r="L5385">
        <v>0.28100000000000003</v>
      </c>
    </row>
    <row r="5386" spans="1:12" x14ac:dyDescent="0.45">
      <c r="A5386" t="s">
        <v>2015</v>
      </c>
      <c r="B5386">
        <v>2020</v>
      </c>
      <c r="C5386" t="s">
        <v>2005</v>
      </c>
      <c r="D5386">
        <v>24.057600000000001</v>
      </c>
      <c r="E5386">
        <v>23.5747</v>
      </c>
      <c r="F5386">
        <v>22.265999999999998</v>
      </c>
      <c r="G5386">
        <v>23.003900000000002</v>
      </c>
      <c r="H5386">
        <v>21.917300000000001</v>
      </c>
      <c r="I5386">
        <v>21.4514</v>
      </c>
      <c r="J5386">
        <v>24.057600000000001</v>
      </c>
      <c r="K5386">
        <v>21.815300000000001</v>
      </c>
      <c r="L5386">
        <v>21.021799999999999</v>
      </c>
    </row>
    <row r="5387" spans="1:12" x14ac:dyDescent="0.45">
      <c r="A5387" t="s">
        <v>2015</v>
      </c>
      <c r="B5387">
        <v>2020</v>
      </c>
      <c r="C5387" t="s">
        <v>2010</v>
      </c>
      <c r="D5387">
        <v>1.5916999999999999</v>
      </c>
      <c r="E5387">
        <v>1.5916999999999999</v>
      </c>
      <c r="F5387">
        <v>0.60099999999999998</v>
      </c>
      <c r="G5387">
        <v>1.4325000000000001</v>
      </c>
      <c r="H5387">
        <v>0.60099999999999998</v>
      </c>
      <c r="I5387">
        <v>0.58499999999999996</v>
      </c>
      <c r="J5387">
        <v>1.5916999999999999</v>
      </c>
      <c r="K5387">
        <v>0.60099999999999998</v>
      </c>
      <c r="L5387">
        <v>0.58499999999999996</v>
      </c>
    </row>
    <row r="5388" spans="1:12" x14ac:dyDescent="0.45">
      <c r="A5388" t="s">
        <v>2015</v>
      </c>
      <c r="B5388">
        <v>2020</v>
      </c>
      <c r="C5388" t="s">
        <v>2009</v>
      </c>
      <c r="D5388">
        <v>7.7207999999999997</v>
      </c>
      <c r="E5388">
        <v>7.7207999999999997</v>
      </c>
      <c r="F5388">
        <v>7.7207999999999997</v>
      </c>
      <c r="G5388">
        <v>7.4286000000000003</v>
      </c>
      <c r="H5388">
        <v>7.7207999999999997</v>
      </c>
      <c r="I5388">
        <v>7.4286000000000003</v>
      </c>
      <c r="J5388">
        <v>7.7207999999999997</v>
      </c>
      <c r="K5388">
        <v>7.7207999999999997</v>
      </c>
      <c r="L5388">
        <v>7.4286000000000003</v>
      </c>
    </row>
    <row r="5389" spans="1:12" x14ac:dyDescent="0.45">
      <c r="A5389" t="s">
        <v>2015</v>
      </c>
      <c r="B5389">
        <v>2020</v>
      </c>
      <c r="C5389" t="s">
        <v>2007</v>
      </c>
      <c r="D5389">
        <v>0.90039999999999998</v>
      </c>
      <c r="E5389">
        <v>0.90039999999999998</v>
      </c>
      <c r="F5389">
        <v>0.68620000000000003</v>
      </c>
      <c r="G5389">
        <v>0.88900000000000001</v>
      </c>
      <c r="H5389">
        <v>0.68620000000000003</v>
      </c>
      <c r="I5389">
        <v>0.68620000000000003</v>
      </c>
      <c r="J5389">
        <v>0.90039999999999998</v>
      </c>
      <c r="K5389">
        <v>0.68620000000000003</v>
      </c>
      <c r="L5389">
        <v>0.68620000000000003</v>
      </c>
    </row>
    <row r="5390" spans="1:12" x14ac:dyDescent="0.45">
      <c r="A5390" t="s">
        <v>2015</v>
      </c>
      <c r="B5390">
        <v>2020</v>
      </c>
      <c r="C5390" t="s">
        <v>2006</v>
      </c>
      <c r="D5390">
        <v>4.7876000000000003</v>
      </c>
      <c r="E5390">
        <v>4.7876000000000003</v>
      </c>
      <c r="F5390">
        <v>4.7876000000000003</v>
      </c>
      <c r="G5390">
        <v>4.6798000000000002</v>
      </c>
      <c r="H5390">
        <v>4.7876000000000003</v>
      </c>
      <c r="I5390">
        <v>4.6798000000000002</v>
      </c>
      <c r="J5390">
        <v>4.7876000000000003</v>
      </c>
      <c r="K5390">
        <v>4.7876000000000003</v>
      </c>
      <c r="L5390">
        <v>4.6798000000000002</v>
      </c>
    </row>
    <row r="5391" spans="1:12" x14ac:dyDescent="0.45">
      <c r="A5391" t="s">
        <v>2015</v>
      </c>
      <c r="B5391">
        <v>2020</v>
      </c>
      <c r="C5391" t="s">
        <v>2008</v>
      </c>
      <c r="D5391">
        <v>8.7447999999999997</v>
      </c>
      <c r="E5391">
        <v>8.2620000000000005</v>
      </c>
      <c r="F5391">
        <v>8.1582000000000008</v>
      </c>
      <c r="G5391">
        <v>8.2928999999999995</v>
      </c>
      <c r="H5391">
        <v>7.8094999999999999</v>
      </c>
      <c r="I5391">
        <v>7.7908999999999997</v>
      </c>
      <c r="J5391">
        <v>8.7447999999999997</v>
      </c>
      <c r="K5391">
        <v>7.7074999999999996</v>
      </c>
      <c r="L5391">
        <v>7.3612000000000002</v>
      </c>
    </row>
    <row r="5392" spans="1:12" x14ac:dyDescent="0.45">
      <c r="A5392" t="s">
        <v>2016</v>
      </c>
      <c r="B5392">
        <v>2020</v>
      </c>
      <c r="C5392" t="s">
        <v>2011</v>
      </c>
      <c r="D5392">
        <v>3.9E-2</v>
      </c>
      <c r="E5392">
        <v>3.9E-2</v>
      </c>
      <c r="F5392">
        <v>3.9E-2</v>
      </c>
      <c r="G5392">
        <v>3.5099999999999999E-2</v>
      </c>
      <c r="H5392">
        <v>3.9E-2</v>
      </c>
      <c r="I5392">
        <v>3.5099999999999999E-2</v>
      </c>
      <c r="J5392">
        <v>3.9E-2</v>
      </c>
      <c r="K5392">
        <v>3.9E-2</v>
      </c>
      <c r="L5392">
        <v>3.5099999999999999E-2</v>
      </c>
    </row>
    <row r="5393" spans="1:12" x14ac:dyDescent="0.45">
      <c r="A5393" t="s">
        <v>2016</v>
      </c>
      <c r="B5393">
        <v>2020</v>
      </c>
      <c r="C5393" t="s">
        <v>2005</v>
      </c>
      <c r="D5393">
        <v>3.2991999999999999</v>
      </c>
      <c r="E5393">
        <v>3.2387999999999999</v>
      </c>
      <c r="F5393">
        <v>3.0750999999999999</v>
      </c>
      <c r="G5393">
        <v>3.1623999999999999</v>
      </c>
      <c r="H5393">
        <v>3.0314999999999999</v>
      </c>
      <c r="I5393">
        <v>2.9681999999999999</v>
      </c>
      <c r="J5393">
        <v>3.2991999999999999</v>
      </c>
      <c r="K5393">
        <v>3.0186999999999999</v>
      </c>
      <c r="L5393">
        <v>2.9144999999999999</v>
      </c>
    </row>
    <row r="5394" spans="1:12" x14ac:dyDescent="0.45">
      <c r="A5394" t="s">
        <v>2016</v>
      </c>
      <c r="B5394">
        <v>2020</v>
      </c>
      <c r="C5394" t="s">
        <v>2010</v>
      </c>
      <c r="D5394">
        <v>0.1991</v>
      </c>
      <c r="E5394">
        <v>0.1991</v>
      </c>
      <c r="F5394">
        <v>7.5200000000000003E-2</v>
      </c>
      <c r="G5394">
        <v>0.1792</v>
      </c>
      <c r="H5394">
        <v>7.5200000000000003E-2</v>
      </c>
      <c r="I5394">
        <v>7.3200000000000001E-2</v>
      </c>
      <c r="J5394">
        <v>0.1991</v>
      </c>
      <c r="K5394">
        <v>7.5200000000000003E-2</v>
      </c>
      <c r="L5394">
        <v>7.3200000000000001E-2</v>
      </c>
    </row>
    <row r="5395" spans="1:12" x14ac:dyDescent="0.45">
      <c r="A5395" t="s">
        <v>2016</v>
      </c>
      <c r="B5395">
        <v>2020</v>
      </c>
      <c r="C5395" t="s">
        <v>2009</v>
      </c>
      <c r="D5395">
        <v>1.1308</v>
      </c>
      <c r="E5395">
        <v>1.1308</v>
      </c>
      <c r="F5395">
        <v>1.1308</v>
      </c>
      <c r="G5395">
        <v>1.0891999999999999</v>
      </c>
      <c r="H5395">
        <v>1.1308</v>
      </c>
      <c r="I5395">
        <v>1.0891999999999999</v>
      </c>
      <c r="J5395">
        <v>1.1308</v>
      </c>
      <c r="K5395">
        <v>1.1308</v>
      </c>
      <c r="L5395">
        <v>1.0891999999999999</v>
      </c>
    </row>
    <row r="5396" spans="1:12" x14ac:dyDescent="0.45">
      <c r="A5396" t="s">
        <v>2016</v>
      </c>
      <c r="B5396">
        <v>2020</v>
      </c>
      <c r="C5396" t="s">
        <v>2008</v>
      </c>
      <c r="D5396">
        <v>1.0936999999999999</v>
      </c>
      <c r="E5396">
        <v>1.0333000000000001</v>
      </c>
      <c r="F5396">
        <v>1.0204</v>
      </c>
      <c r="G5396">
        <v>1.0371999999999999</v>
      </c>
      <c r="H5396">
        <v>0.97670000000000001</v>
      </c>
      <c r="I5396">
        <v>0.97440000000000004</v>
      </c>
      <c r="J5396">
        <v>1.0936999999999999</v>
      </c>
      <c r="K5396">
        <v>0.96399999999999997</v>
      </c>
      <c r="L5396">
        <v>0.92069999999999996</v>
      </c>
    </row>
    <row r="5397" spans="1:12" x14ac:dyDescent="0.45">
      <c r="A5397" t="s">
        <v>2016</v>
      </c>
      <c r="B5397">
        <v>2020</v>
      </c>
      <c r="C5397" t="s">
        <v>2006</v>
      </c>
      <c r="D5397">
        <v>0.72389999999999999</v>
      </c>
      <c r="E5397">
        <v>0.72389999999999999</v>
      </c>
      <c r="F5397">
        <v>0.72389999999999999</v>
      </c>
      <c r="G5397">
        <v>0.71040000000000003</v>
      </c>
      <c r="H5397">
        <v>0.72389999999999999</v>
      </c>
      <c r="I5397">
        <v>0.71040000000000003</v>
      </c>
      <c r="J5397">
        <v>0.72389999999999999</v>
      </c>
      <c r="K5397">
        <v>0.72389999999999999</v>
      </c>
      <c r="L5397">
        <v>0.71040000000000003</v>
      </c>
    </row>
    <row r="5398" spans="1:12" x14ac:dyDescent="0.45">
      <c r="A5398" t="s">
        <v>2016</v>
      </c>
      <c r="B5398">
        <v>2020</v>
      </c>
      <c r="C5398" t="s">
        <v>2007</v>
      </c>
      <c r="D5398">
        <v>0.11260000000000001</v>
      </c>
      <c r="E5398">
        <v>0.11260000000000001</v>
      </c>
      <c r="F5398">
        <v>8.5800000000000001E-2</v>
      </c>
      <c r="G5398">
        <v>0.11119999999999999</v>
      </c>
      <c r="H5398">
        <v>8.5800000000000001E-2</v>
      </c>
      <c r="I5398">
        <v>8.5800000000000001E-2</v>
      </c>
      <c r="J5398">
        <v>0.11260000000000001</v>
      </c>
      <c r="K5398">
        <v>8.5800000000000001E-2</v>
      </c>
      <c r="L5398">
        <v>8.5800000000000001E-2</v>
      </c>
    </row>
    <row r="5399" spans="1:12" x14ac:dyDescent="0.45">
      <c r="A5399" t="s">
        <v>2017</v>
      </c>
      <c r="B5399">
        <v>2020</v>
      </c>
      <c r="C5399" t="s">
        <v>2006</v>
      </c>
      <c r="D5399">
        <v>0.47949999999999998</v>
      </c>
      <c r="E5399">
        <v>0.47949999999999998</v>
      </c>
      <c r="F5399">
        <v>0.47949999999999998</v>
      </c>
      <c r="G5399">
        <v>0.47010000000000002</v>
      </c>
      <c r="H5399">
        <v>0.47949999999999998</v>
      </c>
      <c r="I5399">
        <v>0.47010000000000002</v>
      </c>
      <c r="J5399">
        <v>0.47949999999999998</v>
      </c>
      <c r="K5399">
        <v>0.47949999999999998</v>
      </c>
      <c r="L5399">
        <v>0.47010000000000002</v>
      </c>
    </row>
    <row r="5400" spans="1:12" x14ac:dyDescent="0.45">
      <c r="A5400" t="s">
        <v>2017</v>
      </c>
      <c r="B5400">
        <v>2020</v>
      </c>
      <c r="C5400" t="s">
        <v>2007</v>
      </c>
      <c r="D5400">
        <v>7.8399999999999997E-2</v>
      </c>
      <c r="E5400">
        <v>7.8399999999999997E-2</v>
      </c>
      <c r="F5400">
        <v>5.9799999999999999E-2</v>
      </c>
      <c r="G5400">
        <v>7.7399999999999997E-2</v>
      </c>
      <c r="H5400">
        <v>5.9799999999999999E-2</v>
      </c>
      <c r="I5400">
        <v>5.9799999999999999E-2</v>
      </c>
      <c r="J5400">
        <v>7.8399999999999997E-2</v>
      </c>
      <c r="K5400">
        <v>5.9799999999999999E-2</v>
      </c>
      <c r="L5400">
        <v>5.9799999999999999E-2</v>
      </c>
    </row>
    <row r="5401" spans="1:12" x14ac:dyDescent="0.45">
      <c r="A5401" t="s">
        <v>2017</v>
      </c>
      <c r="B5401">
        <v>2020</v>
      </c>
      <c r="C5401" t="s">
        <v>2011</v>
      </c>
      <c r="D5401">
        <v>2.7199999999999998E-2</v>
      </c>
      <c r="E5401">
        <v>2.7199999999999998E-2</v>
      </c>
      <c r="F5401">
        <v>2.7199999999999998E-2</v>
      </c>
      <c r="G5401">
        <v>2.4500000000000001E-2</v>
      </c>
      <c r="H5401">
        <v>2.7199999999999998E-2</v>
      </c>
      <c r="I5401">
        <v>2.4500000000000001E-2</v>
      </c>
      <c r="J5401">
        <v>2.7199999999999998E-2</v>
      </c>
      <c r="K5401">
        <v>2.7199999999999998E-2</v>
      </c>
      <c r="L5401">
        <v>2.4500000000000001E-2</v>
      </c>
    </row>
    <row r="5402" spans="1:12" x14ac:dyDescent="0.45">
      <c r="A5402" t="s">
        <v>2017</v>
      </c>
      <c r="B5402">
        <v>2020</v>
      </c>
      <c r="C5402" t="s">
        <v>2010</v>
      </c>
      <c r="D5402">
        <v>0.1386</v>
      </c>
      <c r="E5402">
        <v>0.1386</v>
      </c>
      <c r="F5402">
        <v>5.2299999999999999E-2</v>
      </c>
      <c r="G5402">
        <v>0.12479999999999999</v>
      </c>
      <c r="H5402">
        <v>5.2299999999999999E-2</v>
      </c>
      <c r="I5402">
        <v>5.0900000000000001E-2</v>
      </c>
      <c r="J5402">
        <v>0.1386</v>
      </c>
      <c r="K5402">
        <v>5.2299999999999999E-2</v>
      </c>
      <c r="L5402">
        <v>5.0900000000000001E-2</v>
      </c>
    </row>
    <row r="5403" spans="1:12" x14ac:dyDescent="0.45">
      <c r="A5403" t="s">
        <v>2017</v>
      </c>
      <c r="B5403">
        <v>2020</v>
      </c>
      <c r="C5403" t="s">
        <v>2005</v>
      </c>
      <c r="D5403">
        <v>2.1726000000000001</v>
      </c>
      <c r="E5403">
        <v>2.1305000000000001</v>
      </c>
      <c r="F5403">
        <v>2.0165000000000002</v>
      </c>
      <c r="G5403">
        <v>2.0817999999999999</v>
      </c>
      <c r="H5403">
        <v>1.9862</v>
      </c>
      <c r="I5403">
        <v>1.9466000000000001</v>
      </c>
      <c r="J5403">
        <v>2.1726000000000001</v>
      </c>
      <c r="K5403">
        <v>1.9773000000000001</v>
      </c>
      <c r="L5403">
        <v>1.9092</v>
      </c>
    </row>
    <row r="5404" spans="1:12" x14ac:dyDescent="0.45">
      <c r="A5404" t="s">
        <v>2017</v>
      </c>
      <c r="B5404">
        <v>2020</v>
      </c>
      <c r="C5404" t="s">
        <v>2008</v>
      </c>
      <c r="D5404">
        <v>0.76160000000000005</v>
      </c>
      <c r="E5404">
        <v>0.71950000000000003</v>
      </c>
      <c r="F5404">
        <v>0.71050000000000002</v>
      </c>
      <c r="G5404">
        <v>0.72219999999999995</v>
      </c>
      <c r="H5404">
        <v>0.68010000000000004</v>
      </c>
      <c r="I5404">
        <v>0.67849999999999999</v>
      </c>
      <c r="J5404">
        <v>0.76160000000000005</v>
      </c>
      <c r="K5404">
        <v>0.67120000000000002</v>
      </c>
      <c r="L5404">
        <v>0.6411</v>
      </c>
    </row>
    <row r="5405" spans="1:12" x14ac:dyDescent="0.45">
      <c r="A5405" t="s">
        <v>2017</v>
      </c>
      <c r="B5405">
        <v>2020</v>
      </c>
      <c r="C5405" t="s">
        <v>2009</v>
      </c>
      <c r="D5405">
        <v>0.68730000000000002</v>
      </c>
      <c r="E5405">
        <v>0.68730000000000002</v>
      </c>
      <c r="F5405">
        <v>0.68730000000000002</v>
      </c>
      <c r="G5405">
        <v>0.66290000000000004</v>
      </c>
      <c r="H5405">
        <v>0.68730000000000002</v>
      </c>
      <c r="I5405">
        <v>0.66290000000000004</v>
      </c>
      <c r="J5405">
        <v>0.68730000000000002</v>
      </c>
      <c r="K5405">
        <v>0.68730000000000002</v>
      </c>
      <c r="L5405">
        <v>0.66290000000000004</v>
      </c>
    </row>
    <row r="5406" spans="1:12" x14ac:dyDescent="0.45">
      <c r="A5406" t="s">
        <v>2018</v>
      </c>
      <c r="B5406">
        <v>2020</v>
      </c>
      <c r="C5406" t="s">
        <v>2005</v>
      </c>
      <c r="D5406">
        <v>0.63690000000000002</v>
      </c>
      <c r="E5406">
        <v>0.62580000000000002</v>
      </c>
      <c r="F5406">
        <v>0.59599999999999997</v>
      </c>
      <c r="G5406">
        <v>0.61099999999999999</v>
      </c>
      <c r="H5406">
        <v>0.58799999999999997</v>
      </c>
      <c r="I5406">
        <v>0.5756</v>
      </c>
      <c r="J5406">
        <v>0.63690000000000002</v>
      </c>
      <c r="K5406">
        <v>0.5857</v>
      </c>
      <c r="L5406">
        <v>0.56569999999999998</v>
      </c>
    </row>
    <row r="5407" spans="1:12" x14ac:dyDescent="0.45">
      <c r="A5407" t="s">
        <v>2018</v>
      </c>
      <c r="B5407">
        <v>2020</v>
      </c>
      <c r="C5407" t="s">
        <v>2011</v>
      </c>
      <c r="D5407">
        <v>7.1000000000000004E-3</v>
      </c>
      <c r="E5407">
        <v>7.1000000000000004E-3</v>
      </c>
      <c r="F5407">
        <v>7.1000000000000004E-3</v>
      </c>
      <c r="G5407">
        <v>6.4000000000000003E-3</v>
      </c>
      <c r="H5407">
        <v>7.1000000000000004E-3</v>
      </c>
      <c r="I5407">
        <v>6.4000000000000003E-3</v>
      </c>
      <c r="J5407">
        <v>7.1000000000000004E-3</v>
      </c>
      <c r="K5407">
        <v>7.1000000000000004E-3</v>
      </c>
      <c r="L5407">
        <v>6.4000000000000003E-3</v>
      </c>
    </row>
    <row r="5408" spans="1:12" x14ac:dyDescent="0.45">
      <c r="A5408" t="s">
        <v>2018</v>
      </c>
      <c r="B5408">
        <v>2020</v>
      </c>
      <c r="C5408" t="s">
        <v>2007</v>
      </c>
      <c r="D5408">
        <v>2.0500000000000001E-2</v>
      </c>
      <c r="E5408">
        <v>2.0500000000000001E-2</v>
      </c>
      <c r="F5408">
        <v>1.5699999999999999E-2</v>
      </c>
      <c r="G5408">
        <v>2.0299999999999999E-2</v>
      </c>
      <c r="H5408">
        <v>1.5699999999999999E-2</v>
      </c>
      <c r="I5408">
        <v>1.5699999999999999E-2</v>
      </c>
      <c r="J5408">
        <v>2.0500000000000001E-2</v>
      </c>
      <c r="K5408">
        <v>1.5699999999999999E-2</v>
      </c>
      <c r="L5408">
        <v>1.5699999999999999E-2</v>
      </c>
    </row>
    <row r="5409" spans="1:12" x14ac:dyDescent="0.45">
      <c r="A5409" t="s">
        <v>2018</v>
      </c>
      <c r="B5409">
        <v>2020</v>
      </c>
      <c r="C5409" t="s">
        <v>2010</v>
      </c>
      <c r="D5409">
        <v>3.6299999999999999E-2</v>
      </c>
      <c r="E5409">
        <v>3.6299999999999999E-2</v>
      </c>
      <c r="F5409">
        <v>1.37E-2</v>
      </c>
      <c r="G5409">
        <v>3.27E-2</v>
      </c>
      <c r="H5409">
        <v>1.37E-2</v>
      </c>
      <c r="I5409">
        <v>1.3299999999999999E-2</v>
      </c>
      <c r="J5409">
        <v>3.6299999999999999E-2</v>
      </c>
      <c r="K5409">
        <v>1.37E-2</v>
      </c>
      <c r="L5409">
        <v>1.3299999999999999E-2</v>
      </c>
    </row>
    <row r="5410" spans="1:12" x14ac:dyDescent="0.45">
      <c r="A5410" t="s">
        <v>2018</v>
      </c>
      <c r="B5410">
        <v>2020</v>
      </c>
      <c r="C5410" t="s">
        <v>2009</v>
      </c>
      <c r="D5410">
        <v>0.23449999999999999</v>
      </c>
      <c r="E5410">
        <v>0.23449999999999999</v>
      </c>
      <c r="F5410">
        <v>0.23449999999999999</v>
      </c>
      <c r="G5410">
        <v>0.22600000000000001</v>
      </c>
      <c r="H5410">
        <v>0.23449999999999999</v>
      </c>
      <c r="I5410">
        <v>0.22600000000000001</v>
      </c>
      <c r="J5410">
        <v>0.23449999999999999</v>
      </c>
      <c r="K5410">
        <v>0.23449999999999999</v>
      </c>
      <c r="L5410">
        <v>0.22600000000000001</v>
      </c>
    </row>
    <row r="5411" spans="1:12" x14ac:dyDescent="0.45">
      <c r="A5411" t="s">
        <v>2018</v>
      </c>
      <c r="B5411">
        <v>2020</v>
      </c>
      <c r="C5411" t="s">
        <v>2008</v>
      </c>
      <c r="D5411">
        <v>0.1996</v>
      </c>
      <c r="E5411">
        <v>0.1885</v>
      </c>
      <c r="F5411">
        <v>0.1862</v>
      </c>
      <c r="G5411">
        <v>0.1893</v>
      </c>
      <c r="H5411">
        <v>0.1782</v>
      </c>
      <c r="I5411">
        <v>0.17780000000000001</v>
      </c>
      <c r="J5411">
        <v>0.1996</v>
      </c>
      <c r="K5411">
        <v>0.1759</v>
      </c>
      <c r="L5411">
        <v>0.16800000000000001</v>
      </c>
    </row>
    <row r="5412" spans="1:12" x14ac:dyDescent="0.45">
      <c r="A5412" t="s">
        <v>2018</v>
      </c>
      <c r="B5412">
        <v>2020</v>
      </c>
      <c r="C5412" t="s">
        <v>2006</v>
      </c>
      <c r="D5412">
        <v>0.13880000000000001</v>
      </c>
      <c r="E5412">
        <v>0.13880000000000001</v>
      </c>
      <c r="F5412">
        <v>0.13880000000000001</v>
      </c>
      <c r="G5412">
        <v>0.1363</v>
      </c>
      <c r="H5412">
        <v>0.13880000000000001</v>
      </c>
      <c r="I5412">
        <v>0.1363</v>
      </c>
      <c r="J5412">
        <v>0.13880000000000001</v>
      </c>
      <c r="K5412">
        <v>0.13880000000000001</v>
      </c>
      <c r="L5412">
        <v>0.1363</v>
      </c>
    </row>
    <row r="5413" spans="1:12" x14ac:dyDescent="0.45">
      <c r="A5413" t="s">
        <v>2019</v>
      </c>
      <c r="B5413">
        <v>2020</v>
      </c>
      <c r="C5413" t="s">
        <v>2007</v>
      </c>
      <c r="D5413">
        <v>0.49940000000000001</v>
      </c>
      <c r="E5413">
        <v>0.49940000000000001</v>
      </c>
      <c r="F5413">
        <v>0.3805</v>
      </c>
      <c r="G5413">
        <v>0.49299999999999999</v>
      </c>
      <c r="H5413">
        <v>0.3805</v>
      </c>
      <c r="I5413">
        <v>0.3805</v>
      </c>
      <c r="J5413">
        <v>0.49940000000000001</v>
      </c>
      <c r="K5413">
        <v>0.3805</v>
      </c>
      <c r="L5413">
        <v>0.3805</v>
      </c>
    </row>
    <row r="5414" spans="1:12" x14ac:dyDescent="0.45">
      <c r="A5414" t="s">
        <v>2019</v>
      </c>
      <c r="B5414">
        <v>2020</v>
      </c>
      <c r="C5414" t="s">
        <v>2005</v>
      </c>
      <c r="D5414">
        <v>14.932600000000001</v>
      </c>
      <c r="E5414">
        <v>14.664899999999999</v>
      </c>
      <c r="F5414">
        <v>13.9391</v>
      </c>
      <c r="G5414">
        <v>14.311299999999999</v>
      </c>
      <c r="H5414">
        <v>13.745699999999999</v>
      </c>
      <c r="I5414">
        <v>13.4503</v>
      </c>
      <c r="J5414">
        <v>14.932600000000001</v>
      </c>
      <c r="K5414">
        <v>13.6891</v>
      </c>
      <c r="L5414">
        <v>13.212</v>
      </c>
    </row>
    <row r="5415" spans="1:12" x14ac:dyDescent="0.45">
      <c r="A5415" t="s">
        <v>2019</v>
      </c>
      <c r="B5415">
        <v>2020</v>
      </c>
      <c r="C5415" t="s">
        <v>2009</v>
      </c>
      <c r="D5415">
        <v>5.4564000000000004</v>
      </c>
      <c r="E5415">
        <v>5.4564000000000004</v>
      </c>
      <c r="F5415">
        <v>5.4564000000000004</v>
      </c>
      <c r="G5415">
        <v>5.2572999999999999</v>
      </c>
      <c r="H5415">
        <v>5.4564000000000004</v>
      </c>
      <c r="I5415">
        <v>5.2572999999999999</v>
      </c>
      <c r="J5415">
        <v>5.4564000000000004</v>
      </c>
      <c r="K5415">
        <v>5.4564000000000004</v>
      </c>
      <c r="L5415">
        <v>5.2572999999999999</v>
      </c>
    </row>
    <row r="5416" spans="1:12" x14ac:dyDescent="0.45">
      <c r="A5416" t="s">
        <v>2019</v>
      </c>
      <c r="B5416">
        <v>2020</v>
      </c>
      <c r="C5416" t="s">
        <v>2008</v>
      </c>
      <c r="D5416">
        <v>4.8495999999999997</v>
      </c>
      <c r="E5416">
        <v>4.5818000000000003</v>
      </c>
      <c r="F5416">
        <v>4.5243000000000002</v>
      </c>
      <c r="G5416">
        <v>4.5990000000000002</v>
      </c>
      <c r="H5416">
        <v>4.3308999999999997</v>
      </c>
      <c r="I5416">
        <v>4.3205999999999998</v>
      </c>
      <c r="J5416">
        <v>4.8495999999999997</v>
      </c>
      <c r="K5416">
        <v>4.2743000000000002</v>
      </c>
      <c r="L5416">
        <v>4.0823</v>
      </c>
    </row>
    <row r="5417" spans="1:12" x14ac:dyDescent="0.45">
      <c r="A5417" t="s">
        <v>2019</v>
      </c>
      <c r="B5417">
        <v>2020</v>
      </c>
      <c r="C5417" t="s">
        <v>2006</v>
      </c>
      <c r="D5417">
        <v>3.0714000000000001</v>
      </c>
      <c r="E5417">
        <v>3.0714000000000001</v>
      </c>
      <c r="F5417">
        <v>3.0714000000000001</v>
      </c>
      <c r="G5417">
        <v>3.0116000000000001</v>
      </c>
      <c r="H5417">
        <v>3.0714000000000001</v>
      </c>
      <c r="I5417">
        <v>3.0116000000000001</v>
      </c>
      <c r="J5417">
        <v>3.0714000000000001</v>
      </c>
      <c r="K5417">
        <v>3.0714000000000001</v>
      </c>
      <c r="L5417">
        <v>3.0116000000000001</v>
      </c>
    </row>
    <row r="5418" spans="1:12" x14ac:dyDescent="0.45">
      <c r="A5418" t="s">
        <v>2019</v>
      </c>
      <c r="B5418">
        <v>2020</v>
      </c>
      <c r="C5418" t="s">
        <v>2010</v>
      </c>
      <c r="D5418">
        <v>0.88270000000000004</v>
      </c>
      <c r="E5418">
        <v>0.88270000000000004</v>
      </c>
      <c r="F5418">
        <v>0.33329999999999999</v>
      </c>
      <c r="G5418">
        <v>0.7944</v>
      </c>
      <c r="H5418">
        <v>0.33329999999999999</v>
      </c>
      <c r="I5418">
        <v>0.32440000000000002</v>
      </c>
      <c r="J5418">
        <v>0.88270000000000004</v>
      </c>
      <c r="K5418">
        <v>0.33329999999999999</v>
      </c>
      <c r="L5418">
        <v>0.32440000000000002</v>
      </c>
    </row>
    <row r="5419" spans="1:12" x14ac:dyDescent="0.45">
      <c r="A5419" t="s">
        <v>2019</v>
      </c>
      <c r="B5419">
        <v>2020</v>
      </c>
      <c r="C5419" t="s">
        <v>2011</v>
      </c>
      <c r="D5419">
        <v>0.1731</v>
      </c>
      <c r="E5419">
        <v>0.1731</v>
      </c>
      <c r="F5419">
        <v>0.1731</v>
      </c>
      <c r="G5419">
        <v>0.15579999999999999</v>
      </c>
      <c r="H5419">
        <v>0.1731</v>
      </c>
      <c r="I5419">
        <v>0.15579999999999999</v>
      </c>
      <c r="J5419">
        <v>0.1731</v>
      </c>
      <c r="K5419">
        <v>0.1731</v>
      </c>
      <c r="L5419">
        <v>0.15579999999999999</v>
      </c>
    </row>
    <row r="5420" spans="1:12" x14ac:dyDescent="0.45">
      <c r="A5420" t="s">
        <v>2020</v>
      </c>
      <c r="B5420">
        <v>2020</v>
      </c>
      <c r="C5420" t="s">
        <v>2005</v>
      </c>
      <c r="D5420">
        <v>7.0454999999999997</v>
      </c>
      <c r="E5420">
        <v>6.9215</v>
      </c>
      <c r="F5420">
        <v>6.5853000000000002</v>
      </c>
      <c r="G5420">
        <v>6.7596999999999996</v>
      </c>
      <c r="H5420">
        <v>6.4957000000000003</v>
      </c>
      <c r="I5420">
        <v>6.3609</v>
      </c>
      <c r="J5420">
        <v>7.0454999999999997</v>
      </c>
      <c r="K5420">
        <v>6.4695</v>
      </c>
      <c r="L5420">
        <v>6.2504999999999997</v>
      </c>
    </row>
    <row r="5421" spans="1:12" x14ac:dyDescent="0.45">
      <c r="A5421" t="s">
        <v>2020</v>
      </c>
      <c r="B5421">
        <v>2020</v>
      </c>
      <c r="C5421" t="s">
        <v>2010</v>
      </c>
      <c r="D5421">
        <v>0.40889999999999999</v>
      </c>
      <c r="E5421">
        <v>0.40889999999999999</v>
      </c>
      <c r="F5421">
        <v>0.15440000000000001</v>
      </c>
      <c r="G5421">
        <v>0.36799999999999999</v>
      </c>
      <c r="H5421">
        <v>0.15440000000000001</v>
      </c>
      <c r="I5421">
        <v>0.15029999999999999</v>
      </c>
      <c r="J5421">
        <v>0.40889999999999999</v>
      </c>
      <c r="K5421">
        <v>0.15440000000000001</v>
      </c>
      <c r="L5421">
        <v>0.15029999999999999</v>
      </c>
    </row>
    <row r="5422" spans="1:12" x14ac:dyDescent="0.45">
      <c r="A5422" t="s">
        <v>2020</v>
      </c>
      <c r="B5422">
        <v>2020</v>
      </c>
      <c r="C5422" t="s">
        <v>2008</v>
      </c>
      <c r="D5422">
        <v>2.2467000000000001</v>
      </c>
      <c r="E5422">
        <v>2.1227</v>
      </c>
      <c r="F5422">
        <v>2.0960000000000001</v>
      </c>
      <c r="G5422">
        <v>2.1305999999999998</v>
      </c>
      <c r="H5422">
        <v>2.0064000000000002</v>
      </c>
      <c r="I5422">
        <v>2.0015999999999998</v>
      </c>
      <c r="J5422">
        <v>2.2467000000000001</v>
      </c>
      <c r="K5422">
        <v>1.9802</v>
      </c>
      <c r="L5422">
        <v>1.8912</v>
      </c>
    </row>
    <row r="5423" spans="1:12" x14ac:dyDescent="0.45">
      <c r="A5423" t="s">
        <v>2020</v>
      </c>
      <c r="B5423">
        <v>2020</v>
      </c>
      <c r="C5423" t="s">
        <v>2011</v>
      </c>
      <c r="D5423">
        <v>8.0199999999999994E-2</v>
      </c>
      <c r="E5423">
        <v>8.0199999999999994E-2</v>
      </c>
      <c r="F5423">
        <v>8.0199999999999994E-2</v>
      </c>
      <c r="G5423">
        <v>7.22E-2</v>
      </c>
      <c r="H5423">
        <v>8.0199999999999994E-2</v>
      </c>
      <c r="I5423">
        <v>7.22E-2</v>
      </c>
      <c r="J5423">
        <v>8.0199999999999994E-2</v>
      </c>
      <c r="K5423">
        <v>8.0199999999999994E-2</v>
      </c>
      <c r="L5423">
        <v>7.22E-2</v>
      </c>
    </row>
    <row r="5424" spans="1:12" x14ac:dyDescent="0.45">
      <c r="A5424" t="s">
        <v>2020</v>
      </c>
      <c r="B5424">
        <v>2020</v>
      </c>
      <c r="C5424" t="s">
        <v>2006</v>
      </c>
      <c r="D5424">
        <v>1.6177999999999999</v>
      </c>
      <c r="E5424">
        <v>1.6177999999999999</v>
      </c>
      <c r="F5424">
        <v>1.6177999999999999</v>
      </c>
      <c r="G5424">
        <v>1.5901000000000001</v>
      </c>
      <c r="H5424">
        <v>1.6177999999999999</v>
      </c>
      <c r="I5424">
        <v>1.5901000000000001</v>
      </c>
      <c r="J5424">
        <v>1.6177999999999999</v>
      </c>
      <c r="K5424">
        <v>1.6177999999999999</v>
      </c>
      <c r="L5424">
        <v>1.5901000000000001</v>
      </c>
    </row>
    <row r="5425" spans="1:12" x14ac:dyDescent="0.45">
      <c r="A5425" t="s">
        <v>2020</v>
      </c>
      <c r="B5425">
        <v>2020</v>
      </c>
      <c r="C5425" t="s">
        <v>2009</v>
      </c>
      <c r="D5425">
        <v>2.4605000000000001</v>
      </c>
      <c r="E5425">
        <v>2.4605000000000001</v>
      </c>
      <c r="F5425">
        <v>2.4605000000000001</v>
      </c>
      <c r="G5425">
        <v>2.3704000000000001</v>
      </c>
      <c r="H5425">
        <v>2.4605000000000001</v>
      </c>
      <c r="I5425">
        <v>2.3704000000000001</v>
      </c>
      <c r="J5425">
        <v>2.4605000000000001</v>
      </c>
      <c r="K5425">
        <v>2.4605000000000001</v>
      </c>
      <c r="L5425">
        <v>2.3704000000000001</v>
      </c>
    </row>
    <row r="5426" spans="1:12" x14ac:dyDescent="0.45">
      <c r="A5426" t="s">
        <v>2020</v>
      </c>
      <c r="B5426">
        <v>2020</v>
      </c>
      <c r="C5426" t="s">
        <v>2007</v>
      </c>
      <c r="D5426">
        <v>0.23130000000000001</v>
      </c>
      <c r="E5426">
        <v>0.23130000000000001</v>
      </c>
      <c r="F5426">
        <v>0.17630000000000001</v>
      </c>
      <c r="G5426">
        <v>0.22839999999999999</v>
      </c>
      <c r="H5426">
        <v>0.17630000000000001</v>
      </c>
      <c r="I5426">
        <v>0.17630000000000001</v>
      </c>
      <c r="J5426">
        <v>0.23130000000000001</v>
      </c>
      <c r="K5426">
        <v>0.17630000000000001</v>
      </c>
      <c r="L5426">
        <v>0.17630000000000001</v>
      </c>
    </row>
    <row r="5427" spans="1:12" x14ac:dyDescent="0.45">
      <c r="A5427" t="s">
        <v>2021</v>
      </c>
      <c r="B5427">
        <v>2020</v>
      </c>
      <c r="C5427" t="s">
        <v>2011</v>
      </c>
      <c r="D5427">
        <v>1.04E-2</v>
      </c>
      <c r="E5427">
        <v>1.04E-2</v>
      </c>
      <c r="F5427">
        <v>1.04E-2</v>
      </c>
      <c r="G5427">
        <v>9.4000000000000004E-3</v>
      </c>
      <c r="H5427">
        <v>1.04E-2</v>
      </c>
      <c r="I5427">
        <v>9.4000000000000004E-3</v>
      </c>
      <c r="J5427">
        <v>1.04E-2</v>
      </c>
      <c r="K5427">
        <v>1.04E-2</v>
      </c>
      <c r="L5427">
        <v>9.4000000000000004E-3</v>
      </c>
    </row>
    <row r="5428" spans="1:12" x14ac:dyDescent="0.45">
      <c r="A5428" t="s">
        <v>2021</v>
      </c>
      <c r="B5428">
        <v>2020</v>
      </c>
      <c r="C5428" t="s">
        <v>2010</v>
      </c>
      <c r="D5428">
        <v>5.33E-2</v>
      </c>
      <c r="E5428">
        <v>5.33E-2</v>
      </c>
      <c r="F5428">
        <v>2.01E-2</v>
      </c>
      <c r="G5428">
        <v>4.7899999999999998E-2</v>
      </c>
      <c r="H5428">
        <v>2.01E-2</v>
      </c>
      <c r="I5428">
        <v>1.9599999999999999E-2</v>
      </c>
      <c r="J5428">
        <v>5.33E-2</v>
      </c>
      <c r="K5428">
        <v>2.01E-2</v>
      </c>
      <c r="L5428">
        <v>1.9599999999999999E-2</v>
      </c>
    </row>
    <row r="5429" spans="1:12" x14ac:dyDescent="0.45">
      <c r="A5429" t="s">
        <v>2021</v>
      </c>
      <c r="B5429">
        <v>2020</v>
      </c>
      <c r="C5429" t="s">
        <v>2006</v>
      </c>
      <c r="D5429">
        <v>0.1691</v>
      </c>
      <c r="E5429">
        <v>0.1691</v>
      </c>
      <c r="F5429">
        <v>0.1691</v>
      </c>
      <c r="G5429">
        <v>0.16550000000000001</v>
      </c>
      <c r="H5429">
        <v>0.1691</v>
      </c>
      <c r="I5429">
        <v>0.16550000000000001</v>
      </c>
      <c r="J5429">
        <v>0.1691</v>
      </c>
      <c r="K5429">
        <v>0.1691</v>
      </c>
      <c r="L5429">
        <v>0.16550000000000001</v>
      </c>
    </row>
    <row r="5430" spans="1:12" x14ac:dyDescent="0.45">
      <c r="A5430" t="s">
        <v>2021</v>
      </c>
      <c r="B5430">
        <v>2020</v>
      </c>
      <c r="C5430" t="s">
        <v>2007</v>
      </c>
      <c r="D5430">
        <v>3.0099999999999998E-2</v>
      </c>
      <c r="E5430">
        <v>3.0099999999999998E-2</v>
      </c>
      <c r="F5430">
        <v>2.3E-2</v>
      </c>
      <c r="G5430">
        <v>2.9700000000000001E-2</v>
      </c>
      <c r="H5430">
        <v>2.3E-2</v>
      </c>
      <c r="I5430">
        <v>2.3E-2</v>
      </c>
      <c r="J5430">
        <v>3.0099999999999998E-2</v>
      </c>
      <c r="K5430">
        <v>2.3E-2</v>
      </c>
      <c r="L5430">
        <v>2.3E-2</v>
      </c>
    </row>
    <row r="5431" spans="1:12" x14ac:dyDescent="0.45">
      <c r="A5431" t="s">
        <v>2021</v>
      </c>
      <c r="B5431">
        <v>2020</v>
      </c>
      <c r="C5431" t="s">
        <v>2008</v>
      </c>
      <c r="D5431">
        <v>0.29260000000000003</v>
      </c>
      <c r="E5431">
        <v>0.27650000000000002</v>
      </c>
      <c r="F5431">
        <v>0.27300000000000002</v>
      </c>
      <c r="G5431">
        <v>0.27750000000000002</v>
      </c>
      <c r="H5431">
        <v>0.26129999999999998</v>
      </c>
      <c r="I5431">
        <v>0.26069999999999999</v>
      </c>
      <c r="J5431">
        <v>0.29260000000000003</v>
      </c>
      <c r="K5431">
        <v>0.25790000000000002</v>
      </c>
      <c r="L5431">
        <v>0.24629999999999999</v>
      </c>
    </row>
    <row r="5432" spans="1:12" x14ac:dyDescent="0.45">
      <c r="A5432" t="s">
        <v>2021</v>
      </c>
      <c r="B5432">
        <v>2020</v>
      </c>
      <c r="C5432" t="s">
        <v>2009</v>
      </c>
      <c r="D5432">
        <v>0.27489999999999998</v>
      </c>
      <c r="E5432">
        <v>0.27489999999999998</v>
      </c>
      <c r="F5432">
        <v>0.27489999999999998</v>
      </c>
      <c r="G5432">
        <v>0.2646</v>
      </c>
      <c r="H5432">
        <v>0.27489999999999998</v>
      </c>
      <c r="I5432">
        <v>0.2646</v>
      </c>
      <c r="J5432">
        <v>0.27489999999999998</v>
      </c>
      <c r="K5432">
        <v>0.27489999999999998</v>
      </c>
      <c r="L5432">
        <v>0.2646</v>
      </c>
    </row>
    <row r="5433" spans="1:12" x14ac:dyDescent="0.45">
      <c r="A5433" t="s">
        <v>2021</v>
      </c>
      <c r="B5433">
        <v>2020</v>
      </c>
      <c r="C5433" t="s">
        <v>2005</v>
      </c>
      <c r="D5433">
        <v>0.83050000000000002</v>
      </c>
      <c r="E5433">
        <v>0.81430000000000002</v>
      </c>
      <c r="F5433">
        <v>0.77059999999999995</v>
      </c>
      <c r="G5433">
        <v>0.79469999999999996</v>
      </c>
      <c r="H5433">
        <v>0.75890000000000002</v>
      </c>
      <c r="I5433">
        <v>0.74280000000000002</v>
      </c>
      <c r="J5433">
        <v>0.83050000000000002</v>
      </c>
      <c r="K5433">
        <v>0.75549999999999995</v>
      </c>
      <c r="L5433">
        <v>0.72840000000000005</v>
      </c>
    </row>
    <row r="5434" spans="1:12" x14ac:dyDescent="0.45">
      <c r="A5434" t="s">
        <v>2022</v>
      </c>
      <c r="B5434">
        <v>2020</v>
      </c>
      <c r="C5434" t="s">
        <v>2006</v>
      </c>
      <c r="D5434">
        <v>0.23830000000000001</v>
      </c>
      <c r="E5434">
        <v>0.23830000000000001</v>
      </c>
      <c r="F5434">
        <v>0.23830000000000001</v>
      </c>
      <c r="G5434">
        <v>0.23380000000000001</v>
      </c>
      <c r="H5434">
        <v>0.23830000000000001</v>
      </c>
      <c r="I5434">
        <v>0.23380000000000001</v>
      </c>
      <c r="J5434">
        <v>0.23830000000000001</v>
      </c>
      <c r="K5434">
        <v>0.23830000000000001</v>
      </c>
      <c r="L5434">
        <v>0.23380000000000001</v>
      </c>
    </row>
    <row r="5435" spans="1:12" x14ac:dyDescent="0.45">
      <c r="A5435" t="s">
        <v>2022</v>
      </c>
      <c r="B5435">
        <v>2020</v>
      </c>
      <c r="C5435" t="s">
        <v>2011</v>
      </c>
      <c r="D5435">
        <v>1.29E-2</v>
      </c>
      <c r="E5435">
        <v>1.29E-2</v>
      </c>
      <c r="F5435">
        <v>1.29E-2</v>
      </c>
      <c r="G5435">
        <v>1.1599999999999999E-2</v>
      </c>
      <c r="H5435">
        <v>1.29E-2</v>
      </c>
      <c r="I5435">
        <v>1.1599999999999999E-2</v>
      </c>
      <c r="J5435">
        <v>1.29E-2</v>
      </c>
      <c r="K5435">
        <v>1.29E-2</v>
      </c>
      <c r="L5435">
        <v>1.1599999999999999E-2</v>
      </c>
    </row>
    <row r="5436" spans="1:12" x14ac:dyDescent="0.45">
      <c r="A5436" t="s">
        <v>2022</v>
      </c>
      <c r="B5436">
        <v>2020</v>
      </c>
      <c r="C5436" t="s">
        <v>2009</v>
      </c>
      <c r="D5436">
        <v>0.35820000000000002</v>
      </c>
      <c r="E5436">
        <v>0.35820000000000002</v>
      </c>
      <c r="F5436">
        <v>0.35820000000000002</v>
      </c>
      <c r="G5436">
        <v>0.34489999999999998</v>
      </c>
      <c r="H5436">
        <v>0.35820000000000002</v>
      </c>
      <c r="I5436">
        <v>0.34489999999999998</v>
      </c>
      <c r="J5436">
        <v>0.35820000000000002</v>
      </c>
      <c r="K5436">
        <v>0.35820000000000002</v>
      </c>
      <c r="L5436">
        <v>0.34489999999999998</v>
      </c>
    </row>
    <row r="5437" spans="1:12" x14ac:dyDescent="0.45">
      <c r="A5437" t="s">
        <v>2022</v>
      </c>
      <c r="B5437">
        <v>2020</v>
      </c>
      <c r="C5437" t="s">
        <v>2007</v>
      </c>
      <c r="D5437">
        <v>3.7100000000000001E-2</v>
      </c>
      <c r="E5437">
        <v>3.7100000000000001E-2</v>
      </c>
      <c r="F5437">
        <v>2.8299999999999999E-2</v>
      </c>
      <c r="G5437">
        <v>3.6700000000000003E-2</v>
      </c>
      <c r="H5437">
        <v>2.8299999999999999E-2</v>
      </c>
      <c r="I5437">
        <v>2.8299999999999999E-2</v>
      </c>
      <c r="J5437">
        <v>3.7100000000000001E-2</v>
      </c>
      <c r="K5437">
        <v>2.8299999999999999E-2</v>
      </c>
      <c r="L5437">
        <v>2.8299999999999999E-2</v>
      </c>
    </row>
    <row r="5438" spans="1:12" x14ac:dyDescent="0.45">
      <c r="A5438" t="s">
        <v>2022</v>
      </c>
      <c r="B5438">
        <v>2020</v>
      </c>
      <c r="C5438" t="s">
        <v>2005</v>
      </c>
      <c r="D5438">
        <v>1.073</v>
      </c>
      <c r="E5438">
        <v>1.0530999999999999</v>
      </c>
      <c r="F5438">
        <v>0.99909999999999999</v>
      </c>
      <c r="G5438">
        <v>1.0283</v>
      </c>
      <c r="H5438">
        <v>0.98470000000000002</v>
      </c>
      <c r="I5438">
        <v>0.96419999999999995</v>
      </c>
      <c r="J5438">
        <v>1.073</v>
      </c>
      <c r="K5438">
        <v>0.98050000000000004</v>
      </c>
      <c r="L5438">
        <v>0.94650000000000001</v>
      </c>
    </row>
    <row r="5439" spans="1:12" x14ac:dyDescent="0.45">
      <c r="A5439" t="s">
        <v>2022</v>
      </c>
      <c r="B5439">
        <v>2020</v>
      </c>
      <c r="C5439" t="s">
        <v>2010</v>
      </c>
      <c r="D5439">
        <v>6.5699999999999995E-2</v>
      </c>
      <c r="E5439">
        <v>6.5699999999999995E-2</v>
      </c>
      <c r="F5439">
        <v>2.4799999999999999E-2</v>
      </c>
      <c r="G5439">
        <v>5.91E-2</v>
      </c>
      <c r="H5439">
        <v>2.4799999999999999E-2</v>
      </c>
      <c r="I5439">
        <v>2.41E-2</v>
      </c>
      <c r="J5439">
        <v>6.5699999999999995E-2</v>
      </c>
      <c r="K5439">
        <v>2.4799999999999999E-2</v>
      </c>
      <c r="L5439">
        <v>2.41E-2</v>
      </c>
    </row>
    <row r="5440" spans="1:12" x14ac:dyDescent="0.45">
      <c r="A5440" t="s">
        <v>2022</v>
      </c>
      <c r="B5440">
        <v>2020</v>
      </c>
      <c r="C5440" t="s">
        <v>2008</v>
      </c>
      <c r="D5440">
        <v>0.36080000000000001</v>
      </c>
      <c r="E5440">
        <v>0.34089999999999998</v>
      </c>
      <c r="F5440">
        <v>0.33660000000000001</v>
      </c>
      <c r="G5440">
        <v>0.34210000000000002</v>
      </c>
      <c r="H5440">
        <v>0.32219999999999999</v>
      </c>
      <c r="I5440">
        <v>0.32140000000000002</v>
      </c>
      <c r="J5440">
        <v>0.36080000000000001</v>
      </c>
      <c r="K5440">
        <v>0.318</v>
      </c>
      <c r="L5440">
        <v>0.30370000000000003</v>
      </c>
    </row>
    <row r="5441" spans="1:12" x14ac:dyDescent="0.45">
      <c r="A5441" t="s">
        <v>2023</v>
      </c>
      <c r="B5441">
        <v>2020</v>
      </c>
      <c r="C5441" t="s">
        <v>2008</v>
      </c>
      <c r="D5441">
        <v>2.7425000000000002</v>
      </c>
      <c r="E5441">
        <v>2.5911</v>
      </c>
      <c r="F5441">
        <v>2.5585</v>
      </c>
      <c r="G5441">
        <v>2.6008</v>
      </c>
      <c r="H5441">
        <v>2.4491999999999998</v>
      </c>
      <c r="I5441">
        <v>2.4434</v>
      </c>
      <c r="J5441">
        <v>2.7425000000000002</v>
      </c>
      <c r="K5441">
        <v>2.4171999999999998</v>
      </c>
      <c r="L5441">
        <v>2.3086000000000002</v>
      </c>
    </row>
    <row r="5442" spans="1:12" x14ac:dyDescent="0.45">
      <c r="A5442" t="s">
        <v>2023</v>
      </c>
      <c r="B5442">
        <v>2020</v>
      </c>
      <c r="C5442" t="s">
        <v>2007</v>
      </c>
      <c r="D5442">
        <v>0.28239999999999998</v>
      </c>
      <c r="E5442">
        <v>0.28239999999999998</v>
      </c>
      <c r="F5442">
        <v>0.2152</v>
      </c>
      <c r="G5442">
        <v>0.27879999999999999</v>
      </c>
      <c r="H5442">
        <v>0.2152</v>
      </c>
      <c r="I5442">
        <v>0.2152</v>
      </c>
      <c r="J5442">
        <v>0.28239999999999998</v>
      </c>
      <c r="K5442">
        <v>0.2152</v>
      </c>
      <c r="L5442">
        <v>0.2152</v>
      </c>
    </row>
    <row r="5443" spans="1:12" x14ac:dyDescent="0.45">
      <c r="A5443" t="s">
        <v>2023</v>
      </c>
      <c r="B5443">
        <v>2020</v>
      </c>
      <c r="C5443" t="s">
        <v>2010</v>
      </c>
      <c r="D5443">
        <v>0.49919999999999998</v>
      </c>
      <c r="E5443">
        <v>0.49919999999999998</v>
      </c>
      <c r="F5443">
        <v>0.1885</v>
      </c>
      <c r="G5443">
        <v>0.44929999999999998</v>
      </c>
      <c r="H5443">
        <v>0.1885</v>
      </c>
      <c r="I5443">
        <v>0.1835</v>
      </c>
      <c r="J5443">
        <v>0.49919999999999998</v>
      </c>
      <c r="K5443">
        <v>0.1885</v>
      </c>
      <c r="L5443">
        <v>0.1835</v>
      </c>
    </row>
    <row r="5444" spans="1:12" x14ac:dyDescent="0.45">
      <c r="A5444" t="s">
        <v>2023</v>
      </c>
      <c r="B5444">
        <v>2020</v>
      </c>
      <c r="C5444" t="s">
        <v>2011</v>
      </c>
      <c r="D5444">
        <v>9.7900000000000001E-2</v>
      </c>
      <c r="E5444">
        <v>9.7900000000000001E-2</v>
      </c>
      <c r="F5444">
        <v>9.7900000000000001E-2</v>
      </c>
      <c r="G5444">
        <v>8.8099999999999998E-2</v>
      </c>
      <c r="H5444">
        <v>9.7900000000000001E-2</v>
      </c>
      <c r="I5444">
        <v>8.8099999999999998E-2</v>
      </c>
      <c r="J5444">
        <v>9.7900000000000001E-2</v>
      </c>
      <c r="K5444">
        <v>9.7900000000000001E-2</v>
      </c>
      <c r="L5444">
        <v>8.8099999999999998E-2</v>
      </c>
    </row>
    <row r="5445" spans="1:12" x14ac:dyDescent="0.45">
      <c r="A5445" t="s">
        <v>2023</v>
      </c>
      <c r="B5445">
        <v>2020</v>
      </c>
      <c r="C5445" t="s">
        <v>2006</v>
      </c>
      <c r="D5445">
        <v>1.6850000000000001</v>
      </c>
      <c r="E5445">
        <v>1.6850000000000001</v>
      </c>
      <c r="F5445">
        <v>1.6850000000000001</v>
      </c>
      <c r="G5445">
        <v>1.6512</v>
      </c>
      <c r="H5445">
        <v>1.6850000000000001</v>
      </c>
      <c r="I5445">
        <v>1.6512</v>
      </c>
      <c r="J5445">
        <v>1.6850000000000001</v>
      </c>
      <c r="K5445">
        <v>1.6850000000000001</v>
      </c>
      <c r="L5445">
        <v>1.6512</v>
      </c>
    </row>
    <row r="5446" spans="1:12" x14ac:dyDescent="0.45">
      <c r="A5446" t="s">
        <v>2023</v>
      </c>
      <c r="B5446">
        <v>2020</v>
      </c>
      <c r="C5446" t="s">
        <v>2009</v>
      </c>
      <c r="D5446">
        <v>2.9119999999999999</v>
      </c>
      <c r="E5446">
        <v>2.9119999999999999</v>
      </c>
      <c r="F5446">
        <v>2.9119999999999999</v>
      </c>
      <c r="G5446">
        <v>2.8033000000000001</v>
      </c>
      <c r="H5446">
        <v>2.9119999999999999</v>
      </c>
      <c r="I5446">
        <v>2.8033000000000001</v>
      </c>
      <c r="J5446">
        <v>2.9119999999999999</v>
      </c>
      <c r="K5446">
        <v>2.9119999999999999</v>
      </c>
      <c r="L5446">
        <v>2.8033000000000001</v>
      </c>
    </row>
    <row r="5447" spans="1:12" x14ac:dyDescent="0.45">
      <c r="A5447" t="s">
        <v>2023</v>
      </c>
      <c r="B5447">
        <v>2020</v>
      </c>
      <c r="C5447" t="s">
        <v>2005</v>
      </c>
      <c r="D5447">
        <v>8.2189999999999994</v>
      </c>
      <c r="E5447">
        <v>8.0676000000000005</v>
      </c>
      <c r="F5447">
        <v>7.6570999999999998</v>
      </c>
      <c r="G5447">
        <v>7.8715999999999999</v>
      </c>
      <c r="H5447">
        <v>7.5477999999999996</v>
      </c>
      <c r="I5447">
        <v>7.3846999999999996</v>
      </c>
      <c r="J5447">
        <v>8.2189999999999994</v>
      </c>
      <c r="K5447">
        <v>7.5157999999999996</v>
      </c>
      <c r="L5447">
        <v>7.2499000000000002</v>
      </c>
    </row>
    <row r="5448" spans="1:12" x14ac:dyDescent="0.45">
      <c r="A5448" t="s">
        <v>2024</v>
      </c>
      <c r="B5448">
        <v>2020</v>
      </c>
      <c r="C5448" t="s">
        <v>2008</v>
      </c>
      <c r="D5448">
        <v>1.373</v>
      </c>
      <c r="E5448">
        <v>1.2971999999999999</v>
      </c>
      <c r="F5448">
        <v>1.2808999999999999</v>
      </c>
      <c r="G5448">
        <v>1.3021</v>
      </c>
      <c r="H5448">
        <v>1.2262</v>
      </c>
      <c r="I5448">
        <v>1.2233000000000001</v>
      </c>
      <c r="J5448">
        <v>1.373</v>
      </c>
      <c r="K5448">
        <v>1.2101999999999999</v>
      </c>
      <c r="L5448">
        <v>1.1557999999999999</v>
      </c>
    </row>
    <row r="5449" spans="1:12" x14ac:dyDescent="0.45">
      <c r="A5449" t="s">
        <v>2024</v>
      </c>
      <c r="B5449">
        <v>2020</v>
      </c>
      <c r="C5449" t="s">
        <v>2011</v>
      </c>
      <c r="D5449">
        <v>4.9000000000000002E-2</v>
      </c>
      <c r="E5449">
        <v>4.9000000000000002E-2</v>
      </c>
      <c r="F5449">
        <v>4.9000000000000002E-2</v>
      </c>
      <c r="G5449">
        <v>4.41E-2</v>
      </c>
      <c r="H5449">
        <v>4.9000000000000002E-2</v>
      </c>
      <c r="I5449">
        <v>4.41E-2</v>
      </c>
      <c r="J5449">
        <v>4.9000000000000002E-2</v>
      </c>
      <c r="K5449">
        <v>4.9000000000000002E-2</v>
      </c>
      <c r="L5449">
        <v>4.41E-2</v>
      </c>
    </row>
    <row r="5450" spans="1:12" x14ac:dyDescent="0.45">
      <c r="A5450" t="s">
        <v>2024</v>
      </c>
      <c r="B5450">
        <v>2020</v>
      </c>
      <c r="C5450" t="s">
        <v>2005</v>
      </c>
      <c r="D5450">
        <v>4.4413999999999998</v>
      </c>
      <c r="E5450">
        <v>4.3655999999999997</v>
      </c>
      <c r="F5450">
        <v>4.1600999999999999</v>
      </c>
      <c r="G5450">
        <v>4.2652999999999999</v>
      </c>
      <c r="H5450">
        <v>4.1052999999999997</v>
      </c>
      <c r="I5450">
        <v>4.0216000000000003</v>
      </c>
      <c r="J5450">
        <v>4.4413999999999998</v>
      </c>
      <c r="K5450">
        <v>4.0892999999999997</v>
      </c>
      <c r="L5450">
        <v>3.9540999999999999</v>
      </c>
    </row>
    <row r="5451" spans="1:12" x14ac:dyDescent="0.45">
      <c r="A5451" t="s">
        <v>2024</v>
      </c>
      <c r="B5451">
        <v>2020</v>
      </c>
      <c r="C5451" t="s">
        <v>2006</v>
      </c>
      <c r="D5451">
        <v>1.1039000000000001</v>
      </c>
      <c r="E5451">
        <v>1.1039000000000001</v>
      </c>
      <c r="F5451">
        <v>1.1039000000000001</v>
      </c>
      <c r="G5451">
        <v>1.087</v>
      </c>
      <c r="H5451">
        <v>1.1039000000000001</v>
      </c>
      <c r="I5451">
        <v>1.087</v>
      </c>
      <c r="J5451">
        <v>1.1039000000000001</v>
      </c>
      <c r="K5451">
        <v>1.1039000000000001</v>
      </c>
      <c r="L5451">
        <v>1.087</v>
      </c>
    </row>
    <row r="5452" spans="1:12" x14ac:dyDescent="0.45">
      <c r="A5452" t="s">
        <v>2024</v>
      </c>
      <c r="B5452">
        <v>2020</v>
      </c>
      <c r="C5452" t="s">
        <v>2007</v>
      </c>
      <c r="D5452">
        <v>0.1414</v>
      </c>
      <c r="E5452">
        <v>0.1414</v>
      </c>
      <c r="F5452">
        <v>0.1077</v>
      </c>
      <c r="G5452">
        <v>0.1396</v>
      </c>
      <c r="H5452">
        <v>0.1077</v>
      </c>
      <c r="I5452">
        <v>0.1077</v>
      </c>
      <c r="J5452">
        <v>0.1414</v>
      </c>
      <c r="K5452">
        <v>0.1077</v>
      </c>
      <c r="L5452">
        <v>0.1077</v>
      </c>
    </row>
    <row r="5453" spans="1:12" x14ac:dyDescent="0.45">
      <c r="A5453" t="s">
        <v>2024</v>
      </c>
      <c r="B5453">
        <v>2020</v>
      </c>
      <c r="C5453" t="s">
        <v>2010</v>
      </c>
      <c r="D5453">
        <v>0.24990000000000001</v>
      </c>
      <c r="E5453">
        <v>0.24990000000000001</v>
      </c>
      <c r="F5453">
        <v>9.4399999999999998E-2</v>
      </c>
      <c r="G5453">
        <v>0.22489999999999999</v>
      </c>
      <c r="H5453">
        <v>9.4399999999999998E-2</v>
      </c>
      <c r="I5453">
        <v>9.1800000000000007E-2</v>
      </c>
      <c r="J5453">
        <v>0.24990000000000001</v>
      </c>
      <c r="K5453">
        <v>9.4399999999999998E-2</v>
      </c>
      <c r="L5453">
        <v>9.1800000000000007E-2</v>
      </c>
    </row>
    <row r="5454" spans="1:12" x14ac:dyDescent="0.45">
      <c r="A5454" t="s">
        <v>2024</v>
      </c>
      <c r="B5454">
        <v>2020</v>
      </c>
      <c r="C5454" t="s">
        <v>2009</v>
      </c>
      <c r="D5454">
        <v>1.5241</v>
      </c>
      <c r="E5454">
        <v>1.5241</v>
      </c>
      <c r="F5454">
        <v>1.5241</v>
      </c>
      <c r="G5454">
        <v>1.4676</v>
      </c>
      <c r="H5454">
        <v>1.5241</v>
      </c>
      <c r="I5454">
        <v>1.4676</v>
      </c>
      <c r="J5454">
        <v>1.5241</v>
      </c>
      <c r="K5454">
        <v>1.5241</v>
      </c>
      <c r="L5454">
        <v>1.4676</v>
      </c>
    </row>
    <row r="5455" spans="1:12" x14ac:dyDescent="0.45">
      <c r="A5455" t="s">
        <v>2025</v>
      </c>
      <c r="B5455">
        <v>2020</v>
      </c>
      <c r="C5455" t="s">
        <v>2009</v>
      </c>
      <c r="D5455">
        <v>0.7157</v>
      </c>
      <c r="E5455">
        <v>0.7157</v>
      </c>
      <c r="F5455">
        <v>0.7157</v>
      </c>
      <c r="G5455">
        <v>0.68930000000000002</v>
      </c>
      <c r="H5455">
        <v>0.7157</v>
      </c>
      <c r="I5455">
        <v>0.68930000000000002</v>
      </c>
      <c r="J5455">
        <v>0.7157</v>
      </c>
      <c r="K5455">
        <v>0.7157</v>
      </c>
      <c r="L5455">
        <v>0.68930000000000002</v>
      </c>
    </row>
    <row r="5456" spans="1:12" x14ac:dyDescent="0.45">
      <c r="A5456" t="s">
        <v>2025</v>
      </c>
      <c r="B5456">
        <v>2020</v>
      </c>
      <c r="C5456" t="s">
        <v>2005</v>
      </c>
      <c r="D5456">
        <v>2.0034000000000001</v>
      </c>
      <c r="E5456">
        <v>1.9688000000000001</v>
      </c>
      <c r="F5456">
        <v>1.8752</v>
      </c>
      <c r="G5456">
        <v>1.9225000000000001</v>
      </c>
      <c r="H5456">
        <v>1.8502000000000001</v>
      </c>
      <c r="I5456">
        <v>1.8113999999999999</v>
      </c>
      <c r="J5456">
        <v>2.0034000000000001</v>
      </c>
      <c r="K5456">
        <v>1.8429</v>
      </c>
      <c r="L5456">
        <v>1.7806</v>
      </c>
    </row>
    <row r="5457" spans="1:12" x14ac:dyDescent="0.45">
      <c r="A5457" t="s">
        <v>2025</v>
      </c>
      <c r="B5457">
        <v>2020</v>
      </c>
      <c r="C5457" t="s">
        <v>2010</v>
      </c>
      <c r="D5457">
        <v>0.1139</v>
      </c>
      <c r="E5457">
        <v>0.1139</v>
      </c>
      <c r="F5457">
        <v>4.2999999999999997E-2</v>
      </c>
      <c r="G5457">
        <v>0.10249999999999999</v>
      </c>
      <c r="H5457">
        <v>4.2999999999999997E-2</v>
      </c>
      <c r="I5457">
        <v>4.19E-2</v>
      </c>
      <c r="J5457">
        <v>0.1139</v>
      </c>
      <c r="K5457">
        <v>4.2999999999999997E-2</v>
      </c>
      <c r="L5457">
        <v>4.19E-2</v>
      </c>
    </row>
    <row r="5458" spans="1:12" x14ac:dyDescent="0.45">
      <c r="A5458" t="s">
        <v>2025</v>
      </c>
      <c r="B5458">
        <v>2020</v>
      </c>
      <c r="C5458" t="s">
        <v>2006</v>
      </c>
      <c r="D5458">
        <v>0.46110000000000001</v>
      </c>
      <c r="E5458">
        <v>0.46110000000000001</v>
      </c>
      <c r="F5458">
        <v>0.46110000000000001</v>
      </c>
      <c r="G5458">
        <v>0.45340000000000003</v>
      </c>
      <c r="H5458">
        <v>0.46110000000000001</v>
      </c>
      <c r="I5458">
        <v>0.45340000000000003</v>
      </c>
      <c r="J5458">
        <v>0.46110000000000001</v>
      </c>
      <c r="K5458">
        <v>0.46110000000000001</v>
      </c>
      <c r="L5458">
        <v>0.45340000000000003</v>
      </c>
    </row>
    <row r="5459" spans="1:12" x14ac:dyDescent="0.45">
      <c r="A5459" t="s">
        <v>2025</v>
      </c>
      <c r="B5459">
        <v>2020</v>
      </c>
      <c r="C5459" t="s">
        <v>2011</v>
      </c>
      <c r="D5459">
        <v>2.23E-2</v>
      </c>
      <c r="E5459">
        <v>2.23E-2</v>
      </c>
      <c r="F5459">
        <v>2.23E-2</v>
      </c>
      <c r="G5459">
        <v>2.01E-2</v>
      </c>
      <c r="H5459">
        <v>2.23E-2</v>
      </c>
      <c r="I5459">
        <v>2.01E-2</v>
      </c>
      <c r="J5459">
        <v>2.23E-2</v>
      </c>
      <c r="K5459">
        <v>2.23E-2</v>
      </c>
      <c r="L5459">
        <v>2.01E-2</v>
      </c>
    </row>
    <row r="5460" spans="1:12" x14ac:dyDescent="0.45">
      <c r="A5460" t="s">
        <v>2025</v>
      </c>
      <c r="B5460">
        <v>2020</v>
      </c>
      <c r="C5460" t="s">
        <v>2008</v>
      </c>
      <c r="D5460">
        <v>0.62580000000000002</v>
      </c>
      <c r="E5460">
        <v>0.59130000000000005</v>
      </c>
      <c r="F5460">
        <v>0.58379999999999999</v>
      </c>
      <c r="G5460">
        <v>0.59350000000000003</v>
      </c>
      <c r="H5460">
        <v>0.55889999999999995</v>
      </c>
      <c r="I5460">
        <v>0.55759999999999998</v>
      </c>
      <c r="J5460">
        <v>0.62580000000000002</v>
      </c>
      <c r="K5460">
        <v>0.55159999999999998</v>
      </c>
      <c r="L5460">
        <v>0.52680000000000005</v>
      </c>
    </row>
    <row r="5461" spans="1:12" x14ac:dyDescent="0.45">
      <c r="A5461" t="s">
        <v>2025</v>
      </c>
      <c r="B5461">
        <v>2020</v>
      </c>
      <c r="C5461" t="s">
        <v>2007</v>
      </c>
      <c r="D5461">
        <v>6.4399999999999999E-2</v>
      </c>
      <c r="E5461">
        <v>6.4399999999999999E-2</v>
      </c>
      <c r="F5461">
        <v>4.9099999999999998E-2</v>
      </c>
      <c r="G5461">
        <v>6.3600000000000004E-2</v>
      </c>
      <c r="H5461">
        <v>4.9099999999999998E-2</v>
      </c>
      <c r="I5461">
        <v>4.9099999999999998E-2</v>
      </c>
      <c r="J5461">
        <v>6.4399999999999999E-2</v>
      </c>
      <c r="K5461">
        <v>4.9099999999999998E-2</v>
      </c>
      <c r="L5461">
        <v>4.9099999999999998E-2</v>
      </c>
    </row>
    <row r="5462" spans="1:12" x14ac:dyDescent="0.45">
      <c r="A5462" t="s">
        <v>2026</v>
      </c>
      <c r="B5462">
        <v>2020</v>
      </c>
      <c r="C5462" t="s">
        <v>2009</v>
      </c>
      <c r="D5462">
        <v>0.66869999999999996</v>
      </c>
      <c r="E5462">
        <v>0.66869999999999996</v>
      </c>
      <c r="F5462">
        <v>0.66869999999999996</v>
      </c>
      <c r="G5462">
        <v>0.64400000000000002</v>
      </c>
      <c r="H5462">
        <v>0.66869999999999996</v>
      </c>
      <c r="I5462">
        <v>0.64400000000000002</v>
      </c>
      <c r="J5462">
        <v>0.66869999999999996</v>
      </c>
      <c r="K5462">
        <v>0.66869999999999996</v>
      </c>
      <c r="L5462">
        <v>0.64400000000000002</v>
      </c>
    </row>
    <row r="5463" spans="1:12" x14ac:dyDescent="0.45">
      <c r="A5463" t="s">
        <v>2026</v>
      </c>
      <c r="B5463">
        <v>2020</v>
      </c>
      <c r="C5463" t="s">
        <v>2011</v>
      </c>
      <c r="D5463">
        <v>2.1399999999999999E-2</v>
      </c>
      <c r="E5463">
        <v>2.1399999999999999E-2</v>
      </c>
      <c r="F5463">
        <v>2.1399999999999999E-2</v>
      </c>
      <c r="G5463">
        <v>1.9199999999999998E-2</v>
      </c>
      <c r="H5463">
        <v>2.1399999999999999E-2</v>
      </c>
      <c r="I5463">
        <v>1.9199999999999998E-2</v>
      </c>
      <c r="J5463">
        <v>2.1399999999999999E-2</v>
      </c>
      <c r="K5463">
        <v>2.1399999999999999E-2</v>
      </c>
      <c r="L5463">
        <v>1.9199999999999998E-2</v>
      </c>
    </row>
    <row r="5464" spans="1:12" x14ac:dyDescent="0.45">
      <c r="A5464" t="s">
        <v>2026</v>
      </c>
      <c r="B5464">
        <v>2020</v>
      </c>
      <c r="C5464" t="s">
        <v>2007</v>
      </c>
      <c r="D5464">
        <v>6.1699999999999998E-2</v>
      </c>
      <c r="E5464">
        <v>6.1699999999999998E-2</v>
      </c>
      <c r="F5464">
        <v>4.7E-2</v>
      </c>
      <c r="G5464">
        <v>6.0900000000000003E-2</v>
      </c>
      <c r="H5464">
        <v>4.7E-2</v>
      </c>
      <c r="I5464">
        <v>4.7E-2</v>
      </c>
      <c r="J5464">
        <v>6.1699999999999998E-2</v>
      </c>
      <c r="K5464">
        <v>4.7E-2</v>
      </c>
      <c r="L5464">
        <v>4.7E-2</v>
      </c>
    </row>
    <row r="5465" spans="1:12" x14ac:dyDescent="0.45">
      <c r="A5465" t="s">
        <v>2026</v>
      </c>
      <c r="B5465">
        <v>2020</v>
      </c>
      <c r="C5465" t="s">
        <v>2006</v>
      </c>
      <c r="D5465">
        <v>0.44369999999999998</v>
      </c>
      <c r="E5465">
        <v>0.44369999999999998</v>
      </c>
      <c r="F5465">
        <v>0.44369999999999998</v>
      </c>
      <c r="G5465">
        <v>0.43640000000000001</v>
      </c>
      <c r="H5465">
        <v>0.44369999999999998</v>
      </c>
      <c r="I5465">
        <v>0.43640000000000001</v>
      </c>
      <c r="J5465">
        <v>0.44369999999999998</v>
      </c>
      <c r="K5465">
        <v>0.44369999999999998</v>
      </c>
      <c r="L5465">
        <v>0.43640000000000001</v>
      </c>
    </row>
    <row r="5466" spans="1:12" x14ac:dyDescent="0.45">
      <c r="A5466" t="s">
        <v>2026</v>
      </c>
      <c r="B5466">
        <v>2020</v>
      </c>
      <c r="C5466" t="s">
        <v>2010</v>
      </c>
      <c r="D5466">
        <v>0.109</v>
      </c>
      <c r="E5466">
        <v>0.109</v>
      </c>
      <c r="F5466">
        <v>4.1200000000000001E-2</v>
      </c>
      <c r="G5466">
        <v>9.8100000000000007E-2</v>
      </c>
      <c r="H5466">
        <v>4.1200000000000001E-2</v>
      </c>
      <c r="I5466">
        <v>4.0099999999999997E-2</v>
      </c>
      <c r="J5466">
        <v>0.109</v>
      </c>
      <c r="K5466">
        <v>4.1200000000000001E-2</v>
      </c>
      <c r="L5466">
        <v>4.0099999999999997E-2</v>
      </c>
    </row>
    <row r="5467" spans="1:12" x14ac:dyDescent="0.45">
      <c r="A5467" t="s">
        <v>2026</v>
      </c>
      <c r="B5467">
        <v>2020</v>
      </c>
      <c r="C5467" t="s">
        <v>2005</v>
      </c>
      <c r="D5467">
        <v>1.9034</v>
      </c>
      <c r="E5467">
        <v>1.8703000000000001</v>
      </c>
      <c r="F5467">
        <v>1.7806999999999999</v>
      </c>
      <c r="G5467">
        <v>1.8265</v>
      </c>
      <c r="H5467">
        <v>1.7567999999999999</v>
      </c>
      <c r="I5467">
        <v>1.7202</v>
      </c>
      <c r="J5467">
        <v>1.9034</v>
      </c>
      <c r="K5467">
        <v>1.7499</v>
      </c>
      <c r="L5467">
        <v>1.6908000000000001</v>
      </c>
    </row>
    <row r="5468" spans="1:12" x14ac:dyDescent="0.45">
      <c r="A5468" t="s">
        <v>2026</v>
      </c>
      <c r="B5468">
        <v>2020</v>
      </c>
      <c r="C5468" t="s">
        <v>2008</v>
      </c>
      <c r="D5468">
        <v>0.59889999999999999</v>
      </c>
      <c r="E5468">
        <v>0.56579999999999997</v>
      </c>
      <c r="F5468">
        <v>0.55869999999999997</v>
      </c>
      <c r="G5468">
        <v>0.56789999999999996</v>
      </c>
      <c r="H5468">
        <v>0.53480000000000005</v>
      </c>
      <c r="I5468">
        <v>0.53359999999999996</v>
      </c>
      <c r="J5468">
        <v>0.59889999999999999</v>
      </c>
      <c r="K5468">
        <v>0.52790000000000004</v>
      </c>
      <c r="L5468">
        <v>0.50409999999999999</v>
      </c>
    </row>
    <row r="5469" spans="1:12" x14ac:dyDescent="0.45">
      <c r="A5469" t="s">
        <v>2027</v>
      </c>
      <c r="B5469">
        <v>2020</v>
      </c>
      <c r="C5469" t="s">
        <v>2006</v>
      </c>
      <c r="D5469">
        <v>0.70989999999999998</v>
      </c>
      <c r="E5469">
        <v>0.70989999999999998</v>
      </c>
      <c r="F5469">
        <v>0.70989999999999998</v>
      </c>
      <c r="G5469">
        <v>0.6986</v>
      </c>
      <c r="H5469">
        <v>0.70989999999999998</v>
      </c>
      <c r="I5469">
        <v>0.6986</v>
      </c>
      <c r="J5469">
        <v>0.70989999999999998</v>
      </c>
      <c r="K5469">
        <v>0.70989999999999998</v>
      </c>
      <c r="L5469">
        <v>0.6986</v>
      </c>
    </row>
    <row r="5470" spans="1:12" x14ac:dyDescent="0.45">
      <c r="A5470" t="s">
        <v>2027</v>
      </c>
      <c r="B5470">
        <v>2020</v>
      </c>
      <c r="C5470" t="s">
        <v>2009</v>
      </c>
      <c r="D5470">
        <v>1.0673999999999999</v>
      </c>
      <c r="E5470">
        <v>1.0673999999999999</v>
      </c>
      <c r="F5470">
        <v>1.0673999999999999</v>
      </c>
      <c r="G5470">
        <v>1.0286</v>
      </c>
      <c r="H5470">
        <v>1.0673999999999999</v>
      </c>
      <c r="I5470">
        <v>1.0286</v>
      </c>
      <c r="J5470">
        <v>1.0673999999999999</v>
      </c>
      <c r="K5470">
        <v>1.0673999999999999</v>
      </c>
      <c r="L5470">
        <v>1.0286</v>
      </c>
    </row>
    <row r="5471" spans="1:12" x14ac:dyDescent="0.45">
      <c r="A5471" t="s">
        <v>2027</v>
      </c>
      <c r="B5471">
        <v>2020</v>
      </c>
      <c r="C5471" t="s">
        <v>2007</v>
      </c>
      <c r="D5471">
        <v>9.4399999999999998E-2</v>
      </c>
      <c r="E5471">
        <v>9.4399999999999998E-2</v>
      </c>
      <c r="F5471">
        <v>7.1900000000000006E-2</v>
      </c>
      <c r="G5471">
        <v>9.3200000000000005E-2</v>
      </c>
      <c r="H5471">
        <v>7.1900000000000006E-2</v>
      </c>
      <c r="I5471">
        <v>7.1900000000000006E-2</v>
      </c>
      <c r="J5471">
        <v>9.4399999999999998E-2</v>
      </c>
      <c r="K5471">
        <v>7.1900000000000006E-2</v>
      </c>
      <c r="L5471">
        <v>7.1900000000000006E-2</v>
      </c>
    </row>
    <row r="5472" spans="1:12" x14ac:dyDescent="0.45">
      <c r="A5472" t="s">
        <v>2027</v>
      </c>
      <c r="B5472">
        <v>2020</v>
      </c>
      <c r="C5472" t="s">
        <v>2011</v>
      </c>
      <c r="D5472">
        <v>3.27E-2</v>
      </c>
      <c r="E5472">
        <v>3.27E-2</v>
      </c>
      <c r="F5472">
        <v>3.27E-2</v>
      </c>
      <c r="G5472">
        <v>2.9499999999999998E-2</v>
      </c>
      <c r="H5472">
        <v>3.27E-2</v>
      </c>
      <c r="I5472">
        <v>2.9499999999999998E-2</v>
      </c>
      <c r="J5472">
        <v>3.27E-2</v>
      </c>
      <c r="K5472">
        <v>3.27E-2</v>
      </c>
      <c r="L5472">
        <v>2.9499999999999998E-2</v>
      </c>
    </row>
    <row r="5473" spans="1:12" x14ac:dyDescent="0.45">
      <c r="A5473" t="s">
        <v>2027</v>
      </c>
      <c r="B5473">
        <v>2020</v>
      </c>
      <c r="C5473" t="s">
        <v>2010</v>
      </c>
      <c r="D5473">
        <v>0.16689999999999999</v>
      </c>
      <c r="E5473">
        <v>0.16689999999999999</v>
      </c>
      <c r="F5473">
        <v>6.3E-2</v>
      </c>
      <c r="G5473">
        <v>0.1502</v>
      </c>
      <c r="H5473">
        <v>6.3E-2</v>
      </c>
      <c r="I5473">
        <v>6.13E-2</v>
      </c>
      <c r="J5473">
        <v>0.16689999999999999</v>
      </c>
      <c r="K5473">
        <v>6.3E-2</v>
      </c>
      <c r="L5473">
        <v>6.13E-2</v>
      </c>
    </row>
    <row r="5474" spans="1:12" x14ac:dyDescent="0.45">
      <c r="A5474" t="s">
        <v>2027</v>
      </c>
      <c r="B5474">
        <v>2020</v>
      </c>
      <c r="C5474" t="s">
        <v>2008</v>
      </c>
      <c r="D5474">
        <v>0.91669999999999996</v>
      </c>
      <c r="E5474">
        <v>0.86609999999999998</v>
      </c>
      <c r="F5474">
        <v>0.85519999999999996</v>
      </c>
      <c r="G5474">
        <v>0.86929999999999996</v>
      </c>
      <c r="H5474">
        <v>0.81859999999999999</v>
      </c>
      <c r="I5474">
        <v>0.81669999999999998</v>
      </c>
      <c r="J5474">
        <v>0.91669999999999996</v>
      </c>
      <c r="K5474">
        <v>0.80800000000000005</v>
      </c>
      <c r="L5474">
        <v>0.77170000000000005</v>
      </c>
    </row>
    <row r="5475" spans="1:12" x14ac:dyDescent="0.45">
      <c r="A5475" t="s">
        <v>2027</v>
      </c>
      <c r="B5475">
        <v>2020</v>
      </c>
      <c r="C5475" t="s">
        <v>2005</v>
      </c>
      <c r="D5475">
        <v>2.9878999999999998</v>
      </c>
      <c r="E5475">
        <v>2.9373</v>
      </c>
      <c r="F5475">
        <v>2.8001</v>
      </c>
      <c r="G5475">
        <v>2.8693</v>
      </c>
      <c r="H5475">
        <v>2.7635000000000001</v>
      </c>
      <c r="I5475">
        <v>2.7065999999999999</v>
      </c>
      <c r="J5475">
        <v>2.9878999999999998</v>
      </c>
      <c r="K5475">
        <v>2.7528000000000001</v>
      </c>
      <c r="L5475">
        <v>2.6616</v>
      </c>
    </row>
    <row r="5476" spans="1:12" x14ac:dyDescent="0.45">
      <c r="A5476" t="s">
        <v>2028</v>
      </c>
      <c r="B5476">
        <v>2020</v>
      </c>
      <c r="C5476" t="s">
        <v>2008</v>
      </c>
      <c r="D5476">
        <v>0.9778</v>
      </c>
      <c r="E5476">
        <v>0.92379999999999995</v>
      </c>
      <c r="F5476">
        <v>0.91220000000000001</v>
      </c>
      <c r="G5476">
        <v>0.92720000000000002</v>
      </c>
      <c r="H5476">
        <v>0.87319999999999998</v>
      </c>
      <c r="I5476">
        <v>0.87109999999999999</v>
      </c>
      <c r="J5476">
        <v>0.9778</v>
      </c>
      <c r="K5476">
        <v>0.86180000000000001</v>
      </c>
      <c r="L5476">
        <v>0.82310000000000005</v>
      </c>
    </row>
    <row r="5477" spans="1:12" x14ac:dyDescent="0.45">
      <c r="A5477" t="s">
        <v>2028</v>
      </c>
      <c r="B5477">
        <v>2020</v>
      </c>
      <c r="C5477" t="s">
        <v>2007</v>
      </c>
      <c r="D5477">
        <v>0.1007</v>
      </c>
      <c r="E5477">
        <v>0.1007</v>
      </c>
      <c r="F5477">
        <v>7.6700000000000004E-2</v>
      </c>
      <c r="G5477">
        <v>9.9400000000000002E-2</v>
      </c>
      <c r="H5477">
        <v>7.6700000000000004E-2</v>
      </c>
      <c r="I5477">
        <v>7.6700000000000004E-2</v>
      </c>
      <c r="J5477">
        <v>0.1007</v>
      </c>
      <c r="K5477">
        <v>7.6700000000000004E-2</v>
      </c>
      <c r="L5477">
        <v>7.6700000000000004E-2</v>
      </c>
    </row>
    <row r="5478" spans="1:12" x14ac:dyDescent="0.45">
      <c r="A5478" t="s">
        <v>2028</v>
      </c>
      <c r="B5478">
        <v>2020</v>
      </c>
      <c r="C5478" t="s">
        <v>2009</v>
      </c>
      <c r="D5478">
        <v>1.1174999999999999</v>
      </c>
      <c r="E5478">
        <v>1.1174999999999999</v>
      </c>
      <c r="F5478">
        <v>1.1174999999999999</v>
      </c>
      <c r="G5478">
        <v>1.0769</v>
      </c>
      <c r="H5478">
        <v>1.1174999999999999</v>
      </c>
      <c r="I5478">
        <v>1.0769</v>
      </c>
      <c r="J5478">
        <v>1.1174999999999999</v>
      </c>
      <c r="K5478">
        <v>1.1174999999999999</v>
      </c>
      <c r="L5478">
        <v>1.0769</v>
      </c>
    </row>
    <row r="5479" spans="1:12" x14ac:dyDescent="0.45">
      <c r="A5479" t="s">
        <v>2028</v>
      </c>
      <c r="B5479">
        <v>2020</v>
      </c>
      <c r="C5479" t="s">
        <v>2006</v>
      </c>
      <c r="D5479">
        <v>0.69830000000000003</v>
      </c>
      <c r="E5479">
        <v>0.69830000000000003</v>
      </c>
      <c r="F5479">
        <v>0.69830000000000003</v>
      </c>
      <c r="G5479">
        <v>0.68630000000000002</v>
      </c>
      <c r="H5479">
        <v>0.69830000000000003</v>
      </c>
      <c r="I5479">
        <v>0.68630000000000002</v>
      </c>
      <c r="J5479">
        <v>0.69830000000000003</v>
      </c>
      <c r="K5479">
        <v>0.69830000000000003</v>
      </c>
      <c r="L5479">
        <v>0.68630000000000002</v>
      </c>
    </row>
    <row r="5480" spans="1:12" x14ac:dyDescent="0.45">
      <c r="A5480" t="s">
        <v>2028</v>
      </c>
      <c r="B5480">
        <v>2020</v>
      </c>
      <c r="C5480" t="s">
        <v>2005</v>
      </c>
      <c r="D5480">
        <v>3.1072000000000002</v>
      </c>
      <c r="E5480">
        <v>3.0531999999999999</v>
      </c>
      <c r="F5480">
        <v>2.9068999999999998</v>
      </c>
      <c r="G5480">
        <v>2.9813999999999998</v>
      </c>
      <c r="H5480">
        <v>2.8679000000000001</v>
      </c>
      <c r="I5480">
        <v>2.8077999999999999</v>
      </c>
      <c r="J5480">
        <v>3.1072000000000002</v>
      </c>
      <c r="K5480">
        <v>2.8565</v>
      </c>
      <c r="L5480">
        <v>2.7597</v>
      </c>
    </row>
    <row r="5481" spans="1:12" x14ac:dyDescent="0.45">
      <c r="A5481" t="s">
        <v>2028</v>
      </c>
      <c r="B5481">
        <v>2020</v>
      </c>
      <c r="C5481" t="s">
        <v>2010</v>
      </c>
      <c r="D5481">
        <v>0.17799999999999999</v>
      </c>
      <c r="E5481">
        <v>0.17799999999999999</v>
      </c>
      <c r="F5481">
        <v>6.7199999999999996E-2</v>
      </c>
      <c r="G5481">
        <v>0.16020000000000001</v>
      </c>
      <c r="H5481">
        <v>6.7199999999999996E-2</v>
      </c>
      <c r="I5481">
        <v>6.54E-2</v>
      </c>
      <c r="J5481">
        <v>0.17799999999999999</v>
      </c>
      <c r="K5481">
        <v>6.7199999999999996E-2</v>
      </c>
      <c r="L5481">
        <v>6.54E-2</v>
      </c>
    </row>
    <row r="5482" spans="1:12" x14ac:dyDescent="0.45">
      <c r="A5482" t="s">
        <v>2028</v>
      </c>
      <c r="B5482">
        <v>2020</v>
      </c>
      <c r="C5482" t="s">
        <v>2011</v>
      </c>
      <c r="D5482">
        <v>3.49E-2</v>
      </c>
      <c r="E5482">
        <v>3.49E-2</v>
      </c>
      <c r="F5482">
        <v>3.49E-2</v>
      </c>
      <c r="G5482">
        <v>3.1399999999999997E-2</v>
      </c>
      <c r="H5482">
        <v>3.49E-2</v>
      </c>
      <c r="I5482">
        <v>3.1399999999999997E-2</v>
      </c>
      <c r="J5482">
        <v>3.49E-2</v>
      </c>
      <c r="K5482">
        <v>3.49E-2</v>
      </c>
      <c r="L5482">
        <v>3.1399999999999997E-2</v>
      </c>
    </row>
    <row r="5483" spans="1:12" x14ac:dyDescent="0.45">
      <c r="A5483" t="s">
        <v>2029</v>
      </c>
      <c r="B5483">
        <v>2020</v>
      </c>
      <c r="C5483" t="s">
        <v>2009</v>
      </c>
      <c r="D5483">
        <v>0.30009999999999998</v>
      </c>
      <c r="E5483">
        <v>0.30009999999999998</v>
      </c>
      <c r="F5483">
        <v>0.30009999999999998</v>
      </c>
      <c r="G5483">
        <v>0.28970000000000001</v>
      </c>
      <c r="H5483">
        <v>0.30009999999999998</v>
      </c>
      <c r="I5483">
        <v>0.28970000000000001</v>
      </c>
      <c r="J5483">
        <v>0.30009999999999998</v>
      </c>
      <c r="K5483">
        <v>0.30009999999999998</v>
      </c>
      <c r="L5483">
        <v>0.28970000000000001</v>
      </c>
    </row>
    <row r="5484" spans="1:12" x14ac:dyDescent="0.45">
      <c r="A5484" t="s">
        <v>2029</v>
      </c>
      <c r="B5484">
        <v>2020</v>
      </c>
      <c r="C5484" t="s">
        <v>2008</v>
      </c>
      <c r="D5484">
        <v>0.29189999999999999</v>
      </c>
      <c r="E5484">
        <v>0.2757</v>
      </c>
      <c r="F5484">
        <v>0.27229999999999999</v>
      </c>
      <c r="G5484">
        <v>0.27679999999999999</v>
      </c>
      <c r="H5484">
        <v>0.2606</v>
      </c>
      <c r="I5484">
        <v>0.26</v>
      </c>
      <c r="J5484">
        <v>0.29189999999999999</v>
      </c>
      <c r="K5484">
        <v>0.25719999999999998</v>
      </c>
      <c r="L5484">
        <v>0.2457</v>
      </c>
    </row>
    <row r="5485" spans="1:12" x14ac:dyDescent="0.45">
      <c r="A5485" t="s">
        <v>2029</v>
      </c>
      <c r="B5485">
        <v>2020</v>
      </c>
      <c r="C5485" t="s">
        <v>2006</v>
      </c>
      <c r="D5485">
        <v>0.21129999999999999</v>
      </c>
      <c r="E5485">
        <v>0.21129999999999999</v>
      </c>
      <c r="F5485">
        <v>0.21129999999999999</v>
      </c>
      <c r="G5485">
        <v>0.2077</v>
      </c>
      <c r="H5485">
        <v>0.21129999999999999</v>
      </c>
      <c r="I5485">
        <v>0.2077</v>
      </c>
      <c r="J5485">
        <v>0.21129999999999999</v>
      </c>
      <c r="K5485">
        <v>0.21129999999999999</v>
      </c>
      <c r="L5485">
        <v>0.2077</v>
      </c>
    </row>
    <row r="5486" spans="1:12" x14ac:dyDescent="0.45">
      <c r="A5486" t="s">
        <v>2029</v>
      </c>
      <c r="B5486">
        <v>2020</v>
      </c>
      <c r="C5486" t="s">
        <v>2005</v>
      </c>
      <c r="D5486">
        <v>0.89680000000000004</v>
      </c>
      <c r="E5486">
        <v>0.88070000000000004</v>
      </c>
      <c r="F5486">
        <v>0.83699999999999997</v>
      </c>
      <c r="G5486">
        <v>0.86109999999999998</v>
      </c>
      <c r="H5486">
        <v>0.82540000000000002</v>
      </c>
      <c r="I5486">
        <v>0.80930000000000002</v>
      </c>
      <c r="J5486">
        <v>0.89680000000000004</v>
      </c>
      <c r="K5486">
        <v>0.82199999999999995</v>
      </c>
      <c r="L5486">
        <v>0.79490000000000005</v>
      </c>
    </row>
    <row r="5487" spans="1:12" x14ac:dyDescent="0.45">
      <c r="A5487" t="s">
        <v>2029</v>
      </c>
      <c r="B5487">
        <v>2020</v>
      </c>
      <c r="C5487" t="s">
        <v>2007</v>
      </c>
      <c r="D5487">
        <v>3.0099999999999998E-2</v>
      </c>
      <c r="E5487">
        <v>3.0099999999999998E-2</v>
      </c>
      <c r="F5487">
        <v>2.29E-2</v>
      </c>
      <c r="G5487">
        <v>2.9700000000000001E-2</v>
      </c>
      <c r="H5487">
        <v>2.29E-2</v>
      </c>
      <c r="I5487">
        <v>2.29E-2</v>
      </c>
      <c r="J5487">
        <v>3.0099999999999998E-2</v>
      </c>
      <c r="K5487">
        <v>2.29E-2</v>
      </c>
      <c r="L5487">
        <v>2.29E-2</v>
      </c>
    </row>
    <row r="5488" spans="1:12" x14ac:dyDescent="0.45">
      <c r="A5488" t="s">
        <v>2029</v>
      </c>
      <c r="B5488">
        <v>2020</v>
      </c>
      <c r="C5488" t="s">
        <v>2011</v>
      </c>
      <c r="D5488">
        <v>1.04E-2</v>
      </c>
      <c r="E5488">
        <v>1.04E-2</v>
      </c>
      <c r="F5488">
        <v>1.04E-2</v>
      </c>
      <c r="G5488">
        <v>9.4000000000000004E-3</v>
      </c>
      <c r="H5488">
        <v>1.04E-2</v>
      </c>
      <c r="I5488">
        <v>9.4000000000000004E-3</v>
      </c>
      <c r="J5488">
        <v>1.04E-2</v>
      </c>
      <c r="K5488">
        <v>1.04E-2</v>
      </c>
      <c r="L5488">
        <v>9.4000000000000004E-3</v>
      </c>
    </row>
    <row r="5489" spans="1:12" x14ac:dyDescent="0.45">
      <c r="A5489" t="s">
        <v>2029</v>
      </c>
      <c r="B5489">
        <v>2020</v>
      </c>
      <c r="C5489" t="s">
        <v>2010</v>
      </c>
      <c r="D5489">
        <v>5.3100000000000001E-2</v>
      </c>
      <c r="E5489">
        <v>5.3100000000000001E-2</v>
      </c>
      <c r="F5489">
        <v>2.01E-2</v>
      </c>
      <c r="G5489">
        <v>4.7800000000000002E-2</v>
      </c>
      <c r="H5489">
        <v>2.01E-2</v>
      </c>
      <c r="I5489">
        <v>1.95E-2</v>
      </c>
      <c r="J5489">
        <v>5.3100000000000001E-2</v>
      </c>
      <c r="K5489">
        <v>2.01E-2</v>
      </c>
      <c r="L5489">
        <v>1.95E-2</v>
      </c>
    </row>
    <row r="5490" spans="1:12" x14ac:dyDescent="0.45">
      <c r="A5490" t="s">
        <v>2030</v>
      </c>
      <c r="B5490">
        <v>2020</v>
      </c>
      <c r="C5490" t="s">
        <v>2005</v>
      </c>
      <c r="D5490">
        <v>4.0852000000000004</v>
      </c>
      <c r="E5490">
        <v>4.0107999999999997</v>
      </c>
      <c r="F5490">
        <v>3.8094000000000001</v>
      </c>
      <c r="G5490">
        <v>3.9152999999999998</v>
      </c>
      <c r="H5490">
        <v>3.7557</v>
      </c>
      <c r="I5490">
        <v>3.6762999999999999</v>
      </c>
      <c r="J5490">
        <v>4.0852000000000004</v>
      </c>
      <c r="K5490">
        <v>3.74</v>
      </c>
      <c r="L5490">
        <v>3.6101999999999999</v>
      </c>
    </row>
    <row r="5491" spans="1:12" x14ac:dyDescent="0.45">
      <c r="A5491" t="s">
        <v>2030</v>
      </c>
      <c r="B5491">
        <v>2020</v>
      </c>
      <c r="C5491" t="s">
        <v>2010</v>
      </c>
      <c r="D5491">
        <v>0.245</v>
      </c>
      <c r="E5491">
        <v>0.245</v>
      </c>
      <c r="F5491">
        <v>9.2499999999999999E-2</v>
      </c>
      <c r="G5491">
        <v>0.2205</v>
      </c>
      <c r="H5491">
        <v>9.2499999999999999E-2</v>
      </c>
      <c r="I5491">
        <v>9.01E-2</v>
      </c>
      <c r="J5491">
        <v>0.245</v>
      </c>
      <c r="K5491">
        <v>9.2499999999999999E-2</v>
      </c>
      <c r="L5491">
        <v>9.01E-2</v>
      </c>
    </row>
    <row r="5492" spans="1:12" x14ac:dyDescent="0.45">
      <c r="A5492" t="s">
        <v>2030</v>
      </c>
      <c r="B5492">
        <v>2020</v>
      </c>
      <c r="C5492" t="s">
        <v>2009</v>
      </c>
      <c r="D5492">
        <v>1.4288000000000001</v>
      </c>
      <c r="E5492">
        <v>1.4288000000000001</v>
      </c>
      <c r="F5492">
        <v>1.4288000000000001</v>
      </c>
      <c r="G5492">
        <v>1.3762000000000001</v>
      </c>
      <c r="H5492">
        <v>1.4288000000000001</v>
      </c>
      <c r="I5492">
        <v>1.3762000000000001</v>
      </c>
      <c r="J5492">
        <v>1.4288000000000001</v>
      </c>
      <c r="K5492">
        <v>1.4288000000000001</v>
      </c>
      <c r="L5492">
        <v>1.3762000000000001</v>
      </c>
    </row>
    <row r="5493" spans="1:12" x14ac:dyDescent="0.45">
      <c r="A5493" t="s">
        <v>2030</v>
      </c>
      <c r="B5493">
        <v>2020</v>
      </c>
      <c r="C5493" t="s">
        <v>2006</v>
      </c>
      <c r="D5493">
        <v>0.87839999999999996</v>
      </c>
      <c r="E5493">
        <v>0.87839999999999996</v>
      </c>
      <c r="F5493">
        <v>0.87839999999999996</v>
      </c>
      <c r="G5493">
        <v>0.86180000000000001</v>
      </c>
      <c r="H5493">
        <v>0.87839999999999996</v>
      </c>
      <c r="I5493">
        <v>0.86180000000000001</v>
      </c>
      <c r="J5493">
        <v>0.87839999999999996</v>
      </c>
      <c r="K5493">
        <v>0.87839999999999996</v>
      </c>
      <c r="L5493">
        <v>0.86180000000000001</v>
      </c>
    </row>
    <row r="5494" spans="1:12" x14ac:dyDescent="0.45">
      <c r="A5494" t="s">
        <v>2030</v>
      </c>
      <c r="B5494">
        <v>2020</v>
      </c>
      <c r="C5494" t="s">
        <v>2011</v>
      </c>
      <c r="D5494">
        <v>4.8099999999999997E-2</v>
      </c>
      <c r="E5494">
        <v>4.8099999999999997E-2</v>
      </c>
      <c r="F5494">
        <v>4.8099999999999997E-2</v>
      </c>
      <c r="G5494">
        <v>4.3299999999999998E-2</v>
      </c>
      <c r="H5494">
        <v>4.8099999999999997E-2</v>
      </c>
      <c r="I5494">
        <v>4.3299999999999998E-2</v>
      </c>
      <c r="J5494">
        <v>4.8099999999999997E-2</v>
      </c>
      <c r="K5494">
        <v>4.8099999999999997E-2</v>
      </c>
      <c r="L5494">
        <v>4.3299999999999998E-2</v>
      </c>
    </row>
    <row r="5495" spans="1:12" x14ac:dyDescent="0.45">
      <c r="A5495" t="s">
        <v>2030</v>
      </c>
      <c r="B5495">
        <v>2020</v>
      </c>
      <c r="C5495" t="s">
        <v>2007</v>
      </c>
      <c r="D5495">
        <v>0.1386</v>
      </c>
      <c r="E5495">
        <v>0.1386</v>
      </c>
      <c r="F5495">
        <v>0.1056</v>
      </c>
      <c r="G5495">
        <v>0.13689999999999999</v>
      </c>
      <c r="H5495">
        <v>0.1056</v>
      </c>
      <c r="I5495">
        <v>0.1056</v>
      </c>
      <c r="J5495">
        <v>0.1386</v>
      </c>
      <c r="K5495">
        <v>0.1056</v>
      </c>
      <c r="L5495">
        <v>0.1056</v>
      </c>
    </row>
    <row r="5496" spans="1:12" x14ac:dyDescent="0.45">
      <c r="A5496" t="s">
        <v>2030</v>
      </c>
      <c r="B5496">
        <v>2020</v>
      </c>
      <c r="C5496" t="s">
        <v>2008</v>
      </c>
      <c r="D5496">
        <v>1.3462000000000001</v>
      </c>
      <c r="E5496">
        <v>1.2719</v>
      </c>
      <c r="F5496">
        <v>1.2559</v>
      </c>
      <c r="G5496">
        <v>1.2766999999999999</v>
      </c>
      <c r="H5496">
        <v>1.2021999999999999</v>
      </c>
      <c r="I5496">
        <v>1.1994</v>
      </c>
      <c r="J5496">
        <v>1.3462000000000001</v>
      </c>
      <c r="K5496">
        <v>1.1865000000000001</v>
      </c>
      <c r="L5496">
        <v>1.1332</v>
      </c>
    </row>
    <row r="5497" spans="1:12" x14ac:dyDescent="0.45">
      <c r="A5497" t="s">
        <v>2031</v>
      </c>
      <c r="B5497">
        <v>2020</v>
      </c>
      <c r="C5497" t="s">
        <v>2011</v>
      </c>
      <c r="D5497">
        <v>5.0700000000000002E-2</v>
      </c>
      <c r="E5497">
        <v>5.0700000000000002E-2</v>
      </c>
      <c r="F5497">
        <v>5.0700000000000002E-2</v>
      </c>
      <c r="G5497">
        <v>4.5600000000000002E-2</v>
      </c>
      <c r="H5497">
        <v>5.0700000000000002E-2</v>
      </c>
      <c r="I5497">
        <v>4.5600000000000002E-2</v>
      </c>
      <c r="J5497">
        <v>5.0700000000000002E-2</v>
      </c>
      <c r="K5497">
        <v>5.0700000000000002E-2</v>
      </c>
      <c r="L5497">
        <v>4.5600000000000002E-2</v>
      </c>
    </row>
    <row r="5498" spans="1:12" x14ac:dyDescent="0.45">
      <c r="A5498" t="s">
        <v>2031</v>
      </c>
      <c r="B5498">
        <v>2020</v>
      </c>
      <c r="C5498" t="s">
        <v>2005</v>
      </c>
      <c r="D5498">
        <v>4.0444000000000004</v>
      </c>
      <c r="E5498">
        <v>3.9660000000000002</v>
      </c>
      <c r="F5498">
        <v>3.7534000000000001</v>
      </c>
      <c r="G5498">
        <v>3.8746999999999998</v>
      </c>
      <c r="H5498">
        <v>3.6968000000000001</v>
      </c>
      <c r="I5498">
        <v>3.6225999999999998</v>
      </c>
      <c r="J5498">
        <v>4.0444000000000004</v>
      </c>
      <c r="K5498">
        <v>3.6802000000000001</v>
      </c>
      <c r="L5498">
        <v>3.5528</v>
      </c>
    </row>
    <row r="5499" spans="1:12" x14ac:dyDescent="0.45">
      <c r="A5499" t="s">
        <v>2031</v>
      </c>
      <c r="B5499">
        <v>2020</v>
      </c>
      <c r="C5499" t="s">
        <v>2007</v>
      </c>
      <c r="D5499">
        <v>0.14630000000000001</v>
      </c>
      <c r="E5499">
        <v>0.14630000000000001</v>
      </c>
      <c r="F5499">
        <v>0.1115</v>
      </c>
      <c r="G5499">
        <v>0.1444</v>
      </c>
      <c r="H5499">
        <v>0.1115</v>
      </c>
      <c r="I5499">
        <v>0.1115</v>
      </c>
      <c r="J5499">
        <v>0.14630000000000001</v>
      </c>
      <c r="K5499">
        <v>0.1115</v>
      </c>
      <c r="L5499">
        <v>0.1115</v>
      </c>
    </row>
    <row r="5500" spans="1:12" x14ac:dyDescent="0.45">
      <c r="A5500" t="s">
        <v>2031</v>
      </c>
      <c r="B5500">
        <v>2020</v>
      </c>
      <c r="C5500" t="s">
        <v>2009</v>
      </c>
      <c r="D5500">
        <v>1.2977000000000001</v>
      </c>
      <c r="E5500">
        <v>1.2977000000000001</v>
      </c>
      <c r="F5500">
        <v>1.2977000000000001</v>
      </c>
      <c r="G5500">
        <v>1.2517</v>
      </c>
      <c r="H5500">
        <v>1.2977000000000001</v>
      </c>
      <c r="I5500">
        <v>1.2517</v>
      </c>
      <c r="J5500">
        <v>1.2977000000000001</v>
      </c>
      <c r="K5500">
        <v>1.2977000000000001</v>
      </c>
      <c r="L5500">
        <v>1.2517</v>
      </c>
    </row>
    <row r="5501" spans="1:12" x14ac:dyDescent="0.45">
      <c r="A5501" t="s">
        <v>2031</v>
      </c>
      <c r="B5501">
        <v>2020</v>
      </c>
      <c r="C5501" t="s">
        <v>2008</v>
      </c>
      <c r="D5501">
        <v>1.4204000000000001</v>
      </c>
      <c r="E5501">
        <v>1.3420000000000001</v>
      </c>
      <c r="F5501">
        <v>1.3250999999999999</v>
      </c>
      <c r="G5501">
        <v>1.347</v>
      </c>
      <c r="H5501">
        <v>1.2685</v>
      </c>
      <c r="I5501">
        <v>1.2655000000000001</v>
      </c>
      <c r="J5501">
        <v>1.4204000000000001</v>
      </c>
      <c r="K5501">
        <v>1.2519</v>
      </c>
      <c r="L5501">
        <v>1.1957</v>
      </c>
    </row>
    <row r="5502" spans="1:12" x14ac:dyDescent="0.45">
      <c r="A5502" t="s">
        <v>2031</v>
      </c>
      <c r="B5502">
        <v>2020</v>
      </c>
      <c r="C5502" t="s">
        <v>2010</v>
      </c>
      <c r="D5502">
        <v>0.25850000000000001</v>
      </c>
      <c r="E5502">
        <v>0.25850000000000001</v>
      </c>
      <c r="F5502">
        <v>9.7600000000000006E-2</v>
      </c>
      <c r="G5502">
        <v>0.23269999999999999</v>
      </c>
      <c r="H5502">
        <v>9.7600000000000006E-2</v>
      </c>
      <c r="I5502">
        <v>9.5000000000000001E-2</v>
      </c>
      <c r="J5502">
        <v>0.25850000000000001</v>
      </c>
      <c r="K5502">
        <v>9.7600000000000006E-2</v>
      </c>
      <c r="L5502">
        <v>9.5000000000000001E-2</v>
      </c>
    </row>
    <row r="5503" spans="1:12" x14ac:dyDescent="0.45">
      <c r="A5503" t="s">
        <v>2031</v>
      </c>
      <c r="B5503">
        <v>2020</v>
      </c>
      <c r="C5503" t="s">
        <v>2006</v>
      </c>
      <c r="D5503">
        <v>0.87080000000000002</v>
      </c>
      <c r="E5503">
        <v>0.87080000000000002</v>
      </c>
      <c r="F5503">
        <v>0.87080000000000002</v>
      </c>
      <c r="G5503">
        <v>0.85329999999999995</v>
      </c>
      <c r="H5503">
        <v>0.87080000000000002</v>
      </c>
      <c r="I5503">
        <v>0.85329999999999995</v>
      </c>
      <c r="J5503">
        <v>0.87080000000000002</v>
      </c>
      <c r="K5503">
        <v>0.87080000000000002</v>
      </c>
      <c r="L5503">
        <v>0.85329999999999995</v>
      </c>
    </row>
    <row r="5504" spans="1:12" x14ac:dyDescent="0.45">
      <c r="A5504" t="s">
        <v>2032</v>
      </c>
      <c r="B5504">
        <v>2020</v>
      </c>
      <c r="C5504" t="s">
        <v>2009</v>
      </c>
      <c r="D5504">
        <v>2.4340999999999999</v>
      </c>
      <c r="E5504">
        <v>2.4340999999999999</v>
      </c>
      <c r="F5504">
        <v>2.4340999999999999</v>
      </c>
      <c r="G5504">
        <v>2.3437999999999999</v>
      </c>
      <c r="H5504">
        <v>2.4340999999999999</v>
      </c>
      <c r="I5504">
        <v>2.3437999999999999</v>
      </c>
      <c r="J5504">
        <v>2.4340999999999999</v>
      </c>
      <c r="K5504">
        <v>2.4340999999999999</v>
      </c>
      <c r="L5504">
        <v>2.3437999999999999</v>
      </c>
    </row>
    <row r="5505" spans="1:12" x14ac:dyDescent="0.45">
      <c r="A5505" t="s">
        <v>2032</v>
      </c>
      <c r="B5505">
        <v>2020</v>
      </c>
      <c r="C5505" t="s">
        <v>2005</v>
      </c>
      <c r="D5505">
        <v>6.8658999999999999</v>
      </c>
      <c r="E5505">
        <v>6.7435999999999998</v>
      </c>
      <c r="F5505">
        <v>6.4119000000000002</v>
      </c>
      <c r="G5505">
        <v>6.5826000000000002</v>
      </c>
      <c r="H5505">
        <v>6.3235000000000001</v>
      </c>
      <c r="I5505">
        <v>6.1891999999999996</v>
      </c>
      <c r="J5505">
        <v>6.8658999999999999</v>
      </c>
      <c r="K5505">
        <v>6.2976999999999999</v>
      </c>
      <c r="L5505">
        <v>6.0803000000000003</v>
      </c>
    </row>
    <row r="5506" spans="1:12" x14ac:dyDescent="0.45">
      <c r="A5506" t="s">
        <v>2032</v>
      </c>
      <c r="B5506">
        <v>2020</v>
      </c>
      <c r="C5506" t="s">
        <v>2007</v>
      </c>
      <c r="D5506">
        <v>0.22819999999999999</v>
      </c>
      <c r="E5506">
        <v>0.22819999999999999</v>
      </c>
      <c r="F5506">
        <v>0.1739</v>
      </c>
      <c r="G5506">
        <v>0.2253</v>
      </c>
      <c r="H5506">
        <v>0.1739</v>
      </c>
      <c r="I5506">
        <v>0.1739</v>
      </c>
      <c r="J5506">
        <v>0.22819999999999999</v>
      </c>
      <c r="K5506">
        <v>0.1739</v>
      </c>
      <c r="L5506">
        <v>0.1739</v>
      </c>
    </row>
    <row r="5507" spans="1:12" x14ac:dyDescent="0.45">
      <c r="A5507" t="s">
        <v>2032</v>
      </c>
      <c r="B5507">
        <v>2020</v>
      </c>
      <c r="C5507" t="s">
        <v>2008</v>
      </c>
      <c r="D5507">
        <v>2.2161</v>
      </c>
      <c r="E5507">
        <v>2.0937000000000001</v>
      </c>
      <c r="F5507">
        <v>2.0674000000000001</v>
      </c>
      <c r="G5507">
        <v>2.1015999999999999</v>
      </c>
      <c r="H5507">
        <v>1.9791000000000001</v>
      </c>
      <c r="I5507">
        <v>1.9743999999999999</v>
      </c>
      <c r="J5507">
        <v>2.2161</v>
      </c>
      <c r="K5507">
        <v>1.9532</v>
      </c>
      <c r="L5507">
        <v>1.8654999999999999</v>
      </c>
    </row>
    <row r="5508" spans="1:12" x14ac:dyDescent="0.45">
      <c r="A5508" t="s">
        <v>2032</v>
      </c>
      <c r="B5508">
        <v>2020</v>
      </c>
      <c r="C5508" t="s">
        <v>2010</v>
      </c>
      <c r="D5508">
        <v>0.40339999999999998</v>
      </c>
      <c r="E5508">
        <v>0.40339999999999998</v>
      </c>
      <c r="F5508">
        <v>0.15229999999999999</v>
      </c>
      <c r="G5508">
        <v>0.36299999999999999</v>
      </c>
      <c r="H5508">
        <v>0.15229999999999999</v>
      </c>
      <c r="I5508">
        <v>0.1482</v>
      </c>
      <c r="J5508">
        <v>0.40339999999999998</v>
      </c>
      <c r="K5508">
        <v>0.15229999999999999</v>
      </c>
      <c r="L5508">
        <v>0.1482</v>
      </c>
    </row>
    <row r="5509" spans="1:12" x14ac:dyDescent="0.45">
      <c r="A5509" t="s">
        <v>2032</v>
      </c>
      <c r="B5509">
        <v>2020</v>
      </c>
      <c r="C5509" t="s">
        <v>2011</v>
      </c>
      <c r="D5509">
        <v>7.9100000000000004E-2</v>
      </c>
      <c r="E5509">
        <v>7.9100000000000004E-2</v>
      </c>
      <c r="F5509">
        <v>7.9100000000000004E-2</v>
      </c>
      <c r="G5509">
        <v>7.1199999999999999E-2</v>
      </c>
      <c r="H5509">
        <v>7.9100000000000004E-2</v>
      </c>
      <c r="I5509">
        <v>7.1199999999999999E-2</v>
      </c>
      <c r="J5509">
        <v>7.9100000000000004E-2</v>
      </c>
      <c r="K5509">
        <v>7.9100000000000004E-2</v>
      </c>
      <c r="L5509">
        <v>7.1199999999999999E-2</v>
      </c>
    </row>
    <row r="5510" spans="1:12" x14ac:dyDescent="0.45">
      <c r="A5510" t="s">
        <v>2032</v>
      </c>
      <c r="B5510">
        <v>2020</v>
      </c>
      <c r="C5510" t="s">
        <v>2006</v>
      </c>
      <c r="D5510">
        <v>1.5049999999999999</v>
      </c>
      <c r="E5510">
        <v>1.5049999999999999</v>
      </c>
      <c r="F5510">
        <v>1.5049999999999999</v>
      </c>
      <c r="G5510">
        <v>1.4777</v>
      </c>
      <c r="H5510">
        <v>1.5049999999999999</v>
      </c>
      <c r="I5510">
        <v>1.4777</v>
      </c>
      <c r="J5510">
        <v>1.5049999999999999</v>
      </c>
      <c r="K5510">
        <v>1.5049999999999999</v>
      </c>
      <c r="L5510">
        <v>1.4777</v>
      </c>
    </row>
    <row r="5511" spans="1:12" x14ac:dyDescent="0.45">
      <c r="A5511" t="s">
        <v>2033</v>
      </c>
      <c r="B5511">
        <v>2020</v>
      </c>
      <c r="C5511" t="s">
        <v>2005</v>
      </c>
      <c r="D5511">
        <v>3.8</v>
      </c>
      <c r="E5511">
        <v>3.7324999999999999</v>
      </c>
      <c r="F5511">
        <v>3.5495000000000001</v>
      </c>
      <c r="G5511">
        <v>3.6442000000000001</v>
      </c>
      <c r="H5511">
        <v>3.5007000000000001</v>
      </c>
      <c r="I5511">
        <v>3.4270999999999998</v>
      </c>
      <c r="J5511">
        <v>3.8</v>
      </c>
      <c r="K5511">
        <v>3.4864999999999999</v>
      </c>
      <c r="L5511">
        <v>3.3671000000000002</v>
      </c>
    </row>
    <row r="5512" spans="1:12" x14ac:dyDescent="0.45">
      <c r="A5512" t="s">
        <v>2033</v>
      </c>
      <c r="B5512">
        <v>2020</v>
      </c>
      <c r="C5512" t="s">
        <v>2009</v>
      </c>
      <c r="D5512">
        <v>1.3269</v>
      </c>
      <c r="E5512">
        <v>1.3269</v>
      </c>
      <c r="F5512">
        <v>1.3269</v>
      </c>
      <c r="G5512">
        <v>1.2775000000000001</v>
      </c>
      <c r="H5512">
        <v>1.3269</v>
      </c>
      <c r="I5512">
        <v>1.2775000000000001</v>
      </c>
      <c r="J5512">
        <v>1.3269</v>
      </c>
      <c r="K5512">
        <v>1.3269</v>
      </c>
      <c r="L5512">
        <v>1.2775000000000001</v>
      </c>
    </row>
    <row r="5513" spans="1:12" x14ac:dyDescent="0.45">
      <c r="A5513" t="s">
        <v>2033</v>
      </c>
      <c r="B5513">
        <v>2020</v>
      </c>
      <c r="C5513" t="s">
        <v>2008</v>
      </c>
      <c r="D5513">
        <v>1.2225999999999999</v>
      </c>
      <c r="E5513">
        <v>1.1551</v>
      </c>
      <c r="F5513">
        <v>1.1406000000000001</v>
      </c>
      <c r="G5513">
        <v>1.1594</v>
      </c>
      <c r="H5513">
        <v>1.0918000000000001</v>
      </c>
      <c r="I5513">
        <v>1.0891999999999999</v>
      </c>
      <c r="J5513">
        <v>1.2225999999999999</v>
      </c>
      <c r="K5513">
        <v>1.0775999999999999</v>
      </c>
      <c r="L5513">
        <v>1.0290999999999999</v>
      </c>
    </row>
    <row r="5514" spans="1:12" x14ac:dyDescent="0.45">
      <c r="A5514" t="s">
        <v>2033</v>
      </c>
      <c r="B5514">
        <v>2020</v>
      </c>
      <c r="C5514" t="s">
        <v>2007</v>
      </c>
      <c r="D5514">
        <v>0.12590000000000001</v>
      </c>
      <c r="E5514">
        <v>0.12590000000000001</v>
      </c>
      <c r="F5514">
        <v>9.5899999999999999E-2</v>
      </c>
      <c r="G5514">
        <v>0.12429999999999999</v>
      </c>
      <c r="H5514">
        <v>9.5899999999999999E-2</v>
      </c>
      <c r="I5514">
        <v>9.5899999999999999E-2</v>
      </c>
      <c r="J5514">
        <v>0.12590000000000001</v>
      </c>
      <c r="K5514">
        <v>9.5899999999999999E-2</v>
      </c>
      <c r="L5514">
        <v>9.5899999999999999E-2</v>
      </c>
    </row>
    <row r="5515" spans="1:12" x14ac:dyDescent="0.45">
      <c r="A5515" t="s">
        <v>2033</v>
      </c>
      <c r="B5515">
        <v>2020</v>
      </c>
      <c r="C5515" t="s">
        <v>2006</v>
      </c>
      <c r="D5515">
        <v>0.85840000000000005</v>
      </c>
      <c r="E5515">
        <v>0.85840000000000005</v>
      </c>
      <c r="F5515">
        <v>0.85840000000000005</v>
      </c>
      <c r="G5515">
        <v>0.84340000000000004</v>
      </c>
      <c r="H5515">
        <v>0.85840000000000005</v>
      </c>
      <c r="I5515">
        <v>0.84340000000000004</v>
      </c>
      <c r="J5515">
        <v>0.85840000000000005</v>
      </c>
      <c r="K5515">
        <v>0.85840000000000005</v>
      </c>
      <c r="L5515">
        <v>0.84340000000000004</v>
      </c>
    </row>
    <row r="5516" spans="1:12" x14ac:dyDescent="0.45">
      <c r="A5516" t="s">
        <v>2033</v>
      </c>
      <c r="B5516">
        <v>2020</v>
      </c>
      <c r="C5516" t="s">
        <v>2010</v>
      </c>
      <c r="D5516">
        <v>0.2225</v>
      </c>
      <c r="E5516">
        <v>0.2225</v>
      </c>
      <c r="F5516">
        <v>8.4000000000000005E-2</v>
      </c>
      <c r="G5516">
        <v>0.20030000000000001</v>
      </c>
      <c r="H5516">
        <v>8.4000000000000005E-2</v>
      </c>
      <c r="I5516">
        <v>8.1799999999999998E-2</v>
      </c>
      <c r="J5516">
        <v>0.2225</v>
      </c>
      <c r="K5516">
        <v>8.4000000000000005E-2</v>
      </c>
      <c r="L5516">
        <v>8.1799999999999998E-2</v>
      </c>
    </row>
    <row r="5517" spans="1:12" x14ac:dyDescent="0.45">
      <c r="A5517" t="s">
        <v>2033</v>
      </c>
      <c r="B5517">
        <v>2020</v>
      </c>
      <c r="C5517" t="s">
        <v>2011</v>
      </c>
      <c r="D5517">
        <v>4.36E-2</v>
      </c>
      <c r="E5517">
        <v>4.36E-2</v>
      </c>
      <c r="F5517">
        <v>4.36E-2</v>
      </c>
      <c r="G5517">
        <v>3.9300000000000002E-2</v>
      </c>
      <c r="H5517">
        <v>4.36E-2</v>
      </c>
      <c r="I5517">
        <v>3.9300000000000002E-2</v>
      </c>
      <c r="J5517">
        <v>4.36E-2</v>
      </c>
      <c r="K5517">
        <v>4.36E-2</v>
      </c>
      <c r="L5517">
        <v>3.9300000000000002E-2</v>
      </c>
    </row>
    <row r="5518" spans="1:12" x14ac:dyDescent="0.45">
      <c r="A5518" t="s">
        <v>2034</v>
      </c>
      <c r="B5518">
        <v>2020</v>
      </c>
      <c r="C5518" t="s">
        <v>2009</v>
      </c>
      <c r="D5518">
        <v>0.71899999999999997</v>
      </c>
      <c r="E5518">
        <v>0.71899999999999997</v>
      </c>
      <c r="F5518">
        <v>0.71899999999999997</v>
      </c>
      <c r="G5518">
        <v>0.69289999999999996</v>
      </c>
      <c r="H5518">
        <v>0.71899999999999997</v>
      </c>
      <c r="I5518">
        <v>0.69289999999999996</v>
      </c>
      <c r="J5518">
        <v>0.71899999999999997</v>
      </c>
      <c r="K5518">
        <v>0.71899999999999997</v>
      </c>
      <c r="L5518">
        <v>0.69289999999999996</v>
      </c>
    </row>
    <row r="5519" spans="1:12" x14ac:dyDescent="0.45">
      <c r="A5519" t="s">
        <v>2034</v>
      </c>
      <c r="B5519">
        <v>2020</v>
      </c>
      <c r="C5519" t="s">
        <v>2007</v>
      </c>
      <c r="D5519">
        <v>6.5000000000000002E-2</v>
      </c>
      <c r="E5519">
        <v>6.5000000000000002E-2</v>
      </c>
      <c r="F5519">
        <v>4.9500000000000002E-2</v>
      </c>
      <c r="G5519">
        <v>6.4100000000000004E-2</v>
      </c>
      <c r="H5519">
        <v>4.9500000000000002E-2</v>
      </c>
      <c r="I5519">
        <v>4.9500000000000002E-2</v>
      </c>
      <c r="J5519">
        <v>6.5000000000000002E-2</v>
      </c>
      <c r="K5519">
        <v>4.9500000000000002E-2</v>
      </c>
      <c r="L5519">
        <v>4.9500000000000002E-2</v>
      </c>
    </row>
    <row r="5520" spans="1:12" x14ac:dyDescent="0.45">
      <c r="A5520" t="s">
        <v>2034</v>
      </c>
      <c r="B5520">
        <v>2020</v>
      </c>
      <c r="C5520" t="s">
        <v>2005</v>
      </c>
      <c r="D5520">
        <v>2.0972</v>
      </c>
      <c r="E5520">
        <v>2.0623999999999998</v>
      </c>
      <c r="F5520">
        <v>1.968</v>
      </c>
      <c r="G5520">
        <v>2.0160999999999998</v>
      </c>
      <c r="H5520">
        <v>1.9428000000000001</v>
      </c>
      <c r="I5520">
        <v>1.9040999999999999</v>
      </c>
      <c r="J5520">
        <v>2.0972</v>
      </c>
      <c r="K5520">
        <v>1.9355</v>
      </c>
      <c r="L5520">
        <v>1.8731</v>
      </c>
    </row>
    <row r="5521" spans="1:12" x14ac:dyDescent="0.45">
      <c r="A5521" t="s">
        <v>2034</v>
      </c>
      <c r="B5521">
        <v>2020</v>
      </c>
      <c r="C5521" t="s">
        <v>2008</v>
      </c>
      <c r="D5521">
        <v>0.63090000000000002</v>
      </c>
      <c r="E5521">
        <v>0.59599999999999997</v>
      </c>
      <c r="F5521">
        <v>0.58850000000000002</v>
      </c>
      <c r="G5521">
        <v>0.59830000000000005</v>
      </c>
      <c r="H5521">
        <v>0.56340000000000001</v>
      </c>
      <c r="I5521">
        <v>0.56200000000000006</v>
      </c>
      <c r="J5521">
        <v>0.63090000000000002</v>
      </c>
      <c r="K5521">
        <v>0.55600000000000005</v>
      </c>
      <c r="L5521">
        <v>0.53100000000000003</v>
      </c>
    </row>
    <row r="5522" spans="1:12" x14ac:dyDescent="0.45">
      <c r="A5522" t="s">
        <v>2034</v>
      </c>
      <c r="B5522">
        <v>2020</v>
      </c>
      <c r="C5522" t="s">
        <v>2006</v>
      </c>
      <c r="D5522">
        <v>0.54500000000000004</v>
      </c>
      <c r="E5522">
        <v>0.54500000000000004</v>
      </c>
      <c r="F5522">
        <v>0.54500000000000004</v>
      </c>
      <c r="G5522">
        <v>0.53720000000000001</v>
      </c>
      <c r="H5522">
        <v>0.54500000000000004</v>
      </c>
      <c r="I5522">
        <v>0.53720000000000001</v>
      </c>
      <c r="J5522">
        <v>0.54500000000000004</v>
      </c>
      <c r="K5522">
        <v>0.54500000000000004</v>
      </c>
      <c r="L5522">
        <v>0.53720000000000001</v>
      </c>
    </row>
    <row r="5523" spans="1:12" x14ac:dyDescent="0.45">
      <c r="A5523" t="s">
        <v>2034</v>
      </c>
      <c r="B5523">
        <v>2020</v>
      </c>
      <c r="C5523" t="s">
        <v>2011</v>
      </c>
      <c r="D5523">
        <v>2.2499999999999999E-2</v>
      </c>
      <c r="E5523">
        <v>2.2499999999999999E-2</v>
      </c>
      <c r="F5523">
        <v>2.2499999999999999E-2</v>
      </c>
      <c r="G5523">
        <v>2.0299999999999999E-2</v>
      </c>
      <c r="H5523">
        <v>2.2499999999999999E-2</v>
      </c>
      <c r="I5523">
        <v>2.0299999999999999E-2</v>
      </c>
      <c r="J5523">
        <v>2.2499999999999999E-2</v>
      </c>
      <c r="K5523">
        <v>2.2499999999999999E-2</v>
      </c>
      <c r="L5523">
        <v>2.0299999999999999E-2</v>
      </c>
    </row>
    <row r="5524" spans="1:12" x14ac:dyDescent="0.45">
      <c r="A5524" t="s">
        <v>2034</v>
      </c>
      <c r="B5524">
        <v>2020</v>
      </c>
      <c r="C5524" t="s">
        <v>2010</v>
      </c>
      <c r="D5524">
        <v>0.1148</v>
      </c>
      <c r="E5524">
        <v>0.1148</v>
      </c>
      <c r="F5524">
        <v>4.3400000000000001E-2</v>
      </c>
      <c r="G5524">
        <v>0.1033</v>
      </c>
      <c r="H5524">
        <v>4.3400000000000001E-2</v>
      </c>
      <c r="I5524">
        <v>4.2200000000000001E-2</v>
      </c>
      <c r="J5524">
        <v>0.1148</v>
      </c>
      <c r="K5524">
        <v>4.3400000000000001E-2</v>
      </c>
      <c r="L5524">
        <v>4.2200000000000001E-2</v>
      </c>
    </row>
    <row r="5525" spans="1:12" x14ac:dyDescent="0.45">
      <c r="A5525" t="s">
        <v>2035</v>
      </c>
      <c r="B5525">
        <v>2020</v>
      </c>
      <c r="C5525" t="s">
        <v>2011</v>
      </c>
      <c r="D5525">
        <v>4.5900000000000003E-2</v>
      </c>
      <c r="E5525">
        <v>4.5900000000000003E-2</v>
      </c>
      <c r="F5525">
        <v>4.5900000000000003E-2</v>
      </c>
      <c r="G5525">
        <v>4.1300000000000003E-2</v>
      </c>
      <c r="H5525">
        <v>4.5900000000000003E-2</v>
      </c>
      <c r="I5525">
        <v>4.1300000000000003E-2</v>
      </c>
      <c r="J5525">
        <v>4.5900000000000003E-2</v>
      </c>
      <c r="K5525">
        <v>4.5900000000000003E-2</v>
      </c>
      <c r="L5525">
        <v>4.1300000000000003E-2</v>
      </c>
    </row>
    <row r="5526" spans="1:12" x14ac:dyDescent="0.45">
      <c r="A5526" t="s">
        <v>2035</v>
      </c>
      <c r="B5526">
        <v>2020</v>
      </c>
      <c r="C5526" t="s">
        <v>2006</v>
      </c>
      <c r="D5526">
        <v>0.92220000000000002</v>
      </c>
      <c r="E5526">
        <v>0.92220000000000002</v>
      </c>
      <c r="F5526">
        <v>0.92220000000000002</v>
      </c>
      <c r="G5526">
        <v>0.90629999999999999</v>
      </c>
      <c r="H5526">
        <v>0.92220000000000002</v>
      </c>
      <c r="I5526">
        <v>0.90629999999999999</v>
      </c>
      <c r="J5526">
        <v>0.92220000000000002</v>
      </c>
      <c r="K5526">
        <v>0.92220000000000002</v>
      </c>
      <c r="L5526">
        <v>0.90629999999999999</v>
      </c>
    </row>
    <row r="5527" spans="1:12" x14ac:dyDescent="0.45">
      <c r="A5527" t="s">
        <v>2035</v>
      </c>
      <c r="B5527">
        <v>2020</v>
      </c>
      <c r="C5527" t="s">
        <v>2007</v>
      </c>
      <c r="D5527">
        <v>0.1323</v>
      </c>
      <c r="E5527">
        <v>0.1323</v>
      </c>
      <c r="F5527">
        <v>0.1008</v>
      </c>
      <c r="G5527">
        <v>0.13059999999999999</v>
      </c>
      <c r="H5527">
        <v>0.1008</v>
      </c>
      <c r="I5527">
        <v>0.1008</v>
      </c>
      <c r="J5527">
        <v>0.1323</v>
      </c>
      <c r="K5527">
        <v>0.1008</v>
      </c>
      <c r="L5527">
        <v>0.1008</v>
      </c>
    </row>
    <row r="5528" spans="1:12" x14ac:dyDescent="0.45">
      <c r="A5528" t="s">
        <v>2035</v>
      </c>
      <c r="B5528">
        <v>2020</v>
      </c>
      <c r="C5528" t="s">
        <v>2005</v>
      </c>
      <c r="D5528">
        <v>4.0761000000000003</v>
      </c>
      <c r="E5528">
        <v>4.0050999999999997</v>
      </c>
      <c r="F5528">
        <v>3.8129</v>
      </c>
      <c r="G5528">
        <v>3.9104000000000001</v>
      </c>
      <c r="H5528">
        <v>3.7616999999999998</v>
      </c>
      <c r="I5528">
        <v>3.6823000000000001</v>
      </c>
      <c r="J5528">
        <v>4.0761000000000003</v>
      </c>
      <c r="K5528">
        <v>3.7467000000000001</v>
      </c>
      <c r="L5528">
        <v>3.6192000000000002</v>
      </c>
    </row>
    <row r="5529" spans="1:12" x14ac:dyDescent="0.45">
      <c r="A5529" t="s">
        <v>2035</v>
      </c>
      <c r="B5529">
        <v>2020</v>
      </c>
      <c r="C5529" t="s">
        <v>2009</v>
      </c>
      <c r="D5529">
        <v>1.4574</v>
      </c>
      <c r="E5529">
        <v>1.4574</v>
      </c>
      <c r="F5529">
        <v>1.4574</v>
      </c>
      <c r="G5529">
        <v>1.4036</v>
      </c>
      <c r="H5529">
        <v>1.4574</v>
      </c>
      <c r="I5529">
        <v>1.4036</v>
      </c>
      <c r="J5529">
        <v>1.4574</v>
      </c>
      <c r="K5529">
        <v>1.4574</v>
      </c>
      <c r="L5529">
        <v>1.4036</v>
      </c>
    </row>
    <row r="5530" spans="1:12" x14ac:dyDescent="0.45">
      <c r="A5530" t="s">
        <v>2035</v>
      </c>
      <c r="B5530">
        <v>2020</v>
      </c>
      <c r="C5530" t="s">
        <v>2008</v>
      </c>
      <c r="D5530">
        <v>1.2846</v>
      </c>
      <c r="E5530">
        <v>1.2136</v>
      </c>
      <c r="F5530">
        <v>1.1983999999999999</v>
      </c>
      <c r="G5530">
        <v>1.2181999999999999</v>
      </c>
      <c r="H5530">
        <v>1.1472</v>
      </c>
      <c r="I5530">
        <v>1.1444000000000001</v>
      </c>
      <c r="J5530">
        <v>1.2846</v>
      </c>
      <c r="K5530">
        <v>1.1322000000000001</v>
      </c>
      <c r="L5530">
        <v>1.0812999999999999</v>
      </c>
    </row>
    <row r="5531" spans="1:12" x14ac:dyDescent="0.45">
      <c r="A5531" t="s">
        <v>2035</v>
      </c>
      <c r="B5531">
        <v>2020</v>
      </c>
      <c r="C5531" t="s">
        <v>2010</v>
      </c>
      <c r="D5531">
        <v>0.23380000000000001</v>
      </c>
      <c r="E5531">
        <v>0.23380000000000001</v>
      </c>
      <c r="F5531">
        <v>8.8300000000000003E-2</v>
      </c>
      <c r="G5531">
        <v>0.2104</v>
      </c>
      <c r="H5531">
        <v>8.8300000000000003E-2</v>
      </c>
      <c r="I5531">
        <v>8.5900000000000004E-2</v>
      </c>
      <c r="J5531">
        <v>0.23380000000000001</v>
      </c>
      <c r="K5531">
        <v>8.8300000000000003E-2</v>
      </c>
      <c r="L5531">
        <v>8.5900000000000004E-2</v>
      </c>
    </row>
    <row r="5532" spans="1:12" x14ac:dyDescent="0.45">
      <c r="A5532" t="s">
        <v>2036</v>
      </c>
      <c r="B5532">
        <v>2020</v>
      </c>
      <c r="C5532" t="s">
        <v>2008</v>
      </c>
      <c r="D5532">
        <v>0.21190000000000001</v>
      </c>
      <c r="E5532">
        <v>0.20019999999999999</v>
      </c>
      <c r="F5532">
        <v>0.19769999999999999</v>
      </c>
      <c r="G5532">
        <v>0.20100000000000001</v>
      </c>
      <c r="H5532">
        <v>0.18920000000000001</v>
      </c>
      <c r="I5532">
        <v>0.1888</v>
      </c>
      <c r="J5532">
        <v>0.21190000000000001</v>
      </c>
      <c r="K5532">
        <v>0.18679999999999999</v>
      </c>
      <c r="L5532">
        <v>0.1784</v>
      </c>
    </row>
    <row r="5533" spans="1:12" x14ac:dyDescent="0.45">
      <c r="A5533" t="s">
        <v>2036</v>
      </c>
      <c r="B5533">
        <v>2020</v>
      </c>
      <c r="C5533" t="s">
        <v>2011</v>
      </c>
      <c r="D5533">
        <v>7.6E-3</v>
      </c>
      <c r="E5533">
        <v>7.6E-3</v>
      </c>
      <c r="F5533">
        <v>7.6E-3</v>
      </c>
      <c r="G5533">
        <v>6.7999999999999996E-3</v>
      </c>
      <c r="H5533">
        <v>7.6E-3</v>
      </c>
      <c r="I5533">
        <v>6.7999999999999996E-3</v>
      </c>
      <c r="J5533">
        <v>7.6E-3</v>
      </c>
      <c r="K5533">
        <v>7.6E-3</v>
      </c>
      <c r="L5533">
        <v>6.7999999999999996E-3</v>
      </c>
    </row>
    <row r="5534" spans="1:12" x14ac:dyDescent="0.45">
      <c r="A5534" t="s">
        <v>2036</v>
      </c>
      <c r="B5534">
        <v>2020</v>
      </c>
      <c r="C5534" t="s">
        <v>2009</v>
      </c>
      <c r="D5534">
        <v>0.23019999999999999</v>
      </c>
      <c r="E5534">
        <v>0.23019999999999999</v>
      </c>
      <c r="F5534">
        <v>0.23019999999999999</v>
      </c>
      <c r="G5534">
        <v>0.2218</v>
      </c>
      <c r="H5534">
        <v>0.23019999999999999</v>
      </c>
      <c r="I5534">
        <v>0.2218</v>
      </c>
      <c r="J5534">
        <v>0.23019999999999999</v>
      </c>
      <c r="K5534">
        <v>0.23019999999999999</v>
      </c>
      <c r="L5534">
        <v>0.2218</v>
      </c>
    </row>
    <row r="5535" spans="1:12" x14ac:dyDescent="0.45">
      <c r="A5535" t="s">
        <v>2036</v>
      </c>
      <c r="B5535">
        <v>2020</v>
      </c>
      <c r="C5535" t="s">
        <v>2007</v>
      </c>
      <c r="D5535">
        <v>2.18E-2</v>
      </c>
      <c r="E5535">
        <v>2.18E-2</v>
      </c>
      <c r="F5535">
        <v>1.66E-2</v>
      </c>
      <c r="G5535">
        <v>2.1499999999999998E-2</v>
      </c>
      <c r="H5535">
        <v>1.66E-2</v>
      </c>
      <c r="I5535">
        <v>1.66E-2</v>
      </c>
      <c r="J5535">
        <v>2.18E-2</v>
      </c>
      <c r="K5535">
        <v>1.66E-2</v>
      </c>
      <c r="L5535">
        <v>1.66E-2</v>
      </c>
    </row>
    <row r="5536" spans="1:12" x14ac:dyDescent="0.45">
      <c r="A5536" t="s">
        <v>2036</v>
      </c>
      <c r="B5536">
        <v>2020</v>
      </c>
      <c r="C5536" t="s">
        <v>2010</v>
      </c>
      <c r="D5536">
        <v>3.8600000000000002E-2</v>
      </c>
      <c r="E5536">
        <v>3.8600000000000002E-2</v>
      </c>
      <c r="F5536">
        <v>1.46E-2</v>
      </c>
      <c r="G5536">
        <v>3.4700000000000002E-2</v>
      </c>
      <c r="H5536">
        <v>1.46E-2</v>
      </c>
      <c r="I5536">
        <v>1.4200000000000001E-2</v>
      </c>
      <c r="J5536">
        <v>3.8600000000000002E-2</v>
      </c>
      <c r="K5536">
        <v>1.46E-2</v>
      </c>
      <c r="L5536">
        <v>1.4200000000000001E-2</v>
      </c>
    </row>
    <row r="5537" spans="1:12" x14ac:dyDescent="0.45">
      <c r="A5537" t="s">
        <v>2036</v>
      </c>
      <c r="B5537">
        <v>2020</v>
      </c>
      <c r="C5537" t="s">
        <v>2005</v>
      </c>
      <c r="D5537">
        <v>0.67659999999999998</v>
      </c>
      <c r="E5537">
        <v>0.66490000000000005</v>
      </c>
      <c r="F5537">
        <v>0.63319999999999999</v>
      </c>
      <c r="G5537">
        <v>0.64980000000000004</v>
      </c>
      <c r="H5537">
        <v>0.62480000000000002</v>
      </c>
      <c r="I5537">
        <v>0.61219999999999997</v>
      </c>
      <c r="J5537">
        <v>0.67659999999999998</v>
      </c>
      <c r="K5537">
        <v>0.62229999999999996</v>
      </c>
      <c r="L5537">
        <v>0.60170000000000001</v>
      </c>
    </row>
    <row r="5538" spans="1:12" x14ac:dyDescent="0.45">
      <c r="A5538" t="s">
        <v>2036</v>
      </c>
      <c r="B5538">
        <v>2020</v>
      </c>
      <c r="C5538" t="s">
        <v>2006</v>
      </c>
      <c r="D5538">
        <v>0.1666</v>
      </c>
      <c r="E5538">
        <v>0.1666</v>
      </c>
      <c r="F5538">
        <v>0.1666</v>
      </c>
      <c r="G5538">
        <v>0.16389999999999999</v>
      </c>
      <c r="H5538">
        <v>0.1666</v>
      </c>
      <c r="I5538">
        <v>0.16389999999999999</v>
      </c>
      <c r="J5538">
        <v>0.1666</v>
      </c>
      <c r="K5538">
        <v>0.1666</v>
      </c>
      <c r="L5538">
        <v>0.16389999999999999</v>
      </c>
    </row>
    <row r="5539" spans="1:12" x14ac:dyDescent="0.45">
      <c r="A5539" t="s">
        <v>2037</v>
      </c>
      <c r="B5539">
        <v>2020</v>
      </c>
      <c r="C5539" t="s">
        <v>2010</v>
      </c>
      <c r="D5539">
        <v>6.8000000000000005E-2</v>
      </c>
      <c r="E5539">
        <v>6.8000000000000005E-2</v>
      </c>
      <c r="F5539">
        <v>2.5700000000000001E-2</v>
      </c>
      <c r="G5539">
        <v>6.1199999999999997E-2</v>
      </c>
      <c r="H5539">
        <v>2.5700000000000001E-2</v>
      </c>
      <c r="I5539">
        <v>2.5000000000000001E-2</v>
      </c>
      <c r="J5539">
        <v>6.8000000000000005E-2</v>
      </c>
      <c r="K5539">
        <v>2.5700000000000001E-2</v>
      </c>
      <c r="L5539">
        <v>2.5000000000000001E-2</v>
      </c>
    </row>
    <row r="5540" spans="1:12" x14ac:dyDescent="0.45">
      <c r="A5540" t="s">
        <v>2037</v>
      </c>
      <c r="B5540">
        <v>2020</v>
      </c>
      <c r="C5540" t="s">
        <v>2007</v>
      </c>
      <c r="D5540">
        <v>3.85E-2</v>
      </c>
      <c r="E5540">
        <v>3.85E-2</v>
      </c>
      <c r="F5540">
        <v>2.93E-2</v>
      </c>
      <c r="G5540">
        <v>3.7999999999999999E-2</v>
      </c>
      <c r="H5540">
        <v>2.93E-2</v>
      </c>
      <c r="I5540">
        <v>2.93E-2</v>
      </c>
      <c r="J5540">
        <v>3.85E-2</v>
      </c>
      <c r="K5540">
        <v>2.93E-2</v>
      </c>
      <c r="L5540">
        <v>2.93E-2</v>
      </c>
    </row>
    <row r="5541" spans="1:12" x14ac:dyDescent="0.45">
      <c r="A5541" t="s">
        <v>2037</v>
      </c>
      <c r="B5541">
        <v>2020</v>
      </c>
      <c r="C5541" t="s">
        <v>2005</v>
      </c>
      <c r="D5541">
        <v>1.202</v>
      </c>
      <c r="E5541">
        <v>1.1813</v>
      </c>
      <c r="F5541">
        <v>1.1254999999999999</v>
      </c>
      <c r="G5541">
        <v>1.1536</v>
      </c>
      <c r="H5541">
        <v>1.1106</v>
      </c>
      <c r="I5541">
        <v>1.0872999999999999</v>
      </c>
      <c r="J5541">
        <v>1.202</v>
      </c>
      <c r="K5541">
        <v>1.1062000000000001</v>
      </c>
      <c r="L5541">
        <v>1.069</v>
      </c>
    </row>
    <row r="5542" spans="1:12" x14ac:dyDescent="0.45">
      <c r="A5542" t="s">
        <v>2037</v>
      </c>
      <c r="B5542">
        <v>2020</v>
      </c>
      <c r="C5542" t="s">
        <v>2011</v>
      </c>
      <c r="D5542">
        <v>1.3299999999999999E-2</v>
      </c>
      <c r="E5542">
        <v>1.3299999999999999E-2</v>
      </c>
      <c r="F5542">
        <v>1.3299999999999999E-2</v>
      </c>
      <c r="G5542">
        <v>1.2E-2</v>
      </c>
      <c r="H5542">
        <v>1.3299999999999999E-2</v>
      </c>
      <c r="I5542">
        <v>1.2E-2</v>
      </c>
      <c r="J5542">
        <v>1.3299999999999999E-2</v>
      </c>
      <c r="K5542">
        <v>1.3299999999999999E-2</v>
      </c>
      <c r="L5542">
        <v>1.2E-2</v>
      </c>
    </row>
    <row r="5543" spans="1:12" x14ac:dyDescent="0.45">
      <c r="A5543" t="s">
        <v>2037</v>
      </c>
      <c r="B5543">
        <v>2020</v>
      </c>
      <c r="C5543" t="s">
        <v>2009</v>
      </c>
      <c r="D5543">
        <v>0.42970000000000003</v>
      </c>
      <c r="E5543">
        <v>0.42970000000000003</v>
      </c>
      <c r="F5543">
        <v>0.42970000000000003</v>
      </c>
      <c r="G5543">
        <v>0.4138</v>
      </c>
      <c r="H5543">
        <v>0.42970000000000003</v>
      </c>
      <c r="I5543">
        <v>0.4138</v>
      </c>
      <c r="J5543">
        <v>0.42970000000000003</v>
      </c>
      <c r="K5543">
        <v>0.42970000000000003</v>
      </c>
      <c r="L5543">
        <v>0.4138</v>
      </c>
    </row>
    <row r="5544" spans="1:12" x14ac:dyDescent="0.45">
      <c r="A5544" t="s">
        <v>2037</v>
      </c>
      <c r="B5544">
        <v>2020</v>
      </c>
      <c r="C5544" t="s">
        <v>2006</v>
      </c>
      <c r="D5544">
        <v>0.27900000000000003</v>
      </c>
      <c r="E5544">
        <v>0.27900000000000003</v>
      </c>
      <c r="F5544">
        <v>0.27900000000000003</v>
      </c>
      <c r="G5544">
        <v>0.27439999999999998</v>
      </c>
      <c r="H5544">
        <v>0.27900000000000003</v>
      </c>
      <c r="I5544">
        <v>0.27439999999999998</v>
      </c>
      <c r="J5544">
        <v>0.27900000000000003</v>
      </c>
      <c r="K5544">
        <v>0.27900000000000003</v>
      </c>
      <c r="L5544">
        <v>0.27439999999999998</v>
      </c>
    </row>
    <row r="5545" spans="1:12" x14ac:dyDescent="0.45">
      <c r="A5545" t="s">
        <v>2037</v>
      </c>
      <c r="B5545">
        <v>2020</v>
      </c>
      <c r="C5545" t="s">
        <v>2008</v>
      </c>
      <c r="D5545">
        <v>0.3735</v>
      </c>
      <c r="E5545">
        <v>0.35289999999999999</v>
      </c>
      <c r="F5545">
        <v>0.34839999999999999</v>
      </c>
      <c r="G5545">
        <v>0.35420000000000001</v>
      </c>
      <c r="H5545">
        <v>0.33350000000000002</v>
      </c>
      <c r="I5545">
        <v>0.33279999999999998</v>
      </c>
      <c r="J5545">
        <v>0.3735</v>
      </c>
      <c r="K5545">
        <v>0.32919999999999999</v>
      </c>
      <c r="L5545">
        <v>0.31440000000000001</v>
      </c>
    </row>
    <row r="5546" spans="1:12" x14ac:dyDescent="0.45">
      <c r="A5546" t="s">
        <v>2038</v>
      </c>
      <c r="B5546">
        <v>2020</v>
      </c>
      <c r="C5546" t="s">
        <v>2009</v>
      </c>
      <c r="D5546">
        <v>0.67259999999999998</v>
      </c>
      <c r="E5546">
        <v>0.67259999999999998</v>
      </c>
      <c r="F5546">
        <v>0.67259999999999998</v>
      </c>
      <c r="G5546">
        <v>0.64739999999999998</v>
      </c>
      <c r="H5546">
        <v>0.67259999999999998</v>
      </c>
      <c r="I5546">
        <v>0.64739999999999998</v>
      </c>
      <c r="J5546">
        <v>0.67259999999999998</v>
      </c>
      <c r="K5546">
        <v>0.67259999999999998</v>
      </c>
      <c r="L5546">
        <v>0.64739999999999998</v>
      </c>
    </row>
    <row r="5547" spans="1:12" x14ac:dyDescent="0.45">
      <c r="A5547" t="s">
        <v>2038</v>
      </c>
      <c r="B5547">
        <v>2020</v>
      </c>
      <c r="C5547" t="s">
        <v>2005</v>
      </c>
      <c r="D5547">
        <v>2.0310999999999999</v>
      </c>
      <c r="E5547">
        <v>1.9916</v>
      </c>
      <c r="F5547">
        <v>1.8846000000000001</v>
      </c>
      <c r="G5547">
        <v>1.9437</v>
      </c>
      <c r="H5547">
        <v>1.8561000000000001</v>
      </c>
      <c r="I5547">
        <v>1.8167</v>
      </c>
      <c r="J5547">
        <v>2.0310999999999999</v>
      </c>
      <c r="K5547">
        <v>1.8476999999999999</v>
      </c>
      <c r="L5547">
        <v>1.7816000000000001</v>
      </c>
    </row>
    <row r="5548" spans="1:12" x14ac:dyDescent="0.45">
      <c r="A5548" t="s">
        <v>2038</v>
      </c>
      <c r="B5548">
        <v>2020</v>
      </c>
      <c r="C5548" t="s">
        <v>2008</v>
      </c>
      <c r="D5548">
        <v>0.71530000000000005</v>
      </c>
      <c r="E5548">
        <v>0.67579999999999996</v>
      </c>
      <c r="F5548">
        <v>0.6673</v>
      </c>
      <c r="G5548">
        <v>0.67830000000000001</v>
      </c>
      <c r="H5548">
        <v>0.63880000000000003</v>
      </c>
      <c r="I5548">
        <v>0.63729999999999998</v>
      </c>
      <c r="J5548">
        <v>0.71530000000000005</v>
      </c>
      <c r="K5548">
        <v>0.63039999999999996</v>
      </c>
      <c r="L5548">
        <v>0.60209999999999997</v>
      </c>
    </row>
    <row r="5549" spans="1:12" x14ac:dyDescent="0.45">
      <c r="A5549" t="s">
        <v>2038</v>
      </c>
      <c r="B5549">
        <v>2020</v>
      </c>
      <c r="C5549" t="s">
        <v>2006</v>
      </c>
      <c r="D5549">
        <v>0.41389999999999999</v>
      </c>
      <c r="E5549">
        <v>0.41389999999999999</v>
      </c>
      <c r="F5549">
        <v>0.41389999999999999</v>
      </c>
      <c r="G5549">
        <v>0.40510000000000002</v>
      </c>
      <c r="H5549">
        <v>0.41389999999999999</v>
      </c>
      <c r="I5549">
        <v>0.40510000000000002</v>
      </c>
      <c r="J5549">
        <v>0.41389999999999999</v>
      </c>
      <c r="K5549">
        <v>0.41389999999999999</v>
      </c>
      <c r="L5549">
        <v>0.40510000000000002</v>
      </c>
    </row>
    <row r="5550" spans="1:12" x14ac:dyDescent="0.45">
      <c r="A5550" t="s">
        <v>2038</v>
      </c>
      <c r="B5550">
        <v>2020</v>
      </c>
      <c r="C5550" t="s">
        <v>2007</v>
      </c>
      <c r="D5550">
        <v>7.3700000000000002E-2</v>
      </c>
      <c r="E5550">
        <v>7.3700000000000002E-2</v>
      </c>
      <c r="F5550">
        <v>5.6099999999999997E-2</v>
      </c>
      <c r="G5550">
        <v>7.2700000000000001E-2</v>
      </c>
      <c r="H5550">
        <v>5.6099999999999997E-2</v>
      </c>
      <c r="I5550">
        <v>5.6099999999999997E-2</v>
      </c>
      <c r="J5550">
        <v>7.3700000000000002E-2</v>
      </c>
      <c r="K5550">
        <v>5.6099999999999997E-2</v>
      </c>
      <c r="L5550">
        <v>5.6099999999999997E-2</v>
      </c>
    </row>
    <row r="5551" spans="1:12" x14ac:dyDescent="0.45">
      <c r="A5551" t="s">
        <v>2038</v>
      </c>
      <c r="B5551">
        <v>2020</v>
      </c>
      <c r="C5551" t="s">
        <v>2011</v>
      </c>
      <c r="D5551">
        <v>2.5499999999999998E-2</v>
      </c>
      <c r="E5551">
        <v>2.5499999999999998E-2</v>
      </c>
      <c r="F5551">
        <v>2.5499999999999998E-2</v>
      </c>
      <c r="G5551">
        <v>2.3E-2</v>
      </c>
      <c r="H5551">
        <v>2.5499999999999998E-2</v>
      </c>
      <c r="I5551">
        <v>2.3E-2</v>
      </c>
      <c r="J5551">
        <v>2.5499999999999998E-2</v>
      </c>
      <c r="K5551">
        <v>2.5499999999999998E-2</v>
      </c>
      <c r="L5551">
        <v>2.3E-2</v>
      </c>
    </row>
    <row r="5552" spans="1:12" x14ac:dyDescent="0.45">
      <c r="A5552" t="s">
        <v>2038</v>
      </c>
      <c r="B5552">
        <v>2020</v>
      </c>
      <c r="C5552" t="s">
        <v>2010</v>
      </c>
      <c r="D5552">
        <v>0.13020000000000001</v>
      </c>
      <c r="E5552">
        <v>0.13020000000000001</v>
      </c>
      <c r="F5552">
        <v>4.9200000000000001E-2</v>
      </c>
      <c r="G5552">
        <v>0.1172</v>
      </c>
      <c r="H5552">
        <v>4.9200000000000001E-2</v>
      </c>
      <c r="I5552">
        <v>4.7800000000000002E-2</v>
      </c>
      <c r="J5552">
        <v>0.13020000000000001</v>
      </c>
      <c r="K5552">
        <v>4.9200000000000001E-2</v>
      </c>
      <c r="L5552">
        <v>4.7800000000000002E-2</v>
      </c>
    </row>
    <row r="5553" spans="1:12" x14ac:dyDescent="0.45">
      <c r="A5553" t="s">
        <v>2039</v>
      </c>
      <c r="B5553">
        <v>2020</v>
      </c>
      <c r="C5553" t="s">
        <v>2010</v>
      </c>
      <c r="D5553">
        <v>5.7500000000000002E-2</v>
      </c>
      <c r="E5553">
        <v>5.7500000000000002E-2</v>
      </c>
      <c r="F5553">
        <v>2.1700000000000001E-2</v>
      </c>
      <c r="G5553">
        <v>5.1799999999999999E-2</v>
      </c>
      <c r="H5553">
        <v>2.1700000000000001E-2</v>
      </c>
      <c r="I5553">
        <v>2.1100000000000001E-2</v>
      </c>
      <c r="J5553">
        <v>5.7500000000000002E-2</v>
      </c>
      <c r="K5553">
        <v>2.1700000000000001E-2</v>
      </c>
      <c r="L5553">
        <v>2.1100000000000001E-2</v>
      </c>
    </row>
    <row r="5554" spans="1:12" x14ac:dyDescent="0.45">
      <c r="A5554" t="s">
        <v>2039</v>
      </c>
      <c r="B5554">
        <v>2020</v>
      </c>
      <c r="C5554" t="s">
        <v>2011</v>
      </c>
      <c r="D5554">
        <v>1.1299999999999999E-2</v>
      </c>
      <c r="E5554">
        <v>1.1299999999999999E-2</v>
      </c>
      <c r="F5554">
        <v>1.1299999999999999E-2</v>
      </c>
      <c r="G5554">
        <v>1.0200000000000001E-2</v>
      </c>
      <c r="H5554">
        <v>1.1299999999999999E-2</v>
      </c>
      <c r="I5554">
        <v>1.0200000000000001E-2</v>
      </c>
      <c r="J5554">
        <v>1.1299999999999999E-2</v>
      </c>
      <c r="K5554">
        <v>1.1299999999999999E-2</v>
      </c>
      <c r="L5554">
        <v>1.0200000000000001E-2</v>
      </c>
    </row>
    <row r="5555" spans="1:12" x14ac:dyDescent="0.45">
      <c r="A5555" t="s">
        <v>2039</v>
      </c>
      <c r="B5555">
        <v>2020</v>
      </c>
      <c r="C5555" t="s">
        <v>2008</v>
      </c>
      <c r="D5555">
        <v>0.31590000000000001</v>
      </c>
      <c r="E5555">
        <v>0.29849999999999999</v>
      </c>
      <c r="F5555">
        <v>0.29470000000000002</v>
      </c>
      <c r="G5555">
        <v>0.29959999999999998</v>
      </c>
      <c r="H5555">
        <v>0.28210000000000002</v>
      </c>
      <c r="I5555">
        <v>0.28149999999999997</v>
      </c>
      <c r="J5555">
        <v>0.31590000000000001</v>
      </c>
      <c r="K5555">
        <v>0.27839999999999998</v>
      </c>
      <c r="L5555">
        <v>0.26590000000000003</v>
      </c>
    </row>
    <row r="5556" spans="1:12" x14ac:dyDescent="0.45">
      <c r="A5556" t="s">
        <v>2039</v>
      </c>
      <c r="B5556">
        <v>2020</v>
      </c>
      <c r="C5556" t="s">
        <v>2006</v>
      </c>
      <c r="D5556">
        <v>0.2039</v>
      </c>
      <c r="E5556">
        <v>0.2039</v>
      </c>
      <c r="F5556">
        <v>0.2039</v>
      </c>
      <c r="G5556">
        <v>0.2</v>
      </c>
      <c r="H5556">
        <v>0.2039</v>
      </c>
      <c r="I5556">
        <v>0.2</v>
      </c>
      <c r="J5556">
        <v>0.2039</v>
      </c>
      <c r="K5556">
        <v>0.2039</v>
      </c>
      <c r="L5556">
        <v>0.2</v>
      </c>
    </row>
    <row r="5557" spans="1:12" x14ac:dyDescent="0.45">
      <c r="A5557" t="s">
        <v>2039</v>
      </c>
      <c r="B5557">
        <v>2020</v>
      </c>
      <c r="C5557" t="s">
        <v>2009</v>
      </c>
      <c r="D5557">
        <v>0.2893</v>
      </c>
      <c r="E5557">
        <v>0.2893</v>
      </c>
      <c r="F5557">
        <v>0.2893</v>
      </c>
      <c r="G5557">
        <v>0.27900000000000003</v>
      </c>
      <c r="H5557">
        <v>0.2893</v>
      </c>
      <c r="I5557">
        <v>0.27900000000000003</v>
      </c>
      <c r="J5557">
        <v>0.2893</v>
      </c>
      <c r="K5557">
        <v>0.2893</v>
      </c>
      <c r="L5557">
        <v>0.27900000000000003</v>
      </c>
    </row>
    <row r="5558" spans="1:12" x14ac:dyDescent="0.45">
      <c r="A5558" t="s">
        <v>2039</v>
      </c>
      <c r="B5558">
        <v>2020</v>
      </c>
      <c r="C5558" t="s">
        <v>2005</v>
      </c>
      <c r="D5558">
        <v>0.91039999999999999</v>
      </c>
      <c r="E5558">
        <v>0.89290000000000003</v>
      </c>
      <c r="F5558">
        <v>0.84570000000000001</v>
      </c>
      <c r="G5558">
        <v>0.87260000000000004</v>
      </c>
      <c r="H5558">
        <v>0.83309999999999995</v>
      </c>
      <c r="I5558">
        <v>0.8165</v>
      </c>
      <c r="J5558">
        <v>0.91039999999999999</v>
      </c>
      <c r="K5558">
        <v>0.82940000000000003</v>
      </c>
      <c r="L5558">
        <v>0.80100000000000005</v>
      </c>
    </row>
    <row r="5559" spans="1:12" x14ac:dyDescent="0.45">
      <c r="A5559" t="s">
        <v>2039</v>
      </c>
      <c r="B5559">
        <v>2020</v>
      </c>
      <c r="C5559" t="s">
        <v>2007</v>
      </c>
      <c r="D5559">
        <v>3.2500000000000001E-2</v>
      </c>
      <c r="E5559">
        <v>3.2500000000000001E-2</v>
      </c>
      <c r="F5559">
        <v>2.4799999999999999E-2</v>
      </c>
      <c r="G5559">
        <v>3.2099999999999997E-2</v>
      </c>
      <c r="H5559">
        <v>2.4799999999999999E-2</v>
      </c>
      <c r="I5559">
        <v>2.4799999999999999E-2</v>
      </c>
      <c r="J5559">
        <v>3.2500000000000001E-2</v>
      </c>
      <c r="K5559">
        <v>2.4799999999999999E-2</v>
      </c>
      <c r="L5559">
        <v>2.4799999999999999E-2</v>
      </c>
    </row>
    <row r="5560" spans="1:12" x14ac:dyDescent="0.45">
      <c r="A5560" t="s">
        <v>2040</v>
      </c>
      <c r="B5560">
        <v>2020</v>
      </c>
      <c r="C5560" t="s">
        <v>2010</v>
      </c>
      <c r="D5560">
        <v>0.35680000000000001</v>
      </c>
      <c r="E5560">
        <v>0.35680000000000001</v>
      </c>
      <c r="F5560">
        <v>0.13469999999999999</v>
      </c>
      <c r="G5560">
        <v>0.3211</v>
      </c>
      <c r="H5560">
        <v>0.13469999999999999</v>
      </c>
      <c r="I5560">
        <v>0.13109999999999999</v>
      </c>
      <c r="J5560">
        <v>0.35680000000000001</v>
      </c>
      <c r="K5560">
        <v>0.13469999999999999</v>
      </c>
      <c r="L5560">
        <v>0.13109999999999999</v>
      </c>
    </row>
    <row r="5561" spans="1:12" x14ac:dyDescent="0.45">
      <c r="A5561" t="s">
        <v>2040</v>
      </c>
      <c r="B5561">
        <v>2020</v>
      </c>
      <c r="C5561" t="s">
        <v>2011</v>
      </c>
      <c r="D5561">
        <v>7.0000000000000007E-2</v>
      </c>
      <c r="E5561">
        <v>7.0000000000000007E-2</v>
      </c>
      <c r="F5561">
        <v>7.0000000000000007E-2</v>
      </c>
      <c r="G5561">
        <v>6.3E-2</v>
      </c>
      <c r="H5561">
        <v>7.0000000000000007E-2</v>
      </c>
      <c r="I5561">
        <v>6.3E-2</v>
      </c>
      <c r="J5561">
        <v>7.0000000000000007E-2</v>
      </c>
      <c r="K5561">
        <v>7.0000000000000007E-2</v>
      </c>
      <c r="L5561">
        <v>6.3E-2</v>
      </c>
    </row>
    <row r="5562" spans="1:12" x14ac:dyDescent="0.45">
      <c r="A5562" t="s">
        <v>2040</v>
      </c>
      <c r="B5562">
        <v>2020</v>
      </c>
      <c r="C5562" t="s">
        <v>2007</v>
      </c>
      <c r="D5562">
        <v>0.2019</v>
      </c>
      <c r="E5562">
        <v>0.2019</v>
      </c>
      <c r="F5562">
        <v>0.15379999999999999</v>
      </c>
      <c r="G5562">
        <v>0.1993</v>
      </c>
      <c r="H5562">
        <v>0.15379999999999999</v>
      </c>
      <c r="I5562">
        <v>0.15379999999999999</v>
      </c>
      <c r="J5562">
        <v>0.2019</v>
      </c>
      <c r="K5562">
        <v>0.15379999999999999</v>
      </c>
      <c r="L5562">
        <v>0.15379999999999999</v>
      </c>
    </row>
    <row r="5563" spans="1:12" x14ac:dyDescent="0.45">
      <c r="A5563" t="s">
        <v>2040</v>
      </c>
      <c r="B5563">
        <v>2020</v>
      </c>
      <c r="C5563" t="s">
        <v>2006</v>
      </c>
      <c r="D5563">
        <v>1.1704000000000001</v>
      </c>
      <c r="E5563">
        <v>1.1704000000000001</v>
      </c>
      <c r="F5563">
        <v>1.1704000000000001</v>
      </c>
      <c r="G5563">
        <v>1.1463000000000001</v>
      </c>
      <c r="H5563">
        <v>1.1704000000000001</v>
      </c>
      <c r="I5563">
        <v>1.1463000000000001</v>
      </c>
      <c r="J5563">
        <v>1.1704000000000001</v>
      </c>
      <c r="K5563">
        <v>1.1704000000000001</v>
      </c>
      <c r="L5563">
        <v>1.1463000000000001</v>
      </c>
    </row>
    <row r="5564" spans="1:12" x14ac:dyDescent="0.45">
      <c r="A5564" t="s">
        <v>2040</v>
      </c>
      <c r="B5564">
        <v>2020</v>
      </c>
      <c r="C5564" t="s">
        <v>2005</v>
      </c>
      <c r="D5564">
        <v>5.4686000000000003</v>
      </c>
      <c r="E5564">
        <v>5.3602999999999996</v>
      </c>
      <c r="F5564">
        <v>5.0669000000000004</v>
      </c>
      <c r="G5564">
        <v>5.2365000000000004</v>
      </c>
      <c r="H5564">
        <v>4.9888000000000003</v>
      </c>
      <c r="I5564">
        <v>4.8884999999999996</v>
      </c>
      <c r="J5564">
        <v>5.4686000000000003</v>
      </c>
      <c r="K5564">
        <v>4.9659000000000004</v>
      </c>
      <c r="L5564">
        <v>4.7920999999999996</v>
      </c>
    </row>
    <row r="5565" spans="1:12" x14ac:dyDescent="0.45">
      <c r="A5565" t="s">
        <v>2040</v>
      </c>
      <c r="B5565">
        <v>2020</v>
      </c>
      <c r="C5565" t="s">
        <v>2009</v>
      </c>
      <c r="D5565">
        <v>1.7091000000000001</v>
      </c>
      <c r="E5565">
        <v>1.7091000000000001</v>
      </c>
      <c r="F5565">
        <v>1.7091000000000001</v>
      </c>
      <c r="G5565">
        <v>1.6477999999999999</v>
      </c>
      <c r="H5565">
        <v>1.7091000000000001</v>
      </c>
      <c r="I5565">
        <v>1.6477999999999999</v>
      </c>
      <c r="J5565">
        <v>1.7091000000000001</v>
      </c>
      <c r="K5565">
        <v>1.7091000000000001</v>
      </c>
      <c r="L5565">
        <v>1.6477999999999999</v>
      </c>
    </row>
    <row r="5566" spans="1:12" x14ac:dyDescent="0.45">
      <c r="A5566" t="s">
        <v>2040</v>
      </c>
      <c r="B5566">
        <v>2020</v>
      </c>
      <c r="C5566" t="s">
        <v>2008</v>
      </c>
      <c r="D5566">
        <v>1.9603999999999999</v>
      </c>
      <c r="E5566">
        <v>1.8521000000000001</v>
      </c>
      <c r="F5566">
        <v>1.8289</v>
      </c>
      <c r="G5566">
        <v>1.8591</v>
      </c>
      <c r="H5566">
        <v>1.7506999999999999</v>
      </c>
      <c r="I5566">
        <v>1.7464999999999999</v>
      </c>
      <c r="J5566">
        <v>1.9603999999999999</v>
      </c>
      <c r="K5566">
        <v>1.7278</v>
      </c>
      <c r="L5566">
        <v>1.6501999999999999</v>
      </c>
    </row>
    <row r="5567" spans="1:12" x14ac:dyDescent="0.45">
      <c r="A5567" t="s">
        <v>2041</v>
      </c>
      <c r="B5567">
        <v>2020</v>
      </c>
      <c r="C5567" t="s">
        <v>2005</v>
      </c>
      <c r="D5567">
        <v>1.3725000000000001</v>
      </c>
      <c r="E5567">
        <v>1.3487</v>
      </c>
      <c r="F5567">
        <v>1.2841</v>
      </c>
      <c r="G5567">
        <v>1.3187</v>
      </c>
      <c r="H5567">
        <v>1.2667999999999999</v>
      </c>
      <c r="I5567">
        <v>1.242</v>
      </c>
      <c r="J5567">
        <v>1.3725000000000001</v>
      </c>
      <c r="K5567">
        <v>1.2618</v>
      </c>
      <c r="L5567">
        <v>1.2208000000000001</v>
      </c>
    </row>
    <row r="5568" spans="1:12" x14ac:dyDescent="0.45">
      <c r="A5568" t="s">
        <v>2041</v>
      </c>
      <c r="B5568">
        <v>2020</v>
      </c>
      <c r="C5568" t="s">
        <v>2006</v>
      </c>
      <c r="D5568">
        <v>0.36030000000000001</v>
      </c>
      <c r="E5568">
        <v>0.36030000000000001</v>
      </c>
      <c r="F5568">
        <v>0.36030000000000001</v>
      </c>
      <c r="G5568">
        <v>0.35489999999999999</v>
      </c>
      <c r="H5568">
        <v>0.36030000000000001</v>
      </c>
      <c r="I5568">
        <v>0.35489999999999999</v>
      </c>
      <c r="J5568">
        <v>0.36030000000000001</v>
      </c>
      <c r="K5568">
        <v>0.36030000000000001</v>
      </c>
      <c r="L5568">
        <v>0.35489999999999999</v>
      </c>
    </row>
    <row r="5569" spans="1:12" x14ac:dyDescent="0.45">
      <c r="A5569" t="s">
        <v>2041</v>
      </c>
      <c r="B5569">
        <v>2020</v>
      </c>
      <c r="C5569" t="s">
        <v>2008</v>
      </c>
      <c r="D5569">
        <v>0.43190000000000001</v>
      </c>
      <c r="E5569">
        <v>0.40799999999999997</v>
      </c>
      <c r="F5569">
        <v>0.40289999999999998</v>
      </c>
      <c r="G5569">
        <v>0.40949999999999998</v>
      </c>
      <c r="H5569">
        <v>0.38569999999999999</v>
      </c>
      <c r="I5569">
        <v>0.38469999999999999</v>
      </c>
      <c r="J5569">
        <v>0.43190000000000001</v>
      </c>
      <c r="K5569">
        <v>0.38059999999999999</v>
      </c>
      <c r="L5569">
        <v>0.36349999999999999</v>
      </c>
    </row>
    <row r="5570" spans="1:12" x14ac:dyDescent="0.45">
      <c r="A5570" t="s">
        <v>2041</v>
      </c>
      <c r="B5570">
        <v>2020</v>
      </c>
      <c r="C5570" t="s">
        <v>2009</v>
      </c>
      <c r="D5570">
        <v>0.44190000000000002</v>
      </c>
      <c r="E5570">
        <v>0.44190000000000002</v>
      </c>
      <c r="F5570">
        <v>0.44190000000000002</v>
      </c>
      <c r="G5570">
        <v>0.42570000000000002</v>
      </c>
      <c r="H5570">
        <v>0.44190000000000002</v>
      </c>
      <c r="I5570">
        <v>0.42570000000000002</v>
      </c>
      <c r="J5570">
        <v>0.44190000000000002</v>
      </c>
      <c r="K5570">
        <v>0.44190000000000002</v>
      </c>
      <c r="L5570">
        <v>0.42570000000000002</v>
      </c>
    </row>
    <row r="5571" spans="1:12" x14ac:dyDescent="0.45">
      <c r="A5571" t="s">
        <v>2041</v>
      </c>
      <c r="B5571">
        <v>2020</v>
      </c>
      <c r="C5571" t="s">
        <v>2010</v>
      </c>
      <c r="D5571">
        <v>7.8600000000000003E-2</v>
      </c>
      <c r="E5571">
        <v>7.8600000000000003E-2</v>
      </c>
      <c r="F5571">
        <v>2.9700000000000001E-2</v>
      </c>
      <c r="G5571">
        <v>7.0699999999999999E-2</v>
      </c>
      <c r="H5571">
        <v>2.9700000000000001E-2</v>
      </c>
      <c r="I5571">
        <v>2.8899999999999999E-2</v>
      </c>
      <c r="J5571">
        <v>7.8600000000000003E-2</v>
      </c>
      <c r="K5571">
        <v>2.9700000000000001E-2</v>
      </c>
      <c r="L5571">
        <v>2.8899999999999999E-2</v>
      </c>
    </row>
    <row r="5572" spans="1:12" x14ac:dyDescent="0.45">
      <c r="A5572" t="s">
        <v>2041</v>
      </c>
      <c r="B5572">
        <v>2020</v>
      </c>
      <c r="C5572" t="s">
        <v>2011</v>
      </c>
      <c r="D5572">
        <v>1.54E-2</v>
      </c>
      <c r="E5572">
        <v>1.54E-2</v>
      </c>
      <c r="F5572">
        <v>1.54E-2</v>
      </c>
      <c r="G5572">
        <v>1.3899999999999999E-2</v>
      </c>
      <c r="H5572">
        <v>1.54E-2</v>
      </c>
      <c r="I5572">
        <v>1.3899999999999999E-2</v>
      </c>
      <c r="J5572">
        <v>1.54E-2</v>
      </c>
      <c r="K5572">
        <v>1.54E-2</v>
      </c>
      <c r="L5572">
        <v>1.3899999999999999E-2</v>
      </c>
    </row>
    <row r="5573" spans="1:12" x14ac:dyDescent="0.45">
      <c r="A5573" t="s">
        <v>2041</v>
      </c>
      <c r="B5573">
        <v>2020</v>
      </c>
      <c r="C5573" t="s">
        <v>2007</v>
      </c>
      <c r="D5573">
        <v>4.4499999999999998E-2</v>
      </c>
      <c r="E5573">
        <v>4.4499999999999998E-2</v>
      </c>
      <c r="F5573">
        <v>3.39E-2</v>
      </c>
      <c r="G5573">
        <v>4.3900000000000002E-2</v>
      </c>
      <c r="H5573">
        <v>3.39E-2</v>
      </c>
      <c r="I5573">
        <v>3.39E-2</v>
      </c>
      <c r="J5573">
        <v>4.4499999999999998E-2</v>
      </c>
      <c r="K5573">
        <v>3.39E-2</v>
      </c>
      <c r="L5573">
        <v>3.39E-2</v>
      </c>
    </row>
    <row r="5574" spans="1:12" x14ac:dyDescent="0.45">
      <c r="A5574" t="s">
        <v>2042</v>
      </c>
      <c r="B5574">
        <v>2020</v>
      </c>
      <c r="C5574" t="s">
        <v>2008</v>
      </c>
      <c r="D5574">
        <v>4.0664999999999996</v>
      </c>
      <c r="E5574">
        <v>3.8420000000000001</v>
      </c>
      <c r="F5574">
        <v>3.7936999999999999</v>
      </c>
      <c r="G5574">
        <v>3.8563999999999998</v>
      </c>
      <c r="H5574">
        <v>3.6315</v>
      </c>
      <c r="I5574">
        <v>3.6229</v>
      </c>
      <c r="J5574">
        <v>4.0664999999999996</v>
      </c>
      <c r="K5574">
        <v>3.5840999999999998</v>
      </c>
      <c r="L5574">
        <v>3.4230999999999998</v>
      </c>
    </row>
    <row r="5575" spans="1:12" x14ac:dyDescent="0.45">
      <c r="A5575" t="s">
        <v>2042</v>
      </c>
      <c r="B5575">
        <v>2020</v>
      </c>
      <c r="C5575" t="s">
        <v>2009</v>
      </c>
      <c r="D5575">
        <v>3.7132999999999998</v>
      </c>
      <c r="E5575">
        <v>3.7132999999999998</v>
      </c>
      <c r="F5575">
        <v>3.7132999999999998</v>
      </c>
      <c r="G5575">
        <v>3.5815999999999999</v>
      </c>
      <c r="H5575">
        <v>3.7132999999999998</v>
      </c>
      <c r="I5575">
        <v>3.5815999999999999</v>
      </c>
      <c r="J5575">
        <v>3.7132999999999998</v>
      </c>
      <c r="K5575">
        <v>3.7132999999999998</v>
      </c>
      <c r="L5575">
        <v>3.5815999999999999</v>
      </c>
    </row>
    <row r="5576" spans="1:12" x14ac:dyDescent="0.45">
      <c r="A5576" t="s">
        <v>2042</v>
      </c>
      <c r="B5576">
        <v>2020</v>
      </c>
      <c r="C5576" t="s">
        <v>2006</v>
      </c>
      <c r="D5576">
        <v>2.2345000000000002</v>
      </c>
      <c r="E5576">
        <v>2.2345000000000002</v>
      </c>
      <c r="F5576">
        <v>2.2345000000000002</v>
      </c>
      <c r="G5576">
        <v>2.1842999999999999</v>
      </c>
      <c r="H5576">
        <v>2.2345000000000002</v>
      </c>
      <c r="I5576">
        <v>2.1842999999999999</v>
      </c>
      <c r="J5576">
        <v>2.2345000000000002</v>
      </c>
      <c r="K5576">
        <v>2.2345000000000002</v>
      </c>
      <c r="L5576">
        <v>2.1842999999999999</v>
      </c>
    </row>
    <row r="5577" spans="1:12" x14ac:dyDescent="0.45">
      <c r="A5577" t="s">
        <v>2042</v>
      </c>
      <c r="B5577">
        <v>2020</v>
      </c>
      <c r="C5577" t="s">
        <v>2005</v>
      </c>
      <c r="D5577">
        <v>11.318300000000001</v>
      </c>
      <c r="E5577">
        <v>11.0938</v>
      </c>
      <c r="F5577">
        <v>10.485200000000001</v>
      </c>
      <c r="G5577">
        <v>10.8325</v>
      </c>
      <c r="H5577">
        <v>10.323</v>
      </c>
      <c r="I5577">
        <v>10.1106</v>
      </c>
      <c r="J5577">
        <v>11.318300000000001</v>
      </c>
      <c r="K5577">
        <v>10.275600000000001</v>
      </c>
      <c r="L5577">
        <v>9.9108000000000001</v>
      </c>
    </row>
    <row r="5578" spans="1:12" x14ac:dyDescent="0.45">
      <c r="A5578" t="s">
        <v>2042</v>
      </c>
      <c r="B5578">
        <v>2020</v>
      </c>
      <c r="C5578" t="s">
        <v>2010</v>
      </c>
      <c r="D5578">
        <v>0.74019999999999997</v>
      </c>
      <c r="E5578">
        <v>0.74019999999999997</v>
      </c>
      <c r="F5578">
        <v>0.27950000000000003</v>
      </c>
      <c r="G5578">
        <v>0.66610000000000003</v>
      </c>
      <c r="H5578">
        <v>0.27950000000000003</v>
      </c>
      <c r="I5578">
        <v>0.27200000000000002</v>
      </c>
      <c r="J5578">
        <v>0.74019999999999997</v>
      </c>
      <c r="K5578">
        <v>0.27950000000000003</v>
      </c>
      <c r="L5578">
        <v>0.27200000000000002</v>
      </c>
    </row>
    <row r="5579" spans="1:12" x14ac:dyDescent="0.45">
      <c r="A5579" t="s">
        <v>2042</v>
      </c>
      <c r="B5579">
        <v>2020</v>
      </c>
      <c r="C5579" t="s">
        <v>2011</v>
      </c>
      <c r="D5579">
        <v>0.1452</v>
      </c>
      <c r="E5579">
        <v>0.1452</v>
      </c>
      <c r="F5579">
        <v>0.1452</v>
      </c>
      <c r="G5579">
        <v>0.13070000000000001</v>
      </c>
      <c r="H5579">
        <v>0.1452</v>
      </c>
      <c r="I5579">
        <v>0.13070000000000001</v>
      </c>
      <c r="J5579">
        <v>0.1452</v>
      </c>
      <c r="K5579">
        <v>0.1452</v>
      </c>
      <c r="L5579">
        <v>0.13070000000000001</v>
      </c>
    </row>
    <row r="5580" spans="1:12" x14ac:dyDescent="0.45">
      <c r="A5580" t="s">
        <v>2042</v>
      </c>
      <c r="B5580">
        <v>2020</v>
      </c>
      <c r="C5580" t="s">
        <v>2007</v>
      </c>
      <c r="D5580">
        <v>0.41870000000000002</v>
      </c>
      <c r="E5580">
        <v>0.41870000000000002</v>
      </c>
      <c r="F5580">
        <v>0.31909999999999999</v>
      </c>
      <c r="G5580">
        <v>0.41339999999999999</v>
      </c>
      <c r="H5580">
        <v>0.31909999999999999</v>
      </c>
      <c r="I5580">
        <v>0.31909999999999999</v>
      </c>
      <c r="J5580">
        <v>0.41870000000000002</v>
      </c>
      <c r="K5580">
        <v>0.31909999999999999</v>
      </c>
      <c r="L5580">
        <v>0.31909999999999999</v>
      </c>
    </row>
    <row r="5581" spans="1:12" x14ac:dyDescent="0.45">
      <c r="A5581" t="s">
        <v>2043</v>
      </c>
      <c r="B5581">
        <v>2020</v>
      </c>
      <c r="C5581" t="s">
        <v>2008</v>
      </c>
      <c r="D5581">
        <v>2.2189000000000001</v>
      </c>
      <c r="E5581">
        <v>2.0962999999999998</v>
      </c>
      <c r="F5581">
        <v>2.0699999999999998</v>
      </c>
      <c r="G5581">
        <v>2.1042000000000001</v>
      </c>
      <c r="H5581">
        <v>1.9815</v>
      </c>
      <c r="I5581">
        <v>1.9767999999999999</v>
      </c>
      <c r="J5581">
        <v>2.2189000000000001</v>
      </c>
      <c r="K5581">
        <v>1.9556</v>
      </c>
      <c r="L5581">
        <v>1.8677999999999999</v>
      </c>
    </row>
    <row r="5582" spans="1:12" x14ac:dyDescent="0.45">
      <c r="A5582" t="s">
        <v>2043</v>
      </c>
      <c r="B5582">
        <v>2020</v>
      </c>
      <c r="C5582" t="s">
        <v>2006</v>
      </c>
      <c r="D5582">
        <v>1.6031</v>
      </c>
      <c r="E5582">
        <v>1.6031</v>
      </c>
      <c r="F5582">
        <v>1.6031</v>
      </c>
      <c r="G5582">
        <v>1.5757000000000001</v>
      </c>
      <c r="H5582">
        <v>1.6031</v>
      </c>
      <c r="I5582">
        <v>1.5757000000000001</v>
      </c>
      <c r="J5582">
        <v>1.6031</v>
      </c>
      <c r="K5582">
        <v>1.6031</v>
      </c>
      <c r="L5582">
        <v>1.5757000000000001</v>
      </c>
    </row>
    <row r="5583" spans="1:12" x14ac:dyDescent="0.45">
      <c r="A5583" t="s">
        <v>2043</v>
      </c>
      <c r="B5583">
        <v>2020</v>
      </c>
      <c r="C5583" t="s">
        <v>2009</v>
      </c>
      <c r="D5583">
        <v>2.5712999999999999</v>
      </c>
      <c r="E5583">
        <v>2.5712999999999999</v>
      </c>
      <c r="F5583">
        <v>2.5712999999999999</v>
      </c>
      <c r="G5583">
        <v>2.4780000000000002</v>
      </c>
      <c r="H5583">
        <v>2.5712999999999999</v>
      </c>
      <c r="I5583">
        <v>2.4780000000000002</v>
      </c>
      <c r="J5583">
        <v>2.5712999999999999</v>
      </c>
      <c r="K5583">
        <v>2.5712999999999999</v>
      </c>
      <c r="L5583">
        <v>2.4780000000000002</v>
      </c>
    </row>
    <row r="5584" spans="1:12" x14ac:dyDescent="0.45">
      <c r="A5584" t="s">
        <v>2043</v>
      </c>
      <c r="B5584">
        <v>2020</v>
      </c>
      <c r="C5584" t="s">
        <v>2010</v>
      </c>
      <c r="D5584">
        <v>0.40389999999999998</v>
      </c>
      <c r="E5584">
        <v>0.40389999999999998</v>
      </c>
      <c r="F5584">
        <v>0.1525</v>
      </c>
      <c r="G5584">
        <v>0.36349999999999999</v>
      </c>
      <c r="H5584">
        <v>0.1525</v>
      </c>
      <c r="I5584">
        <v>0.1484</v>
      </c>
      <c r="J5584">
        <v>0.40389999999999998</v>
      </c>
      <c r="K5584">
        <v>0.1525</v>
      </c>
      <c r="L5584">
        <v>0.1484</v>
      </c>
    </row>
    <row r="5585" spans="1:12" x14ac:dyDescent="0.45">
      <c r="A5585" t="s">
        <v>2043</v>
      </c>
      <c r="B5585">
        <v>2020</v>
      </c>
      <c r="C5585" t="s">
        <v>2005</v>
      </c>
      <c r="D5585">
        <v>7.1048</v>
      </c>
      <c r="E5585">
        <v>6.9823000000000004</v>
      </c>
      <c r="F5585">
        <v>6.6502999999999997</v>
      </c>
      <c r="G5585">
        <v>6.8182</v>
      </c>
      <c r="H5585">
        <v>6.5617999999999999</v>
      </c>
      <c r="I5585">
        <v>6.4242999999999997</v>
      </c>
      <c r="J5585">
        <v>7.1048</v>
      </c>
      <c r="K5585">
        <v>6.5358999999999998</v>
      </c>
      <c r="L5585">
        <v>6.3152999999999997</v>
      </c>
    </row>
    <row r="5586" spans="1:12" x14ac:dyDescent="0.45">
      <c r="A5586" t="s">
        <v>2043</v>
      </c>
      <c r="B5586">
        <v>2020</v>
      </c>
      <c r="C5586" t="s">
        <v>2011</v>
      </c>
      <c r="D5586">
        <v>7.9200000000000007E-2</v>
      </c>
      <c r="E5586">
        <v>7.9200000000000007E-2</v>
      </c>
      <c r="F5586">
        <v>7.9200000000000007E-2</v>
      </c>
      <c r="G5586">
        <v>7.1300000000000002E-2</v>
      </c>
      <c r="H5586">
        <v>7.9200000000000007E-2</v>
      </c>
      <c r="I5586">
        <v>7.1300000000000002E-2</v>
      </c>
      <c r="J5586">
        <v>7.9200000000000007E-2</v>
      </c>
      <c r="K5586">
        <v>7.9200000000000007E-2</v>
      </c>
      <c r="L5586">
        <v>7.1300000000000002E-2</v>
      </c>
    </row>
    <row r="5587" spans="1:12" x14ac:dyDescent="0.45">
      <c r="A5587" t="s">
        <v>2043</v>
      </c>
      <c r="B5587">
        <v>2020</v>
      </c>
      <c r="C5587" t="s">
        <v>2007</v>
      </c>
      <c r="D5587">
        <v>0.22850000000000001</v>
      </c>
      <c r="E5587">
        <v>0.22850000000000001</v>
      </c>
      <c r="F5587">
        <v>0.1741</v>
      </c>
      <c r="G5587">
        <v>0.22559999999999999</v>
      </c>
      <c r="H5587">
        <v>0.1741</v>
      </c>
      <c r="I5587">
        <v>0.1741</v>
      </c>
      <c r="J5587">
        <v>0.22850000000000001</v>
      </c>
      <c r="K5587">
        <v>0.1741</v>
      </c>
      <c r="L5587">
        <v>0.1741</v>
      </c>
    </row>
    <row r="5588" spans="1:12" x14ac:dyDescent="0.45">
      <c r="A5588" t="s">
        <v>2044</v>
      </c>
      <c r="B5588">
        <v>2020</v>
      </c>
      <c r="C5588" t="s">
        <v>2010</v>
      </c>
      <c r="D5588">
        <v>2.3800000000000002E-2</v>
      </c>
      <c r="E5588">
        <v>2.3800000000000002E-2</v>
      </c>
      <c r="F5588">
        <v>8.9999999999999993E-3</v>
      </c>
      <c r="G5588">
        <v>2.1399999999999999E-2</v>
      </c>
      <c r="H5588">
        <v>8.9999999999999993E-3</v>
      </c>
      <c r="I5588">
        <v>8.6999999999999994E-3</v>
      </c>
      <c r="J5588">
        <v>2.3800000000000002E-2</v>
      </c>
      <c r="K5588">
        <v>8.9999999999999993E-3</v>
      </c>
      <c r="L5588">
        <v>8.6999999999999994E-3</v>
      </c>
    </row>
    <row r="5589" spans="1:12" x14ac:dyDescent="0.45">
      <c r="A5589" t="s">
        <v>2044</v>
      </c>
      <c r="B5589">
        <v>2020</v>
      </c>
      <c r="C5589" t="s">
        <v>2008</v>
      </c>
      <c r="D5589">
        <v>0.13059999999999999</v>
      </c>
      <c r="E5589">
        <v>0.12330000000000001</v>
      </c>
      <c r="F5589">
        <v>0.12180000000000001</v>
      </c>
      <c r="G5589">
        <v>0.12379999999999999</v>
      </c>
      <c r="H5589">
        <v>0.1166</v>
      </c>
      <c r="I5589">
        <v>0.1163</v>
      </c>
      <c r="J5589">
        <v>0.13059999999999999</v>
      </c>
      <c r="K5589">
        <v>0.11509999999999999</v>
      </c>
      <c r="L5589">
        <v>0.1099</v>
      </c>
    </row>
    <row r="5590" spans="1:12" x14ac:dyDescent="0.45">
      <c r="A5590" t="s">
        <v>2044</v>
      </c>
      <c r="B5590">
        <v>2020</v>
      </c>
      <c r="C5590" t="s">
        <v>2011</v>
      </c>
      <c r="D5590">
        <v>4.7000000000000002E-3</v>
      </c>
      <c r="E5590">
        <v>4.7000000000000002E-3</v>
      </c>
      <c r="F5590">
        <v>4.7000000000000002E-3</v>
      </c>
      <c r="G5590">
        <v>4.1999999999999997E-3</v>
      </c>
      <c r="H5590">
        <v>4.7000000000000002E-3</v>
      </c>
      <c r="I5590">
        <v>4.1999999999999997E-3</v>
      </c>
      <c r="J5590">
        <v>4.7000000000000002E-3</v>
      </c>
      <c r="K5590">
        <v>4.7000000000000002E-3</v>
      </c>
      <c r="L5590">
        <v>4.1999999999999997E-3</v>
      </c>
    </row>
    <row r="5591" spans="1:12" x14ac:dyDescent="0.45">
      <c r="A5591" t="s">
        <v>2044</v>
      </c>
      <c r="B5591">
        <v>2020</v>
      </c>
      <c r="C5591" t="s">
        <v>2007</v>
      </c>
      <c r="D5591">
        <v>1.34E-2</v>
      </c>
      <c r="E5591">
        <v>1.34E-2</v>
      </c>
      <c r="F5591">
        <v>1.0200000000000001E-2</v>
      </c>
      <c r="G5591">
        <v>1.3299999999999999E-2</v>
      </c>
      <c r="H5591">
        <v>1.0200000000000001E-2</v>
      </c>
      <c r="I5591">
        <v>1.0200000000000001E-2</v>
      </c>
      <c r="J5591">
        <v>1.34E-2</v>
      </c>
      <c r="K5591">
        <v>1.0200000000000001E-2</v>
      </c>
      <c r="L5591">
        <v>1.0200000000000001E-2</v>
      </c>
    </row>
    <row r="5592" spans="1:12" x14ac:dyDescent="0.45">
      <c r="A5592" t="s">
        <v>2044</v>
      </c>
      <c r="B5592">
        <v>2020</v>
      </c>
      <c r="C5592" t="s">
        <v>2005</v>
      </c>
      <c r="D5592">
        <v>0.47049999999999997</v>
      </c>
      <c r="E5592">
        <v>0.46329999999999999</v>
      </c>
      <c r="F5592">
        <v>0.44379999999999997</v>
      </c>
      <c r="G5592">
        <v>0.45279999999999998</v>
      </c>
      <c r="H5592">
        <v>0.43859999999999999</v>
      </c>
      <c r="I5592">
        <v>0.42970000000000003</v>
      </c>
      <c r="J5592">
        <v>0.47049999999999997</v>
      </c>
      <c r="K5592">
        <v>0.437</v>
      </c>
      <c r="L5592">
        <v>0.42330000000000001</v>
      </c>
    </row>
    <row r="5593" spans="1:12" x14ac:dyDescent="0.45">
      <c r="A5593" t="s">
        <v>2044</v>
      </c>
      <c r="B5593">
        <v>2020</v>
      </c>
      <c r="C5593" t="s">
        <v>2006</v>
      </c>
      <c r="D5593">
        <v>0.1235</v>
      </c>
      <c r="E5593">
        <v>0.1235</v>
      </c>
      <c r="F5593">
        <v>0.1235</v>
      </c>
      <c r="G5593">
        <v>0.12189999999999999</v>
      </c>
      <c r="H5593">
        <v>0.1235</v>
      </c>
      <c r="I5593">
        <v>0.12189999999999999</v>
      </c>
      <c r="J5593">
        <v>0.1235</v>
      </c>
      <c r="K5593">
        <v>0.1235</v>
      </c>
      <c r="L5593">
        <v>0.12189999999999999</v>
      </c>
    </row>
    <row r="5594" spans="1:12" x14ac:dyDescent="0.45">
      <c r="A5594" t="s">
        <v>2044</v>
      </c>
      <c r="B5594">
        <v>2020</v>
      </c>
      <c r="C5594" t="s">
        <v>2009</v>
      </c>
      <c r="D5594">
        <v>0.17460000000000001</v>
      </c>
      <c r="E5594">
        <v>0.17460000000000001</v>
      </c>
      <c r="F5594">
        <v>0.17460000000000001</v>
      </c>
      <c r="G5594">
        <v>0.16830000000000001</v>
      </c>
      <c r="H5594">
        <v>0.17460000000000001</v>
      </c>
      <c r="I5594">
        <v>0.16830000000000001</v>
      </c>
      <c r="J5594">
        <v>0.17460000000000001</v>
      </c>
      <c r="K5594">
        <v>0.17460000000000001</v>
      </c>
      <c r="L5594">
        <v>0.16830000000000001</v>
      </c>
    </row>
    <row r="5595" spans="1:12" x14ac:dyDescent="0.45">
      <c r="A5595" t="s">
        <v>2045</v>
      </c>
      <c r="B5595">
        <v>2020</v>
      </c>
      <c r="C5595" t="s">
        <v>2006</v>
      </c>
      <c r="D5595">
        <v>1.8425</v>
      </c>
      <c r="E5595">
        <v>1.8425</v>
      </c>
      <c r="F5595">
        <v>1.8425</v>
      </c>
      <c r="G5595">
        <v>1.8128</v>
      </c>
      <c r="H5595">
        <v>1.8425</v>
      </c>
      <c r="I5595">
        <v>1.8128</v>
      </c>
      <c r="J5595">
        <v>1.8425</v>
      </c>
      <c r="K5595">
        <v>1.8425</v>
      </c>
      <c r="L5595">
        <v>1.8128</v>
      </c>
    </row>
    <row r="5596" spans="1:12" x14ac:dyDescent="0.45">
      <c r="A5596" t="s">
        <v>2045</v>
      </c>
      <c r="B5596">
        <v>2020</v>
      </c>
      <c r="C5596" t="s">
        <v>2008</v>
      </c>
      <c r="D5596">
        <v>2.4125000000000001</v>
      </c>
      <c r="E5596">
        <v>2.2793000000000001</v>
      </c>
      <c r="F5596">
        <v>2.2507000000000001</v>
      </c>
      <c r="G5596">
        <v>2.2879</v>
      </c>
      <c r="H5596">
        <v>2.1545000000000001</v>
      </c>
      <c r="I5596">
        <v>2.1494</v>
      </c>
      <c r="J5596">
        <v>2.4125000000000001</v>
      </c>
      <c r="K5596">
        <v>2.1263000000000001</v>
      </c>
      <c r="L5596">
        <v>2.0308000000000002</v>
      </c>
    </row>
    <row r="5597" spans="1:12" x14ac:dyDescent="0.45">
      <c r="A5597" t="s">
        <v>2045</v>
      </c>
      <c r="B5597">
        <v>2020</v>
      </c>
      <c r="C5597" t="s">
        <v>2007</v>
      </c>
      <c r="D5597">
        <v>0.24840000000000001</v>
      </c>
      <c r="E5597">
        <v>0.24840000000000001</v>
      </c>
      <c r="F5597">
        <v>0.1893</v>
      </c>
      <c r="G5597">
        <v>0.24529999999999999</v>
      </c>
      <c r="H5597">
        <v>0.1893</v>
      </c>
      <c r="I5597">
        <v>0.1893</v>
      </c>
      <c r="J5597">
        <v>0.24840000000000001</v>
      </c>
      <c r="K5597">
        <v>0.1893</v>
      </c>
      <c r="L5597">
        <v>0.1893</v>
      </c>
    </row>
    <row r="5598" spans="1:12" x14ac:dyDescent="0.45">
      <c r="A5598" t="s">
        <v>2045</v>
      </c>
      <c r="B5598">
        <v>2020</v>
      </c>
      <c r="C5598" t="s">
        <v>2009</v>
      </c>
      <c r="D5598">
        <v>2.7037</v>
      </c>
      <c r="E5598">
        <v>2.7037</v>
      </c>
      <c r="F5598">
        <v>2.7037</v>
      </c>
      <c r="G5598">
        <v>2.6036999999999999</v>
      </c>
      <c r="H5598">
        <v>2.7037</v>
      </c>
      <c r="I5598">
        <v>2.6036999999999999</v>
      </c>
      <c r="J5598">
        <v>2.7037</v>
      </c>
      <c r="K5598">
        <v>2.7037</v>
      </c>
      <c r="L5598">
        <v>2.6036999999999999</v>
      </c>
    </row>
    <row r="5599" spans="1:12" x14ac:dyDescent="0.45">
      <c r="A5599" t="s">
        <v>2045</v>
      </c>
      <c r="B5599">
        <v>2020</v>
      </c>
      <c r="C5599" t="s">
        <v>2011</v>
      </c>
      <c r="D5599">
        <v>8.6099999999999996E-2</v>
      </c>
      <c r="E5599">
        <v>8.6099999999999996E-2</v>
      </c>
      <c r="F5599">
        <v>8.6099999999999996E-2</v>
      </c>
      <c r="G5599">
        <v>7.7499999999999999E-2</v>
      </c>
      <c r="H5599">
        <v>8.6099999999999996E-2</v>
      </c>
      <c r="I5599">
        <v>7.7499999999999999E-2</v>
      </c>
      <c r="J5599">
        <v>8.6099999999999996E-2</v>
      </c>
      <c r="K5599">
        <v>8.6099999999999996E-2</v>
      </c>
      <c r="L5599">
        <v>7.7499999999999999E-2</v>
      </c>
    </row>
    <row r="5600" spans="1:12" x14ac:dyDescent="0.45">
      <c r="A5600" t="s">
        <v>2045</v>
      </c>
      <c r="B5600">
        <v>2020</v>
      </c>
      <c r="C5600" t="s">
        <v>2010</v>
      </c>
      <c r="D5600">
        <v>0.43909999999999999</v>
      </c>
      <c r="E5600">
        <v>0.43909999999999999</v>
      </c>
      <c r="F5600">
        <v>0.1658</v>
      </c>
      <c r="G5600">
        <v>0.3952</v>
      </c>
      <c r="H5600">
        <v>0.1658</v>
      </c>
      <c r="I5600">
        <v>0.16139999999999999</v>
      </c>
      <c r="J5600">
        <v>0.43909999999999999</v>
      </c>
      <c r="K5600">
        <v>0.1658</v>
      </c>
      <c r="L5600">
        <v>0.16139999999999999</v>
      </c>
    </row>
    <row r="5601" spans="1:12" x14ac:dyDescent="0.45">
      <c r="A5601" t="s">
        <v>2045</v>
      </c>
      <c r="B5601">
        <v>2020</v>
      </c>
      <c r="C5601" t="s">
        <v>2005</v>
      </c>
      <c r="D5601">
        <v>7.7324000000000002</v>
      </c>
      <c r="E5601">
        <v>7.5991999999999997</v>
      </c>
      <c r="F5601">
        <v>7.2382</v>
      </c>
      <c r="G5601">
        <v>7.4222999999999999</v>
      </c>
      <c r="H5601">
        <v>7.1420000000000003</v>
      </c>
      <c r="I5601">
        <v>6.9939999999999998</v>
      </c>
      <c r="J5601">
        <v>7.7324000000000002</v>
      </c>
      <c r="K5601">
        <v>7.1138000000000003</v>
      </c>
      <c r="L5601">
        <v>6.8754999999999997</v>
      </c>
    </row>
    <row r="5602" spans="1:12" x14ac:dyDescent="0.45">
      <c r="A5602" t="s">
        <v>2046</v>
      </c>
      <c r="B5602">
        <v>2020</v>
      </c>
      <c r="C5602" t="s">
        <v>2011</v>
      </c>
      <c r="D5602">
        <v>2.76E-2</v>
      </c>
      <c r="E5602">
        <v>2.76E-2</v>
      </c>
      <c r="F5602">
        <v>2.76E-2</v>
      </c>
      <c r="G5602">
        <v>2.4899999999999999E-2</v>
      </c>
      <c r="H5602">
        <v>2.76E-2</v>
      </c>
      <c r="I5602">
        <v>2.4899999999999999E-2</v>
      </c>
      <c r="J5602">
        <v>2.76E-2</v>
      </c>
      <c r="K5602">
        <v>2.76E-2</v>
      </c>
      <c r="L5602">
        <v>2.4899999999999999E-2</v>
      </c>
    </row>
    <row r="5603" spans="1:12" x14ac:dyDescent="0.45">
      <c r="A5603" t="s">
        <v>2046</v>
      </c>
      <c r="B5603">
        <v>2020</v>
      </c>
      <c r="C5603" t="s">
        <v>2008</v>
      </c>
      <c r="D5603">
        <v>0.77400000000000002</v>
      </c>
      <c r="E5603">
        <v>0.73129999999999995</v>
      </c>
      <c r="F5603">
        <v>0.72209999999999996</v>
      </c>
      <c r="G5603">
        <v>0.73399999999999999</v>
      </c>
      <c r="H5603">
        <v>0.69120000000000004</v>
      </c>
      <c r="I5603">
        <v>0.68959999999999999</v>
      </c>
      <c r="J5603">
        <v>0.77400000000000002</v>
      </c>
      <c r="K5603">
        <v>0.68220000000000003</v>
      </c>
      <c r="L5603">
        <v>0.65149999999999997</v>
      </c>
    </row>
    <row r="5604" spans="1:12" x14ac:dyDescent="0.45">
      <c r="A5604" t="s">
        <v>2046</v>
      </c>
      <c r="B5604">
        <v>2020</v>
      </c>
      <c r="C5604" t="s">
        <v>2007</v>
      </c>
      <c r="D5604">
        <v>7.9699999999999993E-2</v>
      </c>
      <c r="E5604">
        <v>7.9699999999999993E-2</v>
      </c>
      <c r="F5604">
        <v>6.0699999999999997E-2</v>
      </c>
      <c r="G5604">
        <v>7.8700000000000006E-2</v>
      </c>
      <c r="H5604">
        <v>6.0699999999999997E-2</v>
      </c>
      <c r="I5604">
        <v>6.0699999999999997E-2</v>
      </c>
      <c r="J5604">
        <v>7.9699999999999993E-2</v>
      </c>
      <c r="K5604">
        <v>6.0699999999999997E-2</v>
      </c>
      <c r="L5604">
        <v>6.0699999999999997E-2</v>
      </c>
    </row>
    <row r="5605" spans="1:12" x14ac:dyDescent="0.45">
      <c r="A5605" t="s">
        <v>2046</v>
      </c>
      <c r="B5605">
        <v>2020</v>
      </c>
      <c r="C5605" t="s">
        <v>2010</v>
      </c>
      <c r="D5605">
        <v>0.1409</v>
      </c>
      <c r="E5605">
        <v>0.1409</v>
      </c>
      <c r="F5605">
        <v>5.3199999999999997E-2</v>
      </c>
      <c r="G5605">
        <v>0.1268</v>
      </c>
      <c r="H5605">
        <v>5.3199999999999997E-2</v>
      </c>
      <c r="I5605">
        <v>5.1799999999999999E-2</v>
      </c>
      <c r="J5605">
        <v>0.1409</v>
      </c>
      <c r="K5605">
        <v>5.3199999999999997E-2</v>
      </c>
      <c r="L5605">
        <v>5.1799999999999999E-2</v>
      </c>
    </row>
    <row r="5606" spans="1:12" x14ac:dyDescent="0.45">
      <c r="A5606" t="s">
        <v>2046</v>
      </c>
      <c r="B5606">
        <v>2020</v>
      </c>
      <c r="C5606" t="s">
        <v>2009</v>
      </c>
      <c r="D5606">
        <v>0.92159999999999997</v>
      </c>
      <c r="E5606">
        <v>0.92159999999999997</v>
      </c>
      <c r="F5606">
        <v>0.92159999999999997</v>
      </c>
      <c r="G5606">
        <v>0.88829999999999998</v>
      </c>
      <c r="H5606">
        <v>0.92159999999999997</v>
      </c>
      <c r="I5606">
        <v>0.88829999999999998</v>
      </c>
      <c r="J5606">
        <v>0.92159999999999997</v>
      </c>
      <c r="K5606">
        <v>0.92159999999999997</v>
      </c>
      <c r="L5606">
        <v>0.88829999999999998</v>
      </c>
    </row>
    <row r="5607" spans="1:12" x14ac:dyDescent="0.45">
      <c r="A5607" t="s">
        <v>2046</v>
      </c>
      <c r="B5607">
        <v>2020</v>
      </c>
      <c r="C5607" t="s">
        <v>2006</v>
      </c>
      <c r="D5607">
        <v>0.66710000000000003</v>
      </c>
      <c r="E5607">
        <v>0.66710000000000003</v>
      </c>
      <c r="F5607">
        <v>0.66710000000000003</v>
      </c>
      <c r="G5607">
        <v>0.65759999999999996</v>
      </c>
      <c r="H5607">
        <v>0.66710000000000003</v>
      </c>
      <c r="I5607">
        <v>0.65759999999999996</v>
      </c>
      <c r="J5607">
        <v>0.66710000000000003</v>
      </c>
      <c r="K5607">
        <v>0.66710000000000003</v>
      </c>
      <c r="L5607">
        <v>0.65759999999999996</v>
      </c>
    </row>
    <row r="5608" spans="1:12" x14ac:dyDescent="0.45">
      <c r="A5608" t="s">
        <v>2046</v>
      </c>
      <c r="B5608">
        <v>2020</v>
      </c>
      <c r="C5608" t="s">
        <v>2005</v>
      </c>
      <c r="D5608">
        <v>2.6110000000000002</v>
      </c>
      <c r="E5608">
        <v>2.5682</v>
      </c>
      <c r="F5608">
        <v>2.4523999999999999</v>
      </c>
      <c r="G5608">
        <v>2.5102000000000002</v>
      </c>
      <c r="H5608">
        <v>2.4215</v>
      </c>
      <c r="I5608">
        <v>2.3727999999999998</v>
      </c>
      <c r="J5608">
        <v>2.6110000000000002</v>
      </c>
      <c r="K5608">
        <v>2.4125000000000001</v>
      </c>
      <c r="L5608">
        <v>2.3348</v>
      </c>
    </row>
    <row r="5609" spans="1:12" x14ac:dyDescent="0.45">
      <c r="A5609" t="s">
        <v>2047</v>
      </c>
      <c r="B5609">
        <v>2020</v>
      </c>
      <c r="C5609" t="s">
        <v>2011</v>
      </c>
      <c r="D5609">
        <v>3.15E-2</v>
      </c>
      <c r="E5609">
        <v>3.15E-2</v>
      </c>
      <c r="F5609">
        <v>3.15E-2</v>
      </c>
      <c r="G5609">
        <v>2.8400000000000002E-2</v>
      </c>
      <c r="H5609">
        <v>3.15E-2</v>
      </c>
      <c r="I5609">
        <v>2.8400000000000002E-2</v>
      </c>
      <c r="J5609">
        <v>3.15E-2</v>
      </c>
      <c r="K5609">
        <v>3.15E-2</v>
      </c>
      <c r="L5609">
        <v>2.8400000000000002E-2</v>
      </c>
    </row>
    <row r="5610" spans="1:12" x14ac:dyDescent="0.45">
      <c r="A5610" t="s">
        <v>2047</v>
      </c>
      <c r="B5610">
        <v>2020</v>
      </c>
      <c r="C5610" t="s">
        <v>2009</v>
      </c>
      <c r="D5610">
        <v>0.87529999999999997</v>
      </c>
      <c r="E5610">
        <v>0.87529999999999997</v>
      </c>
      <c r="F5610">
        <v>0.87529999999999997</v>
      </c>
      <c r="G5610">
        <v>0.84289999999999998</v>
      </c>
      <c r="H5610">
        <v>0.87529999999999997</v>
      </c>
      <c r="I5610">
        <v>0.84289999999999998</v>
      </c>
      <c r="J5610">
        <v>0.87529999999999997</v>
      </c>
      <c r="K5610">
        <v>0.87529999999999997</v>
      </c>
      <c r="L5610">
        <v>0.84289999999999998</v>
      </c>
    </row>
    <row r="5611" spans="1:12" x14ac:dyDescent="0.45">
      <c r="A5611" t="s">
        <v>2047</v>
      </c>
      <c r="B5611">
        <v>2020</v>
      </c>
      <c r="C5611" t="s">
        <v>2007</v>
      </c>
      <c r="D5611">
        <v>9.0899999999999995E-2</v>
      </c>
      <c r="E5611">
        <v>9.0899999999999995E-2</v>
      </c>
      <c r="F5611">
        <v>6.93E-2</v>
      </c>
      <c r="G5611">
        <v>8.9700000000000002E-2</v>
      </c>
      <c r="H5611">
        <v>6.93E-2</v>
      </c>
      <c r="I5611">
        <v>6.93E-2</v>
      </c>
      <c r="J5611">
        <v>9.0899999999999995E-2</v>
      </c>
      <c r="K5611">
        <v>6.93E-2</v>
      </c>
      <c r="L5611">
        <v>6.93E-2</v>
      </c>
    </row>
    <row r="5612" spans="1:12" x14ac:dyDescent="0.45">
      <c r="A5612" t="s">
        <v>2047</v>
      </c>
      <c r="B5612">
        <v>2020</v>
      </c>
      <c r="C5612" t="s">
        <v>2010</v>
      </c>
      <c r="D5612">
        <v>0.16070000000000001</v>
      </c>
      <c r="E5612">
        <v>0.16070000000000001</v>
      </c>
      <c r="F5612">
        <v>6.0699999999999997E-2</v>
      </c>
      <c r="G5612">
        <v>0.14460000000000001</v>
      </c>
      <c r="H5612">
        <v>6.0699999999999997E-2</v>
      </c>
      <c r="I5612">
        <v>5.8999999999999997E-2</v>
      </c>
      <c r="J5612">
        <v>0.16070000000000001</v>
      </c>
      <c r="K5612">
        <v>6.0699999999999997E-2</v>
      </c>
      <c r="L5612">
        <v>5.8999999999999997E-2</v>
      </c>
    </row>
    <row r="5613" spans="1:12" x14ac:dyDescent="0.45">
      <c r="A5613" t="s">
        <v>2047</v>
      </c>
      <c r="B5613">
        <v>2020</v>
      </c>
      <c r="C5613" t="s">
        <v>2008</v>
      </c>
      <c r="D5613">
        <v>0.88270000000000004</v>
      </c>
      <c r="E5613">
        <v>0.83399999999999996</v>
      </c>
      <c r="F5613">
        <v>0.82350000000000001</v>
      </c>
      <c r="G5613">
        <v>0.83709999999999996</v>
      </c>
      <c r="H5613">
        <v>0.7883</v>
      </c>
      <c r="I5613">
        <v>0.78639999999999999</v>
      </c>
      <c r="J5613">
        <v>0.88270000000000004</v>
      </c>
      <c r="K5613">
        <v>0.77800000000000002</v>
      </c>
      <c r="L5613">
        <v>0.74309999999999998</v>
      </c>
    </row>
    <row r="5614" spans="1:12" x14ac:dyDescent="0.45">
      <c r="A5614" t="s">
        <v>2047</v>
      </c>
      <c r="B5614">
        <v>2020</v>
      </c>
      <c r="C5614" t="s">
        <v>2005</v>
      </c>
      <c r="D5614">
        <v>2.5735000000000001</v>
      </c>
      <c r="E5614">
        <v>2.5247000000000002</v>
      </c>
      <c r="F5614">
        <v>2.3925999999999998</v>
      </c>
      <c r="G5614">
        <v>2.4641999999999999</v>
      </c>
      <c r="H5614">
        <v>2.3574000000000002</v>
      </c>
      <c r="I5614">
        <v>2.3075000000000001</v>
      </c>
      <c r="J5614">
        <v>2.5735000000000001</v>
      </c>
      <c r="K5614">
        <v>2.3471000000000002</v>
      </c>
      <c r="L5614">
        <v>2.2641</v>
      </c>
    </row>
    <row r="5615" spans="1:12" x14ac:dyDescent="0.45">
      <c r="A5615" t="s">
        <v>2047</v>
      </c>
      <c r="B5615">
        <v>2020</v>
      </c>
      <c r="C5615" t="s">
        <v>2006</v>
      </c>
      <c r="D5615">
        <v>0.53239999999999998</v>
      </c>
      <c r="E5615">
        <v>0.53239999999999998</v>
      </c>
      <c r="F5615">
        <v>0.53239999999999998</v>
      </c>
      <c r="G5615">
        <v>0.52149999999999996</v>
      </c>
      <c r="H5615">
        <v>0.53239999999999998</v>
      </c>
      <c r="I5615">
        <v>0.52149999999999996</v>
      </c>
      <c r="J5615">
        <v>0.53239999999999998</v>
      </c>
      <c r="K5615">
        <v>0.53239999999999998</v>
      </c>
      <c r="L5615">
        <v>0.52149999999999996</v>
      </c>
    </row>
    <row r="5616" spans="1:12" x14ac:dyDescent="0.45">
      <c r="A5616" t="s">
        <v>2048</v>
      </c>
      <c r="B5616">
        <v>2020</v>
      </c>
      <c r="C5616" t="s">
        <v>2010</v>
      </c>
      <c r="D5616">
        <v>0.48220000000000002</v>
      </c>
      <c r="E5616">
        <v>0.48220000000000002</v>
      </c>
      <c r="F5616">
        <v>0.18210000000000001</v>
      </c>
      <c r="G5616">
        <v>0.434</v>
      </c>
      <c r="H5616">
        <v>0.18210000000000001</v>
      </c>
      <c r="I5616">
        <v>0.1772</v>
      </c>
      <c r="J5616">
        <v>0.48220000000000002</v>
      </c>
      <c r="K5616">
        <v>0.18210000000000001</v>
      </c>
      <c r="L5616">
        <v>0.1772</v>
      </c>
    </row>
    <row r="5617" spans="1:12" x14ac:dyDescent="0.45">
      <c r="A5617" t="s">
        <v>2048</v>
      </c>
      <c r="B5617">
        <v>2020</v>
      </c>
      <c r="C5617" t="s">
        <v>2011</v>
      </c>
      <c r="D5617">
        <v>9.4600000000000004E-2</v>
      </c>
      <c r="E5617">
        <v>9.4600000000000004E-2</v>
      </c>
      <c r="F5617">
        <v>9.4600000000000004E-2</v>
      </c>
      <c r="G5617">
        <v>8.5099999999999995E-2</v>
      </c>
      <c r="H5617">
        <v>9.4600000000000004E-2</v>
      </c>
      <c r="I5617">
        <v>8.5099999999999995E-2</v>
      </c>
      <c r="J5617">
        <v>9.4600000000000004E-2</v>
      </c>
      <c r="K5617">
        <v>9.4600000000000004E-2</v>
      </c>
      <c r="L5617">
        <v>8.5099999999999995E-2</v>
      </c>
    </row>
    <row r="5618" spans="1:12" x14ac:dyDescent="0.45">
      <c r="A5618" t="s">
        <v>2048</v>
      </c>
      <c r="B5618">
        <v>2020</v>
      </c>
      <c r="C5618" t="s">
        <v>2009</v>
      </c>
      <c r="D5618">
        <v>2.4809000000000001</v>
      </c>
      <c r="E5618">
        <v>2.4809000000000001</v>
      </c>
      <c r="F5618">
        <v>2.4809000000000001</v>
      </c>
      <c r="G5618">
        <v>2.3935</v>
      </c>
      <c r="H5618">
        <v>2.4809000000000001</v>
      </c>
      <c r="I5618">
        <v>2.3935</v>
      </c>
      <c r="J5618">
        <v>2.4809000000000001</v>
      </c>
      <c r="K5618">
        <v>2.4809000000000001</v>
      </c>
      <c r="L5618">
        <v>2.3935</v>
      </c>
    </row>
    <row r="5619" spans="1:12" x14ac:dyDescent="0.45">
      <c r="A5619" t="s">
        <v>2048</v>
      </c>
      <c r="B5619">
        <v>2020</v>
      </c>
      <c r="C5619" t="s">
        <v>2005</v>
      </c>
      <c r="D5619">
        <v>7.5968</v>
      </c>
      <c r="E5619">
        <v>7.4505999999999997</v>
      </c>
      <c r="F5619">
        <v>7.0541</v>
      </c>
      <c r="G5619">
        <v>7.2786999999999997</v>
      </c>
      <c r="H5619">
        <v>6.9484000000000004</v>
      </c>
      <c r="I5619">
        <v>6.8083999999999998</v>
      </c>
      <c r="J5619">
        <v>7.5968</v>
      </c>
      <c r="K5619">
        <v>6.9175000000000004</v>
      </c>
      <c r="L5619">
        <v>6.6782000000000004</v>
      </c>
    </row>
    <row r="5620" spans="1:12" x14ac:dyDescent="0.45">
      <c r="A5620" t="s">
        <v>2048</v>
      </c>
      <c r="B5620">
        <v>2020</v>
      </c>
      <c r="C5620" t="s">
        <v>2006</v>
      </c>
      <c r="D5620">
        <v>1.6169</v>
      </c>
      <c r="E5620">
        <v>1.6169</v>
      </c>
      <c r="F5620">
        <v>1.6169</v>
      </c>
      <c r="G5620">
        <v>1.5843</v>
      </c>
      <c r="H5620">
        <v>1.6169</v>
      </c>
      <c r="I5620">
        <v>1.5843</v>
      </c>
      <c r="J5620">
        <v>1.6169</v>
      </c>
      <c r="K5620">
        <v>1.6169</v>
      </c>
      <c r="L5620">
        <v>1.5843</v>
      </c>
    </row>
    <row r="5621" spans="1:12" x14ac:dyDescent="0.45">
      <c r="A5621" t="s">
        <v>2048</v>
      </c>
      <c r="B5621">
        <v>2020</v>
      </c>
      <c r="C5621" t="s">
        <v>2008</v>
      </c>
      <c r="D5621">
        <v>2.6494</v>
      </c>
      <c r="E5621">
        <v>2.5030999999999999</v>
      </c>
      <c r="F5621">
        <v>2.4716999999999998</v>
      </c>
      <c r="G5621">
        <v>2.5125000000000002</v>
      </c>
      <c r="H5621">
        <v>2.3660000000000001</v>
      </c>
      <c r="I5621">
        <v>2.3603999999999998</v>
      </c>
      <c r="J5621">
        <v>2.6494</v>
      </c>
      <c r="K5621">
        <v>2.3351000000000002</v>
      </c>
      <c r="L5621">
        <v>2.2302</v>
      </c>
    </row>
    <row r="5622" spans="1:12" x14ac:dyDescent="0.45">
      <c r="A5622" t="s">
        <v>2048</v>
      </c>
      <c r="B5622">
        <v>2020</v>
      </c>
      <c r="C5622" t="s">
        <v>2007</v>
      </c>
      <c r="D5622">
        <v>0.27279999999999999</v>
      </c>
      <c r="E5622">
        <v>0.27279999999999999</v>
      </c>
      <c r="F5622">
        <v>0.2079</v>
      </c>
      <c r="G5622">
        <v>0.26929999999999998</v>
      </c>
      <c r="H5622">
        <v>0.2079</v>
      </c>
      <c r="I5622">
        <v>0.2079</v>
      </c>
      <c r="J5622">
        <v>0.27279999999999999</v>
      </c>
      <c r="K5622">
        <v>0.2079</v>
      </c>
      <c r="L5622">
        <v>0.2079</v>
      </c>
    </row>
    <row r="5623" spans="1:12" x14ac:dyDescent="0.45">
      <c r="A5623" t="s">
        <v>2049</v>
      </c>
      <c r="B5623">
        <v>2020</v>
      </c>
      <c r="C5623" t="s">
        <v>2010</v>
      </c>
      <c r="D5623">
        <v>4.3499999999999997E-2</v>
      </c>
      <c r="E5623">
        <v>4.3499999999999997E-2</v>
      </c>
      <c r="F5623">
        <v>1.6400000000000001E-2</v>
      </c>
      <c r="G5623">
        <v>3.9199999999999999E-2</v>
      </c>
      <c r="H5623">
        <v>1.6400000000000001E-2</v>
      </c>
      <c r="I5623">
        <v>1.6E-2</v>
      </c>
      <c r="J5623">
        <v>4.3499999999999997E-2</v>
      </c>
      <c r="K5623">
        <v>1.6400000000000001E-2</v>
      </c>
      <c r="L5623">
        <v>1.6E-2</v>
      </c>
    </row>
    <row r="5624" spans="1:12" x14ac:dyDescent="0.45">
      <c r="A5624" t="s">
        <v>2049</v>
      </c>
      <c r="B5624">
        <v>2020</v>
      </c>
      <c r="C5624" t="s">
        <v>2007</v>
      </c>
      <c r="D5624">
        <v>2.46E-2</v>
      </c>
      <c r="E5624">
        <v>2.46E-2</v>
      </c>
      <c r="F5624">
        <v>1.8800000000000001E-2</v>
      </c>
      <c r="G5624">
        <v>2.4299999999999999E-2</v>
      </c>
      <c r="H5624">
        <v>1.8800000000000001E-2</v>
      </c>
      <c r="I5624">
        <v>1.8800000000000001E-2</v>
      </c>
      <c r="J5624">
        <v>2.46E-2</v>
      </c>
      <c r="K5624">
        <v>1.8800000000000001E-2</v>
      </c>
      <c r="L5624">
        <v>1.8800000000000001E-2</v>
      </c>
    </row>
    <row r="5625" spans="1:12" x14ac:dyDescent="0.45">
      <c r="A5625" t="s">
        <v>2049</v>
      </c>
      <c r="B5625">
        <v>2020</v>
      </c>
      <c r="C5625" t="s">
        <v>2008</v>
      </c>
      <c r="D5625">
        <v>0.23910000000000001</v>
      </c>
      <c r="E5625">
        <v>0.22589999999999999</v>
      </c>
      <c r="F5625">
        <v>0.22309999999999999</v>
      </c>
      <c r="G5625">
        <v>0.2268</v>
      </c>
      <c r="H5625">
        <v>0.21360000000000001</v>
      </c>
      <c r="I5625">
        <v>0.21310000000000001</v>
      </c>
      <c r="J5625">
        <v>0.23910000000000001</v>
      </c>
      <c r="K5625">
        <v>0.21079999999999999</v>
      </c>
      <c r="L5625">
        <v>0.20130000000000001</v>
      </c>
    </row>
    <row r="5626" spans="1:12" x14ac:dyDescent="0.45">
      <c r="A5626" t="s">
        <v>2049</v>
      </c>
      <c r="B5626">
        <v>2020</v>
      </c>
      <c r="C5626" t="s">
        <v>2009</v>
      </c>
      <c r="D5626">
        <v>0.21410000000000001</v>
      </c>
      <c r="E5626">
        <v>0.21410000000000001</v>
      </c>
      <c r="F5626">
        <v>0.21410000000000001</v>
      </c>
      <c r="G5626">
        <v>0.20649999999999999</v>
      </c>
      <c r="H5626">
        <v>0.21410000000000001</v>
      </c>
      <c r="I5626">
        <v>0.20649999999999999</v>
      </c>
      <c r="J5626">
        <v>0.21410000000000001</v>
      </c>
      <c r="K5626">
        <v>0.21410000000000001</v>
      </c>
      <c r="L5626">
        <v>0.20649999999999999</v>
      </c>
    </row>
    <row r="5627" spans="1:12" x14ac:dyDescent="0.45">
      <c r="A5627" t="s">
        <v>2049</v>
      </c>
      <c r="B5627">
        <v>2020</v>
      </c>
      <c r="C5627" t="s">
        <v>2005</v>
      </c>
      <c r="D5627">
        <v>0.66820000000000002</v>
      </c>
      <c r="E5627">
        <v>0.65500000000000003</v>
      </c>
      <c r="F5627">
        <v>0.61919999999999997</v>
      </c>
      <c r="G5627">
        <v>0.63970000000000005</v>
      </c>
      <c r="H5627">
        <v>0.60970000000000002</v>
      </c>
      <c r="I5627">
        <v>0.59730000000000005</v>
      </c>
      <c r="J5627">
        <v>0.66820000000000002</v>
      </c>
      <c r="K5627">
        <v>0.6069</v>
      </c>
      <c r="L5627">
        <v>0.58550000000000002</v>
      </c>
    </row>
    <row r="5628" spans="1:12" x14ac:dyDescent="0.45">
      <c r="A5628" t="s">
        <v>2049</v>
      </c>
      <c r="B5628">
        <v>2020</v>
      </c>
      <c r="C5628" t="s">
        <v>2006</v>
      </c>
      <c r="D5628">
        <v>0.13830000000000001</v>
      </c>
      <c r="E5628">
        <v>0.13830000000000001</v>
      </c>
      <c r="F5628">
        <v>0.13830000000000001</v>
      </c>
      <c r="G5628">
        <v>0.1353</v>
      </c>
      <c r="H5628">
        <v>0.13830000000000001</v>
      </c>
      <c r="I5628">
        <v>0.1353</v>
      </c>
      <c r="J5628">
        <v>0.13830000000000001</v>
      </c>
      <c r="K5628">
        <v>0.13830000000000001</v>
      </c>
      <c r="L5628">
        <v>0.1353</v>
      </c>
    </row>
    <row r="5629" spans="1:12" x14ac:dyDescent="0.45">
      <c r="A5629" t="s">
        <v>2049</v>
      </c>
      <c r="B5629">
        <v>2020</v>
      </c>
      <c r="C5629" t="s">
        <v>2011</v>
      </c>
      <c r="D5629">
        <v>8.5000000000000006E-3</v>
      </c>
      <c r="E5629">
        <v>8.5000000000000006E-3</v>
      </c>
      <c r="F5629">
        <v>8.5000000000000006E-3</v>
      </c>
      <c r="G5629">
        <v>7.7000000000000002E-3</v>
      </c>
      <c r="H5629">
        <v>8.5000000000000006E-3</v>
      </c>
      <c r="I5629">
        <v>7.7000000000000002E-3</v>
      </c>
      <c r="J5629">
        <v>8.5000000000000006E-3</v>
      </c>
      <c r="K5629">
        <v>8.5000000000000006E-3</v>
      </c>
      <c r="L5629">
        <v>7.7000000000000002E-3</v>
      </c>
    </row>
    <row r="5630" spans="1:12" x14ac:dyDescent="0.45">
      <c r="A5630" t="s">
        <v>2050</v>
      </c>
      <c r="B5630">
        <v>2020</v>
      </c>
      <c r="C5630" t="s">
        <v>2011</v>
      </c>
      <c r="D5630">
        <v>3.5700000000000003E-2</v>
      </c>
      <c r="E5630">
        <v>3.5700000000000003E-2</v>
      </c>
      <c r="F5630">
        <v>3.5700000000000003E-2</v>
      </c>
      <c r="G5630">
        <v>3.2099999999999997E-2</v>
      </c>
      <c r="H5630">
        <v>3.5700000000000003E-2</v>
      </c>
      <c r="I5630">
        <v>3.2099999999999997E-2</v>
      </c>
      <c r="J5630">
        <v>3.5700000000000003E-2</v>
      </c>
      <c r="K5630">
        <v>3.5700000000000003E-2</v>
      </c>
      <c r="L5630">
        <v>3.2099999999999997E-2</v>
      </c>
    </row>
    <row r="5631" spans="1:12" x14ac:dyDescent="0.45">
      <c r="A5631" t="s">
        <v>2050</v>
      </c>
      <c r="B5631">
        <v>2020</v>
      </c>
      <c r="C5631" t="s">
        <v>2009</v>
      </c>
      <c r="D5631">
        <v>1.2132000000000001</v>
      </c>
      <c r="E5631">
        <v>1.2132000000000001</v>
      </c>
      <c r="F5631">
        <v>1.2132000000000001</v>
      </c>
      <c r="G5631">
        <v>1.1695</v>
      </c>
      <c r="H5631">
        <v>1.2132000000000001</v>
      </c>
      <c r="I5631">
        <v>1.1695</v>
      </c>
      <c r="J5631">
        <v>1.2132000000000001</v>
      </c>
      <c r="K5631">
        <v>1.2132000000000001</v>
      </c>
      <c r="L5631">
        <v>1.1695</v>
      </c>
    </row>
    <row r="5632" spans="1:12" x14ac:dyDescent="0.45">
      <c r="A5632" t="s">
        <v>2050</v>
      </c>
      <c r="B5632">
        <v>2020</v>
      </c>
      <c r="C5632" t="s">
        <v>2010</v>
      </c>
      <c r="D5632">
        <v>0.18190000000000001</v>
      </c>
      <c r="E5632">
        <v>0.18190000000000001</v>
      </c>
      <c r="F5632">
        <v>6.8699999999999997E-2</v>
      </c>
      <c r="G5632">
        <v>0.16370000000000001</v>
      </c>
      <c r="H5632">
        <v>6.8699999999999997E-2</v>
      </c>
      <c r="I5632">
        <v>6.6799999999999998E-2</v>
      </c>
      <c r="J5632">
        <v>0.18190000000000001</v>
      </c>
      <c r="K5632">
        <v>6.8699999999999997E-2</v>
      </c>
      <c r="L5632">
        <v>6.6799999999999998E-2</v>
      </c>
    </row>
    <row r="5633" spans="1:12" x14ac:dyDescent="0.45">
      <c r="A5633" t="s">
        <v>2050</v>
      </c>
      <c r="B5633">
        <v>2020</v>
      </c>
      <c r="C5633" t="s">
        <v>2006</v>
      </c>
      <c r="D5633">
        <v>0.72460000000000002</v>
      </c>
      <c r="E5633">
        <v>0.72460000000000002</v>
      </c>
      <c r="F5633">
        <v>0.72460000000000002</v>
      </c>
      <c r="G5633">
        <v>0.71220000000000006</v>
      </c>
      <c r="H5633">
        <v>0.72460000000000002</v>
      </c>
      <c r="I5633">
        <v>0.71220000000000006</v>
      </c>
      <c r="J5633">
        <v>0.72460000000000002</v>
      </c>
      <c r="K5633">
        <v>0.72460000000000002</v>
      </c>
      <c r="L5633">
        <v>0.71220000000000006</v>
      </c>
    </row>
    <row r="5634" spans="1:12" x14ac:dyDescent="0.45">
      <c r="A5634" t="s">
        <v>2050</v>
      </c>
      <c r="B5634">
        <v>2020</v>
      </c>
      <c r="C5634" t="s">
        <v>2005</v>
      </c>
      <c r="D5634">
        <v>3.2574000000000001</v>
      </c>
      <c r="E5634">
        <v>3.2021999999999999</v>
      </c>
      <c r="F5634">
        <v>3.0527000000000002</v>
      </c>
      <c r="G5634">
        <v>3.1267</v>
      </c>
      <c r="H5634">
        <v>3.0129000000000001</v>
      </c>
      <c r="I5634">
        <v>2.9493</v>
      </c>
      <c r="J5634">
        <v>3.2574000000000001</v>
      </c>
      <c r="K5634">
        <v>3.0011999999999999</v>
      </c>
      <c r="L5634">
        <v>2.9001999999999999</v>
      </c>
    </row>
    <row r="5635" spans="1:12" x14ac:dyDescent="0.45">
      <c r="A5635" t="s">
        <v>2050</v>
      </c>
      <c r="B5635">
        <v>2020</v>
      </c>
      <c r="C5635" t="s">
        <v>2008</v>
      </c>
      <c r="D5635">
        <v>0.99919999999999998</v>
      </c>
      <c r="E5635">
        <v>0.94399999999999995</v>
      </c>
      <c r="F5635">
        <v>0.93220000000000003</v>
      </c>
      <c r="G5635">
        <v>0.9476</v>
      </c>
      <c r="H5635">
        <v>0.89229999999999998</v>
      </c>
      <c r="I5635">
        <v>0.89019999999999999</v>
      </c>
      <c r="J5635">
        <v>0.99919999999999998</v>
      </c>
      <c r="K5635">
        <v>0.88070000000000004</v>
      </c>
      <c r="L5635">
        <v>0.84109999999999996</v>
      </c>
    </row>
    <row r="5636" spans="1:12" x14ac:dyDescent="0.45">
      <c r="A5636" t="s">
        <v>2050</v>
      </c>
      <c r="B5636">
        <v>2020</v>
      </c>
      <c r="C5636" t="s">
        <v>2007</v>
      </c>
      <c r="D5636">
        <v>0.10290000000000001</v>
      </c>
      <c r="E5636">
        <v>0.10290000000000001</v>
      </c>
      <c r="F5636">
        <v>7.8399999999999997E-2</v>
      </c>
      <c r="G5636">
        <v>0.1016</v>
      </c>
      <c r="H5636">
        <v>7.8399999999999997E-2</v>
      </c>
      <c r="I5636">
        <v>7.8399999999999997E-2</v>
      </c>
      <c r="J5636">
        <v>0.10290000000000001</v>
      </c>
      <c r="K5636">
        <v>7.8399999999999997E-2</v>
      </c>
      <c r="L5636">
        <v>7.8399999999999997E-2</v>
      </c>
    </row>
    <row r="5637" spans="1:12" x14ac:dyDescent="0.45">
      <c r="A5637" t="s">
        <v>2051</v>
      </c>
      <c r="B5637">
        <v>2020</v>
      </c>
      <c r="C5637" t="s">
        <v>2010</v>
      </c>
      <c r="D5637">
        <v>3.0200000000000001E-2</v>
      </c>
      <c r="E5637">
        <v>3.0200000000000001E-2</v>
      </c>
      <c r="F5637">
        <v>1.14E-2</v>
      </c>
      <c r="G5637">
        <v>2.7199999999999998E-2</v>
      </c>
      <c r="H5637">
        <v>1.14E-2</v>
      </c>
      <c r="I5637">
        <v>1.11E-2</v>
      </c>
      <c r="J5637">
        <v>3.0200000000000001E-2</v>
      </c>
      <c r="K5637">
        <v>1.14E-2</v>
      </c>
      <c r="L5637">
        <v>1.11E-2</v>
      </c>
    </row>
    <row r="5638" spans="1:12" x14ac:dyDescent="0.45">
      <c r="A5638" t="s">
        <v>2051</v>
      </c>
      <c r="B5638">
        <v>2020</v>
      </c>
      <c r="C5638" t="s">
        <v>2011</v>
      </c>
      <c r="D5638">
        <v>5.8999999999999999E-3</v>
      </c>
      <c r="E5638">
        <v>5.8999999999999999E-3</v>
      </c>
      <c r="F5638">
        <v>5.8999999999999999E-3</v>
      </c>
      <c r="G5638">
        <v>5.3E-3</v>
      </c>
      <c r="H5638">
        <v>5.8999999999999999E-3</v>
      </c>
      <c r="I5638">
        <v>5.3E-3</v>
      </c>
      <c r="J5638">
        <v>5.8999999999999999E-3</v>
      </c>
      <c r="K5638">
        <v>5.8999999999999999E-3</v>
      </c>
      <c r="L5638">
        <v>5.3E-3</v>
      </c>
    </row>
    <row r="5639" spans="1:12" x14ac:dyDescent="0.45">
      <c r="A5639" t="s">
        <v>2051</v>
      </c>
      <c r="B5639">
        <v>2020</v>
      </c>
      <c r="C5639" t="s">
        <v>2007</v>
      </c>
      <c r="D5639">
        <v>1.7100000000000001E-2</v>
      </c>
      <c r="E5639">
        <v>1.7100000000000001E-2</v>
      </c>
      <c r="F5639">
        <v>1.2999999999999999E-2</v>
      </c>
      <c r="G5639">
        <v>1.6899999999999998E-2</v>
      </c>
      <c r="H5639">
        <v>1.2999999999999999E-2</v>
      </c>
      <c r="I5639">
        <v>1.2999999999999999E-2</v>
      </c>
      <c r="J5639">
        <v>1.7100000000000001E-2</v>
      </c>
      <c r="K5639">
        <v>1.2999999999999999E-2</v>
      </c>
      <c r="L5639">
        <v>1.2999999999999999E-2</v>
      </c>
    </row>
    <row r="5640" spans="1:12" x14ac:dyDescent="0.45">
      <c r="A5640" t="s">
        <v>2051</v>
      </c>
      <c r="B5640">
        <v>2020</v>
      </c>
      <c r="C5640" t="s">
        <v>2005</v>
      </c>
      <c r="D5640">
        <v>0.54569999999999996</v>
      </c>
      <c r="E5640">
        <v>0.53649999999999998</v>
      </c>
      <c r="F5640">
        <v>0.51160000000000005</v>
      </c>
      <c r="G5640">
        <v>0.52400000000000002</v>
      </c>
      <c r="H5640">
        <v>0.505</v>
      </c>
      <c r="I5640">
        <v>0.4945</v>
      </c>
      <c r="J5640">
        <v>0.54569999999999996</v>
      </c>
      <c r="K5640">
        <v>0.50309999999999999</v>
      </c>
      <c r="L5640">
        <v>0.48630000000000001</v>
      </c>
    </row>
    <row r="5641" spans="1:12" x14ac:dyDescent="0.45">
      <c r="A5641" t="s">
        <v>2051</v>
      </c>
      <c r="B5641">
        <v>2020</v>
      </c>
      <c r="C5641" t="s">
        <v>2009</v>
      </c>
      <c r="D5641">
        <v>0.1973</v>
      </c>
      <c r="E5641">
        <v>0.1973</v>
      </c>
      <c r="F5641">
        <v>0.1973</v>
      </c>
      <c r="G5641">
        <v>0.19</v>
      </c>
      <c r="H5641">
        <v>0.1973</v>
      </c>
      <c r="I5641">
        <v>0.19</v>
      </c>
      <c r="J5641">
        <v>0.1973</v>
      </c>
      <c r="K5641">
        <v>0.1973</v>
      </c>
      <c r="L5641">
        <v>0.19</v>
      </c>
    </row>
    <row r="5642" spans="1:12" x14ac:dyDescent="0.45">
      <c r="A5642" t="s">
        <v>2051</v>
      </c>
      <c r="B5642">
        <v>2020</v>
      </c>
      <c r="C5642" t="s">
        <v>2006</v>
      </c>
      <c r="D5642">
        <v>0.129</v>
      </c>
      <c r="E5642">
        <v>0.129</v>
      </c>
      <c r="F5642">
        <v>0.129</v>
      </c>
      <c r="G5642">
        <v>0.12690000000000001</v>
      </c>
      <c r="H5642">
        <v>0.129</v>
      </c>
      <c r="I5642">
        <v>0.12690000000000001</v>
      </c>
      <c r="J5642">
        <v>0.129</v>
      </c>
      <c r="K5642">
        <v>0.129</v>
      </c>
      <c r="L5642">
        <v>0.12690000000000001</v>
      </c>
    </row>
    <row r="5643" spans="1:12" x14ac:dyDescent="0.45">
      <c r="A5643" t="s">
        <v>2051</v>
      </c>
      <c r="B5643">
        <v>2020</v>
      </c>
      <c r="C5643" t="s">
        <v>2008</v>
      </c>
      <c r="D5643">
        <v>0.16619999999999999</v>
      </c>
      <c r="E5643">
        <v>0.157</v>
      </c>
      <c r="F5643">
        <v>0.155</v>
      </c>
      <c r="G5643">
        <v>0.15759999999999999</v>
      </c>
      <c r="H5643">
        <v>0.1484</v>
      </c>
      <c r="I5643">
        <v>0.14799999999999999</v>
      </c>
      <c r="J5643">
        <v>0.16619999999999999</v>
      </c>
      <c r="K5643">
        <v>0.1464</v>
      </c>
      <c r="L5643">
        <v>0.1399</v>
      </c>
    </row>
    <row r="5644" spans="1:12" x14ac:dyDescent="0.45">
      <c r="A5644" t="s">
        <v>2052</v>
      </c>
      <c r="B5644">
        <v>2020</v>
      </c>
      <c r="C5644" t="s">
        <v>2005</v>
      </c>
      <c r="D5644">
        <v>4.5266000000000002</v>
      </c>
      <c r="E5644">
        <v>4.4490999999999996</v>
      </c>
      <c r="F5644">
        <v>4.2388000000000003</v>
      </c>
      <c r="G5644">
        <v>4.3452999999999999</v>
      </c>
      <c r="H5644">
        <v>4.1828000000000003</v>
      </c>
      <c r="I5644">
        <v>4.0959000000000003</v>
      </c>
      <c r="J5644">
        <v>4.5266000000000002</v>
      </c>
      <c r="K5644">
        <v>4.1664000000000003</v>
      </c>
      <c r="L5644">
        <v>4.0269000000000004</v>
      </c>
    </row>
    <row r="5645" spans="1:12" x14ac:dyDescent="0.45">
      <c r="A5645" t="s">
        <v>2052</v>
      </c>
      <c r="B5645">
        <v>2020</v>
      </c>
      <c r="C5645" t="s">
        <v>2008</v>
      </c>
      <c r="D5645">
        <v>1.4049</v>
      </c>
      <c r="E5645">
        <v>1.3272999999999999</v>
      </c>
      <c r="F5645">
        <v>1.3106</v>
      </c>
      <c r="G5645">
        <v>1.3323</v>
      </c>
      <c r="H5645">
        <v>1.2545999999999999</v>
      </c>
      <c r="I5645">
        <v>1.2516</v>
      </c>
      <c r="J5645">
        <v>1.4049</v>
      </c>
      <c r="K5645">
        <v>1.2382</v>
      </c>
      <c r="L5645">
        <v>1.1826000000000001</v>
      </c>
    </row>
    <row r="5646" spans="1:12" x14ac:dyDescent="0.45">
      <c r="A5646" t="s">
        <v>2052</v>
      </c>
      <c r="B5646">
        <v>2020</v>
      </c>
      <c r="C5646" t="s">
        <v>2007</v>
      </c>
      <c r="D5646">
        <v>0.1447</v>
      </c>
      <c r="E5646">
        <v>0.1447</v>
      </c>
      <c r="F5646">
        <v>0.11020000000000001</v>
      </c>
      <c r="G5646">
        <v>0.14280000000000001</v>
      </c>
      <c r="H5646">
        <v>0.11020000000000001</v>
      </c>
      <c r="I5646">
        <v>0.11020000000000001</v>
      </c>
      <c r="J5646">
        <v>0.1447</v>
      </c>
      <c r="K5646">
        <v>0.11020000000000001</v>
      </c>
      <c r="L5646">
        <v>0.11020000000000001</v>
      </c>
    </row>
    <row r="5647" spans="1:12" x14ac:dyDescent="0.45">
      <c r="A5647" t="s">
        <v>2052</v>
      </c>
      <c r="B5647">
        <v>2020</v>
      </c>
      <c r="C5647" t="s">
        <v>2010</v>
      </c>
      <c r="D5647">
        <v>0.25569999999999998</v>
      </c>
      <c r="E5647">
        <v>0.25569999999999998</v>
      </c>
      <c r="F5647">
        <v>9.6600000000000005E-2</v>
      </c>
      <c r="G5647">
        <v>0.2301</v>
      </c>
      <c r="H5647">
        <v>9.6600000000000005E-2</v>
      </c>
      <c r="I5647">
        <v>9.4E-2</v>
      </c>
      <c r="J5647">
        <v>0.25569999999999998</v>
      </c>
      <c r="K5647">
        <v>9.6600000000000005E-2</v>
      </c>
      <c r="L5647">
        <v>9.4E-2</v>
      </c>
    </row>
    <row r="5648" spans="1:12" x14ac:dyDescent="0.45">
      <c r="A5648" t="s">
        <v>2052</v>
      </c>
      <c r="B5648">
        <v>2020</v>
      </c>
      <c r="C5648" t="s">
        <v>2009</v>
      </c>
      <c r="D5648">
        <v>1.6235999999999999</v>
      </c>
      <c r="E5648">
        <v>1.6235999999999999</v>
      </c>
      <c r="F5648">
        <v>1.6235999999999999</v>
      </c>
      <c r="G5648">
        <v>1.5647</v>
      </c>
      <c r="H5648">
        <v>1.6235999999999999</v>
      </c>
      <c r="I5648">
        <v>1.5647</v>
      </c>
      <c r="J5648">
        <v>1.6235999999999999</v>
      </c>
      <c r="K5648">
        <v>1.6235999999999999</v>
      </c>
      <c r="L5648">
        <v>1.5647</v>
      </c>
    </row>
    <row r="5649" spans="1:12" x14ac:dyDescent="0.45">
      <c r="A5649" t="s">
        <v>2052</v>
      </c>
      <c r="B5649">
        <v>2020</v>
      </c>
      <c r="C5649" t="s">
        <v>2011</v>
      </c>
      <c r="D5649">
        <v>5.0200000000000002E-2</v>
      </c>
      <c r="E5649">
        <v>5.0200000000000002E-2</v>
      </c>
      <c r="F5649">
        <v>5.0200000000000002E-2</v>
      </c>
      <c r="G5649">
        <v>4.5100000000000001E-2</v>
      </c>
      <c r="H5649">
        <v>5.0200000000000002E-2</v>
      </c>
      <c r="I5649">
        <v>4.5100000000000001E-2</v>
      </c>
      <c r="J5649">
        <v>5.0200000000000002E-2</v>
      </c>
      <c r="K5649">
        <v>5.0200000000000002E-2</v>
      </c>
      <c r="L5649">
        <v>4.5100000000000001E-2</v>
      </c>
    </row>
    <row r="5650" spans="1:12" x14ac:dyDescent="0.45">
      <c r="A5650" t="s">
        <v>2052</v>
      </c>
      <c r="B5650">
        <v>2020</v>
      </c>
      <c r="C5650" t="s">
        <v>2006</v>
      </c>
      <c r="D5650">
        <v>1.0476000000000001</v>
      </c>
      <c r="E5650">
        <v>1.0476000000000001</v>
      </c>
      <c r="F5650">
        <v>1.0476000000000001</v>
      </c>
      <c r="G5650">
        <v>1.0302</v>
      </c>
      <c r="H5650">
        <v>1.0476000000000001</v>
      </c>
      <c r="I5650">
        <v>1.0302</v>
      </c>
      <c r="J5650">
        <v>1.0476000000000001</v>
      </c>
      <c r="K5650">
        <v>1.0476000000000001</v>
      </c>
      <c r="L5650">
        <v>1.0302</v>
      </c>
    </row>
    <row r="5651" spans="1:12" x14ac:dyDescent="0.45">
      <c r="A5651" t="s">
        <v>2053</v>
      </c>
      <c r="B5651">
        <v>2020</v>
      </c>
      <c r="C5651" t="s">
        <v>2009</v>
      </c>
      <c r="D5651">
        <v>6.4067999999999996</v>
      </c>
      <c r="E5651">
        <v>6.4067999999999996</v>
      </c>
      <c r="F5651">
        <v>6.4067999999999996</v>
      </c>
      <c r="G5651">
        <v>6.1715999999999998</v>
      </c>
      <c r="H5651">
        <v>6.4067999999999996</v>
      </c>
      <c r="I5651">
        <v>6.1715999999999998</v>
      </c>
      <c r="J5651">
        <v>6.4067999999999996</v>
      </c>
      <c r="K5651">
        <v>6.4067999999999996</v>
      </c>
      <c r="L5651">
        <v>6.1715999999999998</v>
      </c>
    </row>
    <row r="5652" spans="1:12" x14ac:dyDescent="0.45">
      <c r="A5652" t="s">
        <v>2053</v>
      </c>
      <c r="B5652">
        <v>2020</v>
      </c>
      <c r="C5652" t="s">
        <v>2007</v>
      </c>
      <c r="D5652">
        <v>0.6109</v>
      </c>
      <c r="E5652">
        <v>0.6109</v>
      </c>
      <c r="F5652">
        <v>0.46550000000000002</v>
      </c>
      <c r="G5652">
        <v>0.60319999999999996</v>
      </c>
      <c r="H5652">
        <v>0.46550000000000002</v>
      </c>
      <c r="I5652">
        <v>0.46550000000000002</v>
      </c>
      <c r="J5652">
        <v>0.6109</v>
      </c>
      <c r="K5652">
        <v>0.46550000000000002</v>
      </c>
      <c r="L5652">
        <v>0.46550000000000002</v>
      </c>
    </row>
    <row r="5653" spans="1:12" x14ac:dyDescent="0.45">
      <c r="A5653" t="s">
        <v>2053</v>
      </c>
      <c r="B5653">
        <v>2020</v>
      </c>
      <c r="C5653" t="s">
        <v>2008</v>
      </c>
      <c r="D5653">
        <v>5.9329000000000001</v>
      </c>
      <c r="E5653">
        <v>5.6052999999999997</v>
      </c>
      <c r="F5653">
        <v>5.5349000000000004</v>
      </c>
      <c r="G5653">
        <v>5.6262999999999996</v>
      </c>
      <c r="H5653">
        <v>5.2983000000000002</v>
      </c>
      <c r="I5653">
        <v>5.2857000000000003</v>
      </c>
      <c r="J5653">
        <v>5.9329000000000001</v>
      </c>
      <c r="K5653">
        <v>5.2290999999999999</v>
      </c>
      <c r="L5653">
        <v>4.9942000000000002</v>
      </c>
    </row>
    <row r="5654" spans="1:12" x14ac:dyDescent="0.45">
      <c r="A5654" t="s">
        <v>2053</v>
      </c>
      <c r="B5654">
        <v>2020</v>
      </c>
      <c r="C5654" t="s">
        <v>2005</v>
      </c>
      <c r="D5654">
        <v>18.059899999999999</v>
      </c>
      <c r="E5654">
        <v>17.732299999999999</v>
      </c>
      <c r="F5654">
        <v>16.8444</v>
      </c>
      <c r="G5654">
        <v>17.308</v>
      </c>
      <c r="H5654">
        <v>16.607800000000001</v>
      </c>
      <c r="I5654">
        <v>16.2547</v>
      </c>
      <c r="J5654">
        <v>18.059899999999999</v>
      </c>
      <c r="K5654">
        <v>16.538599999999999</v>
      </c>
      <c r="L5654">
        <v>15.963200000000001</v>
      </c>
    </row>
    <row r="5655" spans="1:12" x14ac:dyDescent="0.45">
      <c r="A5655" t="s">
        <v>2053</v>
      </c>
      <c r="B5655">
        <v>2020</v>
      </c>
      <c r="C5655" t="s">
        <v>2010</v>
      </c>
      <c r="D5655">
        <v>1.0799000000000001</v>
      </c>
      <c r="E5655">
        <v>1.0799000000000001</v>
      </c>
      <c r="F5655">
        <v>0.4078</v>
      </c>
      <c r="G5655">
        <v>0.97189999999999999</v>
      </c>
      <c r="H5655">
        <v>0.4078</v>
      </c>
      <c r="I5655">
        <v>0.39689999999999998</v>
      </c>
      <c r="J5655">
        <v>1.0799000000000001</v>
      </c>
      <c r="K5655">
        <v>0.4078</v>
      </c>
      <c r="L5655">
        <v>0.39689999999999998</v>
      </c>
    </row>
    <row r="5656" spans="1:12" x14ac:dyDescent="0.45">
      <c r="A5656" t="s">
        <v>2053</v>
      </c>
      <c r="B5656">
        <v>2020</v>
      </c>
      <c r="C5656" t="s">
        <v>2011</v>
      </c>
      <c r="D5656">
        <v>0.21179999999999999</v>
      </c>
      <c r="E5656">
        <v>0.21179999999999999</v>
      </c>
      <c r="F5656">
        <v>0.21179999999999999</v>
      </c>
      <c r="G5656">
        <v>0.19059999999999999</v>
      </c>
      <c r="H5656">
        <v>0.21179999999999999</v>
      </c>
      <c r="I5656">
        <v>0.19059999999999999</v>
      </c>
      <c r="J5656">
        <v>0.21179999999999999</v>
      </c>
      <c r="K5656">
        <v>0.21179999999999999</v>
      </c>
      <c r="L5656">
        <v>0.19059999999999999</v>
      </c>
    </row>
    <row r="5657" spans="1:12" x14ac:dyDescent="0.45">
      <c r="A5657" t="s">
        <v>2053</v>
      </c>
      <c r="B5657">
        <v>2020</v>
      </c>
      <c r="C5657" t="s">
        <v>2006</v>
      </c>
      <c r="D5657">
        <v>3.8176000000000001</v>
      </c>
      <c r="E5657">
        <v>3.8176000000000001</v>
      </c>
      <c r="F5657">
        <v>3.8176000000000001</v>
      </c>
      <c r="G5657">
        <v>3.7444999999999999</v>
      </c>
      <c r="H5657">
        <v>3.8176000000000001</v>
      </c>
      <c r="I5657">
        <v>3.7444999999999999</v>
      </c>
      <c r="J5657">
        <v>3.8176000000000001</v>
      </c>
      <c r="K5657">
        <v>3.8176000000000001</v>
      </c>
      <c r="L5657">
        <v>3.7444999999999999</v>
      </c>
    </row>
    <row r="5658" spans="1:12" x14ac:dyDescent="0.45">
      <c r="A5658" t="s">
        <v>2054</v>
      </c>
      <c r="B5658">
        <v>2020</v>
      </c>
      <c r="C5658" t="s">
        <v>2010</v>
      </c>
      <c r="D5658">
        <v>0.1128</v>
      </c>
      <c r="E5658">
        <v>0.1128</v>
      </c>
      <c r="F5658">
        <v>4.2599999999999999E-2</v>
      </c>
      <c r="G5658">
        <v>0.10150000000000001</v>
      </c>
      <c r="H5658">
        <v>4.2599999999999999E-2</v>
      </c>
      <c r="I5658">
        <v>4.1399999999999999E-2</v>
      </c>
      <c r="J5658">
        <v>0.1128</v>
      </c>
      <c r="K5658">
        <v>4.2599999999999999E-2</v>
      </c>
      <c r="L5658">
        <v>4.1399999999999999E-2</v>
      </c>
    </row>
    <row r="5659" spans="1:12" x14ac:dyDescent="0.45">
      <c r="A5659" t="s">
        <v>2054</v>
      </c>
      <c r="B5659">
        <v>2020</v>
      </c>
      <c r="C5659" t="s">
        <v>2009</v>
      </c>
      <c r="D5659">
        <v>0.57430000000000003</v>
      </c>
      <c r="E5659">
        <v>0.57430000000000003</v>
      </c>
      <c r="F5659">
        <v>0.57430000000000003</v>
      </c>
      <c r="G5659">
        <v>0.55279999999999996</v>
      </c>
      <c r="H5659">
        <v>0.57430000000000003</v>
      </c>
      <c r="I5659">
        <v>0.55279999999999996</v>
      </c>
      <c r="J5659">
        <v>0.57430000000000003</v>
      </c>
      <c r="K5659">
        <v>0.57430000000000003</v>
      </c>
      <c r="L5659">
        <v>0.55279999999999996</v>
      </c>
    </row>
    <row r="5660" spans="1:12" x14ac:dyDescent="0.45">
      <c r="A5660" t="s">
        <v>2054</v>
      </c>
      <c r="B5660">
        <v>2020</v>
      </c>
      <c r="C5660" t="s">
        <v>2011</v>
      </c>
      <c r="D5660">
        <v>2.2100000000000002E-2</v>
      </c>
      <c r="E5660">
        <v>2.2100000000000002E-2</v>
      </c>
      <c r="F5660">
        <v>2.2100000000000002E-2</v>
      </c>
      <c r="G5660">
        <v>1.9900000000000001E-2</v>
      </c>
      <c r="H5660">
        <v>2.2100000000000002E-2</v>
      </c>
      <c r="I5660">
        <v>1.9900000000000001E-2</v>
      </c>
      <c r="J5660">
        <v>2.2100000000000002E-2</v>
      </c>
      <c r="K5660">
        <v>2.2100000000000002E-2</v>
      </c>
      <c r="L5660">
        <v>1.9900000000000001E-2</v>
      </c>
    </row>
    <row r="5661" spans="1:12" x14ac:dyDescent="0.45">
      <c r="A5661" t="s">
        <v>2054</v>
      </c>
      <c r="B5661">
        <v>2020</v>
      </c>
      <c r="C5661" t="s">
        <v>2008</v>
      </c>
      <c r="D5661">
        <v>0.61950000000000005</v>
      </c>
      <c r="E5661">
        <v>0.58530000000000004</v>
      </c>
      <c r="F5661">
        <v>0.57799999999999996</v>
      </c>
      <c r="G5661">
        <v>0.58750000000000002</v>
      </c>
      <c r="H5661">
        <v>0.55330000000000001</v>
      </c>
      <c r="I5661">
        <v>0.55189999999999995</v>
      </c>
      <c r="J5661">
        <v>0.61950000000000005</v>
      </c>
      <c r="K5661">
        <v>0.54600000000000004</v>
      </c>
      <c r="L5661">
        <v>0.52149999999999996</v>
      </c>
    </row>
    <row r="5662" spans="1:12" x14ac:dyDescent="0.45">
      <c r="A5662" t="s">
        <v>2054</v>
      </c>
      <c r="B5662">
        <v>2020</v>
      </c>
      <c r="C5662" t="s">
        <v>2005</v>
      </c>
      <c r="D5662">
        <v>1.8071999999999999</v>
      </c>
      <c r="E5662">
        <v>1.7729999999999999</v>
      </c>
      <c r="F5662">
        <v>1.6802999999999999</v>
      </c>
      <c r="G5662">
        <v>1.7318</v>
      </c>
      <c r="H5662">
        <v>1.6556</v>
      </c>
      <c r="I5662">
        <v>1.6217999999999999</v>
      </c>
      <c r="J5662">
        <v>1.8071999999999999</v>
      </c>
      <c r="K5662">
        <v>1.6484000000000001</v>
      </c>
      <c r="L5662">
        <v>1.5912999999999999</v>
      </c>
    </row>
    <row r="5663" spans="1:12" x14ac:dyDescent="0.45">
      <c r="A5663" t="s">
        <v>2054</v>
      </c>
      <c r="B5663">
        <v>2020</v>
      </c>
      <c r="C5663" t="s">
        <v>2006</v>
      </c>
      <c r="D5663">
        <v>0.4148</v>
      </c>
      <c r="E5663">
        <v>0.4148</v>
      </c>
      <c r="F5663">
        <v>0.4148</v>
      </c>
      <c r="G5663">
        <v>0.40710000000000002</v>
      </c>
      <c r="H5663">
        <v>0.4148</v>
      </c>
      <c r="I5663">
        <v>0.40710000000000002</v>
      </c>
      <c r="J5663">
        <v>0.4148</v>
      </c>
      <c r="K5663">
        <v>0.4148</v>
      </c>
      <c r="L5663">
        <v>0.40710000000000002</v>
      </c>
    </row>
    <row r="5664" spans="1:12" x14ac:dyDescent="0.45">
      <c r="A5664" t="s">
        <v>2054</v>
      </c>
      <c r="B5664">
        <v>2020</v>
      </c>
      <c r="C5664" t="s">
        <v>2007</v>
      </c>
      <c r="D5664">
        <v>6.3799999999999996E-2</v>
      </c>
      <c r="E5664">
        <v>6.3799999999999996E-2</v>
      </c>
      <c r="F5664">
        <v>4.8599999999999997E-2</v>
      </c>
      <c r="G5664">
        <v>6.3E-2</v>
      </c>
      <c r="H5664">
        <v>4.8599999999999997E-2</v>
      </c>
      <c r="I5664">
        <v>4.8599999999999997E-2</v>
      </c>
      <c r="J5664">
        <v>6.3799999999999996E-2</v>
      </c>
      <c r="K5664">
        <v>4.8599999999999997E-2</v>
      </c>
      <c r="L5664">
        <v>4.8599999999999997E-2</v>
      </c>
    </row>
    <row r="5665" spans="1:12" x14ac:dyDescent="0.45">
      <c r="A5665" t="s">
        <v>2055</v>
      </c>
      <c r="B5665">
        <v>2020</v>
      </c>
      <c r="C5665" t="s">
        <v>2010</v>
      </c>
      <c r="D5665">
        <v>2.5999999999999999E-2</v>
      </c>
      <c r="E5665">
        <v>2.5999999999999999E-2</v>
      </c>
      <c r="F5665">
        <v>9.7999999999999997E-3</v>
      </c>
      <c r="G5665">
        <v>2.3400000000000001E-2</v>
      </c>
      <c r="H5665">
        <v>9.7999999999999997E-3</v>
      </c>
      <c r="I5665">
        <v>9.5999999999999992E-3</v>
      </c>
      <c r="J5665">
        <v>2.5999999999999999E-2</v>
      </c>
      <c r="K5665">
        <v>9.7999999999999997E-3</v>
      </c>
      <c r="L5665">
        <v>9.5999999999999992E-3</v>
      </c>
    </row>
    <row r="5666" spans="1:12" x14ac:dyDescent="0.45">
      <c r="A5666" t="s">
        <v>2055</v>
      </c>
      <c r="B5666">
        <v>2020</v>
      </c>
      <c r="C5666" t="s">
        <v>2011</v>
      </c>
      <c r="D5666">
        <v>5.1000000000000004E-3</v>
      </c>
      <c r="E5666">
        <v>5.1000000000000004E-3</v>
      </c>
      <c r="F5666">
        <v>5.1000000000000004E-3</v>
      </c>
      <c r="G5666">
        <v>4.5999999999999999E-3</v>
      </c>
      <c r="H5666">
        <v>5.1000000000000004E-3</v>
      </c>
      <c r="I5666">
        <v>4.5999999999999999E-3</v>
      </c>
      <c r="J5666">
        <v>5.1000000000000004E-3</v>
      </c>
      <c r="K5666">
        <v>5.1000000000000004E-3</v>
      </c>
      <c r="L5666">
        <v>4.5999999999999999E-3</v>
      </c>
    </row>
    <row r="5667" spans="1:12" x14ac:dyDescent="0.45">
      <c r="A5667" t="s">
        <v>2055</v>
      </c>
      <c r="B5667">
        <v>2020</v>
      </c>
      <c r="C5667" t="s">
        <v>2007</v>
      </c>
      <c r="D5667">
        <v>1.47E-2</v>
      </c>
      <c r="E5667">
        <v>1.47E-2</v>
      </c>
      <c r="F5667">
        <v>1.12E-2</v>
      </c>
      <c r="G5667">
        <v>1.4500000000000001E-2</v>
      </c>
      <c r="H5667">
        <v>1.12E-2</v>
      </c>
      <c r="I5667">
        <v>1.12E-2</v>
      </c>
      <c r="J5667">
        <v>1.47E-2</v>
      </c>
      <c r="K5667">
        <v>1.12E-2</v>
      </c>
      <c r="L5667">
        <v>1.12E-2</v>
      </c>
    </row>
    <row r="5668" spans="1:12" x14ac:dyDescent="0.45">
      <c r="A5668" t="s">
        <v>2055</v>
      </c>
      <c r="B5668">
        <v>2020</v>
      </c>
      <c r="C5668" t="s">
        <v>2005</v>
      </c>
      <c r="D5668">
        <v>0.435</v>
      </c>
      <c r="E5668">
        <v>0.42709999999999998</v>
      </c>
      <c r="F5668">
        <v>0.40570000000000001</v>
      </c>
      <c r="G5668">
        <v>0.41770000000000002</v>
      </c>
      <c r="H5668">
        <v>0.4</v>
      </c>
      <c r="I5668">
        <v>0.39229999999999998</v>
      </c>
      <c r="J5668">
        <v>0.435</v>
      </c>
      <c r="K5668">
        <v>0.39839999999999998</v>
      </c>
      <c r="L5668">
        <v>0.38519999999999999</v>
      </c>
    </row>
    <row r="5669" spans="1:12" x14ac:dyDescent="0.45">
      <c r="A5669" t="s">
        <v>2055</v>
      </c>
      <c r="B5669">
        <v>2020</v>
      </c>
      <c r="C5669" t="s">
        <v>2006</v>
      </c>
      <c r="D5669">
        <v>0.10489999999999999</v>
      </c>
      <c r="E5669">
        <v>0.10489999999999999</v>
      </c>
      <c r="F5669">
        <v>0.10489999999999999</v>
      </c>
      <c r="G5669">
        <v>0.1032</v>
      </c>
      <c r="H5669">
        <v>0.10489999999999999</v>
      </c>
      <c r="I5669">
        <v>0.1032</v>
      </c>
      <c r="J5669">
        <v>0.10489999999999999</v>
      </c>
      <c r="K5669">
        <v>0.10489999999999999</v>
      </c>
      <c r="L5669">
        <v>0.1032</v>
      </c>
    </row>
    <row r="5670" spans="1:12" x14ac:dyDescent="0.45">
      <c r="A5670" t="s">
        <v>2055</v>
      </c>
      <c r="B5670">
        <v>2020</v>
      </c>
      <c r="C5670" t="s">
        <v>2008</v>
      </c>
      <c r="D5670">
        <v>0.1431</v>
      </c>
      <c r="E5670">
        <v>0.13519999999999999</v>
      </c>
      <c r="F5670">
        <v>0.13350000000000001</v>
      </c>
      <c r="G5670">
        <v>0.13569999999999999</v>
      </c>
      <c r="H5670">
        <v>0.1278</v>
      </c>
      <c r="I5670">
        <v>0.1275</v>
      </c>
      <c r="J5670">
        <v>0.1431</v>
      </c>
      <c r="K5670">
        <v>0.12609999999999999</v>
      </c>
      <c r="L5670">
        <v>0.1205</v>
      </c>
    </row>
    <row r="5671" spans="1:12" x14ac:dyDescent="0.45">
      <c r="A5671" t="s">
        <v>2055</v>
      </c>
      <c r="B5671">
        <v>2020</v>
      </c>
      <c r="C5671" t="s">
        <v>2009</v>
      </c>
      <c r="D5671">
        <v>0.1411</v>
      </c>
      <c r="E5671">
        <v>0.1411</v>
      </c>
      <c r="F5671">
        <v>0.1411</v>
      </c>
      <c r="G5671">
        <v>0.13619999999999999</v>
      </c>
      <c r="H5671">
        <v>0.1411</v>
      </c>
      <c r="I5671">
        <v>0.13619999999999999</v>
      </c>
      <c r="J5671">
        <v>0.1411</v>
      </c>
      <c r="K5671">
        <v>0.1411</v>
      </c>
      <c r="L5671">
        <v>0.13619999999999999</v>
      </c>
    </row>
    <row r="5672" spans="1:12" x14ac:dyDescent="0.45">
      <c r="A5672" t="s">
        <v>2056</v>
      </c>
      <c r="B5672">
        <v>2020</v>
      </c>
      <c r="C5672" t="s">
        <v>2008</v>
      </c>
      <c r="D5672">
        <v>1.8475999999999999</v>
      </c>
      <c r="E5672">
        <v>1.7456</v>
      </c>
      <c r="F5672">
        <v>1.7237</v>
      </c>
      <c r="G5672">
        <v>1.7521</v>
      </c>
      <c r="H5672">
        <v>1.65</v>
      </c>
      <c r="I5672">
        <v>1.6460999999999999</v>
      </c>
      <c r="J5672">
        <v>1.8475999999999999</v>
      </c>
      <c r="K5672">
        <v>1.6284000000000001</v>
      </c>
      <c r="L5672">
        <v>1.5552999999999999</v>
      </c>
    </row>
    <row r="5673" spans="1:12" x14ac:dyDescent="0.45">
      <c r="A5673" t="s">
        <v>2056</v>
      </c>
      <c r="B5673">
        <v>2020</v>
      </c>
      <c r="C5673" t="s">
        <v>2006</v>
      </c>
      <c r="D5673">
        <v>1.2733000000000001</v>
      </c>
      <c r="E5673">
        <v>1.2733000000000001</v>
      </c>
      <c r="F5673">
        <v>1.2733000000000001</v>
      </c>
      <c r="G5673">
        <v>1.2504999999999999</v>
      </c>
      <c r="H5673">
        <v>1.2733000000000001</v>
      </c>
      <c r="I5673">
        <v>1.2504999999999999</v>
      </c>
      <c r="J5673">
        <v>1.2733000000000001</v>
      </c>
      <c r="K5673">
        <v>1.2733000000000001</v>
      </c>
      <c r="L5673">
        <v>1.2504999999999999</v>
      </c>
    </row>
    <row r="5674" spans="1:12" x14ac:dyDescent="0.45">
      <c r="A5674" t="s">
        <v>2056</v>
      </c>
      <c r="B5674">
        <v>2020</v>
      </c>
      <c r="C5674" t="s">
        <v>2009</v>
      </c>
      <c r="D5674">
        <v>2.0160999999999998</v>
      </c>
      <c r="E5674">
        <v>2.0160999999999998</v>
      </c>
      <c r="F5674">
        <v>2.0160999999999998</v>
      </c>
      <c r="G5674">
        <v>1.9421999999999999</v>
      </c>
      <c r="H5674">
        <v>2.0160999999999998</v>
      </c>
      <c r="I5674">
        <v>1.9421999999999999</v>
      </c>
      <c r="J5674">
        <v>2.0160999999999998</v>
      </c>
      <c r="K5674">
        <v>2.0160999999999998</v>
      </c>
      <c r="L5674">
        <v>1.9421999999999999</v>
      </c>
    </row>
    <row r="5675" spans="1:12" x14ac:dyDescent="0.45">
      <c r="A5675" t="s">
        <v>2056</v>
      </c>
      <c r="B5675">
        <v>2020</v>
      </c>
      <c r="C5675" t="s">
        <v>2005</v>
      </c>
      <c r="D5675">
        <v>5.7294</v>
      </c>
      <c r="E5675">
        <v>5.6273999999999997</v>
      </c>
      <c r="F5675">
        <v>5.3509000000000002</v>
      </c>
      <c r="G5675">
        <v>5.4946999999999999</v>
      </c>
      <c r="H5675">
        <v>5.2773000000000003</v>
      </c>
      <c r="I5675">
        <v>5.1666999999999996</v>
      </c>
      <c r="J5675">
        <v>5.7294</v>
      </c>
      <c r="K5675">
        <v>5.2557</v>
      </c>
      <c r="L5675">
        <v>5.0758999999999999</v>
      </c>
    </row>
    <row r="5676" spans="1:12" x14ac:dyDescent="0.45">
      <c r="A5676" t="s">
        <v>2056</v>
      </c>
      <c r="B5676">
        <v>2020</v>
      </c>
      <c r="C5676" t="s">
        <v>2010</v>
      </c>
      <c r="D5676">
        <v>0.33629999999999999</v>
      </c>
      <c r="E5676">
        <v>0.33629999999999999</v>
      </c>
      <c r="F5676">
        <v>0.127</v>
      </c>
      <c r="G5676">
        <v>0.30270000000000002</v>
      </c>
      <c r="H5676">
        <v>0.127</v>
      </c>
      <c r="I5676">
        <v>0.1236</v>
      </c>
      <c r="J5676">
        <v>0.33629999999999999</v>
      </c>
      <c r="K5676">
        <v>0.127</v>
      </c>
      <c r="L5676">
        <v>0.1236</v>
      </c>
    </row>
    <row r="5677" spans="1:12" x14ac:dyDescent="0.45">
      <c r="A5677" t="s">
        <v>2056</v>
      </c>
      <c r="B5677">
        <v>2020</v>
      </c>
      <c r="C5677" t="s">
        <v>2011</v>
      </c>
      <c r="D5677">
        <v>6.6000000000000003E-2</v>
      </c>
      <c r="E5677">
        <v>6.6000000000000003E-2</v>
      </c>
      <c r="F5677">
        <v>6.6000000000000003E-2</v>
      </c>
      <c r="G5677">
        <v>5.9400000000000001E-2</v>
      </c>
      <c r="H5677">
        <v>6.6000000000000003E-2</v>
      </c>
      <c r="I5677">
        <v>5.9400000000000001E-2</v>
      </c>
      <c r="J5677">
        <v>6.6000000000000003E-2</v>
      </c>
      <c r="K5677">
        <v>6.6000000000000003E-2</v>
      </c>
      <c r="L5677">
        <v>5.9400000000000001E-2</v>
      </c>
    </row>
    <row r="5678" spans="1:12" x14ac:dyDescent="0.45">
      <c r="A5678" t="s">
        <v>2056</v>
      </c>
      <c r="B5678">
        <v>2020</v>
      </c>
      <c r="C5678" t="s">
        <v>2007</v>
      </c>
      <c r="D5678">
        <v>0.19020000000000001</v>
      </c>
      <c r="E5678">
        <v>0.19020000000000001</v>
      </c>
      <c r="F5678">
        <v>0.14499999999999999</v>
      </c>
      <c r="G5678">
        <v>0.18779999999999999</v>
      </c>
      <c r="H5678">
        <v>0.14499999999999999</v>
      </c>
      <c r="I5678">
        <v>0.14499999999999999</v>
      </c>
      <c r="J5678">
        <v>0.19020000000000001</v>
      </c>
      <c r="K5678">
        <v>0.14499999999999999</v>
      </c>
      <c r="L5678">
        <v>0.14499999999999999</v>
      </c>
    </row>
    <row r="5679" spans="1:12" x14ac:dyDescent="0.45">
      <c r="A5679" t="s">
        <v>2057</v>
      </c>
      <c r="B5679">
        <v>2020</v>
      </c>
      <c r="C5679" t="s">
        <v>2011</v>
      </c>
      <c r="D5679">
        <v>5.6599999999999998E-2</v>
      </c>
      <c r="E5679">
        <v>5.6599999999999998E-2</v>
      </c>
      <c r="F5679">
        <v>5.6599999999999998E-2</v>
      </c>
      <c r="G5679">
        <v>5.0900000000000001E-2</v>
      </c>
      <c r="H5679">
        <v>5.6599999999999998E-2</v>
      </c>
      <c r="I5679">
        <v>5.0900000000000001E-2</v>
      </c>
      <c r="J5679">
        <v>5.6599999999999998E-2</v>
      </c>
      <c r="K5679">
        <v>5.6599999999999998E-2</v>
      </c>
      <c r="L5679">
        <v>5.0900000000000001E-2</v>
      </c>
    </row>
    <row r="5680" spans="1:12" x14ac:dyDescent="0.45">
      <c r="A5680" t="s">
        <v>2057</v>
      </c>
      <c r="B5680">
        <v>2020</v>
      </c>
      <c r="C5680" t="s">
        <v>2005</v>
      </c>
      <c r="D5680">
        <v>4.0594999999999999</v>
      </c>
      <c r="E5680">
        <v>3.972</v>
      </c>
      <c r="F5680">
        <v>3.7347999999999999</v>
      </c>
      <c r="G5680">
        <v>3.8797999999999999</v>
      </c>
      <c r="H5680">
        <v>3.6716000000000002</v>
      </c>
      <c r="I5680">
        <v>3.5983999999999998</v>
      </c>
      <c r="J5680">
        <v>4.0594999999999999</v>
      </c>
      <c r="K5680">
        <v>3.6530999999999998</v>
      </c>
      <c r="L5680">
        <v>3.5206</v>
      </c>
    </row>
    <row r="5681" spans="1:12" x14ac:dyDescent="0.45">
      <c r="A5681" t="s">
        <v>2057</v>
      </c>
      <c r="B5681">
        <v>2020</v>
      </c>
      <c r="C5681" t="s">
        <v>2006</v>
      </c>
      <c r="D5681">
        <v>0.89610000000000001</v>
      </c>
      <c r="E5681">
        <v>0.89610000000000001</v>
      </c>
      <c r="F5681">
        <v>0.89610000000000001</v>
      </c>
      <c r="G5681">
        <v>0.87660000000000005</v>
      </c>
      <c r="H5681">
        <v>0.89610000000000001</v>
      </c>
      <c r="I5681">
        <v>0.87660000000000005</v>
      </c>
      <c r="J5681">
        <v>0.89610000000000001</v>
      </c>
      <c r="K5681">
        <v>0.89610000000000001</v>
      </c>
      <c r="L5681">
        <v>0.87660000000000005</v>
      </c>
    </row>
    <row r="5682" spans="1:12" x14ac:dyDescent="0.45">
      <c r="A5682" t="s">
        <v>2057</v>
      </c>
      <c r="B5682">
        <v>2020</v>
      </c>
      <c r="C5682" t="s">
        <v>2009</v>
      </c>
      <c r="D5682">
        <v>1.0701000000000001</v>
      </c>
      <c r="E5682">
        <v>1.0701000000000001</v>
      </c>
      <c r="F5682">
        <v>1.0701000000000001</v>
      </c>
      <c r="G5682">
        <v>1.0284</v>
      </c>
      <c r="H5682">
        <v>1.0701000000000001</v>
      </c>
      <c r="I5682">
        <v>1.0284</v>
      </c>
      <c r="J5682">
        <v>1.0701000000000001</v>
      </c>
      <c r="K5682">
        <v>1.0701000000000001</v>
      </c>
      <c r="L5682">
        <v>1.0284</v>
      </c>
    </row>
    <row r="5683" spans="1:12" x14ac:dyDescent="0.45">
      <c r="A5683" t="s">
        <v>2057</v>
      </c>
      <c r="B5683">
        <v>2020</v>
      </c>
      <c r="C5683" t="s">
        <v>2007</v>
      </c>
      <c r="D5683">
        <v>0.16320000000000001</v>
      </c>
      <c r="E5683">
        <v>0.16320000000000001</v>
      </c>
      <c r="F5683">
        <v>0.1244</v>
      </c>
      <c r="G5683">
        <v>0.16109999999999999</v>
      </c>
      <c r="H5683">
        <v>0.1244</v>
      </c>
      <c r="I5683">
        <v>0.1244</v>
      </c>
      <c r="J5683">
        <v>0.16320000000000001</v>
      </c>
      <c r="K5683">
        <v>0.1244</v>
      </c>
      <c r="L5683">
        <v>0.1244</v>
      </c>
    </row>
    <row r="5684" spans="1:12" x14ac:dyDescent="0.45">
      <c r="A5684" t="s">
        <v>2057</v>
      </c>
      <c r="B5684">
        <v>2020</v>
      </c>
      <c r="C5684" t="s">
        <v>2010</v>
      </c>
      <c r="D5684">
        <v>0.28849999999999998</v>
      </c>
      <c r="E5684">
        <v>0.28849999999999998</v>
      </c>
      <c r="F5684">
        <v>0.1089</v>
      </c>
      <c r="G5684">
        <v>0.2596</v>
      </c>
      <c r="H5684">
        <v>0.1089</v>
      </c>
      <c r="I5684">
        <v>0.106</v>
      </c>
      <c r="J5684">
        <v>0.28849999999999998</v>
      </c>
      <c r="K5684">
        <v>0.1089</v>
      </c>
      <c r="L5684">
        <v>0.106</v>
      </c>
    </row>
    <row r="5685" spans="1:12" x14ac:dyDescent="0.45">
      <c r="A5685" t="s">
        <v>2057</v>
      </c>
      <c r="B5685">
        <v>2020</v>
      </c>
      <c r="C5685" t="s">
        <v>2008</v>
      </c>
      <c r="D5685">
        <v>1.585</v>
      </c>
      <c r="E5685">
        <v>1.4975000000000001</v>
      </c>
      <c r="F5685">
        <v>1.4785999999999999</v>
      </c>
      <c r="G5685">
        <v>1.5031000000000001</v>
      </c>
      <c r="H5685">
        <v>1.4154</v>
      </c>
      <c r="I5685">
        <v>1.4120999999999999</v>
      </c>
      <c r="J5685">
        <v>1.585</v>
      </c>
      <c r="K5685">
        <v>1.397</v>
      </c>
      <c r="L5685">
        <v>1.3342000000000001</v>
      </c>
    </row>
    <row r="5686" spans="1:12" x14ac:dyDescent="0.45">
      <c r="A5686" t="s">
        <v>2058</v>
      </c>
      <c r="B5686">
        <v>2020</v>
      </c>
      <c r="C5686" t="s">
        <v>2010</v>
      </c>
      <c r="D5686">
        <v>1.8100000000000002E-2</v>
      </c>
      <c r="E5686">
        <v>1.8100000000000002E-2</v>
      </c>
      <c r="F5686">
        <v>6.7999999999999996E-3</v>
      </c>
      <c r="G5686">
        <v>1.6299999999999999E-2</v>
      </c>
      <c r="H5686">
        <v>6.7999999999999996E-3</v>
      </c>
      <c r="I5686">
        <v>6.7000000000000002E-3</v>
      </c>
      <c r="J5686">
        <v>1.8100000000000002E-2</v>
      </c>
      <c r="K5686">
        <v>6.7999999999999996E-3</v>
      </c>
      <c r="L5686">
        <v>6.7000000000000002E-3</v>
      </c>
    </row>
    <row r="5687" spans="1:12" x14ac:dyDescent="0.45">
      <c r="A5687" t="s">
        <v>2058</v>
      </c>
      <c r="B5687">
        <v>2020</v>
      </c>
      <c r="C5687" t="s">
        <v>2006</v>
      </c>
      <c r="D5687">
        <v>6.4500000000000002E-2</v>
      </c>
      <c r="E5687">
        <v>6.4500000000000002E-2</v>
      </c>
      <c r="F5687">
        <v>6.4500000000000002E-2</v>
      </c>
      <c r="G5687">
        <v>6.3299999999999995E-2</v>
      </c>
      <c r="H5687">
        <v>6.4500000000000002E-2</v>
      </c>
      <c r="I5687">
        <v>6.3299999999999995E-2</v>
      </c>
      <c r="J5687">
        <v>6.4500000000000002E-2</v>
      </c>
      <c r="K5687">
        <v>6.4500000000000002E-2</v>
      </c>
      <c r="L5687">
        <v>6.3299999999999995E-2</v>
      </c>
    </row>
    <row r="5688" spans="1:12" x14ac:dyDescent="0.45">
      <c r="A5688" t="s">
        <v>2058</v>
      </c>
      <c r="B5688">
        <v>2020</v>
      </c>
      <c r="C5688" t="s">
        <v>2005</v>
      </c>
      <c r="D5688">
        <v>0.34029999999999999</v>
      </c>
      <c r="E5688">
        <v>0.33479999999999999</v>
      </c>
      <c r="F5688">
        <v>0.31990000000000002</v>
      </c>
      <c r="G5688">
        <v>0.3266</v>
      </c>
      <c r="H5688">
        <v>0.316</v>
      </c>
      <c r="I5688">
        <v>0.30890000000000001</v>
      </c>
      <c r="J5688">
        <v>0.34029999999999999</v>
      </c>
      <c r="K5688">
        <v>0.31480000000000002</v>
      </c>
      <c r="L5688">
        <v>0.30399999999999999</v>
      </c>
    </row>
    <row r="5689" spans="1:12" x14ac:dyDescent="0.45">
      <c r="A5689" t="s">
        <v>2058</v>
      </c>
      <c r="B5689">
        <v>2020</v>
      </c>
      <c r="C5689" t="s">
        <v>2007</v>
      </c>
      <c r="D5689">
        <v>1.03E-2</v>
      </c>
      <c r="E5689">
        <v>1.03E-2</v>
      </c>
      <c r="F5689">
        <v>7.7999999999999996E-3</v>
      </c>
      <c r="G5689">
        <v>1.01E-2</v>
      </c>
      <c r="H5689">
        <v>7.7999999999999996E-3</v>
      </c>
      <c r="I5689">
        <v>7.7999999999999996E-3</v>
      </c>
      <c r="J5689">
        <v>1.03E-2</v>
      </c>
      <c r="K5689">
        <v>7.7999999999999996E-3</v>
      </c>
      <c r="L5689">
        <v>7.7999999999999996E-3</v>
      </c>
    </row>
    <row r="5690" spans="1:12" x14ac:dyDescent="0.45">
      <c r="A5690" t="s">
        <v>2058</v>
      </c>
      <c r="B5690">
        <v>2020</v>
      </c>
      <c r="C5690" t="s">
        <v>2009</v>
      </c>
      <c r="D5690">
        <v>0.1444</v>
      </c>
      <c r="E5690">
        <v>0.1444</v>
      </c>
      <c r="F5690">
        <v>0.1444</v>
      </c>
      <c r="G5690">
        <v>0.13930000000000001</v>
      </c>
      <c r="H5690">
        <v>0.1444</v>
      </c>
      <c r="I5690">
        <v>0.13930000000000001</v>
      </c>
      <c r="J5690">
        <v>0.1444</v>
      </c>
      <c r="K5690">
        <v>0.1444</v>
      </c>
      <c r="L5690">
        <v>0.13930000000000001</v>
      </c>
    </row>
    <row r="5691" spans="1:12" x14ac:dyDescent="0.45">
      <c r="A5691" t="s">
        <v>2058</v>
      </c>
      <c r="B5691">
        <v>2020</v>
      </c>
      <c r="C5691" t="s">
        <v>2011</v>
      </c>
      <c r="D5691">
        <v>3.5999999999999999E-3</v>
      </c>
      <c r="E5691">
        <v>3.5999999999999999E-3</v>
      </c>
      <c r="F5691">
        <v>3.5999999999999999E-3</v>
      </c>
      <c r="G5691">
        <v>3.2000000000000002E-3</v>
      </c>
      <c r="H5691">
        <v>3.5999999999999999E-3</v>
      </c>
      <c r="I5691">
        <v>3.2000000000000002E-3</v>
      </c>
      <c r="J5691">
        <v>3.5999999999999999E-3</v>
      </c>
      <c r="K5691">
        <v>3.5999999999999999E-3</v>
      </c>
      <c r="L5691">
        <v>3.2000000000000002E-3</v>
      </c>
    </row>
    <row r="5692" spans="1:12" x14ac:dyDescent="0.45">
      <c r="A5692" t="s">
        <v>2058</v>
      </c>
      <c r="B5692">
        <v>2020</v>
      </c>
      <c r="C5692" t="s">
        <v>2008</v>
      </c>
      <c r="D5692">
        <v>9.9599999999999994E-2</v>
      </c>
      <c r="E5692">
        <v>9.4100000000000003E-2</v>
      </c>
      <c r="F5692">
        <v>9.2899999999999996E-2</v>
      </c>
      <c r="G5692">
        <v>9.4399999999999998E-2</v>
      </c>
      <c r="H5692">
        <v>8.8900000000000007E-2</v>
      </c>
      <c r="I5692">
        <v>8.8700000000000001E-2</v>
      </c>
      <c r="J5692">
        <v>9.9599999999999994E-2</v>
      </c>
      <c r="K5692">
        <v>8.7800000000000003E-2</v>
      </c>
      <c r="L5692">
        <v>8.3799999999999999E-2</v>
      </c>
    </row>
    <row r="5693" spans="1:12" x14ac:dyDescent="0.45">
      <c r="A5693" t="s">
        <v>2059</v>
      </c>
      <c r="B5693">
        <v>2020</v>
      </c>
      <c r="C5693" t="s">
        <v>2006</v>
      </c>
      <c r="D5693">
        <v>0.26490000000000002</v>
      </c>
      <c r="E5693">
        <v>0.26490000000000002</v>
      </c>
      <c r="F5693">
        <v>0.26490000000000002</v>
      </c>
      <c r="G5693">
        <v>0.26029999999999998</v>
      </c>
      <c r="H5693">
        <v>0.26490000000000002</v>
      </c>
      <c r="I5693">
        <v>0.26029999999999998</v>
      </c>
      <c r="J5693">
        <v>0.26490000000000002</v>
      </c>
      <c r="K5693">
        <v>0.26490000000000002</v>
      </c>
      <c r="L5693">
        <v>0.26029999999999998</v>
      </c>
    </row>
    <row r="5694" spans="1:12" x14ac:dyDescent="0.45">
      <c r="A5694" t="s">
        <v>2059</v>
      </c>
      <c r="B5694">
        <v>2020</v>
      </c>
      <c r="C5694" t="s">
        <v>2008</v>
      </c>
      <c r="D5694">
        <v>0.37319999999999998</v>
      </c>
      <c r="E5694">
        <v>0.35260000000000002</v>
      </c>
      <c r="F5694">
        <v>0.34810000000000002</v>
      </c>
      <c r="G5694">
        <v>0.35389999999999999</v>
      </c>
      <c r="H5694">
        <v>0.33329999999999999</v>
      </c>
      <c r="I5694">
        <v>0.33250000000000002</v>
      </c>
      <c r="J5694">
        <v>0.37319999999999998</v>
      </c>
      <c r="K5694">
        <v>0.32890000000000003</v>
      </c>
      <c r="L5694">
        <v>0.31409999999999999</v>
      </c>
    </row>
    <row r="5695" spans="1:12" x14ac:dyDescent="0.45">
      <c r="A5695" t="s">
        <v>2059</v>
      </c>
      <c r="B5695">
        <v>2020</v>
      </c>
      <c r="C5695" t="s">
        <v>2011</v>
      </c>
      <c r="D5695">
        <v>1.3299999999999999E-2</v>
      </c>
      <c r="E5695">
        <v>1.3299999999999999E-2</v>
      </c>
      <c r="F5695">
        <v>1.3299999999999999E-2</v>
      </c>
      <c r="G5695">
        <v>1.2E-2</v>
      </c>
      <c r="H5695">
        <v>1.3299999999999999E-2</v>
      </c>
      <c r="I5695">
        <v>1.2E-2</v>
      </c>
      <c r="J5695">
        <v>1.3299999999999999E-2</v>
      </c>
      <c r="K5695">
        <v>1.3299999999999999E-2</v>
      </c>
      <c r="L5695">
        <v>1.2E-2</v>
      </c>
    </row>
    <row r="5696" spans="1:12" x14ac:dyDescent="0.45">
      <c r="A5696" t="s">
        <v>2059</v>
      </c>
      <c r="B5696">
        <v>2020</v>
      </c>
      <c r="C5696" t="s">
        <v>2009</v>
      </c>
      <c r="D5696">
        <v>0.45729999999999998</v>
      </c>
      <c r="E5696">
        <v>0.45729999999999998</v>
      </c>
      <c r="F5696">
        <v>0.45729999999999998</v>
      </c>
      <c r="G5696">
        <v>0.44080000000000003</v>
      </c>
      <c r="H5696">
        <v>0.45729999999999998</v>
      </c>
      <c r="I5696">
        <v>0.44080000000000003</v>
      </c>
      <c r="J5696">
        <v>0.45729999999999998</v>
      </c>
      <c r="K5696">
        <v>0.45729999999999998</v>
      </c>
      <c r="L5696">
        <v>0.44080000000000003</v>
      </c>
    </row>
    <row r="5697" spans="1:12" x14ac:dyDescent="0.45">
      <c r="A5697" t="s">
        <v>2059</v>
      </c>
      <c r="B5697">
        <v>2020</v>
      </c>
      <c r="C5697" t="s">
        <v>2005</v>
      </c>
      <c r="D5697">
        <v>1.2150000000000001</v>
      </c>
      <c r="E5697">
        <v>1.1943999999999999</v>
      </c>
      <c r="F5697">
        <v>1.1385000000000001</v>
      </c>
      <c r="G5697">
        <v>1.1659999999999999</v>
      </c>
      <c r="H5697">
        <v>1.1236999999999999</v>
      </c>
      <c r="I5697">
        <v>1.0998000000000001</v>
      </c>
      <c r="J5697">
        <v>1.2150000000000001</v>
      </c>
      <c r="K5697">
        <v>1.1193</v>
      </c>
      <c r="L5697">
        <v>1.0813999999999999</v>
      </c>
    </row>
    <row r="5698" spans="1:12" x14ac:dyDescent="0.45">
      <c r="A5698" t="s">
        <v>2059</v>
      </c>
      <c r="B5698">
        <v>2020</v>
      </c>
      <c r="C5698" t="s">
        <v>2007</v>
      </c>
      <c r="D5698">
        <v>3.8399999999999997E-2</v>
      </c>
      <c r="E5698">
        <v>3.8399999999999997E-2</v>
      </c>
      <c r="F5698">
        <v>2.93E-2</v>
      </c>
      <c r="G5698">
        <v>3.7900000000000003E-2</v>
      </c>
      <c r="H5698">
        <v>2.93E-2</v>
      </c>
      <c r="I5698">
        <v>2.93E-2</v>
      </c>
      <c r="J5698">
        <v>3.8399999999999997E-2</v>
      </c>
      <c r="K5698">
        <v>2.93E-2</v>
      </c>
      <c r="L5698">
        <v>2.93E-2</v>
      </c>
    </row>
    <row r="5699" spans="1:12" x14ac:dyDescent="0.45">
      <c r="A5699" t="s">
        <v>2059</v>
      </c>
      <c r="B5699">
        <v>2020</v>
      </c>
      <c r="C5699" t="s">
        <v>2010</v>
      </c>
      <c r="D5699">
        <v>6.7900000000000002E-2</v>
      </c>
      <c r="E5699">
        <v>6.7900000000000002E-2</v>
      </c>
      <c r="F5699">
        <v>2.5600000000000001E-2</v>
      </c>
      <c r="G5699">
        <v>6.1100000000000002E-2</v>
      </c>
      <c r="H5699">
        <v>2.5600000000000001E-2</v>
      </c>
      <c r="I5699">
        <v>2.5000000000000001E-2</v>
      </c>
      <c r="J5699">
        <v>6.7900000000000002E-2</v>
      </c>
      <c r="K5699">
        <v>2.5600000000000001E-2</v>
      </c>
      <c r="L5699">
        <v>2.5000000000000001E-2</v>
      </c>
    </row>
    <row r="5700" spans="1:12" x14ac:dyDescent="0.45">
      <c r="A5700" t="s">
        <v>2060</v>
      </c>
      <c r="B5700">
        <v>2020</v>
      </c>
      <c r="C5700" t="s">
        <v>2007</v>
      </c>
      <c r="D5700">
        <v>0.12809999999999999</v>
      </c>
      <c r="E5700">
        <v>0.12809999999999999</v>
      </c>
      <c r="F5700">
        <v>9.7600000000000006E-2</v>
      </c>
      <c r="G5700">
        <v>0.1265</v>
      </c>
      <c r="H5700">
        <v>9.7600000000000006E-2</v>
      </c>
      <c r="I5700">
        <v>9.7600000000000006E-2</v>
      </c>
      <c r="J5700">
        <v>0.12809999999999999</v>
      </c>
      <c r="K5700">
        <v>9.7600000000000006E-2</v>
      </c>
      <c r="L5700">
        <v>9.7600000000000006E-2</v>
      </c>
    </row>
    <row r="5701" spans="1:12" x14ac:dyDescent="0.45">
      <c r="A5701" t="s">
        <v>2060</v>
      </c>
      <c r="B5701">
        <v>2020</v>
      </c>
      <c r="C5701" t="s">
        <v>2005</v>
      </c>
      <c r="D5701">
        <v>3.9157999999999999</v>
      </c>
      <c r="E5701">
        <v>3.8471000000000002</v>
      </c>
      <c r="F5701">
        <v>3.6608999999999998</v>
      </c>
      <c r="G5701">
        <v>3.7553999999999998</v>
      </c>
      <c r="H5701">
        <v>3.6113</v>
      </c>
      <c r="I5701">
        <v>3.5346000000000002</v>
      </c>
      <c r="J5701">
        <v>3.9157999999999999</v>
      </c>
      <c r="K5701">
        <v>3.5968</v>
      </c>
      <c r="L5701">
        <v>3.4733999999999998</v>
      </c>
    </row>
    <row r="5702" spans="1:12" x14ac:dyDescent="0.45">
      <c r="A5702" t="s">
        <v>2060</v>
      </c>
      <c r="B5702">
        <v>2020</v>
      </c>
      <c r="C5702" t="s">
        <v>2009</v>
      </c>
      <c r="D5702">
        <v>1.4084000000000001</v>
      </c>
      <c r="E5702">
        <v>1.4084000000000001</v>
      </c>
      <c r="F5702">
        <v>1.4084000000000001</v>
      </c>
      <c r="G5702">
        <v>1.3563000000000001</v>
      </c>
      <c r="H5702">
        <v>1.4084000000000001</v>
      </c>
      <c r="I5702">
        <v>1.3563000000000001</v>
      </c>
      <c r="J5702">
        <v>1.4084000000000001</v>
      </c>
      <c r="K5702">
        <v>1.4084000000000001</v>
      </c>
      <c r="L5702">
        <v>1.3563000000000001</v>
      </c>
    </row>
    <row r="5703" spans="1:12" x14ac:dyDescent="0.45">
      <c r="A5703" t="s">
        <v>2060</v>
      </c>
      <c r="B5703">
        <v>2020</v>
      </c>
      <c r="C5703" t="s">
        <v>2006</v>
      </c>
      <c r="D5703">
        <v>0.86429999999999996</v>
      </c>
      <c r="E5703">
        <v>0.86429999999999996</v>
      </c>
      <c r="F5703">
        <v>0.86429999999999996</v>
      </c>
      <c r="G5703">
        <v>0.84899999999999998</v>
      </c>
      <c r="H5703">
        <v>0.86429999999999996</v>
      </c>
      <c r="I5703">
        <v>0.84899999999999998</v>
      </c>
      <c r="J5703">
        <v>0.86429999999999996</v>
      </c>
      <c r="K5703">
        <v>0.86429999999999996</v>
      </c>
      <c r="L5703">
        <v>0.84899999999999998</v>
      </c>
    </row>
    <row r="5704" spans="1:12" x14ac:dyDescent="0.45">
      <c r="A5704" t="s">
        <v>2060</v>
      </c>
      <c r="B5704">
        <v>2020</v>
      </c>
      <c r="C5704" t="s">
        <v>2008</v>
      </c>
      <c r="D5704">
        <v>1.2442</v>
      </c>
      <c r="E5704">
        <v>1.1755</v>
      </c>
      <c r="F5704">
        <v>1.1607000000000001</v>
      </c>
      <c r="G5704">
        <v>1.1798999999999999</v>
      </c>
      <c r="H5704">
        <v>1.1111</v>
      </c>
      <c r="I5704">
        <v>1.1084000000000001</v>
      </c>
      <c r="J5704">
        <v>1.2442</v>
      </c>
      <c r="K5704">
        <v>1.0966</v>
      </c>
      <c r="L5704">
        <v>1.0472999999999999</v>
      </c>
    </row>
    <row r="5705" spans="1:12" x14ac:dyDescent="0.45">
      <c r="A5705" t="s">
        <v>2060</v>
      </c>
      <c r="B5705">
        <v>2020</v>
      </c>
      <c r="C5705" t="s">
        <v>2011</v>
      </c>
      <c r="D5705">
        <v>4.4400000000000002E-2</v>
      </c>
      <c r="E5705">
        <v>4.4400000000000002E-2</v>
      </c>
      <c r="F5705">
        <v>4.4400000000000002E-2</v>
      </c>
      <c r="G5705">
        <v>0.04</v>
      </c>
      <c r="H5705">
        <v>4.4400000000000002E-2</v>
      </c>
      <c r="I5705">
        <v>0.04</v>
      </c>
      <c r="J5705">
        <v>4.4400000000000002E-2</v>
      </c>
      <c r="K5705">
        <v>4.4400000000000002E-2</v>
      </c>
      <c r="L5705">
        <v>0.04</v>
      </c>
    </row>
    <row r="5706" spans="1:12" x14ac:dyDescent="0.45">
      <c r="A5706" t="s">
        <v>2060</v>
      </c>
      <c r="B5706">
        <v>2020</v>
      </c>
      <c r="C5706" t="s">
        <v>2010</v>
      </c>
      <c r="D5706">
        <v>0.22650000000000001</v>
      </c>
      <c r="E5706">
        <v>0.22650000000000001</v>
      </c>
      <c r="F5706">
        <v>8.5500000000000007E-2</v>
      </c>
      <c r="G5706">
        <v>0.20380000000000001</v>
      </c>
      <c r="H5706">
        <v>8.5500000000000007E-2</v>
      </c>
      <c r="I5706">
        <v>8.3199999999999996E-2</v>
      </c>
      <c r="J5706">
        <v>0.22650000000000001</v>
      </c>
      <c r="K5706">
        <v>8.5500000000000007E-2</v>
      </c>
      <c r="L5706">
        <v>8.3199999999999996E-2</v>
      </c>
    </row>
    <row r="5707" spans="1:12" x14ac:dyDescent="0.45">
      <c r="A5707" t="s">
        <v>2061</v>
      </c>
      <c r="B5707">
        <v>2020</v>
      </c>
      <c r="C5707" t="s">
        <v>2011</v>
      </c>
      <c r="D5707">
        <v>3.8999999999999998E-3</v>
      </c>
      <c r="E5707">
        <v>3.8999999999999998E-3</v>
      </c>
      <c r="F5707">
        <v>3.8999999999999998E-3</v>
      </c>
      <c r="G5707">
        <v>3.5000000000000001E-3</v>
      </c>
      <c r="H5707">
        <v>3.8999999999999998E-3</v>
      </c>
      <c r="I5707">
        <v>3.5000000000000001E-3</v>
      </c>
      <c r="J5707">
        <v>3.8999999999999998E-3</v>
      </c>
      <c r="K5707">
        <v>3.8999999999999998E-3</v>
      </c>
      <c r="L5707">
        <v>3.5000000000000001E-3</v>
      </c>
    </row>
    <row r="5708" spans="1:12" x14ac:dyDescent="0.45">
      <c r="A5708" t="s">
        <v>2061</v>
      </c>
      <c r="B5708">
        <v>2020</v>
      </c>
      <c r="C5708" t="s">
        <v>2009</v>
      </c>
      <c r="D5708">
        <v>0.12180000000000001</v>
      </c>
      <c r="E5708">
        <v>0.12180000000000001</v>
      </c>
      <c r="F5708">
        <v>0.12180000000000001</v>
      </c>
      <c r="G5708">
        <v>0.1174</v>
      </c>
      <c r="H5708">
        <v>0.12180000000000001</v>
      </c>
      <c r="I5708">
        <v>0.1174</v>
      </c>
      <c r="J5708">
        <v>0.12180000000000001</v>
      </c>
      <c r="K5708">
        <v>0.12180000000000001</v>
      </c>
      <c r="L5708">
        <v>0.1174</v>
      </c>
    </row>
    <row r="5709" spans="1:12" x14ac:dyDescent="0.45">
      <c r="A5709" t="s">
        <v>2061</v>
      </c>
      <c r="B5709">
        <v>2020</v>
      </c>
      <c r="C5709" t="s">
        <v>2010</v>
      </c>
      <c r="D5709">
        <v>0.02</v>
      </c>
      <c r="E5709">
        <v>0.02</v>
      </c>
      <c r="F5709">
        <v>7.6E-3</v>
      </c>
      <c r="G5709">
        <v>1.7999999999999999E-2</v>
      </c>
      <c r="H5709">
        <v>7.6E-3</v>
      </c>
      <c r="I5709">
        <v>7.4000000000000003E-3</v>
      </c>
      <c r="J5709">
        <v>0.02</v>
      </c>
      <c r="K5709">
        <v>7.6E-3</v>
      </c>
      <c r="L5709">
        <v>7.4000000000000003E-3</v>
      </c>
    </row>
    <row r="5710" spans="1:12" x14ac:dyDescent="0.45">
      <c r="A5710" t="s">
        <v>2061</v>
      </c>
      <c r="B5710">
        <v>2020</v>
      </c>
      <c r="C5710" t="s">
        <v>2006</v>
      </c>
      <c r="D5710">
        <v>0.1198</v>
      </c>
      <c r="E5710">
        <v>0.1198</v>
      </c>
      <c r="F5710">
        <v>0.1198</v>
      </c>
      <c r="G5710">
        <v>0.11849999999999999</v>
      </c>
      <c r="H5710">
        <v>0.1198</v>
      </c>
      <c r="I5710">
        <v>0.11849999999999999</v>
      </c>
      <c r="J5710">
        <v>0.1198</v>
      </c>
      <c r="K5710">
        <v>0.1198</v>
      </c>
      <c r="L5710">
        <v>0.11849999999999999</v>
      </c>
    </row>
    <row r="5711" spans="1:12" x14ac:dyDescent="0.45">
      <c r="A5711" t="s">
        <v>2061</v>
      </c>
      <c r="B5711">
        <v>2020</v>
      </c>
      <c r="C5711" t="s">
        <v>2007</v>
      </c>
      <c r="D5711">
        <v>1.1299999999999999E-2</v>
      </c>
      <c r="E5711">
        <v>1.1299999999999999E-2</v>
      </c>
      <c r="F5711">
        <v>8.6E-3</v>
      </c>
      <c r="G5711">
        <v>1.12E-2</v>
      </c>
      <c r="H5711">
        <v>8.6E-3</v>
      </c>
      <c r="I5711">
        <v>8.6E-3</v>
      </c>
      <c r="J5711">
        <v>1.1299999999999999E-2</v>
      </c>
      <c r="K5711">
        <v>8.6E-3</v>
      </c>
      <c r="L5711">
        <v>8.6E-3</v>
      </c>
    </row>
    <row r="5712" spans="1:12" x14ac:dyDescent="0.45">
      <c r="A5712" t="s">
        <v>2061</v>
      </c>
      <c r="B5712">
        <v>2020</v>
      </c>
      <c r="C5712" t="s">
        <v>2008</v>
      </c>
      <c r="D5712">
        <v>0.11</v>
      </c>
      <c r="E5712">
        <v>0.10390000000000001</v>
      </c>
      <c r="F5712">
        <v>0.1026</v>
      </c>
      <c r="G5712">
        <v>0.1043</v>
      </c>
      <c r="H5712">
        <v>9.8199999999999996E-2</v>
      </c>
      <c r="I5712">
        <v>9.8000000000000004E-2</v>
      </c>
      <c r="J5712">
        <v>0.11</v>
      </c>
      <c r="K5712">
        <v>9.7000000000000003E-2</v>
      </c>
      <c r="L5712">
        <v>9.2600000000000002E-2</v>
      </c>
    </row>
    <row r="5713" spans="1:12" x14ac:dyDescent="0.45">
      <c r="A5713" t="s">
        <v>2061</v>
      </c>
      <c r="B5713">
        <v>2020</v>
      </c>
      <c r="C5713" t="s">
        <v>2005</v>
      </c>
      <c r="D5713">
        <v>0.38700000000000001</v>
      </c>
      <c r="E5713">
        <v>0.38090000000000002</v>
      </c>
      <c r="F5713">
        <v>0.3644</v>
      </c>
      <c r="G5713">
        <v>0.373</v>
      </c>
      <c r="H5713">
        <v>0.36</v>
      </c>
      <c r="I5713">
        <v>0.35339999999999999</v>
      </c>
      <c r="J5713">
        <v>0.38700000000000001</v>
      </c>
      <c r="K5713">
        <v>0.35880000000000001</v>
      </c>
      <c r="L5713">
        <v>0.34799999999999998</v>
      </c>
    </row>
    <row r="5714" spans="1:12" x14ac:dyDescent="0.45">
      <c r="A5714" t="s">
        <v>2004</v>
      </c>
      <c r="B5714">
        <v>2021</v>
      </c>
      <c r="C5714" t="s">
        <v>2010</v>
      </c>
      <c r="D5714">
        <v>0.1784</v>
      </c>
      <c r="E5714">
        <v>0.1784</v>
      </c>
      <c r="F5714">
        <v>6.7400000000000002E-2</v>
      </c>
      <c r="G5714">
        <v>0.16059999999999999</v>
      </c>
      <c r="H5714">
        <v>6.7400000000000002E-2</v>
      </c>
      <c r="I5714">
        <v>6.5600000000000006E-2</v>
      </c>
      <c r="J5714">
        <v>0.1784</v>
      </c>
      <c r="K5714">
        <v>6.7400000000000002E-2</v>
      </c>
      <c r="L5714">
        <v>6.5600000000000006E-2</v>
      </c>
    </row>
    <row r="5715" spans="1:12" x14ac:dyDescent="0.45">
      <c r="A5715" t="s">
        <v>2004</v>
      </c>
      <c r="B5715">
        <v>2021</v>
      </c>
      <c r="C5715" t="s">
        <v>2007</v>
      </c>
      <c r="D5715">
        <v>9.8799999999999999E-2</v>
      </c>
      <c r="E5715">
        <v>9.8799999999999999E-2</v>
      </c>
      <c r="F5715">
        <v>6.9500000000000006E-2</v>
      </c>
      <c r="G5715">
        <v>9.69E-2</v>
      </c>
      <c r="H5715">
        <v>6.9500000000000006E-2</v>
      </c>
      <c r="I5715">
        <v>6.9500000000000006E-2</v>
      </c>
      <c r="J5715">
        <v>9.8799999999999999E-2</v>
      </c>
      <c r="K5715">
        <v>6.9500000000000006E-2</v>
      </c>
      <c r="L5715">
        <v>6.9500000000000006E-2</v>
      </c>
    </row>
    <row r="5716" spans="1:12" x14ac:dyDescent="0.45">
      <c r="A5716" t="s">
        <v>2004</v>
      </c>
      <c r="B5716">
        <v>2021</v>
      </c>
      <c r="C5716" t="s">
        <v>2005</v>
      </c>
      <c r="D5716">
        <v>3.4540999999999999</v>
      </c>
      <c r="E5716">
        <v>3.3694999999999999</v>
      </c>
      <c r="F5716">
        <v>3.1873</v>
      </c>
      <c r="G5716">
        <v>3.2829000000000002</v>
      </c>
      <c r="H5716">
        <v>3.1282000000000001</v>
      </c>
      <c r="I5716">
        <v>3.0552999999999999</v>
      </c>
      <c r="J5716">
        <v>3.4540999999999999</v>
      </c>
      <c r="K5716">
        <v>3.1107999999999998</v>
      </c>
      <c r="L5716">
        <v>2.9824999999999999</v>
      </c>
    </row>
    <row r="5717" spans="1:12" x14ac:dyDescent="0.45">
      <c r="A5717" t="s">
        <v>2004</v>
      </c>
      <c r="B5717">
        <v>2021</v>
      </c>
      <c r="C5717" t="s">
        <v>2009</v>
      </c>
      <c r="D5717">
        <v>1.2782</v>
      </c>
      <c r="E5717">
        <v>1.2782</v>
      </c>
      <c r="F5717">
        <v>1.2782</v>
      </c>
      <c r="G5717">
        <v>1.2274</v>
      </c>
      <c r="H5717">
        <v>1.2782</v>
      </c>
      <c r="I5717">
        <v>1.2274</v>
      </c>
      <c r="J5717">
        <v>1.2782</v>
      </c>
      <c r="K5717">
        <v>1.2782</v>
      </c>
      <c r="L5717">
        <v>1.2274</v>
      </c>
    </row>
    <row r="5718" spans="1:12" x14ac:dyDescent="0.45">
      <c r="A5718" t="s">
        <v>2004</v>
      </c>
      <c r="B5718">
        <v>2021</v>
      </c>
      <c r="C5718" t="s">
        <v>2011</v>
      </c>
      <c r="D5718">
        <v>3.4799999999999998E-2</v>
      </c>
      <c r="E5718">
        <v>3.4799999999999998E-2</v>
      </c>
      <c r="F5718">
        <v>3.4799999999999998E-2</v>
      </c>
      <c r="G5718">
        <v>3.1300000000000001E-2</v>
      </c>
      <c r="H5718">
        <v>3.4799999999999998E-2</v>
      </c>
      <c r="I5718">
        <v>3.1300000000000001E-2</v>
      </c>
      <c r="J5718">
        <v>3.4799999999999998E-2</v>
      </c>
      <c r="K5718">
        <v>3.4799999999999998E-2</v>
      </c>
      <c r="L5718">
        <v>3.1300000000000001E-2</v>
      </c>
    </row>
    <row r="5719" spans="1:12" x14ac:dyDescent="0.45">
      <c r="A5719" t="s">
        <v>2004</v>
      </c>
      <c r="B5719">
        <v>2021</v>
      </c>
      <c r="C5719" t="s">
        <v>2008</v>
      </c>
      <c r="D5719">
        <v>1.0201</v>
      </c>
      <c r="E5719">
        <v>0.9355</v>
      </c>
      <c r="F5719">
        <v>0.92400000000000004</v>
      </c>
      <c r="G5719">
        <v>0.96430000000000005</v>
      </c>
      <c r="H5719">
        <v>0.8649</v>
      </c>
      <c r="I5719">
        <v>0.88229999999999997</v>
      </c>
      <c r="J5719">
        <v>1.0201</v>
      </c>
      <c r="K5719">
        <v>0.84750000000000003</v>
      </c>
      <c r="L5719">
        <v>0.80940000000000001</v>
      </c>
    </row>
    <row r="5720" spans="1:12" x14ac:dyDescent="0.45">
      <c r="A5720" t="s">
        <v>2004</v>
      </c>
      <c r="B5720">
        <v>2021</v>
      </c>
      <c r="C5720" t="s">
        <v>2006</v>
      </c>
      <c r="D5720">
        <v>0.84379999999999999</v>
      </c>
      <c r="E5720">
        <v>0.84379999999999999</v>
      </c>
      <c r="F5720">
        <v>0.8135</v>
      </c>
      <c r="G5720">
        <v>0.8024</v>
      </c>
      <c r="H5720">
        <v>0.8135</v>
      </c>
      <c r="I5720">
        <v>0.77929999999999999</v>
      </c>
      <c r="J5720">
        <v>0.84379999999999999</v>
      </c>
      <c r="K5720">
        <v>0.8135</v>
      </c>
      <c r="L5720">
        <v>0.77929999999999999</v>
      </c>
    </row>
    <row r="5721" spans="1:12" x14ac:dyDescent="0.45">
      <c r="A5721" t="s">
        <v>2012</v>
      </c>
      <c r="B5721">
        <v>2021</v>
      </c>
      <c r="C5721" t="s">
        <v>2009</v>
      </c>
      <c r="D5721">
        <v>0.17280000000000001</v>
      </c>
      <c r="E5721">
        <v>0.17280000000000001</v>
      </c>
      <c r="F5721">
        <v>0.17280000000000001</v>
      </c>
      <c r="G5721">
        <v>0.1658</v>
      </c>
      <c r="H5721">
        <v>0.17280000000000001</v>
      </c>
      <c r="I5721">
        <v>0.1658</v>
      </c>
      <c r="J5721">
        <v>0.17280000000000001</v>
      </c>
      <c r="K5721">
        <v>0.17280000000000001</v>
      </c>
      <c r="L5721">
        <v>0.1658</v>
      </c>
    </row>
    <row r="5722" spans="1:12" x14ac:dyDescent="0.45">
      <c r="A5722" t="s">
        <v>2012</v>
      </c>
      <c r="B5722">
        <v>2021</v>
      </c>
      <c r="C5722" t="s">
        <v>2010</v>
      </c>
      <c r="D5722">
        <v>2.9499999999999998E-2</v>
      </c>
      <c r="E5722">
        <v>2.9499999999999998E-2</v>
      </c>
      <c r="F5722">
        <v>1.11E-2</v>
      </c>
      <c r="G5722">
        <v>2.6499999999999999E-2</v>
      </c>
      <c r="H5722">
        <v>1.11E-2</v>
      </c>
      <c r="I5722">
        <v>1.0800000000000001E-2</v>
      </c>
      <c r="J5722">
        <v>2.9499999999999998E-2</v>
      </c>
      <c r="K5722">
        <v>1.11E-2</v>
      </c>
      <c r="L5722">
        <v>1.0800000000000001E-2</v>
      </c>
    </row>
    <row r="5723" spans="1:12" x14ac:dyDescent="0.45">
      <c r="A5723" t="s">
        <v>2012</v>
      </c>
      <c r="B5723">
        <v>2021</v>
      </c>
      <c r="C5723" t="s">
        <v>2006</v>
      </c>
      <c r="D5723">
        <v>8.1500000000000003E-2</v>
      </c>
      <c r="E5723">
        <v>8.1500000000000003E-2</v>
      </c>
      <c r="F5723">
        <v>7.9299999999999995E-2</v>
      </c>
      <c r="G5723">
        <v>7.7200000000000005E-2</v>
      </c>
      <c r="H5723">
        <v>7.9299999999999995E-2</v>
      </c>
      <c r="I5723">
        <v>7.5499999999999998E-2</v>
      </c>
      <c r="J5723">
        <v>8.1500000000000003E-2</v>
      </c>
      <c r="K5723">
        <v>7.9299999999999995E-2</v>
      </c>
      <c r="L5723">
        <v>7.5499999999999998E-2</v>
      </c>
    </row>
    <row r="5724" spans="1:12" x14ac:dyDescent="0.45">
      <c r="A5724" t="s">
        <v>2012</v>
      </c>
      <c r="B5724">
        <v>2021</v>
      </c>
      <c r="C5724" t="s">
        <v>2005</v>
      </c>
      <c r="D5724">
        <v>0.47439999999999999</v>
      </c>
      <c r="E5724">
        <v>0.46039999999999998</v>
      </c>
      <c r="F5724">
        <v>0.433</v>
      </c>
      <c r="G5724">
        <v>0.45</v>
      </c>
      <c r="H5724">
        <v>0.42330000000000001</v>
      </c>
      <c r="I5724">
        <v>0.41449999999999998</v>
      </c>
      <c r="J5724">
        <v>0.47439999999999999</v>
      </c>
      <c r="K5724">
        <v>0.4204</v>
      </c>
      <c r="L5724">
        <v>0.40250000000000002</v>
      </c>
    </row>
    <row r="5725" spans="1:12" x14ac:dyDescent="0.45">
      <c r="A5725" t="s">
        <v>2012</v>
      </c>
      <c r="B5725">
        <v>2021</v>
      </c>
      <c r="C5725" t="s">
        <v>2008</v>
      </c>
      <c r="D5725">
        <v>0.16850000000000001</v>
      </c>
      <c r="E5725">
        <v>0.1545</v>
      </c>
      <c r="F5725">
        <v>0.15260000000000001</v>
      </c>
      <c r="G5725">
        <v>0.15920000000000001</v>
      </c>
      <c r="H5725">
        <v>0.14280000000000001</v>
      </c>
      <c r="I5725">
        <v>0.1457</v>
      </c>
      <c r="J5725">
        <v>0.16850000000000001</v>
      </c>
      <c r="K5725">
        <v>0.14000000000000001</v>
      </c>
      <c r="L5725">
        <v>0.13370000000000001</v>
      </c>
    </row>
    <row r="5726" spans="1:12" x14ac:dyDescent="0.45">
      <c r="A5726" t="s">
        <v>2012</v>
      </c>
      <c r="B5726">
        <v>2021</v>
      </c>
      <c r="C5726" t="s">
        <v>2007</v>
      </c>
      <c r="D5726">
        <v>1.6299999999999999E-2</v>
      </c>
      <c r="E5726">
        <v>1.6299999999999999E-2</v>
      </c>
      <c r="F5726">
        <v>1.15E-2</v>
      </c>
      <c r="G5726">
        <v>1.6E-2</v>
      </c>
      <c r="H5726">
        <v>1.15E-2</v>
      </c>
      <c r="I5726">
        <v>1.15E-2</v>
      </c>
      <c r="J5726">
        <v>1.6299999999999999E-2</v>
      </c>
      <c r="K5726">
        <v>1.15E-2</v>
      </c>
      <c r="L5726">
        <v>1.15E-2</v>
      </c>
    </row>
    <row r="5727" spans="1:12" x14ac:dyDescent="0.45">
      <c r="A5727" t="s">
        <v>2012</v>
      </c>
      <c r="B5727">
        <v>2021</v>
      </c>
      <c r="C5727" t="s">
        <v>2011</v>
      </c>
      <c r="D5727">
        <v>5.7999999999999996E-3</v>
      </c>
      <c r="E5727">
        <v>5.7999999999999996E-3</v>
      </c>
      <c r="F5727">
        <v>5.7999999999999996E-3</v>
      </c>
      <c r="G5727">
        <v>5.1999999999999998E-3</v>
      </c>
      <c r="H5727">
        <v>5.7999999999999996E-3</v>
      </c>
      <c r="I5727">
        <v>5.1999999999999998E-3</v>
      </c>
      <c r="J5727">
        <v>5.7999999999999996E-3</v>
      </c>
      <c r="K5727">
        <v>5.7999999999999996E-3</v>
      </c>
      <c r="L5727">
        <v>5.1999999999999998E-3</v>
      </c>
    </row>
    <row r="5728" spans="1:12" x14ac:dyDescent="0.45">
      <c r="A5728" t="s">
        <v>2013</v>
      </c>
      <c r="B5728">
        <v>2021</v>
      </c>
      <c r="C5728" t="s">
        <v>2011</v>
      </c>
      <c r="D5728">
        <v>6.3600000000000004E-2</v>
      </c>
      <c r="E5728">
        <v>6.3600000000000004E-2</v>
      </c>
      <c r="F5728">
        <v>6.3600000000000004E-2</v>
      </c>
      <c r="G5728">
        <v>5.7200000000000001E-2</v>
      </c>
      <c r="H5728">
        <v>6.3600000000000004E-2</v>
      </c>
      <c r="I5728">
        <v>5.7200000000000001E-2</v>
      </c>
      <c r="J5728">
        <v>6.3600000000000004E-2</v>
      </c>
      <c r="K5728">
        <v>6.3600000000000004E-2</v>
      </c>
      <c r="L5728">
        <v>5.7200000000000001E-2</v>
      </c>
    </row>
    <row r="5729" spans="1:12" x14ac:dyDescent="0.45">
      <c r="A5729" t="s">
        <v>2013</v>
      </c>
      <c r="B5729">
        <v>2021</v>
      </c>
      <c r="C5729" t="s">
        <v>2006</v>
      </c>
      <c r="D5729">
        <v>0.95889999999999997</v>
      </c>
      <c r="E5729">
        <v>0.95889999999999997</v>
      </c>
      <c r="F5729">
        <v>0.93100000000000005</v>
      </c>
      <c r="G5729">
        <v>0.90900000000000003</v>
      </c>
      <c r="H5729">
        <v>0.93100000000000005</v>
      </c>
      <c r="I5729">
        <v>0.88770000000000004</v>
      </c>
      <c r="J5729">
        <v>0.95889999999999997</v>
      </c>
      <c r="K5729">
        <v>0.93100000000000005</v>
      </c>
      <c r="L5729">
        <v>0.88770000000000004</v>
      </c>
    </row>
    <row r="5730" spans="1:12" x14ac:dyDescent="0.45">
      <c r="A5730" t="s">
        <v>2013</v>
      </c>
      <c r="B5730">
        <v>2021</v>
      </c>
      <c r="C5730" t="s">
        <v>2008</v>
      </c>
      <c r="D5730">
        <v>1.8631</v>
      </c>
      <c r="E5730">
        <v>1.7087000000000001</v>
      </c>
      <c r="F5730">
        <v>1.6876</v>
      </c>
      <c r="G5730">
        <v>1.7612000000000001</v>
      </c>
      <c r="H5730">
        <v>1.5797000000000001</v>
      </c>
      <c r="I5730">
        <v>1.6113999999999999</v>
      </c>
      <c r="J5730">
        <v>1.8631</v>
      </c>
      <c r="K5730">
        <v>1.548</v>
      </c>
      <c r="L5730">
        <v>1.4782999999999999</v>
      </c>
    </row>
    <row r="5731" spans="1:12" x14ac:dyDescent="0.45">
      <c r="A5731" t="s">
        <v>2013</v>
      </c>
      <c r="B5731">
        <v>2021</v>
      </c>
      <c r="C5731" t="s">
        <v>2005</v>
      </c>
      <c r="D5731">
        <v>5.2</v>
      </c>
      <c r="E5731">
        <v>5.0456000000000003</v>
      </c>
      <c r="F5731">
        <v>4.7403000000000004</v>
      </c>
      <c r="G5731">
        <v>4.9316000000000004</v>
      </c>
      <c r="H5731">
        <v>4.6323999999999996</v>
      </c>
      <c r="I5731">
        <v>4.5369000000000002</v>
      </c>
      <c r="J5731">
        <v>5.2</v>
      </c>
      <c r="K5731">
        <v>4.6006</v>
      </c>
      <c r="L5731">
        <v>4.4038000000000004</v>
      </c>
    </row>
    <row r="5732" spans="1:12" x14ac:dyDescent="0.45">
      <c r="A5732" t="s">
        <v>2013</v>
      </c>
      <c r="B5732">
        <v>2021</v>
      </c>
      <c r="C5732" t="s">
        <v>2010</v>
      </c>
      <c r="D5732">
        <v>0.32590000000000002</v>
      </c>
      <c r="E5732">
        <v>0.32590000000000002</v>
      </c>
      <c r="F5732">
        <v>0.1231</v>
      </c>
      <c r="G5732">
        <v>0.29330000000000001</v>
      </c>
      <c r="H5732">
        <v>0.1231</v>
      </c>
      <c r="I5732">
        <v>0.1198</v>
      </c>
      <c r="J5732">
        <v>0.32590000000000002</v>
      </c>
      <c r="K5732">
        <v>0.1231</v>
      </c>
      <c r="L5732">
        <v>0.1198</v>
      </c>
    </row>
    <row r="5733" spans="1:12" x14ac:dyDescent="0.45">
      <c r="A5733" t="s">
        <v>2013</v>
      </c>
      <c r="B5733">
        <v>2021</v>
      </c>
      <c r="C5733" t="s">
        <v>2007</v>
      </c>
      <c r="D5733">
        <v>0.18049999999999999</v>
      </c>
      <c r="E5733">
        <v>0.18049999999999999</v>
      </c>
      <c r="F5733">
        <v>0.12690000000000001</v>
      </c>
      <c r="G5733">
        <v>0.17699999999999999</v>
      </c>
      <c r="H5733">
        <v>0.12690000000000001</v>
      </c>
      <c r="I5733">
        <v>0.12690000000000001</v>
      </c>
      <c r="J5733">
        <v>0.18049999999999999</v>
      </c>
      <c r="K5733">
        <v>0.12690000000000001</v>
      </c>
      <c r="L5733">
        <v>0.12690000000000001</v>
      </c>
    </row>
    <row r="5734" spans="1:12" x14ac:dyDescent="0.45">
      <c r="A5734" t="s">
        <v>2013</v>
      </c>
      <c r="B5734">
        <v>2021</v>
      </c>
      <c r="C5734" t="s">
        <v>2009</v>
      </c>
      <c r="D5734">
        <v>1.8081</v>
      </c>
      <c r="E5734">
        <v>1.8081</v>
      </c>
      <c r="F5734">
        <v>1.8081</v>
      </c>
      <c r="G5734">
        <v>1.7339</v>
      </c>
      <c r="H5734">
        <v>1.8081</v>
      </c>
      <c r="I5734">
        <v>1.7339</v>
      </c>
      <c r="J5734">
        <v>1.8081</v>
      </c>
      <c r="K5734">
        <v>1.8081</v>
      </c>
      <c r="L5734">
        <v>1.7339</v>
      </c>
    </row>
    <row r="5735" spans="1:12" x14ac:dyDescent="0.45">
      <c r="A5735" t="s">
        <v>2014</v>
      </c>
      <c r="B5735">
        <v>2021</v>
      </c>
      <c r="C5735" t="s">
        <v>2007</v>
      </c>
      <c r="D5735">
        <v>6.4100000000000004E-2</v>
      </c>
      <c r="E5735">
        <v>6.4100000000000004E-2</v>
      </c>
      <c r="F5735">
        <v>4.5100000000000001E-2</v>
      </c>
      <c r="G5735">
        <v>6.2899999999999998E-2</v>
      </c>
      <c r="H5735">
        <v>4.5100000000000001E-2</v>
      </c>
      <c r="I5735">
        <v>4.5100000000000001E-2</v>
      </c>
      <c r="J5735">
        <v>6.4100000000000004E-2</v>
      </c>
      <c r="K5735">
        <v>4.5100000000000001E-2</v>
      </c>
      <c r="L5735">
        <v>4.5100000000000001E-2</v>
      </c>
    </row>
    <row r="5736" spans="1:12" x14ac:dyDescent="0.45">
      <c r="A5736" t="s">
        <v>2014</v>
      </c>
      <c r="B5736">
        <v>2021</v>
      </c>
      <c r="C5736" t="s">
        <v>2009</v>
      </c>
      <c r="D5736">
        <v>0.80179999999999996</v>
      </c>
      <c r="E5736">
        <v>0.80179999999999996</v>
      </c>
      <c r="F5736">
        <v>0.80179999999999996</v>
      </c>
      <c r="G5736">
        <v>0.76980000000000004</v>
      </c>
      <c r="H5736">
        <v>0.80179999999999996</v>
      </c>
      <c r="I5736">
        <v>0.76980000000000004</v>
      </c>
      <c r="J5736">
        <v>0.80179999999999996</v>
      </c>
      <c r="K5736">
        <v>0.80179999999999996</v>
      </c>
      <c r="L5736">
        <v>0.76980000000000004</v>
      </c>
    </row>
    <row r="5737" spans="1:12" x14ac:dyDescent="0.45">
      <c r="A5737" t="s">
        <v>2014</v>
      </c>
      <c r="B5737">
        <v>2021</v>
      </c>
      <c r="C5737" t="s">
        <v>2006</v>
      </c>
      <c r="D5737">
        <v>0.45400000000000001</v>
      </c>
      <c r="E5737">
        <v>0.45400000000000001</v>
      </c>
      <c r="F5737">
        <v>0.43869999999999998</v>
      </c>
      <c r="G5737">
        <v>0.43120000000000003</v>
      </c>
      <c r="H5737">
        <v>0.43869999999999998</v>
      </c>
      <c r="I5737">
        <v>0.41959999999999997</v>
      </c>
      <c r="J5737">
        <v>0.45400000000000001</v>
      </c>
      <c r="K5737">
        <v>0.43869999999999998</v>
      </c>
      <c r="L5737">
        <v>0.41959999999999997</v>
      </c>
    </row>
    <row r="5738" spans="1:12" x14ac:dyDescent="0.45">
      <c r="A5738" t="s">
        <v>2014</v>
      </c>
      <c r="B5738">
        <v>2021</v>
      </c>
      <c r="C5738" t="s">
        <v>2008</v>
      </c>
      <c r="D5738">
        <v>0.66210000000000002</v>
      </c>
      <c r="E5738">
        <v>0.60729999999999995</v>
      </c>
      <c r="F5738">
        <v>0.5998</v>
      </c>
      <c r="G5738">
        <v>0.62590000000000001</v>
      </c>
      <c r="H5738">
        <v>0.56140000000000001</v>
      </c>
      <c r="I5738">
        <v>0.57269999999999999</v>
      </c>
      <c r="J5738">
        <v>0.66210000000000002</v>
      </c>
      <c r="K5738">
        <v>0.55010000000000003</v>
      </c>
      <c r="L5738">
        <v>0.52539999999999998</v>
      </c>
    </row>
    <row r="5739" spans="1:12" x14ac:dyDescent="0.45">
      <c r="A5739" t="s">
        <v>2014</v>
      </c>
      <c r="B5739">
        <v>2021</v>
      </c>
      <c r="C5739" t="s">
        <v>2011</v>
      </c>
      <c r="D5739">
        <v>2.2599999999999999E-2</v>
      </c>
      <c r="E5739">
        <v>2.2599999999999999E-2</v>
      </c>
      <c r="F5739">
        <v>2.2599999999999999E-2</v>
      </c>
      <c r="G5739">
        <v>2.0299999999999999E-2</v>
      </c>
      <c r="H5739">
        <v>2.2599999999999999E-2</v>
      </c>
      <c r="I5739">
        <v>2.0299999999999999E-2</v>
      </c>
      <c r="J5739">
        <v>2.2599999999999999E-2</v>
      </c>
      <c r="K5739">
        <v>2.2599999999999999E-2</v>
      </c>
      <c r="L5739">
        <v>2.0299999999999999E-2</v>
      </c>
    </row>
    <row r="5740" spans="1:12" x14ac:dyDescent="0.45">
      <c r="A5740" t="s">
        <v>2014</v>
      </c>
      <c r="B5740">
        <v>2021</v>
      </c>
      <c r="C5740" t="s">
        <v>2010</v>
      </c>
      <c r="D5740">
        <v>0.1158</v>
      </c>
      <c r="E5740">
        <v>0.1158</v>
      </c>
      <c r="F5740">
        <v>4.3700000000000003E-2</v>
      </c>
      <c r="G5740">
        <v>0.1042</v>
      </c>
      <c r="H5740">
        <v>4.3700000000000003E-2</v>
      </c>
      <c r="I5740">
        <v>4.2599999999999999E-2</v>
      </c>
      <c r="J5740">
        <v>0.1158</v>
      </c>
      <c r="K5740">
        <v>4.3700000000000003E-2</v>
      </c>
      <c r="L5740">
        <v>4.2599999999999999E-2</v>
      </c>
    </row>
    <row r="5741" spans="1:12" x14ac:dyDescent="0.45">
      <c r="A5741" t="s">
        <v>2014</v>
      </c>
      <c r="B5741">
        <v>2021</v>
      </c>
      <c r="C5741" t="s">
        <v>2005</v>
      </c>
      <c r="D5741">
        <v>2.1204999999999998</v>
      </c>
      <c r="E5741">
        <v>2.0655999999999999</v>
      </c>
      <c r="F5741">
        <v>1.9517</v>
      </c>
      <c r="G5741">
        <v>2.0145</v>
      </c>
      <c r="H5741">
        <v>1.9134</v>
      </c>
      <c r="I5741">
        <v>1.8701000000000001</v>
      </c>
      <c r="J5741">
        <v>2.1204999999999998</v>
      </c>
      <c r="K5741">
        <v>1.9020999999999999</v>
      </c>
      <c r="L5741">
        <v>1.8228</v>
      </c>
    </row>
    <row r="5742" spans="1:12" x14ac:dyDescent="0.45">
      <c r="A5742" t="s">
        <v>2015</v>
      </c>
      <c r="B5742">
        <v>2021</v>
      </c>
      <c r="C5742" t="s">
        <v>2009</v>
      </c>
      <c r="D5742">
        <v>8.4262999999999995</v>
      </c>
      <c r="E5742">
        <v>8.4262999999999995</v>
      </c>
      <c r="F5742">
        <v>8.4262999999999995</v>
      </c>
      <c r="G5742">
        <v>8.0775000000000006</v>
      </c>
      <c r="H5742">
        <v>8.4262999999999995</v>
      </c>
      <c r="I5742">
        <v>8.0775000000000006</v>
      </c>
      <c r="J5742">
        <v>8.4262999999999995</v>
      </c>
      <c r="K5742">
        <v>8.4262999999999995</v>
      </c>
      <c r="L5742">
        <v>8.0775000000000006</v>
      </c>
    </row>
    <row r="5743" spans="1:12" x14ac:dyDescent="0.45">
      <c r="A5743" t="s">
        <v>2015</v>
      </c>
      <c r="B5743">
        <v>2021</v>
      </c>
      <c r="C5743" t="s">
        <v>2007</v>
      </c>
      <c r="D5743">
        <v>0.88800000000000001</v>
      </c>
      <c r="E5743">
        <v>0.88800000000000001</v>
      </c>
      <c r="F5743">
        <v>0.62460000000000004</v>
      </c>
      <c r="G5743">
        <v>0.87119999999999997</v>
      </c>
      <c r="H5743">
        <v>0.62460000000000004</v>
      </c>
      <c r="I5743">
        <v>0.62460000000000004</v>
      </c>
      <c r="J5743">
        <v>0.88800000000000001</v>
      </c>
      <c r="K5743">
        <v>0.62460000000000004</v>
      </c>
      <c r="L5743">
        <v>0.62460000000000004</v>
      </c>
    </row>
    <row r="5744" spans="1:12" x14ac:dyDescent="0.45">
      <c r="A5744" t="s">
        <v>2015</v>
      </c>
      <c r="B5744">
        <v>2021</v>
      </c>
      <c r="C5744" t="s">
        <v>2005</v>
      </c>
      <c r="D5744">
        <v>25.013500000000001</v>
      </c>
      <c r="E5744">
        <v>24.253699999999998</v>
      </c>
      <c r="F5744">
        <v>22.888200000000001</v>
      </c>
      <c r="G5744">
        <v>23.7134</v>
      </c>
      <c r="H5744">
        <v>22.357299999999999</v>
      </c>
      <c r="I5744">
        <v>21.774899999999999</v>
      </c>
      <c r="J5744">
        <v>25.013500000000001</v>
      </c>
      <c r="K5744">
        <v>22.2011</v>
      </c>
      <c r="L5744">
        <v>21.12</v>
      </c>
    </row>
    <row r="5745" spans="1:12" x14ac:dyDescent="0.45">
      <c r="A5745" t="s">
        <v>2015</v>
      </c>
      <c r="B5745">
        <v>2021</v>
      </c>
      <c r="C5745" t="s">
        <v>2008</v>
      </c>
      <c r="D5745">
        <v>9.1677999999999997</v>
      </c>
      <c r="E5745">
        <v>8.4079999999999995</v>
      </c>
      <c r="F5745">
        <v>8.3041</v>
      </c>
      <c r="G5745">
        <v>8.6661000000000001</v>
      </c>
      <c r="H5745">
        <v>7.7731000000000003</v>
      </c>
      <c r="I5745">
        <v>7.9291</v>
      </c>
      <c r="J5745">
        <v>9.1677999999999997</v>
      </c>
      <c r="K5745">
        <v>7.617</v>
      </c>
      <c r="L5745">
        <v>7.2742000000000004</v>
      </c>
    </row>
    <row r="5746" spans="1:12" x14ac:dyDescent="0.45">
      <c r="A5746" t="s">
        <v>2015</v>
      </c>
      <c r="B5746">
        <v>2021</v>
      </c>
      <c r="C5746" t="s">
        <v>2010</v>
      </c>
      <c r="D5746">
        <v>1.6034999999999999</v>
      </c>
      <c r="E5746">
        <v>1.6034999999999999</v>
      </c>
      <c r="F5746">
        <v>0.60550000000000004</v>
      </c>
      <c r="G5746">
        <v>1.4432</v>
      </c>
      <c r="H5746">
        <v>0.60550000000000004</v>
      </c>
      <c r="I5746">
        <v>0.58930000000000005</v>
      </c>
      <c r="J5746">
        <v>1.6034999999999999</v>
      </c>
      <c r="K5746">
        <v>0.60550000000000004</v>
      </c>
      <c r="L5746">
        <v>0.58930000000000005</v>
      </c>
    </row>
    <row r="5747" spans="1:12" x14ac:dyDescent="0.45">
      <c r="A5747" t="s">
        <v>2015</v>
      </c>
      <c r="B5747">
        <v>2021</v>
      </c>
      <c r="C5747" t="s">
        <v>2011</v>
      </c>
      <c r="D5747">
        <v>0.313</v>
      </c>
      <c r="E5747">
        <v>0.313</v>
      </c>
      <c r="F5747">
        <v>0.313</v>
      </c>
      <c r="G5747">
        <v>0.28170000000000001</v>
      </c>
      <c r="H5747">
        <v>0.313</v>
      </c>
      <c r="I5747">
        <v>0.28170000000000001</v>
      </c>
      <c r="J5747">
        <v>0.313</v>
      </c>
      <c r="K5747">
        <v>0.313</v>
      </c>
      <c r="L5747">
        <v>0.28170000000000001</v>
      </c>
    </row>
    <row r="5748" spans="1:12" x14ac:dyDescent="0.45">
      <c r="A5748" t="s">
        <v>2015</v>
      </c>
      <c r="B5748">
        <v>2021</v>
      </c>
      <c r="C5748" t="s">
        <v>2006</v>
      </c>
      <c r="D5748">
        <v>4.6147999999999998</v>
      </c>
      <c r="E5748">
        <v>4.6147999999999998</v>
      </c>
      <c r="F5748">
        <v>4.6147999999999998</v>
      </c>
      <c r="G5748">
        <v>4.3738000000000001</v>
      </c>
      <c r="H5748">
        <v>4.6147999999999998</v>
      </c>
      <c r="I5748">
        <v>4.2727000000000004</v>
      </c>
      <c r="J5748">
        <v>4.6147999999999998</v>
      </c>
      <c r="K5748">
        <v>4.6147999999999998</v>
      </c>
      <c r="L5748">
        <v>4.2727000000000004</v>
      </c>
    </row>
    <row r="5749" spans="1:12" x14ac:dyDescent="0.45">
      <c r="A5749" t="s">
        <v>2016</v>
      </c>
      <c r="B5749">
        <v>2021</v>
      </c>
      <c r="C5749" t="s">
        <v>2006</v>
      </c>
      <c r="D5749">
        <v>0.68710000000000004</v>
      </c>
      <c r="E5749">
        <v>0.68710000000000004</v>
      </c>
      <c r="F5749">
        <v>0.66539999999999999</v>
      </c>
      <c r="G5749">
        <v>0.65210000000000001</v>
      </c>
      <c r="H5749">
        <v>0.66539999999999999</v>
      </c>
      <c r="I5749">
        <v>0.63549999999999995</v>
      </c>
      <c r="J5749">
        <v>0.68710000000000004</v>
      </c>
      <c r="K5749">
        <v>0.66539999999999999</v>
      </c>
      <c r="L5749">
        <v>0.63549999999999995</v>
      </c>
    </row>
    <row r="5750" spans="1:12" x14ac:dyDescent="0.45">
      <c r="A5750" t="s">
        <v>2016</v>
      </c>
      <c r="B5750">
        <v>2021</v>
      </c>
      <c r="C5750" t="s">
        <v>2009</v>
      </c>
      <c r="D5750">
        <v>1.2377</v>
      </c>
      <c r="E5750">
        <v>1.2377</v>
      </c>
      <c r="F5750">
        <v>1.2377</v>
      </c>
      <c r="G5750">
        <v>1.1878</v>
      </c>
      <c r="H5750">
        <v>1.2377</v>
      </c>
      <c r="I5750">
        <v>1.1878</v>
      </c>
      <c r="J5750">
        <v>1.2377</v>
      </c>
      <c r="K5750">
        <v>1.2377</v>
      </c>
      <c r="L5750">
        <v>1.1878</v>
      </c>
    </row>
    <row r="5751" spans="1:12" x14ac:dyDescent="0.45">
      <c r="A5751" t="s">
        <v>2016</v>
      </c>
      <c r="B5751">
        <v>2021</v>
      </c>
      <c r="C5751" t="s">
        <v>2011</v>
      </c>
      <c r="D5751">
        <v>3.9100000000000003E-2</v>
      </c>
      <c r="E5751">
        <v>3.9100000000000003E-2</v>
      </c>
      <c r="F5751">
        <v>3.9100000000000003E-2</v>
      </c>
      <c r="G5751">
        <v>3.5200000000000002E-2</v>
      </c>
      <c r="H5751">
        <v>3.9100000000000003E-2</v>
      </c>
      <c r="I5751">
        <v>3.5200000000000002E-2</v>
      </c>
      <c r="J5751">
        <v>3.9100000000000003E-2</v>
      </c>
      <c r="K5751">
        <v>3.9100000000000003E-2</v>
      </c>
      <c r="L5751">
        <v>3.5200000000000002E-2</v>
      </c>
    </row>
    <row r="5752" spans="1:12" x14ac:dyDescent="0.45">
      <c r="A5752" t="s">
        <v>2016</v>
      </c>
      <c r="B5752">
        <v>2021</v>
      </c>
      <c r="C5752" t="s">
        <v>2005</v>
      </c>
      <c r="D5752">
        <v>3.4209999999999998</v>
      </c>
      <c r="E5752">
        <v>3.3260000000000001</v>
      </c>
      <c r="F5752">
        <v>3.1335999999999999</v>
      </c>
      <c r="G5752">
        <v>3.2473000000000001</v>
      </c>
      <c r="H5752">
        <v>3.0672999999999999</v>
      </c>
      <c r="I5752">
        <v>3.0011000000000001</v>
      </c>
      <c r="J5752">
        <v>3.4209999999999998</v>
      </c>
      <c r="K5752">
        <v>3.0478000000000001</v>
      </c>
      <c r="L5752">
        <v>2.9192999999999998</v>
      </c>
    </row>
    <row r="5753" spans="1:12" x14ac:dyDescent="0.45">
      <c r="A5753" t="s">
        <v>2016</v>
      </c>
      <c r="B5753">
        <v>2021</v>
      </c>
      <c r="C5753" t="s">
        <v>2008</v>
      </c>
      <c r="D5753">
        <v>1.1456999999999999</v>
      </c>
      <c r="E5753">
        <v>1.0507</v>
      </c>
      <c r="F5753">
        <v>1.0377000000000001</v>
      </c>
      <c r="G5753">
        <v>1.083</v>
      </c>
      <c r="H5753">
        <v>0.97140000000000004</v>
      </c>
      <c r="I5753">
        <v>0.9909</v>
      </c>
      <c r="J5753">
        <v>1.1456999999999999</v>
      </c>
      <c r="K5753">
        <v>0.95189999999999997</v>
      </c>
      <c r="L5753">
        <v>0.90900000000000003</v>
      </c>
    </row>
    <row r="5754" spans="1:12" x14ac:dyDescent="0.45">
      <c r="A5754" t="s">
        <v>2016</v>
      </c>
      <c r="B5754">
        <v>2021</v>
      </c>
      <c r="C5754" t="s">
        <v>2007</v>
      </c>
      <c r="D5754">
        <v>0.111</v>
      </c>
      <c r="E5754">
        <v>0.111</v>
      </c>
      <c r="F5754">
        <v>7.8E-2</v>
      </c>
      <c r="G5754">
        <v>0.1089</v>
      </c>
      <c r="H5754">
        <v>7.8E-2</v>
      </c>
      <c r="I5754">
        <v>7.8E-2</v>
      </c>
      <c r="J5754">
        <v>0.111</v>
      </c>
      <c r="K5754">
        <v>7.8E-2</v>
      </c>
      <c r="L5754">
        <v>7.8E-2</v>
      </c>
    </row>
    <row r="5755" spans="1:12" x14ac:dyDescent="0.45">
      <c r="A5755" t="s">
        <v>2016</v>
      </c>
      <c r="B5755">
        <v>2021</v>
      </c>
      <c r="C5755" t="s">
        <v>2010</v>
      </c>
      <c r="D5755">
        <v>0.20039999999999999</v>
      </c>
      <c r="E5755">
        <v>0.20039999999999999</v>
      </c>
      <c r="F5755">
        <v>7.5700000000000003E-2</v>
      </c>
      <c r="G5755">
        <v>0.18029999999999999</v>
      </c>
      <c r="H5755">
        <v>7.5700000000000003E-2</v>
      </c>
      <c r="I5755">
        <v>7.3599999999999999E-2</v>
      </c>
      <c r="J5755">
        <v>0.20039999999999999</v>
      </c>
      <c r="K5755">
        <v>7.5700000000000003E-2</v>
      </c>
      <c r="L5755">
        <v>7.3599999999999999E-2</v>
      </c>
    </row>
    <row r="5756" spans="1:12" x14ac:dyDescent="0.45">
      <c r="A5756" t="s">
        <v>2017</v>
      </c>
      <c r="B5756">
        <v>2021</v>
      </c>
      <c r="C5756" t="s">
        <v>2011</v>
      </c>
      <c r="D5756">
        <v>2.7E-2</v>
      </c>
      <c r="E5756">
        <v>2.7E-2</v>
      </c>
      <c r="F5756">
        <v>2.7E-2</v>
      </c>
      <c r="G5756">
        <v>2.4299999999999999E-2</v>
      </c>
      <c r="H5756">
        <v>2.7E-2</v>
      </c>
      <c r="I5756">
        <v>2.4299999999999999E-2</v>
      </c>
      <c r="J5756">
        <v>2.7E-2</v>
      </c>
      <c r="K5756">
        <v>2.7E-2</v>
      </c>
      <c r="L5756">
        <v>2.4299999999999999E-2</v>
      </c>
    </row>
    <row r="5757" spans="1:12" x14ac:dyDescent="0.45">
      <c r="A5757" t="s">
        <v>2017</v>
      </c>
      <c r="B5757">
        <v>2021</v>
      </c>
      <c r="C5757" t="s">
        <v>2008</v>
      </c>
      <c r="D5757">
        <v>0.79169999999999996</v>
      </c>
      <c r="E5757">
        <v>0.72609999999999997</v>
      </c>
      <c r="F5757">
        <v>0.71709999999999996</v>
      </c>
      <c r="G5757">
        <v>0.74839999999999995</v>
      </c>
      <c r="H5757">
        <v>0.67130000000000001</v>
      </c>
      <c r="I5757">
        <v>0.68479999999999996</v>
      </c>
      <c r="J5757">
        <v>0.79169999999999996</v>
      </c>
      <c r="K5757">
        <v>0.65780000000000005</v>
      </c>
      <c r="L5757">
        <v>0.62819999999999998</v>
      </c>
    </row>
    <row r="5758" spans="1:12" x14ac:dyDescent="0.45">
      <c r="A5758" t="s">
        <v>2017</v>
      </c>
      <c r="B5758">
        <v>2021</v>
      </c>
      <c r="C5758" t="s">
        <v>2010</v>
      </c>
      <c r="D5758">
        <v>0.13850000000000001</v>
      </c>
      <c r="E5758">
        <v>0.13850000000000001</v>
      </c>
      <c r="F5758">
        <v>5.2299999999999999E-2</v>
      </c>
      <c r="G5758">
        <v>0.1246</v>
      </c>
      <c r="H5758">
        <v>5.2299999999999999E-2</v>
      </c>
      <c r="I5758">
        <v>5.0900000000000001E-2</v>
      </c>
      <c r="J5758">
        <v>0.13850000000000001</v>
      </c>
      <c r="K5758">
        <v>5.2299999999999999E-2</v>
      </c>
      <c r="L5758">
        <v>5.0900000000000001E-2</v>
      </c>
    </row>
    <row r="5759" spans="1:12" x14ac:dyDescent="0.45">
      <c r="A5759" t="s">
        <v>2017</v>
      </c>
      <c r="B5759">
        <v>2021</v>
      </c>
      <c r="C5759" t="s">
        <v>2009</v>
      </c>
      <c r="D5759">
        <v>0.73939999999999995</v>
      </c>
      <c r="E5759">
        <v>0.73939999999999995</v>
      </c>
      <c r="F5759">
        <v>0.73939999999999995</v>
      </c>
      <c r="G5759">
        <v>0.71050000000000002</v>
      </c>
      <c r="H5759">
        <v>0.73939999999999995</v>
      </c>
      <c r="I5759">
        <v>0.71050000000000002</v>
      </c>
      <c r="J5759">
        <v>0.73939999999999995</v>
      </c>
      <c r="K5759">
        <v>0.73939999999999995</v>
      </c>
      <c r="L5759">
        <v>0.71050000000000002</v>
      </c>
    </row>
    <row r="5760" spans="1:12" x14ac:dyDescent="0.45">
      <c r="A5760" t="s">
        <v>2017</v>
      </c>
      <c r="B5760">
        <v>2021</v>
      </c>
      <c r="C5760" t="s">
        <v>2005</v>
      </c>
      <c r="D5760">
        <v>2.2279</v>
      </c>
      <c r="E5760">
        <v>2.1623000000000001</v>
      </c>
      <c r="F5760">
        <v>2.0303</v>
      </c>
      <c r="G5760">
        <v>2.1143999999999998</v>
      </c>
      <c r="H5760">
        <v>1.9844999999999999</v>
      </c>
      <c r="I5760">
        <v>1.9450000000000001</v>
      </c>
      <c r="J5760">
        <v>2.2279</v>
      </c>
      <c r="K5760">
        <v>1.9710000000000001</v>
      </c>
      <c r="L5760">
        <v>1.8884000000000001</v>
      </c>
    </row>
    <row r="5761" spans="1:12" x14ac:dyDescent="0.45">
      <c r="A5761" t="s">
        <v>2017</v>
      </c>
      <c r="B5761">
        <v>2021</v>
      </c>
      <c r="C5761" t="s">
        <v>2006</v>
      </c>
      <c r="D5761">
        <v>0.4546</v>
      </c>
      <c r="E5761">
        <v>0.4546</v>
      </c>
      <c r="F5761">
        <v>0.44059999999999999</v>
      </c>
      <c r="G5761">
        <v>0.43130000000000002</v>
      </c>
      <c r="H5761">
        <v>0.44059999999999999</v>
      </c>
      <c r="I5761">
        <v>0.42059999999999997</v>
      </c>
      <c r="J5761">
        <v>0.4546</v>
      </c>
      <c r="K5761">
        <v>0.44059999999999999</v>
      </c>
      <c r="L5761">
        <v>0.42059999999999997</v>
      </c>
    </row>
    <row r="5762" spans="1:12" x14ac:dyDescent="0.45">
      <c r="A5762" t="s">
        <v>2017</v>
      </c>
      <c r="B5762">
        <v>2021</v>
      </c>
      <c r="C5762" t="s">
        <v>2007</v>
      </c>
      <c r="D5762">
        <v>7.6700000000000004E-2</v>
      </c>
      <c r="E5762">
        <v>7.6700000000000004E-2</v>
      </c>
      <c r="F5762">
        <v>5.3900000000000003E-2</v>
      </c>
      <c r="G5762">
        <v>7.5200000000000003E-2</v>
      </c>
      <c r="H5762">
        <v>5.3900000000000003E-2</v>
      </c>
      <c r="I5762">
        <v>5.3900000000000003E-2</v>
      </c>
      <c r="J5762">
        <v>7.6700000000000004E-2</v>
      </c>
      <c r="K5762">
        <v>5.3900000000000003E-2</v>
      </c>
      <c r="L5762">
        <v>5.3900000000000003E-2</v>
      </c>
    </row>
    <row r="5763" spans="1:12" x14ac:dyDescent="0.45">
      <c r="A5763" t="s">
        <v>2018</v>
      </c>
      <c r="B5763">
        <v>2021</v>
      </c>
      <c r="C5763" t="s">
        <v>2009</v>
      </c>
      <c r="D5763">
        <v>0.25380000000000003</v>
      </c>
      <c r="E5763">
        <v>0.25380000000000003</v>
      </c>
      <c r="F5763">
        <v>0.25380000000000003</v>
      </c>
      <c r="G5763">
        <v>0.2437</v>
      </c>
      <c r="H5763">
        <v>0.25380000000000003</v>
      </c>
      <c r="I5763">
        <v>0.2437</v>
      </c>
      <c r="J5763">
        <v>0.25380000000000003</v>
      </c>
      <c r="K5763">
        <v>0.25380000000000003</v>
      </c>
      <c r="L5763">
        <v>0.2437</v>
      </c>
    </row>
    <row r="5764" spans="1:12" x14ac:dyDescent="0.45">
      <c r="A5764" t="s">
        <v>2018</v>
      </c>
      <c r="B5764">
        <v>2021</v>
      </c>
      <c r="C5764" t="s">
        <v>2008</v>
      </c>
      <c r="D5764">
        <v>0.20849999999999999</v>
      </c>
      <c r="E5764">
        <v>0.19120000000000001</v>
      </c>
      <c r="F5764">
        <v>0.18890000000000001</v>
      </c>
      <c r="G5764">
        <v>0.1971</v>
      </c>
      <c r="H5764">
        <v>0.17680000000000001</v>
      </c>
      <c r="I5764">
        <v>0.18029999999999999</v>
      </c>
      <c r="J5764">
        <v>0.20849999999999999</v>
      </c>
      <c r="K5764">
        <v>0.17319999999999999</v>
      </c>
      <c r="L5764">
        <v>0.16539999999999999</v>
      </c>
    </row>
    <row r="5765" spans="1:12" x14ac:dyDescent="0.45">
      <c r="A5765" t="s">
        <v>2018</v>
      </c>
      <c r="B5765">
        <v>2021</v>
      </c>
      <c r="C5765" t="s">
        <v>2007</v>
      </c>
      <c r="D5765">
        <v>2.0199999999999999E-2</v>
      </c>
      <c r="E5765">
        <v>2.0199999999999999E-2</v>
      </c>
      <c r="F5765">
        <v>1.4200000000000001E-2</v>
      </c>
      <c r="G5765">
        <v>1.9800000000000002E-2</v>
      </c>
      <c r="H5765">
        <v>1.4200000000000001E-2</v>
      </c>
      <c r="I5765">
        <v>1.4200000000000001E-2</v>
      </c>
      <c r="J5765">
        <v>2.0199999999999999E-2</v>
      </c>
      <c r="K5765">
        <v>1.4200000000000001E-2</v>
      </c>
      <c r="L5765">
        <v>1.4200000000000001E-2</v>
      </c>
    </row>
    <row r="5766" spans="1:12" x14ac:dyDescent="0.45">
      <c r="A5766" t="s">
        <v>2018</v>
      </c>
      <c r="B5766">
        <v>2021</v>
      </c>
      <c r="C5766" t="s">
        <v>2005</v>
      </c>
      <c r="D5766">
        <v>0.65759999999999996</v>
      </c>
      <c r="E5766">
        <v>0.64029999999999998</v>
      </c>
      <c r="F5766">
        <v>0.60499999999999998</v>
      </c>
      <c r="G5766">
        <v>0.62470000000000003</v>
      </c>
      <c r="H5766">
        <v>0.59289999999999998</v>
      </c>
      <c r="I5766">
        <v>0.5796</v>
      </c>
      <c r="J5766">
        <v>0.65759999999999996</v>
      </c>
      <c r="K5766">
        <v>0.58940000000000003</v>
      </c>
      <c r="L5766">
        <v>0.56469999999999998</v>
      </c>
    </row>
    <row r="5767" spans="1:12" x14ac:dyDescent="0.45">
      <c r="A5767" t="s">
        <v>2018</v>
      </c>
      <c r="B5767">
        <v>2021</v>
      </c>
      <c r="C5767" t="s">
        <v>2011</v>
      </c>
      <c r="D5767">
        <v>7.1000000000000004E-3</v>
      </c>
      <c r="E5767">
        <v>7.1000000000000004E-3</v>
      </c>
      <c r="F5767">
        <v>7.1000000000000004E-3</v>
      </c>
      <c r="G5767">
        <v>6.4000000000000003E-3</v>
      </c>
      <c r="H5767">
        <v>7.1000000000000004E-3</v>
      </c>
      <c r="I5767">
        <v>6.4000000000000003E-3</v>
      </c>
      <c r="J5767">
        <v>7.1000000000000004E-3</v>
      </c>
      <c r="K5767">
        <v>7.1000000000000004E-3</v>
      </c>
      <c r="L5767">
        <v>6.4000000000000003E-3</v>
      </c>
    </row>
    <row r="5768" spans="1:12" x14ac:dyDescent="0.45">
      <c r="A5768" t="s">
        <v>2018</v>
      </c>
      <c r="B5768">
        <v>2021</v>
      </c>
      <c r="C5768" t="s">
        <v>2006</v>
      </c>
      <c r="D5768">
        <v>0.13150000000000001</v>
      </c>
      <c r="E5768">
        <v>0.13150000000000001</v>
      </c>
      <c r="F5768">
        <v>0.12720000000000001</v>
      </c>
      <c r="G5768">
        <v>0.12479999999999999</v>
      </c>
      <c r="H5768">
        <v>0.12720000000000001</v>
      </c>
      <c r="I5768">
        <v>0.1215</v>
      </c>
      <c r="J5768">
        <v>0.13150000000000001</v>
      </c>
      <c r="K5768">
        <v>0.12720000000000001</v>
      </c>
      <c r="L5768">
        <v>0.1215</v>
      </c>
    </row>
    <row r="5769" spans="1:12" x14ac:dyDescent="0.45">
      <c r="A5769" t="s">
        <v>2018</v>
      </c>
      <c r="B5769">
        <v>2021</v>
      </c>
      <c r="C5769" t="s">
        <v>2010</v>
      </c>
      <c r="D5769">
        <v>3.6499999999999998E-2</v>
      </c>
      <c r="E5769">
        <v>3.6499999999999998E-2</v>
      </c>
      <c r="F5769">
        <v>1.38E-2</v>
      </c>
      <c r="G5769">
        <v>3.2800000000000003E-2</v>
      </c>
      <c r="H5769">
        <v>1.38E-2</v>
      </c>
      <c r="I5769">
        <v>1.34E-2</v>
      </c>
      <c r="J5769">
        <v>3.6499999999999998E-2</v>
      </c>
      <c r="K5769">
        <v>1.38E-2</v>
      </c>
      <c r="L5769">
        <v>1.34E-2</v>
      </c>
    </row>
    <row r="5770" spans="1:12" x14ac:dyDescent="0.45">
      <c r="A5770" t="s">
        <v>2019</v>
      </c>
      <c r="B5770">
        <v>2021</v>
      </c>
      <c r="C5770" t="s">
        <v>2010</v>
      </c>
      <c r="D5770">
        <v>0.89849999999999997</v>
      </c>
      <c r="E5770">
        <v>0.89849999999999997</v>
      </c>
      <c r="F5770">
        <v>0.33929999999999999</v>
      </c>
      <c r="G5770">
        <v>0.80859999999999999</v>
      </c>
      <c r="H5770">
        <v>0.33929999999999999</v>
      </c>
      <c r="I5770">
        <v>0.33019999999999999</v>
      </c>
      <c r="J5770">
        <v>0.89849999999999997</v>
      </c>
      <c r="K5770">
        <v>0.33929999999999999</v>
      </c>
      <c r="L5770">
        <v>0.33019999999999999</v>
      </c>
    </row>
    <row r="5771" spans="1:12" x14ac:dyDescent="0.45">
      <c r="A5771" t="s">
        <v>2019</v>
      </c>
      <c r="B5771">
        <v>2021</v>
      </c>
      <c r="C5771" t="s">
        <v>2009</v>
      </c>
      <c r="D5771">
        <v>5.9846000000000004</v>
      </c>
      <c r="E5771">
        <v>5.9846000000000004</v>
      </c>
      <c r="F5771">
        <v>5.9846000000000004</v>
      </c>
      <c r="G5771">
        <v>5.7445000000000004</v>
      </c>
      <c r="H5771">
        <v>5.9846000000000004</v>
      </c>
      <c r="I5771">
        <v>5.7445000000000004</v>
      </c>
      <c r="J5771">
        <v>5.9846000000000004</v>
      </c>
      <c r="K5771">
        <v>5.9846000000000004</v>
      </c>
      <c r="L5771">
        <v>5.7445000000000004</v>
      </c>
    </row>
    <row r="5772" spans="1:12" x14ac:dyDescent="0.45">
      <c r="A5772" t="s">
        <v>2019</v>
      </c>
      <c r="B5772">
        <v>2021</v>
      </c>
      <c r="C5772" t="s">
        <v>2007</v>
      </c>
      <c r="D5772">
        <v>0.49759999999999999</v>
      </c>
      <c r="E5772">
        <v>0.49759999999999999</v>
      </c>
      <c r="F5772">
        <v>0.34989999999999999</v>
      </c>
      <c r="G5772">
        <v>0.48809999999999998</v>
      </c>
      <c r="H5772">
        <v>0.34989999999999999</v>
      </c>
      <c r="I5772">
        <v>0.34989999999999999</v>
      </c>
      <c r="J5772">
        <v>0.49759999999999999</v>
      </c>
      <c r="K5772">
        <v>0.34989999999999999</v>
      </c>
      <c r="L5772">
        <v>0.34989999999999999</v>
      </c>
    </row>
    <row r="5773" spans="1:12" x14ac:dyDescent="0.45">
      <c r="A5773" t="s">
        <v>2019</v>
      </c>
      <c r="B5773">
        <v>2021</v>
      </c>
      <c r="C5773" t="s">
        <v>2011</v>
      </c>
      <c r="D5773">
        <v>0.1754</v>
      </c>
      <c r="E5773">
        <v>0.1754</v>
      </c>
      <c r="F5773">
        <v>0.1754</v>
      </c>
      <c r="G5773">
        <v>0.1578</v>
      </c>
      <c r="H5773">
        <v>0.1754</v>
      </c>
      <c r="I5773">
        <v>0.1578</v>
      </c>
      <c r="J5773">
        <v>0.1754</v>
      </c>
      <c r="K5773">
        <v>0.1754</v>
      </c>
      <c r="L5773">
        <v>0.1578</v>
      </c>
    </row>
    <row r="5774" spans="1:12" x14ac:dyDescent="0.45">
      <c r="A5774" t="s">
        <v>2019</v>
      </c>
      <c r="B5774">
        <v>2021</v>
      </c>
      <c r="C5774" t="s">
        <v>2008</v>
      </c>
      <c r="D5774">
        <v>5.1367000000000003</v>
      </c>
      <c r="E5774">
        <v>4.7110000000000003</v>
      </c>
      <c r="F5774">
        <v>4.6528</v>
      </c>
      <c r="G5774">
        <v>4.8555999999999999</v>
      </c>
      <c r="H5774">
        <v>4.3552999999999997</v>
      </c>
      <c r="I5774">
        <v>4.4427000000000003</v>
      </c>
      <c r="J5774">
        <v>5.1367000000000003</v>
      </c>
      <c r="K5774">
        <v>4.2678000000000003</v>
      </c>
      <c r="L5774">
        <v>4.0757000000000003</v>
      </c>
    </row>
    <row r="5775" spans="1:12" x14ac:dyDescent="0.45">
      <c r="A5775" t="s">
        <v>2019</v>
      </c>
      <c r="B5775">
        <v>2021</v>
      </c>
      <c r="C5775" t="s">
        <v>2005</v>
      </c>
      <c r="D5775">
        <v>15.623100000000001</v>
      </c>
      <c r="E5775">
        <v>15.1973</v>
      </c>
      <c r="F5775">
        <v>14.341900000000001</v>
      </c>
      <c r="G5775">
        <v>14.834899999999999</v>
      </c>
      <c r="H5775">
        <v>14.0444</v>
      </c>
      <c r="I5775">
        <v>13.7363</v>
      </c>
      <c r="J5775">
        <v>15.623100000000001</v>
      </c>
      <c r="K5775">
        <v>13.956899999999999</v>
      </c>
      <c r="L5775">
        <v>13.369300000000001</v>
      </c>
    </row>
    <row r="5776" spans="1:12" x14ac:dyDescent="0.45">
      <c r="A5776" t="s">
        <v>2019</v>
      </c>
      <c r="B5776">
        <v>2021</v>
      </c>
      <c r="C5776" t="s">
        <v>2006</v>
      </c>
      <c r="D5776">
        <v>2.9304000000000001</v>
      </c>
      <c r="E5776">
        <v>2.9304000000000001</v>
      </c>
      <c r="F5776">
        <v>2.8401000000000001</v>
      </c>
      <c r="G5776">
        <v>2.7803</v>
      </c>
      <c r="H5776">
        <v>2.8401000000000001</v>
      </c>
      <c r="I5776">
        <v>2.7111999999999998</v>
      </c>
      <c r="J5776">
        <v>2.9304000000000001</v>
      </c>
      <c r="K5776">
        <v>2.8401000000000001</v>
      </c>
      <c r="L5776">
        <v>2.7111999999999998</v>
      </c>
    </row>
    <row r="5777" spans="1:12" x14ac:dyDescent="0.45">
      <c r="A5777" t="s">
        <v>2020</v>
      </c>
      <c r="B5777">
        <v>2021</v>
      </c>
      <c r="C5777" t="s">
        <v>2009</v>
      </c>
      <c r="D5777">
        <v>2.6743000000000001</v>
      </c>
      <c r="E5777">
        <v>2.6743000000000001</v>
      </c>
      <c r="F5777">
        <v>2.6743000000000001</v>
      </c>
      <c r="G5777">
        <v>2.5667</v>
      </c>
      <c r="H5777">
        <v>2.6743000000000001</v>
      </c>
      <c r="I5777">
        <v>2.5667</v>
      </c>
      <c r="J5777">
        <v>2.6743000000000001</v>
      </c>
      <c r="K5777">
        <v>2.6743000000000001</v>
      </c>
      <c r="L5777">
        <v>2.5667</v>
      </c>
    </row>
    <row r="5778" spans="1:12" x14ac:dyDescent="0.45">
      <c r="A5778" t="s">
        <v>2020</v>
      </c>
      <c r="B5778">
        <v>2021</v>
      </c>
      <c r="C5778" t="s">
        <v>2007</v>
      </c>
      <c r="D5778">
        <v>0.22839999999999999</v>
      </c>
      <c r="E5778">
        <v>0.22839999999999999</v>
      </c>
      <c r="F5778">
        <v>0.16070000000000001</v>
      </c>
      <c r="G5778">
        <v>0.22409999999999999</v>
      </c>
      <c r="H5778">
        <v>0.16070000000000001</v>
      </c>
      <c r="I5778">
        <v>0.16070000000000001</v>
      </c>
      <c r="J5778">
        <v>0.22839999999999999</v>
      </c>
      <c r="K5778">
        <v>0.16070000000000001</v>
      </c>
      <c r="L5778">
        <v>0.16070000000000001</v>
      </c>
    </row>
    <row r="5779" spans="1:12" x14ac:dyDescent="0.45">
      <c r="A5779" t="s">
        <v>2020</v>
      </c>
      <c r="B5779">
        <v>2021</v>
      </c>
      <c r="C5779" t="s">
        <v>2008</v>
      </c>
      <c r="D5779">
        <v>2.3582999999999998</v>
      </c>
      <c r="E5779">
        <v>2.1627999999999998</v>
      </c>
      <c r="F5779">
        <v>2.1360999999999999</v>
      </c>
      <c r="G5779">
        <v>2.2292000000000001</v>
      </c>
      <c r="H5779">
        <v>1.9995000000000001</v>
      </c>
      <c r="I5779">
        <v>2.0396999999999998</v>
      </c>
      <c r="J5779">
        <v>2.3582999999999998</v>
      </c>
      <c r="K5779">
        <v>1.9593</v>
      </c>
      <c r="L5779">
        <v>1.8712</v>
      </c>
    </row>
    <row r="5780" spans="1:12" x14ac:dyDescent="0.45">
      <c r="A5780" t="s">
        <v>2020</v>
      </c>
      <c r="B5780">
        <v>2021</v>
      </c>
      <c r="C5780" t="s">
        <v>2010</v>
      </c>
      <c r="D5780">
        <v>0.41249999999999998</v>
      </c>
      <c r="E5780">
        <v>0.41249999999999998</v>
      </c>
      <c r="F5780">
        <v>0.15579999999999999</v>
      </c>
      <c r="G5780">
        <v>0.37119999999999997</v>
      </c>
      <c r="H5780">
        <v>0.15579999999999999</v>
      </c>
      <c r="I5780">
        <v>0.15160000000000001</v>
      </c>
      <c r="J5780">
        <v>0.41249999999999998</v>
      </c>
      <c r="K5780">
        <v>0.15579999999999999</v>
      </c>
      <c r="L5780">
        <v>0.15160000000000001</v>
      </c>
    </row>
    <row r="5781" spans="1:12" x14ac:dyDescent="0.45">
      <c r="A5781" t="s">
        <v>2020</v>
      </c>
      <c r="B5781">
        <v>2021</v>
      </c>
      <c r="C5781" t="s">
        <v>2005</v>
      </c>
      <c r="D5781">
        <v>7.2868000000000004</v>
      </c>
      <c r="E5781">
        <v>7.0914000000000001</v>
      </c>
      <c r="F5781">
        <v>6.6898</v>
      </c>
      <c r="G5781">
        <v>6.9192</v>
      </c>
      <c r="H5781">
        <v>6.5532000000000004</v>
      </c>
      <c r="I5781">
        <v>6.4081000000000001</v>
      </c>
      <c r="J5781">
        <v>7.2868000000000004</v>
      </c>
      <c r="K5781">
        <v>6.5129999999999999</v>
      </c>
      <c r="L5781">
        <v>6.2396000000000003</v>
      </c>
    </row>
    <row r="5782" spans="1:12" x14ac:dyDescent="0.45">
      <c r="A5782" t="s">
        <v>2020</v>
      </c>
      <c r="B5782">
        <v>2021</v>
      </c>
      <c r="C5782" t="s">
        <v>2011</v>
      </c>
      <c r="D5782">
        <v>8.0500000000000002E-2</v>
      </c>
      <c r="E5782">
        <v>8.0500000000000002E-2</v>
      </c>
      <c r="F5782">
        <v>8.0500000000000002E-2</v>
      </c>
      <c r="G5782">
        <v>7.2499999999999995E-2</v>
      </c>
      <c r="H5782">
        <v>8.0500000000000002E-2</v>
      </c>
      <c r="I5782">
        <v>7.2499999999999995E-2</v>
      </c>
      <c r="J5782">
        <v>8.0500000000000002E-2</v>
      </c>
      <c r="K5782">
        <v>8.0500000000000002E-2</v>
      </c>
      <c r="L5782">
        <v>7.2499999999999995E-2</v>
      </c>
    </row>
    <row r="5783" spans="1:12" x14ac:dyDescent="0.45">
      <c r="A5783" t="s">
        <v>2020</v>
      </c>
      <c r="B5783">
        <v>2021</v>
      </c>
      <c r="C5783" t="s">
        <v>2006</v>
      </c>
      <c r="D5783">
        <v>1.5327999999999999</v>
      </c>
      <c r="E5783">
        <v>1.5327999999999999</v>
      </c>
      <c r="F5783">
        <v>1.4823999999999999</v>
      </c>
      <c r="G5783">
        <v>1.4556</v>
      </c>
      <c r="H5783">
        <v>1.4823999999999999</v>
      </c>
      <c r="I5783">
        <v>1.4171</v>
      </c>
      <c r="J5783">
        <v>1.5327999999999999</v>
      </c>
      <c r="K5783">
        <v>1.4823999999999999</v>
      </c>
      <c r="L5783">
        <v>1.4171</v>
      </c>
    </row>
    <row r="5784" spans="1:12" x14ac:dyDescent="0.45">
      <c r="A5784" t="s">
        <v>2021</v>
      </c>
      <c r="B5784">
        <v>2021</v>
      </c>
      <c r="C5784" t="s">
        <v>2010</v>
      </c>
      <c r="D5784">
        <v>5.33E-2</v>
      </c>
      <c r="E5784">
        <v>5.33E-2</v>
      </c>
      <c r="F5784">
        <v>2.01E-2</v>
      </c>
      <c r="G5784">
        <v>4.8000000000000001E-2</v>
      </c>
      <c r="H5784">
        <v>2.01E-2</v>
      </c>
      <c r="I5784">
        <v>1.9599999999999999E-2</v>
      </c>
      <c r="J5784">
        <v>5.33E-2</v>
      </c>
      <c r="K5784">
        <v>2.01E-2</v>
      </c>
      <c r="L5784">
        <v>1.9599999999999999E-2</v>
      </c>
    </row>
    <row r="5785" spans="1:12" x14ac:dyDescent="0.45">
      <c r="A5785" t="s">
        <v>2021</v>
      </c>
      <c r="B5785">
        <v>2021</v>
      </c>
      <c r="C5785" t="s">
        <v>2005</v>
      </c>
      <c r="D5785">
        <v>0.85780000000000001</v>
      </c>
      <c r="E5785">
        <v>0.83260000000000001</v>
      </c>
      <c r="F5785">
        <v>0.78239999999999998</v>
      </c>
      <c r="G5785">
        <v>0.81359999999999999</v>
      </c>
      <c r="H5785">
        <v>0.76480000000000004</v>
      </c>
      <c r="I5785">
        <v>0.74890000000000001</v>
      </c>
      <c r="J5785">
        <v>0.85780000000000001</v>
      </c>
      <c r="K5785">
        <v>0.75960000000000005</v>
      </c>
      <c r="L5785">
        <v>0.72709999999999997</v>
      </c>
    </row>
    <row r="5786" spans="1:12" x14ac:dyDescent="0.45">
      <c r="A5786" t="s">
        <v>2021</v>
      </c>
      <c r="B5786">
        <v>2021</v>
      </c>
      <c r="C5786" t="s">
        <v>2006</v>
      </c>
      <c r="D5786">
        <v>0.16089999999999999</v>
      </c>
      <c r="E5786">
        <v>0.16089999999999999</v>
      </c>
      <c r="F5786">
        <v>0.15609999999999999</v>
      </c>
      <c r="G5786">
        <v>0.1525</v>
      </c>
      <c r="H5786">
        <v>0.15609999999999999</v>
      </c>
      <c r="I5786">
        <v>0.1489</v>
      </c>
      <c r="J5786">
        <v>0.16089999999999999</v>
      </c>
      <c r="K5786">
        <v>0.15609999999999999</v>
      </c>
      <c r="L5786">
        <v>0.1489</v>
      </c>
    </row>
    <row r="5787" spans="1:12" x14ac:dyDescent="0.45">
      <c r="A5787" t="s">
        <v>2021</v>
      </c>
      <c r="B5787">
        <v>2021</v>
      </c>
      <c r="C5787" t="s">
        <v>2009</v>
      </c>
      <c r="D5787">
        <v>0.29880000000000001</v>
      </c>
      <c r="E5787">
        <v>0.29880000000000001</v>
      </c>
      <c r="F5787">
        <v>0.29880000000000001</v>
      </c>
      <c r="G5787">
        <v>0.28660000000000002</v>
      </c>
      <c r="H5787">
        <v>0.29880000000000001</v>
      </c>
      <c r="I5787">
        <v>0.28660000000000002</v>
      </c>
      <c r="J5787">
        <v>0.29880000000000001</v>
      </c>
      <c r="K5787">
        <v>0.29880000000000001</v>
      </c>
      <c r="L5787">
        <v>0.28660000000000002</v>
      </c>
    </row>
    <row r="5788" spans="1:12" x14ac:dyDescent="0.45">
      <c r="A5788" t="s">
        <v>2021</v>
      </c>
      <c r="B5788">
        <v>2021</v>
      </c>
      <c r="C5788" t="s">
        <v>2008</v>
      </c>
      <c r="D5788">
        <v>0.3049</v>
      </c>
      <c r="E5788">
        <v>0.27960000000000002</v>
      </c>
      <c r="F5788">
        <v>0.27610000000000001</v>
      </c>
      <c r="G5788">
        <v>0.28820000000000001</v>
      </c>
      <c r="H5788">
        <v>0.25850000000000001</v>
      </c>
      <c r="I5788">
        <v>0.26369999999999999</v>
      </c>
      <c r="J5788">
        <v>0.3049</v>
      </c>
      <c r="K5788">
        <v>0.25330000000000003</v>
      </c>
      <c r="L5788">
        <v>0.2419</v>
      </c>
    </row>
    <row r="5789" spans="1:12" x14ac:dyDescent="0.45">
      <c r="A5789" t="s">
        <v>2021</v>
      </c>
      <c r="B5789">
        <v>2021</v>
      </c>
      <c r="C5789" t="s">
        <v>2011</v>
      </c>
      <c r="D5789">
        <v>1.04E-2</v>
      </c>
      <c r="E5789">
        <v>1.04E-2</v>
      </c>
      <c r="F5789">
        <v>1.04E-2</v>
      </c>
      <c r="G5789">
        <v>9.4000000000000004E-3</v>
      </c>
      <c r="H5789">
        <v>1.04E-2</v>
      </c>
      <c r="I5789">
        <v>9.4000000000000004E-3</v>
      </c>
      <c r="J5789">
        <v>1.04E-2</v>
      </c>
      <c r="K5789">
        <v>1.04E-2</v>
      </c>
      <c r="L5789">
        <v>9.4000000000000004E-3</v>
      </c>
    </row>
    <row r="5790" spans="1:12" x14ac:dyDescent="0.45">
      <c r="A5790" t="s">
        <v>2021</v>
      </c>
      <c r="B5790">
        <v>2021</v>
      </c>
      <c r="C5790" t="s">
        <v>2007</v>
      </c>
      <c r="D5790">
        <v>2.9499999999999998E-2</v>
      </c>
      <c r="E5790">
        <v>2.9499999999999998E-2</v>
      </c>
      <c r="F5790">
        <v>2.0799999999999999E-2</v>
      </c>
      <c r="G5790">
        <v>2.9000000000000001E-2</v>
      </c>
      <c r="H5790">
        <v>2.0799999999999999E-2</v>
      </c>
      <c r="I5790">
        <v>2.0799999999999999E-2</v>
      </c>
      <c r="J5790">
        <v>2.9499999999999998E-2</v>
      </c>
      <c r="K5790">
        <v>2.0799999999999999E-2</v>
      </c>
      <c r="L5790">
        <v>2.0799999999999999E-2</v>
      </c>
    </row>
    <row r="5791" spans="1:12" x14ac:dyDescent="0.45">
      <c r="A5791" t="s">
        <v>2022</v>
      </c>
      <c r="B5791">
        <v>2021</v>
      </c>
      <c r="C5791" t="s">
        <v>2007</v>
      </c>
      <c r="D5791">
        <v>3.6700000000000003E-2</v>
      </c>
      <c r="E5791">
        <v>3.6700000000000003E-2</v>
      </c>
      <c r="F5791">
        <v>2.58E-2</v>
      </c>
      <c r="G5791">
        <v>3.5999999999999997E-2</v>
      </c>
      <c r="H5791">
        <v>2.58E-2</v>
      </c>
      <c r="I5791">
        <v>2.58E-2</v>
      </c>
      <c r="J5791">
        <v>3.6700000000000003E-2</v>
      </c>
      <c r="K5791">
        <v>2.58E-2</v>
      </c>
      <c r="L5791">
        <v>2.58E-2</v>
      </c>
    </row>
    <row r="5792" spans="1:12" x14ac:dyDescent="0.45">
      <c r="A5792" t="s">
        <v>2022</v>
      </c>
      <c r="B5792">
        <v>2021</v>
      </c>
      <c r="C5792" t="s">
        <v>2009</v>
      </c>
      <c r="D5792">
        <v>0.39329999999999998</v>
      </c>
      <c r="E5792">
        <v>0.39329999999999998</v>
      </c>
      <c r="F5792">
        <v>0.39329999999999998</v>
      </c>
      <c r="G5792">
        <v>0.37740000000000001</v>
      </c>
      <c r="H5792">
        <v>0.39329999999999998</v>
      </c>
      <c r="I5792">
        <v>0.37740000000000001</v>
      </c>
      <c r="J5792">
        <v>0.39329999999999998</v>
      </c>
      <c r="K5792">
        <v>0.39329999999999998</v>
      </c>
      <c r="L5792">
        <v>0.37740000000000001</v>
      </c>
    </row>
    <row r="5793" spans="1:12" x14ac:dyDescent="0.45">
      <c r="A5793" t="s">
        <v>2022</v>
      </c>
      <c r="B5793">
        <v>2021</v>
      </c>
      <c r="C5793" t="s">
        <v>2006</v>
      </c>
      <c r="D5793">
        <v>0.22650000000000001</v>
      </c>
      <c r="E5793">
        <v>0.22650000000000001</v>
      </c>
      <c r="F5793">
        <v>0.21929999999999999</v>
      </c>
      <c r="G5793">
        <v>0.21490000000000001</v>
      </c>
      <c r="H5793">
        <v>0.21929999999999999</v>
      </c>
      <c r="I5793">
        <v>0.20949999999999999</v>
      </c>
      <c r="J5793">
        <v>0.22650000000000001</v>
      </c>
      <c r="K5793">
        <v>0.21929999999999999</v>
      </c>
      <c r="L5793">
        <v>0.20949999999999999</v>
      </c>
    </row>
    <row r="5794" spans="1:12" x14ac:dyDescent="0.45">
      <c r="A5794" t="s">
        <v>2022</v>
      </c>
      <c r="B5794">
        <v>2021</v>
      </c>
      <c r="C5794" t="s">
        <v>2011</v>
      </c>
      <c r="D5794">
        <v>1.29E-2</v>
      </c>
      <c r="E5794">
        <v>1.29E-2</v>
      </c>
      <c r="F5794">
        <v>1.29E-2</v>
      </c>
      <c r="G5794">
        <v>1.17E-2</v>
      </c>
      <c r="H5794">
        <v>1.29E-2</v>
      </c>
      <c r="I5794">
        <v>1.17E-2</v>
      </c>
      <c r="J5794">
        <v>1.29E-2</v>
      </c>
      <c r="K5794">
        <v>1.29E-2</v>
      </c>
      <c r="L5794">
        <v>1.17E-2</v>
      </c>
    </row>
    <row r="5795" spans="1:12" x14ac:dyDescent="0.45">
      <c r="A5795" t="s">
        <v>2022</v>
      </c>
      <c r="B5795">
        <v>2021</v>
      </c>
      <c r="C5795" t="s">
        <v>2005</v>
      </c>
      <c r="D5795">
        <v>1.1151</v>
      </c>
      <c r="E5795">
        <v>1.0837000000000001</v>
      </c>
      <c r="F5795">
        <v>1.0201</v>
      </c>
      <c r="G5795">
        <v>1.0583</v>
      </c>
      <c r="H5795">
        <v>0.99809999999999999</v>
      </c>
      <c r="I5795">
        <v>0.9768</v>
      </c>
      <c r="J5795">
        <v>1.1151</v>
      </c>
      <c r="K5795">
        <v>0.99160000000000004</v>
      </c>
      <c r="L5795">
        <v>0.94969999999999999</v>
      </c>
    </row>
    <row r="5796" spans="1:12" x14ac:dyDescent="0.45">
      <c r="A5796" t="s">
        <v>2022</v>
      </c>
      <c r="B5796">
        <v>2021</v>
      </c>
      <c r="C5796" t="s">
        <v>2008</v>
      </c>
      <c r="D5796">
        <v>0.37930000000000003</v>
      </c>
      <c r="E5796">
        <v>0.34789999999999999</v>
      </c>
      <c r="F5796">
        <v>0.34360000000000002</v>
      </c>
      <c r="G5796">
        <v>0.35859999999999997</v>
      </c>
      <c r="H5796">
        <v>0.3216</v>
      </c>
      <c r="I5796">
        <v>0.3281</v>
      </c>
      <c r="J5796">
        <v>0.37930000000000003</v>
      </c>
      <c r="K5796">
        <v>0.31519999999999998</v>
      </c>
      <c r="L5796">
        <v>0.30099999999999999</v>
      </c>
    </row>
    <row r="5797" spans="1:12" x14ac:dyDescent="0.45">
      <c r="A5797" t="s">
        <v>2022</v>
      </c>
      <c r="B5797">
        <v>2021</v>
      </c>
      <c r="C5797" t="s">
        <v>2010</v>
      </c>
      <c r="D5797">
        <v>6.6299999999999998E-2</v>
      </c>
      <c r="E5797">
        <v>6.6299999999999998E-2</v>
      </c>
      <c r="F5797">
        <v>2.5100000000000001E-2</v>
      </c>
      <c r="G5797">
        <v>5.9700000000000003E-2</v>
      </c>
      <c r="H5797">
        <v>2.5100000000000001E-2</v>
      </c>
      <c r="I5797">
        <v>2.4400000000000002E-2</v>
      </c>
      <c r="J5797">
        <v>6.6299999999999998E-2</v>
      </c>
      <c r="K5797">
        <v>2.5100000000000001E-2</v>
      </c>
      <c r="L5797">
        <v>2.4400000000000002E-2</v>
      </c>
    </row>
    <row r="5798" spans="1:12" x14ac:dyDescent="0.45">
      <c r="A5798" t="s">
        <v>2023</v>
      </c>
      <c r="B5798">
        <v>2021</v>
      </c>
      <c r="C5798" t="s">
        <v>2006</v>
      </c>
      <c r="D5798">
        <v>1.599</v>
      </c>
      <c r="E5798">
        <v>1.599</v>
      </c>
      <c r="F5798">
        <v>1.5501</v>
      </c>
      <c r="G5798">
        <v>1.5167999999999999</v>
      </c>
      <c r="H5798">
        <v>1.5501</v>
      </c>
      <c r="I5798">
        <v>1.4795</v>
      </c>
      <c r="J5798">
        <v>1.599</v>
      </c>
      <c r="K5798">
        <v>1.5501</v>
      </c>
      <c r="L5798">
        <v>1.4795</v>
      </c>
    </row>
    <row r="5799" spans="1:12" x14ac:dyDescent="0.45">
      <c r="A5799" t="s">
        <v>2023</v>
      </c>
      <c r="B5799">
        <v>2021</v>
      </c>
      <c r="C5799" t="s">
        <v>2008</v>
      </c>
      <c r="D5799">
        <v>2.8521000000000001</v>
      </c>
      <c r="E5799">
        <v>2.6156999999999999</v>
      </c>
      <c r="F5799">
        <v>2.5834000000000001</v>
      </c>
      <c r="G5799">
        <v>2.6960000000000002</v>
      </c>
      <c r="H5799">
        <v>2.4182000000000001</v>
      </c>
      <c r="I5799">
        <v>2.4666999999999999</v>
      </c>
      <c r="J5799">
        <v>2.8521000000000001</v>
      </c>
      <c r="K5799">
        <v>2.3696000000000002</v>
      </c>
      <c r="L5799">
        <v>2.2629999999999999</v>
      </c>
    </row>
    <row r="5800" spans="1:12" x14ac:dyDescent="0.45">
      <c r="A5800" t="s">
        <v>2023</v>
      </c>
      <c r="B5800">
        <v>2021</v>
      </c>
      <c r="C5800" t="s">
        <v>2011</v>
      </c>
      <c r="D5800">
        <v>9.74E-2</v>
      </c>
      <c r="E5800">
        <v>9.74E-2</v>
      </c>
      <c r="F5800">
        <v>9.74E-2</v>
      </c>
      <c r="G5800">
        <v>8.7599999999999997E-2</v>
      </c>
      <c r="H5800">
        <v>9.74E-2</v>
      </c>
      <c r="I5800">
        <v>8.7599999999999997E-2</v>
      </c>
      <c r="J5800">
        <v>9.74E-2</v>
      </c>
      <c r="K5800">
        <v>9.74E-2</v>
      </c>
      <c r="L5800">
        <v>8.7599999999999997E-2</v>
      </c>
    </row>
    <row r="5801" spans="1:12" x14ac:dyDescent="0.45">
      <c r="A5801" t="s">
        <v>2023</v>
      </c>
      <c r="B5801">
        <v>2021</v>
      </c>
      <c r="C5801" t="s">
        <v>2007</v>
      </c>
      <c r="D5801">
        <v>0.27629999999999999</v>
      </c>
      <c r="E5801">
        <v>0.27629999999999999</v>
      </c>
      <c r="F5801">
        <v>0.1943</v>
      </c>
      <c r="G5801">
        <v>0.27100000000000002</v>
      </c>
      <c r="H5801">
        <v>0.1943</v>
      </c>
      <c r="I5801">
        <v>0.1943</v>
      </c>
      <c r="J5801">
        <v>0.27629999999999999</v>
      </c>
      <c r="K5801">
        <v>0.1943</v>
      </c>
      <c r="L5801">
        <v>0.1943</v>
      </c>
    </row>
    <row r="5802" spans="1:12" x14ac:dyDescent="0.45">
      <c r="A5802" t="s">
        <v>2023</v>
      </c>
      <c r="B5802">
        <v>2021</v>
      </c>
      <c r="C5802" t="s">
        <v>2005</v>
      </c>
      <c r="D5802">
        <v>8.4701000000000004</v>
      </c>
      <c r="E5802">
        <v>8.2337000000000007</v>
      </c>
      <c r="F5802">
        <v>7.7601000000000004</v>
      </c>
      <c r="G5802">
        <v>8.0382999999999996</v>
      </c>
      <c r="H5802">
        <v>7.5949</v>
      </c>
      <c r="I5802">
        <v>7.4292999999999996</v>
      </c>
      <c r="J5802">
        <v>8.4701000000000004</v>
      </c>
      <c r="K5802">
        <v>7.5462999999999996</v>
      </c>
      <c r="L5802">
        <v>7.2256</v>
      </c>
    </row>
    <row r="5803" spans="1:12" x14ac:dyDescent="0.45">
      <c r="A5803" t="s">
        <v>2023</v>
      </c>
      <c r="B5803">
        <v>2021</v>
      </c>
      <c r="C5803" t="s">
        <v>2009</v>
      </c>
      <c r="D5803">
        <v>3.1465000000000001</v>
      </c>
      <c r="E5803">
        <v>3.1465000000000001</v>
      </c>
      <c r="F5803">
        <v>3.1465000000000001</v>
      </c>
      <c r="G5803">
        <v>3.0177999999999998</v>
      </c>
      <c r="H5803">
        <v>3.1465000000000001</v>
      </c>
      <c r="I5803">
        <v>3.0177999999999998</v>
      </c>
      <c r="J5803">
        <v>3.1465000000000001</v>
      </c>
      <c r="K5803">
        <v>3.1465000000000001</v>
      </c>
      <c r="L5803">
        <v>3.0177999999999998</v>
      </c>
    </row>
    <row r="5804" spans="1:12" x14ac:dyDescent="0.45">
      <c r="A5804" t="s">
        <v>2023</v>
      </c>
      <c r="B5804">
        <v>2021</v>
      </c>
      <c r="C5804" t="s">
        <v>2010</v>
      </c>
      <c r="D5804">
        <v>0.49890000000000001</v>
      </c>
      <c r="E5804">
        <v>0.49890000000000001</v>
      </c>
      <c r="F5804">
        <v>0.18840000000000001</v>
      </c>
      <c r="G5804">
        <v>0.44900000000000001</v>
      </c>
      <c r="H5804">
        <v>0.18840000000000001</v>
      </c>
      <c r="I5804">
        <v>0.18329999999999999</v>
      </c>
      <c r="J5804">
        <v>0.49890000000000001</v>
      </c>
      <c r="K5804">
        <v>0.18840000000000001</v>
      </c>
      <c r="L5804">
        <v>0.18329999999999999</v>
      </c>
    </row>
    <row r="5805" spans="1:12" x14ac:dyDescent="0.45">
      <c r="A5805" t="s">
        <v>2024</v>
      </c>
      <c r="B5805">
        <v>2021</v>
      </c>
      <c r="C5805" t="s">
        <v>2009</v>
      </c>
      <c r="D5805">
        <v>1.6496999999999999</v>
      </c>
      <c r="E5805">
        <v>1.6496999999999999</v>
      </c>
      <c r="F5805">
        <v>1.6496999999999999</v>
      </c>
      <c r="G5805">
        <v>1.5826</v>
      </c>
      <c r="H5805">
        <v>1.6496999999999999</v>
      </c>
      <c r="I5805">
        <v>1.5826</v>
      </c>
      <c r="J5805">
        <v>1.6496999999999999</v>
      </c>
      <c r="K5805">
        <v>1.6496999999999999</v>
      </c>
      <c r="L5805">
        <v>1.5826</v>
      </c>
    </row>
    <row r="5806" spans="1:12" x14ac:dyDescent="0.45">
      <c r="A5806" t="s">
        <v>2024</v>
      </c>
      <c r="B5806">
        <v>2021</v>
      </c>
      <c r="C5806" t="s">
        <v>2005</v>
      </c>
      <c r="D5806">
        <v>4.5572999999999997</v>
      </c>
      <c r="E5806">
        <v>4.4387999999999996</v>
      </c>
      <c r="F5806">
        <v>4.1901000000000002</v>
      </c>
      <c r="G5806">
        <v>4.3277999999999999</v>
      </c>
      <c r="H5806">
        <v>4.1073000000000004</v>
      </c>
      <c r="I5806">
        <v>4.0138999999999996</v>
      </c>
      <c r="J5806">
        <v>4.5572999999999997</v>
      </c>
      <c r="K5806">
        <v>4.0830000000000002</v>
      </c>
      <c r="L5806">
        <v>3.9117000000000002</v>
      </c>
    </row>
    <row r="5807" spans="1:12" x14ac:dyDescent="0.45">
      <c r="A5807" t="s">
        <v>2024</v>
      </c>
      <c r="B5807">
        <v>2021</v>
      </c>
      <c r="C5807" t="s">
        <v>2010</v>
      </c>
      <c r="D5807">
        <v>0.25009999999999999</v>
      </c>
      <c r="E5807">
        <v>0.25009999999999999</v>
      </c>
      <c r="F5807">
        <v>9.4399999999999998E-2</v>
      </c>
      <c r="G5807">
        <v>0.22509999999999999</v>
      </c>
      <c r="H5807">
        <v>9.4399999999999998E-2</v>
      </c>
      <c r="I5807">
        <v>9.1899999999999996E-2</v>
      </c>
      <c r="J5807">
        <v>0.25009999999999999</v>
      </c>
      <c r="K5807">
        <v>9.4399999999999998E-2</v>
      </c>
      <c r="L5807">
        <v>9.1899999999999996E-2</v>
      </c>
    </row>
    <row r="5808" spans="1:12" x14ac:dyDescent="0.45">
      <c r="A5808" t="s">
        <v>2024</v>
      </c>
      <c r="B5808">
        <v>2021</v>
      </c>
      <c r="C5808" t="s">
        <v>2006</v>
      </c>
      <c r="D5808">
        <v>1.0405</v>
      </c>
      <c r="E5808">
        <v>1.0405</v>
      </c>
      <c r="F5808">
        <v>1.0046999999999999</v>
      </c>
      <c r="G5808">
        <v>0.98880000000000001</v>
      </c>
      <c r="H5808">
        <v>1.0046999999999999</v>
      </c>
      <c r="I5808">
        <v>0.96150000000000002</v>
      </c>
      <c r="J5808">
        <v>1.0405</v>
      </c>
      <c r="K5808">
        <v>1.0046999999999999</v>
      </c>
      <c r="L5808">
        <v>0.96150000000000002</v>
      </c>
    </row>
    <row r="5809" spans="1:12" x14ac:dyDescent="0.45">
      <c r="A5809" t="s">
        <v>2024</v>
      </c>
      <c r="B5809">
        <v>2021</v>
      </c>
      <c r="C5809" t="s">
        <v>2008</v>
      </c>
      <c r="D5809">
        <v>1.4297</v>
      </c>
      <c r="E5809">
        <v>1.3111999999999999</v>
      </c>
      <c r="F5809">
        <v>1.2949999999999999</v>
      </c>
      <c r="G5809">
        <v>1.3514999999999999</v>
      </c>
      <c r="H5809">
        <v>1.2121999999999999</v>
      </c>
      <c r="I5809">
        <v>1.2365999999999999</v>
      </c>
      <c r="J5809">
        <v>1.4297</v>
      </c>
      <c r="K5809">
        <v>1.1879</v>
      </c>
      <c r="L5809">
        <v>1.1344000000000001</v>
      </c>
    </row>
    <row r="5810" spans="1:12" x14ac:dyDescent="0.45">
      <c r="A5810" t="s">
        <v>2024</v>
      </c>
      <c r="B5810">
        <v>2021</v>
      </c>
      <c r="C5810" t="s">
        <v>2011</v>
      </c>
      <c r="D5810">
        <v>4.8800000000000003E-2</v>
      </c>
      <c r="E5810">
        <v>4.8800000000000003E-2</v>
      </c>
      <c r="F5810">
        <v>4.8800000000000003E-2</v>
      </c>
      <c r="G5810">
        <v>4.3900000000000002E-2</v>
      </c>
      <c r="H5810">
        <v>4.8800000000000003E-2</v>
      </c>
      <c r="I5810">
        <v>4.3900000000000002E-2</v>
      </c>
      <c r="J5810">
        <v>4.8800000000000003E-2</v>
      </c>
      <c r="K5810">
        <v>4.8800000000000003E-2</v>
      </c>
      <c r="L5810">
        <v>4.3900000000000002E-2</v>
      </c>
    </row>
    <row r="5811" spans="1:12" x14ac:dyDescent="0.45">
      <c r="A5811" t="s">
        <v>2024</v>
      </c>
      <c r="B5811">
        <v>2021</v>
      </c>
      <c r="C5811" t="s">
        <v>2007</v>
      </c>
      <c r="D5811">
        <v>0.13850000000000001</v>
      </c>
      <c r="E5811">
        <v>0.13850000000000001</v>
      </c>
      <c r="F5811">
        <v>9.74E-2</v>
      </c>
      <c r="G5811">
        <v>0.13589999999999999</v>
      </c>
      <c r="H5811">
        <v>9.74E-2</v>
      </c>
      <c r="I5811">
        <v>9.74E-2</v>
      </c>
      <c r="J5811">
        <v>0.13850000000000001</v>
      </c>
      <c r="K5811">
        <v>9.74E-2</v>
      </c>
      <c r="L5811">
        <v>9.74E-2</v>
      </c>
    </row>
    <row r="5812" spans="1:12" x14ac:dyDescent="0.45">
      <c r="A5812" t="s">
        <v>2025</v>
      </c>
      <c r="B5812">
        <v>2021</v>
      </c>
      <c r="C5812" t="s">
        <v>2005</v>
      </c>
      <c r="D5812">
        <v>2.0541</v>
      </c>
      <c r="E5812">
        <v>2.0004</v>
      </c>
      <c r="F5812">
        <v>1.8892</v>
      </c>
      <c r="G5812">
        <v>1.9508000000000001</v>
      </c>
      <c r="H5812">
        <v>1.8516999999999999</v>
      </c>
      <c r="I5812">
        <v>1.8097000000000001</v>
      </c>
      <c r="J5812">
        <v>2.0541</v>
      </c>
      <c r="K5812">
        <v>1.8406</v>
      </c>
      <c r="L5812">
        <v>1.7633000000000001</v>
      </c>
    </row>
    <row r="5813" spans="1:12" x14ac:dyDescent="0.45">
      <c r="A5813" t="s">
        <v>2025</v>
      </c>
      <c r="B5813">
        <v>2021</v>
      </c>
      <c r="C5813" t="s">
        <v>2006</v>
      </c>
      <c r="D5813">
        <v>0.435</v>
      </c>
      <c r="E5813">
        <v>0.435</v>
      </c>
      <c r="F5813">
        <v>0.42059999999999997</v>
      </c>
      <c r="G5813">
        <v>0.41320000000000001</v>
      </c>
      <c r="H5813">
        <v>0.42059999999999997</v>
      </c>
      <c r="I5813">
        <v>0.40210000000000001</v>
      </c>
      <c r="J5813">
        <v>0.435</v>
      </c>
      <c r="K5813">
        <v>0.42059999999999997</v>
      </c>
      <c r="L5813">
        <v>0.40210000000000001</v>
      </c>
    </row>
    <row r="5814" spans="1:12" x14ac:dyDescent="0.45">
      <c r="A5814" t="s">
        <v>2025</v>
      </c>
      <c r="B5814">
        <v>2021</v>
      </c>
      <c r="C5814" t="s">
        <v>2008</v>
      </c>
      <c r="D5814">
        <v>0.64890000000000003</v>
      </c>
      <c r="E5814">
        <v>0.59509999999999996</v>
      </c>
      <c r="F5814">
        <v>0.5877</v>
      </c>
      <c r="G5814">
        <v>0.61339999999999995</v>
      </c>
      <c r="H5814">
        <v>0.55020000000000002</v>
      </c>
      <c r="I5814">
        <v>0.56120000000000003</v>
      </c>
      <c r="J5814">
        <v>0.64890000000000003</v>
      </c>
      <c r="K5814">
        <v>0.53910000000000002</v>
      </c>
      <c r="L5814">
        <v>0.51480000000000004</v>
      </c>
    </row>
    <row r="5815" spans="1:12" x14ac:dyDescent="0.45">
      <c r="A5815" t="s">
        <v>2025</v>
      </c>
      <c r="B5815">
        <v>2021</v>
      </c>
      <c r="C5815" t="s">
        <v>2009</v>
      </c>
      <c r="D5815">
        <v>0.77170000000000005</v>
      </c>
      <c r="E5815">
        <v>0.77170000000000005</v>
      </c>
      <c r="F5815">
        <v>0.77170000000000005</v>
      </c>
      <c r="G5815">
        <v>0.74050000000000005</v>
      </c>
      <c r="H5815">
        <v>0.77170000000000005</v>
      </c>
      <c r="I5815">
        <v>0.74050000000000005</v>
      </c>
      <c r="J5815">
        <v>0.77170000000000005</v>
      </c>
      <c r="K5815">
        <v>0.77170000000000005</v>
      </c>
      <c r="L5815">
        <v>0.74050000000000005</v>
      </c>
    </row>
    <row r="5816" spans="1:12" x14ac:dyDescent="0.45">
      <c r="A5816" t="s">
        <v>2025</v>
      </c>
      <c r="B5816">
        <v>2021</v>
      </c>
      <c r="C5816" t="s">
        <v>2007</v>
      </c>
      <c r="D5816">
        <v>6.2899999999999998E-2</v>
      </c>
      <c r="E5816">
        <v>6.2899999999999998E-2</v>
      </c>
      <c r="F5816">
        <v>4.4200000000000003E-2</v>
      </c>
      <c r="G5816">
        <v>6.1699999999999998E-2</v>
      </c>
      <c r="H5816">
        <v>4.4200000000000003E-2</v>
      </c>
      <c r="I5816">
        <v>4.4200000000000003E-2</v>
      </c>
      <c r="J5816">
        <v>6.2899999999999998E-2</v>
      </c>
      <c r="K5816">
        <v>4.4200000000000003E-2</v>
      </c>
      <c r="L5816">
        <v>4.4200000000000003E-2</v>
      </c>
    </row>
    <row r="5817" spans="1:12" x14ac:dyDescent="0.45">
      <c r="A5817" t="s">
        <v>2025</v>
      </c>
      <c r="B5817">
        <v>2021</v>
      </c>
      <c r="C5817" t="s">
        <v>2011</v>
      </c>
      <c r="D5817">
        <v>2.2200000000000001E-2</v>
      </c>
      <c r="E5817">
        <v>2.2200000000000001E-2</v>
      </c>
      <c r="F5817">
        <v>2.2200000000000001E-2</v>
      </c>
      <c r="G5817">
        <v>1.9900000000000001E-2</v>
      </c>
      <c r="H5817">
        <v>2.2200000000000001E-2</v>
      </c>
      <c r="I5817">
        <v>1.9900000000000001E-2</v>
      </c>
      <c r="J5817">
        <v>2.2200000000000001E-2</v>
      </c>
      <c r="K5817">
        <v>2.2200000000000001E-2</v>
      </c>
      <c r="L5817">
        <v>1.9900000000000001E-2</v>
      </c>
    </row>
    <row r="5818" spans="1:12" x14ac:dyDescent="0.45">
      <c r="A5818" t="s">
        <v>2025</v>
      </c>
      <c r="B5818">
        <v>2021</v>
      </c>
      <c r="C5818" t="s">
        <v>2010</v>
      </c>
      <c r="D5818">
        <v>0.1135</v>
      </c>
      <c r="E5818">
        <v>0.1135</v>
      </c>
      <c r="F5818">
        <v>4.2900000000000001E-2</v>
      </c>
      <c r="G5818">
        <v>0.1021</v>
      </c>
      <c r="H5818">
        <v>4.2900000000000001E-2</v>
      </c>
      <c r="I5818">
        <v>4.1700000000000001E-2</v>
      </c>
      <c r="J5818">
        <v>0.1135</v>
      </c>
      <c r="K5818">
        <v>4.2900000000000001E-2</v>
      </c>
      <c r="L5818">
        <v>4.1700000000000001E-2</v>
      </c>
    </row>
    <row r="5819" spans="1:12" x14ac:dyDescent="0.45">
      <c r="A5819" t="s">
        <v>2026</v>
      </c>
      <c r="B5819">
        <v>2021</v>
      </c>
      <c r="C5819" t="s">
        <v>2010</v>
      </c>
      <c r="D5819">
        <v>0.109</v>
      </c>
      <c r="E5819">
        <v>0.109</v>
      </c>
      <c r="F5819">
        <v>4.1200000000000001E-2</v>
      </c>
      <c r="G5819">
        <v>9.8100000000000007E-2</v>
      </c>
      <c r="H5819">
        <v>4.1200000000000001E-2</v>
      </c>
      <c r="I5819">
        <v>4.0099999999999997E-2</v>
      </c>
      <c r="J5819">
        <v>0.109</v>
      </c>
      <c r="K5819">
        <v>4.1200000000000001E-2</v>
      </c>
      <c r="L5819">
        <v>4.0099999999999997E-2</v>
      </c>
    </row>
    <row r="5820" spans="1:12" x14ac:dyDescent="0.45">
      <c r="A5820" t="s">
        <v>2026</v>
      </c>
      <c r="B5820">
        <v>2021</v>
      </c>
      <c r="C5820" t="s">
        <v>2007</v>
      </c>
      <c r="D5820">
        <v>6.0400000000000002E-2</v>
      </c>
      <c r="E5820">
        <v>6.0400000000000002E-2</v>
      </c>
      <c r="F5820">
        <v>4.2500000000000003E-2</v>
      </c>
      <c r="G5820">
        <v>5.9200000000000003E-2</v>
      </c>
      <c r="H5820">
        <v>4.2500000000000003E-2</v>
      </c>
      <c r="I5820">
        <v>4.2500000000000003E-2</v>
      </c>
      <c r="J5820">
        <v>6.0400000000000002E-2</v>
      </c>
      <c r="K5820">
        <v>4.2500000000000003E-2</v>
      </c>
      <c r="L5820">
        <v>4.2500000000000003E-2</v>
      </c>
    </row>
    <row r="5821" spans="1:12" x14ac:dyDescent="0.45">
      <c r="A5821" t="s">
        <v>2026</v>
      </c>
      <c r="B5821">
        <v>2021</v>
      </c>
      <c r="C5821" t="s">
        <v>2006</v>
      </c>
      <c r="D5821">
        <v>0.41899999999999998</v>
      </c>
      <c r="E5821">
        <v>0.41899999999999998</v>
      </c>
      <c r="F5821">
        <v>0.40500000000000003</v>
      </c>
      <c r="G5821">
        <v>0.39800000000000002</v>
      </c>
      <c r="H5821">
        <v>0.40500000000000003</v>
      </c>
      <c r="I5821">
        <v>0.38729999999999998</v>
      </c>
      <c r="J5821">
        <v>0.41899999999999998</v>
      </c>
      <c r="K5821">
        <v>0.40500000000000003</v>
      </c>
      <c r="L5821">
        <v>0.38729999999999998</v>
      </c>
    </row>
    <row r="5822" spans="1:12" x14ac:dyDescent="0.45">
      <c r="A5822" t="s">
        <v>2026</v>
      </c>
      <c r="B5822">
        <v>2021</v>
      </c>
      <c r="C5822" t="s">
        <v>2011</v>
      </c>
      <c r="D5822">
        <v>2.1299999999999999E-2</v>
      </c>
      <c r="E5822">
        <v>2.1299999999999999E-2</v>
      </c>
      <c r="F5822">
        <v>2.1299999999999999E-2</v>
      </c>
      <c r="G5822">
        <v>1.9099999999999999E-2</v>
      </c>
      <c r="H5822">
        <v>2.1299999999999999E-2</v>
      </c>
      <c r="I5822">
        <v>1.9099999999999999E-2</v>
      </c>
      <c r="J5822">
        <v>2.1299999999999999E-2</v>
      </c>
      <c r="K5822">
        <v>2.1299999999999999E-2</v>
      </c>
      <c r="L5822">
        <v>1.9099999999999999E-2</v>
      </c>
    </row>
    <row r="5823" spans="1:12" x14ac:dyDescent="0.45">
      <c r="A5823" t="s">
        <v>2026</v>
      </c>
      <c r="B5823">
        <v>2021</v>
      </c>
      <c r="C5823" t="s">
        <v>2005</v>
      </c>
      <c r="D5823">
        <v>1.956</v>
      </c>
      <c r="E5823">
        <v>1.9044000000000001</v>
      </c>
      <c r="F5823">
        <v>1.7976000000000001</v>
      </c>
      <c r="G5823">
        <v>1.8573999999999999</v>
      </c>
      <c r="H5823">
        <v>1.7615000000000001</v>
      </c>
      <c r="I5823">
        <v>1.7218</v>
      </c>
      <c r="J5823">
        <v>1.956</v>
      </c>
      <c r="K5823">
        <v>1.7508999999999999</v>
      </c>
      <c r="L5823">
        <v>1.6773</v>
      </c>
    </row>
    <row r="5824" spans="1:12" x14ac:dyDescent="0.45">
      <c r="A5824" t="s">
        <v>2026</v>
      </c>
      <c r="B5824">
        <v>2021</v>
      </c>
      <c r="C5824" t="s">
        <v>2009</v>
      </c>
      <c r="D5824">
        <v>0.72330000000000005</v>
      </c>
      <c r="E5824">
        <v>0.72330000000000005</v>
      </c>
      <c r="F5824">
        <v>0.72330000000000005</v>
      </c>
      <c r="G5824">
        <v>0.69389999999999996</v>
      </c>
      <c r="H5824">
        <v>0.72330000000000005</v>
      </c>
      <c r="I5824">
        <v>0.69389999999999996</v>
      </c>
      <c r="J5824">
        <v>0.72330000000000005</v>
      </c>
      <c r="K5824">
        <v>0.72330000000000005</v>
      </c>
      <c r="L5824">
        <v>0.69389999999999996</v>
      </c>
    </row>
    <row r="5825" spans="1:12" x14ac:dyDescent="0.45">
      <c r="A5825" t="s">
        <v>2026</v>
      </c>
      <c r="B5825">
        <v>2021</v>
      </c>
      <c r="C5825" t="s">
        <v>2008</v>
      </c>
      <c r="D5825">
        <v>0.62309999999999999</v>
      </c>
      <c r="E5825">
        <v>0.57150000000000001</v>
      </c>
      <c r="F5825">
        <v>0.56440000000000001</v>
      </c>
      <c r="G5825">
        <v>0.58899999999999997</v>
      </c>
      <c r="H5825">
        <v>0.52829999999999999</v>
      </c>
      <c r="I5825">
        <v>0.53890000000000005</v>
      </c>
      <c r="J5825">
        <v>0.62309999999999999</v>
      </c>
      <c r="K5825">
        <v>0.51770000000000005</v>
      </c>
      <c r="L5825">
        <v>0.49440000000000001</v>
      </c>
    </row>
    <row r="5826" spans="1:12" x14ac:dyDescent="0.45">
      <c r="A5826" t="s">
        <v>2027</v>
      </c>
      <c r="B5826">
        <v>2021</v>
      </c>
      <c r="C5826" t="s">
        <v>2011</v>
      </c>
      <c r="D5826">
        <v>3.2599999999999997E-2</v>
      </c>
      <c r="E5826">
        <v>3.2599999999999997E-2</v>
      </c>
      <c r="F5826">
        <v>3.2599999999999997E-2</v>
      </c>
      <c r="G5826">
        <v>2.93E-2</v>
      </c>
      <c r="H5826">
        <v>3.2599999999999997E-2</v>
      </c>
      <c r="I5826">
        <v>2.93E-2</v>
      </c>
      <c r="J5826">
        <v>3.2599999999999997E-2</v>
      </c>
      <c r="K5826">
        <v>3.2599999999999997E-2</v>
      </c>
      <c r="L5826">
        <v>2.93E-2</v>
      </c>
    </row>
    <row r="5827" spans="1:12" x14ac:dyDescent="0.45">
      <c r="A5827" t="s">
        <v>2027</v>
      </c>
      <c r="B5827">
        <v>2021</v>
      </c>
      <c r="C5827" t="s">
        <v>2009</v>
      </c>
      <c r="D5827">
        <v>1.1513</v>
      </c>
      <c r="E5827">
        <v>1.1513</v>
      </c>
      <c r="F5827">
        <v>1.1513</v>
      </c>
      <c r="G5827">
        <v>1.1053999999999999</v>
      </c>
      <c r="H5827">
        <v>1.1513</v>
      </c>
      <c r="I5827">
        <v>1.1053999999999999</v>
      </c>
      <c r="J5827">
        <v>1.1513</v>
      </c>
      <c r="K5827">
        <v>1.1513</v>
      </c>
      <c r="L5827">
        <v>1.1053999999999999</v>
      </c>
    </row>
    <row r="5828" spans="1:12" x14ac:dyDescent="0.45">
      <c r="A5828" t="s">
        <v>2027</v>
      </c>
      <c r="B5828">
        <v>2021</v>
      </c>
      <c r="C5828" t="s">
        <v>2006</v>
      </c>
      <c r="D5828">
        <v>0.66969999999999996</v>
      </c>
      <c r="E5828">
        <v>0.66969999999999996</v>
      </c>
      <c r="F5828">
        <v>0.64700000000000002</v>
      </c>
      <c r="G5828">
        <v>0.63629999999999998</v>
      </c>
      <c r="H5828">
        <v>0.64700000000000002</v>
      </c>
      <c r="I5828">
        <v>0.61890000000000001</v>
      </c>
      <c r="J5828">
        <v>0.66969999999999996</v>
      </c>
      <c r="K5828">
        <v>0.64700000000000002</v>
      </c>
      <c r="L5828">
        <v>0.61890000000000001</v>
      </c>
    </row>
    <row r="5829" spans="1:12" x14ac:dyDescent="0.45">
      <c r="A5829" t="s">
        <v>2027</v>
      </c>
      <c r="B5829">
        <v>2021</v>
      </c>
      <c r="C5829" t="s">
        <v>2007</v>
      </c>
      <c r="D5829">
        <v>9.2499999999999999E-2</v>
      </c>
      <c r="E5829">
        <v>9.2499999999999999E-2</v>
      </c>
      <c r="F5829">
        <v>6.5000000000000002E-2</v>
      </c>
      <c r="G5829">
        <v>9.0700000000000003E-2</v>
      </c>
      <c r="H5829">
        <v>6.5000000000000002E-2</v>
      </c>
      <c r="I5829">
        <v>6.5000000000000002E-2</v>
      </c>
      <c r="J5829">
        <v>9.2499999999999999E-2</v>
      </c>
      <c r="K5829">
        <v>6.5000000000000002E-2</v>
      </c>
      <c r="L5829">
        <v>6.5000000000000002E-2</v>
      </c>
    </row>
    <row r="5830" spans="1:12" x14ac:dyDescent="0.45">
      <c r="A5830" t="s">
        <v>2027</v>
      </c>
      <c r="B5830">
        <v>2021</v>
      </c>
      <c r="C5830" t="s">
        <v>2010</v>
      </c>
      <c r="D5830">
        <v>0.16700000000000001</v>
      </c>
      <c r="E5830">
        <v>0.16700000000000001</v>
      </c>
      <c r="F5830">
        <v>6.3E-2</v>
      </c>
      <c r="G5830">
        <v>0.15029999999999999</v>
      </c>
      <c r="H5830">
        <v>6.3E-2</v>
      </c>
      <c r="I5830">
        <v>6.1400000000000003E-2</v>
      </c>
      <c r="J5830">
        <v>0.16700000000000001</v>
      </c>
      <c r="K5830">
        <v>6.3E-2</v>
      </c>
      <c r="L5830">
        <v>6.1400000000000003E-2</v>
      </c>
    </row>
    <row r="5831" spans="1:12" x14ac:dyDescent="0.45">
      <c r="A5831" t="s">
        <v>2027</v>
      </c>
      <c r="B5831">
        <v>2021</v>
      </c>
      <c r="C5831" t="s">
        <v>2008</v>
      </c>
      <c r="D5831">
        <v>0.9546</v>
      </c>
      <c r="E5831">
        <v>0.87549999999999994</v>
      </c>
      <c r="F5831">
        <v>0.86460000000000004</v>
      </c>
      <c r="G5831">
        <v>0.90229999999999999</v>
      </c>
      <c r="H5831">
        <v>0.80940000000000001</v>
      </c>
      <c r="I5831">
        <v>0.8256</v>
      </c>
      <c r="J5831">
        <v>0.9546</v>
      </c>
      <c r="K5831">
        <v>0.79310000000000003</v>
      </c>
      <c r="L5831">
        <v>0.75739999999999996</v>
      </c>
    </row>
    <row r="5832" spans="1:12" x14ac:dyDescent="0.45">
      <c r="A5832" t="s">
        <v>2027</v>
      </c>
      <c r="B5832">
        <v>2021</v>
      </c>
      <c r="C5832" t="s">
        <v>2005</v>
      </c>
      <c r="D5832">
        <v>3.0676000000000001</v>
      </c>
      <c r="E5832">
        <v>2.9885000000000002</v>
      </c>
      <c r="F5832">
        <v>2.8237000000000001</v>
      </c>
      <c r="G5832">
        <v>2.9142999999999999</v>
      </c>
      <c r="H5832">
        <v>2.7684000000000002</v>
      </c>
      <c r="I5832">
        <v>2.7056</v>
      </c>
      <c r="J5832">
        <v>3.0676000000000001</v>
      </c>
      <c r="K5832">
        <v>2.7521</v>
      </c>
      <c r="L5832">
        <v>2.6374</v>
      </c>
    </row>
    <row r="5833" spans="1:12" x14ac:dyDescent="0.45">
      <c r="A5833" t="s">
        <v>2028</v>
      </c>
      <c r="B5833">
        <v>2021</v>
      </c>
      <c r="C5833" t="s">
        <v>2008</v>
      </c>
      <c r="D5833">
        <v>1.0168999999999999</v>
      </c>
      <c r="E5833">
        <v>0.93259999999999998</v>
      </c>
      <c r="F5833">
        <v>0.92110000000000003</v>
      </c>
      <c r="G5833">
        <v>0.96120000000000005</v>
      </c>
      <c r="H5833">
        <v>0.86219999999999997</v>
      </c>
      <c r="I5833">
        <v>0.87949999999999995</v>
      </c>
      <c r="J5833">
        <v>1.0168999999999999</v>
      </c>
      <c r="K5833">
        <v>0.8448</v>
      </c>
      <c r="L5833">
        <v>0.80679999999999996</v>
      </c>
    </row>
    <row r="5834" spans="1:12" x14ac:dyDescent="0.45">
      <c r="A5834" t="s">
        <v>2028</v>
      </c>
      <c r="B5834">
        <v>2021</v>
      </c>
      <c r="C5834" t="s">
        <v>2006</v>
      </c>
      <c r="D5834">
        <v>0.65990000000000004</v>
      </c>
      <c r="E5834">
        <v>0.65990000000000004</v>
      </c>
      <c r="F5834">
        <v>0.63819999999999999</v>
      </c>
      <c r="G5834">
        <v>0.62660000000000005</v>
      </c>
      <c r="H5834">
        <v>0.63819999999999999</v>
      </c>
      <c r="I5834">
        <v>0.61009999999999998</v>
      </c>
      <c r="J5834">
        <v>0.65990000000000004</v>
      </c>
      <c r="K5834">
        <v>0.63819999999999999</v>
      </c>
      <c r="L5834">
        <v>0.61009999999999998</v>
      </c>
    </row>
    <row r="5835" spans="1:12" x14ac:dyDescent="0.45">
      <c r="A5835" t="s">
        <v>2028</v>
      </c>
      <c r="B5835">
        <v>2021</v>
      </c>
      <c r="C5835" t="s">
        <v>2011</v>
      </c>
      <c r="D5835">
        <v>3.4700000000000002E-2</v>
      </c>
      <c r="E5835">
        <v>3.4700000000000002E-2</v>
      </c>
      <c r="F5835">
        <v>3.4700000000000002E-2</v>
      </c>
      <c r="G5835">
        <v>3.1199999999999999E-2</v>
      </c>
      <c r="H5835">
        <v>3.4700000000000002E-2</v>
      </c>
      <c r="I5835">
        <v>3.1199999999999999E-2</v>
      </c>
      <c r="J5835">
        <v>3.4700000000000002E-2</v>
      </c>
      <c r="K5835">
        <v>3.4700000000000002E-2</v>
      </c>
      <c r="L5835">
        <v>3.1199999999999999E-2</v>
      </c>
    </row>
    <row r="5836" spans="1:12" x14ac:dyDescent="0.45">
      <c r="A5836" t="s">
        <v>2028</v>
      </c>
      <c r="B5836">
        <v>2021</v>
      </c>
      <c r="C5836" t="s">
        <v>2010</v>
      </c>
      <c r="D5836">
        <v>0.1779</v>
      </c>
      <c r="E5836">
        <v>0.1779</v>
      </c>
      <c r="F5836">
        <v>6.7199999999999996E-2</v>
      </c>
      <c r="G5836">
        <v>0.16009999999999999</v>
      </c>
      <c r="H5836">
        <v>6.7199999999999996E-2</v>
      </c>
      <c r="I5836">
        <v>6.54E-2</v>
      </c>
      <c r="J5836">
        <v>0.1779</v>
      </c>
      <c r="K5836">
        <v>6.7199999999999996E-2</v>
      </c>
      <c r="L5836">
        <v>6.54E-2</v>
      </c>
    </row>
    <row r="5837" spans="1:12" x14ac:dyDescent="0.45">
      <c r="A5837" t="s">
        <v>2028</v>
      </c>
      <c r="B5837">
        <v>2021</v>
      </c>
      <c r="C5837" t="s">
        <v>2007</v>
      </c>
      <c r="D5837">
        <v>9.8500000000000004E-2</v>
      </c>
      <c r="E5837">
        <v>9.8500000000000004E-2</v>
      </c>
      <c r="F5837">
        <v>6.93E-2</v>
      </c>
      <c r="G5837">
        <v>9.6600000000000005E-2</v>
      </c>
      <c r="H5837">
        <v>6.93E-2</v>
      </c>
      <c r="I5837">
        <v>6.93E-2</v>
      </c>
      <c r="J5837">
        <v>9.8500000000000004E-2</v>
      </c>
      <c r="K5837">
        <v>6.93E-2</v>
      </c>
      <c r="L5837">
        <v>6.93E-2</v>
      </c>
    </row>
    <row r="5838" spans="1:12" x14ac:dyDescent="0.45">
      <c r="A5838" t="s">
        <v>2028</v>
      </c>
      <c r="B5838">
        <v>2021</v>
      </c>
      <c r="C5838" t="s">
        <v>2009</v>
      </c>
      <c r="D5838">
        <v>1.2037</v>
      </c>
      <c r="E5838">
        <v>1.2037</v>
      </c>
      <c r="F5838">
        <v>1.2037</v>
      </c>
      <c r="G5838">
        <v>1.1555</v>
      </c>
      <c r="H5838">
        <v>1.2037</v>
      </c>
      <c r="I5838">
        <v>1.1555</v>
      </c>
      <c r="J5838">
        <v>1.2037</v>
      </c>
      <c r="K5838">
        <v>1.2037</v>
      </c>
      <c r="L5838">
        <v>1.1555</v>
      </c>
    </row>
    <row r="5839" spans="1:12" x14ac:dyDescent="0.45">
      <c r="A5839" t="s">
        <v>2028</v>
      </c>
      <c r="B5839">
        <v>2021</v>
      </c>
      <c r="C5839" t="s">
        <v>2005</v>
      </c>
      <c r="D5839">
        <v>3.1915</v>
      </c>
      <c r="E5839">
        <v>3.1072000000000002</v>
      </c>
      <c r="F5839">
        <v>2.9340999999999999</v>
      </c>
      <c r="G5839">
        <v>3.0312999999999999</v>
      </c>
      <c r="H5839">
        <v>2.8752</v>
      </c>
      <c r="I5839">
        <v>2.8109999999999999</v>
      </c>
      <c r="J5839">
        <v>3.1915</v>
      </c>
      <c r="K5839">
        <v>2.8578999999999999</v>
      </c>
      <c r="L5839">
        <v>2.7383000000000002</v>
      </c>
    </row>
    <row r="5840" spans="1:12" x14ac:dyDescent="0.45">
      <c r="A5840" t="s">
        <v>2029</v>
      </c>
      <c r="B5840">
        <v>2021</v>
      </c>
      <c r="C5840" t="s">
        <v>2009</v>
      </c>
      <c r="D5840">
        <v>0.32329999999999998</v>
      </c>
      <c r="E5840">
        <v>0.32329999999999998</v>
      </c>
      <c r="F5840">
        <v>0.32329999999999998</v>
      </c>
      <c r="G5840">
        <v>0.311</v>
      </c>
      <c r="H5840">
        <v>0.32329999999999998</v>
      </c>
      <c r="I5840">
        <v>0.311</v>
      </c>
      <c r="J5840">
        <v>0.32329999999999998</v>
      </c>
      <c r="K5840">
        <v>0.32329999999999998</v>
      </c>
      <c r="L5840">
        <v>0.311</v>
      </c>
    </row>
    <row r="5841" spans="1:12" x14ac:dyDescent="0.45">
      <c r="A5841" t="s">
        <v>2029</v>
      </c>
      <c r="B5841">
        <v>2021</v>
      </c>
      <c r="C5841" t="s">
        <v>2008</v>
      </c>
      <c r="D5841">
        <v>0.30349999999999999</v>
      </c>
      <c r="E5841">
        <v>0.27829999999999999</v>
      </c>
      <c r="F5841">
        <v>0.27489999999999998</v>
      </c>
      <c r="G5841">
        <v>0.28689999999999999</v>
      </c>
      <c r="H5841">
        <v>0.25729999999999997</v>
      </c>
      <c r="I5841">
        <v>0.26250000000000001</v>
      </c>
      <c r="J5841">
        <v>0.30349999999999999</v>
      </c>
      <c r="K5841">
        <v>0.25219999999999998</v>
      </c>
      <c r="L5841">
        <v>0.24079999999999999</v>
      </c>
    </row>
    <row r="5842" spans="1:12" x14ac:dyDescent="0.45">
      <c r="A5842" t="s">
        <v>2029</v>
      </c>
      <c r="B5842">
        <v>2021</v>
      </c>
      <c r="C5842" t="s">
        <v>2011</v>
      </c>
      <c r="D5842">
        <v>1.04E-2</v>
      </c>
      <c r="E5842">
        <v>1.04E-2</v>
      </c>
      <c r="F5842">
        <v>1.04E-2</v>
      </c>
      <c r="G5842">
        <v>9.2999999999999992E-3</v>
      </c>
      <c r="H5842">
        <v>1.04E-2</v>
      </c>
      <c r="I5842">
        <v>9.2999999999999992E-3</v>
      </c>
      <c r="J5842">
        <v>1.04E-2</v>
      </c>
      <c r="K5842">
        <v>1.04E-2</v>
      </c>
      <c r="L5842">
        <v>9.2999999999999992E-3</v>
      </c>
    </row>
    <row r="5843" spans="1:12" x14ac:dyDescent="0.45">
      <c r="A5843" t="s">
        <v>2029</v>
      </c>
      <c r="B5843">
        <v>2021</v>
      </c>
      <c r="C5843" t="s">
        <v>2007</v>
      </c>
      <c r="D5843">
        <v>2.9399999999999999E-2</v>
      </c>
      <c r="E5843">
        <v>2.9399999999999999E-2</v>
      </c>
      <c r="F5843">
        <v>2.07E-2</v>
      </c>
      <c r="G5843">
        <v>2.8799999999999999E-2</v>
      </c>
      <c r="H5843">
        <v>2.07E-2</v>
      </c>
      <c r="I5843">
        <v>2.07E-2</v>
      </c>
      <c r="J5843">
        <v>2.9399999999999999E-2</v>
      </c>
      <c r="K5843">
        <v>2.07E-2</v>
      </c>
      <c r="L5843">
        <v>2.07E-2</v>
      </c>
    </row>
    <row r="5844" spans="1:12" x14ac:dyDescent="0.45">
      <c r="A5844" t="s">
        <v>2029</v>
      </c>
      <c r="B5844">
        <v>2021</v>
      </c>
      <c r="C5844" t="s">
        <v>2010</v>
      </c>
      <c r="D5844">
        <v>5.3100000000000001E-2</v>
      </c>
      <c r="E5844">
        <v>5.3100000000000001E-2</v>
      </c>
      <c r="F5844">
        <v>0.02</v>
      </c>
      <c r="G5844">
        <v>4.7800000000000002E-2</v>
      </c>
      <c r="H5844">
        <v>0.02</v>
      </c>
      <c r="I5844">
        <v>1.95E-2</v>
      </c>
      <c r="J5844">
        <v>5.3100000000000001E-2</v>
      </c>
      <c r="K5844">
        <v>0.02</v>
      </c>
      <c r="L5844">
        <v>1.95E-2</v>
      </c>
    </row>
    <row r="5845" spans="1:12" x14ac:dyDescent="0.45">
      <c r="A5845" t="s">
        <v>2029</v>
      </c>
      <c r="B5845">
        <v>2021</v>
      </c>
      <c r="C5845" t="s">
        <v>2005</v>
      </c>
      <c r="D5845">
        <v>0.91920000000000002</v>
      </c>
      <c r="E5845">
        <v>0.89410000000000001</v>
      </c>
      <c r="F5845">
        <v>0.84230000000000005</v>
      </c>
      <c r="G5845">
        <v>0.87339999999999995</v>
      </c>
      <c r="H5845">
        <v>0.82469999999999999</v>
      </c>
      <c r="I5845">
        <v>0.80759999999999998</v>
      </c>
      <c r="J5845">
        <v>0.91920000000000002</v>
      </c>
      <c r="K5845">
        <v>0.81950000000000001</v>
      </c>
      <c r="L5845">
        <v>0.78590000000000004</v>
      </c>
    </row>
    <row r="5846" spans="1:12" x14ac:dyDescent="0.45">
      <c r="A5846" t="s">
        <v>2029</v>
      </c>
      <c r="B5846">
        <v>2021</v>
      </c>
      <c r="C5846" t="s">
        <v>2006</v>
      </c>
      <c r="D5846">
        <v>0.1996</v>
      </c>
      <c r="E5846">
        <v>0.1996</v>
      </c>
      <c r="F5846">
        <v>0.193</v>
      </c>
      <c r="G5846">
        <v>0.18959999999999999</v>
      </c>
      <c r="H5846">
        <v>0.193</v>
      </c>
      <c r="I5846">
        <v>0.1845</v>
      </c>
      <c r="J5846">
        <v>0.1996</v>
      </c>
      <c r="K5846">
        <v>0.193</v>
      </c>
      <c r="L5846">
        <v>0.1845</v>
      </c>
    </row>
    <row r="5847" spans="1:12" x14ac:dyDescent="0.45">
      <c r="A5847" t="s">
        <v>2030</v>
      </c>
      <c r="B5847">
        <v>2021</v>
      </c>
      <c r="C5847" t="s">
        <v>2010</v>
      </c>
      <c r="D5847">
        <v>0.2465</v>
      </c>
      <c r="E5847">
        <v>0.2465</v>
      </c>
      <c r="F5847">
        <v>9.3100000000000002E-2</v>
      </c>
      <c r="G5847">
        <v>0.22189999999999999</v>
      </c>
      <c r="H5847">
        <v>9.3100000000000002E-2</v>
      </c>
      <c r="I5847">
        <v>9.06E-2</v>
      </c>
      <c r="J5847">
        <v>0.2465</v>
      </c>
      <c r="K5847">
        <v>9.3100000000000002E-2</v>
      </c>
      <c r="L5847">
        <v>9.06E-2</v>
      </c>
    </row>
    <row r="5848" spans="1:12" x14ac:dyDescent="0.45">
      <c r="A5848" t="s">
        <v>2030</v>
      </c>
      <c r="B5848">
        <v>2021</v>
      </c>
      <c r="C5848" t="s">
        <v>2011</v>
      </c>
      <c r="D5848">
        <v>4.8099999999999997E-2</v>
      </c>
      <c r="E5848">
        <v>4.8099999999999997E-2</v>
      </c>
      <c r="F5848">
        <v>4.8099999999999997E-2</v>
      </c>
      <c r="G5848">
        <v>4.3299999999999998E-2</v>
      </c>
      <c r="H5848">
        <v>4.8099999999999997E-2</v>
      </c>
      <c r="I5848">
        <v>4.3299999999999998E-2</v>
      </c>
      <c r="J5848">
        <v>4.8099999999999997E-2</v>
      </c>
      <c r="K5848">
        <v>4.8099999999999997E-2</v>
      </c>
      <c r="L5848">
        <v>4.3299999999999998E-2</v>
      </c>
    </row>
    <row r="5849" spans="1:12" x14ac:dyDescent="0.45">
      <c r="A5849" t="s">
        <v>2030</v>
      </c>
      <c r="B5849">
        <v>2021</v>
      </c>
      <c r="C5849" t="s">
        <v>2009</v>
      </c>
      <c r="D5849">
        <v>1.5486</v>
      </c>
      <c r="E5849">
        <v>1.5486</v>
      </c>
      <c r="F5849">
        <v>1.5486</v>
      </c>
      <c r="G5849">
        <v>1.4859</v>
      </c>
      <c r="H5849">
        <v>1.5486</v>
      </c>
      <c r="I5849">
        <v>1.4859</v>
      </c>
      <c r="J5849">
        <v>1.5486</v>
      </c>
      <c r="K5849">
        <v>1.5486</v>
      </c>
      <c r="L5849">
        <v>1.4859</v>
      </c>
    </row>
    <row r="5850" spans="1:12" x14ac:dyDescent="0.45">
      <c r="A5850" t="s">
        <v>2030</v>
      </c>
      <c r="B5850">
        <v>2021</v>
      </c>
      <c r="C5850" t="s">
        <v>2005</v>
      </c>
      <c r="D5850">
        <v>4.2230999999999996</v>
      </c>
      <c r="E5850">
        <v>4.1063000000000001</v>
      </c>
      <c r="F5850">
        <v>3.8702000000000001</v>
      </c>
      <c r="G5850">
        <v>4.0087000000000002</v>
      </c>
      <c r="H5850">
        <v>3.7885</v>
      </c>
      <c r="I5850">
        <v>3.7061999999999999</v>
      </c>
      <c r="J5850">
        <v>4.2230999999999996</v>
      </c>
      <c r="K5850">
        <v>3.7645</v>
      </c>
      <c r="L5850">
        <v>3.6055999999999999</v>
      </c>
    </row>
    <row r="5851" spans="1:12" x14ac:dyDescent="0.45">
      <c r="A5851" t="s">
        <v>2030</v>
      </c>
      <c r="B5851">
        <v>2021</v>
      </c>
      <c r="C5851" t="s">
        <v>2008</v>
      </c>
      <c r="D5851">
        <v>1.4094</v>
      </c>
      <c r="E5851">
        <v>1.2926</v>
      </c>
      <c r="F5851">
        <v>1.2766</v>
      </c>
      <c r="G5851">
        <v>1.3323</v>
      </c>
      <c r="H5851">
        <v>1.1950000000000001</v>
      </c>
      <c r="I5851">
        <v>1.2190000000000001</v>
      </c>
      <c r="J5851">
        <v>1.4094</v>
      </c>
      <c r="K5851">
        <v>1.171</v>
      </c>
      <c r="L5851">
        <v>1.1183000000000001</v>
      </c>
    </row>
    <row r="5852" spans="1:12" x14ac:dyDescent="0.45">
      <c r="A5852" t="s">
        <v>2030</v>
      </c>
      <c r="B5852">
        <v>2021</v>
      </c>
      <c r="C5852" t="s">
        <v>2006</v>
      </c>
      <c r="D5852">
        <v>0.83399999999999996</v>
      </c>
      <c r="E5852">
        <v>0.83399999999999996</v>
      </c>
      <c r="F5852">
        <v>0.80779999999999996</v>
      </c>
      <c r="G5852">
        <v>0.79139999999999999</v>
      </c>
      <c r="H5852">
        <v>0.80779999999999996</v>
      </c>
      <c r="I5852">
        <v>0.77139999999999997</v>
      </c>
      <c r="J5852">
        <v>0.83399999999999996</v>
      </c>
      <c r="K5852">
        <v>0.80779999999999996</v>
      </c>
      <c r="L5852">
        <v>0.77139999999999997</v>
      </c>
    </row>
    <row r="5853" spans="1:12" x14ac:dyDescent="0.45">
      <c r="A5853" t="s">
        <v>2030</v>
      </c>
      <c r="B5853">
        <v>2021</v>
      </c>
      <c r="C5853" t="s">
        <v>2007</v>
      </c>
      <c r="D5853">
        <v>0.13650000000000001</v>
      </c>
      <c r="E5853">
        <v>0.13650000000000001</v>
      </c>
      <c r="F5853">
        <v>9.6000000000000002E-2</v>
      </c>
      <c r="G5853">
        <v>0.13389999999999999</v>
      </c>
      <c r="H5853">
        <v>9.6000000000000002E-2</v>
      </c>
      <c r="I5853">
        <v>9.6000000000000002E-2</v>
      </c>
      <c r="J5853">
        <v>0.13650000000000001</v>
      </c>
      <c r="K5853">
        <v>9.6000000000000002E-2</v>
      </c>
      <c r="L5853">
        <v>9.6000000000000002E-2</v>
      </c>
    </row>
    <row r="5854" spans="1:12" x14ac:dyDescent="0.45">
      <c r="A5854" t="s">
        <v>2031</v>
      </c>
      <c r="B5854">
        <v>2021</v>
      </c>
      <c r="C5854" t="s">
        <v>2008</v>
      </c>
      <c r="D5854">
        <v>1.4783999999999999</v>
      </c>
      <c r="E5854">
        <v>1.3559000000000001</v>
      </c>
      <c r="F5854">
        <v>1.3391</v>
      </c>
      <c r="G5854">
        <v>1.3975</v>
      </c>
      <c r="H5854">
        <v>1.2535000000000001</v>
      </c>
      <c r="I5854">
        <v>1.2786999999999999</v>
      </c>
      <c r="J5854">
        <v>1.4783999999999999</v>
      </c>
      <c r="K5854">
        <v>1.2282999999999999</v>
      </c>
      <c r="L5854">
        <v>1.1731</v>
      </c>
    </row>
    <row r="5855" spans="1:12" x14ac:dyDescent="0.45">
      <c r="A5855" t="s">
        <v>2031</v>
      </c>
      <c r="B5855">
        <v>2021</v>
      </c>
      <c r="C5855" t="s">
        <v>2005</v>
      </c>
      <c r="D5855">
        <v>4.1551</v>
      </c>
      <c r="E5855">
        <v>4.0326000000000004</v>
      </c>
      <c r="F5855">
        <v>3.7871000000000001</v>
      </c>
      <c r="G5855">
        <v>3.9436</v>
      </c>
      <c r="H5855">
        <v>3.7014999999999998</v>
      </c>
      <c r="I5855">
        <v>3.6280000000000001</v>
      </c>
      <c r="J5855">
        <v>4.1551</v>
      </c>
      <c r="K5855">
        <v>3.6762999999999999</v>
      </c>
      <c r="L5855">
        <v>3.5224000000000002</v>
      </c>
    </row>
    <row r="5856" spans="1:12" x14ac:dyDescent="0.45">
      <c r="A5856" t="s">
        <v>2031</v>
      </c>
      <c r="B5856">
        <v>2021</v>
      </c>
      <c r="C5856" t="s">
        <v>2010</v>
      </c>
      <c r="D5856">
        <v>0.2586</v>
      </c>
      <c r="E5856">
        <v>0.2586</v>
      </c>
      <c r="F5856">
        <v>9.7600000000000006E-2</v>
      </c>
      <c r="G5856">
        <v>0.23269999999999999</v>
      </c>
      <c r="H5856">
        <v>9.7600000000000006E-2</v>
      </c>
      <c r="I5856">
        <v>9.5000000000000001E-2</v>
      </c>
      <c r="J5856">
        <v>0.2586</v>
      </c>
      <c r="K5856">
        <v>9.7600000000000006E-2</v>
      </c>
      <c r="L5856">
        <v>9.5000000000000001E-2</v>
      </c>
    </row>
    <row r="5857" spans="1:12" x14ac:dyDescent="0.45">
      <c r="A5857" t="s">
        <v>2031</v>
      </c>
      <c r="B5857">
        <v>2021</v>
      </c>
      <c r="C5857" t="s">
        <v>2006</v>
      </c>
      <c r="D5857">
        <v>0.82669999999999999</v>
      </c>
      <c r="E5857">
        <v>0.82669999999999999</v>
      </c>
      <c r="F5857">
        <v>0.80149999999999999</v>
      </c>
      <c r="G5857">
        <v>0.78420000000000001</v>
      </c>
      <c r="H5857">
        <v>0.80149999999999999</v>
      </c>
      <c r="I5857">
        <v>0.76490000000000002</v>
      </c>
      <c r="J5857">
        <v>0.82669999999999999</v>
      </c>
      <c r="K5857">
        <v>0.80149999999999999</v>
      </c>
      <c r="L5857">
        <v>0.76490000000000002</v>
      </c>
    </row>
    <row r="5858" spans="1:12" x14ac:dyDescent="0.45">
      <c r="A5858" t="s">
        <v>2031</v>
      </c>
      <c r="B5858">
        <v>2021</v>
      </c>
      <c r="C5858" t="s">
        <v>2009</v>
      </c>
      <c r="D5858">
        <v>1.3976999999999999</v>
      </c>
      <c r="E5858">
        <v>1.3976999999999999</v>
      </c>
      <c r="F5858">
        <v>1.3976999999999999</v>
      </c>
      <c r="G5858">
        <v>1.3432999999999999</v>
      </c>
      <c r="H5858">
        <v>1.3976999999999999</v>
      </c>
      <c r="I5858">
        <v>1.3432999999999999</v>
      </c>
      <c r="J5858">
        <v>1.3976999999999999</v>
      </c>
      <c r="K5858">
        <v>1.3976999999999999</v>
      </c>
      <c r="L5858">
        <v>1.3432999999999999</v>
      </c>
    </row>
    <row r="5859" spans="1:12" x14ac:dyDescent="0.45">
      <c r="A5859" t="s">
        <v>2031</v>
      </c>
      <c r="B5859">
        <v>2021</v>
      </c>
      <c r="C5859" t="s">
        <v>2007</v>
      </c>
      <c r="D5859">
        <v>0.14319999999999999</v>
      </c>
      <c r="E5859">
        <v>0.14319999999999999</v>
      </c>
      <c r="F5859">
        <v>0.1007</v>
      </c>
      <c r="G5859">
        <v>0.14050000000000001</v>
      </c>
      <c r="H5859">
        <v>0.1007</v>
      </c>
      <c r="I5859">
        <v>0.1007</v>
      </c>
      <c r="J5859">
        <v>0.14319999999999999</v>
      </c>
      <c r="K5859">
        <v>0.1007</v>
      </c>
      <c r="L5859">
        <v>0.1007</v>
      </c>
    </row>
    <row r="5860" spans="1:12" x14ac:dyDescent="0.45">
      <c r="A5860" t="s">
        <v>2031</v>
      </c>
      <c r="B5860">
        <v>2021</v>
      </c>
      <c r="C5860" t="s">
        <v>2011</v>
      </c>
      <c r="D5860">
        <v>5.0500000000000003E-2</v>
      </c>
      <c r="E5860">
        <v>5.0500000000000003E-2</v>
      </c>
      <c r="F5860">
        <v>5.0500000000000003E-2</v>
      </c>
      <c r="G5860">
        <v>4.5400000000000003E-2</v>
      </c>
      <c r="H5860">
        <v>5.0500000000000003E-2</v>
      </c>
      <c r="I5860">
        <v>4.5400000000000003E-2</v>
      </c>
      <c r="J5860">
        <v>5.0500000000000003E-2</v>
      </c>
      <c r="K5860">
        <v>5.0500000000000003E-2</v>
      </c>
      <c r="L5860">
        <v>4.5400000000000003E-2</v>
      </c>
    </row>
    <row r="5861" spans="1:12" x14ac:dyDescent="0.45">
      <c r="A5861" t="s">
        <v>2032</v>
      </c>
      <c r="B5861">
        <v>2021</v>
      </c>
      <c r="C5861" t="s">
        <v>2009</v>
      </c>
      <c r="D5861">
        <v>2.6292</v>
      </c>
      <c r="E5861">
        <v>2.6292</v>
      </c>
      <c r="F5861">
        <v>2.6292</v>
      </c>
      <c r="G5861">
        <v>2.5221</v>
      </c>
      <c r="H5861">
        <v>2.6292</v>
      </c>
      <c r="I5861">
        <v>2.5221</v>
      </c>
      <c r="J5861">
        <v>2.6292</v>
      </c>
      <c r="K5861">
        <v>2.6292</v>
      </c>
      <c r="L5861">
        <v>2.5221</v>
      </c>
    </row>
    <row r="5862" spans="1:12" x14ac:dyDescent="0.45">
      <c r="A5862" t="s">
        <v>2032</v>
      </c>
      <c r="B5862">
        <v>2021</v>
      </c>
      <c r="C5862" t="s">
        <v>2005</v>
      </c>
      <c r="D5862">
        <v>7.0601000000000003</v>
      </c>
      <c r="E5862">
        <v>6.8692000000000002</v>
      </c>
      <c r="F5862">
        <v>6.4805999999999999</v>
      </c>
      <c r="G5862">
        <v>6.7024999999999997</v>
      </c>
      <c r="H5862">
        <v>6.3472</v>
      </c>
      <c r="I5862">
        <v>6.2060000000000004</v>
      </c>
      <c r="J5862">
        <v>7.0601000000000003</v>
      </c>
      <c r="K5862">
        <v>6.3079999999999998</v>
      </c>
      <c r="L5862">
        <v>6.0415000000000001</v>
      </c>
    </row>
    <row r="5863" spans="1:12" x14ac:dyDescent="0.45">
      <c r="A5863" t="s">
        <v>2032</v>
      </c>
      <c r="B5863">
        <v>2021</v>
      </c>
      <c r="C5863" t="s">
        <v>2007</v>
      </c>
      <c r="D5863">
        <v>0.22309999999999999</v>
      </c>
      <c r="E5863">
        <v>0.22309999999999999</v>
      </c>
      <c r="F5863">
        <v>0.15690000000000001</v>
      </c>
      <c r="G5863">
        <v>0.21879999999999999</v>
      </c>
      <c r="H5863">
        <v>0.15690000000000001</v>
      </c>
      <c r="I5863">
        <v>0.15690000000000001</v>
      </c>
      <c r="J5863">
        <v>0.22309999999999999</v>
      </c>
      <c r="K5863">
        <v>0.15690000000000001</v>
      </c>
      <c r="L5863">
        <v>0.15690000000000001</v>
      </c>
    </row>
    <row r="5864" spans="1:12" x14ac:dyDescent="0.45">
      <c r="A5864" t="s">
        <v>2032</v>
      </c>
      <c r="B5864">
        <v>2021</v>
      </c>
      <c r="C5864" t="s">
        <v>2011</v>
      </c>
      <c r="D5864">
        <v>7.8600000000000003E-2</v>
      </c>
      <c r="E5864">
        <v>7.8600000000000003E-2</v>
      </c>
      <c r="F5864">
        <v>7.8600000000000003E-2</v>
      </c>
      <c r="G5864">
        <v>7.0699999999999999E-2</v>
      </c>
      <c r="H5864">
        <v>7.8600000000000003E-2</v>
      </c>
      <c r="I5864">
        <v>7.0699999999999999E-2</v>
      </c>
      <c r="J5864">
        <v>7.8600000000000003E-2</v>
      </c>
      <c r="K5864">
        <v>7.8600000000000003E-2</v>
      </c>
      <c r="L5864">
        <v>7.0699999999999999E-2</v>
      </c>
    </row>
    <row r="5865" spans="1:12" x14ac:dyDescent="0.45">
      <c r="A5865" t="s">
        <v>2032</v>
      </c>
      <c r="B5865">
        <v>2021</v>
      </c>
      <c r="C5865" t="s">
        <v>2008</v>
      </c>
      <c r="D5865">
        <v>2.3027000000000002</v>
      </c>
      <c r="E5865">
        <v>2.1118999999999999</v>
      </c>
      <c r="F5865">
        <v>2.0857999999999999</v>
      </c>
      <c r="G5865">
        <v>2.1766999999999999</v>
      </c>
      <c r="H5865">
        <v>1.9523999999999999</v>
      </c>
      <c r="I5865">
        <v>1.9916</v>
      </c>
      <c r="J5865">
        <v>2.3027000000000002</v>
      </c>
      <c r="K5865">
        <v>1.9132</v>
      </c>
      <c r="L5865">
        <v>1.8270999999999999</v>
      </c>
    </row>
    <row r="5866" spans="1:12" x14ac:dyDescent="0.45">
      <c r="A5866" t="s">
        <v>2032</v>
      </c>
      <c r="B5866">
        <v>2021</v>
      </c>
      <c r="C5866" t="s">
        <v>2010</v>
      </c>
      <c r="D5866">
        <v>0.40279999999999999</v>
      </c>
      <c r="E5866">
        <v>0.40279999999999999</v>
      </c>
      <c r="F5866">
        <v>0.15210000000000001</v>
      </c>
      <c r="G5866">
        <v>0.36249999999999999</v>
      </c>
      <c r="H5866">
        <v>0.15210000000000001</v>
      </c>
      <c r="I5866">
        <v>0.14799999999999999</v>
      </c>
      <c r="J5866">
        <v>0.40279999999999999</v>
      </c>
      <c r="K5866">
        <v>0.15210000000000001</v>
      </c>
      <c r="L5866">
        <v>0.14799999999999999</v>
      </c>
    </row>
    <row r="5867" spans="1:12" x14ac:dyDescent="0.45">
      <c r="A5867" t="s">
        <v>2032</v>
      </c>
      <c r="B5867">
        <v>2021</v>
      </c>
      <c r="C5867" t="s">
        <v>2006</v>
      </c>
      <c r="D5867">
        <v>1.4237</v>
      </c>
      <c r="E5867">
        <v>1.4237</v>
      </c>
      <c r="F5867">
        <v>1.3779999999999999</v>
      </c>
      <c r="G5867">
        <v>1.3515999999999999</v>
      </c>
      <c r="H5867">
        <v>1.3779999999999999</v>
      </c>
      <c r="I5867">
        <v>1.3166</v>
      </c>
      <c r="J5867">
        <v>1.4237</v>
      </c>
      <c r="K5867">
        <v>1.3779999999999999</v>
      </c>
      <c r="L5867">
        <v>1.3166</v>
      </c>
    </row>
    <row r="5868" spans="1:12" x14ac:dyDescent="0.45">
      <c r="A5868" t="s">
        <v>2033</v>
      </c>
      <c r="B5868">
        <v>2021</v>
      </c>
      <c r="C5868" t="s">
        <v>2006</v>
      </c>
      <c r="D5868">
        <v>0.81299999999999994</v>
      </c>
      <c r="E5868">
        <v>0.81299999999999994</v>
      </c>
      <c r="F5868">
        <v>0.78649999999999998</v>
      </c>
      <c r="G5868">
        <v>0.77190000000000003</v>
      </c>
      <c r="H5868">
        <v>0.78649999999999998</v>
      </c>
      <c r="I5868">
        <v>0.75170000000000003</v>
      </c>
      <c r="J5868">
        <v>0.81299999999999994</v>
      </c>
      <c r="K5868">
        <v>0.78649999999999998</v>
      </c>
      <c r="L5868">
        <v>0.75170000000000003</v>
      </c>
    </row>
    <row r="5869" spans="1:12" x14ac:dyDescent="0.45">
      <c r="A5869" t="s">
        <v>2033</v>
      </c>
      <c r="B5869">
        <v>2021</v>
      </c>
      <c r="C5869" t="s">
        <v>2011</v>
      </c>
      <c r="D5869">
        <v>4.36E-2</v>
      </c>
      <c r="E5869">
        <v>4.36E-2</v>
      </c>
      <c r="F5869">
        <v>4.36E-2</v>
      </c>
      <c r="G5869">
        <v>3.9300000000000002E-2</v>
      </c>
      <c r="H5869">
        <v>4.36E-2</v>
      </c>
      <c r="I5869">
        <v>3.9300000000000002E-2</v>
      </c>
      <c r="J5869">
        <v>4.36E-2</v>
      </c>
      <c r="K5869">
        <v>4.36E-2</v>
      </c>
      <c r="L5869">
        <v>3.9300000000000002E-2</v>
      </c>
    </row>
    <row r="5870" spans="1:12" x14ac:dyDescent="0.45">
      <c r="A5870" t="s">
        <v>2033</v>
      </c>
      <c r="B5870">
        <v>2021</v>
      </c>
      <c r="C5870" t="s">
        <v>2007</v>
      </c>
      <c r="D5870">
        <v>0.1239</v>
      </c>
      <c r="E5870">
        <v>0.1239</v>
      </c>
      <c r="F5870">
        <v>8.7099999999999997E-2</v>
      </c>
      <c r="G5870">
        <v>0.1215</v>
      </c>
      <c r="H5870">
        <v>8.7099999999999997E-2</v>
      </c>
      <c r="I5870">
        <v>8.7099999999999997E-2</v>
      </c>
      <c r="J5870">
        <v>0.1239</v>
      </c>
      <c r="K5870">
        <v>8.7099999999999997E-2</v>
      </c>
      <c r="L5870">
        <v>8.7099999999999997E-2</v>
      </c>
    </row>
    <row r="5871" spans="1:12" x14ac:dyDescent="0.45">
      <c r="A5871" t="s">
        <v>2033</v>
      </c>
      <c r="B5871">
        <v>2021</v>
      </c>
      <c r="C5871" t="s">
        <v>2005</v>
      </c>
      <c r="D5871">
        <v>3.9249999999999998</v>
      </c>
      <c r="E5871">
        <v>3.819</v>
      </c>
      <c r="F5871">
        <v>3.6021000000000001</v>
      </c>
      <c r="G5871">
        <v>3.726</v>
      </c>
      <c r="H5871">
        <v>3.5280999999999998</v>
      </c>
      <c r="I5871">
        <v>3.4496000000000002</v>
      </c>
      <c r="J5871">
        <v>3.9249999999999998</v>
      </c>
      <c r="K5871">
        <v>3.5063</v>
      </c>
      <c r="L5871">
        <v>3.3582000000000001</v>
      </c>
    </row>
    <row r="5872" spans="1:12" x14ac:dyDescent="0.45">
      <c r="A5872" t="s">
        <v>2033</v>
      </c>
      <c r="B5872">
        <v>2021</v>
      </c>
      <c r="C5872" t="s">
        <v>2008</v>
      </c>
      <c r="D5872">
        <v>1.2786</v>
      </c>
      <c r="E5872">
        <v>1.1726000000000001</v>
      </c>
      <c r="F5872">
        <v>1.1580999999999999</v>
      </c>
      <c r="G5872">
        <v>1.2085999999999999</v>
      </c>
      <c r="H5872">
        <v>1.0841000000000001</v>
      </c>
      <c r="I5872">
        <v>1.1057999999999999</v>
      </c>
      <c r="J5872">
        <v>1.2786</v>
      </c>
      <c r="K5872">
        <v>1.0623</v>
      </c>
      <c r="L5872">
        <v>1.0145</v>
      </c>
    </row>
    <row r="5873" spans="1:12" x14ac:dyDescent="0.45">
      <c r="A5873" t="s">
        <v>2033</v>
      </c>
      <c r="B5873">
        <v>2021</v>
      </c>
      <c r="C5873" t="s">
        <v>2010</v>
      </c>
      <c r="D5873">
        <v>0.22359999999999999</v>
      </c>
      <c r="E5873">
        <v>0.22359999999999999</v>
      </c>
      <c r="F5873">
        <v>8.4400000000000003E-2</v>
      </c>
      <c r="G5873">
        <v>0.20130000000000001</v>
      </c>
      <c r="H5873">
        <v>8.4400000000000003E-2</v>
      </c>
      <c r="I5873">
        <v>8.2199999999999995E-2</v>
      </c>
      <c r="J5873">
        <v>0.22359999999999999</v>
      </c>
      <c r="K5873">
        <v>8.4400000000000003E-2</v>
      </c>
      <c r="L5873">
        <v>8.2199999999999995E-2</v>
      </c>
    </row>
    <row r="5874" spans="1:12" x14ac:dyDescent="0.45">
      <c r="A5874" t="s">
        <v>2033</v>
      </c>
      <c r="B5874">
        <v>2021</v>
      </c>
      <c r="C5874" t="s">
        <v>2009</v>
      </c>
      <c r="D5874">
        <v>1.4422999999999999</v>
      </c>
      <c r="E5874">
        <v>1.4422999999999999</v>
      </c>
      <c r="F5874">
        <v>1.4422999999999999</v>
      </c>
      <c r="G5874">
        <v>1.3834</v>
      </c>
      <c r="H5874">
        <v>1.4422999999999999</v>
      </c>
      <c r="I5874">
        <v>1.3834</v>
      </c>
      <c r="J5874">
        <v>1.4422999999999999</v>
      </c>
      <c r="K5874">
        <v>1.4422999999999999</v>
      </c>
      <c r="L5874">
        <v>1.3834</v>
      </c>
    </row>
    <row r="5875" spans="1:12" x14ac:dyDescent="0.45">
      <c r="A5875" t="s">
        <v>2034</v>
      </c>
      <c r="B5875">
        <v>2021</v>
      </c>
      <c r="C5875" t="s">
        <v>2008</v>
      </c>
      <c r="D5875">
        <v>0.65600000000000003</v>
      </c>
      <c r="E5875">
        <v>0.60170000000000001</v>
      </c>
      <c r="F5875">
        <v>0.59419999999999995</v>
      </c>
      <c r="G5875">
        <v>0.62009999999999998</v>
      </c>
      <c r="H5875">
        <v>0.55620000000000003</v>
      </c>
      <c r="I5875">
        <v>0.56740000000000002</v>
      </c>
      <c r="J5875">
        <v>0.65600000000000003</v>
      </c>
      <c r="K5875">
        <v>0.54510000000000003</v>
      </c>
      <c r="L5875">
        <v>0.52049999999999996</v>
      </c>
    </row>
    <row r="5876" spans="1:12" x14ac:dyDescent="0.45">
      <c r="A5876" t="s">
        <v>2034</v>
      </c>
      <c r="B5876">
        <v>2021</v>
      </c>
      <c r="C5876" t="s">
        <v>2011</v>
      </c>
      <c r="D5876">
        <v>2.24E-2</v>
      </c>
      <c r="E5876">
        <v>2.24E-2</v>
      </c>
      <c r="F5876">
        <v>2.24E-2</v>
      </c>
      <c r="G5876">
        <v>2.0199999999999999E-2</v>
      </c>
      <c r="H5876">
        <v>2.24E-2</v>
      </c>
      <c r="I5876">
        <v>2.0199999999999999E-2</v>
      </c>
      <c r="J5876">
        <v>2.24E-2</v>
      </c>
      <c r="K5876">
        <v>2.24E-2</v>
      </c>
      <c r="L5876">
        <v>2.0199999999999999E-2</v>
      </c>
    </row>
    <row r="5877" spans="1:12" x14ac:dyDescent="0.45">
      <c r="A5877" t="s">
        <v>2034</v>
      </c>
      <c r="B5877">
        <v>2021</v>
      </c>
      <c r="C5877" t="s">
        <v>2009</v>
      </c>
      <c r="D5877">
        <v>0.77439999999999998</v>
      </c>
      <c r="E5877">
        <v>0.77439999999999998</v>
      </c>
      <c r="F5877">
        <v>0.77439999999999998</v>
      </c>
      <c r="G5877">
        <v>0.74339999999999995</v>
      </c>
      <c r="H5877">
        <v>0.77439999999999998</v>
      </c>
      <c r="I5877">
        <v>0.74339999999999995</v>
      </c>
      <c r="J5877">
        <v>0.77439999999999998</v>
      </c>
      <c r="K5877">
        <v>0.77439999999999998</v>
      </c>
      <c r="L5877">
        <v>0.74339999999999995</v>
      </c>
    </row>
    <row r="5878" spans="1:12" x14ac:dyDescent="0.45">
      <c r="A5878" t="s">
        <v>2034</v>
      </c>
      <c r="B5878">
        <v>2021</v>
      </c>
      <c r="C5878" t="s">
        <v>2007</v>
      </c>
      <c r="D5878">
        <v>6.3500000000000001E-2</v>
      </c>
      <c r="E5878">
        <v>6.3500000000000001E-2</v>
      </c>
      <c r="F5878">
        <v>4.4699999999999997E-2</v>
      </c>
      <c r="G5878">
        <v>6.2300000000000001E-2</v>
      </c>
      <c r="H5878">
        <v>4.4699999999999997E-2</v>
      </c>
      <c r="I5878">
        <v>4.4699999999999997E-2</v>
      </c>
      <c r="J5878">
        <v>6.3500000000000001E-2</v>
      </c>
      <c r="K5878">
        <v>4.4699999999999997E-2</v>
      </c>
      <c r="L5878">
        <v>4.4699999999999997E-2</v>
      </c>
    </row>
    <row r="5879" spans="1:12" x14ac:dyDescent="0.45">
      <c r="A5879" t="s">
        <v>2034</v>
      </c>
      <c r="B5879">
        <v>2021</v>
      </c>
      <c r="C5879" t="s">
        <v>2006</v>
      </c>
      <c r="D5879">
        <v>0.51270000000000004</v>
      </c>
      <c r="E5879">
        <v>0.51270000000000004</v>
      </c>
      <c r="F5879">
        <v>0.49459999999999998</v>
      </c>
      <c r="G5879">
        <v>0.4874</v>
      </c>
      <c r="H5879">
        <v>0.49459999999999998</v>
      </c>
      <c r="I5879">
        <v>0.47360000000000002</v>
      </c>
      <c r="J5879">
        <v>0.51270000000000004</v>
      </c>
      <c r="K5879">
        <v>0.49459999999999998</v>
      </c>
      <c r="L5879">
        <v>0.47360000000000002</v>
      </c>
    </row>
    <row r="5880" spans="1:12" x14ac:dyDescent="0.45">
      <c r="A5880" t="s">
        <v>2034</v>
      </c>
      <c r="B5880">
        <v>2021</v>
      </c>
      <c r="C5880" t="s">
        <v>2010</v>
      </c>
      <c r="D5880">
        <v>0.1147</v>
      </c>
      <c r="E5880">
        <v>0.1147</v>
      </c>
      <c r="F5880">
        <v>4.3299999999999998E-2</v>
      </c>
      <c r="G5880">
        <v>0.1033</v>
      </c>
      <c r="H5880">
        <v>4.3299999999999998E-2</v>
      </c>
      <c r="I5880">
        <v>4.2200000000000001E-2</v>
      </c>
      <c r="J5880">
        <v>0.1147</v>
      </c>
      <c r="K5880">
        <v>4.3299999999999998E-2</v>
      </c>
      <c r="L5880">
        <v>4.2200000000000001E-2</v>
      </c>
    </row>
    <row r="5881" spans="1:12" x14ac:dyDescent="0.45">
      <c r="A5881" t="s">
        <v>2034</v>
      </c>
      <c r="B5881">
        <v>2021</v>
      </c>
      <c r="C5881" t="s">
        <v>2005</v>
      </c>
      <c r="D5881">
        <v>2.1438999999999999</v>
      </c>
      <c r="E5881">
        <v>2.0895000000000001</v>
      </c>
      <c r="F5881">
        <v>1.9737</v>
      </c>
      <c r="G5881">
        <v>2.0367999999999999</v>
      </c>
      <c r="H5881">
        <v>1.9357</v>
      </c>
      <c r="I5881">
        <v>1.8915</v>
      </c>
      <c r="J5881">
        <v>2.1438999999999999</v>
      </c>
      <c r="K5881">
        <v>1.9246000000000001</v>
      </c>
      <c r="L5881">
        <v>1.8446</v>
      </c>
    </row>
    <row r="5882" spans="1:12" x14ac:dyDescent="0.45">
      <c r="A5882" t="s">
        <v>2035</v>
      </c>
      <c r="B5882">
        <v>2021</v>
      </c>
      <c r="C5882" t="s">
        <v>2008</v>
      </c>
      <c r="D5882">
        <v>1.3387</v>
      </c>
      <c r="E5882">
        <v>1.2278</v>
      </c>
      <c r="F5882">
        <v>1.2125999999999999</v>
      </c>
      <c r="G5882">
        <v>1.2654000000000001</v>
      </c>
      <c r="H5882">
        <v>1.1351</v>
      </c>
      <c r="I5882">
        <v>1.1577999999999999</v>
      </c>
      <c r="J5882">
        <v>1.3387</v>
      </c>
      <c r="K5882">
        <v>1.1122000000000001</v>
      </c>
      <c r="L5882">
        <v>1.0622</v>
      </c>
    </row>
    <row r="5883" spans="1:12" x14ac:dyDescent="0.45">
      <c r="A5883" t="s">
        <v>2035</v>
      </c>
      <c r="B5883">
        <v>2021</v>
      </c>
      <c r="C5883" t="s">
        <v>2009</v>
      </c>
      <c r="D5883">
        <v>1.5791999999999999</v>
      </c>
      <c r="E5883">
        <v>1.5791999999999999</v>
      </c>
      <c r="F5883">
        <v>1.5791999999999999</v>
      </c>
      <c r="G5883">
        <v>1.5152000000000001</v>
      </c>
      <c r="H5883">
        <v>1.5791999999999999</v>
      </c>
      <c r="I5883">
        <v>1.5152000000000001</v>
      </c>
      <c r="J5883">
        <v>1.5791999999999999</v>
      </c>
      <c r="K5883">
        <v>1.5791999999999999</v>
      </c>
      <c r="L5883">
        <v>1.5152000000000001</v>
      </c>
    </row>
    <row r="5884" spans="1:12" x14ac:dyDescent="0.45">
      <c r="A5884" t="s">
        <v>2035</v>
      </c>
      <c r="B5884">
        <v>2021</v>
      </c>
      <c r="C5884" t="s">
        <v>2011</v>
      </c>
      <c r="D5884">
        <v>4.5699999999999998E-2</v>
      </c>
      <c r="E5884">
        <v>4.5699999999999998E-2</v>
      </c>
      <c r="F5884">
        <v>4.5699999999999998E-2</v>
      </c>
      <c r="G5884">
        <v>4.1099999999999998E-2</v>
      </c>
      <c r="H5884">
        <v>4.5699999999999998E-2</v>
      </c>
      <c r="I5884">
        <v>4.1099999999999998E-2</v>
      </c>
      <c r="J5884">
        <v>4.5699999999999998E-2</v>
      </c>
      <c r="K5884">
        <v>4.5699999999999998E-2</v>
      </c>
      <c r="L5884">
        <v>4.1099999999999998E-2</v>
      </c>
    </row>
    <row r="5885" spans="1:12" x14ac:dyDescent="0.45">
      <c r="A5885" t="s">
        <v>2035</v>
      </c>
      <c r="B5885">
        <v>2021</v>
      </c>
      <c r="C5885" t="s">
        <v>2010</v>
      </c>
      <c r="D5885">
        <v>0.23419999999999999</v>
      </c>
      <c r="E5885">
        <v>0.23419999999999999</v>
      </c>
      <c r="F5885">
        <v>8.8400000000000006E-2</v>
      </c>
      <c r="G5885">
        <v>0.2107</v>
      </c>
      <c r="H5885">
        <v>8.8400000000000006E-2</v>
      </c>
      <c r="I5885">
        <v>8.6099999999999996E-2</v>
      </c>
      <c r="J5885">
        <v>0.23419999999999999</v>
      </c>
      <c r="K5885">
        <v>8.8400000000000006E-2</v>
      </c>
      <c r="L5885">
        <v>8.6099999999999996E-2</v>
      </c>
    </row>
    <row r="5886" spans="1:12" x14ac:dyDescent="0.45">
      <c r="A5886" t="s">
        <v>2035</v>
      </c>
      <c r="B5886">
        <v>2021</v>
      </c>
      <c r="C5886" t="s">
        <v>2007</v>
      </c>
      <c r="D5886">
        <v>0.12970000000000001</v>
      </c>
      <c r="E5886">
        <v>0.12970000000000001</v>
      </c>
      <c r="F5886">
        <v>9.1200000000000003E-2</v>
      </c>
      <c r="G5886">
        <v>0.12720000000000001</v>
      </c>
      <c r="H5886">
        <v>9.1200000000000003E-2</v>
      </c>
      <c r="I5886">
        <v>9.1200000000000003E-2</v>
      </c>
      <c r="J5886">
        <v>0.12970000000000001</v>
      </c>
      <c r="K5886">
        <v>9.1200000000000003E-2</v>
      </c>
      <c r="L5886">
        <v>9.1200000000000003E-2</v>
      </c>
    </row>
    <row r="5887" spans="1:12" x14ac:dyDescent="0.45">
      <c r="A5887" t="s">
        <v>2035</v>
      </c>
      <c r="B5887">
        <v>2021</v>
      </c>
      <c r="C5887" t="s">
        <v>2005</v>
      </c>
      <c r="D5887">
        <v>4.1993</v>
      </c>
      <c r="E5887">
        <v>4.0883000000000003</v>
      </c>
      <c r="F5887">
        <v>3.8603000000000001</v>
      </c>
      <c r="G5887">
        <v>3.9876</v>
      </c>
      <c r="H5887">
        <v>3.7827999999999999</v>
      </c>
      <c r="I5887">
        <v>3.6974</v>
      </c>
      <c r="J5887">
        <v>4.1993</v>
      </c>
      <c r="K5887">
        <v>3.76</v>
      </c>
      <c r="L5887">
        <v>3.6017999999999999</v>
      </c>
    </row>
    <row r="5888" spans="1:12" x14ac:dyDescent="0.45">
      <c r="A5888" t="s">
        <v>2035</v>
      </c>
      <c r="B5888">
        <v>2021</v>
      </c>
      <c r="C5888" t="s">
        <v>2006</v>
      </c>
      <c r="D5888">
        <v>0.87190000000000001</v>
      </c>
      <c r="E5888">
        <v>0.87190000000000001</v>
      </c>
      <c r="F5888">
        <v>0.84319999999999995</v>
      </c>
      <c r="G5888">
        <v>0.82799999999999996</v>
      </c>
      <c r="H5888">
        <v>0.84319999999999995</v>
      </c>
      <c r="I5888">
        <v>0.80600000000000005</v>
      </c>
      <c r="J5888">
        <v>0.87190000000000001</v>
      </c>
      <c r="K5888">
        <v>0.84319999999999995</v>
      </c>
      <c r="L5888">
        <v>0.80600000000000005</v>
      </c>
    </row>
    <row r="5889" spans="1:12" x14ac:dyDescent="0.45">
      <c r="A5889" t="s">
        <v>2036</v>
      </c>
      <c r="B5889">
        <v>2021</v>
      </c>
      <c r="C5889" t="s">
        <v>2006</v>
      </c>
      <c r="D5889">
        <v>0.15709999999999999</v>
      </c>
      <c r="E5889">
        <v>0.15709999999999999</v>
      </c>
      <c r="F5889">
        <v>0.1517</v>
      </c>
      <c r="G5889">
        <v>0.14929999999999999</v>
      </c>
      <c r="H5889">
        <v>0.1517</v>
      </c>
      <c r="I5889">
        <v>0.1452</v>
      </c>
      <c r="J5889">
        <v>0.15709999999999999</v>
      </c>
      <c r="K5889">
        <v>0.1517</v>
      </c>
      <c r="L5889">
        <v>0.1452</v>
      </c>
    </row>
    <row r="5890" spans="1:12" x14ac:dyDescent="0.45">
      <c r="A5890" t="s">
        <v>2036</v>
      </c>
      <c r="B5890">
        <v>2021</v>
      </c>
      <c r="C5890" t="s">
        <v>2007</v>
      </c>
      <c r="D5890">
        <v>2.1399999999999999E-2</v>
      </c>
      <c r="E5890">
        <v>2.1399999999999999E-2</v>
      </c>
      <c r="F5890">
        <v>1.4999999999999999E-2</v>
      </c>
      <c r="G5890">
        <v>2.1000000000000001E-2</v>
      </c>
      <c r="H5890">
        <v>1.4999999999999999E-2</v>
      </c>
      <c r="I5890">
        <v>1.4999999999999999E-2</v>
      </c>
      <c r="J5890">
        <v>2.1399999999999999E-2</v>
      </c>
      <c r="K5890">
        <v>1.4999999999999999E-2</v>
      </c>
      <c r="L5890">
        <v>1.4999999999999999E-2</v>
      </c>
    </row>
    <row r="5891" spans="1:12" x14ac:dyDescent="0.45">
      <c r="A5891" t="s">
        <v>2036</v>
      </c>
      <c r="B5891">
        <v>2021</v>
      </c>
      <c r="C5891" t="s">
        <v>2010</v>
      </c>
      <c r="D5891">
        <v>3.8600000000000002E-2</v>
      </c>
      <c r="E5891">
        <v>3.8600000000000002E-2</v>
      </c>
      <c r="F5891">
        <v>1.46E-2</v>
      </c>
      <c r="G5891">
        <v>3.4799999999999998E-2</v>
      </c>
      <c r="H5891">
        <v>1.46E-2</v>
      </c>
      <c r="I5891">
        <v>1.4200000000000001E-2</v>
      </c>
      <c r="J5891">
        <v>3.8600000000000002E-2</v>
      </c>
      <c r="K5891">
        <v>1.46E-2</v>
      </c>
      <c r="L5891">
        <v>1.4200000000000001E-2</v>
      </c>
    </row>
    <row r="5892" spans="1:12" x14ac:dyDescent="0.45">
      <c r="A5892" t="s">
        <v>2036</v>
      </c>
      <c r="B5892">
        <v>2021</v>
      </c>
      <c r="C5892" t="s">
        <v>2009</v>
      </c>
      <c r="D5892">
        <v>0.25080000000000002</v>
      </c>
      <c r="E5892">
        <v>0.25080000000000002</v>
      </c>
      <c r="F5892">
        <v>0.25080000000000002</v>
      </c>
      <c r="G5892">
        <v>0.24079999999999999</v>
      </c>
      <c r="H5892">
        <v>0.25080000000000002</v>
      </c>
      <c r="I5892">
        <v>0.24079999999999999</v>
      </c>
      <c r="J5892">
        <v>0.25080000000000002</v>
      </c>
      <c r="K5892">
        <v>0.25080000000000002</v>
      </c>
      <c r="L5892">
        <v>0.24079999999999999</v>
      </c>
    </row>
    <row r="5893" spans="1:12" x14ac:dyDescent="0.45">
      <c r="A5893" t="s">
        <v>2036</v>
      </c>
      <c r="B5893">
        <v>2021</v>
      </c>
      <c r="C5893" t="s">
        <v>2005</v>
      </c>
      <c r="D5893">
        <v>0.69620000000000004</v>
      </c>
      <c r="E5893">
        <v>0.67789999999999995</v>
      </c>
      <c r="F5893">
        <v>0.63970000000000005</v>
      </c>
      <c r="G5893">
        <v>0.6613</v>
      </c>
      <c r="H5893">
        <v>0.62690000000000001</v>
      </c>
      <c r="I5893">
        <v>0.6129</v>
      </c>
      <c r="J5893">
        <v>0.69620000000000004</v>
      </c>
      <c r="K5893">
        <v>0.62319999999999998</v>
      </c>
      <c r="L5893">
        <v>0.59719999999999995</v>
      </c>
    </row>
    <row r="5894" spans="1:12" x14ac:dyDescent="0.45">
      <c r="A5894" t="s">
        <v>2036</v>
      </c>
      <c r="B5894">
        <v>2021</v>
      </c>
      <c r="C5894" t="s">
        <v>2011</v>
      </c>
      <c r="D5894">
        <v>7.4999999999999997E-3</v>
      </c>
      <c r="E5894">
        <v>7.4999999999999997E-3</v>
      </c>
      <c r="F5894">
        <v>7.4999999999999997E-3</v>
      </c>
      <c r="G5894">
        <v>6.7999999999999996E-3</v>
      </c>
      <c r="H5894">
        <v>7.4999999999999997E-3</v>
      </c>
      <c r="I5894">
        <v>6.7999999999999996E-3</v>
      </c>
      <c r="J5894">
        <v>7.4999999999999997E-3</v>
      </c>
      <c r="K5894">
        <v>7.4999999999999997E-3</v>
      </c>
      <c r="L5894">
        <v>6.7999999999999996E-3</v>
      </c>
    </row>
    <row r="5895" spans="1:12" x14ac:dyDescent="0.45">
      <c r="A5895" t="s">
        <v>2036</v>
      </c>
      <c r="B5895">
        <v>2021</v>
      </c>
      <c r="C5895" t="s">
        <v>2008</v>
      </c>
      <c r="D5895">
        <v>0.2208</v>
      </c>
      <c r="E5895">
        <v>0.20250000000000001</v>
      </c>
      <c r="F5895">
        <v>0.2</v>
      </c>
      <c r="G5895">
        <v>0.2087</v>
      </c>
      <c r="H5895">
        <v>0.18720000000000001</v>
      </c>
      <c r="I5895">
        <v>0.19089999999999999</v>
      </c>
      <c r="J5895">
        <v>0.2208</v>
      </c>
      <c r="K5895">
        <v>0.18340000000000001</v>
      </c>
      <c r="L5895">
        <v>0.17519999999999999</v>
      </c>
    </row>
    <row r="5896" spans="1:12" x14ac:dyDescent="0.45">
      <c r="A5896" t="s">
        <v>2037</v>
      </c>
      <c r="B5896">
        <v>2021</v>
      </c>
      <c r="C5896" t="s">
        <v>2007</v>
      </c>
      <c r="D5896">
        <v>3.7600000000000001E-2</v>
      </c>
      <c r="E5896">
        <v>3.7600000000000001E-2</v>
      </c>
      <c r="F5896">
        <v>2.64E-2</v>
      </c>
      <c r="G5896">
        <v>3.6900000000000002E-2</v>
      </c>
      <c r="H5896">
        <v>2.64E-2</v>
      </c>
      <c r="I5896">
        <v>2.64E-2</v>
      </c>
      <c r="J5896">
        <v>3.7600000000000001E-2</v>
      </c>
      <c r="K5896">
        <v>2.64E-2</v>
      </c>
      <c r="L5896">
        <v>2.64E-2</v>
      </c>
    </row>
    <row r="5897" spans="1:12" x14ac:dyDescent="0.45">
      <c r="A5897" t="s">
        <v>2037</v>
      </c>
      <c r="B5897">
        <v>2021</v>
      </c>
      <c r="C5897" t="s">
        <v>2005</v>
      </c>
      <c r="D5897">
        <v>1.2347999999999999</v>
      </c>
      <c r="E5897">
        <v>1.2025999999999999</v>
      </c>
      <c r="F5897">
        <v>1.1359999999999999</v>
      </c>
      <c r="G5897">
        <v>1.1727000000000001</v>
      </c>
      <c r="H5897">
        <v>1.1134999999999999</v>
      </c>
      <c r="I5897">
        <v>1.0882000000000001</v>
      </c>
      <c r="J5897">
        <v>1.2347999999999999</v>
      </c>
      <c r="K5897">
        <v>1.1069</v>
      </c>
      <c r="L5897">
        <v>1.0604</v>
      </c>
    </row>
    <row r="5898" spans="1:12" x14ac:dyDescent="0.45">
      <c r="A5898" t="s">
        <v>2037</v>
      </c>
      <c r="B5898">
        <v>2021</v>
      </c>
      <c r="C5898" t="s">
        <v>2006</v>
      </c>
      <c r="D5898">
        <v>0.26329999999999998</v>
      </c>
      <c r="E5898">
        <v>0.26329999999999998</v>
      </c>
      <c r="F5898">
        <v>0.2545</v>
      </c>
      <c r="G5898">
        <v>0.25009999999999999</v>
      </c>
      <c r="H5898">
        <v>0.2545</v>
      </c>
      <c r="I5898">
        <v>0.24340000000000001</v>
      </c>
      <c r="J5898">
        <v>0.26329999999999998</v>
      </c>
      <c r="K5898">
        <v>0.2545</v>
      </c>
      <c r="L5898">
        <v>0.24340000000000001</v>
      </c>
    </row>
    <row r="5899" spans="1:12" x14ac:dyDescent="0.45">
      <c r="A5899" t="s">
        <v>2037</v>
      </c>
      <c r="B5899">
        <v>2021</v>
      </c>
      <c r="C5899" t="s">
        <v>2009</v>
      </c>
      <c r="D5899">
        <v>0.46439999999999998</v>
      </c>
      <c r="E5899">
        <v>0.46439999999999998</v>
      </c>
      <c r="F5899">
        <v>0.46439999999999998</v>
      </c>
      <c r="G5899">
        <v>0.4456</v>
      </c>
      <c r="H5899">
        <v>0.46439999999999998</v>
      </c>
      <c r="I5899">
        <v>0.4456</v>
      </c>
      <c r="J5899">
        <v>0.46439999999999998</v>
      </c>
      <c r="K5899">
        <v>0.46439999999999998</v>
      </c>
      <c r="L5899">
        <v>0.4456</v>
      </c>
    </row>
    <row r="5900" spans="1:12" x14ac:dyDescent="0.45">
      <c r="A5900" t="s">
        <v>2037</v>
      </c>
      <c r="B5900">
        <v>2021</v>
      </c>
      <c r="C5900" t="s">
        <v>2010</v>
      </c>
      <c r="D5900">
        <v>6.7900000000000002E-2</v>
      </c>
      <c r="E5900">
        <v>6.7900000000000002E-2</v>
      </c>
      <c r="F5900">
        <v>2.5600000000000001E-2</v>
      </c>
      <c r="G5900">
        <v>6.1100000000000002E-2</v>
      </c>
      <c r="H5900">
        <v>2.5600000000000001E-2</v>
      </c>
      <c r="I5900">
        <v>2.5000000000000001E-2</v>
      </c>
      <c r="J5900">
        <v>6.7900000000000002E-2</v>
      </c>
      <c r="K5900">
        <v>2.5600000000000001E-2</v>
      </c>
      <c r="L5900">
        <v>2.5000000000000001E-2</v>
      </c>
    </row>
    <row r="5901" spans="1:12" x14ac:dyDescent="0.45">
      <c r="A5901" t="s">
        <v>2037</v>
      </c>
      <c r="B5901">
        <v>2021</v>
      </c>
      <c r="C5901" t="s">
        <v>2008</v>
      </c>
      <c r="D5901">
        <v>0.38819999999999999</v>
      </c>
      <c r="E5901">
        <v>0.35610000000000003</v>
      </c>
      <c r="F5901">
        <v>0.35170000000000001</v>
      </c>
      <c r="G5901">
        <v>0.36699999999999999</v>
      </c>
      <c r="H5901">
        <v>0.32919999999999999</v>
      </c>
      <c r="I5901">
        <v>0.33579999999999999</v>
      </c>
      <c r="J5901">
        <v>0.38819999999999999</v>
      </c>
      <c r="K5901">
        <v>0.3226</v>
      </c>
      <c r="L5901">
        <v>0.308</v>
      </c>
    </row>
    <row r="5902" spans="1:12" x14ac:dyDescent="0.45">
      <c r="A5902" t="s">
        <v>2037</v>
      </c>
      <c r="B5902">
        <v>2021</v>
      </c>
      <c r="C5902" t="s">
        <v>2011</v>
      </c>
      <c r="D5902">
        <v>1.3299999999999999E-2</v>
      </c>
      <c r="E5902">
        <v>1.3299999999999999E-2</v>
      </c>
      <c r="F5902">
        <v>1.3299999999999999E-2</v>
      </c>
      <c r="G5902">
        <v>1.1900000000000001E-2</v>
      </c>
      <c r="H5902">
        <v>1.3299999999999999E-2</v>
      </c>
      <c r="I5902">
        <v>1.1900000000000001E-2</v>
      </c>
      <c r="J5902">
        <v>1.3299999999999999E-2</v>
      </c>
      <c r="K5902">
        <v>1.3299999999999999E-2</v>
      </c>
      <c r="L5902">
        <v>1.1900000000000001E-2</v>
      </c>
    </row>
    <row r="5903" spans="1:12" x14ac:dyDescent="0.45">
      <c r="A5903" t="s">
        <v>2038</v>
      </c>
      <c r="B5903">
        <v>2021</v>
      </c>
      <c r="C5903" t="s">
        <v>2008</v>
      </c>
      <c r="D5903">
        <v>0.76</v>
      </c>
      <c r="E5903">
        <v>0.69699999999999995</v>
      </c>
      <c r="F5903">
        <v>0.68840000000000001</v>
      </c>
      <c r="G5903">
        <v>0.71840000000000004</v>
      </c>
      <c r="H5903">
        <v>0.64439999999999997</v>
      </c>
      <c r="I5903">
        <v>0.6573</v>
      </c>
      <c r="J5903">
        <v>0.76</v>
      </c>
      <c r="K5903">
        <v>0.63139999999999996</v>
      </c>
      <c r="L5903">
        <v>0.60299999999999998</v>
      </c>
    </row>
    <row r="5904" spans="1:12" x14ac:dyDescent="0.45">
      <c r="A5904" t="s">
        <v>2038</v>
      </c>
      <c r="B5904">
        <v>2021</v>
      </c>
      <c r="C5904" t="s">
        <v>2005</v>
      </c>
      <c r="D5904">
        <v>2.1349</v>
      </c>
      <c r="E5904">
        <v>2.0720000000000001</v>
      </c>
      <c r="F5904">
        <v>1.9471000000000001</v>
      </c>
      <c r="G5904">
        <v>2.0249000000000001</v>
      </c>
      <c r="H5904">
        <v>1.9031</v>
      </c>
      <c r="I5904">
        <v>1.8636999999999999</v>
      </c>
      <c r="J5904">
        <v>2.1349</v>
      </c>
      <c r="K5904">
        <v>1.8902000000000001</v>
      </c>
      <c r="L5904">
        <v>1.8093999999999999</v>
      </c>
    </row>
    <row r="5905" spans="1:12" x14ac:dyDescent="0.45">
      <c r="A5905" t="s">
        <v>2038</v>
      </c>
      <c r="B5905">
        <v>2021</v>
      </c>
      <c r="C5905" t="s">
        <v>2010</v>
      </c>
      <c r="D5905">
        <v>0.13289999999999999</v>
      </c>
      <c r="E5905">
        <v>0.13289999999999999</v>
      </c>
      <c r="F5905">
        <v>5.0200000000000002E-2</v>
      </c>
      <c r="G5905">
        <v>0.1196</v>
      </c>
      <c r="H5905">
        <v>5.0200000000000002E-2</v>
      </c>
      <c r="I5905">
        <v>4.8899999999999999E-2</v>
      </c>
      <c r="J5905">
        <v>0.13289999999999999</v>
      </c>
      <c r="K5905">
        <v>5.0200000000000002E-2</v>
      </c>
      <c r="L5905">
        <v>4.8899999999999999E-2</v>
      </c>
    </row>
    <row r="5906" spans="1:12" x14ac:dyDescent="0.45">
      <c r="A5906" t="s">
        <v>2038</v>
      </c>
      <c r="B5906">
        <v>2021</v>
      </c>
      <c r="C5906" t="s">
        <v>2006</v>
      </c>
      <c r="D5906">
        <v>0.3967</v>
      </c>
      <c r="E5906">
        <v>0.3967</v>
      </c>
      <c r="F5906">
        <v>0.3851</v>
      </c>
      <c r="G5906">
        <v>0.37609999999999999</v>
      </c>
      <c r="H5906">
        <v>0.3851</v>
      </c>
      <c r="I5906">
        <v>0.36720000000000003</v>
      </c>
      <c r="J5906">
        <v>0.3967</v>
      </c>
      <c r="K5906">
        <v>0.3851</v>
      </c>
      <c r="L5906">
        <v>0.36720000000000003</v>
      </c>
    </row>
    <row r="5907" spans="1:12" x14ac:dyDescent="0.45">
      <c r="A5907" t="s">
        <v>2038</v>
      </c>
      <c r="B5907">
        <v>2021</v>
      </c>
      <c r="C5907" t="s">
        <v>2009</v>
      </c>
      <c r="D5907">
        <v>0.74580000000000002</v>
      </c>
      <c r="E5907">
        <v>0.74580000000000002</v>
      </c>
      <c r="F5907">
        <v>0.74580000000000002</v>
      </c>
      <c r="G5907">
        <v>0.71519999999999995</v>
      </c>
      <c r="H5907">
        <v>0.74580000000000002</v>
      </c>
      <c r="I5907">
        <v>0.71519999999999995</v>
      </c>
      <c r="J5907">
        <v>0.74580000000000002</v>
      </c>
      <c r="K5907">
        <v>0.74580000000000002</v>
      </c>
      <c r="L5907">
        <v>0.71519999999999995</v>
      </c>
    </row>
    <row r="5908" spans="1:12" x14ac:dyDescent="0.45">
      <c r="A5908" t="s">
        <v>2038</v>
      </c>
      <c r="B5908">
        <v>2021</v>
      </c>
      <c r="C5908" t="s">
        <v>2007</v>
      </c>
      <c r="D5908">
        <v>7.3599999999999999E-2</v>
      </c>
      <c r="E5908">
        <v>7.3599999999999999E-2</v>
      </c>
      <c r="F5908">
        <v>5.1799999999999999E-2</v>
      </c>
      <c r="G5908">
        <v>7.22E-2</v>
      </c>
      <c r="H5908">
        <v>5.1799999999999999E-2</v>
      </c>
      <c r="I5908">
        <v>5.1799999999999999E-2</v>
      </c>
      <c r="J5908">
        <v>7.3599999999999999E-2</v>
      </c>
      <c r="K5908">
        <v>5.1799999999999999E-2</v>
      </c>
      <c r="L5908">
        <v>5.1799999999999999E-2</v>
      </c>
    </row>
    <row r="5909" spans="1:12" x14ac:dyDescent="0.45">
      <c r="A5909" t="s">
        <v>2038</v>
      </c>
      <c r="B5909">
        <v>2021</v>
      </c>
      <c r="C5909" t="s">
        <v>2011</v>
      </c>
      <c r="D5909">
        <v>2.5899999999999999E-2</v>
      </c>
      <c r="E5909">
        <v>2.5899999999999999E-2</v>
      </c>
      <c r="F5909">
        <v>2.5899999999999999E-2</v>
      </c>
      <c r="G5909">
        <v>2.3300000000000001E-2</v>
      </c>
      <c r="H5909">
        <v>2.5899999999999999E-2</v>
      </c>
      <c r="I5909">
        <v>2.3300000000000001E-2</v>
      </c>
      <c r="J5909">
        <v>2.5899999999999999E-2</v>
      </c>
      <c r="K5909">
        <v>2.5899999999999999E-2</v>
      </c>
      <c r="L5909">
        <v>2.3300000000000001E-2</v>
      </c>
    </row>
    <row r="5910" spans="1:12" x14ac:dyDescent="0.45">
      <c r="A5910" t="s">
        <v>2039</v>
      </c>
      <c r="B5910">
        <v>2021</v>
      </c>
      <c r="C5910" t="s">
        <v>2008</v>
      </c>
      <c r="D5910">
        <v>0.33069999999999999</v>
      </c>
      <c r="E5910">
        <v>0.30330000000000001</v>
      </c>
      <c r="F5910">
        <v>0.29959999999999998</v>
      </c>
      <c r="G5910">
        <v>0.31259999999999999</v>
      </c>
      <c r="H5910">
        <v>0.28039999999999998</v>
      </c>
      <c r="I5910">
        <v>0.28610000000000002</v>
      </c>
      <c r="J5910">
        <v>0.33069999999999999</v>
      </c>
      <c r="K5910">
        <v>0.27479999999999999</v>
      </c>
      <c r="L5910">
        <v>0.26240000000000002</v>
      </c>
    </row>
    <row r="5911" spans="1:12" x14ac:dyDescent="0.45">
      <c r="A5911" t="s">
        <v>2039</v>
      </c>
      <c r="B5911">
        <v>2021</v>
      </c>
      <c r="C5911" t="s">
        <v>2010</v>
      </c>
      <c r="D5911">
        <v>5.7799999999999997E-2</v>
      </c>
      <c r="E5911">
        <v>5.7799999999999997E-2</v>
      </c>
      <c r="F5911">
        <v>2.18E-2</v>
      </c>
      <c r="G5911">
        <v>5.21E-2</v>
      </c>
      <c r="H5911">
        <v>2.18E-2</v>
      </c>
      <c r="I5911">
        <v>2.1299999999999999E-2</v>
      </c>
      <c r="J5911">
        <v>5.7799999999999997E-2</v>
      </c>
      <c r="K5911">
        <v>2.18E-2</v>
      </c>
      <c r="L5911">
        <v>2.1299999999999999E-2</v>
      </c>
    </row>
    <row r="5912" spans="1:12" x14ac:dyDescent="0.45">
      <c r="A5912" t="s">
        <v>2039</v>
      </c>
      <c r="B5912">
        <v>2021</v>
      </c>
      <c r="C5912" t="s">
        <v>2009</v>
      </c>
      <c r="D5912">
        <v>0.3135</v>
      </c>
      <c r="E5912">
        <v>0.3135</v>
      </c>
      <c r="F5912">
        <v>0.3135</v>
      </c>
      <c r="G5912">
        <v>0.30120000000000002</v>
      </c>
      <c r="H5912">
        <v>0.3135</v>
      </c>
      <c r="I5912">
        <v>0.30120000000000002</v>
      </c>
      <c r="J5912">
        <v>0.3135</v>
      </c>
      <c r="K5912">
        <v>0.3135</v>
      </c>
      <c r="L5912">
        <v>0.30120000000000002</v>
      </c>
    </row>
    <row r="5913" spans="1:12" x14ac:dyDescent="0.45">
      <c r="A5913" t="s">
        <v>2039</v>
      </c>
      <c r="B5913">
        <v>2021</v>
      </c>
      <c r="C5913" t="s">
        <v>2011</v>
      </c>
      <c r="D5913">
        <v>1.1299999999999999E-2</v>
      </c>
      <c r="E5913">
        <v>1.1299999999999999E-2</v>
      </c>
      <c r="F5913">
        <v>1.1299999999999999E-2</v>
      </c>
      <c r="G5913">
        <v>1.0200000000000001E-2</v>
      </c>
      <c r="H5913">
        <v>1.1299999999999999E-2</v>
      </c>
      <c r="I5913">
        <v>1.0200000000000001E-2</v>
      </c>
      <c r="J5913">
        <v>1.1299999999999999E-2</v>
      </c>
      <c r="K5913">
        <v>1.1299999999999999E-2</v>
      </c>
      <c r="L5913">
        <v>1.0200000000000001E-2</v>
      </c>
    </row>
    <row r="5914" spans="1:12" x14ac:dyDescent="0.45">
      <c r="A5914" t="s">
        <v>2039</v>
      </c>
      <c r="B5914">
        <v>2021</v>
      </c>
      <c r="C5914" t="s">
        <v>2007</v>
      </c>
      <c r="D5914">
        <v>3.2000000000000001E-2</v>
      </c>
      <c r="E5914">
        <v>3.2000000000000001E-2</v>
      </c>
      <c r="F5914">
        <v>2.2499999999999999E-2</v>
      </c>
      <c r="G5914">
        <v>3.1399999999999997E-2</v>
      </c>
      <c r="H5914">
        <v>2.2499999999999999E-2</v>
      </c>
      <c r="I5914">
        <v>2.2499999999999999E-2</v>
      </c>
      <c r="J5914">
        <v>3.2000000000000001E-2</v>
      </c>
      <c r="K5914">
        <v>2.2499999999999999E-2</v>
      </c>
      <c r="L5914">
        <v>2.2499999999999999E-2</v>
      </c>
    </row>
    <row r="5915" spans="1:12" x14ac:dyDescent="0.45">
      <c r="A5915" t="s">
        <v>2039</v>
      </c>
      <c r="B5915">
        <v>2021</v>
      </c>
      <c r="C5915" t="s">
        <v>2006</v>
      </c>
      <c r="D5915">
        <v>0.19359999999999999</v>
      </c>
      <c r="E5915">
        <v>0.19359999999999999</v>
      </c>
      <c r="F5915">
        <v>0.18759999999999999</v>
      </c>
      <c r="G5915">
        <v>0.1837</v>
      </c>
      <c r="H5915">
        <v>0.18759999999999999</v>
      </c>
      <c r="I5915">
        <v>0.17910000000000001</v>
      </c>
      <c r="J5915">
        <v>0.19359999999999999</v>
      </c>
      <c r="K5915">
        <v>0.18759999999999999</v>
      </c>
      <c r="L5915">
        <v>0.17910000000000001</v>
      </c>
    </row>
    <row r="5916" spans="1:12" x14ac:dyDescent="0.45">
      <c r="A5916" t="s">
        <v>2039</v>
      </c>
      <c r="B5916">
        <v>2021</v>
      </c>
      <c r="C5916" t="s">
        <v>2005</v>
      </c>
      <c r="D5916">
        <v>0.93899999999999995</v>
      </c>
      <c r="E5916">
        <v>0.91159999999999997</v>
      </c>
      <c r="F5916">
        <v>0.85629999999999995</v>
      </c>
      <c r="G5916">
        <v>0.89129999999999998</v>
      </c>
      <c r="H5916">
        <v>0.83709999999999996</v>
      </c>
      <c r="I5916">
        <v>0.82030000000000003</v>
      </c>
      <c r="J5916">
        <v>0.93899999999999995</v>
      </c>
      <c r="K5916">
        <v>0.83150000000000002</v>
      </c>
      <c r="L5916">
        <v>0.79669999999999996</v>
      </c>
    </row>
    <row r="5917" spans="1:12" x14ac:dyDescent="0.45">
      <c r="A5917" t="s">
        <v>2040</v>
      </c>
      <c r="B5917">
        <v>2021</v>
      </c>
      <c r="C5917" t="s">
        <v>2011</v>
      </c>
      <c r="D5917">
        <v>6.9699999999999998E-2</v>
      </c>
      <c r="E5917">
        <v>6.9699999999999998E-2</v>
      </c>
      <c r="F5917">
        <v>6.9699999999999998E-2</v>
      </c>
      <c r="G5917">
        <v>6.2799999999999995E-2</v>
      </c>
      <c r="H5917">
        <v>6.9699999999999998E-2</v>
      </c>
      <c r="I5917">
        <v>6.2799999999999995E-2</v>
      </c>
      <c r="J5917">
        <v>6.9699999999999998E-2</v>
      </c>
      <c r="K5917">
        <v>6.9699999999999998E-2</v>
      </c>
      <c r="L5917">
        <v>6.2799999999999995E-2</v>
      </c>
    </row>
    <row r="5918" spans="1:12" x14ac:dyDescent="0.45">
      <c r="A5918" t="s">
        <v>2040</v>
      </c>
      <c r="B5918">
        <v>2021</v>
      </c>
      <c r="C5918" t="s">
        <v>2006</v>
      </c>
      <c r="D5918">
        <v>1.1125</v>
      </c>
      <c r="E5918">
        <v>1.1125</v>
      </c>
      <c r="F5918">
        <v>1.0790999999999999</v>
      </c>
      <c r="G5918">
        <v>1.0550999999999999</v>
      </c>
      <c r="H5918">
        <v>1.0790999999999999</v>
      </c>
      <c r="I5918">
        <v>1.0295000000000001</v>
      </c>
      <c r="J5918">
        <v>1.1125</v>
      </c>
      <c r="K5918">
        <v>1.0790999999999999</v>
      </c>
      <c r="L5918">
        <v>1.0295000000000001</v>
      </c>
    </row>
    <row r="5919" spans="1:12" x14ac:dyDescent="0.45">
      <c r="A5919" t="s">
        <v>2040</v>
      </c>
      <c r="B5919">
        <v>2021</v>
      </c>
      <c r="C5919" t="s">
        <v>2010</v>
      </c>
      <c r="D5919">
        <v>0.3574</v>
      </c>
      <c r="E5919">
        <v>0.3574</v>
      </c>
      <c r="F5919">
        <v>0.13489999999999999</v>
      </c>
      <c r="G5919">
        <v>0.3216</v>
      </c>
      <c r="H5919">
        <v>0.13489999999999999</v>
      </c>
      <c r="I5919">
        <v>0.1313</v>
      </c>
      <c r="J5919">
        <v>0.3574</v>
      </c>
      <c r="K5919">
        <v>0.13489999999999999</v>
      </c>
      <c r="L5919">
        <v>0.1313</v>
      </c>
    </row>
    <row r="5920" spans="1:12" x14ac:dyDescent="0.45">
      <c r="A5920" t="s">
        <v>2040</v>
      </c>
      <c r="B5920">
        <v>2021</v>
      </c>
      <c r="C5920" t="s">
        <v>2008</v>
      </c>
      <c r="D5920">
        <v>2.0430999999999999</v>
      </c>
      <c r="E5920">
        <v>1.8736999999999999</v>
      </c>
      <c r="F5920">
        <v>1.8506</v>
      </c>
      <c r="G5920">
        <v>1.9313</v>
      </c>
      <c r="H5920">
        <v>1.7323</v>
      </c>
      <c r="I5920">
        <v>1.7669999999999999</v>
      </c>
      <c r="J5920">
        <v>2.0430999999999999</v>
      </c>
      <c r="K5920">
        <v>1.6975</v>
      </c>
      <c r="L5920">
        <v>1.6211</v>
      </c>
    </row>
    <row r="5921" spans="1:12" x14ac:dyDescent="0.45">
      <c r="A5921" t="s">
        <v>2040</v>
      </c>
      <c r="B5921">
        <v>2021</v>
      </c>
      <c r="C5921" t="s">
        <v>2009</v>
      </c>
      <c r="D5921">
        <v>1.8425</v>
      </c>
      <c r="E5921">
        <v>1.8425</v>
      </c>
      <c r="F5921">
        <v>1.8425</v>
      </c>
      <c r="G5921">
        <v>1.7698</v>
      </c>
      <c r="H5921">
        <v>1.8425</v>
      </c>
      <c r="I5921">
        <v>1.7698</v>
      </c>
      <c r="J5921">
        <v>1.8425</v>
      </c>
      <c r="K5921">
        <v>1.8425</v>
      </c>
      <c r="L5921">
        <v>1.7698</v>
      </c>
    </row>
    <row r="5922" spans="1:12" x14ac:dyDescent="0.45">
      <c r="A5922" t="s">
        <v>2040</v>
      </c>
      <c r="B5922">
        <v>2021</v>
      </c>
      <c r="C5922" t="s">
        <v>2007</v>
      </c>
      <c r="D5922">
        <v>0.19789999999999999</v>
      </c>
      <c r="E5922">
        <v>0.19789999999999999</v>
      </c>
      <c r="F5922">
        <v>0.13919999999999999</v>
      </c>
      <c r="G5922">
        <v>0.19409999999999999</v>
      </c>
      <c r="H5922">
        <v>0.13919999999999999</v>
      </c>
      <c r="I5922">
        <v>0.13919999999999999</v>
      </c>
      <c r="J5922">
        <v>0.19789999999999999</v>
      </c>
      <c r="K5922">
        <v>0.13919999999999999</v>
      </c>
      <c r="L5922">
        <v>0.13919999999999999</v>
      </c>
    </row>
    <row r="5923" spans="1:12" x14ac:dyDescent="0.45">
      <c r="A5923" t="s">
        <v>2040</v>
      </c>
      <c r="B5923">
        <v>2021</v>
      </c>
      <c r="C5923" t="s">
        <v>2005</v>
      </c>
      <c r="D5923">
        <v>5.6230000000000002</v>
      </c>
      <c r="E5923">
        <v>5.4537000000000004</v>
      </c>
      <c r="F5923">
        <v>5.1159999999999997</v>
      </c>
      <c r="G5923">
        <v>5.3346999999999998</v>
      </c>
      <c r="H5923">
        <v>4.9977</v>
      </c>
      <c r="I5923">
        <v>4.8997000000000002</v>
      </c>
      <c r="J5923">
        <v>5.6230000000000002</v>
      </c>
      <c r="K5923">
        <v>4.9627999999999997</v>
      </c>
      <c r="L5923">
        <v>4.7537000000000003</v>
      </c>
    </row>
    <row r="5924" spans="1:12" x14ac:dyDescent="0.45">
      <c r="A5924" t="s">
        <v>2041</v>
      </c>
      <c r="B5924">
        <v>2021</v>
      </c>
      <c r="C5924" t="s">
        <v>2006</v>
      </c>
      <c r="D5924">
        <v>0.33929999999999999</v>
      </c>
      <c r="E5924">
        <v>0.33929999999999999</v>
      </c>
      <c r="F5924">
        <v>0.32740000000000002</v>
      </c>
      <c r="G5924">
        <v>0.32250000000000001</v>
      </c>
      <c r="H5924">
        <v>0.32740000000000002</v>
      </c>
      <c r="I5924">
        <v>0.31340000000000001</v>
      </c>
      <c r="J5924">
        <v>0.33929999999999999</v>
      </c>
      <c r="K5924">
        <v>0.32740000000000002</v>
      </c>
      <c r="L5924">
        <v>0.31340000000000001</v>
      </c>
    </row>
    <row r="5925" spans="1:12" x14ac:dyDescent="0.45">
      <c r="A5925" t="s">
        <v>2041</v>
      </c>
      <c r="B5925">
        <v>2021</v>
      </c>
      <c r="C5925" t="s">
        <v>2009</v>
      </c>
      <c r="D5925">
        <v>0.48080000000000001</v>
      </c>
      <c r="E5925">
        <v>0.48080000000000001</v>
      </c>
      <c r="F5925">
        <v>0.48080000000000001</v>
      </c>
      <c r="G5925">
        <v>0.46139999999999998</v>
      </c>
      <c r="H5925">
        <v>0.48080000000000001</v>
      </c>
      <c r="I5925">
        <v>0.46139999999999998</v>
      </c>
      <c r="J5925">
        <v>0.48080000000000001</v>
      </c>
      <c r="K5925">
        <v>0.48080000000000001</v>
      </c>
      <c r="L5925">
        <v>0.46139999999999998</v>
      </c>
    </row>
    <row r="5926" spans="1:12" x14ac:dyDescent="0.45">
      <c r="A5926" t="s">
        <v>2041</v>
      </c>
      <c r="B5926">
        <v>2021</v>
      </c>
      <c r="C5926" t="s">
        <v>2005</v>
      </c>
      <c r="D5926">
        <v>1.4073</v>
      </c>
      <c r="E5926">
        <v>1.37</v>
      </c>
      <c r="F5926">
        <v>1.2911999999999999</v>
      </c>
      <c r="G5926">
        <v>1.3362000000000001</v>
      </c>
      <c r="H5926">
        <v>1.2652000000000001</v>
      </c>
      <c r="I5926">
        <v>1.2371000000000001</v>
      </c>
      <c r="J5926">
        <v>1.4073</v>
      </c>
      <c r="K5926">
        <v>1.2575000000000001</v>
      </c>
      <c r="L5926">
        <v>1.2050000000000001</v>
      </c>
    </row>
    <row r="5927" spans="1:12" x14ac:dyDescent="0.45">
      <c r="A5927" t="s">
        <v>2041</v>
      </c>
      <c r="B5927">
        <v>2021</v>
      </c>
      <c r="C5927" t="s">
        <v>2007</v>
      </c>
      <c r="D5927">
        <v>4.36E-2</v>
      </c>
      <c r="E5927">
        <v>4.36E-2</v>
      </c>
      <c r="F5927">
        <v>3.0599999999999999E-2</v>
      </c>
      <c r="G5927">
        <v>4.2700000000000002E-2</v>
      </c>
      <c r="H5927">
        <v>3.0599999999999999E-2</v>
      </c>
      <c r="I5927">
        <v>3.0599999999999999E-2</v>
      </c>
      <c r="J5927">
        <v>4.36E-2</v>
      </c>
      <c r="K5927">
        <v>3.0599999999999999E-2</v>
      </c>
      <c r="L5927">
        <v>3.0599999999999999E-2</v>
      </c>
    </row>
    <row r="5928" spans="1:12" x14ac:dyDescent="0.45">
      <c r="A5928" t="s">
        <v>2041</v>
      </c>
      <c r="B5928">
        <v>2021</v>
      </c>
      <c r="C5928" t="s">
        <v>2010</v>
      </c>
      <c r="D5928">
        <v>7.8600000000000003E-2</v>
      </c>
      <c r="E5928">
        <v>7.8600000000000003E-2</v>
      </c>
      <c r="F5928">
        <v>2.9700000000000001E-2</v>
      </c>
      <c r="G5928">
        <v>7.0800000000000002E-2</v>
      </c>
      <c r="H5928">
        <v>2.9700000000000001E-2</v>
      </c>
      <c r="I5928">
        <v>2.8899999999999999E-2</v>
      </c>
      <c r="J5928">
        <v>7.8600000000000003E-2</v>
      </c>
      <c r="K5928">
        <v>2.9700000000000001E-2</v>
      </c>
      <c r="L5928">
        <v>2.8899999999999999E-2</v>
      </c>
    </row>
    <row r="5929" spans="1:12" x14ac:dyDescent="0.45">
      <c r="A5929" t="s">
        <v>2041</v>
      </c>
      <c r="B5929">
        <v>2021</v>
      </c>
      <c r="C5929" t="s">
        <v>2008</v>
      </c>
      <c r="D5929">
        <v>0.4496</v>
      </c>
      <c r="E5929">
        <v>0.41239999999999999</v>
      </c>
      <c r="F5929">
        <v>0.4073</v>
      </c>
      <c r="G5929">
        <v>0.42499999999999999</v>
      </c>
      <c r="H5929">
        <v>0.38119999999999998</v>
      </c>
      <c r="I5929">
        <v>0.38890000000000002</v>
      </c>
      <c r="J5929">
        <v>0.4496</v>
      </c>
      <c r="K5929">
        <v>0.37359999999999999</v>
      </c>
      <c r="L5929">
        <v>0.35680000000000001</v>
      </c>
    </row>
    <row r="5930" spans="1:12" x14ac:dyDescent="0.45">
      <c r="A5930" t="s">
        <v>2041</v>
      </c>
      <c r="B5930">
        <v>2021</v>
      </c>
      <c r="C5930" t="s">
        <v>2011</v>
      </c>
      <c r="D5930">
        <v>1.5299999999999999E-2</v>
      </c>
      <c r="E5930">
        <v>1.5299999999999999E-2</v>
      </c>
      <c r="F5930">
        <v>1.5299999999999999E-2</v>
      </c>
      <c r="G5930">
        <v>1.38E-2</v>
      </c>
      <c r="H5930">
        <v>1.5299999999999999E-2</v>
      </c>
      <c r="I5930">
        <v>1.38E-2</v>
      </c>
      <c r="J5930">
        <v>1.5299999999999999E-2</v>
      </c>
      <c r="K5930">
        <v>1.5299999999999999E-2</v>
      </c>
      <c r="L5930">
        <v>1.38E-2</v>
      </c>
    </row>
    <row r="5931" spans="1:12" x14ac:dyDescent="0.45">
      <c r="A5931" t="s">
        <v>2042</v>
      </c>
      <c r="B5931">
        <v>2021</v>
      </c>
      <c r="C5931" t="s">
        <v>2008</v>
      </c>
      <c r="D5931">
        <v>4.2255000000000003</v>
      </c>
      <c r="E5931">
        <v>3.8753000000000002</v>
      </c>
      <c r="F5931">
        <v>3.8273999999999999</v>
      </c>
      <c r="G5931">
        <v>3.9943</v>
      </c>
      <c r="H5931">
        <v>3.5827</v>
      </c>
      <c r="I5931">
        <v>3.6545999999999998</v>
      </c>
      <c r="J5931">
        <v>4.2255000000000003</v>
      </c>
      <c r="K5931">
        <v>3.5106999999999999</v>
      </c>
      <c r="L5931">
        <v>3.3527</v>
      </c>
    </row>
    <row r="5932" spans="1:12" x14ac:dyDescent="0.45">
      <c r="A5932" t="s">
        <v>2042</v>
      </c>
      <c r="B5932">
        <v>2021</v>
      </c>
      <c r="C5932" t="s">
        <v>2010</v>
      </c>
      <c r="D5932">
        <v>0.73909999999999998</v>
      </c>
      <c r="E5932">
        <v>0.73909999999999998</v>
      </c>
      <c r="F5932">
        <v>0.27910000000000001</v>
      </c>
      <c r="G5932">
        <v>0.66520000000000001</v>
      </c>
      <c r="H5932">
        <v>0.27910000000000001</v>
      </c>
      <c r="I5932">
        <v>0.27160000000000001</v>
      </c>
      <c r="J5932">
        <v>0.73909999999999998</v>
      </c>
      <c r="K5932">
        <v>0.27910000000000001</v>
      </c>
      <c r="L5932">
        <v>0.27160000000000001</v>
      </c>
    </row>
    <row r="5933" spans="1:12" x14ac:dyDescent="0.45">
      <c r="A5933" t="s">
        <v>2042</v>
      </c>
      <c r="B5933">
        <v>2021</v>
      </c>
      <c r="C5933" t="s">
        <v>2007</v>
      </c>
      <c r="D5933">
        <v>0.4093</v>
      </c>
      <c r="E5933">
        <v>0.4093</v>
      </c>
      <c r="F5933">
        <v>0.28789999999999999</v>
      </c>
      <c r="G5933">
        <v>0.40150000000000002</v>
      </c>
      <c r="H5933">
        <v>0.28789999999999999</v>
      </c>
      <c r="I5933">
        <v>0.28789999999999999</v>
      </c>
      <c r="J5933">
        <v>0.4093</v>
      </c>
      <c r="K5933">
        <v>0.28789999999999999</v>
      </c>
      <c r="L5933">
        <v>0.28789999999999999</v>
      </c>
    </row>
    <row r="5934" spans="1:12" x14ac:dyDescent="0.45">
      <c r="A5934" t="s">
        <v>2042</v>
      </c>
      <c r="B5934">
        <v>2021</v>
      </c>
      <c r="C5934" t="s">
        <v>2006</v>
      </c>
      <c r="D5934">
        <v>2.1272000000000002</v>
      </c>
      <c r="E5934">
        <v>2.1272000000000002</v>
      </c>
      <c r="F5934">
        <v>2.0663</v>
      </c>
      <c r="G5934">
        <v>2.0160999999999998</v>
      </c>
      <c r="H5934">
        <v>2.0663</v>
      </c>
      <c r="I5934">
        <v>1.9695</v>
      </c>
      <c r="J5934">
        <v>2.1272000000000002</v>
      </c>
      <c r="K5934">
        <v>2.0663</v>
      </c>
      <c r="L5934">
        <v>1.9695</v>
      </c>
    </row>
    <row r="5935" spans="1:12" x14ac:dyDescent="0.45">
      <c r="A5935" t="s">
        <v>2042</v>
      </c>
      <c r="B5935">
        <v>2021</v>
      </c>
      <c r="C5935" t="s">
        <v>2011</v>
      </c>
      <c r="D5935">
        <v>0.14419999999999999</v>
      </c>
      <c r="E5935">
        <v>0.14419999999999999</v>
      </c>
      <c r="F5935">
        <v>0.14419999999999999</v>
      </c>
      <c r="G5935">
        <v>0.1298</v>
      </c>
      <c r="H5935">
        <v>0.14419999999999999</v>
      </c>
      <c r="I5935">
        <v>0.1298</v>
      </c>
      <c r="J5935">
        <v>0.14419999999999999</v>
      </c>
      <c r="K5935">
        <v>0.14419999999999999</v>
      </c>
      <c r="L5935">
        <v>0.1298</v>
      </c>
    </row>
    <row r="5936" spans="1:12" x14ac:dyDescent="0.45">
      <c r="A5936" t="s">
        <v>2042</v>
      </c>
      <c r="B5936">
        <v>2021</v>
      </c>
      <c r="C5936" t="s">
        <v>2005</v>
      </c>
      <c r="D5936">
        <v>11.638</v>
      </c>
      <c r="E5936">
        <v>11.287800000000001</v>
      </c>
      <c r="F5936">
        <v>10.5975</v>
      </c>
      <c r="G5936">
        <v>11.043900000000001</v>
      </c>
      <c r="H5936">
        <v>10.3528</v>
      </c>
      <c r="I5936">
        <v>10.150499999999999</v>
      </c>
      <c r="J5936">
        <v>11.638</v>
      </c>
      <c r="K5936">
        <v>10.280799999999999</v>
      </c>
      <c r="L5936">
        <v>9.8485999999999994</v>
      </c>
    </row>
    <row r="5937" spans="1:12" x14ac:dyDescent="0.45">
      <c r="A5937" t="s">
        <v>2042</v>
      </c>
      <c r="B5937">
        <v>2021</v>
      </c>
      <c r="C5937" t="s">
        <v>2009</v>
      </c>
      <c r="D5937">
        <v>3.9927000000000001</v>
      </c>
      <c r="E5937">
        <v>3.9927000000000001</v>
      </c>
      <c r="F5937">
        <v>3.9927000000000001</v>
      </c>
      <c r="G5937">
        <v>3.8370000000000002</v>
      </c>
      <c r="H5937">
        <v>3.9927000000000001</v>
      </c>
      <c r="I5937">
        <v>3.8370000000000002</v>
      </c>
      <c r="J5937">
        <v>3.9927000000000001</v>
      </c>
      <c r="K5937">
        <v>3.9927000000000001</v>
      </c>
      <c r="L5937">
        <v>3.8370000000000002</v>
      </c>
    </row>
    <row r="5938" spans="1:12" x14ac:dyDescent="0.45">
      <c r="A5938" t="s">
        <v>2043</v>
      </c>
      <c r="B5938">
        <v>2021</v>
      </c>
      <c r="C5938" t="s">
        <v>2008</v>
      </c>
      <c r="D5938">
        <v>2.3346</v>
      </c>
      <c r="E5938">
        <v>2.1410999999999998</v>
      </c>
      <c r="F5938">
        <v>2.1147</v>
      </c>
      <c r="G5938">
        <v>2.2069000000000001</v>
      </c>
      <c r="H5938">
        <v>1.9795</v>
      </c>
      <c r="I5938">
        <v>2.0192000000000001</v>
      </c>
      <c r="J5938">
        <v>2.3346</v>
      </c>
      <c r="K5938">
        <v>1.9397</v>
      </c>
      <c r="L5938">
        <v>1.8524</v>
      </c>
    </row>
    <row r="5939" spans="1:12" x14ac:dyDescent="0.45">
      <c r="A5939" t="s">
        <v>2043</v>
      </c>
      <c r="B5939">
        <v>2021</v>
      </c>
      <c r="C5939" t="s">
        <v>2009</v>
      </c>
      <c r="D5939">
        <v>2.8024</v>
      </c>
      <c r="E5939">
        <v>2.8024</v>
      </c>
      <c r="F5939">
        <v>2.8024</v>
      </c>
      <c r="G5939">
        <v>2.6903999999999999</v>
      </c>
      <c r="H5939">
        <v>2.8024</v>
      </c>
      <c r="I5939">
        <v>2.6903999999999999</v>
      </c>
      <c r="J5939">
        <v>2.8024</v>
      </c>
      <c r="K5939">
        <v>2.8024</v>
      </c>
      <c r="L5939">
        <v>2.6903999999999999</v>
      </c>
    </row>
    <row r="5940" spans="1:12" x14ac:dyDescent="0.45">
      <c r="A5940" t="s">
        <v>2043</v>
      </c>
      <c r="B5940">
        <v>2021</v>
      </c>
      <c r="C5940" t="s">
        <v>2010</v>
      </c>
      <c r="D5940">
        <v>0.40839999999999999</v>
      </c>
      <c r="E5940">
        <v>0.40839999999999999</v>
      </c>
      <c r="F5940">
        <v>0.1542</v>
      </c>
      <c r="G5940">
        <v>0.36749999999999999</v>
      </c>
      <c r="H5940">
        <v>0.1542</v>
      </c>
      <c r="I5940">
        <v>0.15010000000000001</v>
      </c>
      <c r="J5940">
        <v>0.40839999999999999</v>
      </c>
      <c r="K5940">
        <v>0.1542</v>
      </c>
      <c r="L5940">
        <v>0.15010000000000001</v>
      </c>
    </row>
    <row r="5941" spans="1:12" x14ac:dyDescent="0.45">
      <c r="A5941" t="s">
        <v>2043</v>
      </c>
      <c r="B5941">
        <v>2021</v>
      </c>
      <c r="C5941" t="s">
        <v>2006</v>
      </c>
      <c r="D5941">
        <v>1.5198</v>
      </c>
      <c r="E5941">
        <v>1.5198</v>
      </c>
      <c r="F5941">
        <v>1.4698</v>
      </c>
      <c r="G5941">
        <v>1.4432</v>
      </c>
      <c r="H5941">
        <v>1.4698</v>
      </c>
      <c r="I5941">
        <v>1.4051</v>
      </c>
      <c r="J5941">
        <v>1.5198</v>
      </c>
      <c r="K5941">
        <v>1.4698</v>
      </c>
      <c r="L5941">
        <v>1.4051</v>
      </c>
    </row>
    <row r="5942" spans="1:12" x14ac:dyDescent="0.45">
      <c r="A5942" t="s">
        <v>2043</v>
      </c>
      <c r="B5942">
        <v>2021</v>
      </c>
      <c r="C5942" t="s">
        <v>2011</v>
      </c>
      <c r="D5942">
        <v>7.9699999999999993E-2</v>
      </c>
      <c r="E5942">
        <v>7.9699999999999993E-2</v>
      </c>
      <c r="F5942">
        <v>7.9699999999999993E-2</v>
      </c>
      <c r="G5942">
        <v>7.17E-2</v>
      </c>
      <c r="H5942">
        <v>7.9699999999999993E-2</v>
      </c>
      <c r="I5942">
        <v>7.17E-2</v>
      </c>
      <c r="J5942">
        <v>7.9699999999999993E-2</v>
      </c>
      <c r="K5942">
        <v>7.9699999999999993E-2</v>
      </c>
      <c r="L5942">
        <v>7.17E-2</v>
      </c>
    </row>
    <row r="5943" spans="1:12" x14ac:dyDescent="0.45">
      <c r="A5943" t="s">
        <v>2043</v>
      </c>
      <c r="B5943">
        <v>2021</v>
      </c>
      <c r="C5943" t="s">
        <v>2007</v>
      </c>
      <c r="D5943">
        <v>0.2261</v>
      </c>
      <c r="E5943">
        <v>0.2261</v>
      </c>
      <c r="F5943">
        <v>0.159</v>
      </c>
      <c r="G5943">
        <v>0.2218</v>
      </c>
      <c r="H5943">
        <v>0.159</v>
      </c>
      <c r="I5943">
        <v>0.159</v>
      </c>
      <c r="J5943">
        <v>0.2261</v>
      </c>
      <c r="K5943">
        <v>0.159</v>
      </c>
      <c r="L5943">
        <v>0.159</v>
      </c>
    </row>
    <row r="5944" spans="1:12" x14ac:dyDescent="0.45">
      <c r="A5944" t="s">
        <v>2043</v>
      </c>
      <c r="B5944">
        <v>2021</v>
      </c>
      <c r="C5944" t="s">
        <v>2005</v>
      </c>
      <c r="D5944">
        <v>7.3710000000000004</v>
      </c>
      <c r="E5944">
        <v>7.1775000000000002</v>
      </c>
      <c r="F5944">
        <v>6.7797999999999998</v>
      </c>
      <c r="G5944">
        <v>7.0015999999999998</v>
      </c>
      <c r="H5944">
        <v>6.6445999999999996</v>
      </c>
      <c r="I5944">
        <v>6.4954999999999998</v>
      </c>
      <c r="J5944">
        <v>7.3710000000000004</v>
      </c>
      <c r="K5944">
        <v>6.6048</v>
      </c>
      <c r="L5944">
        <v>6.3288000000000002</v>
      </c>
    </row>
    <row r="5945" spans="1:12" x14ac:dyDescent="0.45">
      <c r="A5945" t="s">
        <v>2044</v>
      </c>
      <c r="B5945">
        <v>2021</v>
      </c>
      <c r="C5945" t="s">
        <v>2007</v>
      </c>
      <c r="D5945">
        <v>1.3100000000000001E-2</v>
      </c>
      <c r="E5945">
        <v>1.3100000000000001E-2</v>
      </c>
      <c r="F5945">
        <v>9.1999999999999998E-3</v>
      </c>
      <c r="G5945">
        <v>1.2800000000000001E-2</v>
      </c>
      <c r="H5945">
        <v>9.1999999999999998E-3</v>
      </c>
      <c r="I5945">
        <v>9.1999999999999998E-3</v>
      </c>
      <c r="J5945">
        <v>1.3100000000000001E-2</v>
      </c>
      <c r="K5945">
        <v>9.1999999999999998E-3</v>
      </c>
      <c r="L5945">
        <v>9.1999999999999998E-3</v>
      </c>
    </row>
    <row r="5946" spans="1:12" x14ac:dyDescent="0.45">
      <c r="A5946" t="s">
        <v>2044</v>
      </c>
      <c r="B5946">
        <v>2021</v>
      </c>
      <c r="C5946" t="s">
        <v>2008</v>
      </c>
      <c r="D5946">
        <v>0.13519999999999999</v>
      </c>
      <c r="E5946">
        <v>0.124</v>
      </c>
      <c r="F5946">
        <v>0.1225</v>
      </c>
      <c r="G5946">
        <v>0.1278</v>
      </c>
      <c r="H5946">
        <v>0.11459999999999999</v>
      </c>
      <c r="I5946">
        <v>0.1169</v>
      </c>
      <c r="J5946">
        <v>0.13519999999999999</v>
      </c>
      <c r="K5946">
        <v>0.1123</v>
      </c>
      <c r="L5946">
        <v>0.10730000000000001</v>
      </c>
    </row>
    <row r="5947" spans="1:12" x14ac:dyDescent="0.45">
      <c r="A5947" t="s">
        <v>2044</v>
      </c>
      <c r="B5947">
        <v>2021</v>
      </c>
      <c r="C5947" t="s">
        <v>2009</v>
      </c>
      <c r="D5947">
        <v>0.1883</v>
      </c>
      <c r="E5947">
        <v>0.1883</v>
      </c>
      <c r="F5947">
        <v>0.1883</v>
      </c>
      <c r="G5947">
        <v>0.18079999999999999</v>
      </c>
      <c r="H5947">
        <v>0.1883</v>
      </c>
      <c r="I5947">
        <v>0.18079999999999999</v>
      </c>
      <c r="J5947">
        <v>0.1883</v>
      </c>
      <c r="K5947">
        <v>0.1883</v>
      </c>
      <c r="L5947">
        <v>0.18079999999999999</v>
      </c>
    </row>
    <row r="5948" spans="1:12" x14ac:dyDescent="0.45">
      <c r="A5948" t="s">
        <v>2044</v>
      </c>
      <c r="B5948">
        <v>2021</v>
      </c>
      <c r="C5948" t="s">
        <v>2011</v>
      </c>
      <c r="D5948">
        <v>4.5999999999999999E-3</v>
      </c>
      <c r="E5948">
        <v>4.5999999999999999E-3</v>
      </c>
      <c r="F5948">
        <v>4.5999999999999999E-3</v>
      </c>
      <c r="G5948">
        <v>4.1999999999999997E-3</v>
      </c>
      <c r="H5948">
        <v>4.5999999999999999E-3</v>
      </c>
      <c r="I5948">
        <v>4.1999999999999997E-3</v>
      </c>
      <c r="J5948">
        <v>4.5999999999999999E-3</v>
      </c>
      <c r="K5948">
        <v>4.5999999999999999E-3</v>
      </c>
      <c r="L5948">
        <v>4.1999999999999997E-3</v>
      </c>
    </row>
    <row r="5949" spans="1:12" x14ac:dyDescent="0.45">
      <c r="A5949" t="s">
        <v>2044</v>
      </c>
      <c r="B5949">
        <v>2021</v>
      </c>
      <c r="C5949" t="s">
        <v>2005</v>
      </c>
      <c r="D5949">
        <v>0.48070000000000002</v>
      </c>
      <c r="E5949">
        <v>0.46949999999999997</v>
      </c>
      <c r="F5949">
        <v>0.44519999999999998</v>
      </c>
      <c r="G5949">
        <v>0.45710000000000001</v>
      </c>
      <c r="H5949">
        <v>0.43730000000000002</v>
      </c>
      <c r="I5949">
        <v>0.42680000000000001</v>
      </c>
      <c r="J5949">
        <v>0.48070000000000002</v>
      </c>
      <c r="K5949">
        <v>0.435</v>
      </c>
      <c r="L5949">
        <v>0.41710000000000003</v>
      </c>
    </row>
    <row r="5950" spans="1:12" x14ac:dyDescent="0.45">
      <c r="A5950" t="s">
        <v>2044</v>
      </c>
      <c r="B5950">
        <v>2021</v>
      </c>
      <c r="C5950" t="s">
        <v>2006</v>
      </c>
      <c r="D5950">
        <v>0.1159</v>
      </c>
      <c r="E5950">
        <v>0.1159</v>
      </c>
      <c r="F5950">
        <v>0.11169999999999999</v>
      </c>
      <c r="G5950">
        <v>0.11020000000000001</v>
      </c>
      <c r="H5950">
        <v>0.11169999999999999</v>
      </c>
      <c r="I5950">
        <v>0.107</v>
      </c>
      <c r="J5950">
        <v>0.1159</v>
      </c>
      <c r="K5950">
        <v>0.11169999999999999</v>
      </c>
      <c r="L5950">
        <v>0.107</v>
      </c>
    </row>
    <row r="5951" spans="1:12" x14ac:dyDescent="0.45">
      <c r="A5951" t="s">
        <v>2044</v>
      </c>
      <c r="B5951">
        <v>2021</v>
      </c>
      <c r="C5951" t="s">
        <v>2010</v>
      </c>
      <c r="D5951">
        <v>2.3599999999999999E-2</v>
      </c>
      <c r="E5951">
        <v>2.3599999999999999E-2</v>
      </c>
      <c r="F5951">
        <v>8.8999999999999999E-3</v>
      </c>
      <c r="G5951">
        <v>2.1299999999999999E-2</v>
      </c>
      <c r="H5951">
        <v>8.8999999999999999E-3</v>
      </c>
      <c r="I5951">
        <v>8.6999999999999994E-3</v>
      </c>
      <c r="J5951">
        <v>2.3599999999999999E-2</v>
      </c>
      <c r="K5951">
        <v>8.8999999999999999E-3</v>
      </c>
      <c r="L5951">
        <v>8.6999999999999994E-3</v>
      </c>
    </row>
    <row r="5952" spans="1:12" x14ac:dyDescent="0.45">
      <c r="A5952" t="s">
        <v>2045</v>
      </c>
      <c r="B5952">
        <v>2021</v>
      </c>
      <c r="C5952" t="s">
        <v>2005</v>
      </c>
      <c r="D5952">
        <v>7.9237000000000002</v>
      </c>
      <c r="E5952">
        <v>7.7161999999999997</v>
      </c>
      <c r="F5952">
        <v>7.2847</v>
      </c>
      <c r="G5952">
        <v>7.5244999999999997</v>
      </c>
      <c r="H5952">
        <v>7.1397000000000004</v>
      </c>
      <c r="I5952">
        <v>6.9779</v>
      </c>
      <c r="J5952">
        <v>7.9237000000000002</v>
      </c>
      <c r="K5952">
        <v>7.0971000000000002</v>
      </c>
      <c r="L5952">
        <v>6.7991000000000001</v>
      </c>
    </row>
    <row r="5953" spans="1:12" x14ac:dyDescent="0.45">
      <c r="A5953" t="s">
        <v>2045</v>
      </c>
      <c r="B5953">
        <v>2021</v>
      </c>
      <c r="C5953" t="s">
        <v>2009</v>
      </c>
      <c r="D5953">
        <v>2.9169999999999998</v>
      </c>
      <c r="E5953">
        <v>2.9169999999999998</v>
      </c>
      <c r="F5953">
        <v>2.9169999999999998</v>
      </c>
      <c r="G5953">
        <v>2.7986</v>
      </c>
      <c r="H5953">
        <v>2.9169999999999998</v>
      </c>
      <c r="I5953">
        <v>2.7986</v>
      </c>
      <c r="J5953">
        <v>2.9169999999999998</v>
      </c>
      <c r="K5953">
        <v>2.9169999999999998</v>
      </c>
      <c r="L5953">
        <v>2.7986</v>
      </c>
    </row>
    <row r="5954" spans="1:12" x14ac:dyDescent="0.45">
      <c r="A5954" t="s">
        <v>2045</v>
      </c>
      <c r="B5954">
        <v>2021</v>
      </c>
      <c r="C5954" t="s">
        <v>2008</v>
      </c>
      <c r="D5954">
        <v>2.5036</v>
      </c>
      <c r="E5954">
        <v>2.2961</v>
      </c>
      <c r="F5954">
        <v>2.2677999999999998</v>
      </c>
      <c r="G5954">
        <v>2.3666</v>
      </c>
      <c r="H5954">
        <v>2.1227999999999998</v>
      </c>
      <c r="I5954">
        <v>2.1654</v>
      </c>
      <c r="J5954">
        <v>2.5036</v>
      </c>
      <c r="K5954">
        <v>2.0800999999999998</v>
      </c>
      <c r="L5954">
        <v>1.9864999999999999</v>
      </c>
    </row>
    <row r="5955" spans="1:12" x14ac:dyDescent="0.45">
      <c r="A5955" t="s">
        <v>2045</v>
      </c>
      <c r="B5955">
        <v>2021</v>
      </c>
      <c r="C5955" t="s">
        <v>2011</v>
      </c>
      <c r="D5955">
        <v>8.5500000000000007E-2</v>
      </c>
      <c r="E5955">
        <v>8.5500000000000007E-2</v>
      </c>
      <c r="F5955">
        <v>8.5500000000000007E-2</v>
      </c>
      <c r="G5955">
        <v>7.6899999999999996E-2</v>
      </c>
      <c r="H5955">
        <v>8.5500000000000007E-2</v>
      </c>
      <c r="I5955">
        <v>7.6899999999999996E-2</v>
      </c>
      <c r="J5955">
        <v>8.5500000000000007E-2</v>
      </c>
      <c r="K5955">
        <v>8.5500000000000007E-2</v>
      </c>
      <c r="L5955">
        <v>7.6899999999999996E-2</v>
      </c>
    </row>
    <row r="5956" spans="1:12" x14ac:dyDescent="0.45">
      <c r="A5956" t="s">
        <v>2045</v>
      </c>
      <c r="B5956">
        <v>2021</v>
      </c>
      <c r="C5956" t="s">
        <v>2010</v>
      </c>
      <c r="D5956">
        <v>0.43790000000000001</v>
      </c>
      <c r="E5956">
        <v>0.43790000000000001</v>
      </c>
      <c r="F5956">
        <v>0.16539999999999999</v>
      </c>
      <c r="G5956">
        <v>0.39410000000000001</v>
      </c>
      <c r="H5956">
        <v>0.16539999999999999</v>
      </c>
      <c r="I5956">
        <v>0.16089999999999999</v>
      </c>
      <c r="J5956">
        <v>0.43790000000000001</v>
      </c>
      <c r="K5956">
        <v>0.16539999999999999</v>
      </c>
      <c r="L5956">
        <v>0.16089999999999999</v>
      </c>
    </row>
    <row r="5957" spans="1:12" x14ac:dyDescent="0.45">
      <c r="A5957" t="s">
        <v>2045</v>
      </c>
      <c r="B5957">
        <v>2021</v>
      </c>
      <c r="C5957" t="s">
        <v>2007</v>
      </c>
      <c r="D5957">
        <v>0.24249999999999999</v>
      </c>
      <c r="E5957">
        <v>0.24249999999999999</v>
      </c>
      <c r="F5957">
        <v>0.1706</v>
      </c>
      <c r="G5957">
        <v>0.2379</v>
      </c>
      <c r="H5957">
        <v>0.1706</v>
      </c>
      <c r="I5957">
        <v>0.1706</v>
      </c>
      <c r="J5957">
        <v>0.24249999999999999</v>
      </c>
      <c r="K5957">
        <v>0.1706</v>
      </c>
      <c r="L5957">
        <v>0.1706</v>
      </c>
    </row>
    <row r="5958" spans="1:12" x14ac:dyDescent="0.45">
      <c r="A5958" t="s">
        <v>2045</v>
      </c>
      <c r="B5958">
        <v>2021</v>
      </c>
      <c r="C5958" t="s">
        <v>2006</v>
      </c>
      <c r="D5958">
        <v>1.7372000000000001</v>
      </c>
      <c r="E5958">
        <v>1.7372000000000001</v>
      </c>
      <c r="F5958">
        <v>1.6785000000000001</v>
      </c>
      <c r="G5958">
        <v>1.6504000000000001</v>
      </c>
      <c r="H5958">
        <v>1.6785000000000001</v>
      </c>
      <c r="I5958">
        <v>1.6055999999999999</v>
      </c>
      <c r="J5958">
        <v>1.7372000000000001</v>
      </c>
      <c r="K5958">
        <v>1.6785000000000001</v>
      </c>
      <c r="L5958">
        <v>1.6055999999999999</v>
      </c>
    </row>
    <row r="5959" spans="1:12" x14ac:dyDescent="0.45">
      <c r="A5959" t="s">
        <v>2046</v>
      </c>
      <c r="B5959">
        <v>2021</v>
      </c>
      <c r="C5959" t="s">
        <v>2009</v>
      </c>
      <c r="D5959">
        <v>0.99539999999999995</v>
      </c>
      <c r="E5959">
        <v>0.99539999999999995</v>
      </c>
      <c r="F5959">
        <v>0.99539999999999995</v>
      </c>
      <c r="G5959">
        <v>0.95579999999999998</v>
      </c>
      <c r="H5959">
        <v>0.99539999999999995</v>
      </c>
      <c r="I5959">
        <v>0.95579999999999998</v>
      </c>
      <c r="J5959">
        <v>0.99539999999999995</v>
      </c>
      <c r="K5959">
        <v>0.99539999999999995</v>
      </c>
      <c r="L5959">
        <v>0.95579999999999998</v>
      </c>
    </row>
    <row r="5960" spans="1:12" x14ac:dyDescent="0.45">
      <c r="A5960" t="s">
        <v>2046</v>
      </c>
      <c r="B5960">
        <v>2021</v>
      </c>
      <c r="C5960" t="s">
        <v>2011</v>
      </c>
      <c r="D5960">
        <v>2.75E-2</v>
      </c>
      <c r="E5960">
        <v>2.75E-2</v>
      </c>
      <c r="F5960">
        <v>2.75E-2</v>
      </c>
      <c r="G5960">
        <v>2.4799999999999999E-2</v>
      </c>
      <c r="H5960">
        <v>2.75E-2</v>
      </c>
      <c r="I5960">
        <v>2.4799999999999999E-2</v>
      </c>
      <c r="J5960">
        <v>2.75E-2</v>
      </c>
      <c r="K5960">
        <v>2.75E-2</v>
      </c>
      <c r="L5960">
        <v>2.4799999999999999E-2</v>
      </c>
    </row>
    <row r="5961" spans="1:12" x14ac:dyDescent="0.45">
      <c r="A5961" t="s">
        <v>2046</v>
      </c>
      <c r="B5961">
        <v>2021</v>
      </c>
      <c r="C5961" t="s">
        <v>2010</v>
      </c>
      <c r="D5961">
        <v>0.1411</v>
      </c>
      <c r="E5961">
        <v>0.1411</v>
      </c>
      <c r="F5961">
        <v>5.33E-2</v>
      </c>
      <c r="G5961">
        <v>0.127</v>
      </c>
      <c r="H5961">
        <v>5.33E-2</v>
      </c>
      <c r="I5961">
        <v>5.1900000000000002E-2</v>
      </c>
      <c r="J5961">
        <v>0.1411</v>
      </c>
      <c r="K5961">
        <v>5.33E-2</v>
      </c>
      <c r="L5961">
        <v>5.1900000000000002E-2</v>
      </c>
    </row>
    <row r="5962" spans="1:12" x14ac:dyDescent="0.45">
      <c r="A5962" t="s">
        <v>2046</v>
      </c>
      <c r="B5962">
        <v>2021</v>
      </c>
      <c r="C5962" t="s">
        <v>2005</v>
      </c>
      <c r="D5962">
        <v>2.6772</v>
      </c>
      <c r="E5962">
        <v>2.6103000000000001</v>
      </c>
      <c r="F5962">
        <v>2.468</v>
      </c>
      <c r="G5962">
        <v>2.5440999999999998</v>
      </c>
      <c r="H5962">
        <v>2.4213</v>
      </c>
      <c r="I5962">
        <v>2.3654000000000002</v>
      </c>
      <c r="J5962">
        <v>2.6772</v>
      </c>
      <c r="K5962">
        <v>2.4075000000000002</v>
      </c>
      <c r="L5962">
        <v>2.3077999999999999</v>
      </c>
    </row>
    <row r="5963" spans="1:12" x14ac:dyDescent="0.45">
      <c r="A5963" t="s">
        <v>2046</v>
      </c>
      <c r="B5963">
        <v>2021</v>
      </c>
      <c r="C5963" t="s">
        <v>2007</v>
      </c>
      <c r="D5963">
        <v>7.8200000000000006E-2</v>
      </c>
      <c r="E5963">
        <v>7.8200000000000006E-2</v>
      </c>
      <c r="F5963">
        <v>5.5E-2</v>
      </c>
      <c r="G5963">
        <v>7.6700000000000004E-2</v>
      </c>
      <c r="H5963">
        <v>5.5E-2</v>
      </c>
      <c r="I5963">
        <v>5.5E-2</v>
      </c>
      <c r="J5963">
        <v>7.8200000000000006E-2</v>
      </c>
      <c r="K5963">
        <v>5.5E-2</v>
      </c>
      <c r="L5963">
        <v>5.5E-2</v>
      </c>
    </row>
    <row r="5964" spans="1:12" x14ac:dyDescent="0.45">
      <c r="A5964" t="s">
        <v>2046</v>
      </c>
      <c r="B5964">
        <v>2021</v>
      </c>
      <c r="C5964" t="s">
        <v>2008</v>
      </c>
      <c r="D5964">
        <v>0.80689999999999995</v>
      </c>
      <c r="E5964">
        <v>0.74009999999999998</v>
      </c>
      <c r="F5964">
        <v>0.73089999999999999</v>
      </c>
      <c r="G5964">
        <v>0.76280000000000003</v>
      </c>
      <c r="H5964">
        <v>0.68420000000000003</v>
      </c>
      <c r="I5964">
        <v>0.69789999999999996</v>
      </c>
      <c r="J5964">
        <v>0.80689999999999995</v>
      </c>
      <c r="K5964">
        <v>0.6704</v>
      </c>
      <c r="L5964">
        <v>0.64029999999999998</v>
      </c>
    </row>
    <row r="5965" spans="1:12" x14ac:dyDescent="0.45">
      <c r="A5965" t="s">
        <v>2046</v>
      </c>
      <c r="B5965">
        <v>2021</v>
      </c>
      <c r="C5965" t="s">
        <v>2006</v>
      </c>
      <c r="D5965">
        <v>0.628</v>
      </c>
      <c r="E5965">
        <v>0.628</v>
      </c>
      <c r="F5965">
        <v>0.60589999999999999</v>
      </c>
      <c r="G5965">
        <v>0.59699999999999998</v>
      </c>
      <c r="H5965">
        <v>0.60589999999999999</v>
      </c>
      <c r="I5965">
        <v>0.58009999999999995</v>
      </c>
      <c r="J5965">
        <v>0.628</v>
      </c>
      <c r="K5965">
        <v>0.60589999999999999</v>
      </c>
      <c r="L5965">
        <v>0.58009999999999995</v>
      </c>
    </row>
    <row r="5966" spans="1:12" x14ac:dyDescent="0.45">
      <c r="A5966" t="s">
        <v>2047</v>
      </c>
      <c r="B5966">
        <v>2021</v>
      </c>
      <c r="C5966" t="s">
        <v>2009</v>
      </c>
      <c r="D5966">
        <v>0.96060000000000001</v>
      </c>
      <c r="E5966">
        <v>0.96060000000000001</v>
      </c>
      <c r="F5966">
        <v>0.96060000000000001</v>
      </c>
      <c r="G5966">
        <v>0.92159999999999997</v>
      </c>
      <c r="H5966">
        <v>0.96060000000000001</v>
      </c>
      <c r="I5966">
        <v>0.92159999999999997</v>
      </c>
      <c r="J5966">
        <v>0.96060000000000001</v>
      </c>
      <c r="K5966">
        <v>0.96060000000000001</v>
      </c>
      <c r="L5966">
        <v>0.92159999999999997</v>
      </c>
    </row>
    <row r="5967" spans="1:12" x14ac:dyDescent="0.45">
      <c r="A5967" t="s">
        <v>2047</v>
      </c>
      <c r="B5967">
        <v>2021</v>
      </c>
      <c r="C5967" t="s">
        <v>2011</v>
      </c>
      <c r="D5967">
        <v>3.1699999999999999E-2</v>
      </c>
      <c r="E5967">
        <v>3.1699999999999999E-2</v>
      </c>
      <c r="F5967">
        <v>3.1699999999999999E-2</v>
      </c>
      <c r="G5967">
        <v>2.8500000000000001E-2</v>
      </c>
      <c r="H5967">
        <v>3.1699999999999999E-2</v>
      </c>
      <c r="I5967">
        <v>2.8500000000000001E-2</v>
      </c>
      <c r="J5967">
        <v>3.1699999999999999E-2</v>
      </c>
      <c r="K5967">
        <v>3.1699999999999999E-2</v>
      </c>
      <c r="L5967">
        <v>2.8500000000000001E-2</v>
      </c>
    </row>
    <row r="5968" spans="1:12" x14ac:dyDescent="0.45">
      <c r="A5968" t="s">
        <v>2047</v>
      </c>
      <c r="B5968">
        <v>2021</v>
      </c>
      <c r="C5968" t="s">
        <v>2007</v>
      </c>
      <c r="D5968">
        <v>8.9899999999999994E-2</v>
      </c>
      <c r="E5968">
        <v>8.9899999999999994E-2</v>
      </c>
      <c r="F5968">
        <v>6.3200000000000006E-2</v>
      </c>
      <c r="G5968">
        <v>8.8200000000000001E-2</v>
      </c>
      <c r="H5968">
        <v>6.3200000000000006E-2</v>
      </c>
      <c r="I5968">
        <v>6.3200000000000006E-2</v>
      </c>
      <c r="J5968">
        <v>8.9899999999999994E-2</v>
      </c>
      <c r="K5968">
        <v>6.3200000000000006E-2</v>
      </c>
      <c r="L5968">
        <v>6.3200000000000006E-2</v>
      </c>
    </row>
    <row r="5969" spans="1:12" x14ac:dyDescent="0.45">
      <c r="A5969" t="s">
        <v>2047</v>
      </c>
      <c r="B5969">
        <v>2021</v>
      </c>
      <c r="C5969" t="s">
        <v>2010</v>
      </c>
      <c r="D5969">
        <v>0.1623</v>
      </c>
      <c r="E5969">
        <v>0.1623</v>
      </c>
      <c r="F5969">
        <v>6.13E-2</v>
      </c>
      <c r="G5969">
        <v>0.14599999999999999</v>
      </c>
      <c r="H5969">
        <v>6.13E-2</v>
      </c>
      <c r="I5969">
        <v>5.96E-2</v>
      </c>
      <c r="J5969">
        <v>0.1623</v>
      </c>
      <c r="K5969">
        <v>6.13E-2</v>
      </c>
      <c r="L5969">
        <v>5.96E-2</v>
      </c>
    </row>
    <row r="5970" spans="1:12" x14ac:dyDescent="0.45">
      <c r="A5970" t="s">
        <v>2047</v>
      </c>
      <c r="B5970">
        <v>2021</v>
      </c>
      <c r="C5970" t="s">
        <v>2005</v>
      </c>
      <c r="D5970">
        <v>2.6795</v>
      </c>
      <c r="E5970">
        <v>2.6025999999999998</v>
      </c>
      <c r="F5970">
        <v>2.4491999999999998</v>
      </c>
      <c r="G5970">
        <v>2.5425</v>
      </c>
      <c r="H5970">
        <v>2.3954</v>
      </c>
      <c r="I5970">
        <v>2.3449</v>
      </c>
      <c r="J5970">
        <v>2.6795</v>
      </c>
      <c r="K5970">
        <v>2.3795999999999999</v>
      </c>
      <c r="L5970">
        <v>2.2786</v>
      </c>
    </row>
    <row r="5971" spans="1:12" x14ac:dyDescent="0.45">
      <c r="A5971" t="s">
        <v>2047</v>
      </c>
      <c r="B5971">
        <v>2021</v>
      </c>
      <c r="C5971" t="s">
        <v>2008</v>
      </c>
      <c r="D5971">
        <v>0.92769999999999997</v>
      </c>
      <c r="E5971">
        <v>0.8508</v>
      </c>
      <c r="F5971">
        <v>0.84030000000000005</v>
      </c>
      <c r="G5971">
        <v>0.87690000000000001</v>
      </c>
      <c r="H5971">
        <v>0.78659999999999997</v>
      </c>
      <c r="I5971">
        <v>0.8024</v>
      </c>
      <c r="J5971">
        <v>0.92769999999999997</v>
      </c>
      <c r="K5971">
        <v>0.77080000000000004</v>
      </c>
      <c r="L5971">
        <v>0.73609999999999998</v>
      </c>
    </row>
    <row r="5972" spans="1:12" x14ac:dyDescent="0.45">
      <c r="A5972" t="s">
        <v>2047</v>
      </c>
      <c r="B5972">
        <v>2021</v>
      </c>
      <c r="C5972" t="s">
        <v>2006</v>
      </c>
      <c r="D5972">
        <v>0.50739999999999996</v>
      </c>
      <c r="E5972">
        <v>0.50739999999999996</v>
      </c>
      <c r="F5972">
        <v>0.49209999999999998</v>
      </c>
      <c r="G5972">
        <v>0.48130000000000001</v>
      </c>
      <c r="H5972">
        <v>0.49209999999999998</v>
      </c>
      <c r="I5972">
        <v>0.46960000000000002</v>
      </c>
      <c r="J5972">
        <v>0.50739999999999996</v>
      </c>
      <c r="K5972">
        <v>0.49209999999999998</v>
      </c>
      <c r="L5972">
        <v>0.46960000000000002</v>
      </c>
    </row>
    <row r="5973" spans="1:12" x14ac:dyDescent="0.45">
      <c r="A5973" t="s">
        <v>2048</v>
      </c>
      <c r="B5973">
        <v>2021</v>
      </c>
      <c r="C5973" t="s">
        <v>2007</v>
      </c>
      <c r="D5973">
        <v>0.2666</v>
      </c>
      <c r="E5973">
        <v>0.2666</v>
      </c>
      <c r="F5973">
        <v>0.1875</v>
      </c>
      <c r="G5973">
        <v>0.26150000000000001</v>
      </c>
      <c r="H5973">
        <v>0.1875</v>
      </c>
      <c r="I5973">
        <v>0.1875</v>
      </c>
      <c r="J5973">
        <v>0.2666</v>
      </c>
      <c r="K5973">
        <v>0.1875</v>
      </c>
      <c r="L5973">
        <v>0.1875</v>
      </c>
    </row>
    <row r="5974" spans="1:12" x14ac:dyDescent="0.45">
      <c r="A5974" t="s">
        <v>2048</v>
      </c>
      <c r="B5974">
        <v>2021</v>
      </c>
      <c r="C5974" t="s">
        <v>2011</v>
      </c>
      <c r="D5974">
        <v>9.4E-2</v>
      </c>
      <c r="E5974">
        <v>9.4E-2</v>
      </c>
      <c r="F5974">
        <v>9.4E-2</v>
      </c>
      <c r="G5974">
        <v>8.4599999999999995E-2</v>
      </c>
      <c r="H5974">
        <v>9.4E-2</v>
      </c>
      <c r="I5974">
        <v>8.4599999999999995E-2</v>
      </c>
      <c r="J5974">
        <v>9.4E-2</v>
      </c>
      <c r="K5974">
        <v>9.4E-2</v>
      </c>
      <c r="L5974">
        <v>8.4599999999999995E-2</v>
      </c>
    </row>
    <row r="5975" spans="1:12" x14ac:dyDescent="0.45">
      <c r="A5975" t="s">
        <v>2048</v>
      </c>
      <c r="B5975">
        <v>2021</v>
      </c>
      <c r="C5975" t="s">
        <v>2008</v>
      </c>
      <c r="D5975">
        <v>2.7522000000000002</v>
      </c>
      <c r="E5975">
        <v>2.5240999999999998</v>
      </c>
      <c r="F5975">
        <v>2.4929000000000001</v>
      </c>
      <c r="G5975">
        <v>2.6015999999999999</v>
      </c>
      <c r="H5975">
        <v>2.3334999999999999</v>
      </c>
      <c r="I5975">
        <v>2.3803000000000001</v>
      </c>
      <c r="J5975">
        <v>2.7522000000000002</v>
      </c>
      <c r="K5975">
        <v>2.2866</v>
      </c>
      <c r="L5975">
        <v>2.1837</v>
      </c>
    </row>
    <row r="5976" spans="1:12" x14ac:dyDescent="0.45">
      <c r="A5976" t="s">
        <v>2048</v>
      </c>
      <c r="B5976">
        <v>2021</v>
      </c>
      <c r="C5976" t="s">
        <v>2009</v>
      </c>
      <c r="D5976">
        <v>2.6677</v>
      </c>
      <c r="E5976">
        <v>2.6677</v>
      </c>
      <c r="F5976">
        <v>2.6677</v>
      </c>
      <c r="G5976">
        <v>2.5642999999999998</v>
      </c>
      <c r="H5976">
        <v>2.6677</v>
      </c>
      <c r="I5976">
        <v>2.5642999999999998</v>
      </c>
      <c r="J5976">
        <v>2.6677</v>
      </c>
      <c r="K5976">
        <v>2.6677</v>
      </c>
      <c r="L5976">
        <v>2.5642999999999998</v>
      </c>
    </row>
    <row r="5977" spans="1:12" x14ac:dyDescent="0.45">
      <c r="A5977" t="s">
        <v>2048</v>
      </c>
      <c r="B5977">
        <v>2021</v>
      </c>
      <c r="C5977" t="s">
        <v>2005</v>
      </c>
      <c r="D5977">
        <v>7.7958999999999996</v>
      </c>
      <c r="E5977">
        <v>7.5678000000000001</v>
      </c>
      <c r="F5977">
        <v>7.1111000000000004</v>
      </c>
      <c r="G5977">
        <v>7.4004000000000003</v>
      </c>
      <c r="H5977">
        <v>6.9516999999999998</v>
      </c>
      <c r="I5977">
        <v>6.8131000000000004</v>
      </c>
      <c r="J5977">
        <v>7.7958999999999996</v>
      </c>
      <c r="K5977">
        <v>6.9048999999999996</v>
      </c>
      <c r="L5977">
        <v>6.6165000000000003</v>
      </c>
    </row>
    <row r="5978" spans="1:12" x14ac:dyDescent="0.45">
      <c r="A5978" t="s">
        <v>2048</v>
      </c>
      <c r="B5978">
        <v>2021</v>
      </c>
      <c r="C5978" t="s">
        <v>2010</v>
      </c>
      <c r="D5978">
        <v>0.48139999999999999</v>
      </c>
      <c r="E5978">
        <v>0.48139999999999999</v>
      </c>
      <c r="F5978">
        <v>0.18179999999999999</v>
      </c>
      <c r="G5978">
        <v>0.43319999999999997</v>
      </c>
      <c r="H5978">
        <v>0.18179999999999999</v>
      </c>
      <c r="I5978">
        <v>0.1769</v>
      </c>
      <c r="J5978">
        <v>0.48139999999999999</v>
      </c>
      <c r="K5978">
        <v>0.18179999999999999</v>
      </c>
      <c r="L5978">
        <v>0.1769</v>
      </c>
    </row>
    <row r="5979" spans="1:12" x14ac:dyDescent="0.45">
      <c r="A5979" t="s">
        <v>2048</v>
      </c>
      <c r="B5979">
        <v>2021</v>
      </c>
      <c r="C5979" t="s">
        <v>2006</v>
      </c>
      <c r="D5979">
        <v>1.5341</v>
      </c>
      <c r="E5979">
        <v>1.5341</v>
      </c>
      <c r="F5979">
        <v>1.4874000000000001</v>
      </c>
      <c r="G5979">
        <v>1.4552</v>
      </c>
      <c r="H5979">
        <v>1.4874000000000001</v>
      </c>
      <c r="I5979">
        <v>1.4195</v>
      </c>
      <c r="J5979">
        <v>1.5341</v>
      </c>
      <c r="K5979">
        <v>1.4874000000000001</v>
      </c>
      <c r="L5979">
        <v>1.4195</v>
      </c>
    </row>
    <row r="5980" spans="1:12" x14ac:dyDescent="0.45">
      <c r="A5980" t="s">
        <v>2049</v>
      </c>
      <c r="B5980">
        <v>2021</v>
      </c>
      <c r="C5980" t="s">
        <v>2010</v>
      </c>
      <c r="D5980">
        <v>4.3499999999999997E-2</v>
      </c>
      <c r="E5980">
        <v>4.3499999999999997E-2</v>
      </c>
      <c r="F5980">
        <v>1.6400000000000001E-2</v>
      </c>
      <c r="G5980">
        <v>3.9100000000000003E-2</v>
      </c>
      <c r="H5980">
        <v>1.6400000000000001E-2</v>
      </c>
      <c r="I5980">
        <v>1.6E-2</v>
      </c>
      <c r="J5980">
        <v>4.3499999999999997E-2</v>
      </c>
      <c r="K5980">
        <v>1.6400000000000001E-2</v>
      </c>
      <c r="L5980">
        <v>1.6E-2</v>
      </c>
    </row>
    <row r="5981" spans="1:12" x14ac:dyDescent="0.45">
      <c r="A5981" t="s">
        <v>2049</v>
      </c>
      <c r="B5981">
        <v>2021</v>
      </c>
      <c r="C5981" t="s">
        <v>2011</v>
      </c>
      <c r="D5981">
        <v>8.5000000000000006E-3</v>
      </c>
      <c r="E5981">
        <v>8.5000000000000006E-3</v>
      </c>
      <c r="F5981">
        <v>8.5000000000000006E-3</v>
      </c>
      <c r="G5981">
        <v>7.6E-3</v>
      </c>
      <c r="H5981">
        <v>8.5000000000000006E-3</v>
      </c>
      <c r="I5981">
        <v>7.6E-3</v>
      </c>
      <c r="J5981">
        <v>8.5000000000000006E-3</v>
      </c>
      <c r="K5981">
        <v>8.5000000000000006E-3</v>
      </c>
      <c r="L5981">
        <v>7.6E-3</v>
      </c>
    </row>
    <row r="5982" spans="1:12" x14ac:dyDescent="0.45">
      <c r="A5982" t="s">
        <v>2049</v>
      </c>
      <c r="B5982">
        <v>2021</v>
      </c>
      <c r="C5982" t="s">
        <v>2007</v>
      </c>
      <c r="D5982">
        <v>2.41E-2</v>
      </c>
      <c r="E5982">
        <v>2.41E-2</v>
      </c>
      <c r="F5982">
        <v>1.6899999999999998E-2</v>
      </c>
      <c r="G5982">
        <v>2.3599999999999999E-2</v>
      </c>
      <c r="H5982">
        <v>1.6899999999999998E-2</v>
      </c>
      <c r="I5982">
        <v>1.6899999999999998E-2</v>
      </c>
      <c r="J5982">
        <v>2.41E-2</v>
      </c>
      <c r="K5982">
        <v>1.6899999999999998E-2</v>
      </c>
      <c r="L5982">
        <v>1.6899999999999998E-2</v>
      </c>
    </row>
    <row r="5983" spans="1:12" x14ac:dyDescent="0.45">
      <c r="A5983" t="s">
        <v>2049</v>
      </c>
      <c r="B5983">
        <v>2021</v>
      </c>
      <c r="C5983" t="s">
        <v>2008</v>
      </c>
      <c r="D5983">
        <v>0.24859999999999999</v>
      </c>
      <c r="E5983">
        <v>0.22800000000000001</v>
      </c>
      <c r="F5983">
        <v>0.22520000000000001</v>
      </c>
      <c r="G5983">
        <v>0.23499999999999999</v>
      </c>
      <c r="H5983">
        <v>0.21079999999999999</v>
      </c>
      <c r="I5983">
        <v>0.215</v>
      </c>
      <c r="J5983">
        <v>0.24859999999999999</v>
      </c>
      <c r="K5983">
        <v>0.20660000000000001</v>
      </c>
      <c r="L5983">
        <v>0.1973</v>
      </c>
    </row>
    <row r="5984" spans="1:12" x14ac:dyDescent="0.45">
      <c r="A5984" t="s">
        <v>2049</v>
      </c>
      <c r="B5984">
        <v>2021</v>
      </c>
      <c r="C5984" t="s">
        <v>2005</v>
      </c>
      <c r="D5984">
        <v>0.6865</v>
      </c>
      <c r="E5984">
        <v>0.66590000000000005</v>
      </c>
      <c r="F5984">
        <v>0.625</v>
      </c>
      <c r="G5984">
        <v>0.65139999999999998</v>
      </c>
      <c r="H5984">
        <v>0.61060000000000003</v>
      </c>
      <c r="I5984">
        <v>0.59860000000000002</v>
      </c>
      <c r="J5984">
        <v>0.6865</v>
      </c>
      <c r="K5984">
        <v>0.60629999999999995</v>
      </c>
      <c r="L5984">
        <v>0.58079999999999998</v>
      </c>
    </row>
    <row r="5985" spans="1:12" x14ac:dyDescent="0.45">
      <c r="A5985" t="s">
        <v>2049</v>
      </c>
      <c r="B5985">
        <v>2021</v>
      </c>
      <c r="C5985" t="s">
        <v>2009</v>
      </c>
      <c r="D5985">
        <v>0.2303</v>
      </c>
      <c r="E5985">
        <v>0.2303</v>
      </c>
      <c r="F5985">
        <v>0.2303</v>
      </c>
      <c r="G5985">
        <v>0.2213</v>
      </c>
      <c r="H5985">
        <v>0.2303</v>
      </c>
      <c r="I5985">
        <v>0.2213</v>
      </c>
      <c r="J5985">
        <v>0.2303</v>
      </c>
      <c r="K5985">
        <v>0.2303</v>
      </c>
      <c r="L5985">
        <v>0.2213</v>
      </c>
    </row>
    <row r="5986" spans="1:12" x14ac:dyDescent="0.45">
      <c r="A5986" t="s">
        <v>2049</v>
      </c>
      <c r="B5986">
        <v>2021</v>
      </c>
      <c r="C5986" t="s">
        <v>2006</v>
      </c>
      <c r="D5986">
        <v>0.13150000000000001</v>
      </c>
      <c r="E5986">
        <v>0.13150000000000001</v>
      </c>
      <c r="F5986">
        <v>0.12759999999999999</v>
      </c>
      <c r="G5986">
        <v>0.1246</v>
      </c>
      <c r="H5986">
        <v>0.12759999999999999</v>
      </c>
      <c r="I5986">
        <v>0.1217</v>
      </c>
      <c r="J5986">
        <v>0.13150000000000001</v>
      </c>
      <c r="K5986">
        <v>0.12759999999999999</v>
      </c>
      <c r="L5986">
        <v>0.1217</v>
      </c>
    </row>
    <row r="5987" spans="1:12" x14ac:dyDescent="0.45">
      <c r="A5987" t="s">
        <v>2050</v>
      </c>
      <c r="B5987">
        <v>2021</v>
      </c>
      <c r="C5987" t="s">
        <v>2008</v>
      </c>
      <c r="D5987">
        <v>1.0447</v>
      </c>
      <c r="E5987">
        <v>0.95809999999999995</v>
      </c>
      <c r="F5987">
        <v>0.94630000000000003</v>
      </c>
      <c r="G5987">
        <v>0.98750000000000004</v>
      </c>
      <c r="H5987">
        <v>0.88580000000000003</v>
      </c>
      <c r="I5987">
        <v>0.90359999999999996</v>
      </c>
      <c r="J5987">
        <v>1.0447</v>
      </c>
      <c r="K5987">
        <v>0.86799999999999999</v>
      </c>
      <c r="L5987">
        <v>0.82889999999999997</v>
      </c>
    </row>
    <row r="5988" spans="1:12" x14ac:dyDescent="0.45">
      <c r="A5988" t="s">
        <v>2050</v>
      </c>
      <c r="B5988">
        <v>2021</v>
      </c>
      <c r="C5988" t="s">
        <v>2007</v>
      </c>
      <c r="D5988">
        <v>0.1012</v>
      </c>
      <c r="E5988">
        <v>0.1012</v>
      </c>
      <c r="F5988">
        <v>7.1199999999999999E-2</v>
      </c>
      <c r="G5988">
        <v>9.9299999999999999E-2</v>
      </c>
      <c r="H5988">
        <v>7.1199999999999999E-2</v>
      </c>
      <c r="I5988">
        <v>7.1199999999999999E-2</v>
      </c>
      <c r="J5988">
        <v>0.1012</v>
      </c>
      <c r="K5988">
        <v>7.1199999999999999E-2</v>
      </c>
      <c r="L5988">
        <v>7.1199999999999999E-2</v>
      </c>
    </row>
    <row r="5989" spans="1:12" x14ac:dyDescent="0.45">
      <c r="A5989" t="s">
        <v>2050</v>
      </c>
      <c r="B5989">
        <v>2021</v>
      </c>
      <c r="C5989" t="s">
        <v>2009</v>
      </c>
      <c r="D5989">
        <v>1.3145</v>
      </c>
      <c r="E5989">
        <v>1.3145</v>
      </c>
      <c r="F5989">
        <v>1.3145</v>
      </c>
      <c r="G5989">
        <v>1.2623</v>
      </c>
      <c r="H5989">
        <v>1.3145</v>
      </c>
      <c r="I5989">
        <v>1.2623</v>
      </c>
      <c r="J5989">
        <v>1.3145</v>
      </c>
      <c r="K5989">
        <v>1.3145</v>
      </c>
      <c r="L5989">
        <v>1.2623</v>
      </c>
    </row>
    <row r="5990" spans="1:12" x14ac:dyDescent="0.45">
      <c r="A5990" t="s">
        <v>2050</v>
      </c>
      <c r="B5990">
        <v>2021</v>
      </c>
      <c r="C5990" t="s">
        <v>2006</v>
      </c>
      <c r="D5990">
        <v>0.6855</v>
      </c>
      <c r="E5990">
        <v>0.6855</v>
      </c>
      <c r="F5990">
        <v>0.66290000000000004</v>
      </c>
      <c r="G5990">
        <v>0.65100000000000002</v>
      </c>
      <c r="H5990">
        <v>0.66290000000000004</v>
      </c>
      <c r="I5990">
        <v>0.63380000000000003</v>
      </c>
      <c r="J5990">
        <v>0.6855</v>
      </c>
      <c r="K5990">
        <v>0.66290000000000004</v>
      </c>
      <c r="L5990">
        <v>0.63380000000000003</v>
      </c>
    </row>
    <row r="5991" spans="1:12" x14ac:dyDescent="0.45">
      <c r="A5991" t="s">
        <v>2050</v>
      </c>
      <c r="B5991">
        <v>2021</v>
      </c>
      <c r="C5991" t="s">
        <v>2010</v>
      </c>
      <c r="D5991">
        <v>0.1827</v>
      </c>
      <c r="E5991">
        <v>0.1827</v>
      </c>
      <c r="F5991">
        <v>6.9000000000000006E-2</v>
      </c>
      <c r="G5991">
        <v>0.16450000000000001</v>
      </c>
      <c r="H5991">
        <v>6.9000000000000006E-2</v>
      </c>
      <c r="I5991">
        <v>6.7199999999999996E-2</v>
      </c>
      <c r="J5991">
        <v>0.1827</v>
      </c>
      <c r="K5991">
        <v>6.9000000000000006E-2</v>
      </c>
      <c r="L5991">
        <v>6.7199999999999996E-2</v>
      </c>
    </row>
    <row r="5992" spans="1:12" x14ac:dyDescent="0.45">
      <c r="A5992" t="s">
        <v>2050</v>
      </c>
      <c r="B5992">
        <v>2021</v>
      </c>
      <c r="C5992" t="s">
        <v>2005</v>
      </c>
      <c r="D5992">
        <v>3.3643000000000001</v>
      </c>
      <c r="E5992">
        <v>3.2776999999999998</v>
      </c>
      <c r="F5992">
        <v>3.0994999999999999</v>
      </c>
      <c r="G5992">
        <v>3.1966999999999999</v>
      </c>
      <c r="H5992">
        <v>3.0390000000000001</v>
      </c>
      <c r="I5992">
        <v>2.97</v>
      </c>
      <c r="J5992">
        <v>3.3643000000000001</v>
      </c>
      <c r="K5992">
        <v>3.0211999999999999</v>
      </c>
      <c r="L5992">
        <v>2.8954</v>
      </c>
    </row>
    <row r="5993" spans="1:12" x14ac:dyDescent="0.45">
      <c r="A5993" t="s">
        <v>2050</v>
      </c>
      <c r="B5993">
        <v>2021</v>
      </c>
      <c r="C5993" t="s">
        <v>2011</v>
      </c>
      <c r="D5993">
        <v>3.5700000000000003E-2</v>
      </c>
      <c r="E5993">
        <v>3.5700000000000003E-2</v>
      </c>
      <c r="F5993">
        <v>3.5700000000000003E-2</v>
      </c>
      <c r="G5993">
        <v>3.2099999999999997E-2</v>
      </c>
      <c r="H5993">
        <v>3.5700000000000003E-2</v>
      </c>
      <c r="I5993">
        <v>3.2099999999999997E-2</v>
      </c>
      <c r="J5993">
        <v>3.5700000000000003E-2</v>
      </c>
      <c r="K5993">
        <v>3.5700000000000003E-2</v>
      </c>
      <c r="L5993">
        <v>3.2099999999999997E-2</v>
      </c>
    </row>
    <row r="5994" spans="1:12" x14ac:dyDescent="0.45">
      <c r="A5994" t="s">
        <v>2051</v>
      </c>
      <c r="B5994">
        <v>2021</v>
      </c>
      <c r="C5994" t="s">
        <v>2007</v>
      </c>
      <c r="D5994">
        <v>1.67E-2</v>
      </c>
      <c r="E5994">
        <v>1.67E-2</v>
      </c>
      <c r="F5994">
        <v>1.18E-2</v>
      </c>
      <c r="G5994">
        <v>1.6400000000000001E-2</v>
      </c>
      <c r="H5994">
        <v>1.18E-2</v>
      </c>
      <c r="I5994">
        <v>1.18E-2</v>
      </c>
      <c r="J5994">
        <v>1.67E-2</v>
      </c>
      <c r="K5994">
        <v>1.18E-2</v>
      </c>
      <c r="L5994">
        <v>1.18E-2</v>
      </c>
    </row>
    <row r="5995" spans="1:12" x14ac:dyDescent="0.45">
      <c r="A5995" t="s">
        <v>2051</v>
      </c>
      <c r="B5995">
        <v>2021</v>
      </c>
      <c r="C5995" t="s">
        <v>2005</v>
      </c>
      <c r="D5995">
        <v>0.56010000000000004</v>
      </c>
      <c r="E5995">
        <v>0.54579999999999995</v>
      </c>
      <c r="F5995">
        <v>0.51590000000000003</v>
      </c>
      <c r="G5995">
        <v>0.53200000000000003</v>
      </c>
      <c r="H5995">
        <v>0.50590000000000002</v>
      </c>
      <c r="I5995">
        <v>0.49430000000000002</v>
      </c>
      <c r="J5995">
        <v>0.56010000000000004</v>
      </c>
      <c r="K5995">
        <v>0.503</v>
      </c>
      <c r="L5995">
        <v>0.48199999999999998</v>
      </c>
    </row>
    <row r="5996" spans="1:12" x14ac:dyDescent="0.45">
      <c r="A5996" t="s">
        <v>2051</v>
      </c>
      <c r="B5996">
        <v>2021</v>
      </c>
      <c r="C5996" t="s">
        <v>2011</v>
      </c>
      <c r="D5996">
        <v>5.8999999999999999E-3</v>
      </c>
      <c r="E5996">
        <v>5.8999999999999999E-3</v>
      </c>
      <c r="F5996">
        <v>5.8999999999999999E-3</v>
      </c>
      <c r="G5996">
        <v>5.3E-3</v>
      </c>
      <c r="H5996">
        <v>5.8999999999999999E-3</v>
      </c>
      <c r="I5996">
        <v>5.3E-3</v>
      </c>
      <c r="J5996">
        <v>5.8999999999999999E-3</v>
      </c>
      <c r="K5996">
        <v>5.8999999999999999E-3</v>
      </c>
      <c r="L5996">
        <v>5.3E-3</v>
      </c>
    </row>
    <row r="5997" spans="1:12" x14ac:dyDescent="0.45">
      <c r="A5997" t="s">
        <v>2051</v>
      </c>
      <c r="B5997">
        <v>2021</v>
      </c>
      <c r="C5997" t="s">
        <v>2006</v>
      </c>
      <c r="D5997">
        <v>0.1216</v>
      </c>
      <c r="E5997">
        <v>0.1216</v>
      </c>
      <c r="F5997">
        <v>0.1174</v>
      </c>
      <c r="G5997">
        <v>0.11550000000000001</v>
      </c>
      <c r="H5997">
        <v>0.1174</v>
      </c>
      <c r="I5997">
        <v>0.1123</v>
      </c>
      <c r="J5997">
        <v>0.1216</v>
      </c>
      <c r="K5997">
        <v>0.1174</v>
      </c>
      <c r="L5997">
        <v>0.1123</v>
      </c>
    </row>
    <row r="5998" spans="1:12" x14ac:dyDescent="0.45">
      <c r="A5998" t="s">
        <v>2051</v>
      </c>
      <c r="B5998">
        <v>2021</v>
      </c>
      <c r="C5998" t="s">
        <v>2008</v>
      </c>
      <c r="D5998">
        <v>0.1726</v>
      </c>
      <c r="E5998">
        <v>0.1583</v>
      </c>
      <c r="F5998">
        <v>0.15629999999999999</v>
      </c>
      <c r="G5998">
        <v>0.16309999999999999</v>
      </c>
      <c r="H5998">
        <v>0.14630000000000001</v>
      </c>
      <c r="I5998">
        <v>0.14929999999999999</v>
      </c>
      <c r="J5998">
        <v>0.1726</v>
      </c>
      <c r="K5998">
        <v>0.1434</v>
      </c>
      <c r="L5998">
        <v>0.13689999999999999</v>
      </c>
    </row>
    <row r="5999" spans="1:12" x14ac:dyDescent="0.45">
      <c r="A5999" t="s">
        <v>2051</v>
      </c>
      <c r="B5999">
        <v>2021</v>
      </c>
      <c r="C5999" t="s">
        <v>2009</v>
      </c>
      <c r="D5999">
        <v>0.21310000000000001</v>
      </c>
      <c r="E5999">
        <v>0.21310000000000001</v>
      </c>
      <c r="F5999">
        <v>0.21310000000000001</v>
      </c>
      <c r="G5999">
        <v>0.20449999999999999</v>
      </c>
      <c r="H5999">
        <v>0.21310000000000001</v>
      </c>
      <c r="I5999">
        <v>0.20449999999999999</v>
      </c>
      <c r="J5999">
        <v>0.21310000000000001</v>
      </c>
      <c r="K5999">
        <v>0.21310000000000001</v>
      </c>
      <c r="L5999">
        <v>0.20449999999999999</v>
      </c>
    </row>
    <row r="6000" spans="1:12" x14ac:dyDescent="0.45">
      <c r="A6000" t="s">
        <v>2051</v>
      </c>
      <c r="B6000">
        <v>2021</v>
      </c>
      <c r="C6000" t="s">
        <v>2010</v>
      </c>
      <c r="D6000">
        <v>3.0200000000000001E-2</v>
      </c>
      <c r="E6000">
        <v>3.0200000000000001E-2</v>
      </c>
      <c r="F6000">
        <v>1.14E-2</v>
      </c>
      <c r="G6000">
        <v>2.7199999999999998E-2</v>
      </c>
      <c r="H6000">
        <v>1.14E-2</v>
      </c>
      <c r="I6000">
        <v>1.11E-2</v>
      </c>
      <c r="J6000">
        <v>3.0200000000000001E-2</v>
      </c>
      <c r="K6000">
        <v>1.14E-2</v>
      </c>
      <c r="L6000">
        <v>1.11E-2</v>
      </c>
    </row>
    <row r="6001" spans="1:12" x14ac:dyDescent="0.45">
      <c r="A6001" t="s">
        <v>2052</v>
      </c>
      <c r="B6001">
        <v>2021</v>
      </c>
      <c r="C6001" t="s">
        <v>2009</v>
      </c>
      <c r="D6001">
        <v>1.7605999999999999</v>
      </c>
      <c r="E6001">
        <v>1.7605999999999999</v>
      </c>
      <c r="F6001">
        <v>1.7605999999999999</v>
      </c>
      <c r="G6001">
        <v>1.6901999999999999</v>
      </c>
      <c r="H6001">
        <v>1.7605999999999999</v>
      </c>
      <c r="I6001">
        <v>1.6901999999999999</v>
      </c>
      <c r="J6001">
        <v>1.7605999999999999</v>
      </c>
      <c r="K6001">
        <v>1.7605999999999999</v>
      </c>
      <c r="L6001">
        <v>1.6901999999999999</v>
      </c>
    </row>
    <row r="6002" spans="1:12" x14ac:dyDescent="0.45">
      <c r="A6002" t="s">
        <v>2052</v>
      </c>
      <c r="B6002">
        <v>2021</v>
      </c>
      <c r="C6002" t="s">
        <v>2007</v>
      </c>
      <c r="D6002">
        <v>0.14249999999999999</v>
      </c>
      <c r="E6002">
        <v>0.14249999999999999</v>
      </c>
      <c r="F6002">
        <v>0.1002</v>
      </c>
      <c r="G6002">
        <v>0.13980000000000001</v>
      </c>
      <c r="H6002">
        <v>0.1002</v>
      </c>
      <c r="I6002">
        <v>0.1002</v>
      </c>
      <c r="J6002">
        <v>0.14249999999999999</v>
      </c>
      <c r="K6002">
        <v>0.1002</v>
      </c>
      <c r="L6002">
        <v>0.1002</v>
      </c>
    </row>
    <row r="6003" spans="1:12" x14ac:dyDescent="0.45">
      <c r="A6003" t="s">
        <v>2052</v>
      </c>
      <c r="B6003">
        <v>2021</v>
      </c>
      <c r="C6003" t="s">
        <v>2006</v>
      </c>
      <c r="D6003">
        <v>0.99080000000000001</v>
      </c>
      <c r="E6003">
        <v>0.99080000000000001</v>
      </c>
      <c r="F6003">
        <v>0.9577</v>
      </c>
      <c r="G6003">
        <v>0.94110000000000005</v>
      </c>
      <c r="H6003">
        <v>0.9577</v>
      </c>
      <c r="I6003">
        <v>0.91579999999999995</v>
      </c>
      <c r="J6003">
        <v>0.99080000000000001</v>
      </c>
      <c r="K6003">
        <v>0.9577</v>
      </c>
      <c r="L6003">
        <v>0.91579999999999995</v>
      </c>
    </row>
    <row r="6004" spans="1:12" x14ac:dyDescent="0.45">
      <c r="A6004" t="s">
        <v>2052</v>
      </c>
      <c r="B6004">
        <v>2021</v>
      </c>
      <c r="C6004" t="s">
        <v>2011</v>
      </c>
      <c r="D6004">
        <v>5.0200000000000002E-2</v>
      </c>
      <c r="E6004">
        <v>5.0200000000000002E-2</v>
      </c>
      <c r="F6004">
        <v>5.0200000000000002E-2</v>
      </c>
      <c r="G6004">
        <v>4.5199999999999997E-2</v>
      </c>
      <c r="H6004">
        <v>5.0200000000000002E-2</v>
      </c>
      <c r="I6004">
        <v>4.5199999999999997E-2</v>
      </c>
      <c r="J6004">
        <v>5.0200000000000002E-2</v>
      </c>
      <c r="K6004">
        <v>5.0200000000000002E-2</v>
      </c>
      <c r="L6004">
        <v>4.5199999999999997E-2</v>
      </c>
    </row>
    <row r="6005" spans="1:12" x14ac:dyDescent="0.45">
      <c r="A6005" t="s">
        <v>2052</v>
      </c>
      <c r="B6005">
        <v>2021</v>
      </c>
      <c r="C6005" t="s">
        <v>2010</v>
      </c>
      <c r="D6005">
        <v>0.25729999999999997</v>
      </c>
      <c r="E6005">
        <v>0.25729999999999997</v>
      </c>
      <c r="F6005">
        <v>9.7100000000000006E-2</v>
      </c>
      <c r="G6005">
        <v>0.23150000000000001</v>
      </c>
      <c r="H6005">
        <v>9.7100000000000006E-2</v>
      </c>
      <c r="I6005">
        <v>9.4500000000000001E-2</v>
      </c>
      <c r="J6005">
        <v>0.25729999999999997</v>
      </c>
      <c r="K6005">
        <v>9.7100000000000006E-2</v>
      </c>
      <c r="L6005">
        <v>9.4500000000000001E-2</v>
      </c>
    </row>
    <row r="6006" spans="1:12" x14ac:dyDescent="0.45">
      <c r="A6006" t="s">
        <v>2052</v>
      </c>
      <c r="B6006">
        <v>2021</v>
      </c>
      <c r="C6006" t="s">
        <v>2005</v>
      </c>
      <c r="D6006">
        <v>4.6721000000000004</v>
      </c>
      <c r="E6006">
        <v>4.5502000000000002</v>
      </c>
      <c r="F6006">
        <v>4.2980999999999998</v>
      </c>
      <c r="G6006">
        <v>4.4381000000000004</v>
      </c>
      <c r="H6006">
        <v>4.2129000000000003</v>
      </c>
      <c r="I6006">
        <v>4.1180000000000003</v>
      </c>
      <c r="J6006">
        <v>4.6721000000000004</v>
      </c>
      <c r="K6006">
        <v>4.1878000000000002</v>
      </c>
      <c r="L6006">
        <v>4.0129999999999999</v>
      </c>
    </row>
    <row r="6007" spans="1:12" x14ac:dyDescent="0.45">
      <c r="A6007" t="s">
        <v>2052</v>
      </c>
      <c r="B6007">
        <v>2021</v>
      </c>
      <c r="C6007" t="s">
        <v>2008</v>
      </c>
      <c r="D6007">
        <v>1.4708000000000001</v>
      </c>
      <c r="E6007">
        <v>1.3489</v>
      </c>
      <c r="F6007">
        <v>1.3322000000000001</v>
      </c>
      <c r="G6007">
        <v>1.3903000000000001</v>
      </c>
      <c r="H6007">
        <v>1.2470000000000001</v>
      </c>
      <c r="I6007">
        <v>1.2721</v>
      </c>
      <c r="J6007">
        <v>1.4708000000000001</v>
      </c>
      <c r="K6007">
        <v>1.222</v>
      </c>
      <c r="L6007">
        <v>1.167</v>
      </c>
    </row>
    <row r="6008" spans="1:12" x14ac:dyDescent="0.45">
      <c r="A6008" t="s">
        <v>2053</v>
      </c>
      <c r="B6008">
        <v>2021</v>
      </c>
      <c r="C6008" t="s">
        <v>2009</v>
      </c>
      <c r="D6008">
        <v>6.9885000000000002</v>
      </c>
      <c r="E6008">
        <v>6.9885000000000002</v>
      </c>
      <c r="F6008">
        <v>6.9885000000000002</v>
      </c>
      <c r="G6008">
        <v>6.7065000000000001</v>
      </c>
      <c r="H6008">
        <v>6.9885000000000002</v>
      </c>
      <c r="I6008">
        <v>6.7065000000000001</v>
      </c>
      <c r="J6008">
        <v>6.9885000000000002</v>
      </c>
      <c r="K6008">
        <v>6.9885000000000002</v>
      </c>
      <c r="L6008">
        <v>6.7065000000000001</v>
      </c>
    </row>
    <row r="6009" spans="1:12" x14ac:dyDescent="0.45">
      <c r="A6009" t="s">
        <v>2053</v>
      </c>
      <c r="B6009">
        <v>2021</v>
      </c>
      <c r="C6009" t="s">
        <v>2005</v>
      </c>
      <c r="D6009">
        <v>18.786000000000001</v>
      </c>
      <c r="E6009">
        <v>18.267900000000001</v>
      </c>
      <c r="F6009">
        <v>17.223700000000001</v>
      </c>
      <c r="G6009">
        <v>17.8339</v>
      </c>
      <c r="H6009">
        <v>16.861599999999999</v>
      </c>
      <c r="I6009">
        <v>16.494499999999999</v>
      </c>
      <c r="J6009">
        <v>18.786000000000001</v>
      </c>
      <c r="K6009">
        <v>16.755099999999999</v>
      </c>
      <c r="L6009">
        <v>16.047999999999998</v>
      </c>
    </row>
    <row r="6010" spans="1:12" x14ac:dyDescent="0.45">
      <c r="A6010" t="s">
        <v>2053</v>
      </c>
      <c r="B6010">
        <v>2021</v>
      </c>
      <c r="C6010" t="s">
        <v>2008</v>
      </c>
      <c r="D6010">
        <v>6.2512999999999996</v>
      </c>
      <c r="E6010">
        <v>5.7332000000000001</v>
      </c>
      <c r="F6010">
        <v>5.6623000000000001</v>
      </c>
      <c r="G6010">
        <v>5.9090999999999996</v>
      </c>
      <c r="H6010">
        <v>5.3003</v>
      </c>
      <c r="I6010">
        <v>5.4066000000000001</v>
      </c>
      <c r="J6010">
        <v>6.2512999999999996</v>
      </c>
      <c r="K6010">
        <v>5.1938000000000004</v>
      </c>
      <c r="L6010">
        <v>4.9600999999999997</v>
      </c>
    </row>
    <row r="6011" spans="1:12" x14ac:dyDescent="0.45">
      <c r="A6011" t="s">
        <v>2053</v>
      </c>
      <c r="B6011">
        <v>2021</v>
      </c>
      <c r="C6011" t="s">
        <v>2006</v>
      </c>
      <c r="D6011">
        <v>3.6337999999999999</v>
      </c>
      <c r="E6011">
        <v>3.6337999999999999</v>
      </c>
      <c r="F6011">
        <v>3.5207000000000002</v>
      </c>
      <c r="G6011">
        <v>3.4481000000000002</v>
      </c>
      <c r="H6011">
        <v>3.5207000000000002</v>
      </c>
      <c r="I6011">
        <v>3.3616000000000001</v>
      </c>
      <c r="J6011">
        <v>3.6337999999999999</v>
      </c>
      <c r="K6011">
        <v>3.5207000000000002</v>
      </c>
      <c r="L6011">
        <v>3.3616000000000001</v>
      </c>
    </row>
    <row r="6012" spans="1:12" x14ac:dyDescent="0.45">
      <c r="A6012" t="s">
        <v>2053</v>
      </c>
      <c r="B6012">
        <v>2021</v>
      </c>
      <c r="C6012" t="s">
        <v>2007</v>
      </c>
      <c r="D6012">
        <v>0.60550000000000004</v>
      </c>
      <c r="E6012">
        <v>0.60550000000000004</v>
      </c>
      <c r="F6012">
        <v>0.4259</v>
      </c>
      <c r="G6012">
        <v>0.59399999999999997</v>
      </c>
      <c r="H6012">
        <v>0.4259</v>
      </c>
      <c r="I6012">
        <v>0.4259</v>
      </c>
      <c r="J6012">
        <v>0.60550000000000004</v>
      </c>
      <c r="K6012">
        <v>0.4259</v>
      </c>
      <c r="L6012">
        <v>0.4259</v>
      </c>
    </row>
    <row r="6013" spans="1:12" x14ac:dyDescent="0.45">
      <c r="A6013" t="s">
        <v>2053</v>
      </c>
      <c r="B6013">
        <v>2021</v>
      </c>
      <c r="C6013" t="s">
        <v>2010</v>
      </c>
      <c r="D6013">
        <v>1.0933999999999999</v>
      </c>
      <c r="E6013">
        <v>1.0933999999999999</v>
      </c>
      <c r="F6013">
        <v>0.41289999999999999</v>
      </c>
      <c r="G6013">
        <v>0.98409999999999997</v>
      </c>
      <c r="H6013">
        <v>0.41289999999999999</v>
      </c>
      <c r="I6013">
        <v>0.40179999999999999</v>
      </c>
      <c r="J6013">
        <v>1.0933999999999999</v>
      </c>
      <c r="K6013">
        <v>0.41289999999999999</v>
      </c>
      <c r="L6013">
        <v>0.40179999999999999</v>
      </c>
    </row>
    <row r="6014" spans="1:12" x14ac:dyDescent="0.45">
      <c r="A6014" t="s">
        <v>2053</v>
      </c>
      <c r="B6014">
        <v>2021</v>
      </c>
      <c r="C6014" t="s">
        <v>2011</v>
      </c>
      <c r="D6014">
        <v>0.21340000000000001</v>
      </c>
      <c r="E6014">
        <v>0.21340000000000001</v>
      </c>
      <c r="F6014">
        <v>0.21340000000000001</v>
      </c>
      <c r="G6014">
        <v>0.19209999999999999</v>
      </c>
      <c r="H6014">
        <v>0.21340000000000001</v>
      </c>
      <c r="I6014">
        <v>0.19209999999999999</v>
      </c>
      <c r="J6014">
        <v>0.21340000000000001</v>
      </c>
      <c r="K6014">
        <v>0.21340000000000001</v>
      </c>
      <c r="L6014">
        <v>0.19209999999999999</v>
      </c>
    </row>
    <row r="6015" spans="1:12" x14ac:dyDescent="0.45">
      <c r="A6015" t="s">
        <v>2054</v>
      </c>
      <c r="B6015">
        <v>2021</v>
      </c>
      <c r="C6015" t="s">
        <v>2009</v>
      </c>
      <c r="D6015">
        <v>0.63109999999999999</v>
      </c>
      <c r="E6015">
        <v>0.63109999999999999</v>
      </c>
      <c r="F6015">
        <v>0.63109999999999999</v>
      </c>
      <c r="G6015">
        <v>0.60519999999999996</v>
      </c>
      <c r="H6015">
        <v>0.63109999999999999</v>
      </c>
      <c r="I6015">
        <v>0.60519999999999996</v>
      </c>
      <c r="J6015">
        <v>0.63109999999999999</v>
      </c>
      <c r="K6015">
        <v>0.63109999999999999</v>
      </c>
      <c r="L6015">
        <v>0.60519999999999996</v>
      </c>
    </row>
    <row r="6016" spans="1:12" x14ac:dyDescent="0.45">
      <c r="A6016" t="s">
        <v>2054</v>
      </c>
      <c r="B6016">
        <v>2021</v>
      </c>
      <c r="C6016" t="s">
        <v>2006</v>
      </c>
      <c r="D6016">
        <v>0.39429999999999998</v>
      </c>
      <c r="E6016">
        <v>0.39429999999999998</v>
      </c>
      <c r="F6016">
        <v>0.38179999999999997</v>
      </c>
      <c r="G6016">
        <v>0.37419999999999998</v>
      </c>
      <c r="H6016">
        <v>0.38179999999999997</v>
      </c>
      <c r="I6016">
        <v>0.36470000000000002</v>
      </c>
      <c r="J6016">
        <v>0.39429999999999998</v>
      </c>
      <c r="K6016">
        <v>0.38179999999999997</v>
      </c>
      <c r="L6016">
        <v>0.36470000000000002</v>
      </c>
    </row>
    <row r="6017" spans="1:12" x14ac:dyDescent="0.45">
      <c r="A6017" t="s">
        <v>2054</v>
      </c>
      <c r="B6017">
        <v>2021</v>
      </c>
      <c r="C6017" t="s">
        <v>2008</v>
      </c>
      <c r="D6017">
        <v>0.65269999999999995</v>
      </c>
      <c r="E6017">
        <v>0.59860000000000002</v>
      </c>
      <c r="F6017">
        <v>0.59119999999999995</v>
      </c>
      <c r="G6017">
        <v>0.61699999999999999</v>
      </c>
      <c r="H6017">
        <v>0.5534</v>
      </c>
      <c r="I6017">
        <v>0.5645</v>
      </c>
      <c r="J6017">
        <v>0.65269999999999995</v>
      </c>
      <c r="K6017">
        <v>0.5423</v>
      </c>
      <c r="L6017">
        <v>0.51790000000000003</v>
      </c>
    </row>
    <row r="6018" spans="1:12" x14ac:dyDescent="0.45">
      <c r="A6018" t="s">
        <v>2054</v>
      </c>
      <c r="B6018">
        <v>2021</v>
      </c>
      <c r="C6018" t="s">
        <v>2007</v>
      </c>
      <c r="D6018">
        <v>6.3200000000000006E-2</v>
      </c>
      <c r="E6018">
        <v>6.3200000000000006E-2</v>
      </c>
      <c r="F6018">
        <v>4.4499999999999998E-2</v>
      </c>
      <c r="G6018">
        <v>6.2E-2</v>
      </c>
      <c r="H6018">
        <v>4.4499999999999998E-2</v>
      </c>
      <c r="I6018">
        <v>4.4499999999999998E-2</v>
      </c>
      <c r="J6018">
        <v>6.3200000000000006E-2</v>
      </c>
      <c r="K6018">
        <v>4.4499999999999998E-2</v>
      </c>
      <c r="L6018">
        <v>4.4499999999999998E-2</v>
      </c>
    </row>
    <row r="6019" spans="1:12" x14ac:dyDescent="0.45">
      <c r="A6019" t="s">
        <v>2054</v>
      </c>
      <c r="B6019">
        <v>2021</v>
      </c>
      <c r="C6019" t="s">
        <v>2011</v>
      </c>
      <c r="D6019">
        <v>2.23E-2</v>
      </c>
      <c r="E6019">
        <v>2.23E-2</v>
      </c>
      <c r="F6019">
        <v>2.23E-2</v>
      </c>
      <c r="G6019">
        <v>2.01E-2</v>
      </c>
      <c r="H6019">
        <v>2.23E-2</v>
      </c>
      <c r="I6019">
        <v>2.01E-2</v>
      </c>
      <c r="J6019">
        <v>2.23E-2</v>
      </c>
      <c r="K6019">
        <v>2.23E-2</v>
      </c>
      <c r="L6019">
        <v>2.01E-2</v>
      </c>
    </row>
    <row r="6020" spans="1:12" x14ac:dyDescent="0.45">
      <c r="A6020" t="s">
        <v>2054</v>
      </c>
      <c r="B6020">
        <v>2021</v>
      </c>
      <c r="C6020" t="s">
        <v>2010</v>
      </c>
      <c r="D6020">
        <v>0.1142</v>
      </c>
      <c r="E6020">
        <v>0.1142</v>
      </c>
      <c r="F6020">
        <v>4.3099999999999999E-2</v>
      </c>
      <c r="G6020">
        <v>0.1028</v>
      </c>
      <c r="H6020">
        <v>4.3099999999999999E-2</v>
      </c>
      <c r="I6020">
        <v>4.2000000000000003E-2</v>
      </c>
      <c r="J6020">
        <v>0.1142</v>
      </c>
      <c r="K6020">
        <v>4.3099999999999999E-2</v>
      </c>
      <c r="L6020">
        <v>4.2000000000000003E-2</v>
      </c>
    </row>
    <row r="6021" spans="1:12" x14ac:dyDescent="0.45">
      <c r="A6021" t="s">
        <v>2054</v>
      </c>
      <c r="B6021">
        <v>2021</v>
      </c>
      <c r="C6021" t="s">
        <v>2005</v>
      </c>
      <c r="D6021">
        <v>1.8777999999999999</v>
      </c>
      <c r="E6021">
        <v>1.8237000000000001</v>
      </c>
      <c r="F6021">
        <v>1.714</v>
      </c>
      <c r="G6021">
        <v>1.7813000000000001</v>
      </c>
      <c r="H6021">
        <v>1.6761999999999999</v>
      </c>
      <c r="I6021">
        <v>1.6409</v>
      </c>
      <c r="J6021">
        <v>1.8777999999999999</v>
      </c>
      <c r="K6021">
        <v>1.6651</v>
      </c>
      <c r="L6021">
        <v>1.5943000000000001</v>
      </c>
    </row>
    <row r="6022" spans="1:12" x14ac:dyDescent="0.45">
      <c r="A6022" t="s">
        <v>2055</v>
      </c>
      <c r="B6022">
        <v>2021</v>
      </c>
      <c r="C6022" t="s">
        <v>2007</v>
      </c>
      <c r="D6022">
        <v>1.4500000000000001E-2</v>
      </c>
      <c r="E6022">
        <v>1.4500000000000001E-2</v>
      </c>
      <c r="F6022">
        <v>1.0200000000000001E-2</v>
      </c>
      <c r="G6022">
        <v>1.4200000000000001E-2</v>
      </c>
      <c r="H6022">
        <v>1.0200000000000001E-2</v>
      </c>
      <c r="I6022">
        <v>1.0200000000000001E-2</v>
      </c>
      <c r="J6022">
        <v>1.4500000000000001E-2</v>
      </c>
      <c r="K6022">
        <v>1.0200000000000001E-2</v>
      </c>
      <c r="L6022">
        <v>1.0200000000000001E-2</v>
      </c>
    </row>
    <row r="6023" spans="1:12" x14ac:dyDescent="0.45">
      <c r="A6023" t="s">
        <v>2055</v>
      </c>
      <c r="B6023">
        <v>2021</v>
      </c>
      <c r="C6023" t="s">
        <v>2010</v>
      </c>
      <c r="D6023">
        <v>2.6100000000000002E-2</v>
      </c>
      <c r="E6023">
        <v>2.6100000000000002E-2</v>
      </c>
      <c r="F6023">
        <v>9.9000000000000008E-3</v>
      </c>
      <c r="G6023">
        <v>2.35E-2</v>
      </c>
      <c r="H6023">
        <v>9.9000000000000008E-3</v>
      </c>
      <c r="I6023">
        <v>9.5999999999999992E-3</v>
      </c>
      <c r="J6023">
        <v>2.6100000000000002E-2</v>
      </c>
      <c r="K6023">
        <v>9.9000000000000008E-3</v>
      </c>
      <c r="L6023">
        <v>9.5999999999999992E-3</v>
      </c>
    </row>
    <row r="6024" spans="1:12" x14ac:dyDescent="0.45">
      <c r="A6024" t="s">
        <v>2055</v>
      </c>
      <c r="B6024">
        <v>2021</v>
      </c>
      <c r="C6024" t="s">
        <v>2006</v>
      </c>
      <c r="D6024">
        <v>9.9199999999999997E-2</v>
      </c>
      <c r="E6024">
        <v>9.9199999999999997E-2</v>
      </c>
      <c r="F6024">
        <v>9.5899999999999999E-2</v>
      </c>
      <c r="G6024">
        <v>9.4200000000000006E-2</v>
      </c>
      <c r="H6024">
        <v>9.5899999999999999E-2</v>
      </c>
      <c r="I6024">
        <v>9.1700000000000004E-2</v>
      </c>
      <c r="J6024">
        <v>9.9199999999999997E-2</v>
      </c>
      <c r="K6024">
        <v>9.5899999999999999E-2</v>
      </c>
      <c r="L6024">
        <v>9.1700000000000004E-2</v>
      </c>
    </row>
    <row r="6025" spans="1:12" x14ac:dyDescent="0.45">
      <c r="A6025" t="s">
        <v>2055</v>
      </c>
      <c r="B6025">
        <v>2021</v>
      </c>
      <c r="C6025" t="s">
        <v>2005</v>
      </c>
      <c r="D6025">
        <v>0.44640000000000002</v>
      </c>
      <c r="E6025">
        <v>0.434</v>
      </c>
      <c r="F6025">
        <v>0.40849999999999997</v>
      </c>
      <c r="G6025">
        <v>0.42399999999999999</v>
      </c>
      <c r="H6025">
        <v>0.39989999999999998</v>
      </c>
      <c r="I6025">
        <v>0.3916</v>
      </c>
      <c r="J6025">
        <v>0.44640000000000002</v>
      </c>
      <c r="K6025">
        <v>0.39729999999999999</v>
      </c>
      <c r="L6025">
        <v>0.38090000000000002</v>
      </c>
    </row>
    <row r="6026" spans="1:12" x14ac:dyDescent="0.45">
      <c r="A6026" t="s">
        <v>2055</v>
      </c>
      <c r="B6026">
        <v>2021</v>
      </c>
      <c r="C6026" t="s">
        <v>2008</v>
      </c>
      <c r="D6026">
        <v>0.1492</v>
      </c>
      <c r="E6026">
        <v>0.1368</v>
      </c>
      <c r="F6026">
        <v>0.1351</v>
      </c>
      <c r="G6026">
        <v>0.14099999999999999</v>
      </c>
      <c r="H6026">
        <v>0.1265</v>
      </c>
      <c r="I6026">
        <v>0.129</v>
      </c>
      <c r="J6026">
        <v>0.1492</v>
      </c>
      <c r="K6026">
        <v>0.124</v>
      </c>
      <c r="L6026">
        <v>0.11840000000000001</v>
      </c>
    </row>
    <row r="6027" spans="1:12" x14ac:dyDescent="0.45">
      <c r="A6027" t="s">
        <v>2055</v>
      </c>
      <c r="B6027">
        <v>2021</v>
      </c>
      <c r="C6027" t="s">
        <v>2009</v>
      </c>
      <c r="D6027">
        <v>0.15240000000000001</v>
      </c>
      <c r="E6027">
        <v>0.15240000000000001</v>
      </c>
      <c r="F6027">
        <v>0.15240000000000001</v>
      </c>
      <c r="G6027">
        <v>0.14649999999999999</v>
      </c>
      <c r="H6027">
        <v>0.15240000000000001</v>
      </c>
      <c r="I6027">
        <v>0.14649999999999999</v>
      </c>
      <c r="J6027">
        <v>0.15240000000000001</v>
      </c>
      <c r="K6027">
        <v>0.15240000000000001</v>
      </c>
      <c r="L6027">
        <v>0.14649999999999999</v>
      </c>
    </row>
    <row r="6028" spans="1:12" x14ac:dyDescent="0.45">
      <c r="A6028" t="s">
        <v>2055</v>
      </c>
      <c r="B6028">
        <v>2021</v>
      </c>
      <c r="C6028" t="s">
        <v>2011</v>
      </c>
      <c r="D6028">
        <v>5.1000000000000004E-3</v>
      </c>
      <c r="E6028">
        <v>5.1000000000000004E-3</v>
      </c>
      <c r="F6028">
        <v>5.1000000000000004E-3</v>
      </c>
      <c r="G6028">
        <v>4.5999999999999999E-3</v>
      </c>
      <c r="H6028">
        <v>5.1000000000000004E-3</v>
      </c>
      <c r="I6028">
        <v>4.5999999999999999E-3</v>
      </c>
      <c r="J6028">
        <v>5.1000000000000004E-3</v>
      </c>
      <c r="K6028">
        <v>5.1000000000000004E-3</v>
      </c>
      <c r="L6028">
        <v>4.5999999999999999E-3</v>
      </c>
    </row>
    <row r="6029" spans="1:12" x14ac:dyDescent="0.45">
      <c r="A6029" t="s">
        <v>2056</v>
      </c>
      <c r="B6029">
        <v>2021</v>
      </c>
      <c r="C6029" t="s">
        <v>2006</v>
      </c>
      <c r="D6029">
        <v>1.2075</v>
      </c>
      <c r="E6029">
        <v>1.2075</v>
      </c>
      <c r="F6029">
        <v>1.1686000000000001</v>
      </c>
      <c r="G6029">
        <v>1.1463000000000001</v>
      </c>
      <c r="H6029">
        <v>1.1686000000000001</v>
      </c>
      <c r="I6029">
        <v>1.1166</v>
      </c>
      <c r="J6029">
        <v>1.2075</v>
      </c>
      <c r="K6029">
        <v>1.1686000000000001</v>
      </c>
      <c r="L6029">
        <v>1.1166</v>
      </c>
    </row>
    <row r="6030" spans="1:12" x14ac:dyDescent="0.45">
      <c r="A6030" t="s">
        <v>2056</v>
      </c>
      <c r="B6030">
        <v>2021</v>
      </c>
      <c r="C6030" t="s">
        <v>2010</v>
      </c>
      <c r="D6030">
        <v>0.33889999999999998</v>
      </c>
      <c r="E6030">
        <v>0.33889999999999998</v>
      </c>
      <c r="F6030">
        <v>0.128</v>
      </c>
      <c r="G6030">
        <v>0.30499999999999999</v>
      </c>
      <c r="H6030">
        <v>0.128</v>
      </c>
      <c r="I6030">
        <v>0.1245</v>
      </c>
      <c r="J6030">
        <v>0.33889999999999998</v>
      </c>
      <c r="K6030">
        <v>0.128</v>
      </c>
      <c r="L6030">
        <v>0.1245</v>
      </c>
    </row>
    <row r="6031" spans="1:12" x14ac:dyDescent="0.45">
      <c r="A6031" t="s">
        <v>2056</v>
      </c>
      <c r="B6031">
        <v>2021</v>
      </c>
      <c r="C6031" t="s">
        <v>2008</v>
      </c>
      <c r="D6031">
        <v>1.9373</v>
      </c>
      <c r="E6031">
        <v>1.7767999999999999</v>
      </c>
      <c r="F6031">
        <v>1.7547999999999999</v>
      </c>
      <c r="G6031">
        <v>1.8312999999999999</v>
      </c>
      <c r="H6031">
        <v>1.6426000000000001</v>
      </c>
      <c r="I6031">
        <v>1.6756</v>
      </c>
      <c r="J6031">
        <v>1.9373</v>
      </c>
      <c r="K6031">
        <v>1.6095999999999999</v>
      </c>
      <c r="L6031">
        <v>1.5371999999999999</v>
      </c>
    </row>
    <row r="6032" spans="1:12" x14ac:dyDescent="0.45">
      <c r="A6032" t="s">
        <v>2056</v>
      </c>
      <c r="B6032">
        <v>2021</v>
      </c>
      <c r="C6032" t="s">
        <v>2007</v>
      </c>
      <c r="D6032">
        <v>0.18770000000000001</v>
      </c>
      <c r="E6032">
        <v>0.18770000000000001</v>
      </c>
      <c r="F6032">
        <v>0.13200000000000001</v>
      </c>
      <c r="G6032">
        <v>0.18410000000000001</v>
      </c>
      <c r="H6032">
        <v>0.13200000000000001</v>
      </c>
      <c r="I6032">
        <v>0.13200000000000001</v>
      </c>
      <c r="J6032">
        <v>0.18770000000000001</v>
      </c>
      <c r="K6032">
        <v>0.13200000000000001</v>
      </c>
      <c r="L6032">
        <v>0.13200000000000001</v>
      </c>
    </row>
    <row r="6033" spans="1:12" x14ac:dyDescent="0.45">
      <c r="A6033" t="s">
        <v>2056</v>
      </c>
      <c r="B6033">
        <v>2021</v>
      </c>
      <c r="C6033" t="s">
        <v>2009</v>
      </c>
      <c r="D6033">
        <v>2.1888000000000001</v>
      </c>
      <c r="E6033">
        <v>2.1888000000000001</v>
      </c>
      <c r="F6033">
        <v>2.1888000000000001</v>
      </c>
      <c r="G6033">
        <v>2.1006</v>
      </c>
      <c r="H6033">
        <v>2.1888000000000001</v>
      </c>
      <c r="I6033">
        <v>2.1006</v>
      </c>
      <c r="J6033">
        <v>2.1888000000000001</v>
      </c>
      <c r="K6033">
        <v>2.1888000000000001</v>
      </c>
      <c r="L6033">
        <v>2.1006</v>
      </c>
    </row>
    <row r="6034" spans="1:12" x14ac:dyDescent="0.45">
      <c r="A6034" t="s">
        <v>2056</v>
      </c>
      <c r="B6034">
        <v>2021</v>
      </c>
      <c r="C6034" t="s">
        <v>2005</v>
      </c>
      <c r="D6034">
        <v>5.9263000000000003</v>
      </c>
      <c r="E6034">
        <v>5.7656999999999998</v>
      </c>
      <c r="F6034">
        <v>5.4382999999999999</v>
      </c>
      <c r="G6034">
        <v>5.6269</v>
      </c>
      <c r="H6034">
        <v>5.3261000000000003</v>
      </c>
      <c r="I6034">
        <v>5.2088000000000001</v>
      </c>
      <c r="J6034">
        <v>5.9263000000000003</v>
      </c>
      <c r="K6034">
        <v>5.2930999999999999</v>
      </c>
      <c r="L6034">
        <v>5.0704000000000002</v>
      </c>
    </row>
    <row r="6035" spans="1:12" x14ac:dyDescent="0.45">
      <c r="A6035" t="s">
        <v>2056</v>
      </c>
      <c r="B6035">
        <v>2021</v>
      </c>
      <c r="C6035" t="s">
        <v>2011</v>
      </c>
      <c r="D6035">
        <v>6.6100000000000006E-2</v>
      </c>
      <c r="E6035">
        <v>6.6100000000000006E-2</v>
      </c>
      <c r="F6035">
        <v>6.6100000000000006E-2</v>
      </c>
      <c r="G6035">
        <v>5.9499999999999997E-2</v>
      </c>
      <c r="H6035">
        <v>6.6100000000000006E-2</v>
      </c>
      <c r="I6035">
        <v>5.9499999999999997E-2</v>
      </c>
      <c r="J6035">
        <v>6.6100000000000006E-2</v>
      </c>
      <c r="K6035">
        <v>6.6100000000000006E-2</v>
      </c>
      <c r="L6035">
        <v>5.9499999999999997E-2</v>
      </c>
    </row>
    <row r="6036" spans="1:12" x14ac:dyDescent="0.45">
      <c r="A6036" t="s">
        <v>2057</v>
      </c>
      <c r="B6036">
        <v>2021</v>
      </c>
      <c r="C6036" t="s">
        <v>2006</v>
      </c>
      <c r="D6036">
        <v>0.84109999999999996</v>
      </c>
      <c r="E6036">
        <v>0.84109999999999996</v>
      </c>
      <c r="F6036">
        <v>0.84109999999999996</v>
      </c>
      <c r="G6036">
        <v>0.81969999999999998</v>
      </c>
      <c r="H6036">
        <v>0.84109999999999996</v>
      </c>
      <c r="I6036">
        <v>0.81969999999999998</v>
      </c>
      <c r="J6036">
        <v>0.84109999999999996</v>
      </c>
      <c r="K6036">
        <v>0.84109999999999996</v>
      </c>
      <c r="L6036">
        <v>0.81969999999999998</v>
      </c>
    </row>
    <row r="6037" spans="1:12" x14ac:dyDescent="0.45">
      <c r="A6037" t="s">
        <v>2057</v>
      </c>
      <c r="B6037">
        <v>2021</v>
      </c>
      <c r="C6037" t="s">
        <v>2009</v>
      </c>
      <c r="D6037">
        <v>1.1600999999999999</v>
      </c>
      <c r="E6037">
        <v>1.1600999999999999</v>
      </c>
      <c r="F6037">
        <v>1.1600999999999999</v>
      </c>
      <c r="G6037">
        <v>1.1108</v>
      </c>
      <c r="H6037">
        <v>1.1600999999999999</v>
      </c>
      <c r="I6037">
        <v>1.1108</v>
      </c>
      <c r="J6037">
        <v>1.1600999999999999</v>
      </c>
      <c r="K6037">
        <v>1.1600999999999999</v>
      </c>
      <c r="L6037">
        <v>1.1108</v>
      </c>
    </row>
    <row r="6038" spans="1:12" x14ac:dyDescent="0.45">
      <c r="A6038" t="s">
        <v>2057</v>
      </c>
      <c r="B6038">
        <v>2021</v>
      </c>
      <c r="C6038" t="s">
        <v>2011</v>
      </c>
      <c r="D6038">
        <v>5.6899999999999999E-2</v>
      </c>
      <c r="E6038">
        <v>5.6899999999999999E-2</v>
      </c>
      <c r="F6038">
        <v>5.6899999999999999E-2</v>
      </c>
      <c r="G6038">
        <v>5.1200000000000002E-2</v>
      </c>
      <c r="H6038">
        <v>5.6899999999999999E-2</v>
      </c>
      <c r="I6038">
        <v>5.1200000000000002E-2</v>
      </c>
      <c r="J6038">
        <v>5.6899999999999999E-2</v>
      </c>
      <c r="K6038">
        <v>5.6899999999999999E-2</v>
      </c>
      <c r="L6038">
        <v>5.1200000000000002E-2</v>
      </c>
    </row>
    <row r="6039" spans="1:12" x14ac:dyDescent="0.45">
      <c r="A6039" t="s">
        <v>2057</v>
      </c>
      <c r="B6039">
        <v>2021</v>
      </c>
      <c r="C6039" t="s">
        <v>2005</v>
      </c>
      <c r="D6039">
        <v>4.1790000000000003</v>
      </c>
      <c r="E6039">
        <v>4.0407999999999999</v>
      </c>
      <c r="F6039">
        <v>3.7924000000000002</v>
      </c>
      <c r="G6039">
        <v>3.9792000000000001</v>
      </c>
      <c r="H6039">
        <v>3.6958000000000002</v>
      </c>
      <c r="I6039">
        <v>3.6448999999999998</v>
      </c>
      <c r="J6039">
        <v>4.1790000000000003</v>
      </c>
      <c r="K6039">
        <v>3.6674000000000002</v>
      </c>
      <c r="L6039">
        <v>3.5257999999999998</v>
      </c>
    </row>
    <row r="6040" spans="1:12" x14ac:dyDescent="0.45">
      <c r="A6040" t="s">
        <v>2057</v>
      </c>
      <c r="B6040">
        <v>2021</v>
      </c>
      <c r="C6040" t="s">
        <v>2010</v>
      </c>
      <c r="D6040">
        <v>0.29170000000000001</v>
      </c>
      <c r="E6040">
        <v>0.29170000000000001</v>
      </c>
      <c r="F6040">
        <v>0.1101</v>
      </c>
      <c r="G6040">
        <v>0.26250000000000001</v>
      </c>
      <c r="H6040">
        <v>0.1101</v>
      </c>
      <c r="I6040">
        <v>0.1072</v>
      </c>
      <c r="J6040">
        <v>0.29170000000000001</v>
      </c>
      <c r="K6040">
        <v>0.1101</v>
      </c>
      <c r="L6040">
        <v>0.1072</v>
      </c>
    </row>
    <row r="6041" spans="1:12" x14ac:dyDescent="0.45">
      <c r="A6041" t="s">
        <v>2057</v>
      </c>
      <c r="B6041">
        <v>2021</v>
      </c>
      <c r="C6041" t="s">
        <v>2008</v>
      </c>
      <c r="D6041">
        <v>1.6677</v>
      </c>
      <c r="E6041">
        <v>1.5295000000000001</v>
      </c>
      <c r="F6041">
        <v>1.5105999999999999</v>
      </c>
      <c r="G6041">
        <v>1.5764</v>
      </c>
      <c r="H6041">
        <v>1.4139999999999999</v>
      </c>
      <c r="I6041">
        <v>1.4423999999999999</v>
      </c>
      <c r="J6041">
        <v>1.6677</v>
      </c>
      <c r="K6041">
        <v>1.3855999999999999</v>
      </c>
      <c r="L6041">
        <v>1.3232999999999999</v>
      </c>
    </row>
    <row r="6042" spans="1:12" x14ac:dyDescent="0.45">
      <c r="A6042" t="s">
        <v>2057</v>
      </c>
      <c r="B6042">
        <v>2021</v>
      </c>
      <c r="C6042" t="s">
        <v>2007</v>
      </c>
      <c r="D6042">
        <v>0.1615</v>
      </c>
      <c r="E6042">
        <v>0.1615</v>
      </c>
      <c r="F6042">
        <v>0.11360000000000001</v>
      </c>
      <c r="G6042">
        <v>0.1585</v>
      </c>
      <c r="H6042">
        <v>0.11360000000000001</v>
      </c>
      <c r="I6042">
        <v>0.11360000000000001</v>
      </c>
      <c r="J6042">
        <v>0.1615</v>
      </c>
      <c r="K6042">
        <v>0.11360000000000001</v>
      </c>
      <c r="L6042">
        <v>0.11360000000000001</v>
      </c>
    </row>
    <row r="6043" spans="1:12" x14ac:dyDescent="0.45">
      <c r="A6043" t="s">
        <v>2058</v>
      </c>
      <c r="B6043">
        <v>2021</v>
      </c>
      <c r="C6043" t="s">
        <v>2007</v>
      </c>
      <c r="D6043">
        <v>9.9000000000000008E-3</v>
      </c>
      <c r="E6043">
        <v>9.9000000000000008E-3</v>
      </c>
      <c r="F6043">
        <v>7.0000000000000001E-3</v>
      </c>
      <c r="G6043">
        <v>9.7000000000000003E-3</v>
      </c>
      <c r="H6043">
        <v>7.0000000000000001E-3</v>
      </c>
      <c r="I6043">
        <v>7.0000000000000001E-3</v>
      </c>
      <c r="J6043">
        <v>9.9000000000000008E-3</v>
      </c>
      <c r="K6043">
        <v>7.0000000000000001E-3</v>
      </c>
      <c r="L6043">
        <v>7.0000000000000001E-3</v>
      </c>
    </row>
    <row r="6044" spans="1:12" x14ac:dyDescent="0.45">
      <c r="A6044" t="s">
        <v>2058</v>
      </c>
      <c r="B6044">
        <v>2021</v>
      </c>
      <c r="C6044" t="s">
        <v>2010</v>
      </c>
      <c r="D6044">
        <v>1.7899999999999999E-2</v>
      </c>
      <c r="E6044">
        <v>1.7899999999999999E-2</v>
      </c>
      <c r="F6044">
        <v>6.7999999999999996E-3</v>
      </c>
      <c r="G6044">
        <v>1.61E-2</v>
      </c>
      <c r="H6044">
        <v>6.7999999999999996E-3</v>
      </c>
      <c r="I6044">
        <v>6.6E-3</v>
      </c>
      <c r="J6044">
        <v>1.7899999999999999E-2</v>
      </c>
      <c r="K6044">
        <v>6.7999999999999996E-3</v>
      </c>
      <c r="L6044">
        <v>6.6E-3</v>
      </c>
    </row>
    <row r="6045" spans="1:12" x14ac:dyDescent="0.45">
      <c r="A6045" t="s">
        <v>2058</v>
      </c>
      <c r="B6045">
        <v>2021</v>
      </c>
      <c r="C6045" t="s">
        <v>2011</v>
      </c>
      <c r="D6045">
        <v>3.5000000000000001E-3</v>
      </c>
      <c r="E6045">
        <v>3.5000000000000001E-3</v>
      </c>
      <c r="F6045">
        <v>3.5000000000000001E-3</v>
      </c>
      <c r="G6045">
        <v>3.0999999999999999E-3</v>
      </c>
      <c r="H6045">
        <v>3.5000000000000001E-3</v>
      </c>
      <c r="I6045">
        <v>3.0999999999999999E-3</v>
      </c>
      <c r="J6045">
        <v>3.5000000000000001E-3</v>
      </c>
      <c r="K6045">
        <v>3.5000000000000001E-3</v>
      </c>
      <c r="L6045">
        <v>3.0999999999999999E-3</v>
      </c>
    </row>
    <row r="6046" spans="1:12" x14ac:dyDescent="0.45">
      <c r="A6046" t="s">
        <v>2058</v>
      </c>
      <c r="B6046">
        <v>2021</v>
      </c>
      <c r="C6046" t="s">
        <v>2005</v>
      </c>
      <c r="D6046">
        <v>0.34810000000000002</v>
      </c>
      <c r="E6046">
        <v>0.3397</v>
      </c>
      <c r="F6046">
        <v>0.32250000000000001</v>
      </c>
      <c r="G6046">
        <v>0.33110000000000001</v>
      </c>
      <c r="H6046">
        <v>0.31659999999999999</v>
      </c>
      <c r="I6046">
        <v>0.30919999999999997</v>
      </c>
      <c r="J6046">
        <v>0.34810000000000002</v>
      </c>
      <c r="K6046">
        <v>0.31490000000000001</v>
      </c>
      <c r="L6046">
        <v>0.3019</v>
      </c>
    </row>
    <row r="6047" spans="1:12" x14ac:dyDescent="0.45">
      <c r="A6047" t="s">
        <v>2058</v>
      </c>
      <c r="B6047">
        <v>2021</v>
      </c>
      <c r="C6047" t="s">
        <v>2006</v>
      </c>
      <c r="D6047">
        <v>6.08E-2</v>
      </c>
      <c r="E6047">
        <v>6.08E-2</v>
      </c>
      <c r="F6047">
        <v>5.8900000000000001E-2</v>
      </c>
      <c r="G6047">
        <v>5.7700000000000001E-2</v>
      </c>
      <c r="H6047">
        <v>5.8900000000000001E-2</v>
      </c>
      <c r="I6047">
        <v>5.6300000000000003E-2</v>
      </c>
      <c r="J6047">
        <v>6.08E-2</v>
      </c>
      <c r="K6047">
        <v>5.8900000000000001E-2</v>
      </c>
      <c r="L6047">
        <v>5.6300000000000003E-2</v>
      </c>
    </row>
    <row r="6048" spans="1:12" x14ac:dyDescent="0.45">
      <c r="A6048" t="s">
        <v>2058</v>
      </c>
      <c r="B6048">
        <v>2021</v>
      </c>
      <c r="C6048" t="s">
        <v>2009</v>
      </c>
      <c r="D6048">
        <v>0.15379999999999999</v>
      </c>
      <c r="E6048">
        <v>0.15379999999999999</v>
      </c>
      <c r="F6048">
        <v>0.15379999999999999</v>
      </c>
      <c r="G6048">
        <v>0.14779999999999999</v>
      </c>
      <c r="H6048">
        <v>0.15379999999999999</v>
      </c>
      <c r="I6048">
        <v>0.14779999999999999</v>
      </c>
      <c r="J6048">
        <v>0.15379999999999999</v>
      </c>
      <c r="K6048">
        <v>0.15379999999999999</v>
      </c>
      <c r="L6048">
        <v>0.14779999999999999</v>
      </c>
    </row>
    <row r="6049" spans="1:12" x14ac:dyDescent="0.45">
      <c r="A6049" t="s">
        <v>2058</v>
      </c>
      <c r="B6049">
        <v>2021</v>
      </c>
      <c r="C6049" t="s">
        <v>2008</v>
      </c>
      <c r="D6049">
        <v>0.1022</v>
      </c>
      <c r="E6049">
        <v>9.3799999999999994E-2</v>
      </c>
      <c r="F6049">
        <v>9.2600000000000002E-2</v>
      </c>
      <c r="G6049">
        <v>9.6600000000000005E-2</v>
      </c>
      <c r="H6049">
        <v>8.6699999999999999E-2</v>
      </c>
      <c r="I6049">
        <v>8.8400000000000006E-2</v>
      </c>
      <c r="J6049">
        <v>0.1022</v>
      </c>
      <c r="K6049">
        <v>8.4900000000000003E-2</v>
      </c>
      <c r="L6049">
        <v>8.1100000000000005E-2</v>
      </c>
    </row>
    <row r="6050" spans="1:12" x14ac:dyDescent="0.45">
      <c r="A6050" t="s">
        <v>2059</v>
      </c>
      <c r="B6050">
        <v>2021</v>
      </c>
      <c r="C6050" t="s">
        <v>2009</v>
      </c>
      <c r="D6050">
        <v>0.4904</v>
      </c>
      <c r="E6050">
        <v>0.4904</v>
      </c>
      <c r="F6050">
        <v>0.4904</v>
      </c>
      <c r="G6050">
        <v>0.47089999999999999</v>
      </c>
      <c r="H6050">
        <v>0.4904</v>
      </c>
      <c r="I6050">
        <v>0.47089999999999999</v>
      </c>
      <c r="J6050">
        <v>0.4904</v>
      </c>
      <c r="K6050">
        <v>0.4904</v>
      </c>
      <c r="L6050">
        <v>0.47089999999999999</v>
      </c>
    </row>
    <row r="6051" spans="1:12" x14ac:dyDescent="0.45">
      <c r="A6051" t="s">
        <v>2059</v>
      </c>
      <c r="B6051">
        <v>2021</v>
      </c>
      <c r="C6051" t="s">
        <v>2007</v>
      </c>
      <c r="D6051">
        <v>3.7400000000000003E-2</v>
      </c>
      <c r="E6051">
        <v>3.7400000000000003E-2</v>
      </c>
      <c r="F6051">
        <v>2.63E-2</v>
      </c>
      <c r="G6051">
        <v>3.6700000000000003E-2</v>
      </c>
      <c r="H6051">
        <v>2.63E-2</v>
      </c>
      <c r="I6051">
        <v>2.63E-2</v>
      </c>
      <c r="J6051">
        <v>3.7400000000000003E-2</v>
      </c>
      <c r="K6051">
        <v>2.63E-2</v>
      </c>
      <c r="L6051">
        <v>2.63E-2</v>
      </c>
    </row>
    <row r="6052" spans="1:12" x14ac:dyDescent="0.45">
      <c r="A6052" t="s">
        <v>2059</v>
      </c>
      <c r="B6052">
        <v>2021</v>
      </c>
      <c r="C6052" t="s">
        <v>2010</v>
      </c>
      <c r="D6052">
        <v>6.7500000000000004E-2</v>
      </c>
      <c r="E6052">
        <v>6.7500000000000004E-2</v>
      </c>
      <c r="F6052">
        <v>2.5499999999999998E-2</v>
      </c>
      <c r="G6052">
        <v>6.08E-2</v>
      </c>
      <c r="H6052">
        <v>2.5499999999999998E-2</v>
      </c>
      <c r="I6052">
        <v>2.4799999999999999E-2</v>
      </c>
      <c r="J6052">
        <v>6.7500000000000004E-2</v>
      </c>
      <c r="K6052">
        <v>2.5499999999999998E-2</v>
      </c>
      <c r="L6052">
        <v>2.4799999999999999E-2</v>
      </c>
    </row>
    <row r="6053" spans="1:12" x14ac:dyDescent="0.45">
      <c r="A6053" t="s">
        <v>2059</v>
      </c>
      <c r="B6053">
        <v>2021</v>
      </c>
      <c r="C6053" t="s">
        <v>2008</v>
      </c>
      <c r="D6053">
        <v>0.3861</v>
      </c>
      <c r="E6053">
        <v>0.35410000000000003</v>
      </c>
      <c r="F6053">
        <v>0.34970000000000001</v>
      </c>
      <c r="G6053">
        <v>0.36499999999999999</v>
      </c>
      <c r="H6053">
        <v>0.32740000000000002</v>
      </c>
      <c r="I6053">
        <v>0.33389999999999997</v>
      </c>
      <c r="J6053">
        <v>0.3861</v>
      </c>
      <c r="K6053">
        <v>0.32079999999999997</v>
      </c>
      <c r="L6053">
        <v>0.30640000000000001</v>
      </c>
    </row>
    <row r="6054" spans="1:12" x14ac:dyDescent="0.45">
      <c r="A6054" t="s">
        <v>2059</v>
      </c>
      <c r="B6054">
        <v>2021</v>
      </c>
      <c r="C6054" t="s">
        <v>2011</v>
      </c>
      <c r="D6054">
        <v>1.32E-2</v>
      </c>
      <c r="E6054">
        <v>1.32E-2</v>
      </c>
      <c r="F6054">
        <v>1.32E-2</v>
      </c>
      <c r="G6054">
        <v>1.1900000000000001E-2</v>
      </c>
      <c r="H6054">
        <v>1.32E-2</v>
      </c>
      <c r="I6054">
        <v>1.1900000000000001E-2</v>
      </c>
      <c r="J6054">
        <v>1.32E-2</v>
      </c>
      <c r="K6054">
        <v>1.32E-2</v>
      </c>
      <c r="L6054">
        <v>1.1900000000000001E-2</v>
      </c>
    </row>
    <row r="6055" spans="1:12" x14ac:dyDescent="0.45">
      <c r="A6055" t="s">
        <v>2059</v>
      </c>
      <c r="B6055">
        <v>2021</v>
      </c>
      <c r="C6055" t="s">
        <v>2005</v>
      </c>
      <c r="D6055">
        <v>1.2444999999999999</v>
      </c>
      <c r="E6055">
        <v>1.2124999999999999</v>
      </c>
      <c r="F6055">
        <v>1.1468</v>
      </c>
      <c r="G6055">
        <v>1.1826000000000001</v>
      </c>
      <c r="H6055">
        <v>1.1245000000000001</v>
      </c>
      <c r="I6055">
        <v>1.0989</v>
      </c>
      <c r="J6055">
        <v>1.2444999999999999</v>
      </c>
      <c r="K6055">
        <v>1.1178999999999999</v>
      </c>
      <c r="L6055">
        <v>1.0713999999999999</v>
      </c>
    </row>
    <row r="6056" spans="1:12" x14ac:dyDescent="0.45">
      <c r="A6056" t="s">
        <v>2059</v>
      </c>
      <c r="B6056">
        <v>2021</v>
      </c>
      <c r="C6056" t="s">
        <v>2006</v>
      </c>
      <c r="D6056">
        <v>0.24990000000000001</v>
      </c>
      <c r="E6056">
        <v>0.24990000000000001</v>
      </c>
      <c r="F6056">
        <v>0.2417</v>
      </c>
      <c r="G6056">
        <v>0.23730000000000001</v>
      </c>
      <c r="H6056">
        <v>0.2417</v>
      </c>
      <c r="I6056">
        <v>0.2311</v>
      </c>
      <c r="J6056">
        <v>0.24990000000000001</v>
      </c>
      <c r="K6056">
        <v>0.2417</v>
      </c>
      <c r="L6056">
        <v>0.2311</v>
      </c>
    </row>
    <row r="6057" spans="1:12" x14ac:dyDescent="0.45">
      <c r="A6057" t="s">
        <v>2060</v>
      </c>
      <c r="B6057">
        <v>2021</v>
      </c>
      <c r="C6057" t="s">
        <v>2010</v>
      </c>
      <c r="D6057">
        <v>0.22670000000000001</v>
      </c>
      <c r="E6057">
        <v>0.22670000000000001</v>
      </c>
      <c r="F6057">
        <v>8.5599999999999996E-2</v>
      </c>
      <c r="G6057">
        <v>0.20399999999999999</v>
      </c>
      <c r="H6057">
        <v>8.5599999999999996E-2</v>
      </c>
      <c r="I6057">
        <v>8.3299999999999999E-2</v>
      </c>
      <c r="J6057">
        <v>0.22670000000000001</v>
      </c>
      <c r="K6057">
        <v>8.5599999999999996E-2</v>
      </c>
      <c r="L6057">
        <v>8.3299999999999999E-2</v>
      </c>
    </row>
    <row r="6058" spans="1:12" x14ac:dyDescent="0.45">
      <c r="A6058" t="s">
        <v>2060</v>
      </c>
      <c r="B6058">
        <v>2021</v>
      </c>
      <c r="C6058" t="s">
        <v>2007</v>
      </c>
      <c r="D6058">
        <v>0.1255</v>
      </c>
      <c r="E6058">
        <v>0.1255</v>
      </c>
      <c r="F6058">
        <v>8.8300000000000003E-2</v>
      </c>
      <c r="G6058">
        <v>0.1231</v>
      </c>
      <c r="H6058">
        <v>8.8300000000000003E-2</v>
      </c>
      <c r="I6058">
        <v>8.8300000000000003E-2</v>
      </c>
      <c r="J6058">
        <v>0.1255</v>
      </c>
      <c r="K6058">
        <v>8.8300000000000003E-2</v>
      </c>
      <c r="L6058">
        <v>8.8300000000000003E-2</v>
      </c>
    </row>
    <row r="6059" spans="1:12" x14ac:dyDescent="0.45">
      <c r="A6059" t="s">
        <v>2060</v>
      </c>
      <c r="B6059">
        <v>2021</v>
      </c>
      <c r="C6059" t="s">
        <v>2009</v>
      </c>
      <c r="D6059">
        <v>1.5253000000000001</v>
      </c>
      <c r="E6059">
        <v>1.5253000000000001</v>
      </c>
      <c r="F6059">
        <v>1.5253000000000001</v>
      </c>
      <c r="G6059">
        <v>1.4634</v>
      </c>
      <c r="H6059">
        <v>1.5253000000000001</v>
      </c>
      <c r="I6059">
        <v>1.4634</v>
      </c>
      <c r="J6059">
        <v>1.5253000000000001</v>
      </c>
      <c r="K6059">
        <v>1.5253000000000001</v>
      </c>
      <c r="L6059">
        <v>1.4634</v>
      </c>
    </row>
    <row r="6060" spans="1:12" x14ac:dyDescent="0.45">
      <c r="A6060" t="s">
        <v>2060</v>
      </c>
      <c r="B6060">
        <v>2021</v>
      </c>
      <c r="C6060" t="s">
        <v>2005</v>
      </c>
      <c r="D6060">
        <v>4.0353000000000003</v>
      </c>
      <c r="E6060">
        <v>3.9279000000000002</v>
      </c>
      <c r="F6060">
        <v>3.7084000000000001</v>
      </c>
      <c r="G6060">
        <v>3.8317000000000001</v>
      </c>
      <c r="H6060">
        <v>3.6334</v>
      </c>
      <c r="I6060">
        <v>3.5516999999999999</v>
      </c>
      <c r="J6060">
        <v>4.0353000000000003</v>
      </c>
      <c r="K6060">
        <v>3.6113</v>
      </c>
      <c r="L6060">
        <v>3.4592000000000001</v>
      </c>
    </row>
    <row r="6061" spans="1:12" x14ac:dyDescent="0.45">
      <c r="A6061" t="s">
        <v>2060</v>
      </c>
      <c r="B6061">
        <v>2021</v>
      </c>
      <c r="C6061" t="s">
        <v>2008</v>
      </c>
      <c r="D6061">
        <v>1.2959000000000001</v>
      </c>
      <c r="E6061">
        <v>1.1884999999999999</v>
      </c>
      <c r="F6061">
        <v>1.1738</v>
      </c>
      <c r="G6061">
        <v>1.2250000000000001</v>
      </c>
      <c r="H6061">
        <v>1.0987</v>
      </c>
      <c r="I6061">
        <v>1.1208</v>
      </c>
      <c r="J6061">
        <v>1.2959000000000001</v>
      </c>
      <c r="K6061">
        <v>1.0767</v>
      </c>
      <c r="L6061">
        <v>1.0282</v>
      </c>
    </row>
    <row r="6062" spans="1:12" x14ac:dyDescent="0.45">
      <c r="A6062" t="s">
        <v>2060</v>
      </c>
      <c r="B6062">
        <v>2021</v>
      </c>
      <c r="C6062" t="s">
        <v>2006</v>
      </c>
      <c r="D6062">
        <v>0.81769999999999998</v>
      </c>
      <c r="E6062">
        <v>0.81769999999999998</v>
      </c>
      <c r="F6062">
        <v>0.79120000000000001</v>
      </c>
      <c r="G6062">
        <v>0.77639999999999998</v>
      </c>
      <c r="H6062">
        <v>0.79120000000000001</v>
      </c>
      <c r="I6062">
        <v>0.75609999999999999</v>
      </c>
      <c r="J6062">
        <v>0.81769999999999998</v>
      </c>
      <c r="K6062">
        <v>0.79120000000000001</v>
      </c>
      <c r="L6062">
        <v>0.75609999999999999</v>
      </c>
    </row>
    <row r="6063" spans="1:12" x14ac:dyDescent="0.45">
      <c r="A6063" t="s">
        <v>2060</v>
      </c>
      <c r="B6063">
        <v>2021</v>
      </c>
      <c r="C6063" t="s">
        <v>2011</v>
      </c>
      <c r="D6063">
        <v>4.4200000000000003E-2</v>
      </c>
      <c r="E6063">
        <v>4.4200000000000003E-2</v>
      </c>
      <c r="F6063">
        <v>4.4200000000000003E-2</v>
      </c>
      <c r="G6063">
        <v>3.9800000000000002E-2</v>
      </c>
      <c r="H6063">
        <v>4.4200000000000003E-2</v>
      </c>
      <c r="I6063">
        <v>3.9800000000000002E-2</v>
      </c>
      <c r="J6063">
        <v>4.4200000000000003E-2</v>
      </c>
      <c r="K6063">
        <v>4.4200000000000003E-2</v>
      </c>
      <c r="L6063">
        <v>3.9800000000000002E-2</v>
      </c>
    </row>
    <row r="6064" spans="1:12" x14ac:dyDescent="0.45">
      <c r="A6064" t="s">
        <v>2061</v>
      </c>
      <c r="B6064">
        <v>2021</v>
      </c>
      <c r="C6064" t="s">
        <v>2005</v>
      </c>
      <c r="D6064">
        <v>0.39369999999999999</v>
      </c>
      <c r="E6064">
        <v>0.38419999999999999</v>
      </c>
      <c r="F6064">
        <v>0.36299999999999999</v>
      </c>
      <c r="G6064">
        <v>0.37409999999999999</v>
      </c>
      <c r="H6064">
        <v>0.35630000000000001</v>
      </c>
      <c r="I6064">
        <v>0.34799999999999998</v>
      </c>
      <c r="J6064">
        <v>0.39369999999999999</v>
      </c>
      <c r="K6064">
        <v>0.35439999999999999</v>
      </c>
      <c r="L6064">
        <v>0.33979999999999999</v>
      </c>
    </row>
    <row r="6065" spans="1:12" x14ac:dyDescent="0.45">
      <c r="A6065" t="s">
        <v>2061</v>
      </c>
      <c r="B6065">
        <v>2021</v>
      </c>
      <c r="C6065" t="s">
        <v>2008</v>
      </c>
      <c r="D6065">
        <v>0.1142</v>
      </c>
      <c r="E6065">
        <v>0.1047</v>
      </c>
      <c r="F6065">
        <v>0.10340000000000001</v>
      </c>
      <c r="G6065">
        <v>0.108</v>
      </c>
      <c r="H6065">
        <v>9.6799999999999997E-2</v>
      </c>
      <c r="I6065">
        <v>9.8799999999999999E-2</v>
      </c>
      <c r="J6065">
        <v>0.1142</v>
      </c>
      <c r="K6065">
        <v>9.4899999999999998E-2</v>
      </c>
      <c r="L6065">
        <v>9.06E-2</v>
      </c>
    </row>
    <row r="6066" spans="1:12" x14ac:dyDescent="0.45">
      <c r="A6066" t="s">
        <v>2061</v>
      </c>
      <c r="B6066">
        <v>2021</v>
      </c>
      <c r="C6066" t="s">
        <v>2007</v>
      </c>
      <c r="D6066">
        <v>1.11E-2</v>
      </c>
      <c r="E6066">
        <v>1.11E-2</v>
      </c>
      <c r="F6066">
        <v>7.7999999999999996E-3</v>
      </c>
      <c r="G6066">
        <v>1.09E-2</v>
      </c>
      <c r="H6066">
        <v>7.7999999999999996E-3</v>
      </c>
      <c r="I6066">
        <v>7.7999999999999996E-3</v>
      </c>
      <c r="J6066">
        <v>1.11E-2</v>
      </c>
      <c r="K6066">
        <v>7.7999999999999996E-3</v>
      </c>
      <c r="L6066">
        <v>7.7999999999999996E-3</v>
      </c>
    </row>
    <row r="6067" spans="1:12" x14ac:dyDescent="0.45">
      <c r="A6067" t="s">
        <v>2061</v>
      </c>
      <c r="B6067">
        <v>2021</v>
      </c>
      <c r="C6067" t="s">
        <v>2011</v>
      </c>
      <c r="D6067">
        <v>3.8999999999999998E-3</v>
      </c>
      <c r="E6067">
        <v>3.8999999999999998E-3</v>
      </c>
      <c r="F6067">
        <v>3.8999999999999998E-3</v>
      </c>
      <c r="G6067">
        <v>3.5000000000000001E-3</v>
      </c>
      <c r="H6067">
        <v>3.8999999999999998E-3</v>
      </c>
      <c r="I6067">
        <v>3.5000000000000001E-3</v>
      </c>
      <c r="J6067">
        <v>3.8999999999999998E-3</v>
      </c>
      <c r="K6067">
        <v>3.8999999999999998E-3</v>
      </c>
      <c r="L6067">
        <v>3.5000000000000001E-3</v>
      </c>
    </row>
    <row r="6068" spans="1:12" x14ac:dyDescent="0.45">
      <c r="A6068" t="s">
        <v>2061</v>
      </c>
      <c r="B6068">
        <v>2021</v>
      </c>
      <c r="C6068" t="s">
        <v>2006</v>
      </c>
      <c r="D6068">
        <v>0.11219999999999999</v>
      </c>
      <c r="E6068">
        <v>0.11219999999999999</v>
      </c>
      <c r="F6068">
        <v>0.108</v>
      </c>
      <c r="G6068">
        <v>0.10680000000000001</v>
      </c>
      <c r="H6068">
        <v>0.108</v>
      </c>
      <c r="I6068">
        <v>0.10349999999999999</v>
      </c>
      <c r="J6068">
        <v>0.11219999999999999</v>
      </c>
      <c r="K6068">
        <v>0.108</v>
      </c>
      <c r="L6068">
        <v>0.10349999999999999</v>
      </c>
    </row>
    <row r="6069" spans="1:12" x14ac:dyDescent="0.45">
      <c r="A6069" t="s">
        <v>2061</v>
      </c>
      <c r="B6069">
        <v>2021</v>
      </c>
      <c r="C6069" t="s">
        <v>2009</v>
      </c>
      <c r="D6069">
        <v>0.1323</v>
      </c>
      <c r="E6069">
        <v>0.1323</v>
      </c>
      <c r="F6069">
        <v>0.1323</v>
      </c>
      <c r="G6069">
        <v>0.12709999999999999</v>
      </c>
      <c r="H6069">
        <v>0.1323</v>
      </c>
      <c r="I6069">
        <v>0.12709999999999999</v>
      </c>
      <c r="J6069">
        <v>0.1323</v>
      </c>
      <c r="K6069">
        <v>0.1323</v>
      </c>
      <c r="L6069">
        <v>0.12709999999999999</v>
      </c>
    </row>
    <row r="6070" spans="1:12" x14ac:dyDescent="0.45">
      <c r="A6070" t="s">
        <v>2061</v>
      </c>
      <c r="B6070">
        <v>2021</v>
      </c>
      <c r="C6070" t="s">
        <v>2010</v>
      </c>
      <c r="D6070">
        <v>0.02</v>
      </c>
      <c r="E6070">
        <v>0.02</v>
      </c>
      <c r="F6070">
        <v>7.4999999999999997E-3</v>
      </c>
      <c r="G6070">
        <v>1.7999999999999999E-2</v>
      </c>
      <c r="H6070">
        <v>7.4999999999999997E-3</v>
      </c>
      <c r="I6070">
        <v>7.3000000000000001E-3</v>
      </c>
      <c r="J6070">
        <v>0.02</v>
      </c>
      <c r="K6070">
        <v>7.4999999999999997E-3</v>
      </c>
      <c r="L6070">
        <v>7.3000000000000001E-3</v>
      </c>
    </row>
    <row r="6071" spans="1:12" x14ac:dyDescent="0.45">
      <c r="A6071" t="s">
        <v>2004</v>
      </c>
      <c r="B6071">
        <v>2022</v>
      </c>
      <c r="C6071" t="s">
        <v>2011</v>
      </c>
      <c r="D6071">
        <v>3.4700000000000002E-2</v>
      </c>
      <c r="E6071">
        <v>3.4700000000000002E-2</v>
      </c>
      <c r="F6071">
        <v>3.4700000000000002E-2</v>
      </c>
      <c r="G6071">
        <v>3.1199999999999999E-2</v>
      </c>
      <c r="H6071">
        <v>3.4700000000000002E-2</v>
      </c>
      <c r="I6071">
        <v>3.1199999999999999E-2</v>
      </c>
      <c r="J6071">
        <v>3.4700000000000002E-2</v>
      </c>
      <c r="K6071">
        <v>3.4700000000000002E-2</v>
      </c>
      <c r="L6071">
        <v>3.1199999999999999E-2</v>
      </c>
    </row>
    <row r="6072" spans="1:12" x14ac:dyDescent="0.45">
      <c r="A6072" t="s">
        <v>2004</v>
      </c>
      <c r="B6072">
        <v>2022</v>
      </c>
      <c r="C6072" t="s">
        <v>2007</v>
      </c>
      <c r="D6072">
        <v>9.9400000000000002E-2</v>
      </c>
      <c r="E6072">
        <v>9.9400000000000002E-2</v>
      </c>
      <c r="F6072">
        <v>6.3399999999999998E-2</v>
      </c>
      <c r="G6072">
        <v>9.69E-2</v>
      </c>
      <c r="H6072">
        <v>6.3399999999999998E-2</v>
      </c>
      <c r="I6072">
        <v>6.3399999999999998E-2</v>
      </c>
      <c r="J6072">
        <v>9.9400000000000002E-2</v>
      </c>
      <c r="K6072">
        <v>6.3399999999999998E-2</v>
      </c>
      <c r="L6072">
        <v>6.3399999999999998E-2</v>
      </c>
    </row>
    <row r="6073" spans="1:12" x14ac:dyDescent="0.45">
      <c r="A6073" t="s">
        <v>2004</v>
      </c>
      <c r="B6073">
        <v>2022</v>
      </c>
      <c r="C6073" t="s">
        <v>2009</v>
      </c>
      <c r="D6073">
        <v>1.3633</v>
      </c>
      <c r="E6073">
        <v>1.3633</v>
      </c>
      <c r="F6073">
        <v>1.3633</v>
      </c>
      <c r="G6073">
        <v>1.3041</v>
      </c>
      <c r="H6073">
        <v>1.3633</v>
      </c>
      <c r="I6073">
        <v>1.3041</v>
      </c>
      <c r="J6073">
        <v>1.3633</v>
      </c>
      <c r="K6073">
        <v>1.3633</v>
      </c>
      <c r="L6073">
        <v>1.3041</v>
      </c>
    </row>
    <row r="6074" spans="1:12" x14ac:dyDescent="0.45">
      <c r="A6074" t="s">
        <v>2004</v>
      </c>
      <c r="B6074">
        <v>2022</v>
      </c>
      <c r="C6074" t="s">
        <v>2008</v>
      </c>
      <c r="D6074">
        <v>1.0567</v>
      </c>
      <c r="E6074">
        <v>0.93989999999999996</v>
      </c>
      <c r="F6074">
        <v>0.93049999999999999</v>
      </c>
      <c r="G6074">
        <v>0.99539999999999995</v>
      </c>
      <c r="H6074">
        <v>0.85129999999999995</v>
      </c>
      <c r="I6074">
        <v>0.88829999999999998</v>
      </c>
      <c r="J6074">
        <v>0.99690000000000001</v>
      </c>
      <c r="K6074">
        <v>0.7994</v>
      </c>
      <c r="L6074">
        <v>0.76339999999999997</v>
      </c>
    </row>
    <row r="6075" spans="1:12" x14ac:dyDescent="0.45">
      <c r="A6075" t="s">
        <v>2004</v>
      </c>
      <c r="B6075">
        <v>2022</v>
      </c>
      <c r="C6075" t="s">
        <v>2006</v>
      </c>
      <c r="D6075">
        <v>0.80669999999999997</v>
      </c>
      <c r="E6075">
        <v>0.80669999999999997</v>
      </c>
      <c r="F6075">
        <v>0.745</v>
      </c>
      <c r="G6075">
        <v>0.76380000000000003</v>
      </c>
      <c r="H6075">
        <v>0.745</v>
      </c>
      <c r="I6075">
        <v>0.71220000000000006</v>
      </c>
      <c r="J6075">
        <v>0.80669999999999997</v>
      </c>
      <c r="K6075">
        <v>0.745</v>
      </c>
      <c r="L6075">
        <v>0.71220000000000006</v>
      </c>
    </row>
    <row r="6076" spans="1:12" x14ac:dyDescent="0.45">
      <c r="A6076" t="s">
        <v>2004</v>
      </c>
      <c r="B6076">
        <v>2022</v>
      </c>
      <c r="C6076" t="s">
        <v>2005</v>
      </c>
      <c r="D6076">
        <v>3.5392999999999999</v>
      </c>
      <c r="E6076">
        <v>3.4224999999999999</v>
      </c>
      <c r="F6076">
        <v>3.2040999999999999</v>
      </c>
      <c r="G6076">
        <v>3.3519999999999999</v>
      </c>
      <c r="H6076">
        <v>3.125</v>
      </c>
      <c r="I6076">
        <v>3.0648</v>
      </c>
      <c r="J6076">
        <v>3.4794999999999998</v>
      </c>
      <c r="K6076">
        <v>3.073</v>
      </c>
      <c r="L6076">
        <v>2.9398</v>
      </c>
    </row>
    <row r="6077" spans="1:12" x14ac:dyDescent="0.45">
      <c r="A6077" t="s">
        <v>2004</v>
      </c>
      <c r="B6077">
        <v>2022</v>
      </c>
      <c r="C6077" t="s">
        <v>2010</v>
      </c>
      <c r="D6077">
        <v>0.17849999999999999</v>
      </c>
      <c r="E6077">
        <v>0.17849999999999999</v>
      </c>
      <c r="F6077">
        <v>6.7400000000000002E-2</v>
      </c>
      <c r="G6077">
        <v>0.16070000000000001</v>
      </c>
      <c r="H6077">
        <v>6.7400000000000002E-2</v>
      </c>
      <c r="I6077">
        <v>6.5600000000000006E-2</v>
      </c>
      <c r="J6077">
        <v>0.17849999999999999</v>
      </c>
      <c r="K6077">
        <v>6.7400000000000002E-2</v>
      </c>
      <c r="L6077">
        <v>6.5600000000000006E-2</v>
      </c>
    </row>
    <row r="6078" spans="1:12" x14ac:dyDescent="0.45">
      <c r="A6078" t="s">
        <v>2012</v>
      </c>
      <c r="B6078">
        <v>2022</v>
      </c>
      <c r="C6078" t="s">
        <v>2010</v>
      </c>
      <c r="D6078">
        <v>2.9700000000000001E-2</v>
      </c>
      <c r="E6078">
        <v>2.9700000000000001E-2</v>
      </c>
      <c r="F6078">
        <v>1.12E-2</v>
      </c>
      <c r="G6078">
        <v>2.6800000000000001E-2</v>
      </c>
      <c r="H6078">
        <v>1.12E-2</v>
      </c>
      <c r="I6078">
        <v>1.09E-2</v>
      </c>
      <c r="J6078">
        <v>2.9700000000000001E-2</v>
      </c>
      <c r="K6078">
        <v>1.12E-2</v>
      </c>
      <c r="L6078">
        <v>1.09E-2</v>
      </c>
    </row>
    <row r="6079" spans="1:12" x14ac:dyDescent="0.45">
      <c r="A6079" t="s">
        <v>2012</v>
      </c>
      <c r="B6079">
        <v>2022</v>
      </c>
      <c r="C6079" t="s">
        <v>2006</v>
      </c>
      <c r="D6079">
        <v>7.9200000000000007E-2</v>
      </c>
      <c r="E6079">
        <v>7.9200000000000007E-2</v>
      </c>
      <c r="F6079">
        <v>7.4499999999999997E-2</v>
      </c>
      <c r="G6079">
        <v>7.4700000000000003E-2</v>
      </c>
      <c r="H6079">
        <v>7.4499999999999997E-2</v>
      </c>
      <c r="I6079">
        <v>7.0800000000000002E-2</v>
      </c>
      <c r="J6079">
        <v>7.9200000000000007E-2</v>
      </c>
      <c r="K6079">
        <v>7.4499999999999997E-2</v>
      </c>
      <c r="L6079">
        <v>7.0800000000000002E-2</v>
      </c>
    </row>
    <row r="6080" spans="1:12" x14ac:dyDescent="0.45">
      <c r="A6080" t="s">
        <v>2012</v>
      </c>
      <c r="B6080">
        <v>2022</v>
      </c>
      <c r="C6080" t="s">
        <v>2011</v>
      </c>
      <c r="D6080">
        <v>5.7999999999999996E-3</v>
      </c>
      <c r="E6080">
        <v>5.7999999999999996E-3</v>
      </c>
      <c r="F6080">
        <v>5.7999999999999996E-3</v>
      </c>
      <c r="G6080">
        <v>5.1999999999999998E-3</v>
      </c>
      <c r="H6080">
        <v>5.7999999999999996E-3</v>
      </c>
      <c r="I6080">
        <v>5.1999999999999998E-3</v>
      </c>
      <c r="J6080">
        <v>5.7999999999999996E-3</v>
      </c>
      <c r="K6080">
        <v>5.7999999999999996E-3</v>
      </c>
      <c r="L6080">
        <v>5.1999999999999998E-3</v>
      </c>
    </row>
    <row r="6081" spans="1:12" x14ac:dyDescent="0.45">
      <c r="A6081" t="s">
        <v>2012</v>
      </c>
      <c r="B6081">
        <v>2022</v>
      </c>
      <c r="C6081" t="s">
        <v>2005</v>
      </c>
      <c r="D6081">
        <v>0.49459999999999998</v>
      </c>
      <c r="E6081">
        <v>0.47520000000000001</v>
      </c>
      <c r="F6081">
        <v>0.44440000000000002</v>
      </c>
      <c r="G6081">
        <v>0.46760000000000002</v>
      </c>
      <c r="H6081">
        <v>0.43130000000000002</v>
      </c>
      <c r="I6081">
        <v>0.42449999999999999</v>
      </c>
      <c r="J6081">
        <v>0.48459999999999998</v>
      </c>
      <c r="K6081">
        <v>0.42259999999999998</v>
      </c>
      <c r="L6081">
        <v>0.4037</v>
      </c>
    </row>
    <row r="6082" spans="1:12" x14ac:dyDescent="0.45">
      <c r="A6082" t="s">
        <v>2012</v>
      </c>
      <c r="B6082">
        <v>2022</v>
      </c>
      <c r="C6082" t="s">
        <v>2008</v>
      </c>
      <c r="D6082">
        <v>0.17599999999999999</v>
      </c>
      <c r="E6082">
        <v>0.15659999999999999</v>
      </c>
      <c r="F6082">
        <v>0.155</v>
      </c>
      <c r="G6082">
        <v>0.1658</v>
      </c>
      <c r="H6082">
        <v>0.14180000000000001</v>
      </c>
      <c r="I6082">
        <v>0.14799999999999999</v>
      </c>
      <c r="J6082">
        <v>0.16600000000000001</v>
      </c>
      <c r="K6082">
        <v>0.1331</v>
      </c>
      <c r="L6082">
        <v>0.12720000000000001</v>
      </c>
    </row>
    <row r="6083" spans="1:12" x14ac:dyDescent="0.45">
      <c r="A6083" t="s">
        <v>2012</v>
      </c>
      <c r="B6083">
        <v>2022</v>
      </c>
      <c r="C6083" t="s">
        <v>2007</v>
      </c>
      <c r="D6083">
        <v>1.66E-2</v>
      </c>
      <c r="E6083">
        <v>1.66E-2</v>
      </c>
      <c r="F6083">
        <v>1.06E-2</v>
      </c>
      <c r="G6083">
        <v>1.61E-2</v>
      </c>
      <c r="H6083">
        <v>1.06E-2</v>
      </c>
      <c r="I6083">
        <v>1.06E-2</v>
      </c>
      <c r="J6083">
        <v>1.66E-2</v>
      </c>
      <c r="K6083">
        <v>1.06E-2</v>
      </c>
      <c r="L6083">
        <v>1.06E-2</v>
      </c>
    </row>
    <row r="6084" spans="1:12" x14ac:dyDescent="0.45">
      <c r="A6084" t="s">
        <v>2012</v>
      </c>
      <c r="B6084">
        <v>2022</v>
      </c>
      <c r="C6084" t="s">
        <v>2009</v>
      </c>
      <c r="D6084">
        <v>0.18740000000000001</v>
      </c>
      <c r="E6084">
        <v>0.18740000000000001</v>
      </c>
      <c r="F6084">
        <v>0.18740000000000001</v>
      </c>
      <c r="G6084">
        <v>0.17910000000000001</v>
      </c>
      <c r="H6084">
        <v>0.18740000000000001</v>
      </c>
      <c r="I6084">
        <v>0.17910000000000001</v>
      </c>
      <c r="J6084">
        <v>0.18740000000000001</v>
      </c>
      <c r="K6084">
        <v>0.18740000000000001</v>
      </c>
      <c r="L6084">
        <v>0.17910000000000001</v>
      </c>
    </row>
    <row r="6085" spans="1:12" x14ac:dyDescent="0.45">
      <c r="A6085" t="s">
        <v>2013</v>
      </c>
      <c r="B6085">
        <v>2022</v>
      </c>
      <c r="C6085" t="s">
        <v>2008</v>
      </c>
      <c r="D6085">
        <v>1.9711000000000001</v>
      </c>
      <c r="E6085">
        <v>1.7532000000000001</v>
      </c>
      <c r="F6085">
        <v>1.7356</v>
      </c>
      <c r="G6085">
        <v>1.8568</v>
      </c>
      <c r="H6085">
        <v>1.5880000000000001</v>
      </c>
      <c r="I6085">
        <v>1.657</v>
      </c>
      <c r="J6085">
        <v>1.8594999999999999</v>
      </c>
      <c r="K6085">
        <v>1.4910000000000001</v>
      </c>
      <c r="L6085">
        <v>1.4239999999999999</v>
      </c>
    </row>
    <row r="6086" spans="1:12" x14ac:dyDescent="0.45">
      <c r="A6086" t="s">
        <v>2013</v>
      </c>
      <c r="B6086">
        <v>2022</v>
      </c>
      <c r="C6086" t="s">
        <v>2010</v>
      </c>
      <c r="D6086">
        <v>0.33300000000000002</v>
      </c>
      <c r="E6086">
        <v>0.33300000000000002</v>
      </c>
      <c r="F6086">
        <v>0.12570000000000001</v>
      </c>
      <c r="G6086">
        <v>0.29970000000000002</v>
      </c>
      <c r="H6086">
        <v>0.12570000000000001</v>
      </c>
      <c r="I6086">
        <v>0.12239999999999999</v>
      </c>
      <c r="J6086">
        <v>0.33300000000000002</v>
      </c>
      <c r="K6086">
        <v>0.12570000000000001</v>
      </c>
      <c r="L6086">
        <v>0.12239999999999999</v>
      </c>
    </row>
    <row r="6087" spans="1:12" x14ac:dyDescent="0.45">
      <c r="A6087" t="s">
        <v>2013</v>
      </c>
      <c r="B6087">
        <v>2022</v>
      </c>
      <c r="C6087" t="s">
        <v>2007</v>
      </c>
      <c r="D6087">
        <v>0.18540000000000001</v>
      </c>
      <c r="E6087">
        <v>0.18540000000000001</v>
      </c>
      <c r="F6087">
        <v>0.1182</v>
      </c>
      <c r="G6087">
        <v>0.1807</v>
      </c>
      <c r="H6087">
        <v>0.1182</v>
      </c>
      <c r="I6087">
        <v>0.1182</v>
      </c>
      <c r="J6087">
        <v>0.18540000000000001</v>
      </c>
      <c r="K6087">
        <v>0.1182</v>
      </c>
      <c r="L6087">
        <v>0.1182</v>
      </c>
    </row>
    <row r="6088" spans="1:12" x14ac:dyDescent="0.45">
      <c r="A6088" t="s">
        <v>2013</v>
      </c>
      <c r="B6088">
        <v>2022</v>
      </c>
      <c r="C6088" t="s">
        <v>2006</v>
      </c>
      <c r="D6088">
        <v>0.93410000000000004</v>
      </c>
      <c r="E6088">
        <v>0.93410000000000004</v>
      </c>
      <c r="F6088">
        <v>0.87729999999999997</v>
      </c>
      <c r="G6088">
        <v>0.88129999999999997</v>
      </c>
      <c r="H6088">
        <v>0.87729999999999997</v>
      </c>
      <c r="I6088">
        <v>0.83389999999999997</v>
      </c>
      <c r="J6088">
        <v>0.93410000000000004</v>
      </c>
      <c r="K6088">
        <v>0.87729999999999997</v>
      </c>
      <c r="L6088">
        <v>0.83389999999999997</v>
      </c>
    </row>
    <row r="6089" spans="1:12" x14ac:dyDescent="0.45">
      <c r="A6089" t="s">
        <v>2013</v>
      </c>
      <c r="B6089">
        <v>2022</v>
      </c>
      <c r="C6089" t="s">
        <v>2011</v>
      </c>
      <c r="D6089">
        <v>6.4699999999999994E-2</v>
      </c>
      <c r="E6089">
        <v>6.4699999999999994E-2</v>
      </c>
      <c r="F6089">
        <v>6.4699999999999994E-2</v>
      </c>
      <c r="G6089">
        <v>5.8200000000000002E-2</v>
      </c>
      <c r="H6089">
        <v>6.4699999999999994E-2</v>
      </c>
      <c r="I6089">
        <v>5.8200000000000002E-2</v>
      </c>
      <c r="J6089">
        <v>6.4699999999999994E-2</v>
      </c>
      <c r="K6089">
        <v>6.4699999999999994E-2</v>
      </c>
      <c r="L6089">
        <v>5.8200000000000002E-2</v>
      </c>
    </row>
    <row r="6090" spans="1:12" x14ac:dyDescent="0.45">
      <c r="A6090" t="s">
        <v>2013</v>
      </c>
      <c r="B6090">
        <v>2022</v>
      </c>
      <c r="C6090" t="s">
        <v>2009</v>
      </c>
      <c r="D6090">
        <v>1.9833000000000001</v>
      </c>
      <c r="E6090">
        <v>1.9833000000000001</v>
      </c>
      <c r="F6090">
        <v>1.9833000000000001</v>
      </c>
      <c r="G6090">
        <v>1.8948</v>
      </c>
      <c r="H6090">
        <v>1.9833000000000001</v>
      </c>
      <c r="I6090">
        <v>1.8948</v>
      </c>
      <c r="J6090">
        <v>1.9833000000000001</v>
      </c>
      <c r="K6090">
        <v>1.9833000000000001</v>
      </c>
      <c r="L6090">
        <v>1.8948</v>
      </c>
    </row>
    <row r="6091" spans="1:12" x14ac:dyDescent="0.45">
      <c r="A6091" t="s">
        <v>2013</v>
      </c>
      <c r="B6091">
        <v>2022</v>
      </c>
      <c r="C6091" t="s">
        <v>2005</v>
      </c>
      <c r="D6091">
        <v>5.4715999999999996</v>
      </c>
      <c r="E6091">
        <v>5.2537000000000003</v>
      </c>
      <c r="F6091">
        <v>4.9047999999999998</v>
      </c>
      <c r="G6091">
        <v>5.1714000000000002</v>
      </c>
      <c r="H6091">
        <v>4.7572000000000001</v>
      </c>
      <c r="I6091">
        <v>4.6844000000000001</v>
      </c>
      <c r="J6091">
        <v>5.36</v>
      </c>
      <c r="K6091">
        <v>4.6601999999999997</v>
      </c>
      <c r="L6091">
        <v>4.4513999999999996</v>
      </c>
    </row>
    <row r="6092" spans="1:12" x14ac:dyDescent="0.45">
      <c r="A6092" t="s">
        <v>2014</v>
      </c>
      <c r="B6092">
        <v>2022</v>
      </c>
      <c r="C6092" t="s">
        <v>2005</v>
      </c>
      <c r="D6092">
        <v>2.1850000000000001</v>
      </c>
      <c r="E6092">
        <v>2.109</v>
      </c>
      <c r="F6092">
        <v>1.976</v>
      </c>
      <c r="G6092">
        <v>2.0684999999999998</v>
      </c>
      <c r="H6092">
        <v>1.9244000000000001</v>
      </c>
      <c r="I6092">
        <v>1.8891</v>
      </c>
      <c r="J6092">
        <v>2.1461000000000001</v>
      </c>
      <c r="K6092">
        <v>1.8906000000000001</v>
      </c>
      <c r="L6092">
        <v>1.8078000000000001</v>
      </c>
    </row>
    <row r="6093" spans="1:12" x14ac:dyDescent="0.45">
      <c r="A6093" t="s">
        <v>2014</v>
      </c>
      <c r="B6093">
        <v>2022</v>
      </c>
      <c r="C6093" t="s">
        <v>2009</v>
      </c>
      <c r="D6093">
        <v>0.85760000000000003</v>
      </c>
      <c r="E6093">
        <v>0.85760000000000003</v>
      </c>
      <c r="F6093">
        <v>0.85760000000000003</v>
      </c>
      <c r="G6093">
        <v>0.82020000000000004</v>
      </c>
      <c r="H6093">
        <v>0.85760000000000003</v>
      </c>
      <c r="I6093">
        <v>0.82020000000000004</v>
      </c>
      <c r="J6093">
        <v>0.85760000000000003</v>
      </c>
      <c r="K6093">
        <v>0.85760000000000003</v>
      </c>
      <c r="L6093">
        <v>0.82020000000000004</v>
      </c>
    </row>
    <row r="6094" spans="1:12" x14ac:dyDescent="0.45">
      <c r="A6094" t="s">
        <v>2014</v>
      </c>
      <c r="B6094">
        <v>2022</v>
      </c>
      <c r="C6094" t="s">
        <v>2006</v>
      </c>
      <c r="D6094">
        <v>0.43590000000000001</v>
      </c>
      <c r="E6094">
        <v>0.43590000000000001</v>
      </c>
      <c r="F6094">
        <v>0.40489999999999998</v>
      </c>
      <c r="G6094">
        <v>0.41220000000000001</v>
      </c>
      <c r="H6094">
        <v>0.40489999999999998</v>
      </c>
      <c r="I6094">
        <v>0.38629999999999998</v>
      </c>
      <c r="J6094">
        <v>0.43590000000000001</v>
      </c>
      <c r="K6094">
        <v>0.40489999999999998</v>
      </c>
      <c r="L6094">
        <v>0.38629999999999998</v>
      </c>
    </row>
    <row r="6095" spans="1:12" x14ac:dyDescent="0.45">
      <c r="A6095" t="s">
        <v>2014</v>
      </c>
      <c r="B6095">
        <v>2022</v>
      </c>
      <c r="C6095" t="s">
        <v>2011</v>
      </c>
      <c r="D6095">
        <v>2.2599999999999999E-2</v>
      </c>
      <c r="E6095">
        <v>2.2599999999999999E-2</v>
      </c>
      <c r="F6095">
        <v>2.2599999999999999E-2</v>
      </c>
      <c r="G6095">
        <v>2.0299999999999999E-2</v>
      </c>
      <c r="H6095">
        <v>2.2599999999999999E-2</v>
      </c>
      <c r="I6095">
        <v>2.0299999999999999E-2</v>
      </c>
      <c r="J6095">
        <v>2.2599999999999999E-2</v>
      </c>
      <c r="K6095">
        <v>2.2599999999999999E-2</v>
      </c>
      <c r="L6095">
        <v>2.0299999999999999E-2</v>
      </c>
    </row>
    <row r="6096" spans="1:12" x14ac:dyDescent="0.45">
      <c r="A6096" t="s">
        <v>2014</v>
      </c>
      <c r="B6096">
        <v>2022</v>
      </c>
      <c r="C6096" t="s">
        <v>2008</v>
      </c>
      <c r="D6096">
        <v>0.68799999999999994</v>
      </c>
      <c r="E6096">
        <v>0.6119</v>
      </c>
      <c r="F6096">
        <v>0.60580000000000001</v>
      </c>
      <c r="G6096">
        <v>0.64810000000000001</v>
      </c>
      <c r="H6096">
        <v>0.55420000000000003</v>
      </c>
      <c r="I6096">
        <v>0.57830000000000004</v>
      </c>
      <c r="J6096">
        <v>0.64900000000000002</v>
      </c>
      <c r="K6096">
        <v>0.52039999999999997</v>
      </c>
      <c r="L6096">
        <v>0.497</v>
      </c>
    </row>
    <row r="6097" spans="1:12" x14ac:dyDescent="0.45">
      <c r="A6097" t="s">
        <v>2014</v>
      </c>
      <c r="B6097">
        <v>2022</v>
      </c>
      <c r="C6097" t="s">
        <v>2007</v>
      </c>
      <c r="D6097">
        <v>6.4699999999999994E-2</v>
      </c>
      <c r="E6097">
        <v>6.4699999999999994E-2</v>
      </c>
      <c r="F6097">
        <v>4.1200000000000001E-2</v>
      </c>
      <c r="G6097">
        <v>6.3100000000000003E-2</v>
      </c>
      <c r="H6097">
        <v>4.1200000000000001E-2</v>
      </c>
      <c r="I6097">
        <v>4.1200000000000001E-2</v>
      </c>
      <c r="J6097">
        <v>6.4699999999999994E-2</v>
      </c>
      <c r="K6097">
        <v>4.1200000000000001E-2</v>
      </c>
      <c r="L6097">
        <v>4.1200000000000001E-2</v>
      </c>
    </row>
    <row r="6098" spans="1:12" x14ac:dyDescent="0.45">
      <c r="A6098" t="s">
        <v>2014</v>
      </c>
      <c r="B6098">
        <v>2022</v>
      </c>
      <c r="C6098" t="s">
        <v>2010</v>
      </c>
      <c r="D6098">
        <v>0.1162</v>
      </c>
      <c r="E6098">
        <v>0.1162</v>
      </c>
      <c r="F6098">
        <v>4.3900000000000002E-2</v>
      </c>
      <c r="G6098">
        <v>0.1046</v>
      </c>
      <c r="H6098">
        <v>4.3900000000000002E-2</v>
      </c>
      <c r="I6098">
        <v>4.2700000000000002E-2</v>
      </c>
      <c r="J6098">
        <v>0.1162</v>
      </c>
      <c r="K6098">
        <v>4.3900000000000002E-2</v>
      </c>
      <c r="L6098">
        <v>4.2700000000000002E-2</v>
      </c>
    </row>
    <row r="6099" spans="1:12" x14ac:dyDescent="0.45">
      <c r="A6099" t="s">
        <v>2015</v>
      </c>
      <c r="B6099">
        <v>2022</v>
      </c>
      <c r="C6099" t="s">
        <v>2005</v>
      </c>
      <c r="D6099">
        <v>25.983799999999999</v>
      </c>
      <c r="E6099">
        <v>24.927</v>
      </c>
      <c r="F6099">
        <v>23.509899999999998</v>
      </c>
      <c r="G6099">
        <v>24.549399999999999</v>
      </c>
      <c r="H6099">
        <v>22.793800000000001</v>
      </c>
      <c r="I6099">
        <v>22.189499999999999</v>
      </c>
      <c r="J6099">
        <v>25.442399999999999</v>
      </c>
      <c r="K6099">
        <v>22.323499999999999</v>
      </c>
      <c r="L6099">
        <v>21.059100000000001</v>
      </c>
    </row>
    <row r="6100" spans="1:12" x14ac:dyDescent="0.45">
      <c r="A6100" t="s">
        <v>2015</v>
      </c>
      <c r="B6100">
        <v>2022</v>
      </c>
      <c r="C6100" t="s">
        <v>2011</v>
      </c>
      <c r="D6100">
        <v>0.31369999999999998</v>
      </c>
      <c r="E6100">
        <v>0.31369999999999998</v>
      </c>
      <c r="F6100">
        <v>0.31369999999999998</v>
      </c>
      <c r="G6100">
        <v>0.2823</v>
      </c>
      <c r="H6100">
        <v>0.31369999999999998</v>
      </c>
      <c r="I6100">
        <v>0.2823</v>
      </c>
      <c r="J6100">
        <v>0.31369999999999998</v>
      </c>
      <c r="K6100">
        <v>0.31369999999999998</v>
      </c>
      <c r="L6100">
        <v>0.2823</v>
      </c>
    </row>
    <row r="6101" spans="1:12" x14ac:dyDescent="0.45">
      <c r="A6101" t="s">
        <v>2015</v>
      </c>
      <c r="B6101">
        <v>2022</v>
      </c>
      <c r="C6101" t="s">
        <v>2007</v>
      </c>
      <c r="D6101">
        <v>0.8992</v>
      </c>
      <c r="E6101">
        <v>0.8992</v>
      </c>
      <c r="F6101">
        <v>0.57330000000000003</v>
      </c>
      <c r="G6101">
        <v>0.87649999999999995</v>
      </c>
      <c r="H6101">
        <v>0.57330000000000003</v>
      </c>
      <c r="I6101">
        <v>0.57330000000000003</v>
      </c>
      <c r="J6101">
        <v>0.8992</v>
      </c>
      <c r="K6101">
        <v>0.57330000000000003</v>
      </c>
      <c r="L6101">
        <v>0.57330000000000003</v>
      </c>
    </row>
    <row r="6102" spans="1:12" x14ac:dyDescent="0.45">
      <c r="A6102" t="s">
        <v>2015</v>
      </c>
      <c r="B6102">
        <v>2022</v>
      </c>
      <c r="C6102" t="s">
        <v>2010</v>
      </c>
      <c r="D6102">
        <v>1.6154999999999999</v>
      </c>
      <c r="E6102">
        <v>1.6154999999999999</v>
      </c>
      <c r="F6102">
        <v>0.61</v>
      </c>
      <c r="G6102">
        <v>1.454</v>
      </c>
      <c r="H6102">
        <v>0.61</v>
      </c>
      <c r="I6102">
        <v>0.59370000000000001</v>
      </c>
      <c r="J6102">
        <v>1.6154999999999999</v>
      </c>
      <c r="K6102">
        <v>0.61</v>
      </c>
      <c r="L6102">
        <v>0.59370000000000001</v>
      </c>
    </row>
    <row r="6103" spans="1:12" x14ac:dyDescent="0.45">
      <c r="A6103" t="s">
        <v>2015</v>
      </c>
      <c r="B6103">
        <v>2022</v>
      </c>
      <c r="C6103" t="s">
        <v>2008</v>
      </c>
      <c r="D6103">
        <v>9.5622000000000007</v>
      </c>
      <c r="E6103">
        <v>8.5053999999999998</v>
      </c>
      <c r="F6103">
        <v>8.4198000000000004</v>
      </c>
      <c r="G6103">
        <v>9.0076999999999998</v>
      </c>
      <c r="H6103">
        <v>7.7037000000000004</v>
      </c>
      <c r="I6103">
        <v>8.0383999999999993</v>
      </c>
      <c r="J6103">
        <v>9.0208999999999993</v>
      </c>
      <c r="K6103">
        <v>7.2333999999999996</v>
      </c>
      <c r="L6103">
        <v>6.9080000000000004</v>
      </c>
    </row>
    <row r="6104" spans="1:12" x14ac:dyDescent="0.45">
      <c r="A6104" t="s">
        <v>2015</v>
      </c>
      <c r="B6104">
        <v>2022</v>
      </c>
      <c r="C6104" t="s">
        <v>2006</v>
      </c>
      <c r="D6104">
        <v>4.4981999999999998</v>
      </c>
      <c r="E6104">
        <v>4.4981999999999998</v>
      </c>
      <c r="F6104">
        <v>4.4981999999999998</v>
      </c>
      <c r="G6104">
        <v>4.2435999999999998</v>
      </c>
      <c r="H6104">
        <v>4.4981999999999998</v>
      </c>
      <c r="I6104">
        <v>4.0164</v>
      </c>
      <c r="J6104">
        <v>4.4981999999999998</v>
      </c>
      <c r="K6104">
        <v>4.4981999999999998</v>
      </c>
      <c r="L6104">
        <v>4.0164</v>
      </c>
    </row>
    <row r="6105" spans="1:12" x14ac:dyDescent="0.45">
      <c r="A6105" t="s">
        <v>2015</v>
      </c>
      <c r="B6105">
        <v>2022</v>
      </c>
      <c r="C6105" t="s">
        <v>2009</v>
      </c>
      <c r="D6105">
        <v>9.0949000000000009</v>
      </c>
      <c r="E6105">
        <v>9.0949000000000009</v>
      </c>
      <c r="F6105">
        <v>9.0949000000000009</v>
      </c>
      <c r="G6105">
        <v>8.6853999999999996</v>
      </c>
      <c r="H6105">
        <v>9.0949000000000009</v>
      </c>
      <c r="I6105">
        <v>8.6853999999999996</v>
      </c>
      <c r="J6105">
        <v>9.0949000000000009</v>
      </c>
      <c r="K6105">
        <v>9.0949000000000009</v>
      </c>
      <c r="L6105">
        <v>8.6853999999999996</v>
      </c>
    </row>
    <row r="6106" spans="1:12" x14ac:dyDescent="0.45">
      <c r="A6106" t="s">
        <v>2016</v>
      </c>
      <c r="B6106">
        <v>2022</v>
      </c>
      <c r="C6106" t="s">
        <v>2011</v>
      </c>
      <c r="D6106">
        <v>3.9199999999999999E-2</v>
      </c>
      <c r="E6106">
        <v>3.9199999999999999E-2</v>
      </c>
      <c r="F6106">
        <v>3.9199999999999999E-2</v>
      </c>
      <c r="G6106">
        <v>3.5299999999999998E-2</v>
      </c>
      <c r="H6106">
        <v>3.9199999999999999E-2</v>
      </c>
      <c r="I6106">
        <v>3.5299999999999998E-2</v>
      </c>
      <c r="J6106">
        <v>3.9199999999999999E-2</v>
      </c>
      <c r="K6106">
        <v>3.9199999999999999E-2</v>
      </c>
      <c r="L6106">
        <v>3.5299999999999998E-2</v>
      </c>
    </row>
    <row r="6107" spans="1:12" x14ac:dyDescent="0.45">
      <c r="A6107" t="s">
        <v>2016</v>
      </c>
      <c r="B6107">
        <v>2022</v>
      </c>
      <c r="C6107" t="s">
        <v>2010</v>
      </c>
      <c r="D6107">
        <v>0.20169999999999999</v>
      </c>
      <c r="E6107">
        <v>0.20169999999999999</v>
      </c>
      <c r="F6107">
        <v>7.6200000000000004E-2</v>
      </c>
      <c r="G6107">
        <v>0.18160000000000001</v>
      </c>
      <c r="H6107">
        <v>7.6200000000000004E-2</v>
      </c>
      <c r="I6107">
        <v>7.4099999999999999E-2</v>
      </c>
      <c r="J6107">
        <v>0.20169999999999999</v>
      </c>
      <c r="K6107">
        <v>7.6200000000000004E-2</v>
      </c>
      <c r="L6107">
        <v>7.4099999999999999E-2</v>
      </c>
    </row>
    <row r="6108" spans="1:12" x14ac:dyDescent="0.45">
      <c r="A6108" t="s">
        <v>2016</v>
      </c>
      <c r="B6108">
        <v>2022</v>
      </c>
      <c r="C6108" t="s">
        <v>2005</v>
      </c>
      <c r="D6108">
        <v>3.5491999999999999</v>
      </c>
      <c r="E6108">
        <v>3.4171999999999998</v>
      </c>
      <c r="F6108">
        <v>3.1959</v>
      </c>
      <c r="G6108">
        <v>3.3574999999999999</v>
      </c>
      <c r="H6108">
        <v>3.1065</v>
      </c>
      <c r="I6108">
        <v>3.0541999999999998</v>
      </c>
      <c r="J6108">
        <v>3.4815999999999998</v>
      </c>
      <c r="K6108">
        <v>3.0478000000000001</v>
      </c>
      <c r="L6108">
        <v>2.9129999999999998</v>
      </c>
    </row>
    <row r="6109" spans="1:12" x14ac:dyDescent="0.45">
      <c r="A6109" t="s">
        <v>2016</v>
      </c>
      <c r="B6109">
        <v>2022</v>
      </c>
      <c r="C6109" t="s">
        <v>2006</v>
      </c>
      <c r="D6109">
        <v>0.66259999999999997</v>
      </c>
      <c r="E6109">
        <v>0.66259999999999997</v>
      </c>
      <c r="F6109">
        <v>0.61829999999999996</v>
      </c>
      <c r="G6109">
        <v>0.62590000000000001</v>
      </c>
      <c r="H6109">
        <v>0.61829999999999996</v>
      </c>
      <c r="I6109">
        <v>0.58899999999999997</v>
      </c>
      <c r="J6109">
        <v>0.66259999999999997</v>
      </c>
      <c r="K6109">
        <v>0.61829999999999996</v>
      </c>
      <c r="L6109">
        <v>0.58899999999999997</v>
      </c>
    </row>
    <row r="6110" spans="1:12" x14ac:dyDescent="0.45">
      <c r="A6110" t="s">
        <v>2016</v>
      </c>
      <c r="B6110">
        <v>2022</v>
      </c>
      <c r="C6110" t="s">
        <v>2007</v>
      </c>
      <c r="D6110">
        <v>0.1123</v>
      </c>
      <c r="E6110">
        <v>0.1123</v>
      </c>
      <c r="F6110">
        <v>7.1599999999999997E-2</v>
      </c>
      <c r="G6110">
        <v>0.1094</v>
      </c>
      <c r="H6110">
        <v>7.1599999999999997E-2</v>
      </c>
      <c r="I6110">
        <v>7.1599999999999997E-2</v>
      </c>
      <c r="J6110">
        <v>0.1123</v>
      </c>
      <c r="K6110">
        <v>7.1599999999999997E-2</v>
      </c>
      <c r="L6110">
        <v>7.1599999999999997E-2</v>
      </c>
    </row>
    <row r="6111" spans="1:12" x14ac:dyDescent="0.45">
      <c r="A6111" t="s">
        <v>2016</v>
      </c>
      <c r="B6111">
        <v>2022</v>
      </c>
      <c r="C6111" t="s">
        <v>2008</v>
      </c>
      <c r="D6111">
        <v>1.1940999999999999</v>
      </c>
      <c r="E6111">
        <v>1.0621</v>
      </c>
      <c r="F6111">
        <v>1.0513999999999999</v>
      </c>
      <c r="G6111">
        <v>1.1248</v>
      </c>
      <c r="H6111">
        <v>0.96199999999999997</v>
      </c>
      <c r="I6111">
        <v>1.0038</v>
      </c>
      <c r="J6111">
        <v>1.1264000000000001</v>
      </c>
      <c r="K6111">
        <v>0.9032</v>
      </c>
      <c r="L6111">
        <v>0.86260000000000003</v>
      </c>
    </row>
    <row r="6112" spans="1:12" x14ac:dyDescent="0.45">
      <c r="A6112" t="s">
        <v>2016</v>
      </c>
      <c r="B6112">
        <v>2022</v>
      </c>
      <c r="C6112" t="s">
        <v>2009</v>
      </c>
      <c r="D6112">
        <v>1.3392999999999999</v>
      </c>
      <c r="E6112">
        <v>1.3392999999999999</v>
      </c>
      <c r="F6112">
        <v>1.3392999999999999</v>
      </c>
      <c r="G6112">
        <v>1.2805</v>
      </c>
      <c r="H6112">
        <v>1.3392999999999999</v>
      </c>
      <c r="I6112">
        <v>1.2805</v>
      </c>
      <c r="J6112">
        <v>1.3392999999999999</v>
      </c>
      <c r="K6112">
        <v>1.3392999999999999</v>
      </c>
      <c r="L6112">
        <v>1.2805</v>
      </c>
    </row>
    <row r="6113" spans="1:12" x14ac:dyDescent="0.45">
      <c r="A6113" t="s">
        <v>2017</v>
      </c>
      <c r="B6113">
        <v>2022</v>
      </c>
      <c r="C6113" t="s">
        <v>2011</v>
      </c>
      <c r="D6113">
        <v>2.69E-2</v>
      </c>
      <c r="E6113">
        <v>2.69E-2</v>
      </c>
      <c r="F6113">
        <v>2.69E-2</v>
      </c>
      <c r="G6113">
        <v>2.4199999999999999E-2</v>
      </c>
      <c r="H6113">
        <v>2.69E-2</v>
      </c>
      <c r="I6113">
        <v>2.4199999999999999E-2</v>
      </c>
      <c r="J6113">
        <v>2.69E-2</v>
      </c>
      <c r="K6113">
        <v>2.69E-2</v>
      </c>
      <c r="L6113">
        <v>2.4199999999999999E-2</v>
      </c>
    </row>
    <row r="6114" spans="1:12" x14ac:dyDescent="0.45">
      <c r="A6114" t="s">
        <v>2017</v>
      </c>
      <c r="B6114">
        <v>2022</v>
      </c>
      <c r="C6114" t="s">
        <v>2005</v>
      </c>
      <c r="D6114">
        <v>2.2852999999999999</v>
      </c>
      <c r="E6114">
        <v>2.1947999999999999</v>
      </c>
      <c r="F6114">
        <v>2.0448</v>
      </c>
      <c r="G6114">
        <v>2.1613000000000002</v>
      </c>
      <c r="H6114">
        <v>1.9835</v>
      </c>
      <c r="I6114">
        <v>1.9548000000000001</v>
      </c>
      <c r="J6114">
        <v>2.2389000000000001</v>
      </c>
      <c r="K6114">
        <v>1.9432</v>
      </c>
      <c r="L6114">
        <v>1.8580000000000001</v>
      </c>
    </row>
    <row r="6115" spans="1:12" x14ac:dyDescent="0.45">
      <c r="A6115" t="s">
        <v>2017</v>
      </c>
      <c r="B6115">
        <v>2022</v>
      </c>
      <c r="C6115" t="s">
        <v>2007</v>
      </c>
      <c r="D6115">
        <v>7.6999999999999999E-2</v>
      </c>
      <c r="E6115">
        <v>7.6999999999999999E-2</v>
      </c>
      <c r="F6115">
        <v>4.9099999999999998E-2</v>
      </c>
      <c r="G6115">
        <v>7.4999999999999997E-2</v>
      </c>
      <c r="H6115">
        <v>4.9099999999999998E-2</v>
      </c>
      <c r="I6115">
        <v>4.9099999999999998E-2</v>
      </c>
      <c r="J6115">
        <v>7.6999999999999999E-2</v>
      </c>
      <c r="K6115">
        <v>4.9099999999999998E-2</v>
      </c>
      <c r="L6115">
        <v>4.9099999999999998E-2</v>
      </c>
    </row>
    <row r="6116" spans="1:12" x14ac:dyDescent="0.45">
      <c r="A6116" t="s">
        <v>2017</v>
      </c>
      <c r="B6116">
        <v>2022</v>
      </c>
      <c r="C6116" t="s">
        <v>2006</v>
      </c>
      <c r="D6116">
        <v>0.43759999999999999</v>
      </c>
      <c r="E6116">
        <v>0.43759999999999999</v>
      </c>
      <c r="F6116">
        <v>0.40899999999999997</v>
      </c>
      <c r="G6116">
        <v>0.4133</v>
      </c>
      <c r="H6116">
        <v>0.40899999999999997</v>
      </c>
      <c r="I6116">
        <v>0.38940000000000002</v>
      </c>
      <c r="J6116">
        <v>0.43759999999999999</v>
      </c>
      <c r="K6116">
        <v>0.40899999999999997</v>
      </c>
      <c r="L6116">
        <v>0.38940000000000002</v>
      </c>
    </row>
    <row r="6117" spans="1:12" x14ac:dyDescent="0.45">
      <c r="A6117" t="s">
        <v>2017</v>
      </c>
      <c r="B6117">
        <v>2022</v>
      </c>
      <c r="C6117" t="s">
        <v>2008</v>
      </c>
      <c r="D6117">
        <v>0.81869999999999998</v>
      </c>
      <c r="E6117">
        <v>0.72819999999999996</v>
      </c>
      <c r="F6117">
        <v>0.72089999999999999</v>
      </c>
      <c r="G6117">
        <v>0.7712</v>
      </c>
      <c r="H6117">
        <v>0.65959999999999996</v>
      </c>
      <c r="I6117">
        <v>0.68820000000000003</v>
      </c>
      <c r="J6117">
        <v>0.77229999999999999</v>
      </c>
      <c r="K6117">
        <v>0.61929999999999996</v>
      </c>
      <c r="L6117">
        <v>0.59140000000000004</v>
      </c>
    </row>
    <row r="6118" spans="1:12" x14ac:dyDescent="0.45">
      <c r="A6118" t="s">
        <v>2017</v>
      </c>
      <c r="B6118">
        <v>2022</v>
      </c>
      <c r="C6118" t="s">
        <v>2010</v>
      </c>
      <c r="D6118">
        <v>0.13830000000000001</v>
      </c>
      <c r="E6118">
        <v>0.13830000000000001</v>
      </c>
      <c r="F6118">
        <v>5.2200000000000003E-2</v>
      </c>
      <c r="G6118">
        <v>0.1245</v>
      </c>
      <c r="H6118">
        <v>5.2200000000000003E-2</v>
      </c>
      <c r="I6118">
        <v>5.0799999999999998E-2</v>
      </c>
      <c r="J6118">
        <v>0.13830000000000001</v>
      </c>
      <c r="K6118">
        <v>5.2200000000000003E-2</v>
      </c>
      <c r="L6118">
        <v>5.0799999999999998E-2</v>
      </c>
    </row>
    <row r="6119" spans="1:12" x14ac:dyDescent="0.45">
      <c r="A6119" t="s">
        <v>2017</v>
      </c>
      <c r="B6119">
        <v>2022</v>
      </c>
      <c r="C6119" t="s">
        <v>2009</v>
      </c>
      <c r="D6119">
        <v>0.78680000000000005</v>
      </c>
      <c r="E6119">
        <v>0.78680000000000005</v>
      </c>
      <c r="F6119">
        <v>0.78680000000000005</v>
      </c>
      <c r="G6119">
        <v>0.75309999999999999</v>
      </c>
      <c r="H6119">
        <v>0.78680000000000005</v>
      </c>
      <c r="I6119">
        <v>0.75309999999999999</v>
      </c>
      <c r="J6119">
        <v>0.78680000000000005</v>
      </c>
      <c r="K6119">
        <v>0.78680000000000005</v>
      </c>
      <c r="L6119">
        <v>0.75309999999999999</v>
      </c>
    </row>
    <row r="6120" spans="1:12" x14ac:dyDescent="0.45">
      <c r="A6120" t="s">
        <v>2018</v>
      </c>
      <c r="B6120">
        <v>2022</v>
      </c>
      <c r="C6120" t="s">
        <v>2006</v>
      </c>
      <c r="D6120">
        <v>0.1265</v>
      </c>
      <c r="E6120">
        <v>0.1265</v>
      </c>
      <c r="F6120">
        <v>0.1178</v>
      </c>
      <c r="G6120">
        <v>0.1195</v>
      </c>
      <c r="H6120">
        <v>0.1178</v>
      </c>
      <c r="I6120">
        <v>0.1123</v>
      </c>
      <c r="J6120">
        <v>0.1265</v>
      </c>
      <c r="K6120">
        <v>0.1178</v>
      </c>
      <c r="L6120">
        <v>0.1123</v>
      </c>
    </row>
    <row r="6121" spans="1:12" x14ac:dyDescent="0.45">
      <c r="A6121" t="s">
        <v>2018</v>
      </c>
      <c r="B6121">
        <v>2022</v>
      </c>
      <c r="C6121" t="s">
        <v>2005</v>
      </c>
      <c r="D6121">
        <v>0.67889999999999995</v>
      </c>
      <c r="E6121">
        <v>0.65490000000000004</v>
      </c>
      <c r="F6121">
        <v>0.61409999999999998</v>
      </c>
      <c r="G6121">
        <v>0.64259999999999995</v>
      </c>
      <c r="H6121">
        <v>0.59789999999999999</v>
      </c>
      <c r="I6121">
        <v>0.58709999999999996</v>
      </c>
      <c r="J6121">
        <v>0.66659999999999997</v>
      </c>
      <c r="K6121">
        <v>0.58720000000000006</v>
      </c>
      <c r="L6121">
        <v>0.56140000000000001</v>
      </c>
    </row>
    <row r="6122" spans="1:12" x14ac:dyDescent="0.45">
      <c r="A6122" t="s">
        <v>2018</v>
      </c>
      <c r="B6122">
        <v>2022</v>
      </c>
      <c r="C6122" t="s">
        <v>2010</v>
      </c>
      <c r="D6122">
        <v>3.6600000000000001E-2</v>
      </c>
      <c r="E6122">
        <v>3.6600000000000001E-2</v>
      </c>
      <c r="F6122">
        <v>1.38E-2</v>
      </c>
      <c r="G6122">
        <v>3.2899999999999999E-2</v>
      </c>
      <c r="H6122">
        <v>1.38E-2</v>
      </c>
      <c r="I6122">
        <v>1.35E-2</v>
      </c>
      <c r="J6122">
        <v>3.6600000000000001E-2</v>
      </c>
      <c r="K6122">
        <v>1.38E-2</v>
      </c>
      <c r="L6122">
        <v>1.35E-2</v>
      </c>
    </row>
    <row r="6123" spans="1:12" x14ac:dyDescent="0.45">
      <c r="A6123" t="s">
        <v>2018</v>
      </c>
      <c r="B6123">
        <v>2022</v>
      </c>
      <c r="C6123" t="s">
        <v>2007</v>
      </c>
      <c r="D6123">
        <v>2.0400000000000001E-2</v>
      </c>
      <c r="E6123">
        <v>2.0400000000000001E-2</v>
      </c>
      <c r="F6123">
        <v>1.2999999999999999E-2</v>
      </c>
      <c r="G6123">
        <v>1.9900000000000001E-2</v>
      </c>
      <c r="H6123">
        <v>1.2999999999999999E-2</v>
      </c>
      <c r="I6123">
        <v>1.2999999999999999E-2</v>
      </c>
      <c r="J6123">
        <v>2.0400000000000001E-2</v>
      </c>
      <c r="K6123">
        <v>1.2999999999999999E-2</v>
      </c>
      <c r="L6123">
        <v>1.2999999999999999E-2</v>
      </c>
    </row>
    <row r="6124" spans="1:12" x14ac:dyDescent="0.45">
      <c r="A6124" t="s">
        <v>2018</v>
      </c>
      <c r="B6124">
        <v>2022</v>
      </c>
      <c r="C6124" t="s">
        <v>2009</v>
      </c>
      <c r="D6124">
        <v>0.27160000000000001</v>
      </c>
      <c r="E6124">
        <v>0.27160000000000001</v>
      </c>
      <c r="F6124">
        <v>0.27160000000000001</v>
      </c>
      <c r="G6124">
        <v>0.25979999999999998</v>
      </c>
      <c r="H6124">
        <v>0.27160000000000001</v>
      </c>
      <c r="I6124">
        <v>0.25979999999999998</v>
      </c>
      <c r="J6124">
        <v>0.27160000000000001</v>
      </c>
      <c r="K6124">
        <v>0.27160000000000001</v>
      </c>
      <c r="L6124">
        <v>0.25979999999999998</v>
      </c>
    </row>
    <row r="6125" spans="1:12" x14ac:dyDescent="0.45">
      <c r="A6125" t="s">
        <v>2018</v>
      </c>
      <c r="B6125">
        <v>2022</v>
      </c>
      <c r="C6125" t="s">
        <v>2011</v>
      </c>
      <c r="D6125">
        <v>7.1000000000000004E-3</v>
      </c>
      <c r="E6125">
        <v>7.1000000000000004E-3</v>
      </c>
      <c r="F6125">
        <v>7.1000000000000004E-3</v>
      </c>
      <c r="G6125">
        <v>6.4000000000000003E-3</v>
      </c>
      <c r="H6125">
        <v>7.1000000000000004E-3</v>
      </c>
      <c r="I6125">
        <v>6.4000000000000003E-3</v>
      </c>
      <c r="J6125">
        <v>7.1000000000000004E-3</v>
      </c>
      <c r="K6125">
        <v>7.1000000000000004E-3</v>
      </c>
      <c r="L6125">
        <v>6.4000000000000003E-3</v>
      </c>
    </row>
    <row r="6126" spans="1:12" x14ac:dyDescent="0.45">
      <c r="A6126" t="s">
        <v>2018</v>
      </c>
      <c r="B6126">
        <v>2022</v>
      </c>
      <c r="C6126" t="s">
        <v>2008</v>
      </c>
      <c r="D6126">
        <v>0.2167</v>
      </c>
      <c r="E6126">
        <v>0.19270000000000001</v>
      </c>
      <c r="F6126">
        <v>0.1908</v>
      </c>
      <c r="G6126">
        <v>0.2041</v>
      </c>
      <c r="H6126">
        <v>0.17460000000000001</v>
      </c>
      <c r="I6126">
        <v>0.18210000000000001</v>
      </c>
      <c r="J6126">
        <v>0.2044</v>
      </c>
      <c r="K6126">
        <v>0.16389999999999999</v>
      </c>
      <c r="L6126">
        <v>0.1565</v>
      </c>
    </row>
    <row r="6127" spans="1:12" x14ac:dyDescent="0.45">
      <c r="A6127" t="s">
        <v>2019</v>
      </c>
      <c r="B6127">
        <v>2022</v>
      </c>
      <c r="C6127" t="s">
        <v>2009</v>
      </c>
      <c r="D6127">
        <v>6.4916</v>
      </c>
      <c r="E6127">
        <v>6.4916</v>
      </c>
      <c r="F6127">
        <v>6.4916</v>
      </c>
      <c r="G6127">
        <v>6.2072000000000003</v>
      </c>
      <c r="H6127">
        <v>6.4916</v>
      </c>
      <c r="I6127">
        <v>6.2072000000000003</v>
      </c>
      <c r="J6127">
        <v>6.4916</v>
      </c>
      <c r="K6127">
        <v>6.4916</v>
      </c>
      <c r="L6127">
        <v>6.2072000000000003</v>
      </c>
    </row>
    <row r="6128" spans="1:12" x14ac:dyDescent="0.45">
      <c r="A6128" t="s">
        <v>2019</v>
      </c>
      <c r="B6128">
        <v>2022</v>
      </c>
      <c r="C6128" t="s">
        <v>2005</v>
      </c>
      <c r="D6128">
        <v>16.347999999999999</v>
      </c>
      <c r="E6128">
        <v>15.749700000000001</v>
      </c>
      <c r="F6128">
        <v>14.7631</v>
      </c>
      <c r="G6128">
        <v>15.469200000000001</v>
      </c>
      <c r="H6128">
        <v>14.3576</v>
      </c>
      <c r="I6128">
        <v>14.108000000000001</v>
      </c>
      <c r="J6128">
        <v>16.041499999999999</v>
      </c>
      <c r="K6128">
        <v>14.0914</v>
      </c>
      <c r="L6128">
        <v>13.4679</v>
      </c>
    </row>
    <row r="6129" spans="1:12" x14ac:dyDescent="0.45">
      <c r="A6129" t="s">
        <v>2019</v>
      </c>
      <c r="B6129">
        <v>2022</v>
      </c>
      <c r="C6129" t="s">
        <v>2010</v>
      </c>
      <c r="D6129">
        <v>0.91469999999999996</v>
      </c>
      <c r="E6129">
        <v>0.91469999999999996</v>
      </c>
      <c r="F6129">
        <v>0.34539999999999998</v>
      </c>
      <c r="G6129">
        <v>0.82320000000000004</v>
      </c>
      <c r="H6129">
        <v>0.34539999999999998</v>
      </c>
      <c r="I6129">
        <v>0.3362</v>
      </c>
      <c r="J6129">
        <v>0.91469999999999996</v>
      </c>
      <c r="K6129">
        <v>0.34539999999999998</v>
      </c>
      <c r="L6129">
        <v>0.3362</v>
      </c>
    </row>
    <row r="6130" spans="1:12" x14ac:dyDescent="0.45">
      <c r="A6130" t="s">
        <v>2019</v>
      </c>
      <c r="B6130">
        <v>2022</v>
      </c>
      <c r="C6130" t="s">
        <v>2007</v>
      </c>
      <c r="D6130">
        <v>0.5091</v>
      </c>
      <c r="E6130">
        <v>0.5091</v>
      </c>
      <c r="F6130">
        <v>0.3246</v>
      </c>
      <c r="G6130">
        <v>0.49619999999999997</v>
      </c>
      <c r="H6130">
        <v>0.3246</v>
      </c>
      <c r="I6130">
        <v>0.3246</v>
      </c>
      <c r="J6130">
        <v>0.5091</v>
      </c>
      <c r="K6130">
        <v>0.3246</v>
      </c>
      <c r="L6130">
        <v>0.3246</v>
      </c>
    </row>
    <row r="6131" spans="1:12" x14ac:dyDescent="0.45">
      <c r="A6131" t="s">
        <v>2019</v>
      </c>
      <c r="B6131">
        <v>2022</v>
      </c>
      <c r="C6131" t="s">
        <v>2006</v>
      </c>
      <c r="D6131">
        <v>2.8410000000000002</v>
      </c>
      <c r="E6131">
        <v>2.8410000000000002</v>
      </c>
      <c r="F6131">
        <v>2.6568000000000001</v>
      </c>
      <c r="G6131">
        <v>2.6827000000000001</v>
      </c>
      <c r="H6131">
        <v>2.6568000000000001</v>
      </c>
      <c r="I6131">
        <v>2.5289999999999999</v>
      </c>
      <c r="J6131">
        <v>2.8410000000000002</v>
      </c>
      <c r="K6131">
        <v>2.6568000000000001</v>
      </c>
      <c r="L6131">
        <v>2.5289999999999999</v>
      </c>
    </row>
    <row r="6132" spans="1:12" x14ac:dyDescent="0.45">
      <c r="A6132" t="s">
        <v>2019</v>
      </c>
      <c r="B6132">
        <v>2022</v>
      </c>
      <c r="C6132" t="s">
        <v>2008</v>
      </c>
      <c r="D6132">
        <v>5.4139999999999997</v>
      </c>
      <c r="E6132">
        <v>4.8155999999999999</v>
      </c>
      <c r="F6132">
        <v>4.7671000000000001</v>
      </c>
      <c r="G6132">
        <v>5.0999999999999996</v>
      </c>
      <c r="H6132">
        <v>4.3616999999999999</v>
      </c>
      <c r="I6132">
        <v>4.5511999999999997</v>
      </c>
      <c r="J6132">
        <v>5.1074999999999999</v>
      </c>
      <c r="K6132">
        <v>4.0953999999999997</v>
      </c>
      <c r="L6132">
        <v>3.9112</v>
      </c>
    </row>
    <row r="6133" spans="1:12" x14ac:dyDescent="0.45">
      <c r="A6133" t="s">
        <v>2019</v>
      </c>
      <c r="B6133">
        <v>2022</v>
      </c>
      <c r="C6133" t="s">
        <v>2011</v>
      </c>
      <c r="D6133">
        <v>0.17760000000000001</v>
      </c>
      <c r="E6133">
        <v>0.17760000000000001</v>
      </c>
      <c r="F6133">
        <v>0.17760000000000001</v>
      </c>
      <c r="G6133">
        <v>0.1598</v>
      </c>
      <c r="H6133">
        <v>0.17760000000000001</v>
      </c>
      <c r="I6133">
        <v>0.1598</v>
      </c>
      <c r="J6133">
        <v>0.17760000000000001</v>
      </c>
      <c r="K6133">
        <v>0.17760000000000001</v>
      </c>
      <c r="L6133">
        <v>0.1598</v>
      </c>
    </row>
    <row r="6134" spans="1:12" x14ac:dyDescent="0.45">
      <c r="A6134" t="s">
        <v>2020</v>
      </c>
      <c r="B6134">
        <v>2022</v>
      </c>
      <c r="C6134" t="s">
        <v>2009</v>
      </c>
      <c r="D6134">
        <v>2.8740000000000001</v>
      </c>
      <c r="E6134">
        <v>2.8740000000000001</v>
      </c>
      <c r="F6134">
        <v>2.8740000000000001</v>
      </c>
      <c r="G6134">
        <v>2.7477</v>
      </c>
      <c r="H6134">
        <v>2.8740000000000001</v>
      </c>
      <c r="I6134">
        <v>2.7477</v>
      </c>
      <c r="J6134">
        <v>2.8740000000000001</v>
      </c>
      <c r="K6134">
        <v>2.8740000000000001</v>
      </c>
      <c r="L6134">
        <v>2.7477</v>
      </c>
    </row>
    <row r="6135" spans="1:12" x14ac:dyDescent="0.45">
      <c r="A6135" t="s">
        <v>2020</v>
      </c>
      <c r="B6135">
        <v>2022</v>
      </c>
      <c r="C6135" t="s">
        <v>2005</v>
      </c>
      <c r="D6135">
        <v>7.5408999999999997</v>
      </c>
      <c r="E6135">
        <v>7.2686999999999999</v>
      </c>
      <c r="F6135">
        <v>6.8011999999999997</v>
      </c>
      <c r="G6135">
        <v>7.1353999999999997</v>
      </c>
      <c r="H6135">
        <v>6.6167999999999996</v>
      </c>
      <c r="I6135">
        <v>6.5004999999999997</v>
      </c>
      <c r="J6135">
        <v>7.4015000000000004</v>
      </c>
      <c r="K6135">
        <v>6.4957000000000003</v>
      </c>
      <c r="L6135">
        <v>6.2093999999999996</v>
      </c>
    </row>
    <row r="6136" spans="1:12" x14ac:dyDescent="0.45">
      <c r="A6136" t="s">
        <v>2020</v>
      </c>
      <c r="B6136">
        <v>2022</v>
      </c>
      <c r="C6136" t="s">
        <v>2007</v>
      </c>
      <c r="D6136">
        <v>0.2316</v>
      </c>
      <c r="E6136">
        <v>0.2316</v>
      </c>
      <c r="F6136">
        <v>0.14760000000000001</v>
      </c>
      <c r="G6136">
        <v>0.22570000000000001</v>
      </c>
      <c r="H6136">
        <v>0.14760000000000001</v>
      </c>
      <c r="I6136">
        <v>0.14760000000000001</v>
      </c>
      <c r="J6136">
        <v>0.2316</v>
      </c>
      <c r="K6136">
        <v>0.14760000000000001</v>
      </c>
      <c r="L6136">
        <v>0.14760000000000001</v>
      </c>
    </row>
    <row r="6137" spans="1:12" x14ac:dyDescent="0.45">
      <c r="A6137" t="s">
        <v>2020</v>
      </c>
      <c r="B6137">
        <v>2022</v>
      </c>
      <c r="C6137" t="s">
        <v>2010</v>
      </c>
      <c r="D6137">
        <v>0.41599999999999998</v>
      </c>
      <c r="E6137">
        <v>0.41599999999999998</v>
      </c>
      <c r="F6137">
        <v>0.15709999999999999</v>
      </c>
      <c r="G6137">
        <v>0.37440000000000001</v>
      </c>
      <c r="H6137">
        <v>0.15709999999999999</v>
      </c>
      <c r="I6137">
        <v>0.15290000000000001</v>
      </c>
      <c r="J6137">
        <v>0.41599999999999998</v>
      </c>
      <c r="K6137">
        <v>0.15709999999999999</v>
      </c>
      <c r="L6137">
        <v>0.15290000000000001</v>
      </c>
    </row>
    <row r="6138" spans="1:12" x14ac:dyDescent="0.45">
      <c r="A6138" t="s">
        <v>2020</v>
      </c>
      <c r="B6138">
        <v>2022</v>
      </c>
      <c r="C6138" t="s">
        <v>2011</v>
      </c>
      <c r="D6138">
        <v>8.0799999999999997E-2</v>
      </c>
      <c r="E6138">
        <v>8.0799999999999997E-2</v>
      </c>
      <c r="F6138">
        <v>8.0799999999999997E-2</v>
      </c>
      <c r="G6138">
        <v>7.2700000000000001E-2</v>
      </c>
      <c r="H6138">
        <v>8.0799999999999997E-2</v>
      </c>
      <c r="I6138">
        <v>7.2700000000000001E-2</v>
      </c>
      <c r="J6138">
        <v>8.0799999999999997E-2</v>
      </c>
      <c r="K6138">
        <v>8.0799999999999997E-2</v>
      </c>
      <c r="L6138">
        <v>7.2700000000000001E-2</v>
      </c>
    </row>
    <row r="6139" spans="1:12" x14ac:dyDescent="0.45">
      <c r="A6139" t="s">
        <v>2020</v>
      </c>
      <c r="B6139">
        <v>2022</v>
      </c>
      <c r="C6139" t="s">
        <v>2008</v>
      </c>
      <c r="D6139">
        <v>2.4624000000000001</v>
      </c>
      <c r="E6139">
        <v>2.1903000000000001</v>
      </c>
      <c r="F6139">
        <v>2.1682000000000001</v>
      </c>
      <c r="G6139">
        <v>2.3195999999999999</v>
      </c>
      <c r="H6139">
        <v>1.9838</v>
      </c>
      <c r="I6139">
        <v>2.0699999999999998</v>
      </c>
      <c r="J6139">
        <v>2.323</v>
      </c>
      <c r="K6139">
        <v>1.8627</v>
      </c>
      <c r="L6139">
        <v>1.7788999999999999</v>
      </c>
    </row>
    <row r="6140" spans="1:12" x14ac:dyDescent="0.45">
      <c r="A6140" t="s">
        <v>2020</v>
      </c>
      <c r="B6140">
        <v>2022</v>
      </c>
      <c r="C6140" t="s">
        <v>2006</v>
      </c>
      <c r="D6140">
        <v>1.476</v>
      </c>
      <c r="E6140">
        <v>1.476</v>
      </c>
      <c r="F6140">
        <v>1.3734</v>
      </c>
      <c r="G6140">
        <v>1.3952</v>
      </c>
      <c r="H6140">
        <v>1.3734</v>
      </c>
      <c r="I6140">
        <v>1.3096000000000001</v>
      </c>
      <c r="J6140">
        <v>1.476</v>
      </c>
      <c r="K6140">
        <v>1.3734</v>
      </c>
      <c r="L6140">
        <v>1.3096000000000001</v>
      </c>
    </row>
    <row r="6141" spans="1:12" x14ac:dyDescent="0.45">
      <c r="A6141" t="s">
        <v>2021</v>
      </c>
      <c r="B6141">
        <v>2022</v>
      </c>
      <c r="C6141" t="s">
        <v>2010</v>
      </c>
      <c r="D6141">
        <v>5.3400000000000003E-2</v>
      </c>
      <c r="E6141">
        <v>5.3400000000000003E-2</v>
      </c>
      <c r="F6141">
        <v>2.0199999999999999E-2</v>
      </c>
      <c r="G6141">
        <v>4.8099999999999997E-2</v>
      </c>
      <c r="H6141">
        <v>2.0199999999999999E-2</v>
      </c>
      <c r="I6141">
        <v>1.9599999999999999E-2</v>
      </c>
      <c r="J6141">
        <v>5.3400000000000003E-2</v>
      </c>
      <c r="K6141">
        <v>2.0199999999999999E-2</v>
      </c>
      <c r="L6141">
        <v>1.9599999999999999E-2</v>
      </c>
    </row>
    <row r="6142" spans="1:12" x14ac:dyDescent="0.45">
      <c r="A6142" t="s">
        <v>2021</v>
      </c>
      <c r="B6142">
        <v>2022</v>
      </c>
      <c r="C6142" t="s">
        <v>2008</v>
      </c>
      <c r="D6142">
        <v>0.316</v>
      </c>
      <c r="E6142">
        <v>0.28110000000000002</v>
      </c>
      <c r="F6142">
        <v>0.27829999999999999</v>
      </c>
      <c r="G6142">
        <v>0.29770000000000002</v>
      </c>
      <c r="H6142">
        <v>0.25459999999999999</v>
      </c>
      <c r="I6142">
        <v>0.26569999999999999</v>
      </c>
      <c r="J6142">
        <v>0.29809999999999998</v>
      </c>
      <c r="K6142">
        <v>0.23910000000000001</v>
      </c>
      <c r="L6142">
        <v>0.2283</v>
      </c>
    </row>
    <row r="6143" spans="1:12" x14ac:dyDescent="0.45">
      <c r="A6143" t="s">
        <v>2021</v>
      </c>
      <c r="B6143">
        <v>2022</v>
      </c>
      <c r="C6143" t="s">
        <v>2011</v>
      </c>
      <c r="D6143">
        <v>1.04E-2</v>
      </c>
      <c r="E6143">
        <v>1.04E-2</v>
      </c>
      <c r="F6143">
        <v>1.04E-2</v>
      </c>
      <c r="G6143">
        <v>9.2999999999999992E-3</v>
      </c>
      <c r="H6143">
        <v>1.04E-2</v>
      </c>
      <c r="I6143">
        <v>9.2999999999999992E-3</v>
      </c>
      <c r="J6143">
        <v>1.04E-2</v>
      </c>
      <c r="K6143">
        <v>1.04E-2</v>
      </c>
      <c r="L6143">
        <v>9.2999999999999992E-3</v>
      </c>
    </row>
    <row r="6144" spans="1:12" x14ac:dyDescent="0.45">
      <c r="A6144" t="s">
        <v>2021</v>
      </c>
      <c r="B6144">
        <v>2022</v>
      </c>
      <c r="C6144" t="s">
        <v>2007</v>
      </c>
      <c r="D6144">
        <v>2.9700000000000001E-2</v>
      </c>
      <c r="E6144">
        <v>2.9700000000000001E-2</v>
      </c>
      <c r="F6144">
        <v>1.89E-2</v>
      </c>
      <c r="G6144">
        <v>2.9000000000000001E-2</v>
      </c>
      <c r="H6144">
        <v>1.89E-2</v>
      </c>
      <c r="I6144">
        <v>1.89E-2</v>
      </c>
      <c r="J6144">
        <v>2.9700000000000001E-2</v>
      </c>
      <c r="K6144">
        <v>1.89E-2</v>
      </c>
      <c r="L6144">
        <v>1.89E-2</v>
      </c>
    </row>
    <row r="6145" spans="1:12" x14ac:dyDescent="0.45">
      <c r="A6145" t="s">
        <v>2021</v>
      </c>
      <c r="B6145">
        <v>2022</v>
      </c>
      <c r="C6145" t="s">
        <v>2006</v>
      </c>
      <c r="D6145">
        <v>0.15529999999999999</v>
      </c>
      <c r="E6145">
        <v>0.15529999999999999</v>
      </c>
      <c r="F6145">
        <v>0.1457</v>
      </c>
      <c r="G6145">
        <v>0.14660000000000001</v>
      </c>
      <c r="H6145">
        <v>0.1457</v>
      </c>
      <c r="I6145">
        <v>0.13850000000000001</v>
      </c>
      <c r="J6145">
        <v>0.15529999999999999</v>
      </c>
      <c r="K6145">
        <v>0.1457</v>
      </c>
      <c r="L6145">
        <v>0.13850000000000001</v>
      </c>
    </row>
    <row r="6146" spans="1:12" x14ac:dyDescent="0.45">
      <c r="A6146" t="s">
        <v>2021</v>
      </c>
      <c r="B6146">
        <v>2022</v>
      </c>
      <c r="C6146" t="s">
        <v>2005</v>
      </c>
      <c r="D6146">
        <v>0.8861</v>
      </c>
      <c r="E6146">
        <v>0.85109999999999997</v>
      </c>
      <c r="F6146">
        <v>0.79459999999999997</v>
      </c>
      <c r="G6146">
        <v>0.83760000000000001</v>
      </c>
      <c r="H6146">
        <v>0.77100000000000002</v>
      </c>
      <c r="I6146">
        <v>0.75900000000000001</v>
      </c>
      <c r="J6146">
        <v>0.86819999999999997</v>
      </c>
      <c r="K6146">
        <v>0.75539999999999996</v>
      </c>
      <c r="L6146">
        <v>0.72160000000000002</v>
      </c>
    </row>
    <row r="6147" spans="1:12" x14ac:dyDescent="0.45">
      <c r="A6147" t="s">
        <v>2021</v>
      </c>
      <c r="B6147">
        <v>2022</v>
      </c>
      <c r="C6147" t="s">
        <v>2009</v>
      </c>
      <c r="D6147">
        <v>0.32119999999999999</v>
      </c>
      <c r="E6147">
        <v>0.32119999999999999</v>
      </c>
      <c r="F6147">
        <v>0.32119999999999999</v>
      </c>
      <c r="G6147">
        <v>0.30690000000000001</v>
      </c>
      <c r="H6147">
        <v>0.32119999999999999</v>
      </c>
      <c r="I6147">
        <v>0.30690000000000001</v>
      </c>
      <c r="J6147">
        <v>0.32119999999999999</v>
      </c>
      <c r="K6147">
        <v>0.32119999999999999</v>
      </c>
      <c r="L6147">
        <v>0.30690000000000001</v>
      </c>
    </row>
    <row r="6148" spans="1:12" x14ac:dyDescent="0.45">
      <c r="A6148" t="s">
        <v>2022</v>
      </c>
      <c r="B6148">
        <v>2022</v>
      </c>
      <c r="C6148" t="s">
        <v>2006</v>
      </c>
      <c r="D6148">
        <v>0.21870000000000001</v>
      </c>
      <c r="E6148">
        <v>0.21870000000000001</v>
      </c>
      <c r="F6148">
        <v>0.2041</v>
      </c>
      <c r="G6148">
        <v>0.20660000000000001</v>
      </c>
      <c r="H6148">
        <v>0.2041</v>
      </c>
      <c r="I6148">
        <v>0.19439999999999999</v>
      </c>
      <c r="J6148">
        <v>0.21870000000000001</v>
      </c>
      <c r="K6148">
        <v>0.2041</v>
      </c>
      <c r="L6148">
        <v>0.19439999999999999</v>
      </c>
    </row>
    <row r="6149" spans="1:12" x14ac:dyDescent="0.45">
      <c r="A6149" t="s">
        <v>2022</v>
      </c>
      <c r="B6149">
        <v>2022</v>
      </c>
      <c r="C6149" t="s">
        <v>2009</v>
      </c>
      <c r="D6149">
        <v>0.4269</v>
      </c>
      <c r="E6149">
        <v>0.4269</v>
      </c>
      <c r="F6149">
        <v>0.4269</v>
      </c>
      <c r="G6149">
        <v>0.40799999999999997</v>
      </c>
      <c r="H6149">
        <v>0.4269</v>
      </c>
      <c r="I6149">
        <v>0.40799999999999997</v>
      </c>
      <c r="J6149">
        <v>0.4269</v>
      </c>
      <c r="K6149">
        <v>0.4269</v>
      </c>
      <c r="L6149">
        <v>0.40799999999999997</v>
      </c>
    </row>
    <row r="6150" spans="1:12" x14ac:dyDescent="0.45">
      <c r="A6150" t="s">
        <v>2022</v>
      </c>
      <c r="B6150">
        <v>2022</v>
      </c>
      <c r="C6150" t="s">
        <v>2011</v>
      </c>
      <c r="D6150">
        <v>1.2999999999999999E-2</v>
      </c>
      <c r="E6150">
        <v>1.2999999999999999E-2</v>
      </c>
      <c r="F6150">
        <v>1.2999999999999999E-2</v>
      </c>
      <c r="G6150">
        <v>1.17E-2</v>
      </c>
      <c r="H6150">
        <v>1.2999999999999999E-2</v>
      </c>
      <c r="I6150">
        <v>1.17E-2</v>
      </c>
      <c r="J6150">
        <v>1.2999999999999999E-2</v>
      </c>
      <c r="K6150">
        <v>1.2999999999999999E-2</v>
      </c>
      <c r="L6150">
        <v>1.17E-2</v>
      </c>
    </row>
    <row r="6151" spans="1:12" x14ac:dyDescent="0.45">
      <c r="A6151" t="s">
        <v>2022</v>
      </c>
      <c r="B6151">
        <v>2022</v>
      </c>
      <c r="C6151" t="s">
        <v>2007</v>
      </c>
      <c r="D6151">
        <v>3.73E-2</v>
      </c>
      <c r="E6151">
        <v>3.73E-2</v>
      </c>
      <c r="F6151">
        <v>2.3800000000000002E-2</v>
      </c>
      <c r="G6151">
        <v>3.6400000000000002E-2</v>
      </c>
      <c r="H6151">
        <v>2.3800000000000002E-2</v>
      </c>
      <c r="I6151">
        <v>2.3800000000000002E-2</v>
      </c>
      <c r="J6151">
        <v>3.73E-2</v>
      </c>
      <c r="K6151">
        <v>2.3800000000000002E-2</v>
      </c>
      <c r="L6151">
        <v>2.3800000000000002E-2</v>
      </c>
    </row>
    <row r="6152" spans="1:12" x14ac:dyDescent="0.45">
      <c r="A6152" t="s">
        <v>2022</v>
      </c>
      <c r="B6152">
        <v>2022</v>
      </c>
      <c r="C6152" t="s">
        <v>2010</v>
      </c>
      <c r="D6152">
        <v>6.7000000000000004E-2</v>
      </c>
      <c r="E6152">
        <v>6.7000000000000004E-2</v>
      </c>
      <c r="F6152">
        <v>2.53E-2</v>
      </c>
      <c r="G6152">
        <v>6.0299999999999999E-2</v>
      </c>
      <c r="H6152">
        <v>2.53E-2</v>
      </c>
      <c r="I6152">
        <v>2.46E-2</v>
      </c>
      <c r="J6152">
        <v>6.7000000000000004E-2</v>
      </c>
      <c r="K6152">
        <v>2.53E-2</v>
      </c>
      <c r="L6152">
        <v>2.46E-2</v>
      </c>
    </row>
    <row r="6153" spans="1:12" x14ac:dyDescent="0.45">
      <c r="A6153" t="s">
        <v>2022</v>
      </c>
      <c r="B6153">
        <v>2022</v>
      </c>
      <c r="C6153" t="s">
        <v>2008</v>
      </c>
      <c r="D6153">
        <v>0.3967</v>
      </c>
      <c r="E6153">
        <v>0.35289999999999999</v>
      </c>
      <c r="F6153">
        <v>0.3493</v>
      </c>
      <c r="G6153">
        <v>0.37369999999999998</v>
      </c>
      <c r="H6153">
        <v>0.3196</v>
      </c>
      <c r="I6153">
        <v>0.33350000000000002</v>
      </c>
      <c r="J6153">
        <v>0.37430000000000002</v>
      </c>
      <c r="K6153">
        <v>0.30009999999999998</v>
      </c>
      <c r="L6153">
        <v>0.28660000000000002</v>
      </c>
    </row>
    <row r="6154" spans="1:12" x14ac:dyDescent="0.45">
      <c r="A6154" t="s">
        <v>2022</v>
      </c>
      <c r="B6154">
        <v>2022</v>
      </c>
      <c r="C6154" t="s">
        <v>2005</v>
      </c>
      <c r="D6154">
        <v>1.1596</v>
      </c>
      <c r="E6154">
        <v>1.1157999999999999</v>
      </c>
      <c r="F6154">
        <v>1.0424</v>
      </c>
      <c r="G6154">
        <v>1.0967</v>
      </c>
      <c r="H6154">
        <v>1.0126999999999999</v>
      </c>
      <c r="I6154">
        <v>0.99609999999999999</v>
      </c>
      <c r="J6154">
        <v>1.1372</v>
      </c>
      <c r="K6154">
        <v>0.99319999999999997</v>
      </c>
      <c r="L6154">
        <v>0.94920000000000004</v>
      </c>
    </row>
    <row r="6155" spans="1:12" x14ac:dyDescent="0.45">
      <c r="A6155" t="s">
        <v>2023</v>
      </c>
      <c r="B6155">
        <v>2022</v>
      </c>
      <c r="C6155" t="s">
        <v>2008</v>
      </c>
      <c r="D6155">
        <v>2.9508000000000001</v>
      </c>
      <c r="E6155">
        <v>2.6246</v>
      </c>
      <c r="F6155">
        <v>2.5981999999999998</v>
      </c>
      <c r="G6155">
        <v>2.7795999999999998</v>
      </c>
      <c r="H6155">
        <v>2.3772000000000002</v>
      </c>
      <c r="I6155">
        <v>2.4805000000000001</v>
      </c>
      <c r="J6155">
        <v>2.7837000000000001</v>
      </c>
      <c r="K6155">
        <v>2.2321</v>
      </c>
      <c r="L6155">
        <v>2.1316999999999999</v>
      </c>
    </row>
    <row r="6156" spans="1:12" x14ac:dyDescent="0.45">
      <c r="A6156" t="s">
        <v>2023</v>
      </c>
      <c r="B6156">
        <v>2022</v>
      </c>
      <c r="C6156" t="s">
        <v>2007</v>
      </c>
      <c r="D6156">
        <v>0.27750000000000002</v>
      </c>
      <c r="E6156">
        <v>0.27750000000000002</v>
      </c>
      <c r="F6156">
        <v>0.1769</v>
      </c>
      <c r="G6156">
        <v>0.27050000000000002</v>
      </c>
      <c r="H6156">
        <v>0.1769</v>
      </c>
      <c r="I6156">
        <v>0.1769</v>
      </c>
      <c r="J6156">
        <v>0.27750000000000002</v>
      </c>
      <c r="K6156">
        <v>0.1769</v>
      </c>
      <c r="L6156">
        <v>0.1769</v>
      </c>
    </row>
    <row r="6157" spans="1:12" x14ac:dyDescent="0.45">
      <c r="A6157" t="s">
        <v>2023</v>
      </c>
      <c r="B6157">
        <v>2022</v>
      </c>
      <c r="C6157" t="s">
        <v>2010</v>
      </c>
      <c r="D6157">
        <v>0.4985</v>
      </c>
      <c r="E6157">
        <v>0.4985</v>
      </c>
      <c r="F6157">
        <v>0.18820000000000001</v>
      </c>
      <c r="G6157">
        <v>0.44869999999999999</v>
      </c>
      <c r="H6157">
        <v>0.18820000000000001</v>
      </c>
      <c r="I6157">
        <v>0.1832</v>
      </c>
      <c r="J6157">
        <v>0.4985</v>
      </c>
      <c r="K6157">
        <v>0.18820000000000001</v>
      </c>
      <c r="L6157">
        <v>0.1832</v>
      </c>
    </row>
    <row r="6158" spans="1:12" x14ac:dyDescent="0.45">
      <c r="A6158" t="s">
        <v>2023</v>
      </c>
      <c r="B6158">
        <v>2022</v>
      </c>
      <c r="C6158" t="s">
        <v>2005</v>
      </c>
      <c r="D6158">
        <v>8.7222000000000008</v>
      </c>
      <c r="E6158">
        <v>8.3961000000000006</v>
      </c>
      <c r="F6158">
        <v>7.8592000000000004</v>
      </c>
      <c r="G6158">
        <v>8.2490000000000006</v>
      </c>
      <c r="H6158">
        <v>7.6382000000000003</v>
      </c>
      <c r="I6158">
        <v>7.5077999999999996</v>
      </c>
      <c r="J6158">
        <v>8.5551999999999992</v>
      </c>
      <c r="K6158">
        <v>7.4931000000000001</v>
      </c>
      <c r="L6158">
        <v>7.1589</v>
      </c>
    </row>
    <row r="6159" spans="1:12" x14ac:dyDescent="0.45">
      <c r="A6159" t="s">
        <v>2023</v>
      </c>
      <c r="B6159">
        <v>2022</v>
      </c>
      <c r="C6159" t="s">
        <v>2009</v>
      </c>
      <c r="D6159">
        <v>3.3582000000000001</v>
      </c>
      <c r="E6159">
        <v>3.3582000000000001</v>
      </c>
      <c r="F6159">
        <v>3.3582000000000001</v>
      </c>
      <c r="G6159">
        <v>3.2084999999999999</v>
      </c>
      <c r="H6159">
        <v>3.3582000000000001</v>
      </c>
      <c r="I6159">
        <v>3.2084999999999999</v>
      </c>
      <c r="J6159">
        <v>3.3582000000000001</v>
      </c>
      <c r="K6159">
        <v>3.3582000000000001</v>
      </c>
      <c r="L6159">
        <v>3.2084999999999999</v>
      </c>
    </row>
    <row r="6160" spans="1:12" x14ac:dyDescent="0.45">
      <c r="A6160" t="s">
        <v>2023</v>
      </c>
      <c r="B6160">
        <v>2022</v>
      </c>
      <c r="C6160" t="s">
        <v>2006</v>
      </c>
      <c r="D6160">
        <v>1.5404</v>
      </c>
      <c r="E6160">
        <v>1.5404</v>
      </c>
      <c r="F6160">
        <v>1.4408000000000001</v>
      </c>
      <c r="G6160">
        <v>1.4544999999999999</v>
      </c>
      <c r="H6160">
        <v>1.4408000000000001</v>
      </c>
      <c r="I6160">
        <v>1.3714</v>
      </c>
      <c r="J6160">
        <v>1.5404</v>
      </c>
      <c r="K6160">
        <v>1.4408000000000001</v>
      </c>
      <c r="L6160">
        <v>1.3714</v>
      </c>
    </row>
    <row r="6161" spans="1:12" x14ac:dyDescent="0.45">
      <c r="A6161" t="s">
        <v>2023</v>
      </c>
      <c r="B6161">
        <v>2022</v>
      </c>
      <c r="C6161" t="s">
        <v>2011</v>
      </c>
      <c r="D6161">
        <v>9.6799999999999997E-2</v>
      </c>
      <c r="E6161">
        <v>9.6799999999999997E-2</v>
      </c>
      <c r="F6161">
        <v>9.6799999999999997E-2</v>
      </c>
      <c r="G6161">
        <v>8.7099999999999997E-2</v>
      </c>
      <c r="H6161">
        <v>9.6799999999999997E-2</v>
      </c>
      <c r="I6161">
        <v>8.7099999999999997E-2</v>
      </c>
      <c r="J6161">
        <v>9.6799999999999997E-2</v>
      </c>
      <c r="K6161">
        <v>9.6799999999999997E-2</v>
      </c>
      <c r="L6161">
        <v>8.7099999999999997E-2</v>
      </c>
    </row>
    <row r="6162" spans="1:12" x14ac:dyDescent="0.45">
      <c r="A6162" t="s">
        <v>2024</v>
      </c>
      <c r="B6162">
        <v>2022</v>
      </c>
      <c r="C6162" t="s">
        <v>2005</v>
      </c>
      <c r="D6162">
        <v>4.6798999999999999</v>
      </c>
      <c r="E6162">
        <v>4.5162000000000004</v>
      </c>
      <c r="F6162">
        <v>4.2237999999999998</v>
      </c>
      <c r="G6162">
        <v>4.4284999999999997</v>
      </c>
      <c r="H6162">
        <v>4.1128999999999998</v>
      </c>
      <c r="I6162">
        <v>4.0373999999999999</v>
      </c>
      <c r="J6162">
        <v>4.5960000000000001</v>
      </c>
      <c r="K6162">
        <v>4.04</v>
      </c>
      <c r="L6162">
        <v>3.8622999999999998</v>
      </c>
    </row>
    <row r="6163" spans="1:12" x14ac:dyDescent="0.45">
      <c r="A6163" t="s">
        <v>2024</v>
      </c>
      <c r="B6163">
        <v>2022</v>
      </c>
      <c r="C6163" t="s">
        <v>2007</v>
      </c>
      <c r="D6163">
        <v>0.13930000000000001</v>
      </c>
      <c r="E6163">
        <v>0.13930000000000001</v>
      </c>
      <c r="F6163">
        <v>8.8800000000000004E-2</v>
      </c>
      <c r="G6163">
        <v>0.1358</v>
      </c>
      <c r="H6163">
        <v>8.8800000000000004E-2</v>
      </c>
      <c r="I6163">
        <v>8.8800000000000004E-2</v>
      </c>
      <c r="J6163">
        <v>0.13930000000000001</v>
      </c>
      <c r="K6163">
        <v>8.8800000000000004E-2</v>
      </c>
      <c r="L6163">
        <v>8.8800000000000004E-2</v>
      </c>
    </row>
    <row r="6164" spans="1:12" x14ac:dyDescent="0.45">
      <c r="A6164" t="s">
        <v>2024</v>
      </c>
      <c r="B6164">
        <v>2022</v>
      </c>
      <c r="C6164" t="s">
        <v>2008</v>
      </c>
      <c r="D6164">
        <v>1.4811000000000001</v>
      </c>
      <c r="E6164">
        <v>1.3173999999999999</v>
      </c>
      <c r="F6164">
        <v>1.3041</v>
      </c>
      <c r="G6164">
        <v>1.3952</v>
      </c>
      <c r="H6164">
        <v>1.1932</v>
      </c>
      <c r="I6164">
        <v>1.2451000000000001</v>
      </c>
      <c r="J6164">
        <v>1.3972</v>
      </c>
      <c r="K6164">
        <v>1.1204000000000001</v>
      </c>
      <c r="L6164">
        <v>1.07</v>
      </c>
    </row>
    <row r="6165" spans="1:12" x14ac:dyDescent="0.45">
      <c r="A6165" t="s">
        <v>2024</v>
      </c>
      <c r="B6165">
        <v>2022</v>
      </c>
      <c r="C6165" t="s">
        <v>2006</v>
      </c>
      <c r="D6165">
        <v>0.99709999999999999</v>
      </c>
      <c r="E6165">
        <v>0.99709999999999999</v>
      </c>
      <c r="F6165">
        <v>0.92420000000000002</v>
      </c>
      <c r="G6165">
        <v>0.94330000000000003</v>
      </c>
      <c r="H6165">
        <v>0.92420000000000002</v>
      </c>
      <c r="I6165">
        <v>0.88249999999999995</v>
      </c>
      <c r="J6165">
        <v>0.99709999999999999</v>
      </c>
      <c r="K6165">
        <v>0.92420000000000002</v>
      </c>
      <c r="L6165">
        <v>0.88249999999999995</v>
      </c>
    </row>
    <row r="6166" spans="1:12" x14ac:dyDescent="0.45">
      <c r="A6166" t="s">
        <v>2024</v>
      </c>
      <c r="B6166">
        <v>2022</v>
      </c>
      <c r="C6166" t="s">
        <v>2011</v>
      </c>
      <c r="D6166">
        <v>4.8599999999999997E-2</v>
      </c>
      <c r="E6166">
        <v>4.8599999999999997E-2</v>
      </c>
      <c r="F6166">
        <v>4.8599999999999997E-2</v>
      </c>
      <c r="G6166">
        <v>4.3700000000000003E-2</v>
      </c>
      <c r="H6166">
        <v>4.8599999999999997E-2</v>
      </c>
      <c r="I6166">
        <v>4.3700000000000003E-2</v>
      </c>
      <c r="J6166">
        <v>4.8599999999999997E-2</v>
      </c>
      <c r="K6166">
        <v>4.8599999999999997E-2</v>
      </c>
      <c r="L6166">
        <v>4.3700000000000003E-2</v>
      </c>
    </row>
    <row r="6167" spans="1:12" x14ac:dyDescent="0.45">
      <c r="A6167" t="s">
        <v>2024</v>
      </c>
      <c r="B6167">
        <v>2022</v>
      </c>
      <c r="C6167" t="s">
        <v>2010</v>
      </c>
      <c r="D6167">
        <v>0.25019999999999998</v>
      </c>
      <c r="E6167">
        <v>0.25019999999999998</v>
      </c>
      <c r="F6167">
        <v>9.4500000000000001E-2</v>
      </c>
      <c r="G6167">
        <v>0.22520000000000001</v>
      </c>
      <c r="H6167">
        <v>9.4500000000000001E-2</v>
      </c>
      <c r="I6167">
        <v>9.1999999999999998E-2</v>
      </c>
      <c r="J6167">
        <v>0.25019999999999998</v>
      </c>
      <c r="K6167">
        <v>9.4500000000000001E-2</v>
      </c>
      <c r="L6167">
        <v>9.1999999999999998E-2</v>
      </c>
    </row>
    <row r="6168" spans="1:12" x14ac:dyDescent="0.45">
      <c r="A6168" t="s">
        <v>2024</v>
      </c>
      <c r="B6168">
        <v>2022</v>
      </c>
      <c r="C6168" t="s">
        <v>2009</v>
      </c>
      <c r="D6168">
        <v>1.7635000000000001</v>
      </c>
      <c r="E6168">
        <v>1.7635000000000001</v>
      </c>
      <c r="F6168">
        <v>1.7635000000000001</v>
      </c>
      <c r="G6168">
        <v>1.6853</v>
      </c>
      <c r="H6168">
        <v>1.7635000000000001</v>
      </c>
      <c r="I6168">
        <v>1.6853</v>
      </c>
      <c r="J6168">
        <v>1.7635000000000001</v>
      </c>
      <c r="K6168">
        <v>1.7635000000000001</v>
      </c>
      <c r="L6168">
        <v>1.6853</v>
      </c>
    </row>
    <row r="6169" spans="1:12" x14ac:dyDescent="0.45">
      <c r="A6169" t="s">
        <v>2025</v>
      </c>
      <c r="B6169">
        <v>2022</v>
      </c>
      <c r="C6169" t="s">
        <v>2007</v>
      </c>
      <c r="D6169">
        <v>6.2899999999999998E-2</v>
      </c>
      <c r="E6169">
        <v>6.2899999999999998E-2</v>
      </c>
      <c r="F6169">
        <v>4.0099999999999997E-2</v>
      </c>
      <c r="G6169">
        <v>6.13E-2</v>
      </c>
      <c r="H6169">
        <v>4.0099999999999997E-2</v>
      </c>
      <c r="I6169">
        <v>4.0099999999999997E-2</v>
      </c>
      <c r="J6169">
        <v>6.2899999999999998E-2</v>
      </c>
      <c r="K6169">
        <v>4.0099999999999997E-2</v>
      </c>
      <c r="L6169">
        <v>4.0099999999999997E-2</v>
      </c>
    </row>
    <row r="6170" spans="1:12" x14ac:dyDescent="0.45">
      <c r="A6170" t="s">
        <v>2025</v>
      </c>
      <c r="B6170">
        <v>2022</v>
      </c>
      <c r="C6170" t="s">
        <v>2005</v>
      </c>
      <c r="D6170">
        <v>2.1057000000000001</v>
      </c>
      <c r="E6170">
        <v>2.0316999999999998</v>
      </c>
      <c r="F6170">
        <v>1.9031</v>
      </c>
      <c r="G6170">
        <v>1.9927999999999999</v>
      </c>
      <c r="H6170">
        <v>1.8529</v>
      </c>
      <c r="I6170">
        <v>1.8189</v>
      </c>
      <c r="J6170">
        <v>2.0678000000000001</v>
      </c>
      <c r="K6170">
        <v>1.82</v>
      </c>
      <c r="L6170">
        <v>1.7398</v>
      </c>
    </row>
    <row r="6171" spans="1:12" x14ac:dyDescent="0.45">
      <c r="A6171" t="s">
        <v>2025</v>
      </c>
      <c r="B6171">
        <v>2022</v>
      </c>
      <c r="C6171" t="s">
        <v>2006</v>
      </c>
      <c r="D6171">
        <v>0.41699999999999998</v>
      </c>
      <c r="E6171">
        <v>0.41699999999999998</v>
      </c>
      <c r="F6171">
        <v>0.38750000000000001</v>
      </c>
      <c r="G6171">
        <v>0.39429999999999998</v>
      </c>
      <c r="H6171">
        <v>0.38750000000000001</v>
      </c>
      <c r="I6171">
        <v>0.36969999999999997</v>
      </c>
      <c r="J6171">
        <v>0.41699999999999998</v>
      </c>
      <c r="K6171">
        <v>0.38750000000000001</v>
      </c>
      <c r="L6171">
        <v>0.36969999999999997</v>
      </c>
    </row>
    <row r="6172" spans="1:12" x14ac:dyDescent="0.45">
      <c r="A6172" t="s">
        <v>2025</v>
      </c>
      <c r="B6172">
        <v>2022</v>
      </c>
      <c r="C6172" t="s">
        <v>2009</v>
      </c>
      <c r="D6172">
        <v>0.8216</v>
      </c>
      <c r="E6172">
        <v>0.8216</v>
      </c>
      <c r="F6172">
        <v>0.8216</v>
      </c>
      <c r="G6172">
        <v>0.7853</v>
      </c>
      <c r="H6172">
        <v>0.8216</v>
      </c>
      <c r="I6172">
        <v>0.7853</v>
      </c>
      <c r="J6172">
        <v>0.8216</v>
      </c>
      <c r="K6172">
        <v>0.8216</v>
      </c>
      <c r="L6172">
        <v>0.7853</v>
      </c>
    </row>
    <row r="6173" spans="1:12" x14ac:dyDescent="0.45">
      <c r="A6173" t="s">
        <v>2025</v>
      </c>
      <c r="B6173">
        <v>2022</v>
      </c>
      <c r="C6173" t="s">
        <v>2010</v>
      </c>
      <c r="D6173">
        <v>0.11310000000000001</v>
      </c>
      <c r="E6173">
        <v>0.11310000000000001</v>
      </c>
      <c r="F6173">
        <v>4.2700000000000002E-2</v>
      </c>
      <c r="G6173">
        <v>0.1017</v>
      </c>
      <c r="H6173">
        <v>4.2700000000000002E-2</v>
      </c>
      <c r="I6173">
        <v>4.1500000000000002E-2</v>
      </c>
      <c r="J6173">
        <v>0.11310000000000001</v>
      </c>
      <c r="K6173">
        <v>4.2700000000000002E-2</v>
      </c>
      <c r="L6173">
        <v>4.1500000000000002E-2</v>
      </c>
    </row>
    <row r="6174" spans="1:12" x14ac:dyDescent="0.45">
      <c r="A6174" t="s">
        <v>2025</v>
      </c>
      <c r="B6174">
        <v>2022</v>
      </c>
      <c r="C6174" t="s">
        <v>2011</v>
      </c>
      <c r="D6174">
        <v>2.1999999999999999E-2</v>
      </c>
      <c r="E6174">
        <v>2.1999999999999999E-2</v>
      </c>
      <c r="F6174">
        <v>2.1999999999999999E-2</v>
      </c>
      <c r="G6174">
        <v>1.9800000000000002E-2</v>
      </c>
      <c r="H6174">
        <v>2.1999999999999999E-2</v>
      </c>
      <c r="I6174">
        <v>1.9800000000000002E-2</v>
      </c>
      <c r="J6174">
        <v>2.1999999999999999E-2</v>
      </c>
      <c r="K6174">
        <v>2.1999999999999999E-2</v>
      </c>
      <c r="L6174">
        <v>1.9800000000000002E-2</v>
      </c>
    </row>
    <row r="6175" spans="1:12" x14ac:dyDescent="0.45">
      <c r="A6175" t="s">
        <v>2025</v>
      </c>
      <c r="B6175">
        <v>2022</v>
      </c>
      <c r="C6175" t="s">
        <v>2008</v>
      </c>
      <c r="D6175">
        <v>0.66920000000000002</v>
      </c>
      <c r="E6175">
        <v>0.59519999999999995</v>
      </c>
      <c r="F6175">
        <v>0.58919999999999995</v>
      </c>
      <c r="G6175">
        <v>0.63039999999999996</v>
      </c>
      <c r="H6175">
        <v>0.53910000000000002</v>
      </c>
      <c r="I6175">
        <v>0.5625</v>
      </c>
      <c r="J6175">
        <v>0.63129999999999997</v>
      </c>
      <c r="K6175">
        <v>0.50619999999999998</v>
      </c>
      <c r="L6175">
        <v>0.4834</v>
      </c>
    </row>
    <row r="6176" spans="1:12" x14ac:dyDescent="0.45">
      <c r="A6176" t="s">
        <v>2026</v>
      </c>
      <c r="B6176">
        <v>2022</v>
      </c>
      <c r="C6176" t="s">
        <v>2010</v>
      </c>
      <c r="D6176">
        <v>0.109</v>
      </c>
      <c r="E6176">
        <v>0.109</v>
      </c>
      <c r="F6176">
        <v>4.1099999999999998E-2</v>
      </c>
      <c r="G6176">
        <v>9.8100000000000007E-2</v>
      </c>
      <c r="H6176">
        <v>4.1099999999999998E-2</v>
      </c>
      <c r="I6176">
        <v>0.04</v>
      </c>
      <c r="J6176">
        <v>0.109</v>
      </c>
      <c r="K6176">
        <v>4.1099999999999998E-2</v>
      </c>
      <c r="L6176">
        <v>0.04</v>
      </c>
    </row>
    <row r="6177" spans="1:12" x14ac:dyDescent="0.45">
      <c r="A6177" t="s">
        <v>2026</v>
      </c>
      <c r="B6177">
        <v>2022</v>
      </c>
      <c r="C6177" t="s">
        <v>2006</v>
      </c>
      <c r="D6177">
        <v>0.40210000000000001</v>
      </c>
      <c r="E6177">
        <v>0.40210000000000001</v>
      </c>
      <c r="F6177">
        <v>0.37359999999999999</v>
      </c>
      <c r="G6177">
        <v>0.38019999999999998</v>
      </c>
      <c r="H6177">
        <v>0.37359999999999999</v>
      </c>
      <c r="I6177">
        <v>0.35639999999999999</v>
      </c>
      <c r="J6177">
        <v>0.40210000000000001</v>
      </c>
      <c r="K6177">
        <v>0.37359999999999999</v>
      </c>
      <c r="L6177">
        <v>0.35639999999999999</v>
      </c>
    </row>
    <row r="6178" spans="1:12" x14ac:dyDescent="0.45">
      <c r="A6178" t="s">
        <v>2026</v>
      </c>
      <c r="B6178">
        <v>2022</v>
      </c>
      <c r="C6178" t="s">
        <v>2005</v>
      </c>
      <c r="D6178">
        <v>2.0104000000000002</v>
      </c>
      <c r="E6178">
        <v>1.9391</v>
      </c>
      <c r="F6178">
        <v>1.8150999999999999</v>
      </c>
      <c r="G6178">
        <v>1.9023000000000001</v>
      </c>
      <c r="H6178">
        <v>1.7667999999999999</v>
      </c>
      <c r="I6178">
        <v>1.7346999999999999</v>
      </c>
      <c r="J6178">
        <v>1.9739</v>
      </c>
      <c r="K6178">
        <v>1.7351000000000001</v>
      </c>
      <c r="L6178">
        <v>1.6585000000000001</v>
      </c>
    </row>
    <row r="6179" spans="1:12" x14ac:dyDescent="0.45">
      <c r="A6179" t="s">
        <v>2026</v>
      </c>
      <c r="B6179">
        <v>2022</v>
      </c>
      <c r="C6179" t="s">
        <v>2008</v>
      </c>
      <c r="D6179">
        <v>0.64500000000000002</v>
      </c>
      <c r="E6179">
        <v>0.57369999999999999</v>
      </c>
      <c r="F6179">
        <v>0.56789999999999996</v>
      </c>
      <c r="G6179">
        <v>0.60760000000000003</v>
      </c>
      <c r="H6179">
        <v>0.51959999999999995</v>
      </c>
      <c r="I6179">
        <v>0.54220000000000002</v>
      </c>
      <c r="J6179">
        <v>0.60840000000000005</v>
      </c>
      <c r="K6179">
        <v>0.4879</v>
      </c>
      <c r="L6179">
        <v>0.46589999999999998</v>
      </c>
    </row>
    <row r="6180" spans="1:12" x14ac:dyDescent="0.45">
      <c r="A6180" t="s">
        <v>2026</v>
      </c>
      <c r="B6180">
        <v>2022</v>
      </c>
      <c r="C6180" t="s">
        <v>2007</v>
      </c>
      <c r="D6180">
        <v>6.0699999999999997E-2</v>
      </c>
      <c r="E6180">
        <v>6.0699999999999997E-2</v>
      </c>
      <c r="F6180">
        <v>3.8699999999999998E-2</v>
      </c>
      <c r="G6180">
        <v>5.91E-2</v>
      </c>
      <c r="H6180">
        <v>3.8699999999999998E-2</v>
      </c>
      <c r="I6180">
        <v>3.8699999999999998E-2</v>
      </c>
      <c r="J6180">
        <v>6.0699999999999997E-2</v>
      </c>
      <c r="K6180">
        <v>3.8699999999999998E-2</v>
      </c>
      <c r="L6180">
        <v>3.8699999999999998E-2</v>
      </c>
    </row>
    <row r="6181" spans="1:12" x14ac:dyDescent="0.45">
      <c r="A6181" t="s">
        <v>2026</v>
      </c>
      <c r="B6181">
        <v>2022</v>
      </c>
      <c r="C6181" t="s">
        <v>2009</v>
      </c>
      <c r="D6181">
        <v>0.77259999999999995</v>
      </c>
      <c r="E6181">
        <v>0.77259999999999995</v>
      </c>
      <c r="F6181">
        <v>0.77259999999999995</v>
      </c>
      <c r="G6181">
        <v>0.73839999999999995</v>
      </c>
      <c r="H6181">
        <v>0.77259999999999995</v>
      </c>
      <c r="I6181">
        <v>0.73839999999999995</v>
      </c>
      <c r="J6181">
        <v>0.77259999999999995</v>
      </c>
      <c r="K6181">
        <v>0.77259999999999995</v>
      </c>
      <c r="L6181">
        <v>0.73839999999999995</v>
      </c>
    </row>
    <row r="6182" spans="1:12" x14ac:dyDescent="0.45">
      <c r="A6182" t="s">
        <v>2026</v>
      </c>
      <c r="B6182">
        <v>2022</v>
      </c>
      <c r="C6182" t="s">
        <v>2011</v>
      </c>
      <c r="D6182">
        <v>2.12E-2</v>
      </c>
      <c r="E6182">
        <v>2.12E-2</v>
      </c>
      <c r="F6182">
        <v>2.12E-2</v>
      </c>
      <c r="G6182">
        <v>1.9E-2</v>
      </c>
      <c r="H6182">
        <v>2.12E-2</v>
      </c>
      <c r="I6182">
        <v>1.9E-2</v>
      </c>
      <c r="J6182">
        <v>2.12E-2</v>
      </c>
      <c r="K6182">
        <v>2.12E-2</v>
      </c>
      <c r="L6182">
        <v>1.9E-2</v>
      </c>
    </row>
    <row r="6183" spans="1:12" x14ac:dyDescent="0.45">
      <c r="A6183" t="s">
        <v>2027</v>
      </c>
      <c r="B6183">
        <v>2022</v>
      </c>
      <c r="C6183" t="s">
        <v>2009</v>
      </c>
      <c r="D6183">
        <v>1.2279</v>
      </c>
      <c r="E6183">
        <v>1.2279</v>
      </c>
      <c r="F6183">
        <v>1.2279</v>
      </c>
      <c r="G6183">
        <v>1.1744000000000001</v>
      </c>
      <c r="H6183">
        <v>1.2279</v>
      </c>
      <c r="I6183">
        <v>1.1744000000000001</v>
      </c>
      <c r="J6183">
        <v>1.2279</v>
      </c>
      <c r="K6183">
        <v>1.2279</v>
      </c>
      <c r="L6183">
        <v>1.1744000000000001</v>
      </c>
    </row>
    <row r="6184" spans="1:12" x14ac:dyDescent="0.45">
      <c r="A6184" t="s">
        <v>2027</v>
      </c>
      <c r="B6184">
        <v>2022</v>
      </c>
      <c r="C6184" t="s">
        <v>2007</v>
      </c>
      <c r="D6184">
        <v>9.2999999999999999E-2</v>
      </c>
      <c r="E6184">
        <v>9.2999999999999999E-2</v>
      </c>
      <c r="F6184">
        <v>5.9299999999999999E-2</v>
      </c>
      <c r="G6184">
        <v>9.06E-2</v>
      </c>
      <c r="H6184">
        <v>5.9299999999999999E-2</v>
      </c>
      <c r="I6184">
        <v>5.9299999999999999E-2</v>
      </c>
      <c r="J6184">
        <v>9.2999999999999999E-2</v>
      </c>
      <c r="K6184">
        <v>5.9299999999999999E-2</v>
      </c>
      <c r="L6184">
        <v>5.9299999999999999E-2</v>
      </c>
    </row>
    <row r="6185" spans="1:12" x14ac:dyDescent="0.45">
      <c r="A6185" t="s">
        <v>2027</v>
      </c>
      <c r="B6185">
        <v>2022</v>
      </c>
      <c r="C6185" t="s">
        <v>2006</v>
      </c>
      <c r="D6185">
        <v>0.64229999999999998</v>
      </c>
      <c r="E6185">
        <v>0.64229999999999998</v>
      </c>
      <c r="F6185">
        <v>0.59599999999999997</v>
      </c>
      <c r="G6185">
        <v>0.60750000000000004</v>
      </c>
      <c r="H6185">
        <v>0.59599999999999997</v>
      </c>
      <c r="I6185">
        <v>0.56879999999999997</v>
      </c>
      <c r="J6185">
        <v>0.64229999999999998</v>
      </c>
      <c r="K6185">
        <v>0.59599999999999997</v>
      </c>
      <c r="L6185">
        <v>0.56879999999999997</v>
      </c>
    </row>
    <row r="6186" spans="1:12" x14ac:dyDescent="0.45">
      <c r="A6186" t="s">
        <v>2027</v>
      </c>
      <c r="B6186">
        <v>2022</v>
      </c>
      <c r="C6186" t="s">
        <v>2010</v>
      </c>
      <c r="D6186">
        <v>0.1671</v>
      </c>
      <c r="E6186">
        <v>0.1671</v>
      </c>
      <c r="F6186">
        <v>6.3100000000000003E-2</v>
      </c>
      <c r="G6186">
        <v>0.15040000000000001</v>
      </c>
      <c r="H6186">
        <v>6.3100000000000003E-2</v>
      </c>
      <c r="I6186">
        <v>6.1400000000000003E-2</v>
      </c>
      <c r="J6186">
        <v>0.1671</v>
      </c>
      <c r="K6186">
        <v>6.3100000000000003E-2</v>
      </c>
      <c r="L6186">
        <v>6.1400000000000003E-2</v>
      </c>
    </row>
    <row r="6187" spans="1:12" x14ac:dyDescent="0.45">
      <c r="A6187" t="s">
        <v>2027</v>
      </c>
      <c r="B6187">
        <v>2022</v>
      </c>
      <c r="C6187" t="s">
        <v>2011</v>
      </c>
      <c r="D6187">
        <v>3.2399999999999998E-2</v>
      </c>
      <c r="E6187">
        <v>3.2399999999999998E-2</v>
      </c>
      <c r="F6187">
        <v>3.2399999999999998E-2</v>
      </c>
      <c r="G6187">
        <v>2.92E-2</v>
      </c>
      <c r="H6187">
        <v>3.2399999999999998E-2</v>
      </c>
      <c r="I6187">
        <v>2.92E-2</v>
      </c>
      <c r="J6187">
        <v>3.2399999999999998E-2</v>
      </c>
      <c r="K6187">
        <v>3.2399999999999998E-2</v>
      </c>
      <c r="L6187">
        <v>2.92E-2</v>
      </c>
    </row>
    <row r="6188" spans="1:12" x14ac:dyDescent="0.45">
      <c r="A6188" t="s">
        <v>2027</v>
      </c>
      <c r="B6188">
        <v>2022</v>
      </c>
      <c r="C6188" t="s">
        <v>2005</v>
      </c>
      <c r="D6188">
        <v>3.1516999999999999</v>
      </c>
      <c r="E6188">
        <v>3.0424000000000002</v>
      </c>
      <c r="F6188">
        <v>2.8494999999999999</v>
      </c>
      <c r="G6188">
        <v>2.9836</v>
      </c>
      <c r="H6188">
        <v>2.7755000000000001</v>
      </c>
      <c r="I6188">
        <v>2.7244000000000002</v>
      </c>
      <c r="J6188">
        <v>3.0956999999999999</v>
      </c>
      <c r="K6188">
        <v>2.7267999999999999</v>
      </c>
      <c r="L6188">
        <v>2.6074999999999999</v>
      </c>
    </row>
    <row r="6189" spans="1:12" x14ac:dyDescent="0.45">
      <c r="A6189" t="s">
        <v>2027</v>
      </c>
      <c r="B6189">
        <v>2022</v>
      </c>
      <c r="C6189" t="s">
        <v>2008</v>
      </c>
      <c r="D6189">
        <v>0.9889</v>
      </c>
      <c r="E6189">
        <v>0.87960000000000005</v>
      </c>
      <c r="F6189">
        <v>0.87080000000000002</v>
      </c>
      <c r="G6189">
        <v>0.93159999999999998</v>
      </c>
      <c r="H6189">
        <v>0.79669999999999996</v>
      </c>
      <c r="I6189">
        <v>0.83130000000000004</v>
      </c>
      <c r="J6189">
        <v>0.93289999999999995</v>
      </c>
      <c r="K6189">
        <v>0.74809999999999999</v>
      </c>
      <c r="L6189">
        <v>0.71440000000000003</v>
      </c>
    </row>
    <row r="6190" spans="1:12" x14ac:dyDescent="0.45">
      <c r="A6190" t="s">
        <v>2028</v>
      </c>
      <c r="B6190">
        <v>2022</v>
      </c>
      <c r="C6190" t="s">
        <v>2006</v>
      </c>
      <c r="D6190">
        <v>0.63360000000000005</v>
      </c>
      <c r="E6190">
        <v>0.63360000000000005</v>
      </c>
      <c r="F6190">
        <v>0.58950000000000002</v>
      </c>
      <c r="G6190">
        <v>0.59899999999999998</v>
      </c>
      <c r="H6190">
        <v>0.58950000000000002</v>
      </c>
      <c r="I6190">
        <v>0.56210000000000004</v>
      </c>
      <c r="J6190">
        <v>0.63360000000000005</v>
      </c>
      <c r="K6190">
        <v>0.58950000000000002</v>
      </c>
      <c r="L6190">
        <v>0.56210000000000004</v>
      </c>
    </row>
    <row r="6191" spans="1:12" x14ac:dyDescent="0.45">
      <c r="A6191" t="s">
        <v>2028</v>
      </c>
      <c r="B6191">
        <v>2022</v>
      </c>
      <c r="C6191" t="s">
        <v>2009</v>
      </c>
      <c r="D6191">
        <v>1.282</v>
      </c>
      <c r="E6191">
        <v>1.282</v>
      </c>
      <c r="F6191">
        <v>1.282</v>
      </c>
      <c r="G6191">
        <v>1.226</v>
      </c>
      <c r="H6191">
        <v>1.282</v>
      </c>
      <c r="I6191">
        <v>1.226</v>
      </c>
      <c r="J6191">
        <v>1.282</v>
      </c>
      <c r="K6191">
        <v>1.282</v>
      </c>
      <c r="L6191">
        <v>1.226</v>
      </c>
    </row>
    <row r="6192" spans="1:12" x14ac:dyDescent="0.45">
      <c r="A6192" t="s">
        <v>2028</v>
      </c>
      <c r="B6192">
        <v>2022</v>
      </c>
      <c r="C6192" t="s">
        <v>2005</v>
      </c>
      <c r="D6192">
        <v>3.2791000000000001</v>
      </c>
      <c r="E6192">
        <v>3.1627999999999998</v>
      </c>
      <c r="F6192">
        <v>2.9626999999999999</v>
      </c>
      <c r="G6192">
        <v>3.1036000000000001</v>
      </c>
      <c r="H6192">
        <v>2.8839000000000001</v>
      </c>
      <c r="I6192">
        <v>2.8321000000000001</v>
      </c>
      <c r="J6192">
        <v>3.2195</v>
      </c>
      <c r="K6192">
        <v>2.8321999999999998</v>
      </c>
      <c r="L6192">
        <v>2.7077</v>
      </c>
    </row>
    <row r="6193" spans="1:12" x14ac:dyDescent="0.45">
      <c r="A6193" t="s">
        <v>2028</v>
      </c>
      <c r="B6193">
        <v>2022</v>
      </c>
      <c r="C6193" t="s">
        <v>2010</v>
      </c>
      <c r="D6193">
        <v>0.17780000000000001</v>
      </c>
      <c r="E6193">
        <v>0.17780000000000001</v>
      </c>
      <c r="F6193">
        <v>6.7100000000000007E-2</v>
      </c>
      <c r="G6193">
        <v>0.16</v>
      </c>
      <c r="H6193">
        <v>6.7100000000000007E-2</v>
      </c>
      <c r="I6193">
        <v>6.5299999999999997E-2</v>
      </c>
      <c r="J6193">
        <v>0.17780000000000001</v>
      </c>
      <c r="K6193">
        <v>6.7100000000000007E-2</v>
      </c>
      <c r="L6193">
        <v>6.5299999999999997E-2</v>
      </c>
    </row>
    <row r="6194" spans="1:12" x14ac:dyDescent="0.45">
      <c r="A6194" t="s">
        <v>2028</v>
      </c>
      <c r="B6194">
        <v>2022</v>
      </c>
      <c r="C6194" t="s">
        <v>2011</v>
      </c>
      <c r="D6194">
        <v>3.4500000000000003E-2</v>
      </c>
      <c r="E6194">
        <v>3.4500000000000003E-2</v>
      </c>
      <c r="F6194">
        <v>3.4500000000000003E-2</v>
      </c>
      <c r="G6194">
        <v>3.1099999999999999E-2</v>
      </c>
      <c r="H6194">
        <v>3.4500000000000003E-2</v>
      </c>
      <c r="I6194">
        <v>3.1099999999999999E-2</v>
      </c>
      <c r="J6194">
        <v>3.4500000000000003E-2</v>
      </c>
      <c r="K6194">
        <v>3.4500000000000003E-2</v>
      </c>
      <c r="L6194">
        <v>3.1099999999999999E-2</v>
      </c>
    </row>
    <row r="6195" spans="1:12" x14ac:dyDescent="0.45">
      <c r="A6195" t="s">
        <v>2028</v>
      </c>
      <c r="B6195">
        <v>2022</v>
      </c>
      <c r="C6195" t="s">
        <v>2007</v>
      </c>
      <c r="D6195">
        <v>9.8900000000000002E-2</v>
      </c>
      <c r="E6195">
        <v>9.8900000000000002E-2</v>
      </c>
      <c r="F6195">
        <v>6.3100000000000003E-2</v>
      </c>
      <c r="G6195">
        <v>9.64E-2</v>
      </c>
      <c r="H6195">
        <v>6.3100000000000003E-2</v>
      </c>
      <c r="I6195">
        <v>6.3100000000000003E-2</v>
      </c>
      <c r="J6195">
        <v>9.8900000000000002E-2</v>
      </c>
      <c r="K6195">
        <v>6.3100000000000003E-2</v>
      </c>
      <c r="L6195">
        <v>6.3100000000000003E-2</v>
      </c>
    </row>
    <row r="6196" spans="1:12" x14ac:dyDescent="0.45">
      <c r="A6196" t="s">
        <v>2028</v>
      </c>
      <c r="B6196">
        <v>2022</v>
      </c>
      <c r="C6196" t="s">
        <v>2008</v>
      </c>
      <c r="D6196">
        <v>1.0522</v>
      </c>
      <c r="E6196">
        <v>0.93589999999999995</v>
      </c>
      <c r="F6196">
        <v>0.92649999999999999</v>
      </c>
      <c r="G6196">
        <v>0.99109999999999998</v>
      </c>
      <c r="H6196">
        <v>0.84770000000000001</v>
      </c>
      <c r="I6196">
        <v>0.88449999999999995</v>
      </c>
      <c r="J6196">
        <v>0.99260000000000004</v>
      </c>
      <c r="K6196">
        <v>0.79590000000000005</v>
      </c>
      <c r="L6196">
        <v>0.7601</v>
      </c>
    </row>
    <row r="6197" spans="1:12" x14ac:dyDescent="0.45">
      <c r="A6197" t="s">
        <v>2029</v>
      </c>
      <c r="B6197">
        <v>2022</v>
      </c>
      <c r="C6197" t="s">
        <v>2005</v>
      </c>
      <c r="D6197">
        <v>0.94259999999999999</v>
      </c>
      <c r="E6197">
        <v>0.90800000000000003</v>
      </c>
      <c r="F6197">
        <v>0.84799999999999998</v>
      </c>
      <c r="G6197">
        <v>0.89249999999999996</v>
      </c>
      <c r="H6197">
        <v>0.82450000000000001</v>
      </c>
      <c r="I6197">
        <v>0.81130000000000002</v>
      </c>
      <c r="J6197">
        <v>0.92490000000000006</v>
      </c>
      <c r="K6197">
        <v>0.80910000000000004</v>
      </c>
      <c r="L6197">
        <v>0.7742</v>
      </c>
    </row>
    <row r="6198" spans="1:12" x14ac:dyDescent="0.45">
      <c r="A6198" t="s">
        <v>2029</v>
      </c>
      <c r="B6198">
        <v>2022</v>
      </c>
      <c r="C6198" t="s">
        <v>2008</v>
      </c>
      <c r="D6198">
        <v>0.31390000000000001</v>
      </c>
      <c r="E6198">
        <v>0.2792</v>
      </c>
      <c r="F6198">
        <v>0.27639999999999998</v>
      </c>
      <c r="G6198">
        <v>0.29559999999999997</v>
      </c>
      <c r="H6198">
        <v>0.25280000000000002</v>
      </c>
      <c r="I6198">
        <v>0.26379999999999998</v>
      </c>
      <c r="J6198">
        <v>0.29609999999999997</v>
      </c>
      <c r="K6198">
        <v>0.2374</v>
      </c>
      <c r="L6198">
        <v>0.22670000000000001</v>
      </c>
    </row>
    <row r="6199" spans="1:12" x14ac:dyDescent="0.45">
      <c r="A6199" t="s">
        <v>2029</v>
      </c>
      <c r="B6199">
        <v>2022</v>
      </c>
      <c r="C6199" t="s">
        <v>2009</v>
      </c>
      <c r="D6199">
        <v>0.34439999999999998</v>
      </c>
      <c r="E6199">
        <v>0.34439999999999998</v>
      </c>
      <c r="F6199">
        <v>0.34439999999999998</v>
      </c>
      <c r="G6199">
        <v>0.33</v>
      </c>
      <c r="H6199">
        <v>0.34439999999999998</v>
      </c>
      <c r="I6199">
        <v>0.33</v>
      </c>
      <c r="J6199">
        <v>0.34439999999999998</v>
      </c>
      <c r="K6199">
        <v>0.34439999999999998</v>
      </c>
      <c r="L6199">
        <v>0.33</v>
      </c>
    </row>
    <row r="6200" spans="1:12" x14ac:dyDescent="0.45">
      <c r="A6200" t="s">
        <v>2029</v>
      </c>
      <c r="B6200">
        <v>2022</v>
      </c>
      <c r="C6200" t="s">
        <v>2011</v>
      </c>
      <c r="D6200">
        <v>1.03E-2</v>
      </c>
      <c r="E6200">
        <v>1.03E-2</v>
      </c>
      <c r="F6200">
        <v>1.03E-2</v>
      </c>
      <c r="G6200">
        <v>9.2999999999999992E-3</v>
      </c>
      <c r="H6200">
        <v>1.03E-2</v>
      </c>
      <c r="I6200">
        <v>9.2999999999999992E-3</v>
      </c>
      <c r="J6200">
        <v>1.03E-2</v>
      </c>
      <c r="K6200">
        <v>1.03E-2</v>
      </c>
      <c r="L6200">
        <v>9.2999999999999992E-3</v>
      </c>
    </row>
    <row r="6201" spans="1:12" x14ac:dyDescent="0.45">
      <c r="A6201" t="s">
        <v>2029</v>
      </c>
      <c r="B6201">
        <v>2022</v>
      </c>
      <c r="C6201" t="s">
        <v>2007</v>
      </c>
      <c r="D6201">
        <v>2.9499999999999998E-2</v>
      </c>
      <c r="E6201">
        <v>2.9499999999999998E-2</v>
      </c>
      <c r="F6201">
        <v>1.8800000000000001E-2</v>
      </c>
      <c r="G6201">
        <v>2.8799999999999999E-2</v>
      </c>
      <c r="H6201">
        <v>1.8800000000000001E-2</v>
      </c>
      <c r="I6201">
        <v>1.8800000000000001E-2</v>
      </c>
      <c r="J6201">
        <v>2.9499999999999998E-2</v>
      </c>
      <c r="K6201">
        <v>1.8800000000000001E-2</v>
      </c>
      <c r="L6201">
        <v>1.8800000000000001E-2</v>
      </c>
    </row>
    <row r="6202" spans="1:12" x14ac:dyDescent="0.45">
      <c r="A6202" t="s">
        <v>2029</v>
      </c>
      <c r="B6202">
        <v>2022</v>
      </c>
      <c r="C6202" t="s">
        <v>2006</v>
      </c>
      <c r="D6202">
        <v>0.19159999999999999</v>
      </c>
      <c r="E6202">
        <v>0.19159999999999999</v>
      </c>
      <c r="F6202">
        <v>0.17810000000000001</v>
      </c>
      <c r="G6202">
        <v>0.18110000000000001</v>
      </c>
      <c r="H6202">
        <v>0.17810000000000001</v>
      </c>
      <c r="I6202">
        <v>0.1699</v>
      </c>
      <c r="J6202">
        <v>0.19159999999999999</v>
      </c>
      <c r="K6202">
        <v>0.17810000000000001</v>
      </c>
      <c r="L6202">
        <v>0.1699</v>
      </c>
    </row>
    <row r="6203" spans="1:12" x14ac:dyDescent="0.45">
      <c r="A6203" t="s">
        <v>2029</v>
      </c>
      <c r="B6203">
        <v>2022</v>
      </c>
      <c r="C6203" t="s">
        <v>2010</v>
      </c>
      <c r="D6203">
        <v>5.2999999999999999E-2</v>
      </c>
      <c r="E6203">
        <v>5.2999999999999999E-2</v>
      </c>
      <c r="F6203">
        <v>0.02</v>
      </c>
      <c r="G6203">
        <v>4.7699999999999999E-2</v>
      </c>
      <c r="H6203">
        <v>0.02</v>
      </c>
      <c r="I6203">
        <v>1.95E-2</v>
      </c>
      <c r="J6203">
        <v>5.2999999999999999E-2</v>
      </c>
      <c r="K6203">
        <v>0.02</v>
      </c>
      <c r="L6203">
        <v>1.95E-2</v>
      </c>
    </row>
    <row r="6204" spans="1:12" x14ac:dyDescent="0.45">
      <c r="A6204" t="s">
        <v>2030</v>
      </c>
      <c r="B6204">
        <v>2022</v>
      </c>
      <c r="C6204" t="s">
        <v>2008</v>
      </c>
      <c r="D6204">
        <v>1.4678</v>
      </c>
      <c r="E6204">
        <v>1.3055000000000001</v>
      </c>
      <c r="F6204">
        <v>1.2924</v>
      </c>
      <c r="G6204">
        <v>1.3826000000000001</v>
      </c>
      <c r="H6204">
        <v>1.1825000000000001</v>
      </c>
      <c r="I6204">
        <v>1.2339</v>
      </c>
      <c r="J6204">
        <v>1.3847</v>
      </c>
      <c r="K6204">
        <v>1.1103000000000001</v>
      </c>
      <c r="L6204">
        <v>1.0603</v>
      </c>
    </row>
    <row r="6205" spans="1:12" x14ac:dyDescent="0.45">
      <c r="A6205" t="s">
        <v>2030</v>
      </c>
      <c r="B6205">
        <v>2022</v>
      </c>
      <c r="C6205" t="s">
        <v>2006</v>
      </c>
      <c r="D6205">
        <v>0.80420000000000003</v>
      </c>
      <c r="E6205">
        <v>0.80420000000000003</v>
      </c>
      <c r="F6205">
        <v>0.75080000000000002</v>
      </c>
      <c r="G6205">
        <v>0.75970000000000004</v>
      </c>
      <c r="H6205">
        <v>0.75080000000000002</v>
      </c>
      <c r="I6205">
        <v>0.71509999999999996</v>
      </c>
      <c r="J6205">
        <v>0.80420000000000003</v>
      </c>
      <c r="K6205">
        <v>0.75080000000000002</v>
      </c>
      <c r="L6205">
        <v>0.71509999999999996</v>
      </c>
    </row>
    <row r="6206" spans="1:12" x14ac:dyDescent="0.45">
      <c r="A6206" t="s">
        <v>2030</v>
      </c>
      <c r="B6206">
        <v>2022</v>
      </c>
      <c r="C6206" t="s">
        <v>2007</v>
      </c>
      <c r="D6206">
        <v>0.13800000000000001</v>
      </c>
      <c r="E6206">
        <v>0.13800000000000001</v>
      </c>
      <c r="F6206">
        <v>8.7999999999999995E-2</v>
      </c>
      <c r="G6206">
        <v>0.13450000000000001</v>
      </c>
      <c r="H6206">
        <v>8.7999999999999995E-2</v>
      </c>
      <c r="I6206">
        <v>8.7999999999999995E-2</v>
      </c>
      <c r="J6206">
        <v>0.13800000000000001</v>
      </c>
      <c r="K6206">
        <v>8.7999999999999995E-2</v>
      </c>
      <c r="L6206">
        <v>8.7999999999999995E-2</v>
      </c>
    </row>
    <row r="6207" spans="1:12" x14ac:dyDescent="0.45">
      <c r="A6207" t="s">
        <v>2030</v>
      </c>
      <c r="B6207">
        <v>2022</v>
      </c>
      <c r="C6207" t="s">
        <v>2009</v>
      </c>
      <c r="D6207">
        <v>1.6595</v>
      </c>
      <c r="E6207">
        <v>1.6595</v>
      </c>
      <c r="F6207">
        <v>1.6595</v>
      </c>
      <c r="G6207">
        <v>1.5863</v>
      </c>
      <c r="H6207">
        <v>1.6595</v>
      </c>
      <c r="I6207">
        <v>1.5863</v>
      </c>
      <c r="J6207">
        <v>1.6595</v>
      </c>
      <c r="K6207">
        <v>1.6595</v>
      </c>
      <c r="L6207">
        <v>1.5863</v>
      </c>
    </row>
    <row r="6208" spans="1:12" x14ac:dyDescent="0.45">
      <c r="A6208" t="s">
        <v>2030</v>
      </c>
      <c r="B6208">
        <v>2022</v>
      </c>
      <c r="C6208" t="s">
        <v>2011</v>
      </c>
      <c r="D6208">
        <v>4.8099999999999997E-2</v>
      </c>
      <c r="E6208">
        <v>4.8099999999999997E-2</v>
      </c>
      <c r="F6208">
        <v>4.8099999999999997E-2</v>
      </c>
      <c r="G6208">
        <v>4.3299999999999998E-2</v>
      </c>
      <c r="H6208">
        <v>4.8099999999999997E-2</v>
      </c>
      <c r="I6208">
        <v>4.3299999999999998E-2</v>
      </c>
      <c r="J6208">
        <v>4.8099999999999997E-2</v>
      </c>
      <c r="K6208">
        <v>4.8099999999999997E-2</v>
      </c>
      <c r="L6208">
        <v>4.3299999999999998E-2</v>
      </c>
    </row>
    <row r="6209" spans="1:12" x14ac:dyDescent="0.45">
      <c r="A6209" t="s">
        <v>2030</v>
      </c>
      <c r="B6209">
        <v>2022</v>
      </c>
      <c r="C6209" t="s">
        <v>2005</v>
      </c>
      <c r="D6209">
        <v>4.3657000000000004</v>
      </c>
      <c r="E6209">
        <v>4.2035</v>
      </c>
      <c r="F6209">
        <v>3.9325000000000001</v>
      </c>
      <c r="G6209">
        <v>4.1295999999999999</v>
      </c>
      <c r="H6209">
        <v>3.8226</v>
      </c>
      <c r="I6209">
        <v>3.7576999999999998</v>
      </c>
      <c r="J6209">
        <v>4.2826000000000004</v>
      </c>
      <c r="K6209">
        <v>3.7504</v>
      </c>
      <c r="L6209">
        <v>3.5842000000000001</v>
      </c>
    </row>
    <row r="6210" spans="1:12" x14ac:dyDescent="0.45">
      <c r="A6210" t="s">
        <v>2030</v>
      </c>
      <c r="B6210">
        <v>2022</v>
      </c>
      <c r="C6210" t="s">
        <v>2010</v>
      </c>
      <c r="D6210">
        <v>0.248</v>
      </c>
      <c r="E6210">
        <v>0.248</v>
      </c>
      <c r="F6210">
        <v>9.3600000000000003E-2</v>
      </c>
      <c r="G6210">
        <v>0.22320000000000001</v>
      </c>
      <c r="H6210">
        <v>9.3600000000000003E-2</v>
      </c>
      <c r="I6210">
        <v>9.11E-2</v>
      </c>
      <c r="J6210">
        <v>0.248</v>
      </c>
      <c r="K6210">
        <v>9.3600000000000003E-2</v>
      </c>
      <c r="L6210">
        <v>9.11E-2</v>
      </c>
    </row>
    <row r="6211" spans="1:12" x14ac:dyDescent="0.45">
      <c r="A6211" t="s">
        <v>2031</v>
      </c>
      <c r="B6211">
        <v>2022</v>
      </c>
      <c r="C6211" t="s">
        <v>2005</v>
      </c>
      <c r="D6211">
        <v>4.2697000000000003</v>
      </c>
      <c r="E6211">
        <v>4.1005000000000003</v>
      </c>
      <c r="F6211">
        <v>3.8222999999999998</v>
      </c>
      <c r="G6211">
        <v>4.0384000000000002</v>
      </c>
      <c r="H6211">
        <v>3.7075999999999998</v>
      </c>
      <c r="I6211">
        <v>3.6541000000000001</v>
      </c>
      <c r="J6211">
        <v>4.1830999999999996</v>
      </c>
      <c r="K6211">
        <v>3.6322999999999999</v>
      </c>
      <c r="L6211">
        <v>3.4731000000000001</v>
      </c>
    </row>
    <row r="6212" spans="1:12" x14ac:dyDescent="0.45">
      <c r="A6212" t="s">
        <v>2031</v>
      </c>
      <c r="B6212">
        <v>2022</v>
      </c>
      <c r="C6212" t="s">
        <v>2008</v>
      </c>
      <c r="D6212">
        <v>1.5308999999999999</v>
      </c>
      <c r="E6212">
        <v>1.3616999999999999</v>
      </c>
      <c r="F6212">
        <v>1.3480000000000001</v>
      </c>
      <c r="G6212">
        <v>1.4420999999999999</v>
      </c>
      <c r="H6212">
        <v>1.2333000000000001</v>
      </c>
      <c r="I6212">
        <v>1.2868999999999999</v>
      </c>
      <c r="J6212">
        <v>1.4441999999999999</v>
      </c>
      <c r="K6212">
        <v>1.1579999999999999</v>
      </c>
      <c r="L6212">
        <v>1.1060000000000001</v>
      </c>
    </row>
    <row r="6213" spans="1:12" x14ac:dyDescent="0.45">
      <c r="A6213" t="s">
        <v>2031</v>
      </c>
      <c r="B6213">
        <v>2022</v>
      </c>
      <c r="C6213" t="s">
        <v>2007</v>
      </c>
      <c r="D6213">
        <v>0.14399999999999999</v>
      </c>
      <c r="E6213">
        <v>0.14399999999999999</v>
      </c>
      <c r="F6213">
        <v>9.1800000000000007E-2</v>
      </c>
      <c r="G6213">
        <v>0.14030000000000001</v>
      </c>
      <c r="H6213">
        <v>9.1800000000000007E-2</v>
      </c>
      <c r="I6213">
        <v>9.1800000000000007E-2</v>
      </c>
      <c r="J6213">
        <v>0.14399999999999999</v>
      </c>
      <c r="K6213">
        <v>9.1800000000000007E-2</v>
      </c>
      <c r="L6213">
        <v>9.1800000000000007E-2</v>
      </c>
    </row>
    <row r="6214" spans="1:12" x14ac:dyDescent="0.45">
      <c r="A6214" t="s">
        <v>2031</v>
      </c>
      <c r="B6214">
        <v>2022</v>
      </c>
      <c r="C6214" t="s">
        <v>2009</v>
      </c>
      <c r="D6214">
        <v>1.4893000000000001</v>
      </c>
      <c r="E6214">
        <v>1.4893000000000001</v>
      </c>
      <c r="F6214">
        <v>1.4893000000000001</v>
      </c>
      <c r="G6214">
        <v>1.4258</v>
      </c>
      <c r="H6214">
        <v>1.4893000000000001</v>
      </c>
      <c r="I6214">
        <v>1.4258</v>
      </c>
      <c r="J6214">
        <v>1.4893000000000001</v>
      </c>
      <c r="K6214">
        <v>1.4893000000000001</v>
      </c>
      <c r="L6214">
        <v>1.4258</v>
      </c>
    </row>
    <row r="6215" spans="1:12" x14ac:dyDescent="0.45">
      <c r="A6215" t="s">
        <v>2031</v>
      </c>
      <c r="B6215">
        <v>2022</v>
      </c>
      <c r="C6215" t="s">
        <v>2010</v>
      </c>
      <c r="D6215">
        <v>0.2586</v>
      </c>
      <c r="E6215">
        <v>0.2586</v>
      </c>
      <c r="F6215">
        <v>9.7699999999999995E-2</v>
      </c>
      <c r="G6215">
        <v>0.23280000000000001</v>
      </c>
      <c r="H6215">
        <v>9.7699999999999995E-2</v>
      </c>
      <c r="I6215">
        <v>9.5100000000000004E-2</v>
      </c>
      <c r="J6215">
        <v>0.2586</v>
      </c>
      <c r="K6215">
        <v>9.7699999999999995E-2</v>
      </c>
      <c r="L6215">
        <v>9.5100000000000004E-2</v>
      </c>
    </row>
    <row r="6216" spans="1:12" x14ac:dyDescent="0.45">
      <c r="A6216" t="s">
        <v>2031</v>
      </c>
      <c r="B6216">
        <v>2022</v>
      </c>
      <c r="C6216" t="s">
        <v>2011</v>
      </c>
      <c r="D6216">
        <v>5.0200000000000002E-2</v>
      </c>
      <c r="E6216">
        <v>5.0200000000000002E-2</v>
      </c>
      <c r="F6216">
        <v>5.0200000000000002E-2</v>
      </c>
      <c r="G6216">
        <v>4.5199999999999997E-2</v>
      </c>
      <c r="H6216">
        <v>5.0200000000000002E-2</v>
      </c>
      <c r="I6216">
        <v>4.5199999999999997E-2</v>
      </c>
      <c r="J6216">
        <v>5.0200000000000002E-2</v>
      </c>
      <c r="K6216">
        <v>5.0200000000000002E-2</v>
      </c>
      <c r="L6216">
        <v>4.5199999999999997E-2</v>
      </c>
    </row>
    <row r="6217" spans="1:12" x14ac:dyDescent="0.45">
      <c r="A6217" t="s">
        <v>2031</v>
      </c>
      <c r="B6217">
        <v>2022</v>
      </c>
      <c r="C6217" t="s">
        <v>2006</v>
      </c>
      <c r="D6217">
        <v>0.79669999999999996</v>
      </c>
      <c r="E6217">
        <v>0.79669999999999996</v>
      </c>
      <c r="F6217">
        <v>0.74529999999999996</v>
      </c>
      <c r="G6217">
        <v>0.75229999999999997</v>
      </c>
      <c r="H6217">
        <v>0.74529999999999996</v>
      </c>
      <c r="I6217">
        <v>0.70940000000000003</v>
      </c>
      <c r="J6217">
        <v>0.79669999999999996</v>
      </c>
      <c r="K6217">
        <v>0.74529999999999996</v>
      </c>
      <c r="L6217">
        <v>0.70940000000000003</v>
      </c>
    </row>
    <row r="6218" spans="1:12" x14ac:dyDescent="0.45">
      <c r="A6218" t="s">
        <v>2032</v>
      </c>
      <c r="B6218">
        <v>2022</v>
      </c>
      <c r="C6218" t="s">
        <v>2005</v>
      </c>
      <c r="D6218">
        <v>7.2561</v>
      </c>
      <c r="E6218">
        <v>6.9931000000000001</v>
      </c>
      <c r="F6218">
        <v>6.5472000000000001</v>
      </c>
      <c r="G6218">
        <v>6.8647</v>
      </c>
      <c r="H6218">
        <v>6.3689999999999998</v>
      </c>
      <c r="I6218">
        <v>6.2561</v>
      </c>
      <c r="J6218">
        <v>7.1214000000000004</v>
      </c>
      <c r="K6218">
        <v>6.2519</v>
      </c>
      <c r="L6218">
        <v>5.9748000000000001</v>
      </c>
    </row>
    <row r="6219" spans="1:12" x14ac:dyDescent="0.45">
      <c r="A6219" t="s">
        <v>2032</v>
      </c>
      <c r="B6219">
        <v>2022</v>
      </c>
      <c r="C6219" t="s">
        <v>2011</v>
      </c>
      <c r="D6219">
        <v>7.8100000000000003E-2</v>
      </c>
      <c r="E6219">
        <v>7.8100000000000003E-2</v>
      </c>
      <c r="F6219">
        <v>7.8100000000000003E-2</v>
      </c>
      <c r="G6219">
        <v>7.0300000000000001E-2</v>
      </c>
      <c r="H6219">
        <v>7.8100000000000003E-2</v>
      </c>
      <c r="I6219">
        <v>7.0300000000000001E-2</v>
      </c>
      <c r="J6219">
        <v>7.8100000000000003E-2</v>
      </c>
      <c r="K6219">
        <v>7.8100000000000003E-2</v>
      </c>
      <c r="L6219">
        <v>7.0300000000000001E-2</v>
      </c>
    </row>
    <row r="6220" spans="1:12" x14ac:dyDescent="0.45">
      <c r="A6220" t="s">
        <v>2032</v>
      </c>
      <c r="B6220">
        <v>2022</v>
      </c>
      <c r="C6220" t="s">
        <v>2006</v>
      </c>
      <c r="D6220">
        <v>1.3680000000000001</v>
      </c>
      <c r="E6220">
        <v>1.3680000000000001</v>
      </c>
      <c r="F6220">
        <v>1.2747999999999999</v>
      </c>
      <c r="G6220">
        <v>1.2927</v>
      </c>
      <c r="H6220">
        <v>1.2747999999999999</v>
      </c>
      <c r="I6220">
        <v>1.2149000000000001</v>
      </c>
      <c r="J6220">
        <v>1.3680000000000001</v>
      </c>
      <c r="K6220">
        <v>1.2747999999999999</v>
      </c>
      <c r="L6220">
        <v>1.2149000000000001</v>
      </c>
    </row>
    <row r="6221" spans="1:12" x14ac:dyDescent="0.45">
      <c r="A6221" t="s">
        <v>2032</v>
      </c>
      <c r="B6221">
        <v>2022</v>
      </c>
      <c r="C6221" t="s">
        <v>2008</v>
      </c>
      <c r="D6221">
        <v>2.3799000000000001</v>
      </c>
      <c r="E6221">
        <v>2.1168999999999998</v>
      </c>
      <c r="F6221">
        <v>2.0956000000000001</v>
      </c>
      <c r="G6221">
        <v>2.2418999999999998</v>
      </c>
      <c r="H6221">
        <v>1.9174</v>
      </c>
      <c r="I6221">
        <v>2.0007000000000001</v>
      </c>
      <c r="J6221">
        <v>2.2452000000000001</v>
      </c>
      <c r="K6221">
        <v>1.8003</v>
      </c>
      <c r="L6221">
        <v>1.7193000000000001</v>
      </c>
    </row>
    <row r="6222" spans="1:12" x14ac:dyDescent="0.45">
      <c r="A6222" t="s">
        <v>2032</v>
      </c>
      <c r="B6222">
        <v>2022</v>
      </c>
      <c r="C6222" t="s">
        <v>2010</v>
      </c>
      <c r="D6222">
        <v>0.40210000000000001</v>
      </c>
      <c r="E6222">
        <v>0.40210000000000001</v>
      </c>
      <c r="F6222">
        <v>0.15179999999999999</v>
      </c>
      <c r="G6222">
        <v>0.3619</v>
      </c>
      <c r="H6222">
        <v>0.15179999999999999</v>
      </c>
      <c r="I6222">
        <v>0.14779999999999999</v>
      </c>
      <c r="J6222">
        <v>0.40210000000000001</v>
      </c>
      <c r="K6222">
        <v>0.15179999999999999</v>
      </c>
      <c r="L6222">
        <v>0.14779999999999999</v>
      </c>
    </row>
    <row r="6223" spans="1:12" x14ac:dyDescent="0.45">
      <c r="A6223" t="s">
        <v>2032</v>
      </c>
      <c r="B6223">
        <v>2022</v>
      </c>
      <c r="C6223" t="s">
        <v>2009</v>
      </c>
      <c r="D6223">
        <v>2.8041999999999998</v>
      </c>
      <c r="E6223">
        <v>2.8041999999999998</v>
      </c>
      <c r="F6223">
        <v>2.8041999999999998</v>
      </c>
      <c r="G6223">
        <v>2.6798000000000002</v>
      </c>
      <c r="H6223">
        <v>2.8041999999999998</v>
      </c>
      <c r="I6223">
        <v>2.6798000000000002</v>
      </c>
      <c r="J6223">
        <v>2.8041999999999998</v>
      </c>
      <c r="K6223">
        <v>2.8041999999999998</v>
      </c>
      <c r="L6223">
        <v>2.6798000000000002</v>
      </c>
    </row>
    <row r="6224" spans="1:12" x14ac:dyDescent="0.45">
      <c r="A6224" t="s">
        <v>2032</v>
      </c>
      <c r="B6224">
        <v>2022</v>
      </c>
      <c r="C6224" t="s">
        <v>2007</v>
      </c>
      <c r="D6224">
        <v>0.2238</v>
      </c>
      <c r="E6224">
        <v>0.2238</v>
      </c>
      <c r="F6224">
        <v>0.14269999999999999</v>
      </c>
      <c r="G6224">
        <v>0.21809999999999999</v>
      </c>
      <c r="H6224">
        <v>0.14269999999999999</v>
      </c>
      <c r="I6224">
        <v>0.14269999999999999</v>
      </c>
      <c r="J6224">
        <v>0.2238</v>
      </c>
      <c r="K6224">
        <v>0.14269999999999999</v>
      </c>
      <c r="L6224">
        <v>0.14269999999999999</v>
      </c>
    </row>
    <row r="6225" spans="1:12" x14ac:dyDescent="0.45">
      <c r="A6225" t="s">
        <v>2033</v>
      </c>
      <c r="B6225">
        <v>2022</v>
      </c>
      <c r="C6225" t="s">
        <v>2007</v>
      </c>
      <c r="D6225">
        <v>0.12509999999999999</v>
      </c>
      <c r="E6225">
        <v>0.12509999999999999</v>
      </c>
      <c r="F6225">
        <v>7.9799999999999996E-2</v>
      </c>
      <c r="G6225">
        <v>0.12189999999999999</v>
      </c>
      <c r="H6225">
        <v>7.9799999999999996E-2</v>
      </c>
      <c r="I6225">
        <v>7.9799999999999996E-2</v>
      </c>
      <c r="J6225">
        <v>0.12509999999999999</v>
      </c>
      <c r="K6225">
        <v>7.9799999999999996E-2</v>
      </c>
      <c r="L6225">
        <v>7.9799999999999996E-2</v>
      </c>
    </row>
    <row r="6226" spans="1:12" x14ac:dyDescent="0.45">
      <c r="A6226" t="s">
        <v>2033</v>
      </c>
      <c r="B6226">
        <v>2022</v>
      </c>
      <c r="C6226" t="s">
        <v>2009</v>
      </c>
      <c r="D6226">
        <v>1.5481</v>
      </c>
      <c r="E6226">
        <v>1.5481</v>
      </c>
      <c r="F6226">
        <v>1.5481</v>
      </c>
      <c r="G6226">
        <v>1.4793000000000001</v>
      </c>
      <c r="H6226">
        <v>1.5481</v>
      </c>
      <c r="I6226">
        <v>1.4793000000000001</v>
      </c>
      <c r="J6226">
        <v>1.5481</v>
      </c>
      <c r="K6226">
        <v>1.5481</v>
      </c>
      <c r="L6226">
        <v>1.4793000000000001</v>
      </c>
    </row>
    <row r="6227" spans="1:12" x14ac:dyDescent="0.45">
      <c r="A6227" t="s">
        <v>2033</v>
      </c>
      <c r="B6227">
        <v>2022</v>
      </c>
      <c r="C6227" t="s">
        <v>2011</v>
      </c>
      <c r="D6227">
        <v>4.36E-2</v>
      </c>
      <c r="E6227">
        <v>4.36E-2</v>
      </c>
      <c r="F6227">
        <v>4.36E-2</v>
      </c>
      <c r="G6227">
        <v>3.9300000000000002E-2</v>
      </c>
      <c r="H6227">
        <v>4.36E-2</v>
      </c>
      <c r="I6227">
        <v>3.9300000000000002E-2</v>
      </c>
      <c r="J6227">
        <v>4.36E-2</v>
      </c>
      <c r="K6227">
        <v>4.36E-2</v>
      </c>
      <c r="L6227">
        <v>3.9300000000000002E-2</v>
      </c>
    </row>
    <row r="6228" spans="1:12" x14ac:dyDescent="0.45">
      <c r="A6228" t="s">
        <v>2033</v>
      </c>
      <c r="B6228">
        <v>2022</v>
      </c>
      <c r="C6228" t="s">
        <v>2006</v>
      </c>
      <c r="D6228">
        <v>0.7823</v>
      </c>
      <c r="E6228">
        <v>0.7823</v>
      </c>
      <c r="F6228">
        <v>0.72840000000000005</v>
      </c>
      <c r="G6228">
        <v>0.73939999999999995</v>
      </c>
      <c r="H6228">
        <v>0.72840000000000005</v>
      </c>
      <c r="I6228">
        <v>0.69440000000000002</v>
      </c>
      <c r="J6228">
        <v>0.7823</v>
      </c>
      <c r="K6228">
        <v>0.72840000000000005</v>
      </c>
      <c r="L6228">
        <v>0.69440000000000002</v>
      </c>
    </row>
    <row r="6229" spans="1:12" x14ac:dyDescent="0.45">
      <c r="A6229" t="s">
        <v>2033</v>
      </c>
      <c r="B6229">
        <v>2022</v>
      </c>
      <c r="C6229" t="s">
        <v>2008</v>
      </c>
      <c r="D6229">
        <v>1.3301000000000001</v>
      </c>
      <c r="E6229">
        <v>1.1831</v>
      </c>
      <c r="F6229">
        <v>1.1712</v>
      </c>
      <c r="G6229">
        <v>1.2529999999999999</v>
      </c>
      <c r="H6229">
        <v>1.0716000000000001</v>
      </c>
      <c r="I6229">
        <v>1.1182000000000001</v>
      </c>
      <c r="J6229">
        <v>1.2547999999999999</v>
      </c>
      <c r="K6229">
        <v>1.0062</v>
      </c>
      <c r="L6229">
        <v>0.96089999999999998</v>
      </c>
    </row>
    <row r="6230" spans="1:12" x14ac:dyDescent="0.45">
      <c r="A6230" t="s">
        <v>2033</v>
      </c>
      <c r="B6230">
        <v>2022</v>
      </c>
      <c r="C6230" t="s">
        <v>2005</v>
      </c>
      <c r="D6230">
        <v>4.0540000000000003</v>
      </c>
      <c r="E6230">
        <v>3.907</v>
      </c>
      <c r="F6230">
        <v>3.6560000000000001</v>
      </c>
      <c r="G6230">
        <v>3.8351999999999999</v>
      </c>
      <c r="H6230">
        <v>3.5564</v>
      </c>
      <c r="I6230">
        <v>3.4935</v>
      </c>
      <c r="J6230">
        <v>3.9786999999999999</v>
      </c>
      <c r="K6230">
        <v>3.4910000000000001</v>
      </c>
      <c r="L6230">
        <v>3.3363</v>
      </c>
    </row>
    <row r="6231" spans="1:12" x14ac:dyDescent="0.45">
      <c r="A6231" t="s">
        <v>2033</v>
      </c>
      <c r="B6231">
        <v>2022</v>
      </c>
      <c r="C6231" t="s">
        <v>2010</v>
      </c>
      <c r="D6231">
        <v>0.22470000000000001</v>
      </c>
      <c r="E6231">
        <v>0.22470000000000001</v>
      </c>
      <c r="F6231">
        <v>8.4900000000000003E-2</v>
      </c>
      <c r="G6231">
        <v>0.20219999999999999</v>
      </c>
      <c r="H6231">
        <v>8.4900000000000003E-2</v>
      </c>
      <c r="I6231">
        <v>8.2600000000000007E-2</v>
      </c>
      <c r="J6231">
        <v>0.22470000000000001</v>
      </c>
      <c r="K6231">
        <v>8.4900000000000003E-2</v>
      </c>
      <c r="L6231">
        <v>8.2600000000000007E-2</v>
      </c>
    </row>
    <row r="6232" spans="1:12" x14ac:dyDescent="0.45">
      <c r="A6232" t="s">
        <v>2034</v>
      </c>
      <c r="B6232">
        <v>2022</v>
      </c>
      <c r="C6232" t="s">
        <v>2008</v>
      </c>
      <c r="D6232">
        <v>0.67869999999999997</v>
      </c>
      <c r="E6232">
        <v>0.60370000000000001</v>
      </c>
      <c r="F6232">
        <v>0.59760000000000002</v>
      </c>
      <c r="G6232">
        <v>0.63939999999999997</v>
      </c>
      <c r="H6232">
        <v>0.54679999999999995</v>
      </c>
      <c r="I6232">
        <v>0.5706</v>
      </c>
      <c r="J6232">
        <v>0.64029999999999998</v>
      </c>
      <c r="K6232">
        <v>0.51339999999999997</v>
      </c>
      <c r="L6232">
        <v>0.49030000000000001</v>
      </c>
    </row>
    <row r="6233" spans="1:12" x14ac:dyDescent="0.45">
      <c r="A6233" t="s">
        <v>2034</v>
      </c>
      <c r="B6233">
        <v>2022</v>
      </c>
      <c r="C6233" t="s">
        <v>2007</v>
      </c>
      <c r="D6233">
        <v>6.3799999999999996E-2</v>
      </c>
      <c r="E6233">
        <v>6.3799999999999996E-2</v>
      </c>
      <c r="F6233">
        <v>4.07E-2</v>
      </c>
      <c r="G6233">
        <v>6.2199999999999998E-2</v>
      </c>
      <c r="H6233">
        <v>4.07E-2</v>
      </c>
      <c r="I6233">
        <v>4.07E-2</v>
      </c>
      <c r="J6233">
        <v>6.3799999999999996E-2</v>
      </c>
      <c r="K6233">
        <v>4.07E-2</v>
      </c>
      <c r="L6233">
        <v>4.07E-2</v>
      </c>
    </row>
    <row r="6234" spans="1:12" x14ac:dyDescent="0.45">
      <c r="A6234" t="s">
        <v>2034</v>
      </c>
      <c r="B6234">
        <v>2022</v>
      </c>
      <c r="C6234" t="s">
        <v>2006</v>
      </c>
      <c r="D6234">
        <v>0.49049999999999999</v>
      </c>
      <c r="E6234">
        <v>0.49049999999999999</v>
      </c>
      <c r="F6234">
        <v>0.45369999999999999</v>
      </c>
      <c r="G6234">
        <v>0.4642</v>
      </c>
      <c r="H6234">
        <v>0.45369999999999999</v>
      </c>
      <c r="I6234">
        <v>0.4335</v>
      </c>
      <c r="J6234">
        <v>0.49049999999999999</v>
      </c>
      <c r="K6234">
        <v>0.45369999999999999</v>
      </c>
      <c r="L6234">
        <v>0.4335</v>
      </c>
    </row>
    <row r="6235" spans="1:12" x14ac:dyDescent="0.45">
      <c r="A6235" t="s">
        <v>2034</v>
      </c>
      <c r="B6235">
        <v>2022</v>
      </c>
      <c r="C6235" t="s">
        <v>2005</v>
      </c>
      <c r="D6235">
        <v>2.1947999999999999</v>
      </c>
      <c r="E6235">
        <v>2.1198000000000001</v>
      </c>
      <c r="F6235">
        <v>1.9823999999999999</v>
      </c>
      <c r="G6235">
        <v>2.0777999999999999</v>
      </c>
      <c r="H6235">
        <v>1.9315</v>
      </c>
      <c r="I6235">
        <v>1.8956</v>
      </c>
      <c r="J6235">
        <v>2.1564000000000001</v>
      </c>
      <c r="K6235">
        <v>1.8980999999999999</v>
      </c>
      <c r="L6235">
        <v>1.8153999999999999</v>
      </c>
    </row>
    <row r="6236" spans="1:12" x14ac:dyDescent="0.45">
      <c r="A6236" t="s">
        <v>2034</v>
      </c>
      <c r="B6236">
        <v>2022</v>
      </c>
      <c r="C6236" t="s">
        <v>2010</v>
      </c>
      <c r="D6236">
        <v>0.1147</v>
      </c>
      <c r="E6236">
        <v>0.1147</v>
      </c>
      <c r="F6236">
        <v>4.3299999999999998E-2</v>
      </c>
      <c r="G6236">
        <v>0.1032</v>
      </c>
      <c r="H6236">
        <v>4.3299999999999998E-2</v>
      </c>
      <c r="I6236">
        <v>4.2099999999999999E-2</v>
      </c>
      <c r="J6236">
        <v>0.1147</v>
      </c>
      <c r="K6236">
        <v>4.3299999999999998E-2</v>
      </c>
      <c r="L6236">
        <v>4.2099999999999999E-2</v>
      </c>
    </row>
    <row r="6237" spans="1:12" x14ac:dyDescent="0.45">
      <c r="A6237" t="s">
        <v>2034</v>
      </c>
      <c r="B6237">
        <v>2022</v>
      </c>
      <c r="C6237" t="s">
        <v>2009</v>
      </c>
      <c r="D6237">
        <v>0.82479999999999998</v>
      </c>
      <c r="E6237">
        <v>0.82479999999999998</v>
      </c>
      <c r="F6237">
        <v>0.82479999999999998</v>
      </c>
      <c r="G6237">
        <v>0.78869999999999996</v>
      </c>
      <c r="H6237">
        <v>0.82479999999999998</v>
      </c>
      <c r="I6237">
        <v>0.78869999999999996</v>
      </c>
      <c r="J6237">
        <v>0.82479999999999998</v>
      </c>
      <c r="K6237">
        <v>0.82479999999999998</v>
      </c>
      <c r="L6237">
        <v>0.78869999999999996</v>
      </c>
    </row>
    <row r="6238" spans="1:12" x14ac:dyDescent="0.45">
      <c r="A6238" t="s">
        <v>2034</v>
      </c>
      <c r="B6238">
        <v>2022</v>
      </c>
      <c r="C6238" t="s">
        <v>2011</v>
      </c>
      <c r="D6238">
        <v>2.23E-2</v>
      </c>
      <c r="E6238">
        <v>2.23E-2</v>
      </c>
      <c r="F6238">
        <v>2.23E-2</v>
      </c>
      <c r="G6238">
        <v>0.02</v>
      </c>
      <c r="H6238">
        <v>2.23E-2</v>
      </c>
      <c r="I6238">
        <v>0.02</v>
      </c>
      <c r="J6238">
        <v>2.23E-2</v>
      </c>
      <c r="K6238">
        <v>2.23E-2</v>
      </c>
      <c r="L6238">
        <v>0.02</v>
      </c>
    </row>
    <row r="6239" spans="1:12" x14ac:dyDescent="0.45">
      <c r="A6239" t="s">
        <v>2035</v>
      </c>
      <c r="B6239">
        <v>2022</v>
      </c>
      <c r="C6239" t="s">
        <v>2010</v>
      </c>
      <c r="D6239">
        <v>0.23449999999999999</v>
      </c>
      <c r="E6239">
        <v>0.23449999999999999</v>
      </c>
      <c r="F6239">
        <v>8.8499999999999995E-2</v>
      </c>
      <c r="G6239">
        <v>0.21099999999999999</v>
      </c>
      <c r="H6239">
        <v>8.8499999999999995E-2</v>
      </c>
      <c r="I6239">
        <v>8.6199999999999999E-2</v>
      </c>
      <c r="J6239">
        <v>0.23449999999999999</v>
      </c>
      <c r="K6239">
        <v>8.8499999999999995E-2</v>
      </c>
      <c r="L6239">
        <v>8.6199999999999999E-2</v>
      </c>
    </row>
    <row r="6240" spans="1:12" x14ac:dyDescent="0.45">
      <c r="A6240" t="s">
        <v>2035</v>
      </c>
      <c r="B6240">
        <v>2022</v>
      </c>
      <c r="C6240" t="s">
        <v>2006</v>
      </c>
      <c r="D6240">
        <v>0.83760000000000001</v>
      </c>
      <c r="E6240">
        <v>0.83760000000000001</v>
      </c>
      <c r="F6240">
        <v>0.7792</v>
      </c>
      <c r="G6240">
        <v>0.79179999999999995</v>
      </c>
      <c r="H6240">
        <v>0.7792</v>
      </c>
      <c r="I6240">
        <v>0.74309999999999998</v>
      </c>
      <c r="J6240">
        <v>0.83760000000000001</v>
      </c>
      <c r="K6240">
        <v>0.7792</v>
      </c>
      <c r="L6240">
        <v>0.74309999999999998</v>
      </c>
    </row>
    <row r="6241" spans="1:12" x14ac:dyDescent="0.45">
      <c r="A6241" t="s">
        <v>2035</v>
      </c>
      <c r="B6241">
        <v>2022</v>
      </c>
      <c r="C6241" t="s">
        <v>2007</v>
      </c>
      <c r="D6241">
        <v>0.1305</v>
      </c>
      <c r="E6241">
        <v>0.1305</v>
      </c>
      <c r="F6241">
        <v>8.3199999999999996E-2</v>
      </c>
      <c r="G6241">
        <v>0.12720000000000001</v>
      </c>
      <c r="H6241">
        <v>8.3199999999999996E-2</v>
      </c>
      <c r="I6241">
        <v>8.3199999999999996E-2</v>
      </c>
      <c r="J6241">
        <v>0.1305</v>
      </c>
      <c r="K6241">
        <v>8.3199999999999996E-2</v>
      </c>
      <c r="L6241">
        <v>8.3199999999999996E-2</v>
      </c>
    </row>
    <row r="6242" spans="1:12" x14ac:dyDescent="0.45">
      <c r="A6242" t="s">
        <v>2035</v>
      </c>
      <c r="B6242">
        <v>2022</v>
      </c>
      <c r="C6242" t="s">
        <v>2008</v>
      </c>
      <c r="D6242">
        <v>1.3879999999999999</v>
      </c>
      <c r="E6242">
        <v>1.2345999999999999</v>
      </c>
      <c r="F6242">
        <v>1.2222</v>
      </c>
      <c r="G6242">
        <v>1.3075000000000001</v>
      </c>
      <c r="H6242">
        <v>1.1182000000000001</v>
      </c>
      <c r="I6242">
        <v>1.1668000000000001</v>
      </c>
      <c r="J6242">
        <v>1.3093999999999999</v>
      </c>
      <c r="K6242">
        <v>1.0499000000000001</v>
      </c>
      <c r="L6242">
        <v>1.0026999999999999</v>
      </c>
    </row>
    <row r="6243" spans="1:12" x14ac:dyDescent="0.45">
      <c r="A6243" t="s">
        <v>2035</v>
      </c>
      <c r="B6243">
        <v>2022</v>
      </c>
      <c r="C6243" t="s">
        <v>2009</v>
      </c>
      <c r="D6243">
        <v>1.6898</v>
      </c>
      <c r="E6243">
        <v>1.6898</v>
      </c>
      <c r="F6243">
        <v>1.6898</v>
      </c>
      <c r="G6243">
        <v>1.6151</v>
      </c>
      <c r="H6243">
        <v>1.6898</v>
      </c>
      <c r="I6243">
        <v>1.6151</v>
      </c>
      <c r="J6243">
        <v>1.6898</v>
      </c>
      <c r="K6243">
        <v>1.6898</v>
      </c>
      <c r="L6243">
        <v>1.6151</v>
      </c>
    </row>
    <row r="6244" spans="1:12" x14ac:dyDescent="0.45">
      <c r="A6244" t="s">
        <v>2035</v>
      </c>
      <c r="B6244">
        <v>2022</v>
      </c>
      <c r="C6244" t="s">
        <v>2011</v>
      </c>
      <c r="D6244">
        <v>4.5499999999999999E-2</v>
      </c>
      <c r="E6244">
        <v>4.5499999999999999E-2</v>
      </c>
      <c r="F6244">
        <v>4.5499999999999999E-2</v>
      </c>
      <c r="G6244">
        <v>4.1000000000000002E-2</v>
      </c>
      <c r="H6244">
        <v>4.5499999999999999E-2</v>
      </c>
      <c r="I6244">
        <v>4.1000000000000002E-2</v>
      </c>
      <c r="J6244">
        <v>4.5499999999999999E-2</v>
      </c>
      <c r="K6244">
        <v>4.5499999999999999E-2</v>
      </c>
      <c r="L6244">
        <v>4.1000000000000002E-2</v>
      </c>
    </row>
    <row r="6245" spans="1:12" x14ac:dyDescent="0.45">
      <c r="A6245" t="s">
        <v>2035</v>
      </c>
      <c r="B6245">
        <v>2022</v>
      </c>
      <c r="C6245" t="s">
        <v>2005</v>
      </c>
      <c r="D6245">
        <v>4.3259999999999996</v>
      </c>
      <c r="E6245">
        <v>4.1726000000000001</v>
      </c>
      <c r="F6245">
        <v>3.9085000000000001</v>
      </c>
      <c r="G6245">
        <v>4.0937000000000001</v>
      </c>
      <c r="H6245">
        <v>3.8046000000000002</v>
      </c>
      <c r="I6245">
        <v>3.7353999999999998</v>
      </c>
      <c r="J6245">
        <v>4.2473999999999998</v>
      </c>
      <c r="K6245">
        <v>3.7363</v>
      </c>
      <c r="L6245">
        <v>3.5712999999999999</v>
      </c>
    </row>
    <row r="6246" spans="1:12" x14ac:dyDescent="0.45">
      <c r="A6246" t="s">
        <v>2036</v>
      </c>
      <c r="B6246">
        <v>2022</v>
      </c>
      <c r="C6246" t="s">
        <v>2005</v>
      </c>
      <c r="D6246">
        <v>0.71709999999999996</v>
      </c>
      <c r="E6246">
        <v>0.69179999999999997</v>
      </c>
      <c r="F6246">
        <v>0.64700000000000002</v>
      </c>
      <c r="G6246">
        <v>0.67879999999999996</v>
      </c>
      <c r="H6246">
        <v>0.62990000000000002</v>
      </c>
      <c r="I6246">
        <v>0.61860000000000004</v>
      </c>
      <c r="J6246">
        <v>0.70420000000000005</v>
      </c>
      <c r="K6246">
        <v>0.61870000000000003</v>
      </c>
      <c r="L6246">
        <v>0.59160000000000001</v>
      </c>
    </row>
    <row r="6247" spans="1:12" x14ac:dyDescent="0.45">
      <c r="A6247" t="s">
        <v>2036</v>
      </c>
      <c r="B6247">
        <v>2022</v>
      </c>
      <c r="C6247" t="s">
        <v>2008</v>
      </c>
      <c r="D6247">
        <v>0.22869999999999999</v>
      </c>
      <c r="E6247">
        <v>0.20349999999999999</v>
      </c>
      <c r="F6247">
        <v>0.2014</v>
      </c>
      <c r="G6247">
        <v>0.2155</v>
      </c>
      <c r="H6247">
        <v>0.18429999999999999</v>
      </c>
      <c r="I6247">
        <v>0.1923</v>
      </c>
      <c r="J6247">
        <v>0.21579999999999999</v>
      </c>
      <c r="K6247">
        <v>0.17299999999999999</v>
      </c>
      <c r="L6247">
        <v>0.16520000000000001</v>
      </c>
    </row>
    <row r="6248" spans="1:12" x14ac:dyDescent="0.45">
      <c r="A6248" t="s">
        <v>2036</v>
      </c>
      <c r="B6248">
        <v>2022</v>
      </c>
      <c r="C6248" t="s">
        <v>2007</v>
      </c>
      <c r="D6248">
        <v>2.1499999999999998E-2</v>
      </c>
      <c r="E6248">
        <v>2.1499999999999998E-2</v>
      </c>
      <c r="F6248">
        <v>1.37E-2</v>
      </c>
      <c r="G6248">
        <v>2.1000000000000001E-2</v>
      </c>
      <c r="H6248">
        <v>1.37E-2</v>
      </c>
      <c r="I6248">
        <v>1.37E-2</v>
      </c>
      <c r="J6248">
        <v>2.1499999999999998E-2</v>
      </c>
      <c r="K6248">
        <v>1.37E-2</v>
      </c>
      <c r="L6248">
        <v>1.37E-2</v>
      </c>
    </row>
    <row r="6249" spans="1:12" x14ac:dyDescent="0.45">
      <c r="A6249" t="s">
        <v>2036</v>
      </c>
      <c r="B6249">
        <v>2022</v>
      </c>
      <c r="C6249" t="s">
        <v>2009</v>
      </c>
      <c r="D6249">
        <v>0.27010000000000001</v>
      </c>
      <c r="E6249">
        <v>0.27010000000000001</v>
      </c>
      <c r="F6249">
        <v>0.27010000000000001</v>
      </c>
      <c r="G6249">
        <v>0.25829999999999997</v>
      </c>
      <c r="H6249">
        <v>0.27010000000000001</v>
      </c>
      <c r="I6249">
        <v>0.25829999999999997</v>
      </c>
      <c r="J6249">
        <v>0.27010000000000001</v>
      </c>
      <c r="K6249">
        <v>0.27010000000000001</v>
      </c>
      <c r="L6249">
        <v>0.25829999999999997</v>
      </c>
    </row>
    <row r="6250" spans="1:12" x14ac:dyDescent="0.45">
      <c r="A6250" t="s">
        <v>2036</v>
      </c>
      <c r="B6250">
        <v>2022</v>
      </c>
      <c r="C6250" t="s">
        <v>2011</v>
      </c>
      <c r="D6250">
        <v>7.4999999999999997E-3</v>
      </c>
      <c r="E6250">
        <v>7.4999999999999997E-3</v>
      </c>
      <c r="F6250">
        <v>7.4999999999999997E-3</v>
      </c>
      <c r="G6250">
        <v>6.7999999999999996E-3</v>
      </c>
      <c r="H6250">
        <v>7.4999999999999997E-3</v>
      </c>
      <c r="I6250">
        <v>6.7999999999999996E-3</v>
      </c>
      <c r="J6250">
        <v>7.4999999999999997E-3</v>
      </c>
      <c r="K6250">
        <v>7.4999999999999997E-3</v>
      </c>
      <c r="L6250">
        <v>6.7999999999999996E-3</v>
      </c>
    </row>
    <row r="6251" spans="1:12" x14ac:dyDescent="0.45">
      <c r="A6251" t="s">
        <v>2036</v>
      </c>
      <c r="B6251">
        <v>2022</v>
      </c>
      <c r="C6251" t="s">
        <v>2006</v>
      </c>
      <c r="D6251">
        <v>0.15060000000000001</v>
      </c>
      <c r="E6251">
        <v>0.15060000000000001</v>
      </c>
      <c r="F6251">
        <v>0.13969999999999999</v>
      </c>
      <c r="G6251">
        <v>0.14249999999999999</v>
      </c>
      <c r="H6251">
        <v>0.13969999999999999</v>
      </c>
      <c r="I6251">
        <v>0.13339999999999999</v>
      </c>
      <c r="J6251">
        <v>0.15060000000000001</v>
      </c>
      <c r="K6251">
        <v>0.13969999999999999</v>
      </c>
      <c r="L6251">
        <v>0.13339999999999999</v>
      </c>
    </row>
    <row r="6252" spans="1:12" x14ac:dyDescent="0.45">
      <c r="A6252" t="s">
        <v>2036</v>
      </c>
      <c r="B6252">
        <v>2022</v>
      </c>
      <c r="C6252" t="s">
        <v>2010</v>
      </c>
      <c r="D6252">
        <v>3.8600000000000002E-2</v>
      </c>
      <c r="E6252">
        <v>3.8600000000000002E-2</v>
      </c>
      <c r="F6252">
        <v>1.46E-2</v>
      </c>
      <c r="G6252">
        <v>3.4799999999999998E-2</v>
      </c>
      <c r="H6252">
        <v>1.46E-2</v>
      </c>
      <c r="I6252">
        <v>1.4200000000000001E-2</v>
      </c>
      <c r="J6252">
        <v>3.8600000000000002E-2</v>
      </c>
      <c r="K6252">
        <v>1.46E-2</v>
      </c>
      <c r="L6252">
        <v>1.4200000000000001E-2</v>
      </c>
    </row>
    <row r="6253" spans="1:12" x14ac:dyDescent="0.45">
      <c r="A6253" t="s">
        <v>2037</v>
      </c>
      <c r="B6253">
        <v>2022</v>
      </c>
      <c r="C6253" t="s">
        <v>2005</v>
      </c>
      <c r="D6253">
        <v>1.2685999999999999</v>
      </c>
      <c r="E6253">
        <v>1.2242</v>
      </c>
      <c r="F6253">
        <v>1.1467000000000001</v>
      </c>
      <c r="G6253">
        <v>1.2005999999999999</v>
      </c>
      <c r="H6253">
        <v>1.1167</v>
      </c>
      <c r="I6253">
        <v>1.0961000000000001</v>
      </c>
      <c r="J6253">
        <v>1.2458</v>
      </c>
      <c r="K6253">
        <v>1.0969</v>
      </c>
      <c r="L6253">
        <v>1.0486</v>
      </c>
    </row>
    <row r="6254" spans="1:12" x14ac:dyDescent="0.45">
      <c r="A6254" t="s">
        <v>2037</v>
      </c>
      <c r="B6254">
        <v>2022</v>
      </c>
      <c r="C6254" t="s">
        <v>2009</v>
      </c>
      <c r="D6254">
        <v>0.49580000000000002</v>
      </c>
      <c r="E6254">
        <v>0.49580000000000002</v>
      </c>
      <c r="F6254">
        <v>0.49580000000000002</v>
      </c>
      <c r="G6254">
        <v>0.47389999999999999</v>
      </c>
      <c r="H6254">
        <v>0.49580000000000002</v>
      </c>
      <c r="I6254">
        <v>0.47389999999999999</v>
      </c>
      <c r="J6254">
        <v>0.49580000000000002</v>
      </c>
      <c r="K6254">
        <v>0.49580000000000002</v>
      </c>
      <c r="L6254">
        <v>0.47389999999999999</v>
      </c>
    </row>
    <row r="6255" spans="1:12" x14ac:dyDescent="0.45">
      <c r="A6255" t="s">
        <v>2037</v>
      </c>
      <c r="B6255">
        <v>2022</v>
      </c>
      <c r="C6255" t="s">
        <v>2006</v>
      </c>
      <c r="D6255">
        <v>0.25259999999999999</v>
      </c>
      <c r="E6255">
        <v>0.25259999999999999</v>
      </c>
      <c r="F6255">
        <v>0.2346</v>
      </c>
      <c r="G6255">
        <v>0.23880000000000001</v>
      </c>
      <c r="H6255">
        <v>0.2346</v>
      </c>
      <c r="I6255">
        <v>0.2238</v>
      </c>
      <c r="J6255">
        <v>0.25259999999999999</v>
      </c>
      <c r="K6255">
        <v>0.2346</v>
      </c>
      <c r="L6255">
        <v>0.2238</v>
      </c>
    </row>
    <row r="6256" spans="1:12" x14ac:dyDescent="0.45">
      <c r="A6256" t="s">
        <v>2037</v>
      </c>
      <c r="B6256">
        <v>2022</v>
      </c>
      <c r="C6256" t="s">
        <v>2011</v>
      </c>
      <c r="D6256">
        <v>1.32E-2</v>
      </c>
      <c r="E6256">
        <v>1.32E-2</v>
      </c>
      <c r="F6256">
        <v>1.32E-2</v>
      </c>
      <c r="G6256">
        <v>1.1900000000000001E-2</v>
      </c>
      <c r="H6256">
        <v>1.32E-2</v>
      </c>
      <c r="I6256">
        <v>1.1900000000000001E-2</v>
      </c>
      <c r="J6256">
        <v>1.32E-2</v>
      </c>
      <c r="K6256">
        <v>1.32E-2</v>
      </c>
      <c r="L6256">
        <v>1.1900000000000001E-2</v>
      </c>
    </row>
    <row r="6257" spans="1:12" x14ac:dyDescent="0.45">
      <c r="A6257" t="s">
        <v>2037</v>
      </c>
      <c r="B6257">
        <v>2022</v>
      </c>
      <c r="C6257" t="s">
        <v>2010</v>
      </c>
      <c r="D6257">
        <v>6.7799999999999999E-2</v>
      </c>
      <c r="E6257">
        <v>6.7799999999999999E-2</v>
      </c>
      <c r="F6257">
        <v>2.5600000000000001E-2</v>
      </c>
      <c r="G6257">
        <v>6.0999999999999999E-2</v>
      </c>
      <c r="H6257">
        <v>2.5600000000000001E-2</v>
      </c>
      <c r="I6257">
        <v>2.4899999999999999E-2</v>
      </c>
      <c r="J6257">
        <v>6.7799999999999999E-2</v>
      </c>
      <c r="K6257">
        <v>2.5600000000000001E-2</v>
      </c>
      <c r="L6257">
        <v>2.4899999999999999E-2</v>
      </c>
    </row>
    <row r="6258" spans="1:12" x14ac:dyDescent="0.45">
      <c r="A6258" t="s">
        <v>2037</v>
      </c>
      <c r="B6258">
        <v>2022</v>
      </c>
      <c r="C6258" t="s">
        <v>2008</v>
      </c>
      <c r="D6258">
        <v>0.40150000000000002</v>
      </c>
      <c r="E6258">
        <v>0.35709999999999997</v>
      </c>
      <c r="F6258">
        <v>0.35349999999999998</v>
      </c>
      <c r="G6258">
        <v>0.37819999999999998</v>
      </c>
      <c r="H6258">
        <v>0.32340000000000002</v>
      </c>
      <c r="I6258">
        <v>0.33750000000000002</v>
      </c>
      <c r="J6258">
        <v>0.37880000000000003</v>
      </c>
      <c r="K6258">
        <v>0.30370000000000003</v>
      </c>
      <c r="L6258">
        <v>0.28999999999999998</v>
      </c>
    </row>
    <row r="6259" spans="1:12" x14ac:dyDescent="0.45">
      <c r="A6259" t="s">
        <v>2037</v>
      </c>
      <c r="B6259">
        <v>2022</v>
      </c>
      <c r="C6259" t="s">
        <v>2007</v>
      </c>
      <c r="D6259">
        <v>3.78E-2</v>
      </c>
      <c r="E6259">
        <v>3.78E-2</v>
      </c>
      <c r="F6259">
        <v>2.41E-2</v>
      </c>
      <c r="G6259">
        <v>3.6799999999999999E-2</v>
      </c>
      <c r="H6259">
        <v>2.41E-2</v>
      </c>
      <c r="I6259">
        <v>2.41E-2</v>
      </c>
      <c r="J6259">
        <v>3.78E-2</v>
      </c>
      <c r="K6259">
        <v>2.41E-2</v>
      </c>
      <c r="L6259">
        <v>2.41E-2</v>
      </c>
    </row>
    <row r="6260" spans="1:12" x14ac:dyDescent="0.45">
      <c r="A6260" t="s">
        <v>2038</v>
      </c>
      <c r="B6260">
        <v>2022</v>
      </c>
      <c r="C6260" t="s">
        <v>2006</v>
      </c>
      <c r="D6260">
        <v>0.3861</v>
      </c>
      <c r="E6260">
        <v>0.3861</v>
      </c>
      <c r="F6260">
        <v>0.3624</v>
      </c>
      <c r="G6260">
        <v>0.36430000000000001</v>
      </c>
      <c r="H6260">
        <v>0.3624</v>
      </c>
      <c r="I6260">
        <v>0.34449999999999997</v>
      </c>
      <c r="J6260">
        <v>0.3861</v>
      </c>
      <c r="K6260">
        <v>0.3624</v>
      </c>
      <c r="L6260">
        <v>0.34449999999999997</v>
      </c>
    </row>
    <row r="6261" spans="1:12" x14ac:dyDescent="0.45">
      <c r="A6261" t="s">
        <v>2038</v>
      </c>
      <c r="B6261">
        <v>2022</v>
      </c>
      <c r="C6261" t="s">
        <v>2010</v>
      </c>
      <c r="D6261">
        <v>0.13569999999999999</v>
      </c>
      <c r="E6261">
        <v>0.13569999999999999</v>
      </c>
      <c r="F6261">
        <v>5.1200000000000002E-2</v>
      </c>
      <c r="G6261">
        <v>0.1221</v>
      </c>
      <c r="H6261">
        <v>5.1200000000000002E-2</v>
      </c>
      <c r="I6261">
        <v>4.99E-2</v>
      </c>
      <c r="J6261">
        <v>0.13569999999999999</v>
      </c>
      <c r="K6261">
        <v>5.1200000000000002E-2</v>
      </c>
      <c r="L6261">
        <v>4.99E-2</v>
      </c>
    </row>
    <row r="6262" spans="1:12" x14ac:dyDescent="0.45">
      <c r="A6262" t="s">
        <v>2038</v>
      </c>
      <c r="B6262">
        <v>2022</v>
      </c>
      <c r="C6262" t="s">
        <v>2011</v>
      </c>
      <c r="D6262">
        <v>2.63E-2</v>
      </c>
      <c r="E6262">
        <v>2.63E-2</v>
      </c>
      <c r="F6262">
        <v>2.63E-2</v>
      </c>
      <c r="G6262">
        <v>2.3699999999999999E-2</v>
      </c>
      <c r="H6262">
        <v>2.63E-2</v>
      </c>
      <c r="I6262">
        <v>2.3699999999999999E-2</v>
      </c>
      <c r="J6262">
        <v>2.63E-2</v>
      </c>
      <c r="K6262">
        <v>2.63E-2</v>
      </c>
      <c r="L6262">
        <v>2.3699999999999999E-2</v>
      </c>
    </row>
    <row r="6263" spans="1:12" x14ac:dyDescent="0.45">
      <c r="A6263" t="s">
        <v>2038</v>
      </c>
      <c r="B6263">
        <v>2022</v>
      </c>
      <c r="C6263" t="s">
        <v>2007</v>
      </c>
      <c r="D6263">
        <v>7.5499999999999998E-2</v>
      </c>
      <c r="E6263">
        <v>7.5499999999999998E-2</v>
      </c>
      <c r="F6263">
        <v>4.82E-2</v>
      </c>
      <c r="G6263">
        <v>7.3599999999999999E-2</v>
      </c>
      <c r="H6263">
        <v>4.82E-2</v>
      </c>
      <c r="I6263">
        <v>4.82E-2</v>
      </c>
      <c r="J6263">
        <v>7.5499999999999998E-2</v>
      </c>
      <c r="K6263">
        <v>4.82E-2</v>
      </c>
      <c r="L6263">
        <v>4.82E-2</v>
      </c>
    </row>
    <row r="6264" spans="1:12" x14ac:dyDescent="0.45">
      <c r="A6264" t="s">
        <v>2038</v>
      </c>
      <c r="B6264">
        <v>2022</v>
      </c>
      <c r="C6264" t="s">
        <v>2008</v>
      </c>
      <c r="D6264">
        <v>0.80320000000000003</v>
      </c>
      <c r="E6264">
        <v>0.71440000000000003</v>
      </c>
      <c r="F6264">
        <v>0.70720000000000005</v>
      </c>
      <c r="G6264">
        <v>0.75660000000000005</v>
      </c>
      <c r="H6264">
        <v>0.64710000000000001</v>
      </c>
      <c r="I6264">
        <v>0.67520000000000002</v>
      </c>
      <c r="J6264">
        <v>0.75770000000000004</v>
      </c>
      <c r="K6264">
        <v>0.60760000000000003</v>
      </c>
      <c r="L6264">
        <v>0.58020000000000005</v>
      </c>
    </row>
    <row r="6265" spans="1:12" x14ac:dyDescent="0.45">
      <c r="A6265" t="s">
        <v>2038</v>
      </c>
      <c r="B6265">
        <v>2022</v>
      </c>
      <c r="C6265" t="s">
        <v>2005</v>
      </c>
      <c r="D6265">
        <v>2.2442000000000002</v>
      </c>
      <c r="E6265">
        <v>2.1555</v>
      </c>
      <c r="F6265">
        <v>2.0127000000000002</v>
      </c>
      <c r="G6265">
        <v>2.1213000000000002</v>
      </c>
      <c r="H6265">
        <v>1.9525999999999999</v>
      </c>
      <c r="I6265">
        <v>1.9224000000000001</v>
      </c>
      <c r="J6265">
        <v>2.1987999999999999</v>
      </c>
      <c r="K6265">
        <v>1.9131</v>
      </c>
      <c r="L6265">
        <v>1.8274999999999999</v>
      </c>
    </row>
    <row r="6266" spans="1:12" x14ac:dyDescent="0.45">
      <c r="A6266" t="s">
        <v>2038</v>
      </c>
      <c r="B6266">
        <v>2022</v>
      </c>
      <c r="C6266" t="s">
        <v>2009</v>
      </c>
      <c r="D6266">
        <v>0.81740000000000002</v>
      </c>
      <c r="E6266">
        <v>0.81740000000000002</v>
      </c>
      <c r="F6266">
        <v>0.81740000000000002</v>
      </c>
      <c r="G6266">
        <v>0.78100000000000003</v>
      </c>
      <c r="H6266">
        <v>0.81740000000000002</v>
      </c>
      <c r="I6266">
        <v>0.78100000000000003</v>
      </c>
      <c r="J6266">
        <v>0.81740000000000002</v>
      </c>
      <c r="K6266">
        <v>0.81740000000000002</v>
      </c>
      <c r="L6266">
        <v>0.78100000000000003</v>
      </c>
    </row>
    <row r="6267" spans="1:12" x14ac:dyDescent="0.45">
      <c r="A6267" t="s">
        <v>2039</v>
      </c>
      <c r="B6267">
        <v>2022</v>
      </c>
      <c r="C6267" t="s">
        <v>2008</v>
      </c>
      <c r="D6267">
        <v>0.34439999999999998</v>
      </c>
      <c r="E6267">
        <v>0.30640000000000001</v>
      </c>
      <c r="F6267">
        <v>0.30330000000000001</v>
      </c>
      <c r="G6267">
        <v>0.32440000000000002</v>
      </c>
      <c r="H6267">
        <v>0.27750000000000002</v>
      </c>
      <c r="I6267">
        <v>0.28949999999999998</v>
      </c>
      <c r="J6267">
        <v>0.32490000000000002</v>
      </c>
      <c r="K6267">
        <v>0.26050000000000001</v>
      </c>
      <c r="L6267">
        <v>0.24879999999999999</v>
      </c>
    </row>
    <row r="6268" spans="1:12" x14ac:dyDescent="0.45">
      <c r="A6268" t="s">
        <v>2039</v>
      </c>
      <c r="B6268">
        <v>2022</v>
      </c>
      <c r="C6268" t="s">
        <v>2011</v>
      </c>
      <c r="D6268">
        <v>1.1299999999999999E-2</v>
      </c>
      <c r="E6268">
        <v>1.1299999999999999E-2</v>
      </c>
      <c r="F6268">
        <v>1.1299999999999999E-2</v>
      </c>
      <c r="G6268">
        <v>1.0200000000000001E-2</v>
      </c>
      <c r="H6268">
        <v>1.1299999999999999E-2</v>
      </c>
      <c r="I6268">
        <v>1.0200000000000001E-2</v>
      </c>
      <c r="J6268">
        <v>1.1299999999999999E-2</v>
      </c>
      <c r="K6268">
        <v>1.1299999999999999E-2</v>
      </c>
      <c r="L6268">
        <v>1.0200000000000001E-2</v>
      </c>
    </row>
    <row r="6269" spans="1:12" x14ac:dyDescent="0.45">
      <c r="A6269" t="s">
        <v>2039</v>
      </c>
      <c r="B6269">
        <v>2022</v>
      </c>
      <c r="C6269" t="s">
        <v>2005</v>
      </c>
      <c r="D6269">
        <v>0.96899999999999997</v>
      </c>
      <c r="E6269">
        <v>0.93089999999999995</v>
      </c>
      <c r="F6269">
        <v>0.86750000000000005</v>
      </c>
      <c r="G6269">
        <v>0.91649999999999998</v>
      </c>
      <c r="H6269">
        <v>0.8417</v>
      </c>
      <c r="I6269">
        <v>0.82940000000000003</v>
      </c>
      <c r="J6269">
        <v>0.94950000000000001</v>
      </c>
      <c r="K6269">
        <v>0.82479999999999998</v>
      </c>
      <c r="L6269">
        <v>0.78869999999999996</v>
      </c>
    </row>
    <row r="6270" spans="1:12" x14ac:dyDescent="0.45">
      <c r="A6270" t="s">
        <v>2039</v>
      </c>
      <c r="B6270">
        <v>2022</v>
      </c>
      <c r="C6270" t="s">
        <v>2006</v>
      </c>
      <c r="D6270">
        <v>0.18679999999999999</v>
      </c>
      <c r="E6270">
        <v>0.18679999999999999</v>
      </c>
      <c r="F6270">
        <v>0.1744</v>
      </c>
      <c r="G6270">
        <v>0.1764</v>
      </c>
      <c r="H6270">
        <v>0.1744</v>
      </c>
      <c r="I6270">
        <v>0.1661</v>
      </c>
      <c r="J6270">
        <v>0.18679999999999999</v>
      </c>
      <c r="K6270">
        <v>0.1744</v>
      </c>
      <c r="L6270">
        <v>0.1661</v>
      </c>
    </row>
    <row r="6271" spans="1:12" x14ac:dyDescent="0.45">
      <c r="A6271" t="s">
        <v>2039</v>
      </c>
      <c r="B6271">
        <v>2022</v>
      </c>
      <c r="C6271" t="s">
        <v>2009</v>
      </c>
      <c r="D6271">
        <v>0.33589999999999998</v>
      </c>
      <c r="E6271">
        <v>0.33589999999999998</v>
      </c>
      <c r="F6271">
        <v>0.33589999999999998</v>
      </c>
      <c r="G6271">
        <v>0.3216</v>
      </c>
      <c r="H6271">
        <v>0.33589999999999998</v>
      </c>
      <c r="I6271">
        <v>0.3216</v>
      </c>
      <c r="J6271">
        <v>0.33589999999999998</v>
      </c>
      <c r="K6271">
        <v>0.33589999999999998</v>
      </c>
      <c r="L6271">
        <v>0.3216</v>
      </c>
    </row>
    <row r="6272" spans="1:12" x14ac:dyDescent="0.45">
      <c r="A6272" t="s">
        <v>2039</v>
      </c>
      <c r="B6272">
        <v>2022</v>
      </c>
      <c r="C6272" t="s">
        <v>2010</v>
      </c>
      <c r="D6272">
        <v>5.8200000000000002E-2</v>
      </c>
      <c r="E6272">
        <v>5.8200000000000002E-2</v>
      </c>
      <c r="F6272">
        <v>2.1999999999999999E-2</v>
      </c>
      <c r="G6272">
        <v>5.2400000000000002E-2</v>
      </c>
      <c r="H6272">
        <v>2.1999999999999999E-2</v>
      </c>
      <c r="I6272">
        <v>2.1399999999999999E-2</v>
      </c>
      <c r="J6272">
        <v>5.8200000000000002E-2</v>
      </c>
      <c r="K6272">
        <v>2.1999999999999999E-2</v>
      </c>
      <c r="L6272">
        <v>2.1399999999999999E-2</v>
      </c>
    </row>
    <row r="6273" spans="1:12" x14ac:dyDescent="0.45">
      <c r="A6273" t="s">
        <v>2039</v>
      </c>
      <c r="B6273">
        <v>2022</v>
      </c>
      <c r="C6273" t="s">
        <v>2007</v>
      </c>
      <c r="D6273">
        <v>3.2399999999999998E-2</v>
      </c>
      <c r="E6273">
        <v>3.2399999999999998E-2</v>
      </c>
      <c r="F6273">
        <v>2.07E-2</v>
      </c>
      <c r="G6273">
        <v>3.1600000000000003E-2</v>
      </c>
      <c r="H6273">
        <v>2.07E-2</v>
      </c>
      <c r="I6273">
        <v>2.07E-2</v>
      </c>
      <c r="J6273">
        <v>3.2399999999999998E-2</v>
      </c>
      <c r="K6273">
        <v>2.07E-2</v>
      </c>
      <c r="L6273">
        <v>2.07E-2</v>
      </c>
    </row>
    <row r="6274" spans="1:12" x14ac:dyDescent="0.45">
      <c r="A6274" t="s">
        <v>2040</v>
      </c>
      <c r="B6274">
        <v>2022</v>
      </c>
      <c r="C6274" t="s">
        <v>2007</v>
      </c>
      <c r="D6274">
        <v>0.19919999999999999</v>
      </c>
      <c r="E6274">
        <v>0.19919999999999999</v>
      </c>
      <c r="F6274">
        <v>0.127</v>
      </c>
      <c r="G6274">
        <v>0.19420000000000001</v>
      </c>
      <c r="H6274">
        <v>0.127</v>
      </c>
      <c r="I6274">
        <v>0.127</v>
      </c>
      <c r="J6274">
        <v>0.19919999999999999</v>
      </c>
      <c r="K6274">
        <v>0.127</v>
      </c>
      <c r="L6274">
        <v>0.127</v>
      </c>
    </row>
    <row r="6275" spans="1:12" x14ac:dyDescent="0.45">
      <c r="A6275" t="s">
        <v>2040</v>
      </c>
      <c r="B6275">
        <v>2022</v>
      </c>
      <c r="C6275" t="s">
        <v>2009</v>
      </c>
      <c r="D6275">
        <v>1.9650000000000001</v>
      </c>
      <c r="E6275">
        <v>1.9650000000000001</v>
      </c>
      <c r="F6275">
        <v>1.9650000000000001</v>
      </c>
      <c r="G6275">
        <v>1.8803000000000001</v>
      </c>
      <c r="H6275">
        <v>1.9650000000000001</v>
      </c>
      <c r="I6275">
        <v>1.8803000000000001</v>
      </c>
      <c r="J6275">
        <v>1.9650000000000001</v>
      </c>
      <c r="K6275">
        <v>1.9650000000000001</v>
      </c>
      <c r="L6275">
        <v>1.8803000000000001</v>
      </c>
    </row>
    <row r="6276" spans="1:12" x14ac:dyDescent="0.45">
      <c r="A6276" t="s">
        <v>2040</v>
      </c>
      <c r="B6276">
        <v>2022</v>
      </c>
      <c r="C6276" t="s">
        <v>2005</v>
      </c>
      <c r="D6276">
        <v>5.7832999999999997</v>
      </c>
      <c r="E6276">
        <v>5.5491999999999999</v>
      </c>
      <c r="F6276">
        <v>5.1670999999999996</v>
      </c>
      <c r="G6276">
        <v>5.4678000000000004</v>
      </c>
      <c r="H6276">
        <v>5.0084</v>
      </c>
      <c r="I6276">
        <v>4.9385000000000003</v>
      </c>
      <c r="J6276">
        <v>5.6632999999999996</v>
      </c>
      <c r="K6276">
        <v>4.9042000000000003</v>
      </c>
      <c r="L6276">
        <v>4.6881000000000004</v>
      </c>
    </row>
    <row r="6277" spans="1:12" x14ac:dyDescent="0.45">
      <c r="A6277" t="s">
        <v>2040</v>
      </c>
      <c r="B6277">
        <v>2022</v>
      </c>
      <c r="C6277" t="s">
        <v>2008</v>
      </c>
      <c r="D6277">
        <v>2.1183000000000001</v>
      </c>
      <c r="E6277">
        <v>1.8842000000000001</v>
      </c>
      <c r="F6277">
        <v>1.8652</v>
      </c>
      <c r="G6277">
        <v>1.9954000000000001</v>
      </c>
      <c r="H6277">
        <v>1.7065999999999999</v>
      </c>
      <c r="I6277">
        <v>1.7806999999999999</v>
      </c>
      <c r="J6277">
        <v>1.9984</v>
      </c>
      <c r="K6277">
        <v>1.6024</v>
      </c>
      <c r="L6277">
        <v>1.5303</v>
      </c>
    </row>
    <row r="6278" spans="1:12" x14ac:dyDescent="0.45">
      <c r="A6278" t="s">
        <v>2040</v>
      </c>
      <c r="B6278">
        <v>2022</v>
      </c>
      <c r="C6278" t="s">
        <v>2010</v>
      </c>
      <c r="D6278">
        <v>0.3579</v>
      </c>
      <c r="E6278">
        <v>0.3579</v>
      </c>
      <c r="F6278">
        <v>0.1351</v>
      </c>
      <c r="G6278">
        <v>0.3221</v>
      </c>
      <c r="H6278">
        <v>0.1351</v>
      </c>
      <c r="I6278">
        <v>0.13150000000000001</v>
      </c>
      <c r="J6278">
        <v>0.3579</v>
      </c>
      <c r="K6278">
        <v>0.1351</v>
      </c>
      <c r="L6278">
        <v>0.13150000000000001</v>
      </c>
    </row>
    <row r="6279" spans="1:12" x14ac:dyDescent="0.45">
      <c r="A6279" t="s">
        <v>2040</v>
      </c>
      <c r="B6279">
        <v>2022</v>
      </c>
      <c r="C6279" t="s">
        <v>2011</v>
      </c>
      <c r="D6279">
        <v>6.9500000000000006E-2</v>
      </c>
      <c r="E6279">
        <v>6.9500000000000006E-2</v>
      </c>
      <c r="F6279">
        <v>6.9500000000000006E-2</v>
      </c>
      <c r="G6279">
        <v>6.25E-2</v>
      </c>
      <c r="H6279">
        <v>6.9500000000000006E-2</v>
      </c>
      <c r="I6279">
        <v>6.25E-2</v>
      </c>
      <c r="J6279">
        <v>6.9500000000000006E-2</v>
      </c>
      <c r="K6279">
        <v>6.9500000000000006E-2</v>
      </c>
      <c r="L6279">
        <v>6.25E-2</v>
      </c>
    </row>
    <row r="6280" spans="1:12" x14ac:dyDescent="0.45">
      <c r="A6280" t="s">
        <v>2040</v>
      </c>
      <c r="B6280">
        <v>2022</v>
      </c>
      <c r="C6280" t="s">
        <v>2006</v>
      </c>
      <c r="D6280">
        <v>1.0733999999999999</v>
      </c>
      <c r="E6280">
        <v>1.0733999999999999</v>
      </c>
      <c r="F6280">
        <v>1.0052000000000001</v>
      </c>
      <c r="G6280">
        <v>1.0133000000000001</v>
      </c>
      <c r="H6280">
        <v>1.0052000000000001</v>
      </c>
      <c r="I6280">
        <v>0.95640000000000003</v>
      </c>
      <c r="J6280">
        <v>1.0733999999999999</v>
      </c>
      <c r="K6280">
        <v>1.0052000000000001</v>
      </c>
      <c r="L6280">
        <v>0.95640000000000003</v>
      </c>
    </row>
    <row r="6281" spans="1:12" x14ac:dyDescent="0.45">
      <c r="A6281" t="s">
        <v>2041</v>
      </c>
      <c r="B6281">
        <v>2022</v>
      </c>
      <c r="C6281" t="s">
        <v>2008</v>
      </c>
      <c r="D6281">
        <v>0.46560000000000001</v>
      </c>
      <c r="E6281">
        <v>0.41410000000000002</v>
      </c>
      <c r="F6281">
        <v>0.41</v>
      </c>
      <c r="G6281">
        <v>0.43859999999999999</v>
      </c>
      <c r="H6281">
        <v>0.37509999999999999</v>
      </c>
      <c r="I6281">
        <v>0.39140000000000003</v>
      </c>
      <c r="J6281">
        <v>0.43919999999999998</v>
      </c>
      <c r="K6281">
        <v>0.35220000000000001</v>
      </c>
      <c r="L6281">
        <v>0.33639999999999998</v>
      </c>
    </row>
    <row r="6282" spans="1:12" x14ac:dyDescent="0.45">
      <c r="A6282" t="s">
        <v>2041</v>
      </c>
      <c r="B6282">
        <v>2022</v>
      </c>
      <c r="C6282" t="s">
        <v>2010</v>
      </c>
      <c r="D6282">
        <v>7.8700000000000006E-2</v>
      </c>
      <c r="E6282">
        <v>7.8700000000000006E-2</v>
      </c>
      <c r="F6282">
        <v>2.9700000000000001E-2</v>
      </c>
      <c r="G6282">
        <v>7.0800000000000002E-2</v>
      </c>
      <c r="H6282">
        <v>2.9700000000000001E-2</v>
      </c>
      <c r="I6282">
        <v>2.8899999999999999E-2</v>
      </c>
      <c r="J6282">
        <v>7.8700000000000006E-2</v>
      </c>
      <c r="K6282">
        <v>2.9700000000000001E-2</v>
      </c>
      <c r="L6282">
        <v>2.8899999999999999E-2</v>
      </c>
    </row>
    <row r="6283" spans="1:12" x14ac:dyDescent="0.45">
      <c r="A6283" t="s">
        <v>2041</v>
      </c>
      <c r="B6283">
        <v>2022</v>
      </c>
      <c r="C6283" t="s">
        <v>2009</v>
      </c>
      <c r="D6283">
        <v>0.51700000000000002</v>
      </c>
      <c r="E6283">
        <v>0.51700000000000002</v>
      </c>
      <c r="F6283">
        <v>0.51700000000000002</v>
      </c>
      <c r="G6283">
        <v>0.49430000000000002</v>
      </c>
      <c r="H6283">
        <v>0.51700000000000002</v>
      </c>
      <c r="I6283">
        <v>0.49430000000000002</v>
      </c>
      <c r="J6283">
        <v>0.51700000000000002</v>
      </c>
      <c r="K6283">
        <v>0.51700000000000002</v>
      </c>
      <c r="L6283">
        <v>0.49430000000000002</v>
      </c>
    </row>
    <row r="6284" spans="1:12" x14ac:dyDescent="0.45">
      <c r="A6284" t="s">
        <v>2041</v>
      </c>
      <c r="B6284">
        <v>2022</v>
      </c>
      <c r="C6284" t="s">
        <v>2005</v>
      </c>
      <c r="D6284">
        <v>1.4452</v>
      </c>
      <c r="E6284">
        <v>1.3936999999999999</v>
      </c>
      <c r="F6284">
        <v>1.3006</v>
      </c>
      <c r="G6284">
        <v>1.3674999999999999</v>
      </c>
      <c r="H6284">
        <v>1.2658</v>
      </c>
      <c r="I6284">
        <v>1.2435</v>
      </c>
      <c r="J6284">
        <v>1.4188000000000001</v>
      </c>
      <c r="K6284">
        <v>1.2428999999999999</v>
      </c>
      <c r="L6284">
        <v>1.1884999999999999</v>
      </c>
    </row>
    <row r="6285" spans="1:12" x14ac:dyDescent="0.45">
      <c r="A6285" t="s">
        <v>2041</v>
      </c>
      <c r="B6285">
        <v>2022</v>
      </c>
      <c r="C6285" t="s">
        <v>2011</v>
      </c>
      <c r="D6285">
        <v>1.5299999999999999E-2</v>
      </c>
      <c r="E6285">
        <v>1.5299999999999999E-2</v>
      </c>
      <c r="F6285">
        <v>1.5299999999999999E-2</v>
      </c>
      <c r="G6285">
        <v>1.37E-2</v>
      </c>
      <c r="H6285">
        <v>1.5299999999999999E-2</v>
      </c>
      <c r="I6285">
        <v>1.37E-2</v>
      </c>
      <c r="J6285">
        <v>1.5299999999999999E-2</v>
      </c>
      <c r="K6285">
        <v>1.5299999999999999E-2</v>
      </c>
      <c r="L6285">
        <v>1.37E-2</v>
      </c>
    </row>
    <row r="6286" spans="1:12" x14ac:dyDescent="0.45">
      <c r="A6286" t="s">
        <v>2041</v>
      </c>
      <c r="B6286">
        <v>2022</v>
      </c>
      <c r="C6286" t="s">
        <v>2006</v>
      </c>
      <c r="D6286">
        <v>0.32490000000000002</v>
      </c>
      <c r="E6286">
        <v>0.32490000000000002</v>
      </c>
      <c r="F6286">
        <v>0.30080000000000001</v>
      </c>
      <c r="G6286">
        <v>0.30740000000000001</v>
      </c>
      <c r="H6286">
        <v>0.30080000000000001</v>
      </c>
      <c r="I6286">
        <v>0.2873</v>
      </c>
      <c r="J6286">
        <v>0.32490000000000002</v>
      </c>
      <c r="K6286">
        <v>0.30080000000000001</v>
      </c>
      <c r="L6286">
        <v>0.2873</v>
      </c>
    </row>
    <row r="6287" spans="1:12" x14ac:dyDescent="0.45">
      <c r="A6287" t="s">
        <v>2041</v>
      </c>
      <c r="B6287">
        <v>2022</v>
      </c>
      <c r="C6287" t="s">
        <v>2007</v>
      </c>
      <c r="D6287">
        <v>4.3799999999999999E-2</v>
      </c>
      <c r="E6287">
        <v>4.3799999999999999E-2</v>
      </c>
      <c r="F6287">
        <v>2.7900000000000001E-2</v>
      </c>
      <c r="G6287">
        <v>4.2700000000000002E-2</v>
      </c>
      <c r="H6287">
        <v>2.7900000000000001E-2</v>
      </c>
      <c r="I6287">
        <v>2.7900000000000001E-2</v>
      </c>
      <c r="J6287">
        <v>4.3799999999999999E-2</v>
      </c>
      <c r="K6287">
        <v>2.7900000000000001E-2</v>
      </c>
      <c r="L6287">
        <v>2.7900000000000001E-2</v>
      </c>
    </row>
    <row r="6288" spans="1:12" x14ac:dyDescent="0.45">
      <c r="A6288" t="s">
        <v>2042</v>
      </c>
      <c r="B6288">
        <v>2022</v>
      </c>
      <c r="C6288" t="s">
        <v>2007</v>
      </c>
      <c r="D6288">
        <v>0.4108</v>
      </c>
      <c r="E6288">
        <v>0.4108</v>
      </c>
      <c r="F6288">
        <v>0.26190000000000002</v>
      </c>
      <c r="G6288">
        <v>0.40039999999999998</v>
      </c>
      <c r="H6288">
        <v>0.26190000000000002</v>
      </c>
      <c r="I6288">
        <v>0.26190000000000002</v>
      </c>
      <c r="J6288">
        <v>0.4108</v>
      </c>
      <c r="K6288">
        <v>0.26190000000000002</v>
      </c>
      <c r="L6288">
        <v>0.26190000000000002</v>
      </c>
    </row>
    <row r="6289" spans="1:12" x14ac:dyDescent="0.45">
      <c r="A6289" t="s">
        <v>2042</v>
      </c>
      <c r="B6289">
        <v>2022</v>
      </c>
      <c r="C6289" t="s">
        <v>2010</v>
      </c>
      <c r="D6289">
        <v>0.73799999999999999</v>
      </c>
      <c r="E6289">
        <v>0.73799999999999999</v>
      </c>
      <c r="F6289">
        <v>0.2787</v>
      </c>
      <c r="G6289">
        <v>0.66420000000000001</v>
      </c>
      <c r="H6289">
        <v>0.2787</v>
      </c>
      <c r="I6289">
        <v>0.2712</v>
      </c>
      <c r="J6289">
        <v>0.73799999999999999</v>
      </c>
      <c r="K6289">
        <v>0.2787</v>
      </c>
      <c r="L6289">
        <v>0.2712</v>
      </c>
    </row>
    <row r="6290" spans="1:12" x14ac:dyDescent="0.45">
      <c r="A6290" t="s">
        <v>2042</v>
      </c>
      <c r="B6290">
        <v>2022</v>
      </c>
      <c r="C6290" t="s">
        <v>2005</v>
      </c>
      <c r="D6290">
        <v>11.962199999999999</v>
      </c>
      <c r="E6290">
        <v>11.4794</v>
      </c>
      <c r="F6290">
        <v>10.707700000000001</v>
      </c>
      <c r="G6290">
        <v>11.3127</v>
      </c>
      <c r="H6290">
        <v>10.380599999999999</v>
      </c>
      <c r="I6290">
        <v>10.2347</v>
      </c>
      <c r="J6290">
        <v>11.7149</v>
      </c>
      <c r="K6290">
        <v>10.165699999999999</v>
      </c>
      <c r="L6290">
        <v>9.7182999999999993</v>
      </c>
    </row>
    <row r="6291" spans="1:12" x14ac:dyDescent="0.45">
      <c r="A6291" t="s">
        <v>2042</v>
      </c>
      <c r="B6291">
        <v>2022</v>
      </c>
      <c r="C6291" t="s">
        <v>2008</v>
      </c>
      <c r="D6291">
        <v>4.3684000000000003</v>
      </c>
      <c r="E6291">
        <v>3.8856000000000002</v>
      </c>
      <c r="F6291">
        <v>3.8464999999999998</v>
      </c>
      <c r="G6291">
        <v>4.1151</v>
      </c>
      <c r="H6291">
        <v>3.5194000000000001</v>
      </c>
      <c r="I6291">
        <v>3.6722999999999999</v>
      </c>
      <c r="J6291">
        <v>4.1211000000000002</v>
      </c>
      <c r="K6291">
        <v>3.3045</v>
      </c>
      <c r="L6291">
        <v>3.1558999999999999</v>
      </c>
    </row>
    <row r="6292" spans="1:12" x14ac:dyDescent="0.45">
      <c r="A6292" t="s">
        <v>2042</v>
      </c>
      <c r="B6292">
        <v>2022</v>
      </c>
      <c r="C6292" t="s">
        <v>2011</v>
      </c>
      <c r="D6292">
        <v>0.14330000000000001</v>
      </c>
      <c r="E6292">
        <v>0.14330000000000001</v>
      </c>
      <c r="F6292">
        <v>0.14330000000000001</v>
      </c>
      <c r="G6292">
        <v>0.129</v>
      </c>
      <c r="H6292">
        <v>0.14330000000000001</v>
      </c>
      <c r="I6292">
        <v>0.129</v>
      </c>
      <c r="J6292">
        <v>0.14330000000000001</v>
      </c>
      <c r="K6292">
        <v>0.14330000000000001</v>
      </c>
      <c r="L6292">
        <v>0.129</v>
      </c>
    </row>
    <row r="6293" spans="1:12" x14ac:dyDescent="0.45">
      <c r="A6293" t="s">
        <v>2042</v>
      </c>
      <c r="B6293">
        <v>2022</v>
      </c>
      <c r="C6293" t="s">
        <v>2009</v>
      </c>
      <c r="D6293">
        <v>4.2473000000000001</v>
      </c>
      <c r="E6293">
        <v>4.2473000000000001</v>
      </c>
      <c r="F6293">
        <v>4.2473000000000001</v>
      </c>
      <c r="G6293">
        <v>4.0659999999999998</v>
      </c>
      <c r="H6293">
        <v>4.2473000000000001</v>
      </c>
      <c r="I6293">
        <v>4.0659999999999998</v>
      </c>
      <c r="J6293">
        <v>4.2473000000000001</v>
      </c>
      <c r="K6293">
        <v>4.2473000000000001</v>
      </c>
      <c r="L6293">
        <v>4.0659999999999998</v>
      </c>
    </row>
    <row r="6294" spans="1:12" x14ac:dyDescent="0.45">
      <c r="A6294" t="s">
        <v>2042</v>
      </c>
      <c r="B6294">
        <v>2022</v>
      </c>
      <c r="C6294" t="s">
        <v>2006</v>
      </c>
      <c r="D6294">
        <v>2.0543</v>
      </c>
      <c r="E6294">
        <v>2.0543</v>
      </c>
      <c r="F6294">
        <v>1.93</v>
      </c>
      <c r="G6294">
        <v>1.9379999999999999</v>
      </c>
      <c r="H6294">
        <v>1.93</v>
      </c>
      <c r="I6294">
        <v>1.8343</v>
      </c>
      <c r="J6294">
        <v>2.0543</v>
      </c>
      <c r="K6294">
        <v>1.93</v>
      </c>
      <c r="L6294">
        <v>1.8343</v>
      </c>
    </row>
    <row r="6295" spans="1:12" x14ac:dyDescent="0.45">
      <c r="A6295" t="s">
        <v>2043</v>
      </c>
      <c r="B6295">
        <v>2022</v>
      </c>
      <c r="C6295" t="s">
        <v>2008</v>
      </c>
      <c r="D6295">
        <v>2.444</v>
      </c>
      <c r="E6295">
        <v>2.1739000000000002</v>
      </c>
      <c r="F6295">
        <v>2.1520000000000001</v>
      </c>
      <c r="G6295">
        <v>2.3022</v>
      </c>
      <c r="H6295">
        <v>1.9690000000000001</v>
      </c>
      <c r="I6295">
        <v>2.0545</v>
      </c>
      <c r="J6295">
        <v>2.3056000000000001</v>
      </c>
      <c r="K6295">
        <v>1.8488</v>
      </c>
      <c r="L6295">
        <v>1.7656000000000001</v>
      </c>
    </row>
    <row r="6296" spans="1:12" x14ac:dyDescent="0.45">
      <c r="A6296" t="s">
        <v>2043</v>
      </c>
      <c r="B6296">
        <v>2022</v>
      </c>
      <c r="C6296" t="s">
        <v>2006</v>
      </c>
      <c r="D6296">
        <v>1.4645999999999999</v>
      </c>
      <c r="E6296">
        <v>1.4645999999999999</v>
      </c>
      <c r="F6296">
        <v>1.3628</v>
      </c>
      <c r="G6296">
        <v>1.3845000000000001</v>
      </c>
      <c r="H6296">
        <v>1.3628</v>
      </c>
      <c r="I6296">
        <v>1.2995000000000001</v>
      </c>
      <c r="J6296">
        <v>1.4645999999999999</v>
      </c>
      <c r="K6296">
        <v>1.3628</v>
      </c>
      <c r="L6296">
        <v>1.2995000000000001</v>
      </c>
    </row>
    <row r="6297" spans="1:12" x14ac:dyDescent="0.45">
      <c r="A6297" t="s">
        <v>2043</v>
      </c>
      <c r="B6297">
        <v>2022</v>
      </c>
      <c r="C6297" t="s">
        <v>2009</v>
      </c>
      <c r="D6297">
        <v>3.02</v>
      </c>
      <c r="E6297">
        <v>3.02</v>
      </c>
      <c r="F6297">
        <v>3.02</v>
      </c>
      <c r="G6297">
        <v>2.8881000000000001</v>
      </c>
      <c r="H6297">
        <v>3.02</v>
      </c>
      <c r="I6297">
        <v>2.8881000000000001</v>
      </c>
      <c r="J6297">
        <v>3.02</v>
      </c>
      <c r="K6297">
        <v>3.02</v>
      </c>
      <c r="L6297">
        <v>2.8881000000000001</v>
      </c>
    </row>
    <row r="6298" spans="1:12" x14ac:dyDescent="0.45">
      <c r="A6298" t="s">
        <v>2043</v>
      </c>
      <c r="B6298">
        <v>2022</v>
      </c>
      <c r="C6298" t="s">
        <v>2010</v>
      </c>
      <c r="D6298">
        <v>0.41289999999999999</v>
      </c>
      <c r="E6298">
        <v>0.41289999999999999</v>
      </c>
      <c r="F6298">
        <v>0.15590000000000001</v>
      </c>
      <c r="G6298">
        <v>0.37159999999999999</v>
      </c>
      <c r="H6298">
        <v>0.15590000000000001</v>
      </c>
      <c r="I6298">
        <v>0.1517</v>
      </c>
      <c r="J6298">
        <v>0.41289999999999999</v>
      </c>
      <c r="K6298">
        <v>0.15590000000000001</v>
      </c>
      <c r="L6298">
        <v>0.1517</v>
      </c>
    </row>
    <row r="6299" spans="1:12" x14ac:dyDescent="0.45">
      <c r="A6299" t="s">
        <v>2043</v>
      </c>
      <c r="B6299">
        <v>2022</v>
      </c>
      <c r="C6299" t="s">
        <v>2011</v>
      </c>
      <c r="D6299">
        <v>8.0199999999999994E-2</v>
      </c>
      <c r="E6299">
        <v>8.0199999999999994E-2</v>
      </c>
      <c r="F6299">
        <v>8.0199999999999994E-2</v>
      </c>
      <c r="G6299">
        <v>7.22E-2</v>
      </c>
      <c r="H6299">
        <v>8.0199999999999994E-2</v>
      </c>
      <c r="I6299">
        <v>7.22E-2</v>
      </c>
      <c r="J6299">
        <v>8.0199999999999994E-2</v>
      </c>
      <c r="K6299">
        <v>8.0199999999999994E-2</v>
      </c>
      <c r="L6299">
        <v>7.22E-2</v>
      </c>
    </row>
    <row r="6300" spans="1:12" x14ac:dyDescent="0.45">
      <c r="A6300" t="s">
        <v>2043</v>
      </c>
      <c r="B6300">
        <v>2022</v>
      </c>
      <c r="C6300" t="s">
        <v>2007</v>
      </c>
      <c r="D6300">
        <v>0.2298</v>
      </c>
      <c r="E6300">
        <v>0.2298</v>
      </c>
      <c r="F6300">
        <v>0.14649999999999999</v>
      </c>
      <c r="G6300">
        <v>0.224</v>
      </c>
      <c r="H6300">
        <v>0.14649999999999999</v>
      </c>
      <c r="I6300">
        <v>0.14649999999999999</v>
      </c>
      <c r="J6300">
        <v>0.2298</v>
      </c>
      <c r="K6300">
        <v>0.14649999999999999</v>
      </c>
      <c r="L6300">
        <v>0.14649999999999999</v>
      </c>
    </row>
    <row r="6301" spans="1:12" x14ac:dyDescent="0.45">
      <c r="A6301" t="s">
        <v>2043</v>
      </c>
      <c r="B6301">
        <v>2022</v>
      </c>
      <c r="C6301" t="s">
        <v>2005</v>
      </c>
      <c r="D6301">
        <v>7.6515000000000004</v>
      </c>
      <c r="E6301">
        <v>7.3814000000000002</v>
      </c>
      <c r="F6301">
        <v>6.9173999999999998</v>
      </c>
      <c r="G6301">
        <v>7.2426000000000004</v>
      </c>
      <c r="H6301">
        <v>6.7343999999999999</v>
      </c>
      <c r="I6301">
        <v>6.6125999999999996</v>
      </c>
      <c r="J6301">
        <v>7.5130999999999997</v>
      </c>
      <c r="K6301">
        <v>6.6142000000000003</v>
      </c>
      <c r="L6301">
        <v>6.3235999999999999</v>
      </c>
    </row>
    <row r="6302" spans="1:12" x14ac:dyDescent="0.45">
      <c r="A6302" t="s">
        <v>2044</v>
      </c>
      <c r="B6302">
        <v>2022</v>
      </c>
      <c r="C6302" t="s">
        <v>2010</v>
      </c>
      <c r="D6302">
        <v>2.35E-2</v>
      </c>
      <c r="E6302">
        <v>2.35E-2</v>
      </c>
      <c r="F6302">
        <v>8.8999999999999999E-3</v>
      </c>
      <c r="G6302">
        <v>2.12E-2</v>
      </c>
      <c r="H6302">
        <v>8.8999999999999999E-3</v>
      </c>
      <c r="I6302">
        <v>8.6E-3</v>
      </c>
      <c r="J6302">
        <v>2.35E-2</v>
      </c>
      <c r="K6302">
        <v>8.8999999999999999E-3</v>
      </c>
      <c r="L6302">
        <v>8.6E-3</v>
      </c>
    </row>
    <row r="6303" spans="1:12" x14ac:dyDescent="0.45">
      <c r="A6303" t="s">
        <v>2044</v>
      </c>
      <c r="B6303">
        <v>2022</v>
      </c>
      <c r="C6303" t="s">
        <v>2005</v>
      </c>
      <c r="D6303">
        <v>0.4914</v>
      </c>
      <c r="E6303">
        <v>0.47610000000000002</v>
      </c>
      <c r="F6303">
        <v>0.44679999999999997</v>
      </c>
      <c r="G6303">
        <v>0.4657</v>
      </c>
      <c r="H6303">
        <v>0.43640000000000001</v>
      </c>
      <c r="I6303">
        <v>0.4274</v>
      </c>
      <c r="J6303">
        <v>0.48359999999999997</v>
      </c>
      <c r="K6303">
        <v>0.42959999999999998</v>
      </c>
      <c r="L6303">
        <v>0.41099999999999998</v>
      </c>
    </row>
    <row r="6304" spans="1:12" x14ac:dyDescent="0.45">
      <c r="A6304" t="s">
        <v>2044</v>
      </c>
      <c r="B6304">
        <v>2022</v>
      </c>
      <c r="C6304" t="s">
        <v>2009</v>
      </c>
      <c r="D6304">
        <v>0.20039999999999999</v>
      </c>
      <c r="E6304">
        <v>0.20039999999999999</v>
      </c>
      <c r="F6304">
        <v>0.20039999999999999</v>
      </c>
      <c r="G6304">
        <v>0.19170000000000001</v>
      </c>
      <c r="H6304">
        <v>0.20039999999999999</v>
      </c>
      <c r="I6304">
        <v>0.19170000000000001</v>
      </c>
      <c r="J6304">
        <v>0.20039999999999999</v>
      </c>
      <c r="K6304">
        <v>0.20039999999999999</v>
      </c>
      <c r="L6304">
        <v>0.19170000000000001</v>
      </c>
    </row>
    <row r="6305" spans="1:12" x14ac:dyDescent="0.45">
      <c r="A6305" t="s">
        <v>2044</v>
      </c>
      <c r="B6305">
        <v>2022</v>
      </c>
      <c r="C6305" t="s">
        <v>2008</v>
      </c>
      <c r="D6305">
        <v>0.13930000000000001</v>
      </c>
      <c r="E6305">
        <v>0.1239</v>
      </c>
      <c r="F6305">
        <v>0.1226</v>
      </c>
      <c r="G6305">
        <v>0.13120000000000001</v>
      </c>
      <c r="H6305">
        <v>0.11219999999999999</v>
      </c>
      <c r="I6305">
        <v>0.1171</v>
      </c>
      <c r="J6305">
        <v>0.13139999999999999</v>
      </c>
      <c r="K6305">
        <v>0.10539999999999999</v>
      </c>
      <c r="L6305">
        <v>0.10059999999999999</v>
      </c>
    </row>
    <row r="6306" spans="1:12" x14ac:dyDescent="0.45">
      <c r="A6306" t="s">
        <v>2044</v>
      </c>
      <c r="B6306">
        <v>2022</v>
      </c>
      <c r="C6306" t="s">
        <v>2007</v>
      </c>
      <c r="D6306">
        <v>1.3100000000000001E-2</v>
      </c>
      <c r="E6306">
        <v>1.3100000000000001E-2</v>
      </c>
      <c r="F6306">
        <v>8.3999999999999995E-3</v>
      </c>
      <c r="G6306">
        <v>1.2800000000000001E-2</v>
      </c>
      <c r="H6306">
        <v>8.3999999999999995E-3</v>
      </c>
      <c r="I6306">
        <v>8.3999999999999995E-3</v>
      </c>
      <c r="J6306">
        <v>1.3100000000000001E-2</v>
      </c>
      <c r="K6306">
        <v>8.3999999999999995E-3</v>
      </c>
      <c r="L6306">
        <v>8.3999999999999995E-3</v>
      </c>
    </row>
    <row r="6307" spans="1:12" x14ac:dyDescent="0.45">
      <c r="A6307" t="s">
        <v>2044</v>
      </c>
      <c r="B6307">
        <v>2022</v>
      </c>
      <c r="C6307" t="s">
        <v>2011</v>
      </c>
      <c r="D6307">
        <v>4.5999999999999999E-3</v>
      </c>
      <c r="E6307">
        <v>4.5999999999999999E-3</v>
      </c>
      <c r="F6307">
        <v>4.5999999999999999E-3</v>
      </c>
      <c r="G6307">
        <v>4.1000000000000003E-3</v>
      </c>
      <c r="H6307">
        <v>4.5999999999999999E-3</v>
      </c>
      <c r="I6307">
        <v>4.1000000000000003E-3</v>
      </c>
      <c r="J6307">
        <v>4.5999999999999999E-3</v>
      </c>
      <c r="K6307">
        <v>4.5999999999999999E-3</v>
      </c>
      <c r="L6307">
        <v>4.1000000000000003E-3</v>
      </c>
    </row>
    <row r="6308" spans="1:12" x14ac:dyDescent="0.45">
      <c r="A6308" t="s">
        <v>2044</v>
      </c>
      <c r="B6308">
        <v>2022</v>
      </c>
      <c r="C6308" t="s">
        <v>2006</v>
      </c>
      <c r="D6308">
        <v>0.1106</v>
      </c>
      <c r="E6308">
        <v>0.1106</v>
      </c>
      <c r="F6308">
        <v>0.10199999999999999</v>
      </c>
      <c r="G6308">
        <v>0.1047</v>
      </c>
      <c r="H6308">
        <v>0.10199999999999999</v>
      </c>
      <c r="I6308">
        <v>9.7600000000000006E-2</v>
      </c>
      <c r="J6308">
        <v>0.1106</v>
      </c>
      <c r="K6308">
        <v>0.10199999999999999</v>
      </c>
      <c r="L6308">
        <v>9.7600000000000006E-2</v>
      </c>
    </row>
    <row r="6309" spans="1:12" x14ac:dyDescent="0.45">
      <c r="A6309" t="s">
        <v>2045</v>
      </c>
      <c r="B6309">
        <v>2022</v>
      </c>
      <c r="C6309" t="s">
        <v>2006</v>
      </c>
      <c r="D6309">
        <v>1.6646000000000001</v>
      </c>
      <c r="E6309">
        <v>1.6646000000000001</v>
      </c>
      <c r="F6309">
        <v>1.5450999999999999</v>
      </c>
      <c r="G6309">
        <v>1.5743</v>
      </c>
      <c r="H6309">
        <v>1.5450999999999999</v>
      </c>
      <c r="I6309">
        <v>1.4745999999999999</v>
      </c>
      <c r="J6309">
        <v>1.6646000000000001</v>
      </c>
      <c r="K6309">
        <v>1.5450999999999999</v>
      </c>
      <c r="L6309">
        <v>1.4745999999999999</v>
      </c>
    </row>
    <row r="6310" spans="1:12" x14ac:dyDescent="0.45">
      <c r="A6310" t="s">
        <v>2045</v>
      </c>
      <c r="B6310">
        <v>2022</v>
      </c>
      <c r="C6310" t="s">
        <v>2008</v>
      </c>
      <c r="D6310">
        <v>2.5847000000000002</v>
      </c>
      <c r="E6310">
        <v>2.2989999999999999</v>
      </c>
      <c r="F6310">
        <v>2.2757999999999998</v>
      </c>
      <c r="G6310">
        <v>2.4348000000000001</v>
      </c>
      <c r="H6310">
        <v>2.0823</v>
      </c>
      <c r="I6310">
        <v>2.1728000000000001</v>
      </c>
      <c r="J6310">
        <v>2.4382999999999999</v>
      </c>
      <c r="K6310">
        <v>1.9552</v>
      </c>
      <c r="L6310">
        <v>1.8672</v>
      </c>
    </row>
    <row r="6311" spans="1:12" x14ac:dyDescent="0.45">
      <c r="A6311" t="s">
        <v>2045</v>
      </c>
      <c r="B6311">
        <v>2022</v>
      </c>
      <c r="C6311" t="s">
        <v>2010</v>
      </c>
      <c r="D6311">
        <v>0.43669999999999998</v>
      </c>
      <c r="E6311">
        <v>0.43669999999999998</v>
      </c>
      <c r="F6311">
        <v>0.16489999999999999</v>
      </c>
      <c r="G6311">
        <v>0.39300000000000002</v>
      </c>
      <c r="H6311">
        <v>0.16489999999999999</v>
      </c>
      <c r="I6311">
        <v>0.1605</v>
      </c>
      <c r="J6311">
        <v>0.43669999999999998</v>
      </c>
      <c r="K6311">
        <v>0.16489999999999999</v>
      </c>
      <c r="L6311">
        <v>0.1605</v>
      </c>
    </row>
    <row r="6312" spans="1:12" x14ac:dyDescent="0.45">
      <c r="A6312" t="s">
        <v>2045</v>
      </c>
      <c r="B6312">
        <v>2022</v>
      </c>
      <c r="C6312" t="s">
        <v>2011</v>
      </c>
      <c r="D6312">
        <v>8.48E-2</v>
      </c>
      <c r="E6312">
        <v>8.48E-2</v>
      </c>
      <c r="F6312">
        <v>8.48E-2</v>
      </c>
      <c r="G6312">
        <v>7.6300000000000007E-2</v>
      </c>
      <c r="H6312">
        <v>8.48E-2</v>
      </c>
      <c r="I6312">
        <v>7.6300000000000007E-2</v>
      </c>
      <c r="J6312">
        <v>8.48E-2</v>
      </c>
      <c r="K6312">
        <v>8.48E-2</v>
      </c>
      <c r="L6312">
        <v>7.6300000000000007E-2</v>
      </c>
    </row>
    <row r="6313" spans="1:12" x14ac:dyDescent="0.45">
      <c r="A6313" t="s">
        <v>2045</v>
      </c>
      <c r="B6313">
        <v>2022</v>
      </c>
      <c r="C6313" t="s">
        <v>2005</v>
      </c>
      <c r="D6313">
        <v>8.1217000000000006</v>
      </c>
      <c r="E6313">
        <v>7.8360000000000003</v>
      </c>
      <c r="F6313">
        <v>7.3334999999999999</v>
      </c>
      <c r="G6313">
        <v>7.6855000000000002</v>
      </c>
      <c r="H6313">
        <v>7.1398999999999999</v>
      </c>
      <c r="I6313">
        <v>7.0094000000000003</v>
      </c>
      <c r="J6313">
        <v>7.9753999999999996</v>
      </c>
      <c r="K6313">
        <v>7.0128000000000004</v>
      </c>
      <c r="L6313">
        <v>6.7038000000000002</v>
      </c>
    </row>
    <row r="6314" spans="1:12" x14ac:dyDescent="0.45">
      <c r="A6314" t="s">
        <v>2045</v>
      </c>
      <c r="B6314">
        <v>2022</v>
      </c>
      <c r="C6314" t="s">
        <v>2009</v>
      </c>
      <c r="D6314">
        <v>3.1078999999999999</v>
      </c>
      <c r="E6314">
        <v>3.1078999999999999</v>
      </c>
      <c r="F6314">
        <v>3.1078999999999999</v>
      </c>
      <c r="G6314">
        <v>2.9702999999999999</v>
      </c>
      <c r="H6314">
        <v>3.1078999999999999</v>
      </c>
      <c r="I6314">
        <v>2.9702999999999999</v>
      </c>
      <c r="J6314">
        <v>3.1078999999999999</v>
      </c>
      <c r="K6314">
        <v>3.1078999999999999</v>
      </c>
      <c r="L6314">
        <v>2.9702999999999999</v>
      </c>
    </row>
    <row r="6315" spans="1:12" x14ac:dyDescent="0.45">
      <c r="A6315" t="s">
        <v>2045</v>
      </c>
      <c r="B6315">
        <v>2022</v>
      </c>
      <c r="C6315" t="s">
        <v>2007</v>
      </c>
      <c r="D6315">
        <v>0.24310000000000001</v>
      </c>
      <c r="E6315">
        <v>0.24310000000000001</v>
      </c>
      <c r="F6315">
        <v>0.155</v>
      </c>
      <c r="G6315">
        <v>0.2369</v>
      </c>
      <c r="H6315">
        <v>0.155</v>
      </c>
      <c r="I6315">
        <v>0.155</v>
      </c>
      <c r="J6315">
        <v>0.24310000000000001</v>
      </c>
      <c r="K6315">
        <v>0.155</v>
      </c>
      <c r="L6315">
        <v>0.155</v>
      </c>
    </row>
    <row r="6316" spans="1:12" x14ac:dyDescent="0.45">
      <c r="A6316" t="s">
        <v>2046</v>
      </c>
      <c r="B6316">
        <v>2022</v>
      </c>
      <c r="C6316" t="s">
        <v>2008</v>
      </c>
      <c r="D6316">
        <v>0.83709999999999996</v>
      </c>
      <c r="E6316">
        <v>0.74460000000000004</v>
      </c>
      <c r="F6316">
        <v>0.73709999999999998</v>
      </c>
      <c r="G6316">
        <v>0.78859999999999997</v>
      </c>
      <c r="H6316">
        <v>0.6744</v>
      </c>
      <c r="I6316">
        <v>0.70369999999999999</v>
      </c>
      <c r="J6316">
        <v>0.78969999999999996</v>
      </c>
      <c r="K6316">
        <v>0.63329999999999997</v>
      </c>
      <c r="L6316">
        <v>0.6048</v>
      </c>
    </row>
    <row r="6317" spans="1:12" x14ac:dyDescent="0.45">
      <c r="A6317" t="s">
        <v>2046</v>
      </c>
      <c r="B6317">
        <v>2022</v>
      </c>
      <c r="C6317" t="s">
        <v>2007</v>
      </c>
      <c r="D6317">
        <v>7.8700000000000006E-2</v>
      </c>
      <c r="E6317">
        <v>7.8700000000000006E-2</v>
      </c>
      <c r="F6317">
        <v>5.0200000000000002E-2</v>
      </c>
      <c r="G6317">
        <v>7.6700000000000004E-2</v>
      </c>
      <c r="H6317">
        <v>5.0200000000000002E-2</v>
      </c>
      <c r="I6317">
        <v>5.0200000000000002E-2</v>
      </c>
      <c r="J6317">
        <v>7.8700000000000006E-2</v>
      </c>
      <c r="K6317">
        <v>5.0200000000000002E-2</v>
      </c>
      <c r="L6317">
        <v>5.0200000000000002E-2</v>
      </c>
    </row>
    <row r="6318" spans="1:12" x14ac:dyDescent="0.45">
      <c r="A6318" t="s">
        <v>2046</v>
      </c>
      <c r="B6318">
        <v>2022</v>
      </c>
      <c r="C6318" t="s">
        <v>2011</v>
      </c>
      <c r="D6318">
        <v>2.75E-2</v>
      </c>
      <c r="E6318">
        <v>2.75E-2</v>
      </c>
      <c r="F6318">
        <v>2.75E-2</v>
      </c>
      <c r="G6318">
        <v>2.47E-2</v>
      </c>
      <c r="H6318">
        <v>2.75E-2</v>
      </c>
      <c r="I6318">
        <v>2.47E-2</v>
      </c>
      <c r="J6318">
        <v>2.75E-2</v>
      </c>
      <c r="K6318">
        <v>2.75E-2</v>
      </c>
      <c r="L6318">
        <v>2.47E-2</v>
      </c>
    </row>
    <row r="6319" spans="1:12" x14ac:dyDescent="0.45">
      <c r="A6319" t="s">
        <v>2046</v>
      </c>
      <c r="B6319">
        <v>2022</v>
      </c>
      <c r="C6319" t="s">
        <v>2005</v>
      </c>
      <c r="D6319">
        <v>2.7490999999999999</v>
      </c>
      <c r="E6319">
        <v>2.6566000000000001</v>
      </c>
      <c r="F6319">
        <v>2.4874999999999998</v>
      </c>
      <c r="G6319">
        <v>2.6032000000000002</v>
      </c>
      <c r="H6319">
        <v>2.4247999999999998</v>
      </c>
      <c r="I6319">
        <v>2.3788999999999998</v>
      </c>
      <c r="J6319">
        <v>2.7017000000000002</v>
      </c>
      <c r="K6319">
        <v>2.3835999999999999</v>
      </c>
      <c r="L6319">
        <v>2.2799</v>
      </c>
    </row>
    <row r="6320" spans="1:12" x14ac:dyDescent="0.45">
      <c r="A6320" t="s">
        <v>2046</v>
      </c>
      <c r="B6320">
        <v>2022</v>
      </c>
      <c r="C6320" t="s">
        <v>2009</v>
      </c>
      <c r="D6320">
        <v>1.0630999999999999</v>
      </c>
      <c r="E6320">
        <v>1.0630999999999999</v>
      </c>
      <c r="F6320">
        <v>1.0630999999999999</v>
      </c>
      <c r="G6320">
        <v>1.0167999999999999</v>
      </c>
      <c r="H6320">
        <v>1.0630999999999999</v>
      </c>
      <c r="I6320">
        <v>1.0167999999999999</v>
      </c>
      <c r="J6320">
        <v>1.0630999999999999</v>
      </c>
      <c r="K6320">
        <v>1.0630999999999999</v>
      </c>
      <c r="L6320">
        <v>1.0167999999999999</v>
      </c>
    </row>
    <row r="6321" spans="1:12" x14ac:dyDescent="0.45">
      <c r="A6321" t="s">
        <v>2046</v>
      </c>
      <c r="B6321">
        <v>2022</v>
      </c>
      <c r="C6321" t="s">
        <v>2006</v>
      </c>
      <c r="D6321">
        <v>0.60129999999999995</v>
      </c>
      <c r="E6321">
        <v>0.60129999999999995</v>
      </c>
      <c r="F6321">
        <v>0.55630000000000002</v>
      </c>
      <c r="G6321">
        <v>0.56910000000000005</v>
      </c>
      <c r="H6321">
        <v>0.55630000000000002</v>
      </c>
      <c r="I6321">
        <v>0.53149999999999997</v>
      </c>
      <c r="J6321">
        <v>0.60129999999999995</v>
      </c>
      <c r="K6321">
        <v>0.55630000000000002</v>
      </c>
      <c r="L6321">
        <v>0.53149999999999997</v>
      </c>
    </row>
    <row r="6322" spans="1:12" x14ac:dyDescent="0.45">
      <c r="A6322" t="s">
        <v>2046</v>
      </c>
      <c r="B6322">
        <v>2022</v>
      </c>
      <c r="C6322" t="s">
        <v>2010</v>
      </c>
      <c r="D6322">
        <v>0.1414</v>
      </c>
      <c r="E6322">
        <v>0.1414</v>
      </c>
      <c r="F6322">
        <v>5.3400000000000003E-2</v>
      </c>
      <c r="G6322">
        <v>0.1273</v>
      </c>
      <c r="H6322">
        <v>5.3400000000000003E-2</v>
      </c>
      <c r="I6322">
        <v>5.1999999999999998E-2</v>
      </c>
      <c r="J6322">
        <v>0.1414</v>
      </c>
      <c r="K6322">
        <v>5.3400000000000003E-2</v>
      </c>
      <c r="L6322">
        <v>5.1999999999999998E-2</v>
      </c>
    </row>
    <row r="6323" spans="1:12" x14ac:dyDescent="0.45">
      <c r="A6323" t="s">
        <v>2047</v>
      </c>
      <c r="B6323">
        <v>2022</v>
      </c>
      <c r="C6323" t="s">
        <v>2007</v>
      </c>
      <c r="D6323">
        <v>9.1200000000000003E-2</v>
      </c>
      <c r="E6323">
        <v>9.1200000000000003E-2</v>
      </c>
      <c r="F6323">
        <v>5.8200000000000002E-2</v>
      </c>
      <c r="G6323">
        <v>8.8900000000000007E-2</v>
      </c>
      <c r="H6323">
        <v>5.8200000000000002E-2</v>
      </c>
      <c r="I6323">
        <v>5.8200000000000002E-2</v>
      </c>
      <c r="J6323">
        <v>9.1200000000000003E-2</v>
      </c>
      <c r="K6323">
        <v>5.8200000000000002E-2</v>
      </c>
      <c r="L6323">
        <v>5.8200000000000002E-2</v>
      </c>
    </row>
    <row r="6324" spans="1:12" x14ac:dyDescent="0.45">
      <c r="A6324" t="s">
        <v>2047</v>
      </c>
      <c r="B6324">
        <v>2022</v>
      </c>
      <c r="C6324" t="s">
        <v>2010</v>
      </c>
      <c r="D6324">
        <v>0.16389999999999999</v>
      </c>
      <c r="E6324">
        <v>0.16389999999999999</v>
      </c>
      <c r="F6324">
        <v>6.1899999999999997E-2</v>
      </c>
      <c r="G6324">
        <v>0.14749999999999999</v>
      </c>
      <c r="H6324">
        <v>6.1899999999999997E-2</v>
      </c>
      <c r="I6324">
        <v>6.0199999999999997E-2</v>
      </c>
      <c r="J6324">
        <v>0.16389999999999999</v>
      </c>
      <c r="K6324">
        <v>6.1899999999999997E-2</v>
      </c>
      <c r="L6324">
        <v>6.0199999999999997E-2</v>
      </c>
    </row>
    <row r="6325" spans="1:12" x14ac:dyDescent="0.45">
      <c r="A6325" t="s">
        <v>2047</v>
      </c>
      <c r="B6325">
        <v>2022</v>
      </c>
      <c r="C6325" t="s">
        <v>2011</v>
      </c>
      <c r="D6325">
        <v>3.1800000000000002E-2</v>
      </c>
      <c r="E6325">
        <v>3.1800000000000002E-2</v>
      </c>
      <c r="F6325">
        <v>3.1800000000000002E-2</v>
      </c>
      <c r="G6325">
        <v>2.86E-2</v>
      </c>
      <c r="H6325">
        <v>3.1800000000000002E-2</v>
      </c>
      <c r="I6325">
        <v>2.86E-2</v>
      </c>
      <c r="J6325">
        <v>3.1800000000000002E-2</v>
      </c>
      <c r="K6325">
        <v>3.1800000000000002E-2</v>
      </c>
      <c r="L6325">
        <v>2.86E-2</v>
      </c>
    </row>
    <row r="6326" spans="1:12" x14ac:dyDescent="0.45">
      <c r="A6326" t="s">
        <v>2047</v>
      </c>
      <c r="B6326">
        <v>2022</v>
      </c>
      <c r="C6326" t="s">
        <v>2008</v>
      </c>
      <c r="D6326">
        <v>0.97019999999999995</v>
      </c>
      <c r="E6326">
        <v>0.86299999999999999</v>
      </c>
      <c r="F6326">
        <v>0.85429999999999995</v>
      </c>
      <c r="G6326">
        <v>0.91390000000000005</v>
      </c>
      <c r="H6326">
        <v>0.78159999999999996</v>
      </c>
      <c r="I6326">
        <v>0.81559999999999999</v>
      </c>
      <c r="J6326">
        <v>0.9153</v>
      </c>
      <c r="K6326">
        <v>0.7339</v>
      </c>
      <c r="L6326">
        <v>0.70089999999999997</v>
      </c>
    </row>
    <row r="6327" spans="1:12" x14ac:dyDescent="0.45">
      <c r="A6327" t="s">
        <v>2047</v>
      </c>
      <c r="B6327">
        <v>2022</v>
      </c>
      <c r="C6327" t="s">
        <v>2006</v>
      </c>
      <c r="D6327">
        <v>0.49109999999999998</v>
      </c>
      <c r="E6327">
        <v>0.49109999999999998</v>
      </c>
      <c r="F6327">
        <v>0.46</v>
      </c>
      <c r="G6327">
        <v>0.46360000000000001</v>
      </c>
      <c r="H6327">
        <v>0.46</v>
      </c>
      <c r="I6327">
        <v>0.43759999999999999</v>
      </c>
      <c r="J6327">
        <v>0.49109999999999998</v>
      </c>
      <c r="K6327">
        <v>0.46</v>
      </c>
      <c r="L6327">
        <v>0.43759999999999999</v>
      </c>
    </row>
    <row r="6328" spans="1:12" x14ac:dyDescent="0.45">
      <c r="A6328" t="s">
        <v>2047</v>
      </c>
      <c r="B6328">
        <v>2022</v>
      </c>
      <c r="C6328" t="s">
        <v>2005</v>
      </c>
      <c r="D6328">
        <v>2.7907000000000002</v>
      </c>
      <c r="E6328">
        <v>2.6835</v>
      </c>
      <c r="F6328">
        <v>2.5085000000000002</v>
      </c>
      <c r="G6328">
        <v>2.6389</v>
      </c>
      <c r="H6328">
        <v>2.4359000000000002</v>
      </c>
      <c r="I6328">
        <v>2.3965000000000001</v>
      </c>
      <c r="J6328">
        <v>2.7357999999999998</v>
      </c>
      <c r="K6328">
        <v>2.3881000000000001</v>
      </c>
      <c r="L6328">
        <v>2.2818999999999998</v>
      </c>
    </row>
    <row r="6329" spans="1:12" x14ac:dyDescent="0.45">
      <c r="A6329" t="s">
        <v>2047</v>
      </c>
      <c r="B6329">
        <v>2022</v>
      </c>
      <c r="C6329" t="s">
        <v>2009</v>
      </c>
      <c r="D6329">
        <v>1.0424</v>
      </c>
      <c r="E6329">
        <v>1.0424</v>
      </c>
      <c r="F6329">
        <v>1.0424</v>
      </c>
      <c r="G6329">
        <v>0.99629999999999996</v>
      </c>
      <c r="H6329">
        <v>1.0424</v>
      </c>
      <c r="I6329">
        <v>0.99629999999999996</v>
      </c>
      <c r="J6329">
        <v>1.0424</v>
      </c>
      <c r="K6329">
        <v>1.0424</v>
      </c>
      <c r="L6329">
        <v>0.99629999999999996</v>
      </c>
    </row>
    <row r="6330" spans="1:12" x14ac:dyDescent="0.45">
      <c r="A6330" t="s">
        <v>2048</v>
      </c>
      <c r="B6330">
        <v>2022</v>
      </c>
      <c r="C6330" t="s">
        <v>2005</v>
      </c>
      <c r="D6330">
        <v>7.9997999999999996</v>
      </c>
      <c r="E6330">
        <v>7.6855000000000002</v>
      </c>
      <c r="F6330">
        <v>7.1688000000000001</v>
      </c>
      <c r="G6330">
        <v>7.5678999999999998</v>
      </c>
      <c r="H6330">
        <v>6.9558</v>
      </c>
      <c r="I6330">
        <v>6.8540999999999999</v>
      </c>
      <c r="J6330">
        <v>7.8388</v>
      </c>
      <c r="K6330">
        <v>6.8159000000000001</v>
      </c>
      <c r="L6330">
        <v>6.5179</v>
      </c>
    </row>
    <row r="6331" spans="1:12" x14ac:dyDescent="0.45">
      <c r="A6331" t="s">
        <v>2048</v>
      </c>
      <c r="B6331">
        <v>2022</v>
      </c>
      <c r="C6331" t="s">
        <v>2010</v>
      </c>
      <c r="D6331">
        <v>0.48049999999999998</v>
      </c>
      <c r="E6331">
        <v>0.48049999999999998</v>
      </c>
      <c r="F6331">
        <v>0.18140000000000001</v>
      </c>
      <c r="G6331">
        <v>0.43240000000000001</v>
      </c>
      <c r="H6331">
        <v>0.18140000000000001</v>
      </c>
      <c r="I6331">
        <v>0.17660000000000001</v>
      </c>
      <c r="J6331">
        <v>0.48049999999999998</v>
      </c>
      <c r="K6331">
        <v>0.18140000000000001</v>
      </c>
      <c r="L6331">
        <v>0.17660000000000001</v>
      </c>
    </row>
    <row r="6332" spans="1:12" x14ac:dyDescent="0.45">
      <c r="A6332" t="s">
        <v>2048</v>
      </c>
      <c r="B6332">
        <v>2022</v>
      </c>
      <c r="C6332" t="s">
        <v>2011</v>
      </c>
      <c r="D6332">
        <v>9.3299999999999994E-2</v>
      </c>
      <c r="E6332">
        <v>9.3299999999999994E-2</v>
      </c>
      <c r="F6332">
        <v>9.3299999999999994E-2</v>
      </c>
      <c r="G6332">
        <v>8.4000000000000005E-2</v>
      </c>
      <c r="H6332">
        <v>9.3299999999999994E-2</v>
      </c>
      <c r="I6332">
        <v>8.4000000000000005E-2</v>
      </c>
      <c r="J6332">
        <v>9.3299999999999994E-2</v>
      </c>
      <c r="K6332">
        <v>9.3299999999999994E-2</v>
      </c>
      <c r="L6332">
        <v>8.4000000000000005E-2</v>
      </c>
    </row>
    <row r="6333" spans="1:12" x14ac:dyDescent="0.45">
      <c r="A6333" t="s">
        <v>2048</v>
      </c>
      <c r="B6333">
        <v>2022</v>
      </c>
      <c r="C6333" t="s">
        <v>2006</v>
      </c>
      <c r="D6333">
        <v>1.4774</v>
      </c>
      <c r="E6333">
        <v>1.4774</v>
      </c>
      <c r="F6333">
        <v>1.3822000000000001</v>
      </c>
      <c r="G6333">
        <v>1.395</v>
      </c>
      <c r="H6333">
        <v>1.3822000000000001</v>
      </c>
      <c r="I6333">
        <v>1.3154999999999999</v>
      </c>
      <c r="J6333">
        <v>1.4774</v>
      </c>
      <c r="K6333">
        <v>1.3822000000000001</v>
      </c>
      <c r="L6333">
        <v>1.3154999999999999</v>
      </c>
    </row>
    <row r="6334" spans="1:12" x14ac:dyDescent="0.45">
      <c r="A6334" t="s">
        <v>2048</v>
      </c>
      <c r="B6334">
        <v>2022</v>
      </c>
      <c r="C6334" t="s">
        <v>2008</v>
      </c>
      <c r="D6334">
        <v>2.8439000000000001</v>
      </c>
      <c r="E6334">
        <v>2.5295999999999998</v>
      </c>
      <c r="F6334">
        <v>2.5042</v>
      </c>
      <c r="G6334">
        <v>2.6789999999999998</v>
      </c>
      <c r="H6334">
        <v>2.2911999999999999</v>
      </c>
      <c r="I6334">
        <v>2.3906999999999998</v>
      </c>
      <c r="J6334">
        <v>2.6829000000000001</v>
      </c>
      <c r="K6334">
        <v>2.1513</v>
      </c>
      <c r="L6334">
        <v>2.0545</v>
      </c>
    </row>
    <row r="6335" spans="1:12" x14ac:dyDescent="0.45">
      <c r="A6335" t="s">
        <v>2048</v>
      </c>
      <c r="B6335">
        <v>2022</v>
      </c>
      <c r="C6335" t="s">
        <v>2009</v>
      </c>
      <c r="D6335">
        <v>2.8372000000000002</v>
      </c>
      <c r="E6335">
        <v>2.8372000000000002</v>
      </c>
      <c r="F6335">
        <v>2.8372000000000002</v>
      </c>
      <c r="G6335">
        <v>2.7168000000000001</v>
      </c>
      <c r="H6335">
        <v>2.8372000000000002</v>
      </c>
      <c r="I6335">
        <v>2.7168000000000001</v>
      </c>
      <c r="J6335">
        <v>2.8372000000000002</v>
      </c>
      <c r="K6335">
        <v>2.8372000000000002</v>
      </c>
      <c r="L6335">
        <v>2.7168000000000001</v>
      </c>
    </row>
    <row r="6336" spans="1:12" x14ac:dyDescent="0.45">
      <c r="A6336" t="s">
        <v>2048</v>
      </c>
      <c r="B6336">
        <v>2022</v>
      </c>
      <c r="C6336" t="s">
        <v>2007</v>
      </c>
      <c r="D6336">
        <v>0.26740000000000003</v>
      </c>
      <c r="E6336">
        <v>0.26740000000000003</v>
      </c>
      <c r="F6336">
        <v>0.17050000000000001</v>
      </c>
      <c r="G6336">
        <v>0.26069999999999999</v>
      </c>
      <c r="H6336">
        <v>0.17050000000000001</v>
      </c>
      <c r="I6336">
        <v>0.17050000000000001</v>
      </c>
      <c r="J6336">
        <v>0.26740000000000003</v>
      </c>
      <c r="K6336">
        <v>0.17050000000000001</v>
      </c>
      <c r="L6336">
        <v>0.17050000000000001</v>
      </c>
    </row>
    <row r="6337" spans="1:12" x14ac:dyDescent="0.45">
      <c r="A6337" t="s">
        <v>2049</v>
      </c>
      <c r="B6337">
        <v>2022</v>
      </c>
      <c r="C6337" t="s">
        <v>2007</v>
      </c>
      <c r="D6337">
        <v>2.4199999999999999E-2</v>
      </c>
      <c r="E6337">
        <v>2.4199999999999999E-2</v>
      </c>
      <c r="F6337">
        <v>1.54E-2</v>
      </c>
      <c r="G6337">
        <v>2.3599999999999999E-2</v>
      </c>
      <c r="H6337">
        <v>1.54E-2</v>
      </c>
      <c r="I6337">
        <v>1.54E-2</v>
      </c>
      <c r="J6337">
        <v>2.4199999999999999E-2</v>
      </c>
      <c r="K6337">
        <v>1.54E-2</v>
      </c>
      <c r="L6337">
        <v>1.54E-2</v>
      </c>
    </row>
    <row r="6338" spans="1:12" x14ac:dyDescent="0.45">
      <c r="A6338" t="s">
        <v>2049</v>
      </c>
      <c r="B6338">
        <v>2022</v>
      </c>
      <c r="C6338" t="s">
        <v>2006</v>
      </c>
      <c r="D6338">
        <v>0.1268</v>
      </c>
      <c r="E6338">
        <v>0.1268</v>
      </c>
      <c r="F6338">
        <v>0.11890000000000001</v>
      </c>
      <c r="G6338">
        <v>0.1197</v>
      </c>
      <c r="H6338">
        <v>0.11890000000000001</v>
      </c>
      <c r="I6338">
        <v>0.11310000000000001</v>
      </c>
      <c r="J6338">
        <v>0.1268</v>
      </c>
      <c r="K6338">
        <v>0.11890000000000001</v>
      </c>
      <c r="L6338">
        <v>0.11310000000000001</v>
      </c>
    </row>
    <row r="6339" spans="1:12" x14ac:dyDescent="0.45">
      <c r="A6339" t="s">
        <v>2049</v>
      </c>
      <c r="B6339">
        <v>2022</v>
      </c>
      <c r="C6339" t="s">
        <v>2009</v>
      </c>
      <c r="D6339">
        <v>0.24510000000000001</v>
      </c>
      <c r="E6339">
        <v>0.24510000000000001</v>
      </c>
      <c r="F6339">
        <v>0.24510000000000001</v>
      </c>
      <c r="G6339">
        <v>0.2346</v>
      </c>
      <c r="H6339">
        <v>0.24510000000000001</v>
      </c>
      <c r="I6339">
        <v>0.2346</v>
      </c>
      <c r="J6339">
        <v>0.24510000000000001</v>
      </c>
      <c r="K6339">
        <v>0.24510000000000001</v>
      </c>
      <c r="L6339">
        <v>0.2346</v>
      </c>
    </row>
    <row r="6340" spans="1:12" x14ac:dyDescent="0.45">
      <c r="A6340" t="s">
        <v>2049</v>
      </c>
      <c r="B6340">
        <v>2022</v>
      </c>
      <c r="C6340" t="s">
        <v>2011</v>
      </c>
      <c r="D6340">
        <v>8.3999999999999995E-3</v>
      </c>
      <c r="E6340">
        <v>8.3999999999999995E-3</v>
      </c>
      <c r="F6340">
        <v>8.3999999999999995E-3</v>
      </c>
      <c r="G6340">
        <v>7.6E-3</v>
      </c>
      <c r="H6340">
        <v>8.3999999999999995E-3</v>
      </c>
      <c r="I6340">
        <v>7.6E-3</v>
      </c>
      <c r="J6340">
        <v>8.3999999999999995E-3</v>
      </c>
      <c r="K6340">
        <v>8.3999999999999995E-3</v>
      </c>
      <c r="L6340">
        <v>7.6E-3</v>
      </c>
    </row>
    <row r="6341" spans="1:12" x14ac:dyDescent="0.45">
      <c r="A6341" t="s">
        <v>2049</v>
      </c>
      <c r="B6341">
        <v>2022</v>
      </c>
      <c r="C6341" t="s">
        <v>2008</v>
      </c>
      <c r="D6341">
        <v>0.2571</v>
      </c>
      <c r="E6341">
        <v>0.22869999999999999</v>
      </c>
      <c r="F6341">
        <v>0.22639999999999999</v>
      </c>
      <c r="G6341">
        <v>0.2422</v>
      </c>
      <c r="H6341">
        <v>0.20710000000000001</v>
      </c>
      <c r="I6341">
        <v>0.21609999999999999</v>
      </c>
      <c r="J6341">
        <v>0.24249999999999999</v>
      </c>
      <c r="K6341">
        <v>0.19450000000000001</v>
      </c>
      <c r="L6341">
        <v>0.1857</v>
      </c>
    </row>
    <row r="6342" spans="1:12" x14ac:dyDescent="0.45">
      <c r="A6342" t="s">
        <v>2049</v>
      </c>
      <c r="B6342">
        <v>2022</v>
      </c>
      <c r="C6342" t="s">
        <v>2005</v>
      </c>
      <c r="D6342">
        <v>0.70499999999999996</v>
      </c>
      <c r="E6342">
        <v>0.67659999999999998</v>
      </c>
      <c r="F6342">
        <v>0.63060000000000005</v>
      </c>
      <c r="G6342">
        <v>0.66669999999999996</v>
      </c>
      <c r="H6342">
        <v>0.61129999999999995</v>
      </c>
      <c r="I6342">
        <v>0.60270000000000001</v>
      </c>
      <c r="J6342">
        <v>0.6905</v>
      </c>
      <c r="K6342">
        <v>0.59870000000000001</v>
      </c>
      <c r="L6342">
        <v>0.57230000000000003</v>
      </c>
    </row>
    <row r="6343" spans="1:12" x14ac:dyDescent="0.45">
      <c r="A6343" t="s">
        <v>2049</v>
      </c>
      <c r="B6343">
        <v>2022</v>
      </c>
      <c r="C6343" t="s">
        <v>2010</v>
      </c>
      <c r="D6343">
        <v>4.3400000000000001E-2</v>
      </c>
      <c r="E6343">
        <v>4.3400000000000001E-2</v>
      </c>
      <c r="F6343">
        <v>1.6400000000000001E-2</v>
      </c>
      <c r="G6343">
        <v>3.9100000000000003E-2</v>
      </c>
      <c r="H6343">
        <v>1.6400000000000001E-2</v>
      </c>
      <c r="I6343">
        <v>1.6E-2</v>
      </c>
      <c r="J6343">
        <v>4.3400000000000001E-2</v>
      </c>
      <c r="K6343">
        <v>1.6400000000000001E-2</v>
      </c>
      <c r="L6343">
        <v>1.6E-2</v>
      </c>
    </row>
    <row r="6344" spans="1:12" x14ac:dyDescent="0.45">
      <c r="A6344" t="s">
        <v>2050</v>
      </c>
      <c r="B6344">
        <v>2022</v>
      </c>
      <c r="C6344" t="s">
        <v>2007</v>
      </c>
      <c r="D6344">
        <v>0.1022</v>
      </c>
      <c r="E6344">
        <v>0.1022</v>
      </c>
      <c r="F6344">
        <v>6.5100000000000005E-2</v>
      </c>
      <c r="G6344">
        <v>9.9599999999999994E-2</v>
      </c>
      <c r="H6344">
        <v>6.5100000000000005E-2</v>
      </c>
      <c r="I6344">
        <v>6.5100000000000005E-2</v>
      </c>
      <c r="J6344">
        <v>0.1022</v>
      </c>
      <c r="K6344">
        <v>6.5100000000000005E-2</v>
      </c>
      <c r="L6344">
        <v>6.5100000000000005E-2</v>
      </c>
    </row>
    <row r="6345" spans="1:12" x14ac:dyDescent="0.45">
      <c r="A6345" t="s">
        <v>2050</v>
      </c>
      <c r="B6345">
        <v>2022</v>
      </c>
      <c r="C6345" t="s">
        <v>2010</v>
      </c>
      <c r="D6345">
        <v>0.18360000000000001</v>
      </c>
      <c r="E6345">
        <v>0.18360000000000001</v>
      </c>
      <c r="F6345">
        <v>6.93E-2</v>
      </c>
      <c r="G6345">
        <v>0.16520000000000001</v>
      </c>
      <c r="H6345">
        <v>6.93E-2</v>
      </c>
      <c r="I6345">
        <v>6.7500000000000004E-2</v>
      </c>
      <c r="J6345">
        <v>0.18360000000000001</v>
      </c>
      <c r="K6345">
        <v>6.93E-2</v>
      </c>
      <c r="L6345">
        <v>6.7500000000000004E-2</v>
      </c>
    </row>
    <row r="6346" spans="1:12" x14ac:dyDescent="0.45">
      <c r="A6346" t="s">
        <v>2050</v>
      </c>
      <c r="B6346">
        <v>2022</v>
      </c>
      <c r="C6346" t="s">
        <v>2008</v>
      </c>
      <c r="D6346">
        <v>1.0866</v>
      </c>
      <c r="E6346">
        <v>0.96650000000000003</v>
      </c>
      <c r="F6346">
        <v>0.95679999999999998</v>
      </c>
      <c r="G6346">
        <v>1.0236000000000001</v>
      </c>
      <c r="H6346">
        <v>0.87539999999999996</v>
      </c>
      <c r="I6346">
        <v>0.91339999999999999</v>
      </c>
      <c r="J6346">
        <v>1.0250999999999999</v>
      </c>
      <c r="K6346">
        <v>0.82199999999999995</v>
      </c>
      <c r="L6346">
        <v>0.78500000000000003</v>
      </c>
    </row>
    <row r="6347" spans="1:12" x14ac:dyDescent="0.45">
      <c r="A6347" t="s">
        <v>2050</v>
      </c>
      <c r="B6347">
        <v>2022</v>
      </c>
      <c r="C6347" t="s">
        <v>2006</v>
      </c>
      <c r="D6347">
        <v>0.65920000000000001</v>
      </c>
      <c r="E6347">
        <v>0.65920000000000001</v>
      </c>
      <c r="F6347">
        <v>0.61309999999999998</v>
      </c>
      <c r="G6347">
        <v>0.62309999999999999</v>
      </c>
      <c r="H6347">
        <v>0.61309999999999998</v>
      </c>
      <c r="I6347">
        <v>0.5847</v>
      </c>
      <c r="J6347">
        <v>0.65920000000000001</v>
      </c>
      <c r="K6347">
        <v>0.61309999999999998</v>
      </c>
      <c r="L6347">
        <v>0.5847</v>
      </c>
    </row>
    <row r="6348" spans="1:12" x14ac:dyDescent="0.45">
      <c r="A6348" t="s">
        <v>2050</v>
      </c>
      <c r="B6348">
        <v>2022</v>
      </c>
      <c r="C6348" t="s">
        <v>2009</v>
      </c>
      <c r="D6348">
        <v>1.4078999999999999</v>
      </c>
      <c r="E6348">
        <v>1.4078999999999999</v>
      </c>
      <c r="F6348">
        <v>1.4078999999999999</v>
      </c>
      <c r="G6348">
        <v>1.3467</v>
      </c>
      <c r="H6348">
        <v>1.4078999999999999</v>
      </c>
      <c r="I6348">
        <v>1.3467</v>
      </c>
      <c r="J6348">
        <v>1.4078999999999999</v>
      </c>
      <c r="K6348">
        <v>1.4078999999999999</v>
      </c>
      <c r="L6348">
        <v>1.3467</v>
      </c>
    </row>
    <row r="6349" spans="1:12" x14ac:dyDescent="0.45">
      <c r="A6349" t="s">
        <v>2050</v>
      </c>
      <c r="B6349">
        <v>2022</v>
      </c>
      <c r="C6349" t="s">
        <v>2005</v>
      </c>
      <c r="D6349">
        <v>3.4750000000000001</v>
      </c>
      <c r="E6349">
        <v>3.3549000000000002</v>
      </c>
      <c r="F6349">
        <v>3.1478000000000002</v>
      </c>
      <c r="G6349">
        <v>3.2904</v>
      </c>
      <c r="H6349">
        <v>3.0665</v>
      </c>
      <c r="I6349">
        <v>3.0095999999999998</v>
      </c>
      <c r="J6349">
        <v>3.4135</v>
      </c>
      <c r="K6349">
        <v>3.0129999999999999</v>
      </c>
      <c r="L6349">
        <v>2.8811</v>
      </c>
    </row>
    <row r="6350" spans="1:12" x14ac:dyDescent="0.45">
      <c r="A6350" t="s">
        <v>2050</v>
      </c>
      <c r="B6350">
        <v>2022</v>
      </c>
      <c r="C6350" t="s">
        <v>2011</v>
      </c>
      <c r="D6350">
        <v>3.56E-2</v>
      </c>
      <c r="E6350">
        <v>3.56E-2</v>
      </c>
      <c r="F6350">
        <v>3.56E-2</v>
      </c>
      <c r="G6350">
        <v>3.2099999999999997E-2</v>
      </c>
      <c r="H6350">
        <v>3.56E-2</v>
      </c>
      <c r="I6350">
        <v>3.2099999999999997E-2</v>
      </c>
      <c r="J6350">
        <v>3.56E-2</v>
      </c>
      <c r="K6350">
        <v>3.56E-2</v>
      </c>
      <c r="L6350">
        <v>3.2099999999999997E-2</v>
      </c>
    </row>
    <row r="6351" spans="1:12" x14ac:dyDescent="0.45">
      <c r="A6351" t="s">
        <v>2051</v>
      </c>
      <c r="B6351">
        <v>2022</v>
      </c>
      <c r="C6351" t="s">
        <v>2011</v>
      </c>
      <c r="D6351">
        <v>5.7999999999999996E-3</v>
      </c>
      <c r="E6351">
        <v>5.7999999999999996E-3</v>
      </c>
      <c r="F6351">
        <v>5.7999999999999996E-3</v>
      </c>
      <c r="G6351">
        <v>5.3E-3</v>
      </c>
      <c r="H6351">
        <v>5.7999999999999996E-3</v>
      </c>
      <c r="I6351">
        <v>5.3E-3</v>
      </c>
      <c r="J6351">
        <v>5.7999999999999996E-3</v>
      </c>
      <c r="K6351">
        <v>5.7999999999999996E-3</v>
      </c>
      <c r="L6351">
        <v>5.3E-3</v>
      </c>
    </row>
    <row r="6352" spans="1:12" x14ac:dyDescent="0.45">
      <c r="A6352" t="s">
        <v>2051</v>
      </c>
      <c r="B6352">
        <v>2022</v>
      </c>
      <c r="C6352" t="s">
        <v>2009</v>
      </c>
      <c r="D6352">
        <v>0.2273</v>
      </c>
      <c r="E6352">
        <v>0.2273</v>
      </c>
      <c r="F6352">
        <v>0.2273</v>
      </c>
      <c r="G6352">
        <v>0.21729999999999999</v>
      </c>
      <c r="H6352">
        <v>0.2273</v>
      </c>
      <c r="I6352">
        <v>0.21729999999999999</v>
      </c>
      <c r="J6352">
        <v>0.2273</v>
      </c>
      <c r="K6352">
        <v>0.2273</v>
      </c>
      <c r="L6352">
        <v>0.21729999999999999</v>
      </c>
    </row>
    <row r="6353" spans="1:12" x14ac:dyDescent="0.45">
      <c r="A6353" t="s">
        <v>2051</v>
      </c>
      <c r="B6353">
        <v>2022</v>
      </c>
      <c r="C6353" t="s">
        <v>2007</v>
      </c>
      <c r="D6353">
        <v>1.6799999999999999E-2</v>
      </c>
      <c r="E6353">
        <v>1.6799999999999999E-2</v>
      </c>
      <c r="F6353">
        <v>1.0699999999999999E-2</v>
      </c>
      <c r="G6353">
        <v>1.6299999999999999E-2</v>
      </c>
      <c r="H6353">
        <v>1.0699999999999999E-2</v>
      </c>
      <c r="I6353">
        <v>1.0699999999999999E-2</v>
      </c>
      <c r="J6353">
        <v>1.6799999999999999E-2</v>
      </c>
      <c r="K6353">
        <v>1.0699999999999999E-2</v>
      </c>
      <c r="L6353">
        <v>1.0699999999999999E-2</v>
      </c>
    </row>
    <row r="6354" spans="1:12" x14ac:dyDescent="0.45">
      <c r="A6354" t="s">
        <v>2051</v>
      </c>
      <c r="B6354">
        <v>2022</v>
      </c>
      <c r="C6354" t="s">
        <v>2006</v>
      </c>
      <c r="D6354">
        <v>0.11650000000000001</v>
      </c>
      <c r="E6354">
        <v>0.11650000000000001</v>
      </c>
      <c r="F6354">
        <v>0.1081</v>
      </c>
      <c r="G6354">
        <v>0.11020000000000001</v>
      </c>
      <c r="H6354">
        <v>0.1081</v>
      </c>
      <c r="I6354">
        <v>0.1031</v>
      </c>
      <c r="J6354">
        <v>0.11650000000000001</v>
      </c>
      <c r="K6354">
        <v>0.1081</v>
      </c>
      <c r="L6354">
        <v>0.1031</v>
      </c>
    </row>
    <row r="6355" spans="1:12" x14ac:dyDescent="0.45">
      <c r="A6355" t="s">
        <v>2051</v>
      </c>
      <c r="B6355">
        <v>2022</v>
      </c>
      <c r="C6355" t="s">
        <v>2005</v>
      </c>
      <c r="D6355">
        <v>0.57479999999999998</v>
      </c>
      <c r="E6355">
        <v>0.55510000000000004</v>
      </c>
      <c r="F6355">
        <v>0.52029999999999998</v>
      </c>
      <c r="G6355">
        <v>0.54420000000000002</v>
      </c>
      <c r="H6355">
        <v>0.50690000000000002</v>
      </c>
      <c r="I6355">
        <v>0.49740000000000001</v>
      </c>
      <c r="J6355">
        <v>0.56469999999999998</v>
      </c>
      <c r="K6355">
        <v>0.49819999999999998</v>
      </c>
      <c r="L6355">
        <v>0.4763</v>
      </c>
    </row>
    <row r="6356" spans="1:12" x14ac:dyDescent="0.45">
      <c r="A6356" t="s">
        <v>2051</v>
      </c>
      <c r="B6356">
        <v>2022</v>
      </c>
      <c r="C6356" t="s">
        <v>2008</v>
      </c>
      <c r="D6356">
        <v>0.17829999999999999</v>
      </c>
      <c r="E6356">
        <v>0.15859999999999999</v>
      </c>
      <c r="F6356">
        <v>0.157</v>
      </c>
      <c r="G6356">
        <v>0.16789999999999999</v>
      </c>
      <c r="H6356">
        <v>0.14360000000000001</v>
      </c>
      <c r="I6356">
        <v>0.14990000000000001</v>
      </c>
      <c r="J6356">
        <v>0.16819999999999999</v>
      </c>
      <c r="K6356">
        <v>0.13489999999999999</v>
      </c>
      <c r="L6356">
        <v>0.1288</v>
      </c>
    </row>
    <row r="6357" spans="1:12" x14ac:dyDescent="0.45">
      <c r="A6357" t="s">
        <v>2051</v>
      </c>
      <c r="B6357">
        <v>2022</v>
      </c>
      <c r="C6357" t="s">
        <v>2010</v>
      </c>
      <c r="D6357">
        <v>3.0099999999999998E-2</v>
      </c>
      <c r="E6357">
        <v>3.0099999999999998E-2</v>
      </c>
      <c r="F6357">
        <v>1.14E-2</v>
      </c>
      <c r="G6357">
        <v>2.7099999999999999E-2</v>
      </c>
      <c r="H6357">
        <v>1.14E-2</v>
      </c>
      <c r="I6357">
        <v>1.11E-2</v>
      </c>
      <c r="J6357">
        <v>3.0099999999999998E-2</v>
      </c>
      <c r="K6357">
        <v>1.14E-2</v>
      </c>
      <c r="L6357">
        <v>1.11E-2</v>
      </c>
    </row>
    <row r="6358" spans="1:12" x14ac:dyDescent="0.45">
      <c r="A6358" t="s">
        <v>2052</v>
      </c>
      <c r="B6358">
        <v>2022</v>
      </c>
      <c r="C6358" t="s">
        <v>2006</v>
      </c>
      <c r="D6358">
        <v>0.95250000000000001</v>
      </c>
      <c r="E6358">
        <v>0.95250000000000001</v>
      </c>
      <c r="F6358">
        <v>0.88519999999999999</v>
      </c>
      <c r="G6358">
        <v>0.90059999999999996</v>
      </c>
      <c r="H6358">
        <v>0.88519999999999999</v>
      </c>
      <c r="I6358">
        <v>0.84440000000000004</v>
      </c>
      <c r="J6358">
        <v>0.95250000000000001</v>
      </c>
      <c r="K6358">
        <v>0.88519999999999999</v>
      </c>
      <c r="L6358">
        <v>0.84440000000000004</v>
      </c>
    </row>
    <row r="6359" spans="1:12" x14ac:dyDescent="0.45">
      <c r="A6359" t="s">
        <v>2052</v>
      </c>
      <c r="B6359">
        <v>2022</v>
      </c>
      <c r="C6359" t="s">
        <v>2007</v>
      </c>
      <c r="D6359">
        <v>0.14410000000000001</v>
      </c>
      <c r="E6359">
        <v>0.14410000000000001</v>
      </c>
      <c r="F6359">
        <v>9.1899999999999996E-2</v>
      </c>
      <c r="G6359">
        <v>0.1404</v>
      </c>
      <c r="H6359">
        <v>9.1899999999999996E-2</v>
      </c>
      <c r="I6359">
        <v>9.1899999999999996E-2</v>
      </c>
      <c r="J6359">
        <v>0.14410000000000001</v>
      </c>
      <c r="K6359">
        <v>9.1899999999999996E-2</v>
      </c>
      <c r="L6359">
        <v>9.1899999999999996E-2</v>
      </c>
    </row>
    <row r="6360" spans="1:12" x14ac:dyDescent="0.45">
      <c r="A6360" t="s">
        <v>2052</v>
      </c>
      <c r="B6360">
        <v>2022</v>
      </c>
      <c r="C6360" t="s">
        <v>2008</v>
      </c>
      <c r="D6360">
        <v>1.532</v>
      </c>
      <c r="E6360">
        <v>1.3627</v>
      </c>
      <c r="F6360">
        <v>1.349</v>
      </c>
      <c r="G6360">
        <v>1.4432</v>
      </c>
      <c r="H6360">
        <v>1.2342</v>
      </c>
      <c r="I6360">
        <v>1.2879</v>
      </c>
      <c r="J6360">
        <v>1.4453</v>
      </c>
      <c r="K6360">
        <v>1.1589</v>
      </c>
      <c r="L6360">
        <v>1.1068</v>
      </c>
    </row>
    <row r="6361" spans="1:12" x14ac:dyDescent="0.45">
      <c r="A6361" t="s">
        <v>2052</v>
      </c>
      <c r="B6361">
        <v>2022</v>
      </c>
      <c r="C6361" t="s">
        <v>2010</v>
      </c>
      <c r="D6361">
        <v>0.25879999999999997</v>
      </c>
      <c r="E6361">
        <v>0.25879999999999997</v>
      </c>
      <c r="F6361">
        <v>9.7699999999999995E-2</v>
      </c>
      <c r="G6361">
        <v>0.2329</v>
      </c>
      <c r="H6361">
        <v>9.7699999999999995E-2</v>
      </c>
      <c r="I6361">
        <v>9.5100000000000004E-2</v>
      </c>
      <c r="J6361">
        <v>0.25879999999999997</v>
      </c>
      <c r="K6361">
        <v>9.7699999999999995E-2</v>
      </c>
      <c r="L6361">
        <v>9.5100000000000004E-2</v>
      </c>
    </row>
    <row r="6362" spans="1:12" x14ac:dyDescent="0.45">
      <c r="A6362" t="s">
        <v>2052</v>
      </c>
      <c r="B6362">
        <v>2022</v>
      </c>
      <c r="C6362" t="s">
        <v>2009</v>
      </c>
      <c r="D6362">
        <v>1.8877999999999999</v>
      </c>
      <c r="E6362">
        <v>1.8877999999999999</v>
      </c>
      <c r="F6362">
        <v>1.8877999999999999</v>
      </c>
      <c r="G6362">
        <v>1.8052999999999999</v>
      </c>
      <c r="H6362">
        <v>1.8877999999999999</v>
      </c>
      <c r="I6362">
        <v>1.8052999999999999</v>
      </c>
      <c r="J6362">
        <v>1.8877999999999999</v>
      </c>
      <c r="K6362">
        <v>1.8877999999999999</v>
      </c>
      <c r="L6362">
        <v>1.8052999999999999</v>
      </c>
    </row>
    <row r="6363" spans="1:12" x14ac:dyDescent="0.45">
      <c r="A6363" t="s">
        <v>2052</v>
      </c>
      <c r="B6363">
        <v>2022</v>
      </c>
      <c r="C6363" t="s">
        <v>2011</v>
      </c>
      <c r="D6363">
        <v>5.0299999999999997E-2</v>
      </c>
      <c r="E6363">
        <v>5.0299999999999997E-2</v>
      </c>
      <c r="F6363">
        <v>5.0299999999999997E-2</v>
      </c>
      <c r="G6363">
        <v>4.5199999999999997E-2</v>
      </c>
      <c r="H6363">
        <v>5.0299999999999997E-2</v>
      </c>
      <c r="I6363">
        <v>4.5199999999999997E-2</v>
      </c>
      <c r="J6363">
        <v>5.0299999999999997E-2</v>
      </c>
      <c r="K6363">
        <v>5.0299999999999997E-2</v>
      </c>
      <c r="L6363">
        <v>4.5199999999999997E-2</v>
      </c>
    </row>
    <row r="6364" spans="1:12" x14ac:dyDescent="0.45">
      <c r="A6364" t="s">
        <v>2052</v>
      </c>
      <c r="B6364">
        <v>2022</v>
      </c>
      <c r="C6364" t="s">
        <v>2005</v>
      </c>
      <c r="D6364">
        <v>4.8254999999999999</v>
      </c>
      <c r="E6364">
        <v>4.6562000000000001</v>
      </c>
      <c r="F6364">
        <v>4.3617999999999997</v>
      </c>
      <c r="G6364">
        <v>4.5677000000000003</v>
      </c>
      <c r="H6364">
        <v>4.2469999999999999</v>
      </c>
      <c r="I6364">
        <v>4.1698000000000004</v>
      </c>
      <c r="J6364">
        <v>4.7386999999999997</v>
      </c>
      <c r="K6364">
        <v>4.1717000000000004</v>
      </c>
      <c r="L6364">
        <v>3.9887000000000001</v>
      </c>
    </row>
    <row r="6365" spans="1:12" x14ac:dyDescent="0.45">
      <c r="A6365" t="s">
        <v>2053</v>
      </c>
      <c r="B6365">
        <v>2022</v>
      </c>
      <c r="C6365" t="s">
        <v>2010</v>
      </c>
      <c r="D6365">
        <v>1.1073</v>
      </c>
      <c r="E6365">
        <v>1.1073</v>
      </c>
      <c r="F6365">
        <v>0.41810000000000003</v>
      </c>
      <c r="G6365">
        <v>0.99650000000000005</v>
      </c>
      <c r="H6365">
        <v>0.41810000000000003</v>
      </c>
      <c r="I6365">
        <v>0.40689999999999998</v>
      </c>
      <c r="J6365">
        <v>1.1073</v>
      </c>
      <c r="K6365">
        <v>0.41810000000000003</v>
      </c>
      <c r="L6365">
        <v>0.40689999999999998</v>
      </c>
    </row>
    <row r="6366" spans="1:12" x14ac:dyDescent="0.45">
      <c r="A6366" t="s">
        <v>2053</v>
      </c>
      <c r="B6366">
        <v>2022</v>
      </c>
      <c r="C6366" t="s">
        <v>2007</v>
      </c>
      <c r="D6366">
        <v>0.61629999999999996</v>
      </c>
      <c r="E6366">
        <v>0.61629999999999996</v>
      </c>
      <c r="F6366">
        <v>0.39300000000000002</v>
      </c>
      <c r="G6366">
        <v>0.60070000000000001</v>
      </c>
      <c r="H6366">
        <v>0.39300000000000002</v>
      </c>
      <c r="I6366">
        <v>0.39300000000000002</v>
      </c>
      <c r="J6366">
        <v>0.61629999999999996</v>
      </c>
      <c r="K6366">
        <v>0.39300000000000002</v>
      </c>
      <c r="L6366">
        <v>0.39300000000000002</v>
      </c>
    </row>
    <row r="6367" spans="1:12" x14ac:dyDescent="0.45">
      <c r="A6367" t="s">
        <v>2053</v>
      </c>
      <c r="B6367">
        <v>2022</v>
      </c>
      <c r="C6367" t="s">
        <v>2005</v>
      </c>
      <c r="D6367">
        <v>19.545999999999999</v>
      </c>
      <c r="E6367">
        <v>18.8216</v>
      </c>
      <c r="F6367">
        <v>17.619700000000002</v>
      </c>
      <c r="G6367">
        <v>18.4907</v>
      </c>
      <c r="H6367">
        <v>17.128900000000002</v>
      </c>
      <c r="I6367">
        <v>16.836500000000001</v>
      </c>
      <c r="J6367">
        <v>19.174900000000001</v>
      </c>
      <c r="K6367">
        <v>16.8065</v>
      </c>
      <c r="L6367">
        <v>16.061699999999998</v>
      </c>
    </row>
    <row r="6368" spans="1:12" x14ac:dyDescent="0.45">
      <c r="A6368" t="s">
        <v>2053</v>
      </c>
      <c r="B6368">
        <v>2022</v>
      </c>
      <c r="C6368" t="s">
        <v>2006</v>
      </c>
      <c r="D6368">
        <v>3.5143</v>
      </c>
      <c r="E6368">
        <v>3.5143</v>
      </c>
      <c r="F6368">
        <v>3.2835999999999999</v>
      </c>
      <c r="G6368">
        <v>3.3191000000000002</v>
      </c>
      <c r="H6368">
        <v>3.2835999999999999</v>
      </c>
      <c r="I6368">
        <v>3.1265999999999998</v>
      </c>
      <c r="J6368">
        <v>3.5143</v>
      </c>
      <c r="K6368">
        <v>3.2835999999999999</v>
      </c>
      <c r="L6368">
        <v>3.1265999999999998</v>
      </c>
    </row>
    <row r="6369" spans="1:12" x14ac:dyDescent="0.45">
      <c r="A6369" t="s">
        <v>2053</v>
      </c>
      <c r="B6369">
        <v>2022</v>
      </c>
      <c r="C6369" t="s">
        <v>2009</v>
      </c>
      <c r="D6369">
        <v>7.5392000000000001</v>
      </c>
      <c r="E6369">
        <v>7.5392000000000001</v>
      </c>
      <c r="F6369">
        <v>7.5392000000000001</v>
      </c>
      <c r="G6369">
        <v>7.2070999999999996</v>
      </c>
      <c r="H6369">
        <v>7.5392000000000001</v>
      </c>
      <c r="I6369">
        <v>7.2070999999999996</v>
      </c>
      <c r="J6369">
        <v>7.5392000000000001</v>
      </c>
      <c r="K6369">
        <v>7.5392000000000001</v>
      </c>
      <c r="L6369">
        <v>7.2070999999999996</v>
      </c>
    </row>
    <row r="6370" spans="1:12" x14ac:dyDescent="0.45">
      <c r="A6370" t="s">
        <v>2053</v>
      </c>
      <c r="B6370">
        <v>2022</v>
      </c>
      <c r="C6370" t="s">
        <v>2011</v>
      </c>
      <c r="D6370">
        <v>0.215</v>
      </c>
      <c r="E6370">
        <v>0.215</v>
      </c>
      <c r="F6370">
        <v>0.215</v>
      </c>
      <c r="G6370">
        <v>0.19350000000000001</v>
      </c>
      <c r="H6370">
        <v>0.215</v>
      </c>
      <c r="I6370">
        <v>0.19350000000000001</v>
      </c>
      <c r="J6370">
        <v>0.215</v>
      </c>
      <c r="K6370">
        <v>0.215</v>
      </c>
      <c r="L6370">
        <v>0.19350000000000001</v>
      </c>
    </row>
    <row r="6371" spans="1:12" x14ac:dyDescent="0.45">
      <c r="A6371" t="s">
        <v>2053</v>
      </c>
      <c r="B6371">
        <v>2022</v>
      </c>
      <c r="C6371" t="s">
        <v>2008</v>
      </c>
      <c r="D6371">
        <v>6.5538999999999996</v>
      </c>
      <c r="E6371">
        <v>5.8296000000000001</v>
      </c>
      <c r="F6371">
        <v>5.7709000000000001</v>
      </c>
      <c r="G6371">
        <v>6.1738</v>
      </c>
      <c r="H6371">
        <v>5.28</v>
      </c>
      <c r="I6371">
        <v>5.5095000000000001</v>
      </c>
      <c r="J6371">
        <v>6.1828000000000003</v>
      </c>
      <c r="K6371">
        <v>4.9577</v>
      </c>
      <c r="L6371">
        <v>4.7347000000000001</v>
      </c>
    </row>
    <row r="6372" spans="1:12" x14ac:dyDescent="0.45">
      <c r="A6372" t="s">
        <v>2054</v>
      </c>
      <c r="B6372">
        <v>2022</v>
      </c>
      <c r="C6372" t="s">
        <v>2005</v>
      </c>
      <c r="D6372">
        <v>1.9537</v>
      </c>
      <c r="E6372">
        <v>1.8781000000000001</v>
      </c>
      <c r="F6372">
        <v>1.7511000000000001</v>
      </c>
      <c r="G6372">
        <v>1.8469</v>
      </c>
      <c r="H6372">
        <v>1.6999</v>
      </c>
      <c r="I6372">
        <v>1.673</v>
      </c>
      <c r="J6372">
        <v>1.915</v>
      </c>
      <c r="K6372">
        <v>1.6661999999999999</v>
      </c>
      <c r="L6372">
        <v>1.5921000000000001</v>
      </c>
    </row>
    <row r="6373" spans="1:12" x14ac:dyDescent="0.45">
      <c r="A6373" t="s">
        <v>2054</v>
      </c>
      <c r="B6373">
        <v>2022</v>
      </c>
      <c r="C6373" t="s">
        <v>2010</v>
      </c>
      <c r="D6373">
        <v>0.11559999999999999</v>
      </c>
      <c r="E6373">
        <v>0.11559999999999999</v>
      </c>
      <c r="F6373">
        <v>4.3700000000000003E-2</v>
      </c>
      <c r="G6373">
        <v>0.1041</v>
      </c>
      <c r="H6373">
        <v>4.3700000000000003E-2</v>
      </c>
      <c r="I6373">
        <v>4.2500000000000003E-2</v>
      </c>
      <c r="J6373">
        <v>0.11559999999999999</v>
      </c>
      <c r="K6373">
        <v>4.3700000000000003E-2</v>
      </c>
      <c r="L6373">
        <v>4.2500000000000003E-2</v>
      </c>
    </row>
    <row r="6374" spans="1:12" x14ac:dyDescent="0.45">
      <c r="A6374" t="s">
        <v>2054</v>
      </c>
      <c r="B6374">
        <v>2022</v>
      </c>
      <c r="C6374" t="s">
        <v>2009</v>
      </c>
      <c r="D6374">
        <v>0.68600000000000005</v>
      </c>
      <c r="E6374">
        <v>0.68600000000000005</v>
      </c>
      <c r="F6374">
        <v>0.68600000000000005</v>
      </c>
      <c r="G6374">
        <v>0.65529999999999999</v>
      </c>
      <c r="H6374">
        <v>0.68600000000000005</v>
      </c>
      <c r="I6374">
        <v>0.65529999999999999</v>
      </c>
      <c r="J6374">
        <v>0.68600000000000005</v>
      </c>
      <c r="K6374">
        <v>0.68600000000000005</v>
      </c>
      <c r="L6374">
        <v>0.65529999999999999</v>
      </c>
    </row>
    <row r="6375" spans="1:12" x14ac:dyDescent="0.45">
      <c r="A6375" t="s">
        <v>2054</v>
      </c>
      <c r="B6375">
        <v>2022</v>
      </c>
      <c r="C6375" t="s">
        <v>2008</v>
      </c>
      <c r="D6375">
        <v>0.68440000000000001</v>
      </c>
      <c r="E6375">
        <v>0.60870000000000002</v>
      </c>
      <c r="F6375">
        <v>0.60260000000000002</v>
      </c>
      <c r="G6375">
        <v>0.64470000000000005</v>
      </c>
      <c r="H6375">
        <v>0.5514</v>
      </c>
      <c r="I6375">
        <v>0.57530000000000003</v>
      </c>
      <c r="J6375">
        <v>0.64559999999999995</v>
      </c>
      <c r="K6375">
        <v>0.51770000000000005</v>
      </c>
      <c r="L6375">
        <v>0.49440000000000001</v>
      </c>
    </row>
    <row r="6376" spans="1:12" x14ac:dyDescent="0.45">
      <c r="A6376" t="s">
        <v>2054</v>
      </c>
      <c r="B6376">
        <v>2022</v>
      </c>
      <c r="C6376" t="s">
        <v>2006</v>
      </c>
      <c r="D6376">
        <v>0.38090000000000002</v>
      </c>
      <c r="E6376">
        <v>0.38090000000000002</v>
      </c>
      <c r="F6376">
        <v>0.35539999999999999</v>
      </c>
      <c r="G6376">
        <v>0.3599</v>
      </c>
      <c r="H6376">
        <v>0.35539999999999999</v>
      </c>
      <c r="I6376">
        <v>0.33860000000000001</v>
      </c>
      <c r="J6376">
        <v>0.38090000000000002</v>
      </c>
      <c r="K6376">
        <v>0.35539999999999999</v>
      </c>
      <c r="L6376">
        <v>0.33860000000000001</v>
      </c>
    </row>
    <row r="6377" spans="1:12" x14ac:dyDescent="0.45">
      <c r="A6377" t="s">
        <v>2054</v>
      </c>
      <c r="B6377">
        <v>2022</v>
      </c>
      <c r="C6377" t="s">
        <v>2007</v>
      </c>
      <c r="D6377">
        <v>6.4399999999999999E-2</v>
      </c>
      <c r="E6377">
        <v>6.4399999999999999E-2</v>
      </c>
      <c r="F6377">
        <v>4.1000000000000002E-2</v>
      </c>
      <c r="G6377">
        <v>6.2700000000000006E-2</v>
      </c>
      <c r="H6377">
        <v>4.1000000000000002E-2</v>
      </c>
      <c r="I6377">
        <v>4.1000000000000002E-2</v>
      </c>
      <c r="J6377">
        <v>6.4399999999999999E-2</v>
      </c>
      <c r="K6377">
        <v>4.1000000000000002E-2</v>
      </c>
      <c r="L6377">
        <v>4.1000000000000002E-2</v>
      </c>
    </row>
    <row r="6378" spans="1:12" x14ac:dyDescent="0.45">
      <c r="A6378" t="s">
        <v>2054</v>
      </c>
      <c r="B6378">
        <v>2022</v>
      </c>
      <c r="C6378" t="s">
        <v>2011</v>
      </c>
      <c r="D6378">
        <v>2.2499999999999999E-2</v>
      </c>
      <c r="E6378">
        <v>2.2499999999999999E-2</v>
      </c>
      <c r="F6378">
        <v>2.2499999999999999E-2</v>
      </c>
      <c r="G6378">
        <v>2.0199999999999999E-2</v>
      </c>
      <c r="H6378">
        <v>2.2499999999999999E-2</v>
      </c>
      <c r="I6378">
        <v>2.0199999999999999E-2</v>
      </c>
      <c r="J6378">
        <v>2.2499999999999999E-2</v>
      </c>
      <c r="K6378">
        <v>2.2499999999999999E-2</v>
      </c>
      <c r="L6378">
        <v>2.0199999999999999E-2</v>
      </c>
    </row>
    <row r="6379" spans="1:12" x14ac:dyDescent="0.45">
      <c r="A6379" t="s">
        <v>2055</v>
      </c>
      <c r="B6379">
        <v>2022</v>
      </c>
      <c r="C6379" t="s">
        <v>2006</v>
      </c>
      <c r="D6379">
        <v>9.5200000000000007E-2</v>
      </c>
      <c r="E6379">
        <v>9.5200000000000007E-2</v>
      </c>
      <c r="F6379">
        <v>8.8499999999999995E-2</v>
      </c>
      <c r="G6379">
        <v>0.09</v>
      </c>
      <c r="H6379">
        <v>8.8499999999999995E-2</v>
      </c>
      <c r="I6379">
        <v>8.4400000000000003E-2</v>
      </c>
      <c r="J6379">
        <v>9.5200000000000007E-2</v>
      </c>
      <c r="K6379">
        <v>8.8499999999999995E-2</v>
      </c>
      <c r="L6379">
        <v>8.4400000000000003E-2</v>
      </c>
    </row>
    <row r="6380" spans="1:12" x14ac:dyDescent="0.45">
      <c r="A6380" t="s">
        <v>2055</v>
      </c>
      <c r="B6380">
        <v>2022</v>
      </c>
      <c r="C6380" t="s">
        <v>2007</v>
      </c>
      <c r="D6380">
        <v>1.4500000000000001E-2</v>
      </c>
      <c r="E6380">
        <v>1.4500000000000001E-2</v>
      </c>
      <c r="F6380">
        <v>9.2999999999999992E-3</v>
      </c>
      <c r="G6380">
        <v>1.4200000000000001E-2</v>
      </c>
      <c r="H6380">
        <v>9.2999999999999992E-3</v>
      </c>
      <c r="I6380">
        <v>9.2999999999999992E-3</v>
      </c>
      <c r="J6380">
        <v>1.4500000000000001E-2</v>
      </c>
      <c r="K6380">
        <v>9.2999999999999992E-3</v>
      </c>
      <c r="L6380">
        <v>9.2999999999999992E-3</v>
      </c>
    </row>
    <row r="6381" spans="1:12" x14ac:dyDescent="0.45">
      <c r="A6381" t="s">
        <v>2055</v>
      </c>
      <c r="B6381">
        <v>2022</v>
      </c>
      <c r="C6381" t="s">
        <v>2009</v>
      </c>
      <c r="D6381">
        <v>0.16270000000000001</v>
      </c>
      <c r="E6381">
        <v>0.16270000000000001</v>
      </c>
      <c r="F6381">
        <v>0.16270000000000001</v>
      </c>
      <c r="G6381">
        <v>0.15590000000000001</v>
      </c>
      <c r="H6381">
        <v>0.16270000000000001</v>
      </c>
      <c r="I6381">
        <v>0.15590000000000001</v>
      </c>
      <c r="J6381">
        <v>0.16270000000000001</v>
      </c>
      <c r="K6381">
        <v>0.16270000000000001</v>
      </c>
      <c r="L6381">
        <v>0.15590000000000001</v>
      </c>
    </row>
    <row r="6382" spans="1:12" x14ac:dyDescent="0.45">
      <c r="A6382" t="s">
        <v>2055</v>
      </c>
      <c r="B6382">
        <v>2022</v>
      </c>
      <c r="C6382" t="s">
        <v>2011</v>
      </c>
      <c r="D6382">
        <v>5.1000000000000004E-3</v>
      </c>
      <c r="E6382">
        <v>5.1000000000000004E-3</v>
      </c>
      <c r="F6382">
        <v>5.1000000000000004E-3</v>
      </c>
      <c r="G6382">
        <v>4.5999999999999999E-3</v>
      </c>
      <c r="H6382">
        <v>5.1000000000000004E-3</v>
      </c>
      <c r="I6382">
        <v>4.5999999999999999E-3</v>
      </c>
      <c r="J6382">
        <v>5.1000000000000004E-3</v>
      </c>
      <c r="K6382">
        <v>5.1000000000000004E-3</v>
      </c>
      <c r="L6382">
        <v>4.5999999999999999E-3</v>
      </c>
    </row>
    <row r="6383" spans="1:12" x14ac:dyDescent="0.45">
      <c r="A6383" t="s">
        <v>2055</v>
      </c>
      <c r="B6383">
        <v>2022</v>
      </c>
      <c r="C6383" t="s">
        <v>2005</v>
      </c>
      <c r="D6383">
        <v>0.45839999999999997</v>
      </c>
      <c r="E6383">
        <v>0.44130000000000003</v>
      </c>
      <c r="F6383">
        <v>0.41170000000000001</v>
      </c>
      <c r="G6383">
        <v>0.43390000000000001</v>
      </c>
      <c r="H6383">
        <v>0.40010000000000001</v>
      </c>
      <c r="I6383">
        <v>0.39379999999999998</v>
      </c>
      <c r="J6383">
        <v>0.4496</v>
      </c>
      <c r="K6383">
        <v>0.39250000000000002</v>
      </c>
      <c r="L6383">
        <v>0.3755</v>
      </c>
    </row>
    <row r="6384" spans="1:12" x14ac:dyDescent="0.45">
      <c r="A6384" t="s">
        <v>2055</v>
      </c>
      <c r="B6384">
        <v>2022</v>
      </c>
      <c r="C6384" t="s">
        <v>2008</v>
      </c>
      <c r="D6384">
        <v>0.1547</v>
      </c>
      <c r="E6384">
        <v>0.1376</v>
      </c>
      <c r="F6384">
        <v>0.13619999999999999</v>
      </c>
      <c r="G6384">
        <v>0.1457</v>
      </c>
      <c r="H6384">
        <v>0.1246</v>
      </c>
      <c r="I6384">
        <v>0.13009999999999999</v>
      </c>
      <c r="J6384">
        <v>0.1459</v>
      </c>
      <c r="K6384">
        <v>0.11700000000000001</v>
      </c>
      <c r="L6384">
        <v>0.1118</v>
      </c>
    </row>
    <row r="6385" spans="1:12" x14ac:dyDescent="0.45">
      <c r="A6385" t="s">
        <v>2055</v>
      </c>
      <c r="B6385">
        <v>2022</v>
      </c>
      <c r="C6385" t="s">
        <v>2010</v>
      </c>
      <c r="D6385">
        <v>2.6100000000000002E-2</v>
      </c>
      <c r="E6385">
        <v>2.6100000000000002E-2</v>
      </c>
      <c r="F6385">
        <v>9.9000000000000008E-3</v>
      </c>
      <c r="G6385">
        <v>2.35E-2</v>
      </c>
      <c r="H6385">
        <v>9.9000000000000008E-3</v>
      </c>
      <c r="I6385">
        <v>9.5999999999999992E-3</v>
      </c>
      <c r="J6385">
        <v>2.6100000000000002E-2</v>
      </c>
      <c r="K6385">
        <v>9.9000000000000008E-3</v>
      </c>
      <c r="L6385">
        <v>9.5999999999999992E-3</v>
      </c>
    </row>
    <row r="6386" spans="1:12" x14ac:dyDescent="0.45">
      <c r="A6386" t="s">
        <v>2056</v>
      </c>
      <c r="B6386">
        <v>2022</v>
      </c>
      <c r="C6386" t="s">
        <v>2010</v>
      </c>
      <c r="D6386">
        <v>0.34139999999999998</v>
      </c>
      <c r="E6386">
        <v>0.34139999999999998</v>
      </c>
      <c r="F6386">
        <v>0.12889999999999999</v>
      </c>
      <c r="G6386">
        <v>0.30730000000000002</v>
      </c>
      <c r="H6386">
        <v>0.12889999999999999</v>
      </c>
      <c r="I6386">
        <v>0.1255</v>
      </c>
      <c r="J6386">
        <v>0.34139999999999998</v>
      </c>
      <c r="K6386">
        <v>0.12889999999999999</v>
      </c>
      <c r="L6386">
        <v>0.1255</v>
      </c>
    </row>
    <row r="6387" spans="1:12" x14ac:dyDescent="0.45">
      <c r="A6387" t="s">
        <v>2056</v>
      </c>
      <c r="B6387">
        <v>2022</v>
      </c>
      <c r="C6387" t="s">
        <v>2009</v>
      </c>
      <c r="D6387">
        <v>2.3498000000000001</v>
      </c>
      <c r="E6387">
        <v>2.3498000000000001</v>
      </c>
      <c r="F6387">
        <v>2.3498000000000001</v>
      </c>
      <c r="G6387">
        <v>2.2465000000000002</v>
      </c>
      <c r="H6387">
        <v>2.3498000000000001</v>
      </c>
      <c r="I6387">
        <v>2.2465000000000002</v>
      </c>
      <c r="J6387">
        <v>2.3498000000000001</v>
      </c>
      <c r="K6387">
        <v>2.3498000000000001</v>
      </c>
      <c r="L6387">
        <v>2.2465000000000002</v>
      </c>
    </row>
    <row r="6388" spans="1:12" x14ac:dyDescent="0.45">
      <c r="A6388" t="s">
        <v>2056</v>
      </c>
      <c r="B6388">
        <v>2022</v>
      </c>
      <c r="C6388" t="s">
        <v>2011</v>
      </c>
      <c r="D6388">
        <v>6.6299999999999998E-2</v>
      </c>
      <c r="E6388">
        <v>6.6299999999999998E-2</v>
      </c>
      <c r="F6388">
        <v>6.6299999999999998E-2</v>
      </c>
      <c r="G6388">
        <v>5.9700000000000003E-2</v>
      </c>
      <c r="H6388">
        <v>6.6299999999999998E-2</v>
      </c>
      <c r="I6388">
        <v>5.9700000000000003E-2</v>
      </c>
      <c r="J6388">
        <v>6.6299999999999998E-2</v>
      </c>
      <c r="K6388">
        <v>6.6299999999999998E-2</v>
      </c>
      <c r="L6388">
        <v>5.9700000000000003E-2</v>
      </c>
    </row>
    <row r="6389" spans="1:12" x14ac:dyDescent="0.45">
      <c r="A6389" t="s">
        <v>2056</v>
      </c>
      <c r="B6389">
        <v>2022</v>
      </c>
      <c r="C6389" t="s">
        <v>2008</v>
      </c>
      <c r="D6389">
        <v>2.0209000000000001</v>
      </c>
      <c r="E6389">
        <v>1.7976000000000001</v>
      </c>
      <c r="F6389">
        <v>1.7795000000000001</v>
      </c>
      <c r="G6389">
        <v>1.9036999999999999</v>
      </c>
      <c r="H6389">
        <v>1.6281000000000001</v>
      </c>
      <c r="I6389">
        <v>1.6989000000000001</v>
      </c>
      <c r="J6389">
        <v>1.9065000000000001</v>
      </c>
      <c r="K6389">
        <v>1.5286999999999999</v>
      </c>
      <c r="L6389">
        <v>1.46</v>
      </c>
    </row>
    <row r="6390" spans="1:12" x14ac:dyDescent="0.45">
      <c r="A6390" t="s">
        <v>2056</v>
      </c>
      <c r="B6390">
        <v>2022</v>
      </c>
      <c r="C6390" t="s">
        <v>2005</v>
      </c>
      <c r="D6390">
        <v>6.1321000000000003</v>
      </c>
      <c r="E6390">
        <v>5.9088000000000003</v>
      </c>
      <c r="F6390">
        <v>5.5298999999999996</v>
      </c>
      <c r="G6390">
        <v>5.8018999999999998</v>
      </c>
      <c r="H6390">
        <v>5.3785999999999996</v>
      </c>
      <c r="I6390">
        <v>5.2850000000000001</v>
      </c>
      <c r="J6390">
        <v>6.0176999999999996</v>
      </c>
      <c r="K6390">
        <v>5.2792000000000003</v>
      </c>
      <c r="L6390">
        <v>5.0461</v>
      </c>
    </row>
    <row r="6391" spans="1:12" x14ac:dyDescent="0.45">
      <c r="A6391" t="s">
        <v>2056</v>
      </c>
      <c r="B6391">
        <v>2022</v>
      </c>
      <c r="C6391" t="s">
        <v>2007</v>
      </c>
      <c r="D6391">
        <v>0.19</v>
      </c>
      <c r="E6391">
        <v>0.19</v>
      </c>
      <c r="F6391">
        <v>0.1212</v>
      </c>
      <c r="G6391">
        <v>0.1852</v>
      </c>
      <c r="H6391">
        <v>0.1212</v>
      </c>
      <c r="I6391">
        <v>0.1212</v>
      </c>
      <c r="J6391">
        <v>0.19</v>
      </c>
      <c r="K6391">
        <v>0.1212</v>
      </c>
      <c r="L6391">
        <v>0.1212</v>
      </c>
    </row>
    <row r="6392" spans="1:12" x14ac:dyDescent="0.45">
      <c r="A6392" t="s">
        <v>2056</v>
      </c>
      <c r="B6392">
        <v>2022</v>
      </c>
      <c r="C6392" t="s">
        <v>2006</v>
      </c>
      <c r="D6392">
        <v>1.1636</v>
      </c>
      <c r="E6392">
        <v>1.1636</v>
      </c>
      <c r="F6392">
        <v>1.0843</v>
      </c>
      <c r="G6392">
        <v>1.0995999999999999</v>
      </c>
      <c r="H6392">
        <v>1.0843</v>
      </c>
      <c r="I6392">
        <v>1.0334000000000001</v>
      </c>
      <c r="J6392">
        <v>1.1636</v>
      </c>
      <c r="K6392">
        <v>1.0843</v>
      </c>
      <c r="L6392">
        <v>1.0334000000000001</v>
      </c>
    </row>
    <row r="6393" spans="1:12" x14ac:dyDescent="0.45">
      <c r="A6393" t="s">
        <v>2057</v>
      </c>
      <c r="B6393">
        <v>2022</v>
      </c>
      <c r="C6393" t="s">
        <v>2011</v>
      </c>
      <c r="D6393">
        <v>5.7200000000000001E-2</v>
      </c>
      <c r="E6393">
        <v>5.7200000000000001E-2</v>
      </c>
      <c r="F6393">
        <v>5.7200000000000001E-2</v>
      </c>
      <c r="G6393">
        <v>5.1499999999999997E-2</v>
      </c>
      <c r="H6393">
        <v>5.7200000000000001E-2</v>
      </c>
      <c r="I6393">
        <v>5.1499999999999997E-2</v>
      </c>
      <c r="J6393">
        <v>5.7200000000000001E-2</v>
      </c>
      <c r="K6393">
        <v>5.7200000000000001E-2</v>
      </c>
      <c r="L6393">
        <v>5.1499999999999997E-2</v>
      </c>
    </row>
    <row r="6394" spans="1:12" x14ac:dyDescent="0.45">
      <c r="A6394" t="s">
        <v>2057</v>
      </c>
      <c r="B6394">
        <v>2022</v>
      </c>
      <c r="C6394" t="s">
        <v>2005</v>
      </c>
      <c r="D6394">
        <v>4.3023999999999996</v>
      </c>
      <c r="E6394">
        <v>4.1096000000000004</v>
      </c>
      <c r="F6394">
        <v>3.8511000000000002</v>
      </c>
      <c r="G6394">
        <v>4.0814000000000004</v>
      </c>
      <c r="H6394">
        <v>3.7204999999999999</v>
      </c>
      <c r="I6394">
        <v>3.6924000000000001</v>
      </c>
      <c r="J6394">
        <v>4.2035999999999998</v>
      </c>
      <c r="K6394">
        <v>3.6347</v>
      </c>
      <c r="L6394">
        <v>3.4862000000000002</v>
      </c>
    </row>
    <row r="6395" spans="1:12" x14ac:dyDescent="0.45">
      <c r="A6395" t="s">
        <v>2057</v>
      </c>
      <c r="B6395">
        <v>2022</v>
      </c>
      <c r="C6395" t="s">
        <v>2009</v>
      </c>
      <c r="D6395">
        <v>1.2443</v>
      </c>
      <c r="E6395">
        <v>1.2443</v>
      </c>
      <c r="F6395">
        <v>1.2443</v>
      </c>
      <c r="G6395">
        <v>1.1870000000000001</v>
      </c>
      <c r="H6395">
        <v>1.2443</v>
      </c>
      <c r="I6395">
        <v>1.1870000000000001</v>
      </c>
      <c r="J6395">
        <v>1.2443</v>
      </c>
      <c r="K6395">
        <v>1.2443</v>
      </c>
      <c r="L6395">
        <v>1.1870000000000001</v>
      </c>
    </row>
    <row r="6396" spans="1:12" x14ac:dyDescent="0.45">
      <c r="A6396" t="s">
        <v>2057</v>
      </c>
      <c r="B6396">
        <v>2022</v>
      </c>
      <c r="C6396" t="s">
        <v>2010</v>
      </c>
      <c r="D6396">
        <v>0.29470000000000002</v>
      </c>
      <c r="E6396">
        <v>0.29470000000000002</v>
      </c>
      <c r="F6396">
        <v>0.1113</v>
      </c>
      <c r="G6396">
        <v>0.26519999999999999</v>
      </c>
      <c r="H6396">
        <v>0.1113</v>
      </c>
      <c r="I6396">
        <v>0.10829999999999999</v>
      </c>
      <c r="J6396">
        <v>0.29470000000000002</v>
      </c>
      <c r="K6396">
        <v>0.1113</v>
      </c>
      <c r="L6396">
        <v>0.10829999999999999</v>
      </c>
    </row>
    <row r="6397" spans="1:12" x14ac:dyDescent="0.45">
      <c r="A6397" t="s">
        <v>2057</v>
      </c>
      <c r="B6397">
        <v>2022</v>
      </c>
      <c r="C6397" t="s">
        <v>2008</v>
      </c>
      <c r="D6397">
        <v>1.7441</v>
      </c>
      <c r="E6397">
        <v>1.5513999999999999</v>
      </c>
      <c r="F6397">
        <v>1.5358000000000001</v>
      </c>
      <c r="G6397">
        <v>1.643</v>
      </c>
      <c r="H6397">
        <v>1.4051</v>
      </c>
      <c r="I6397">
        <v>1.4661999999999999</v>
      </c>
      <c r="J6397">
        <v>1.6454</v>
      </c>
      <c r="K6397">
        <v>1.3193999999999999</v>
      </c>
      <c r="L6397">
        <v>1.26</v>
      </c>
    </row>
    <row r="6398" spans="1:12" x14ac:dyDescent="0.45">
      <c r="A6398" t="s">
        <v>2057</v>
      </c>
      <c r="B6398">
        <v>2022</v>
      </c>
      <c r="C6398" t="s">
        <v>2006</v>
      </c>
      <c r="D6398">
        <v>0.79810000000000003</v>
      </c>
      <c r="E6398">
        <v>0.79810000000000003</v>
      </c>
      <c r="F6398">
        <v>0.79810000000000003</v>
      </c>
      <c r="G6398">
        <v>0.77490000000000003</v>
      </c>
      <c r="H6398">
        <v>0.79810000000000003</v>
      </c>
      <c r="I6398">
        <v>0.77490000000000003</v>
      </c>
      <c r="J6398">
        <v>0.79810000000000003</v>
      </c>
      <c r="K6398">
        <v>0.79810000000000003</v>
      </c>
      <c r="L6398">
        <v>0.77490000000000003</v>
      </c>
    </row>
    <row r="6399" spans="1:12" x14ac:dyDescent="0.45">
      <c r="A6399" t="s">
        <v>2057</v>
      </c>
      <c r="B6399">
        <v>2022</v>
      </c>
      <c r="C6399" t="s">
        <v>2007</v>
      </c>
      <c r="D6399">
        <v>0.16400000000000001</v>
      </c>
      <c r="E6399">
        <v>0.16400000000000001</v>
      </c>
      <c r="F6399">
        <v>0.1046</v>
      </c>
      <c r="G6399">
        <v>0.15989999999999999</v>
      </c>
      <c r="H6399">
        <v>0.1046</v>
      </c>
      <c r="I6399">
        <v>0.1046</v>
      </c>
      <c r="J6399">
        <v>0.16400000000000001</v>
      </c>
      <c r="K6399">
        <v>0.1046</v>
      </c>
      <c r="L6399">
        <v>0.1046</v>
      </c>
    </row>
    <row r="6400" spans="1:12" x14ac:dyDescent="0.45">
      <c r="A6400" t="s">
        <v>2058</v>
      </c>
      <c r="B6400">
        <v>2022</v>
      </c>
      <c r="C6400" t="s">
        <v>2009</v>
      </c>
      <c r="D6400">
        <v>0.16189999999999999</v>
      </c>
      <c r="E6400">
        <v>0.16189999999999999</v>
      </c>
      <c r="F6400">
        <v>0.16189999999999999</v>
      </c>
      <c r="G6400">
        <v>0.155</v>
      </c>
      <c r="H6400">
        <v>0.16189999999999999</v>
      </c>
      <c r="I6400">
        <v>0.155</v>
      </c>
      <c r="J6400">
        <v>0.16189999999999999</v>
      </c>
      <c r="K6400">
        <v>0.16189999999999999</v>
      </c>
      <c r="L6400">
        <v>0.155</v>
      </c>
    </row>
    <row r="6401" spans="1:12" x14ac:dyDescent="0.45">
      <c r="A6401" t="s">
        <v>2058</v>
      </c>
      <c r="B6401">
        <v>2022</v>
      </c>
      <c r="C6401" t="s">
        <v>2005</v>
      </c>
      <c r="D6401">
        <v>0.35549999999999998</v>
      </c>
      <c r="E6401">
        <v>0.34399999999999997</v>
      </c>
      <c r="F6401">
        <v>0.3246</v>
      </c>
      <c r="G6401">
        <v>0.33700000000000002</v>
      </c>
      <c r="H6401">
        <v>0.31680000000000003</v>
      </c>
      <c r="I6401">
        <v>0.31040000000000001</v>
      </c>
      <c r="J6401">
        <v>0.34960000000000002</v>
      </c>
      <c r="K6401">
        <v>0.31159999999999999</v>
      </c>
      <c r="L6401">
        <v>0.29809999999999998</v>
      </c>
    </row>
    <row r="6402" spans="1:12" x14ac:dyDescent="0.45">
      <c r="A6402" t="s">
        <v>2058</v>
      </c>
      <c r="B6402">
        <v>2022</v>
      </c>
      <c r="C6402" t="s">
        <v>2006</v>
      </c>
      <c r="D6402">
        <v>5.8299999999999998E-2</v>
      </c>
      <c r="E6402">
        <v>5.8299999999999998E-2</v>
      </c>
      <c r="F6402">
        <v>5.4399999999999997E-2</v>
      </c>
      <c r="G6402">
        <v>5.5100000000000003E-2</v>
      </c>
      <c r="H6402">
        <v>5.4399999999999997E-2</v>
      </c>
      <c r="I6402">
        <v>5.1799999999999999E-2</v>
      </c>
      <c r="J6402">
        <v>5.8299999999999998E-2</v>
      </c>
      <c r="K6402">
        <v>5.4399999999999997E-2</v>
      </c>
      <c r="L6402">
        <v>5.1799999999999999E-2</v>
      </c>
    </row>
    <row r="6403" spans="1:12" x14ac:dyDescent="0.45">
      <c r="A6403" t="s">
        <v>2058</v>
      </c>
      <c r="B6403">
        <v>2022</v>
      </c>
      <c r="C6403" t="s">
        <v>2007</v>
      </c>
      <c r="D6403">
        <v>9.7999999999999997E-3</v>
      </c>
      <c r="E6403">
        <v>9.7999999999999997E-3</v>
      </c>
      <c r="F6403">
        <v>6.3E-3</v>
      </c>
      <c r="G6403">
        <v>9.5999999999999992E-3</v>
      </c>
      <c r="H6403">
        <v>6.3E-3</v>
      </c>
      <c r="I6403">
        <v>6.3E-3</v>
      </c>
      <c r="J6403">
        <v>9.7999999999999997E-3</v>
      </c>
      <c r="K6403">
        <v>6.3E-3</v>
      </c>
      <c r="L6403">
        <v>6.3E-3</v>
      </c>
    </row>
    <row r="6404" spans="1:12" x14ac:dyDescent="0.45">
      <c r="A6404" t="s">
        <v>2058</v>
      </c>
      <c r="B6404">
        <v>2022</v>
      </c>
      <c r="C6404" t="s">
        <v>2011</v>
      </c>
      <c r="D6404">
        <v>3.3999999999999998E-3</v>
      </c>
      <c r="E6404">
        <v>3.3999999999999998E-3</v>
      </c>
      <c r="F6404">
        <v>3.3999999999999998E-3</v>
      </c>
      <c r="G6404">
        <v>3.0999999999999999E-3</v>
      </c>
      <c r="H6404">
        <v>3.3999999999999998E-3</v>
      </c>
      <c r="I6404">
        <v>3.0999999999999999E-3</v>
      </c>
      <c r="J6404">
        <v>3.3999999999999998E-3</v>
      </c>
      <c r="K6404">
        <v>3.3999999999999998E-3</v>
      </c>
      <c r="L6404">
        <v>3.0999999999999999E-3</v>
      </c>
    </row>
    <row r="6405" spans="1:12" x14ac:dyDescent="0.45">
      <c r="A6405" t="s">
        <v>2058</v>
      </c>
      <c r="B6405">
        <v>2022</v>
      </c>
      <c r="C6405" t="s">
        <v>2010</v>
      </c>
      <c r="D6405">
        <v>1.7600000000000001E-2</v>
      </c>
      <c r="E6405">
        <v>1.7600000000000001E-2</v>
      </c>
      <c r="F6405">
        <v>6.7000000000000002E-3</v>
      </c>
      <c r="G6405">
        <v>1.5900000000000001E-2</v>
      </c>
      <c r="H6405">
        <v>6.7000000000000002E-3</v>
      </c>
      <c r="I6405">
        <v>6.4999999999999997E-3</v>
      </c>
      <c r="J6405">
        <v>1.7600000000000001E-2</v>
      </c>
      <c r="K6405">
        <v>6.7000000000000002E-3</v>
      </c>
      <c r="L6405">
        <v>6.4999999999999997E-3</v>
      </c>
    </row>
    <row r="6406" spans="1:12" x14ac:dyDescent="0.45">
      <c r="A6406" t="s">
        <v>2058</v>
      </c>
      <c r="B6406">
        <v>2022</v>
      </c>
      <c r="C6406" t="s">
        <v>2008</v>
      </c>
      <c r="D6406">
        <v>0.1045</v>
      </c>
      <c r="E6406">
        <v>9.2899999999999996E-2</v>
      </c>
      <c r="F6406">
        <v>9.1999999999999998E-2</v>
      </c>
      <c r="G6406">
        <v>9.8400000000000001E-2</v>
      </c>
      <c r="H6406">
        <v>8.4199999999999997E-2</v>
      </c>
      <c r="I6406">
        <v>8.7800000000000003E-2</v>
      </c>
      <c r="J6406">
        <v>9.8500000000000004E-2</v>
      </c>
      <c r="K6406">
        <v>7.9000000000000001E-2</v>
      </c>
      <c r="L6406">
        <v>7.5499999999999998E-2</v>
      </c>
    </row>
    <row r="6407" spans="1:12" x14ac:dyDescent="0.45">
      <c r="A6407" t="s">
        <v>2059</v>
      </c>
      <c r="B6407">
        <v>2022</v>
      </c>
      <c r="C6407" t="s">
        <v>2009</v>
      </c>
      <c r="D6407">
        <v>0.51980000000000004</v>
      </c>
      <c r="E6407">
        <v>0.51980000000000004</v>
      </c>
      <c r="F6407">
        <v>0.51980000000000004</v>
      </c>
      <c r="G6407">
        <v>0.49719999999999998</v>
      </c>
      <c r="H6407">
        <v>0.51980000000000004</v>
      </c>
      <c r="I6407">
        <v>0.49719999999999998</v>
      </c>
      <c r="J6407">
        <v>0.51980000000000004</v>
      </c>
      <c r="K6407">
        <v>0.51980000000000004</v>
      </c>
      <c r="L6407">
        <v>0.49719999999999998</v>
      </c>
    </row>
    <row r="6408" spans="1:12" x14ac:dyDescent="0.45">
      <c r="A6408" t="s">
        <v>2059</v>
      </c>
      <c r="B6408">
        <v>2022</v>
      </c>
      <c r="C6408" t="s">
        <v>2005</v>
      </c>
      <c r="D6408">
        <v>1.2743</v>
      </c>
      <c r="E6408">
        <v>1.2303999999999999</v>
      </c>
      <c r="F6408">
        <v>1.1548</v>
      </c>
      <c r="G6408">
        <v>1.2065999999999999</v>
      </c>
      <c r="H6408">
        <v>1.125</v>
      </c>
      <c r="I6408">
        <v>1.1041000000000001</v>
      </c>
      <c r="J6408">
        <v>1.2518</v>
      </c>
      <c r="K6408">
        <v>1.1054999999999999</v>
      </c>
      <c r="L6408">
        <v>1.0570999999999999</v>
      </c>
    </row>
    <row r="6409" spans="1:12" x14ac:dyDescent="0.45">
      <c r="A6409" t="s">
        <v>2059</v>
      </c>
      <c r="B6409">
        <v>2022</v>
      </c>
      <c r="C6409" t="s">
        <v>2008</v>
      </c>
      <c r="D6409">
        <v>0.39739999999999998</v>
      </c>
      <c r="E6409">
        <v>0.35349999999999998</v>
      </c>
      <c r="F6409">
        <v>0.34989999999999999</v>
      </c>
      <c r="G6409">
        <v>0.37430000000000002</v>
      </c>
      <c r="H6409">
        <v>0.3201</v>
      </c>
      <c r="I6409">
        <v>0.33410000000000001</v>
      </c>
      <c r="J6409">
        <v>0.37490000000000001</v>
      </c>
      <c r="K6409">
        <v>0.30059999999999998</v>
      </c>
      <c r="L6409">
        <v>0.28710000000000002</v>
      </c>
    </row>
    <row r="6410" spans="1:12" x14ac:dyDescent="0.45">
      <c r="A6410" t="s">
        <v>2059</v>
      </c>
      <c r="B6410">
        <v>2022</v>
      </c>
      <c r="C6410" t="s">
        <v>2006</v>
      </c>
      <c r="D6410">
        <v>0.23960000000000001</v>
      </c>
      <c r="E6410">
        <v>0.23960000000000001</v>
      </c>
      <c r="F6410">
        <v>0.22289999999999999</v>
      </c>
      <c r="G6410">
        <v>0.22650000000000001</v>
      </c>
      <c r="H6410">
        <v>0.22289999999999999</v>
      </c>
      <c r="I6410">
        <v>0.21249999999999999</v>
      </c>
      <c r="J6410">
        <v>0.23960000000000001</v>
      </c>
      <c r="K6410">
        <v>0.22289999999999999</v>
      </c>
      <c r="L6410">
        <v>0.21249999999999999</v>
      </c>
    </row>
    <row r="6411" spans="1:12" x14ac:dyDescent="0.45">
      <c r="A6411" t="s">
        <v>2059</v>
      </c>
      <c r="B6411">
        <v>2022</v>
      </c>
      <c r="C6411" t="s">
        <v>2007</v>
      </c>
      <c r="D6411">
        <v>3.7400000000000003E-2</v>
      </c>
      <c r="E6411">
        <v>3.7400000000000003E-2</v>
      </c>
      <c r="F6411">
        <v>2.3800000000000002E-2</v>
      </c>
      <c r="G6411">
        <v>3.6400000000000002E-2</v>
      </c>
      <c r="H6411">
        <v>2.3800000000000002E-2</v>
      </c>
      <c r="I6411">
        <v>2.3800000000000002E-2</v>
      </c>
      <c r="J6411">
        <v>3.7400000000000003E-2</v>
      </c>
      <c r="K6411">
        <v>2.3800000000000002E-2</v>
      </c>
      <c r="L6411">
        <v>2.3800000000000002E-2</v>
      </c>
    </row>
    <row r="6412" spans="1:12" x14ac:dyDescent="0.45">
      <c r="A6412" t="s">
        <v>2059</v>
      </c>
      <c r="B6412">
        <v>2022</v>
      </c>
      <c r="C6412" t="s">
        <v>2011</v>
      </c>
      <c r="D6412">
        <v>1.2999999999999999E-2</v>
      </c>
      <c r="E6412">
        <v>1.2999999999999999E-2</v>
      </c>
      <c r="F6412">
        <v>1.2999999999999999E-2</v>
      </c>
      <c r="G6412">
        <v>1.17E-2</v>
      </c>
      <c r="H6412">
        <v>1.2999999999999999E-2</v>
      </c>
      <c r="I6412">
        <v>1.17E-2</v>
      </c>
      <c r="J6412">
        <v>1.2999999999999999E-2</v>
      </c>
      <c r="K6412">
        <v>1.2999999999999999E-2</v>
      </c>
      <c r="L6412">
        <v>1.17E-2</v>
      </c>
    </row>
    <row r="6413" spans="1:12" x14ac:dyDescent="0.45">
      <c r="A6413" t="s">
        <v>2059</v>
      </c>
      <c r="B6413">
        <v>2022</v>
      </c>
      <c r="C6413" t="s">
        <v>2010</v>
      </c>
      <c r="D6413">
        <v>6.7100000000000007E-2</v>
      </c>
      <c r="E6413">
        <v>6.7100000000000007E-2</v>
      </c>
      <c r="F6413">
        <v>2.5399999999999999E-2</v>
      </c>
      <c r="G6413">
        <v>6.0400000000000002E-2</v>
      </c>
      <c r="H6413">
        <v>2.5399999999999999E-2</v>
      </c>
      <c r="I6413">
        <v>2.47E-2</v>
      </c>
      <c r="J6413">
        <v>6.7100000000000007E-2</v>
      </c>
      <c r="K6413">
        <v>2.5399999999999999E-2</v>
      </c>
      <c r="L6413">
        <v>2.47E-2</v>
      </c>
    </row>
    <row r="6414" spans="1:12" x14ac:dyDescent="0.45">
      <c r="A6414" t="s">
        <v>2060</v>
      </c>
      <c r="B6414">
        <v>2022</v>
      </c>
      <c r="C6414" t="s">
        <v>2011</v>
      </c>
      <c r="D6414">
        <v>4.3999999999999997E-2</v>
      </c>
      <c r="E6414">
        <v>4.3999999999999997E-2</v>
      </c>
      <c r="F6414">
        <v>4.3999999999999997E-2</v>
      </c>
      <c r="G6414">
        <v>3.9600000000000003E-2</v>
      </c>
      <c r="H6414">
        <v>4.3999999999999997E-2</v>
      </c>
      <c r="I6414">
        <v>3.9600000000000003E-2</v>
      </c>
      <c r="J6414">
        <v>4.3999999999999997E-2</v>
      </c>
      <c r="K6414">
        <v>4.3999999999999997E-2</v>
      </c>
      <c r="L6414">
        <v>3.9600000000000003E-2</v>
      </c>
    </row>
    <row r="6415" spans="1:12" x14ac:dyDescent="0.45">
      <c r="A6415" t="s">
        <v>2060</v>
      </c>
      <c r="B6415">
        <v>2022</v>
      </c>
      <c r="C6415" t="s">
        <v>2006</v>
      </c>
      <c r="D6415">
        <v>0.78600000000000003</v>
      </c>
      <c r="E6415">
        <v>0.78600000000000003</v>
      </c>
      <c r="F6415">
        <v>0.73199999999999998</v>
      </c>
      <c r="G6415">
        <v>0.74280000000000002</v>
      </c>
      <c r="H6415">
        <v>0.73199999999999998</v>
      </c>
      <c r="I6415">
        <v>0.69769999999999999</v>
      </c>
      <c r="J6415">
        <v>0.78600000000000003</v>
      </c>
      <c r="K6415">
        <v>0.73199999999999998</v>
      </c>
      <c r="L6415">
        <v>0.69769999999999999</v>
      </c>
    </row>
    <row r="6416" spans="1:12" x14ac:dyDescent="0.45">
      <c r="A6416" t="s">
        <v>2060</v>
      </c>
      <c r="B6416">
        <v>2022</v>
      </c>
      <c r="C6416" t="s">
        <v>2005</v>
      </c>
      <c r="D6416">
        <v>4.1566999999999998</v>
      </c>
      <c r="E6416">
        <v>4.0083000000000002</v>
      </c>
      <c r="F6416">
        <v>3.7553999999999998</v>
      </c>
      <c r="G6416">
        <v>3.9333</v>
      </c>
      <c r="H6416">
        <v>3.6547999999999998</v>
      </c>
      <c r="I6416">
        <v>3.5888</v>
      </c>
      <c r="J6416">
        <v>4.0807000000000002</v>
      </c>
      <c r="K6416">
        <v>3.5888</v>
      </c>
      <c r="L6416">
        <v>3.43</v>
      </c>
    </row>
    <row r="6417" spans="1:12" x14ac:dyDescent="0.45">
      <c r="A6417" t="s">
        <v>2060</v>
      </c>
      <c r="B6417">
        <v>2022</v>
      </c>
      <c r="C6417" t="s">
        <v>2008</v>
      </c>
      <c r="D6417">
        <v>1.3425</v>
      </c>
      <c r="E6417">
        <v>1.1941999999999999</v>
      </c>
      <c r="F6417">
        <v>1.1820999999999999</v>
      </c>
      <c r="G6417">
        <v>1.2646999999999999</v>
      </c>
      <c r="H6417">
        <v>1.0815999999999999</v>
      </c>
      <c r="I6417">
        <v>1.1286</v>
      </c>
      <c r="J6417">
        <v>1.2665</v>
      </c>
      <c r="K6417">
        <v>1.0156000000000001</v>
      </c>
      <c r="L6417">
        <v>0.96989999999999998</v>
      </c>
    </row>
    <row r="6418" spans="1:12" x14ac:dyDescent="0.45">
      <c r="A6418" t="s">
        <v>2060</v>
      </c>
      <c r="B6418">
        <v>2022</v>
      </c>
      <c r="C6418" t="s">
        <v>2010</v>
      </c>
      <c r="D6418">
        <v>0.2268</v>
      </c>
      <c r="E6418">
        <v>0.2268</v>
      </c>
      <c r="F6418">
        <v>8.5599999999999996E-2</v>
      </c>
      <c r="G6418">
        <v>0.2041</v>
      </c>
      <c r="H6418">
        <v>8.5599999999999996E-2</v>
      </c>
      <c r="I6418">
        <v>8.3400000000000002E-2</v>
      </c>
      <c r="J6418">
        <v>0.2268</v>
      </c>
      <c r="K6418">
        <v>8.5599999999999996E-2</v>
      </c>
      <c r="L6418">
        <v>8.3400000000000002E-2</v>
      </c>
    </row>
    <row r="6419" spans="1:12" x14ac:dyDescent="0.45">
      <c r="A6419" t="s">
        <v>2060</v>
      </c>
      <c r="B6419">
        <v>2022</v>
      </c>
      <c r="C6419" t="s">
        <v>2009</v>
      </c>
      <c r="D6419">
        <v>1.6311</v>
      </c>
      <c r="E6419">
        <v>1.6311</v>
      </c>
      <c r="F6419">
        <v>1.6311</v>
      </c>
      <c r="G6419">
        <v>1.5589</v>
      </c>
      <c r="H6419">
        <v>1.6311</v>
      </c>
      <c r="I6419">
        <v>1.5589</v>
      </c>
      <c r="J6419">
        <v>1.6311</v>
      </c>
      <c r="K6419">
        <v>1.6311</v>
      </c>
      <c r="L6419">
        <v>1.5589</v>
      </c>
    </row>
    <row r="6420" spans="1:12" x14ac:dyDescent="0.45">
      <c r="A6420" t="s">
        <v>2060</v>
      </c>
      <c r="B6420">
        <v>2022</v>
      </c>
      <c r="C6420" t="s">
        <v>2007</v>
      </c>
      <c r="D6420">
        <v>0.1263</v>
      </c>
      <c r="E6420">
        <v>0.1263</v>
      </c>
      <c r="F6420">
        <v>8.0500000000000002E-2</v>
      </c>
      <c r="G6420">
        <v>0.1231</v>
      </c>
      <c r="H6420">
        <v>8.0500000000000002E-2</v>
      </c>
      <c r="I6420">
        <v>8.0500000000000002E-2</v>
      </c>
      <c r="J6420">
        <v>0.1263</v>
      </c>
      <c r="K6420">
        <v>8.0500000000000002E-2</v>
      </c>
      <c r="L6420">
        <v>8.0500000000000002E-2</v>
      </c>
    </row>
    <row r="6421" spans="1:12" x14ac:dyDescent="0.45">
      <c r="A6421" t="s">
        <v>2061</v>
      </c>
      <c r="B6421">
        <v>2022</v>
      </c>
      <c r="C6421" t="s">
        <v>2008</v>
      </c>
      <c r="D6421">
        <v>0.1179</v>
      </c>
      <c r="E6421">
        <v>0.10489999999999999</v>
      </c>
      <c r="F6421">
        <v>0.1038</v>
      </c>
      <c r="G6421">
        <v>0.1111</v>
      </c>
      <c r="H6421">
        <v>9.5000000000000001E-2</v>
      </c>
      <c r="I6421">
        <v>9.9099999999999994E-2</v>
      </c>
      <c r="J6421">
        <v>0.11119999999999999</v>
      </c>
      <c r="K6421">
        <v>8.9200000000000002E-2</v>
      </c>
      <c r="L6421">
        <v>8.5199999999999998E-2</v>
      </c>
    </row>
    <row r="6422" spans="1:12" x14ac:dyDescent="0.45">
      <c r="A6422" t="s">
        <v>2061</v>
      </c>
      <c r="B6422">
        <v>2022</v>
      </c>
      <c r="C6422" t="s">
        <v>2005</v>
      </c>
      <c r="D6422">
        <v>0.4017</v>
      </c>
      <c r="E6422">
        <v>0.38869999999999999</v>
      </c>
      <c r="F6422">
        <v>0.36259999999999998</v>
      </c>
      <c r="G6422">
        <v>0.38040000000000002</v>
      </c>
      <c r="H6422">
        <v>0.3538</v>
      </c>
      <c r="I6422">
        <v>0.34689999999999999</v>
      </c>
      <c r="J6422">
        <v>0.39500000000000002</v>
      </c>
      <c r="K6422">
        <v>0.34799999999999998</v>
      </c>
      <c r="L6422">
        <v>0.33300000000000002</v>
      </c>
    </row>
    <row r="6423" spans="1:12" x14ac:dyDescent="0.45">
      <c r="A6423" t="s">
        <v>2061</v>
      </c>
      <c r="B6423">
        <v>2022</v>
      </c>
      <c r="C6423" t="s">
        <v>2010</v>
      </c>
      <c r="D6423">
        <v>1.9900000000000001E-2</v>
      </c>
      <c r="E6423">
        <v>1.9900000000000001E-2</v>
      </c>
      <c r="F6423">
        <v>7.4999999999999997E-3</v>
      </c>
      <c r="G6423">
        <v>1.7899999999999999E-2</v>
      </c>
      <c r="H6423">
        <v>7.4999999999999997E-3</v>
      </c>
      <c r="I6423">
        <v>7.3000000000000001E-3</v>
      </c>
      <c r="J6423">
        <v>1.9900000000000001E-2</v>
      </c>
      <c r="K6423">
        <v>7.4999999999999997E-3</v>
      </c>
      <c r="L6423">
        <v>7.3000000000000001E-3</v>
      </c>
    </row>
    <row r="6424" spans="1:12" x14ac:dyDescent="0.45">
      <c r="A6424" t="s">
        <v>2061</v>
      </c>
      <c r="B6424">
        <v>2022</v>
      </c>
      <c r="C6424" t="s">
        <v>2007</v>
      </c>
      <c r="D6424">
        <v>1.11E-2</v>
      </c>
      <c r="E6424">
        <v>1.11E-2</v>
      </c>
      <c r="F6424">
        <v>7.1000000000000004E-3</v>
      </c>
      <c r="G6424">
        <v>1.0800000000000001E-2</v>
      </c>
      <c r="H6424">
        <v>7.1000000000000004E-3</v>
      </c>
      <c r="I6424">
        <v>7.1000000000000004E-3</v>
      </c>
      <c r="J6424">
        <v>1.11E-2</v>
      </c>
      <c r="K6424">
        <v>7.1000000000000004E-3</v>
      </c>
      <c r="L6424">
        <v>7.1000000000000004E-3</v>
      </c>
    </row>
    <row r="6425" spans="1:12" x14ac:dyDescent="0.45">
      <c r="A6425" t="s">
        <v>2061</v>
      </c>
      <c r="B6425">
        <v>2022</v>
      </c>
      <c r="C6425" t="s">
        <v>2009</v>
      </c>
      <c r="D6425">
        <v>0.14199999999999999</v>
      </c>
      <c r="E6425">
        <v>0.14199999999999999</v>
      </c>
      <c r="F6425">
        <v>0.14199999999999999</v>
      </c>
      <c r="G6425">
        <v>0.1358</v>
      </c>
      <c r="H6425">
        <v>0.14199999999999999</v>
      </c>
      <c r="I6425">
        <v>0.1358</v>
      </c>
      <c r="J6425">
        <v>0.14199999999999999</v>
      </c>
      <c r="K6425">
        <v>0.14199999999999999</v>
      </c>
      <c r="L6425">
        <v>0.1358</v>
      </c>
    </row>
    <row r="6426" spans="1:12" x14ac:dyDescent="0.45">
      <c r="A6426" t="s">
        <v>2061</v>
      </c>
      <c r="B6426">
        <v>2022</v>
      </c>
      <c r="C6426" t="s">
        <v>2006</v>
      </c>
      <c r="D6426">
        <v>0.1069</v>
      </c>
      <c r="E6426">
        <v>0.1069</v>
      </c>
      <c r="F6426">
        <v>9.8299999999999998E-2</v>
      </c>
      <c r="G6426">
        <v>0.1013</v>
      </c>
      <c r="H6426">
        <v>9.8299999999999998E-2</v>
      </c>
      <c r="I6426">
        <v>9.4100000000000003E-2</v>
      </c>
      <c r="J6426">
        <v>0.1069</v>
      </c>
      <c r="K6426">
        <v>9.8299999999999998E-2</v>
      </c>
      <c r="L6426">
        <v>9.4100000000000003E-2</v>
      </c>
    </row>
    <row r="6427" spans="1:12" x14ac:dyDescent="0.45">
      <c r="A6427" t="s">
        <v>2061</v>
      </c>
      <c r="B6427">
        <v>2022</v>
      </c>
      <c r="C6427" t="s">
        <v>2011</v>
      </c>
      <c r="D6427">
        <v>3.8999999999999998E-3</v>
      </c>
      <c r="E6427">
        <v>3.8999999999999998E-3</v>
      </c>
      <c r="F6427">
        <v>3.8999999999999998E-3</v>
      </c>
      <c r="G6427">
        <v>3.5000000000000001E-3</v>
      </c>
      <c r="H6427">
        <v>3.8999999999999998E-3</v>
      </c>
      <c r="I6427">
        <v>3.5000000000000001E-3</v>
      </c>
      <c r="J6427">
        <v>3.8999999999999998E-3</v>
      </c>
      <c r="K6427">
        <v>3.8999999999999998E-3</v>
      </c>
      <c r="L6427">
        <v>3.5000000000000001E-3</v>
      </c>
    </row>
    <row r="6428" spans="1:12" x14ac:dyDescent="0.45">
      <c r="A6428" t="s">
        <v>2004</v>
      </c>
      <c r="B6428">
        <v>2023</v>
      </c>
      <c r="C6428" t="s">
        <v>2011</v>
      </c>
      <c r="D6428">
        <v>3.4500000000000003E-2</v>
      </c>
      <c r="E6428">
        <v>3.4500000000000003E-2</v>
      </c>
      <c r="F6428">
        <v>3.4500000000000003E-2</v>
      </c>
      <c r="G6428">
        <v>3.1099999999999999E-2</v>
      </c>
      <c r="H6428">
        <v>3.4500000000000003E-2</v>
      </c>
      <c r="I6428">
        <v>3.1099999999999999E-2</v>
      </c>
      <c r="J6428">
        <v>3.4500000000000003E-2</v>
      </c>
      <c r="K6428">
        <v>3.4500000000000003E-2</v>
      </c>
      <c r="L6428">
        <v>3.1099999999999999E-2</v>
      </c>
    </row>
    <row r="6429" spans="1:12" x14ac:dyDescent="0.45">
      <c r="A6429" t="s">
        <v>2004</v>
      </c>
      <c r="B6429">
        <v>2023</v>
      </c>
      <c r="C6429" t="s">
        <v>2006</v>
      </c>
      <c r="D6429">
        <v>0.77459999999999996</v>
      </c>
      <c r="E6429">
        <v>0.77459999999999996</v>
      </c>
      <c r="F6429">
        <v>0.68240000000000001</v>
      </c>
      <c r="G6429">
        <v>0.72989999999999999</v>
      </c>
      <c r="H6429">
        <v>0.68240000000000001</v>
      </c>
      <c r="I6429">
        <v>0.65100000000000002</v>
      </c>
      <c r="J6429">
        <v>0.77459999999999996</v>
      </c>
      <c r="K6429">
        <v>0.68240000000000001</v>
      </c>
      <c r="L6429">
        <v>0.65100000000000002</v>
      </c>
    </row>
    <row r="6430" spans="1:12" x14ac:dyDescent="0.45">
      <c r="A6430" t="s">
        <v>2004</v>
      </c>
      <c r="B6430">
        <v>2023</v>
      </c>
      <c r="C6430" t="s">
        <v>2008</v>
      </c>
      <c r="D6430">
        <v>1.0912999999999999</v>
      </c>
      <c r="E6430">
        <v>0.94040000000000001</v>
      </c>
      <c r="F6430">
        <v>0.93379999999999996</v>
      </c>
      <c r="G6430">
        <v>1.0245</v>
      </c>
      <c r="H6430">
        <v>0.83489999999999998</v>
      </c>
      <c r="I6430">
        <v>0.89139999999999997</v>
      </c>
      <c r="J6430">
        <v>0.97199999999999998</v>
      </c>
      <c r="K6430">
        <v>0.76149999999999995</v>
      </c>
      <c r="L6430">
        <v>0.72719999999999996</v>
      </c>
    </row>
    <row r="6431" spans="1:12" x14ac:dyDescent="0.45">
      <c r="A6431" t="s">
        <v>2004</v>
      </c>
      <c r="B6431">
        <v>2023</v>
      </c>
      <c r="C6431" t="s">
        <v>2009</v>
      </c>
      <c r="D6431">
        <v>1.4563999999999999</v>
      </c>
      <c r="E6431">
        <v>1.4563999999999999</v>
      </c>
      <c r="F6431">
        <v>1.4563999999999999</v>
      </c>
      <c r="G6431">
        <v>1.3871</v>
      </c>
      <c r="H6431">
        <v>1.4563999999999999</v>
      </c>
      <c r="I6431">
        <v>1.3871</v>
      </c>
      <c r="J6431">
        <v>1.4563999999999999</v>
      </c>
      <c r="K6431">
        <v>1.4563999999999999</v>
      </c>
      <c r="L6431">
        <v>1.3871</v>
      </c>
    </row>
    <row r="6432" spans="1:12" x14ac:dyDescent="0.45">
      <c r="A6432" t="s">
        <v>2004</v>
      </c>
      <c r="B6432">
        <v>2023</v>
      </c>
      <c r="C6432" t="s">
        <v>2005</v>
      </c>
      <c r="D6432">
        <v>3.6362000000000001</v>
      </c>
      <c r="E6432">
        <v>3.4853999999999998</v>
      </c>
      <c r="F6432">
        <v>3.2332000000000001</v>
      </c>
      <c r="G6432">
        <v>3.431</v>
      </c>
      <c r="H6432">
        <v>3.1343000000000001</v>
      </c>
      <c r="I6432">
        <v>3.0848</v>
      </c>
      <c r="J6432">
        <v>3.5169000000000001</v>
      </c>
      <c r="K6432">
        <v>3.0609000000000002</v>
      </c>
      <c r="L6432">
        <v>2.9205999999999999</v>
      </c>
    </row>
    <row r="6433" spans="1:12" x14ac:dyDescent="0.45">
      <c r="A6433" t="s">
        <v>2004</v>
      </c>
      <c r="B6433">
        <v>2023</v>
      </c>
      <c r="C6433" t="s">
        <v>2007</v>
      </c>
      <c r="D6433">
        <v>0.1008</v>
      </c>
      <c r="E6433">
        <v>0.1008</v>
      </c>
      <c r="F6433">
        <v>5.8599999999999999E-2</v>
      </c>
      <c r="G6433">
        <v>9.7600000000000006E-2</v>
      </c>
      <c r="H6433">
        <v>5.8599999999999999E-2</v>
      </c>
      <c r="I6433">
        <v>5.8599999999999999E-2</v>
      </c>
      <c r="J6433">
        <v>0.1008</v>
      </c>
      <c r="K6433">
        <v>5.8599999999999999E-2</v>
      </c>
      <c r="L6433">
        <v>5.8599999999999999E-2</v>
      </c>
    </row>
    <row r="6434" spans="1:12" x14ac:dyDescent="0.45">
      <c r="A6434" t="s">
        <v>2004</v>
      </c>
      <c r="B6434">
        <v>2023</v>
      </c>
      <c r="C6434" t="s">
        <v>2010</v>
      </c>
      <c r="D6434">
        <v>0.1787</v>
      </c>
      <c r="E6434">
        <v>0.1787</v>
      </c>
      <c r="F6434">
        <v>6.7500000000000004E-2</v>
      </c>
      <c r="G6434">
        <v>0.1608</v>
      </c>
      <c r="H6434">
        <v>6.7500000000000004E-2</v>
      </c>
      <c r="I6434">
        <v>6.5699999999999995E-2</v>
      </c>
      <c r="J6434">
        <v>0.1787</v>
      </c>
      <c r="K6434">
        <v>6.7500000000000004E-2</v>
      </c>
      <c r="L6434">
        <v>6.5699999999999995E-2</v>
      </c>
    </row>
    <row r="6435" spans="1:12" x14ac:dyDescent="0.45">
      <c r="A6435" t="s">
        <v>2012</v>
      </c>
      <c r="B6435">
        <v>2023</v>
      </c>
      <c r="C6435" t="s">
        <v>2007</v>
      </c>
      <c r="D6435">
        <v>1.6899999999999998E-2</v>
      </c>
      <c r="E6435">
        <v>1.6899999999999998E-2</v>
      </c>
      <c r="F6435">
        <v>9.7999999999999997E-3</v>
      </c>
      <c r="G6435">
        <v>1.6400000000000001E-2</v>
      </c>
      <c r="H6435">
        <v>9.7999999999999997E-3</v>
      </c>
      <c r="I6435">
        <v>9.7999999999999997E-3</v>
      </c>
      <c r="J6435">
        <v>1.6899999999999998E-2</v>
      </c>
      <c r="K6435">
        <v>9.7999999999999997E-3</v>
      </c>
      <c r="L6435">
        <v>9.7999999999999997E-3</v>
      </c>
    </row>
    <row r="6436" spans="1:12" x14ac:dyDescent="0.45">
      <c r="A6436" t="s">
        <v>2012</v>
      </c>
      <c r="B6436">
        <v>2023</v>
      </c>
      <c r="C6436" t="s">
        <v>2008</v>
      </c>
      <c r="D6436">
        <v>0.18329999999999999</v>
      </c>
      <c r="E6436">
        <v>0.158</v>
      </c>
      <c r="F6436">
        <v>0.15690000000000001</v>
      </c>
      <c r="G6436">
        <v>0.1721</v>
      </c>
      <c r="H6436">
        <v>0.14030000000000001</v>
      </c>
      <c r="I6436">
        <v>0.14979999999999999</v>
      </c>
      <c r="J6436">
        <v>0.1633</v>
      </c>
      <c r="K6436">
        <v>0.12790000000000001</v>
      </c>
      <c r="L6436">
        <v>0.1222</v>
      </c>
    </row>
    <row r="6437" spans="1:12" x14ac:dyDescent="0.45">
      <c r="A6437" t="s">
        <v>2012</v>
      </c>
      <c r="B6437">
        <v>2023</v>
      </c>
      <c r="C6437" t="s">
        <v>2005</v>
      </c>
      <c r="D6437">
        <v>0.51670000000000005</v>
      </c>
      <c r="E6437">
        <v>0.4914</v>
      </c>
      <c r="F6437">
        <v>0.45760000000000001</v>
      </c>
      <c r="G6437">
        <v>0.48680000000000001</v>
      </c>
      <c r="H6437">
        <v>0.44090000000000001</v>
      </c>
      <c r="I6437">
        <v>0.436</v>
      </c>
      <c r="J6437">
        <v>0.49669999999999997</v>
      </c>
      <c r="K6437">
        <v>0.42859999999999998</v>
      </c>
      <c r="L6437">
        <v>0.40839999999999999</v>
      </c>
    </row>
    <row r="6438" spans="1:12" x14ac:dyDescent="0.45">
      <c r="A6438" t="s">
        <v>2012</v>
      </c>
      <c r="B6438">
        <v>2023</v>
      </c>
      <c r="C6438" t="s">
        <v>2010</v>
      </c>
      <c r="D6438">
        <v>0.03</v>
      </c>
      <c r="E6438">
        <v>0.03</v>
      </c>
      <c r="F6438">
        <v>1.1299999999999999E-2</v>
      </c>
      <c r="G6438">
        <v>2.7E-2</v>
      </c>
      <c r="H6438">
        <v>1.1299999999999999E-2</v>
      </c>
      <c r="I6438">
        <v>1.0999999999999999E-2</v>
      </c>
      <c r="J6438">
        <v>0.03</v>
      </c>
      <c r="K6438">
        <v>1.1299999999999999E-2</v>
      </c>
      <c r="L6438">
        <v>1.0999999999999999E-2</v>
      </c>
    </row>
    <row r="6439" spans="1:12" x14ac:dyDescent="0.45">
      <c r="A6439" t="s">
        <v>2012</v>
      </c>
      <c r="B6439">
        <v>2023</v>
      </c>
      <c r="C6439" t="s">
        <v>2009</v>
      </c>
      <c r="D6439">
        <v>0.20349999999999999</v>
      </c>
      <c r="E6439">
        <v>0.20349999999999999</v>
      </c>
      <c r="F6439">
        <v>0.20349999999999999</v>
      </c>
      <c r="G6439">
        <v>0.19359999999999999</v>
      </c>
      <c r="H6439">
        <v>0.20349999999999999</v>
      </c>
      <c r="I6439">
        <v>0.19359999999999999</v>
      </c>
      <c r="J6439">
        <v>0.20349999999999999</v>
      </c>
      <c r="K6439">
        <v>0.20349999999999999</v>
      </c>
      <c r="L6439">
        <v>0.19359999999999999</v>
      </c>
    </row>
    <row r="6440" spans="1:12" x14ac:dyDescent="0.45">
      <c r="A6440" t="s">
        <v>2012</v>
      </c>
      <c r="B6440">
        <v>2023</v>
      </c>
      <c r="C6440" t="s">
        <v>2011</v>
      </c>
      <c r="D6440">
        <v>5.7999999999999996E-3</v>
      </c>
      <c r="E6440">
        <v>5.7999999999999996E-3</v>
      </c>
      <c r="F6440">
        <v>5.7999999999999996E-3</v>
      </c>
      <c r="G6440">
        <v>5.1999999999999998E-3</v>
      </c>
      <c r="H6440">
        <v>5.7999999999999996E-3</v>
      </c>
      <c r="I6440">
        <v>5.1999999999999998E-3</v>
      </c>
      <c r="J6440">
        <v>5.7999999999999996E-3</v>
      </c>
      <c r="K6440">
        <v>5.7999999999999996E-3</v>
      </c>
      <c r="L6440">
        <v>5.1999999999999998E-3</v>
      </c>
    </row>
    <row r="6441" spans="1:12" x14ac:dyDescent="0.45">
      <c r="A6441" t="s">
        <v>2012</v>
      </c>
      <c r="B6441">
        <v>2023</v>
      </c>
      <c r="C6441" t="s">
        <v>2006</v>
      </c>
      <c r="D6441">
        <v>7.7200000000000005E-2</v>
      </c>
      <c r="E6441">
        <v>7.7200000000000005E-2</v>
      </c>
      <c r="F6441">
        <v>7.0199999999999999E-2</v>
      </c>
      <c r="G6441">
        <v>7.2400000000000006E-2</v>
      </c>
      <c r="H6441">
        <v>7.0199999999999999E-2</v>
      </c>
      <c r="I6441">
        <v>6.6500000000000004E-2</v>
      </c>
      <c r="J6441">
        <v>7.7200000000000005E-2</v>
      </c>
      <c r="K6441">
        <v>7.0199999999999999E-2</v>
      </c>
      <c r="L6441">
        <v>6.6500000000000004E-2</v>
      </c>
    </row>
    <row r="6442" spans="1:12" x14ac:dyDescent="0.45">
      <c r="A6442" t="s">
        <v>2013</v>
      </c>
      <c r="B6442">
        <v>2023</v>
      </c>
      <c r="C6442" t="s">
        <v>2007</v>
      </c>
      <c r="D6442">
        <v>0.192</v>
      </c>
      <c r="E6442">
        <v>0.192</v>
      </c>
      <c r="F6442">
        <v>0.1115</v>
      </c>
      <c r="G6442">
        <v>0.18590000000000001</v>
      </c>
      <c r="H6442">
        <v>0.1115</v>
      </c>
      <c r="I6442">
        <v>0.1115</v>
      </c>
      <c r="J6442">
        <v>0.192</v>
      </c>
      <c r="K6442">
        <v>0.1115</v>
      </c>
      <c r="L6442">
        <v>0.1115</v>
      </c>
    </row>
    <row r="6443" spans="1:12" x14ac:dyDescent="0.45">
      <c r="A6443" t="s">
        <v>2013</v>
      </c>
      <c r="B6443">
        <v>2023</v>
      </c>
      <c r="C6443" t="s">
        <v>2008</v>
      </c>
      <c r="D6443">
        <v>2.0785999999999998</v>
      </c>
      <c r="E6443">
        <v>1.7912999999999999</v>
      </c>
      <c r="F6443">
        <v>1.7786999999999999</v>
      </c>
      <c r="G6443">
        <v>1.9515</v>
      </c>
      <c r="H6443">
        <v>1.5903</v>
      </c>
      <c r="I6443">
        <v>1.6979</v>
      </c>
      <c r="J6443">
        <v>1.8513999999999999</v>
      </c>
      <c r="K6443">
        <v>1.4504999999999999</v>
      </c>
      <c r="L6443">
        <v>1.3852</v>
      </c>
    </row>
    <row r="6444" spans="1:12" x14ac:dyDescent="0.45">
      <c r="A6444" t="s">
        <v>2013</v>
      </c>
      <c r="B6444">
        <v>2023</v>
      </c>
      <c r="C6444" t="s">
        <v>2009</v>
      </c>
      <c r="D6444">
        <v>2.1789999999999998</v>
      </c>
      <c r="E6444">
        <v>2.1789999999999998</v>
      </c>
      <c r="F6444">
        <v>2.1789999999999998</v>
      </c>
      <c r="G6444">
        <v>2.0731000000000002</v>
      </c>
      <c r="H6444">
        <v>2.1789999999999998</v>
      </c>
      <c r="I6444">
        <v>2.0731000000000002</v>
      </c>
      <c r="J6444">
        <v>2.1789999999999998</v>
      </c>
      <c r="K6444">
        <v>2.1789999999999998</v>
      </c>
      <c r="L6444">
        <v>2.0731000000000002</v>
      </c>
    </row>
    <row r="6445" spans="1:12" x14ac:dyDescent="0.45">
      <c r="A6445" t="s">
        <v>2013</v>
      </c>
      <c r="B6445">
        <v>2023</v>
      </c>
      <c r="C6445" t="s">
        <v>2005</v>
      </c>
      <c r="D6445">
        <v>5.7694000000000001</v>
      </c>
      <c r="E6445">
        <v>5.4821</v>
      </c>
      <c r="F6445">
        <v>5.0925000000000002</v>
      </c>
      <c r="G6445">
        <v>5.4337999999999997</v>
      </c>
      <c r="H6445">
        <v>4.9040999999999997</v>
      </c>
      <c r="I6445">
        <v>4.8521000000000001</v>
      </c>
      <c r="J6445">
        <v>5.5422000000000002</v>
      </c>
      <c r="K6445">
        <v>4.7643000000000004</v>
      </c>
      <c r="L6445">
        <v>4.5393999999999997</v>
      </c>
    </row>
    <row r="6446" spans="1:12" x14ac:dyDescent="0.45">
      <c r="A6446" t="s">
        <v>2013</v>
      </c>
      <c r="B6446">
        <v>2023</v>
      </c>
      <c r="C6446" t="s">
        <v>2006</v>
      </c>
      <c r="D6446">
        <v>0.91379999999999995</v>
      </c>
      <c r="E6446">
        <v>0.91379999999999995</v>
      </c>
      <c r="F6446">
        <v>0.82899999999999996</v>
      </c>
      <c r="G6446">
        <v>0.8579</v>
      </c>
      <c r="H6446">
        <v>0.82899999999999996</v>
      </c>
      <c r="I6446">
        <v>0.78539999999999999</v>
      </c>
      <c r="J6446">
        <v>0.91379999999999995</v>
      </c>
      <c r="K6446">
        <v>0.82899999999999996</v>
      </c>
      <c r="L6446">
        <v>0.78539999999999999</v>
      </c>
    </row>
    <row r="6447" spans="1:12" x14ac:dyDescent="0.45">
      <c r="A6447" t="s">
        <v>2013</v>
      </c>
      <c r="B6447">
        <v>2023</v>
      </c>
      <c r="C6447" t="s">
        <v>2010</v>
      </c>
      <c r="D6447">
        <v>0.34029999999999999</v>
      </c>
      <c r="E6447">
        <v>0.34029999999999999</v>
      </c>
      <c r="F6447">
        <v>0.1285</v>
      </c>
      <c r="G6447">
        <v>0.30630000000000002</v>
      </c>
      <c r="H6447">
        <v>0.1285</v>
      </c>
      <c r="I6447">
        <v>0.12509999999999999</v>
      </c>
      <c r="J6447">
        <v>0.34029999999999999</v>
      </c>
      <c r="K6447">
        <v>0.1285</v>
      </c>
      <c r="L6447">
        <v>0.12509999999999999</v>
      </c>
    </row>
    <row r="6448" spans="1:12" x14ac:dyDescent="0.45">
      <c r="A6448" t="s">
        <v>2013</v>
      </c>
      <c r="B6448">
        <v>2023</v>
      </c>
      <c r="C6448" t="s">
        <v>2011</v>
      </c>
      <c r="D6448">
        <v>6.5799999999999997E-2</v>
      </c>
      <c r="E6448">
        <v>6.5799999999999997E-2</v>
      </c>
      <c r="F6448">
        <v>6.5799999999999997E-2</v>
      </c>
      <c r="G6448">
        <v>5.9200000000000003E-2</v>
      </c>
      <c r="H6448">
        <v>6.5799999999999997E-2</v>
      </c>
      <c r="I6448">
        <v>5.9200000000000003E-2</v>
      </c>
      <c r="J6448">
        <v>6.5799999999999997E-2</v>
      </c>
      <c r="K6448">
        <v>6.5799999999999997E-2</v>
      </c>
      <c r="L6448">
        <v>5.9200000000000003E-2</v>
      </c>
    </row>
    <row r="6449" spans="1:12" x14ac:dyDescent="0.45">
      <c r="A6449" t="s">
        <v>2014</v>
      </c>
      <c r="B6449">
        <v>2023</v>
      </c>
      <c r="C6449" t="s">
        <v>2011</v>
      </c>
      <c r="D6449">
        <v>2.2499999999999999E-2</v>
      </c>
      <c r="E6449">
        <v>2.2499999999999999E-2</v>
      </c>
      <c r="F6449">
        <v>2.2499999999999999E-2</v>
      </c>
      <c r="G6449">
        <v>2.0299999999999999E-2</v>
      </c>
      <c r="H6449">
        <v>2.2499999999999999E-2</v>
      </c>
      <c r="I6449">
        <v>2.0299999999999999E-2</v>
      </c>
      <c r="J6449">
        <v>2.2499999999999999E-2</v>
      </c>
      <c r="K6449">
        <v>2.2499999999999999E-2</v>
      </c>
      <c r="L6449">
        <v>2.0299999999999999E-2</v>
      </c>
    </row>
    <row r="6450" spans="1:12" x14ac:dyDescent="0.45">
      <c r="A6450" t="s">
        <v>2014</v>
      </c>
      <c r="B6450">
        <v>2023</v>
      </c>
      <c r="C6450" t="s">
        <v>2010</v>
      </c>
      <c r="D6450">
        <v>0.1166</v>
      </c>
      <c r="E6450">
        <v>0.1166</v>
      </c>
      <c r="F6450">
        <v>4.3999999999999997E-2</v>
      </c>
      <c r="G6450">
        <v>0.105</v>
      </c>
      <c r="H6450">
        <v>4.3999999999999997E-2</v>
      </c>
      <c r="I6450">
        <v>4.2900000000000001E-2</v>
      </c>
      <c r="J6450">
        <v>0.1166</v>
      </c>
      <c r="K6450">
        <v>4.3999999999999997E-2</v>
      </c>
      <c r="L6450">
        <v>4.2900000000000001E-2</v>
      </c>
    </row>
    <row r="6451" spans="1:12" x14ac:dyDescent="0.45">
      <c r="A6451" t="s">
        <v>2014</v>
      </c>
      <c r="B6451">
        <v>2023</v>
      </c>
      <c r="C6451" t="s">
        <v>2008</v>
      </c>
      <c r="D6451">
        <v>0.71250000000000002</v>
      </c>
      <c r="E6451">
        <v>0.61399999999999999</v>
      </c>
      <c r="F6451">
        <v>0.60970000000000002</v>
      </c>
      <c r="G6451">
        <v>0.66890000000000005</v>
      </c>
      <c r="H6451">
        <v>0.54510000000000003</v>
      </c>
      <c r="I6451">
        <v>0.58199999999999996</v>
      </c>
      <c r="J6451">
        <v>0.63460000000000005</v>
      </c>
      <c r="K6451">
        <v>0.49719999999999998</v>
      </c>
      <c r="L6451">
        <v>0.4748</v>
      </c>
    </row>
    <row r="6452" spans="1:12" x14ac:dyDescent="0.45">
      <c r="A6452" t="s">
        <v>2014</v>
      </c>
      <c r="B6452">
        <v>2023</v>
      </c>
      <c r="C6452" t="s">
        <v>2007</v>
      </c>
      <c r="D6452">
        <v>6.5799999999999997E-2</v>
      </c>
      <c r="E6452">
        <v>6.5799999999999997E-2</v>
      </c>
      <c r="F6452">
        <v>3.8199999999999998E-2</v>
      </c>
      <c r="G6452">
        <v>6.3700000000000007E-2</v>
      </c>
      <c r="H6452">
        <v>3.8199999999999998E-2</v>
      </c>
      <c r="I6452">
        <v>3.8199999999999998E-2</v>
      </c>
      <c r="J6452">
        <v>6.5799999999999997E-2</v>
      </c>
      <c r="K6452">
        <v>3.8199999999999998E-2</v>
      </c>
      <c r="L6452">
        <v>3.8199999999999998E-2</v>
      </c>
    </row>
    <row r="6453" spans="1:12" x14ac:dyDescent="0.45">
      <c r="A6453" t="s">
        <v>2014</v>
      </c>
      <c r="B6453">
        <v>2023</v>
      </c>
      <c r="C6453" t="s">
        <v>2009</v>
      </c>
      <c r="D6453">
        <v>0.91879999999999995</v>
      </c>
      <c r="E6453">
        <v>0.91879999999999995</v>
      </c>
      <c r="F6453">
        <v>0.91879999999999995</v>
      </c>
      <c r="G6453">
        <v>0.87490000000000001</v>
      </c>
      <c r="H6453">
        <v>0.91879999999999995</v>
      </c>
      <c r="I6453">
        <v>0.87490000000000001</v>
      </c>
      <c r="J6453">
        <v>0.91879999999999995</v>
      </c>
      <c r="K6453">
        <v>0.91879999999999995</v>
      </c>
      <c r="L6453">
        <v>0.87490000000000001</v>
      </c>
    </row>
    <row r="6454" spans="1:12" x14ac:dyDescent="0.45">
      <c r="A6454" t="s">
        <v>2014</v>
      </c>
      <c r="B6454">
        <v>2023</v>
      </c>
      <c r="C6454" t="s">
        <v>2005</v>
      </c>
      <c r="D6454">
        <v>2.2565</v>
      </c>
      <c r="E6454">
        <v>2.1581000000000001</v>
      </c>
      <c r="F6454">
        <v>2.0072000000000001</v>
      </c>
      <c r="G6454">
        <v>2.1284000000000001</v>
      </c>
      <c r="H6454">
        <v>1.9426000000000001</v>
      </c>
      <c r="I6454">
        <v>1.9141999999999999</v>
      </c>
      <c r="J6454">
        <v>2.1785999999999999</v>
      </c>
      <c r="K6454">
        <v>1.8947000000000001</v>
      </c>
      <c r="L6454">
        <v>1.8069999999999999</v>
      </c>
    </row>
    <row r="6455" spans="1:12" x14ac:dyDescent="0.45">
      <c r="A6455" t="s">
        <v>2014</v>
      </c>
      <c r="B6455">
        <v>2023</v>
      </c>
      <c r="C6455" t="s">
        <v>2006</v>
      </c>
      <c r="D6455">
        <v>0.42030000000000001</v>
      </c>
      <c r="E6455">
        <v>0.42030000000000001</v>
      </c>
      <c r="F6455">
        <v>0.374</v>
      </c>
      <c r="G6455">
        <v>0.39560000000000001</v>
      </c>
      <c r="H6455">
        <v>0.374</v>
      </c>
      <c r="I6455">
        <v>0.35589999999999999</v>
      </c>
      <c r="J6455">
        <v>0.42030000000000001</v>
      </c>
      <c r="K6455">
        <v>0.374</v>
      </c>
      <c r="L6455">
        <v>0.35589999999999999</v>
      </c>
    </row>
    <row r="6456" spans="1:12" x14ac:dyDescent="0.45">
      <c r="A6456" t="s">
        <v>2015</v>
      </c>
      <c r="B6456">
        <v>2023</v>
      </c>
      <c r="C6456" t="s">
        <v>2011</v>
      </c>
      <c r="D6456">
        <v>0.3145</v>
      </c>
      <c r="E6456">
        <v>0.3145</v>
      </c>
      <c r="F6456">
        <v>0.3145</v>
      </c>
      <c r="G6456">
        <v>0.28299999999999997</v>
      </c>
      <c r="H6456">
        <v>0.3145</v>
      </c>
      <c r="I6456">
        <v>0.28299999999999997</v>
      </c>
      <c r="J6456">
        <v>0.3145</v>
      </c>
      <c r="K6456">
        <v>0.3145</v>
      </c>
      <c r="L6456">
        <v>0.28299999999999997</v>
      </c>
    </row>
    <row r="6457" spans="1:12" x14ac:dyDescent="0.45">
      <c r="A6457" t="s">
        <v>2015</v>
      </c>
      <c r="B6457">
        <v>2023</v>
      </c>
      <c r="C6457" t="s">
        <v>2006</v>
      </c>
      <c r="D6457">
        <v>4.3982000000000001</v>
      </c>
      <c r="E6457">
        <v>4.3982000000000001</v>
      </c>
      <c r="F6457">
        <v>4.3982000000000001</v>
      </c>
      <c r="G6457">
        <v>4.1295999999999999</v>
      </c>
      <c r="H6457">
        <v>4.3982000000000001</v>
      </c>
      <c r="I6457">
        <v>3.7787000000000002</v>
      </c>
      <c r="J6457">
        <v>4.3982000000000001</v>
      </c>
      <c r="K6457">
        <v>4.3982000000000001</v>
      </c>
      <c r="L6457">
        <v>3.7787000000000002</v>
      </c>
    </row>
    <row r="6458" spans="1:12" x14ac:dyDescent="0.45">
      <c r="A6458" t="s">
        <v>2015</v>
      </c>
      <c r="B6458">
        <v>2023</v>
      </c>
      <c r="C6458" t="s">
        <v>2008</v>
      </c>
      <c r="D6458">
        <v>9.9414999999999996</v>
      </c>
      <c r="E6458">
        <v>8.5675000000000008</v>
      </c>
      <c r="F6458">
        <v>8.5071999999999992</v>
      </c>
      <c r="G6458">
        <v>9.3333999999999993</v>
      </c>
      <c r="H6458">
        <v>7.6062000000000003</v>
      </c>
      <c r="I6458">
        <v>8.1206999999999994</v>
      </c>
      <c r="J6458">
        <v>8.8546999999999993</v>
      </c>
      <c r="K6458">
        <v>6.9372999999999996</v>
      </c>
      <c r="L6458">
        <v>6.625</v>
      </c>
    </row>
    <row r="6459" spans="1:12" x14ac:dyDescent="0.45">
      <c r="A6459" t="s">
        <v>2015</v>
      </c>
      <c r="B6459">
        <v>2023</v>
      </c>
      <c r="C6459" t="s">
        <v>2009</v>
      </c>
      <c r="D6459">
        <v>9.8316999999999997</v>
      </c>
      <c r="E6459">
        <v>9.8316999999999997</v>
      </c>
      <c r="F6459">
        <v>9.8316999999999997</v>
      </c>
      <c r="G6459">
        <v>9.3500999999999994</v>
      </c>
      <c r="H6459">
        <v>9.8316999999999997</v>
      </c>
      <c r="I6459">
        <v>9.3500999999999994</v>
      </c>
      <c r="J6459">
        <v>9.8316999999999997</v>
      </c>
      <c r="K6459">
        <v>9.8317999999999994</v>
      </c>
      <c r="L6459">
        <v>9.3500999999999994</v>
      </c>
    </row>
    <row r="6460" spans="1:12" x14ac:dyDescent="0.45">
      <c r="A6460" t="s">
        <v>2015</v>
      </c>
      <c r="B6460">
        <v>2023</v>
      </c>
      <c r="C6460" t="s">
        <v>2005</v>
      </c>
      <c r="D6460">
        <v>27.031600000000001</v>
      </c>
      <c r="E6460">
        <v>25.657499999999999</v>
      </c>
      <c r="F6460">
        <v>24.1995</v>
      </c>
      <c r="G6460">
        <v>25.4499</v>
      </c>
      <c r="H6460">
        <v>23.298500000000001</v>
      </c>
      <c r="I6460">
        <v>22.664000000000001</v>
      </c>
      <c r="J6460">
        <v>25.944700000000001</v>
      </c>
      <c r="K6460">
        <v>22.6297</v>
      </c>
      <c r="L6460">
        <v>21.168399999999998</v>
      </c>
    </row>
    <row r="6461" spans="1:12" x14ac:dyDescent="0.45">
      <c r="A6461" t="s">
        <v>2015</v>
      </c>
      <c r="B6461">
        <v>2023</v>
      </c>
      <c r="C6461" t="s">
        <v>2010</v>
      </c>
      <c r="D6461">
        <v>1.6275999999999999</v>
      </c>
      <c r="E6461">
        <v>1.6275999999999999</v>
      </c>
      <c r="F6461">
        <v>0.61460000000000004</v>
      </c>
      <c r="G6461">
        <v>1.4648000000000001</v>
      </c>
      <c r="H6461">
        <v>0.61460000000000004</v>
      </c>
      <c r="I6461">
        <v>0.59819999999999995</v>
      </c>
      <c r="J6461">
        <v>1.6275999999999999</v>
      </c>
      <c r="K6461">
        <v>0.61460000000000004</v>
      </c>
      <c r="L6461">
        <v>0.59819999999999995</v>
      </c>
    </row>
    <row r="6462" spans="1:12" x14ac:dyDescent="0.45">
      <c r="A6462" t="s">
        <v>2015</v>
      </c>
      <c r="B6462">
        <v>2023</v>
      </c>
      <c r="C6462" t="s">
        <v>2007</v>
      </c>
      <c r="D6462">
        <v>0.91810000000000003</v>
      </c>
      <c r="E6462">
        <v>0.91810000000000003</v>
      </c>
      <c r="F6462">
        <v>0.53339999999999999</v>
      </c>
      <c r="G6462">
        <v>0.8891</v>
      </c>
      <c r="H6462">
        <v>0.53339999999999999</v>
      </c>
      <c r="I6462">
        <v>0.53339999999999999</v>
      </c>
      <c r="J6462">
        <v>0.91810000000000003</v>
      </c>
      <c r="K6462">
        <v>0.53339999999999999</v>
      </c>
      <c r="L6462">
        <v>0.53339999999999999</v>
      </c>
    </row>
    <row r="6463" spans="1:12" x14ac:dyDescent="0.45">
      <c r="A6463" t="s">
        <v>2016</v>
      </c>
      <c r="B6463">
        <v>2023</v>
      </c>
      <c r="C6463" t="s">
        <v>2010</v>
      </c>
      <c r="D6463">
        <v>0.2031</v>
      </c>
      <c r="E6463">
        <v>0.2031</v>
      </c>
      <c r="F6463">
        <v>7.6700000000000004E-2</v>
      </c>
      <c r="G6463">
        <v>0.18279999999999999</v>
      </c>
      <c r="H6463">
        <v>7.6700000000000004E-2</v>
      </c>
      <c r="I6463">
        <v>7.46E-2</v>
      </c>
      <c r="J6463">
        <v>0.2031</v>
      </c>
      <c r="K6463">
        <v>7.6700000000000004E-2</v>
      </c>
      <c r="L6463">
        <v>7.46E-2</v>
      </c>
    </row>
    <row r="6464" spans="1:12" x14ac:dyDescent="0.45">
      <c r="A6464" t="s">
        <v>2016</v>
      </c>
      <c r="B6464">
        <v>2023</v>
      </c>
      <c r="C6464" t="s">
        <v>2006</v>
      </c>
      <c r="D6464">
        <v>0.64139999999999997</v>
      </c>
      <c r="E6464">
        <v>0.64139999999999997</v>
      </c>
      <c r="F6464">
        <v>0.57530000000000003</v>
      </c>
      <c r="G6464">
        <v>0.60299999999999998</v>
      </c>
      <c r="H6464">
        <v>0.57530000000000003</v>
      </c>
      <c r="I6464">
        <v>0.54649999999999999</v>
      </c>
      <c r="J6464">
        <v>0.64139999999999997</v>
      </c>
      <c r="K6464">
        <v>0.57530000000000003</v>
      </c>
      <c r="L6464">
        <v>0.54649999999999999</v>
      </c>
    </row>
    <row r="6465" spans="1:12" x14ac:dyDescent="0.45">
      <c r="A6465" t="s">
        <v>2016</v>
      </c>
      <c r="B6465">
        <v>2023</v>
      </c>
      <c r="C6465" t="s">
        <v>2008</v>
      </c>
      <c r="D6465">
        <v>1.2405999999999999</v>
      </c>
      <c r="E6465">
        <v>1.0690999999999999</v>
      </c>
      <c r="F6465">
        <v>1.0616000000000001</v>
      </c>
      <c r="G6465">
        <v>1.1647000000000001</v>
      </c>
      <c r="H6465">
        <v>0.94920000000000004</v>
      </c>
      <c r="I6465">
        <v>1.0134000000000001</v>
      </c>
      <c r="J6465">
        <v>1.105</v>
      </c>
      <c r="K6465">
        <v>0.86570000000000003</v>
      </c>
      <c r="L6465">
        <v>0.82669999999999999</v>
      </c>
    </row>
    <row r="6466" spans="1:12" x14ac:dyDescent="0.45">
      <c r="A6466" t="s">
        <v>2016</v>
      </c>
      <c r="B6466">
        <v>2023</v>
      </c>
      <c r="C6466" t="s">
        <v>2011</v>
      </c>
      <c r="D6466">
        <v>3.9199999999999999E-2</v>
      </c>
      <c r="E6466">
        <v>3.9199999999999999E-2</v>
      </c>
      <c r="F6466">
        <v>3.9199999999999999E-2</v>
      </c>
      <c r="G6466">
        <v>3.5299999999999998E-2</v>
      </c>
      <c r="H6466">
        <v>3.9199999999999999E-2</v>
      </c>
      <c r="I6466">
        <v>3.5299999999999998E-2</v>
      </c>
      <c r="J6466">
        <v>3.9199999999999999E-2</v>
      </c>
      <c r="K6466">
        <v>3.9199999999999999E-2</v>
      </c>
      <c r="L6466">
        <v>3.5299999999999998E-2</v>
      </c>
    </row>
    <row r="6467" spans="1:12" x14ac:dyDescent="0.45">
      <c r="A6467" t="s">
        <v>2016</v>
      </c>
      <c r="B6467">
        <v>2023</v>
      </c>
      <c r="C6467" t="s">
        <v>2009</v>
      </c>
      <c r="D6467">
        <v>1.4518</v>
      </c>
      <c r="E6467">
        <v>1.4518</v>
      </c>
      <c r="F6467">
        <v>1.4518</v>
      </c>
      <c r="G6467">
        <v>1.3822000000000001</v>
      </c>
      <c r="H6467">
        <v>1.4518</v>
      </c>
      <c r="I6467">
        <v>1.3822000000000001</v>
      </c>
      <c r="J6467">
        <v>1.4518</v>
      </c>
      <c r="K6467">
        <v>1.4518</v>
      </c>
      <c r="L6467">
        <v>1.3822000000000001</v>
      </c>
    </row>
    <row r="6468" spans="1:12" x14ac:dyDescent="0.45">
      <c r="A6468" t="s">
        <v>2016</v>
      </c>
      <c r="B6468">
        <v>2023</v>
      </c>
      <c r="C6468" t="s">
        <v>2005</v>
      </c>
      <c r="D6468">
        <v>3.6907000000000001</v>
      </c>
      <c r="E6468">
        <v>3.5192000000000001</v>
      </c>
      <c r="F6468">
        <v>3.2711999999999999</v>
      </c>
      <c r="G6468">
        <v>3.4788999999999999</v>
      </c>
      <c r="H6468">
        <v>3.1587000000000001</v>
      </c>
      <c r="I6468">
        <v>3.1185</v>
      </c>
      <c r="J6468">
        <v>3.5550999999999999</v>
      </c>
      <c r="K6468">
        <v>3.0752999999999999</v>
      </c>
      <c r="L6468">
        <v>2.9318</v>
      </c>
    </row>
    <row r="6469" spans="1:12" x14ac:dyDescent="0.45">
      <c r="A6469" t="s">
        <v>2016</v>
      </c>
      <c r="B6469">
        <v>2023</v>
      </c>
      <c r="C6469" t="s">
        <v>2007</v>
      </c>
      <c r="D6469">
        <v>0.11459999999999999</v>
      </c>
      <c r="E6469">
        <v>0.11459999999999999</v>
      </c>
      <c r="F6469">
        <v>6.6600000000000006E-2</v>
      </c>
      <c r="G6469">
        <v>0.1109</v>
      </c>
      <c r="H6469">
        <v>6.6600000000000006E-2</v>
      </c>
      <c r="I6469">
        <v>6.6600000000000006E-2</v>
      </c>
      <c r="J6469">
        <v>0.11459999999999999</v>
      </c>
      <c r="K6469">
        <v>6.6600000000000006E-2</v>
      </c>
      <c r="L6469">
        <v>6.6600000000000006E-2</v>
      </c>
    </row>
    <row r="6470" spans="1:12" x14ac:dyDescent="0.45">
      <c r="A6470" t="s">
        <v>2017</v>
      </c>
      <c r="B6470">
        <v>2023</v>
      </c>
      <c r="C6470" t="s">
        <v>2011</v>
      </c>
      <c r="D6470">
        <v>2.6700000000000002E-2</v>
      </c>
      <c r="E6470">
        <v>2.6700000000000002E-2</v>
      </c>
      <c r="F6470">
        <v>2.6700000000000002E-2</v>
      </c>
      <c r="G6470">
        <v>2.4E-2</v>
      </c>
      <c r="H6470">
        <v>2.6700000000000002E-2</v>
      </c>
      <c r="I6470">
        <v>2.4E-2</v>
      </c>
      <c r="J6470">
        <v>2.6700000000000002E-2</v>
      </c>
      <c r="K6470">
        <v>2.6700000000000002E-2</v>
      </c>
      <c r="L6470">
        <v>2.4E-2</v>
      </c>
    </row>
    <row r="6471" spans="1:12" x14ac:dyDescent="0.45">
      <c r="A6471" t="s">
        <v>2017</v>
      </c>
      <c r="B6471">
        <v>2023</v>
      </c>
      <c r="C6471" t="s">
        <v>2005</v>
      </c>
      <c r="D6471">
        <v>2.3466999999999998</v>
      </c>
      <c r="E6471">
        <v>2.2301000000000002</v>
      </c>
      <c r="F6471">
        <v>2.0636000000000001</v>
      </c>
      <c r="G6471">
        <v>2.2117</v>
      </c>
      <c r="H6471">
        <v>1.9872000000000001</v>
      </c>
      <c r="I6471">
        <v>1.9683999999999999</v>
      </c>
      <c r="J6471">
        <v>2.2545000000000002</v>
      </c>
      <c r="K6471">
        <v>1.9303999999999999</v>
      </c>
      <c r="L6471">
        <v>1.8414999999999999</v>
      </c>
    </row>
    <row r="6472" spans="1:12" x14ac:dyDescent="0.45">
      <c r="A6472" t="s">
        <v>2017</v>
      </c>
      <c r="B6472">
        <v>2023</v>
      </c>
      <c r="C6472" t="s">
        <v>2010</v>
      </c>
      <c r="D6472">
        <v>0.1381</v>
      </c>
      <c r="E6472">
        <v>0.1381</v>
      </c>
      <c r="F6472">
        <v>5.2200000000000003E-2</v>
      </c>
      <c r="G6472">
        <v>0.12429999999999999</v>
      </c>
      <c r="H6472">
        <v>5.2200000000000003E-2</v>
      </c>
      <c r="I6472">
        <v>5.0799999999999998E-2</v>
      </c>
      <c r="J6472">
        <v>0.1381</v>
      </c>
      <c r="K6472">
        <v>5.2200000000000003E-2</v>
      </c>
      <c r="L6472">
        <v>5.0799999999999998E-2</v>
      </c>
    </row>
    <row r="6473" spans="1:12" x14ac:dyDescent="0.45">
      <c r="A6473" t="s">
        <v>2017</v>
      </c>
      <c r="B6473">
        <v>2023</v>
      </c>
      <c r="C6473" t="s">
        <v>2006</v>
      </c>
      <c r="D6473">
        <v>0.42270000000000002</v>
      </c>
      <c r="E6473">
        <v>0.42270000000000002</v>
      </c>
      <c r="F6473">
        <v>0.38</v>
      </c>
      <c r="G6473">
        <v>0.39739999999999998</v>
      </c>
      <c r="H6473">
        <v>0.38</v>
      </c>
      <c r="I6473">
        <v>0.36070000000000002</v>
      </c>
      <c r="J6473">
        <v>0.42270000000000002</v>
      </c>
      <c r="K6473">
        <v>0.38</v>
      </c>
      <c r="L6473">
        <v>0.36070000000000002</v>
      </c>
    </row>
    <row r="6474" spans="1:12" x14ac:dyDescent="0.45">
      <c r="A6474" t="s">
        <v>2017</v>
      </c>
      <c r="B6474">
        <v>2023</v>
      </c>
      <c r="C6474" t="s">
        <v>2009</v>
      </c>
      <c r="D6474">
        <v>0.83760000000000001</v>
      </c>
      <c r="E6474">
        <v>0.83760000000000001</v>
      </c>
      <c r="F6474">
        <v>0.83760000000000001</v>
      </c>
      <c r="G6474">
        <v>0.79849999999999999</v>
      </c>
      <c r="H6474">
        <v>0.83760000000000001</v>
      </c>
      <c r="I6474">
        <v>0.79849999999999999</v>
      </c>
      <c r="J6474">
        <v>0.83760000000000001</v>
      </c>
      <c r="K6474">
        <v>0.83760000000000001</v>
      </c>
      <c r="L6474">
        <v>0.79849999999999999</v>
      </c>
    </row>
    <row r="6475" spans="1:12" x14ac:dyDescent="0.45">
      <c r="A6475" t="s">
        <v>2017</v>
      </c>
      <c r="B6475">
        <v>2023</v>
      </c>
      <c r="C6475" t="s">
        <v>2007</v>
      </c>
      <c r="D6475">
        <v>7.7899999999999997E-2</v>
      </c>
      <c r="E6475">
        <v>7.7899999999999997E-2</v>
      </c>
      <c r="F6475">
        <v>4.53E-2</v>
      </c>
      <c r="G6475">
        <v>7.5399999999999995E-2</v>
      </c>
      <c r="H6475">
        <v>4.53E-2</v>
      </c>
      <c r="I6475">
        <v>4.53E-2</v>
      </c>
      <c r="J6475">
        <v>7.7899999999999997E-2</v>
      </c>
      <c r="K6475">
        <v>4.53E-2</v>
      </c>
      <c r="L6475">
        <v>4.53E-2</v>
      </c>
    </row>
    <row r="6476" spans="1:12" x14ac:dyDescent="0.45">
      <c r="A6476" t="s">
        <v>2017</v>
      </c>
      <c r="B6476">
        <v>2023</v>
      </c>
      <c r="C6476" t="s">
        <v>2008</v>
      </c>
      <c r="D6476">
        <v>0.84370000000000001</v>
      </c>
      <c r="E6476">
        <v>0.72709999999999997</v>
      </c>
      <c r="F6476">
        <v>0.72189999999999999</v>
      </c>
      <c r="G6476">
        <v>0.79210000000000003</v>
      </c>
      <c r="H6476">
        <v>0.64549999999999996</v>
      </c>
      <c r="I6476">
        <v>0.68910000000000005</v>
      </c>
      <c r="J6476">
        <v>0.75139999999999996</v>
      </c>
      <c r="K6476">
        <v>0.5887</v>
      </c>
      <c r="L6476">
        <v>0.56220000000000003</v>
      </c>
    </row>
    <row r="6477" spans="1:12" x14ac:dyDescent="0.45">
      <c r="A6477" t="s">
        <v>2018</v>
      </c>
      <c r="B6477">
        <v>2023</v>
      </c>
      <c r="C6477" t="s">
        <v>2008</v>
      </c>
      <c r="D6477">
        <v>0.2243</v>
      </c>
      <c r="E6477">
        <v>0.1933</v>
      </c>
      <c r="F6477">
        <v>0.192</v>
      </c>
      <c r="G6477">
        <v>0.21060000000000001</v>
      </c>
      <c r="H6477">
        <v>0.1716</v>
      </c>
      <c r="I6477">
        <v>0.18329999999999999</v>
      </c>
      <c r="J6477">
        <v>0.19980000000000001</v>
      </c>
      <c r="K6477">
        <v>0.15659999999999999</v>
      </c>
      <c r="L6477">
        <v>0.14949999999999999</v>
      </c>
    </row>
    <row r="6478" spans="1:12" x14ac:dyDescent="0.45">
      <c r="A6478" t="s">
        <v>2018</v>
      </c>
      <c r="B6478">
        <v>2023</v>
      </c>
      <c r="C6478" t="s">
        <v>2011</v>
      </c>
      <c r="D6478">
        <v>7.1000000000000004E-3</v>
      </c>
      <c r="E6478">
        <v>7.1000000000000004E-3</v>
      </c>
      <c r="F6478">
        <v>7.1000000000000004E-3</v>
      </c>
      <c r="G6478">
        <v>6.4000000000000003E-3</v>
      </c>
      <c r="H6478">
        <v>7.1000000000000004E-3</v>
      </c>
      <c r="I6478">
        <v>6.4000000000000003E-3</v>
      </c>
      <c r="J6478">
        <v>7.1000000000000004E-3</v>
      </c>
      <c r="K6478">
        <v>7.1000000000000004E-3</v>
      </c>
      <c r="L6478">
        <v>6.4000000000000003E-3</v>
      </c>
    </row>
    <row r="6479" spans="1:12" x14ac:dyDescent="0.45">
      <c r="A6479" t="s">
        <v>2018</v>
      </c>
      <c r="B6479">
        <v>2023</v>
      </c>
      <c r="C6479" t="s">
        <v>2009</v>
      </c>
      <c r="D6479">
        <v>0.29099999999999998</v>
      </c>
      <c r="E6479">
        <v>0.29099999999999998</v>
      </c>
      <c r="F6479">
        <v>0.29099999999999998</v>
      </c>
      <c r="G6479">
        <v>0.27710000000000001</v>
      </c>
      <c r="H6479">
        <v>0.29099999999999998</v>
      </c>
      <c r="I6479">
        <v>0.27710000000000001</v>
      </c>
      <c r="J6479">
        <v>0.29099999999999998</v>
      </c>
      <c r="K6479">
        <v>0.29099999999999998</v>
      </c>
      <c r="L6479">
        <v>0.27710000000000001</v>
      </c>
    </row>
    <row r="6480" spans="1:12" x14ac:dyDescent="0.45">
      <c r="A6480" t="s">
        <v>2018</v>
      </c>
      <c r="B6480">
        <v>2023</v>
      </c>
      <c r="C6480" t="s">
        <v>2010</v>
      </c>
      <c r="D6480">
        <v>3.6700000000000003E-2</v>
      </c>
      <c r="E6480">
        <v>3.6700000000000003E-2</v>
      </c>
      <c r="F6480">
        <v>1.3899999999999999E-2</v>
      </c>
      <c r="G6480">
        <v>3.3099999999999997E-2</v>
      </c>
      <c r="H6480">
        <v>1.3899999999999999E-2</v>
      </c>
      <c r="I6480">
        <v>1.35E-2</v>
      </c>
      <c r="J6480">
        <v>3.6700000000000003E-2</v>
      </c>
      <c r="K6480">
        <v>1.3899999999999999E-2</v>
      </c>
      <c r="L6480">
        <v>1.35E-2</v>
      </c>
    </row>
    <row r="6481" spans="1:12" x14ac:dyDescent="0.45">
      <c r="A6481" t="s">
        <v>2018</v>
      </c>
      <c r="B6481">
        <v>2023</v>
      </c>
      <c r="C6481" t="s">
        <v>2006</v>
      </c>
      <c r="D6481">
        <v>0.1221</v>
      </c>
      <c r="E6481">
        <v>0.1221</v>
      </c>
      <c r="F6481">
        <v>0.10920000000000001</v>
      </c>
      <c r="G6481">
        <v>0.1149</v>
      </c>
      <c r="H6481">
        <v>0.10920000000000001</v>
      </c>
      <c r="I6481">
        <v>0.1038</v>
      </c>
      <c r="J6481">
        <v>0.1221</v>
      </c>
      <c r="K6481">
        <v>0.10920000000000001</v>
      </c>
      <c r="L6481">
        <v>0.1038</v>
      </c>
    </row>
    <row r="6482" spans="1:12" x14ac:dyDescent="0.45">
      <c r="A6482" t="s">
        <v>2018</v>
      </c>
      <c r="B6482">
        <v>2023</v>
      </c>
      <c r="C6482" t="s">
        <v>2007</v>
      </c>
      <c r="D6482">
        <v>2.07E-2</v>
      </c>
      <c r="E6482">
        <v>2.07E-2</v>
      </c>
      <c r="F6482">
        <v>1.2E-2</v>
      </c>
      <c r="G6482">
        <v>2.01E-2</v>
      </c>
      <c r="H6482">
        <v>1.2E-2</v>
      </c>
      <c r="I6482">
        <v>1.2E-2</v>
      </c>
      <c r="J6482">
        <v>2.07E-2</v>
      </c>
      <c r="K6482">
        <v>1.2E-2</v>
      </c>
      <c r="L6482">
        <v>1.2E-2</v>
      </c>
    </row>
    <row r="6483" spans="1:12" x14ac:dyDescent="0.45">
      <c r="A6483" t="s">
        <v>2018</v>
      </c>
      <c r="B6483">
        <v>2023</v>
      </c>
      <c r="C6483" t="s">
        <v>2005</v>
      </c>
      <c r="D6483">
        <v>0.70199999999999996</v>
      </c>
      <c r="E6483">
        <v>0.67100000000000004</v>
      </c>
      <c r="F6483">
        <v>0.62519999999999998</v>
      </c>
      <c r="G6483">
        <v>0.66210000000000002</v>
      </c>
      <c r="H6483">
        <v>0.6048</v>
      </c>
      <c r="I6483">
        <v>0.59609999999999996</v>
      </c>
      <c r="J6483">
        <v>0.67749999999999999</v>
      </c>
      <c r="K6483">
        <v>0.58979999999999999</v>
      </c>
      <c r="L6483">
        <v>0.56230000000000002</v>
      </c>
    </row>
    <row r="6484" spans="1:12" x14ac:dyDescent="0.45">
      <c r="A6484" t="s">
        <v>2019</v>
      </c>
      <c r="B6484">
        <v>2023</v>
      </c>
      <c r="C6484" t="s">
        <v>2007</v>
      </c>
      <c r="D6484">
        <v>0.52539999999999998</v>
      </c>
      <c r="E6484">
        <v>0.52539999999999998</v>
      </c>
      <c r="F6484">
        <v>0.30520000000000003</v>
      </c>
      <c r="G6484">
        <v>0.50870000000000004</v>
      </c>
      <c r="H6484">
        <v>0.30520000000000003</v>
      </c>
      <c r="I6484">
        <v>0.30520000000000003</v>
      </c>
      <c r="J6484">
        <v>0.52539999999999998</v>
      </c>
      <c r="K6484">
        <v>0.30520000000000003</v>
      </c>
      <c r="L6484">
        <v>0.30520000000000003</v>
      </c>
    </row>
    <row r="6485" spans="1:12" x14ac:dyDescent="0.45">
      <c r="A6485" t="s">
        <v>2019</v>
      </c>
      <c r="B6485">
        <v>2023</v>
      </c>
      <c r="C6485" t="s">
        <v>2009</v>
      </c>
      <c r="D6485">
        <v>7.0536000000000003</v>
      </c>
      <c r="E6485">
        <v>7.0536000000000003</v>
      </c>
      <c r="F6485">
        <v>7.0536000000000003</v>
      </c>
      <c r="G6485">
        <v>6.7156000000000002</v>
      </c>
      <c r="H6485">
        <v>7.0536000000000003</v>
      </c>
      <c r="I6485">
        <v>6.7156000000000002</v>
      </c>
      <c r="J6485">
        <v>7.0536000000000003</v>
      </c>
      <c r="K6485">
        <v>7.0537000000000001</v>
      </c>
      <c r="L6485">
        <v>6.7156000000000002</v>
      </c>
    </row>
    <row r="6486" spans="1:12" x14ac:dyDescent="0.45">
      <c r="A6486" t="s">
        <v>2019</v>
      </c>
      <c r="B6486">
        <v>2023</v>
      </c>
      <c r="C6486" t="s">
        <v>2011</v>
      </c>
      <c r="D6486">
        <v>0.1799</v>
      </c>
      <c r="E6486">
        <v>0.1799</v>
      </c>
      <c r="F6486">
        <v>0.1799</v>
      </c>
      <c r="G6486">
        <v>0.16200000000000001</v>
      </c>
      <c r="H6486">
        <v>0.1799</v>
      </c>
      <c r="I6486">
        <v>0.16200000000000001</v>
      </c>
      <c r="J6486">
        <v>0.1799</v>
      </c>
      <c r="K6486">
        <v>0.1799</v>
      </c>
      <c r="L6486">
        <v>0.16200000000000001</v>
      </c>
    </row>
    <row r="6487" spans="1:12" x14ac:dyDescent="0.45">
      <c r="A6487" t="s">
        <v>2019</v>
      </c>
      <c r="B6487">
        <v>2023</v>
      </c>
      <c r="C6487" t="s">
        <v>2010</v>
      </c>
      <c r="D6487">
        <v>0.93130000000000002</v>
      </c>
      <c r="E6487">
        <v>0.93130000000000002</v>
      </c>
      <c r="F6487">
        <v>0.35170000000000001</v>
      </c>
      <c r="G6487">
        <v>0.83819999999999995</v>
      </c>
      <c r="H6487">
        <v>0.35170000000000001</v>
      </c>
      <c r="I6487">
        <v>0.34229999999999999</v>
      </c>
      <c r="J6487">
        <v>0.93130000000000002</v>
      </c>
      <c r="K6487">
        <v>0.35170000000000001</v>
      </c>
      <c r="L6487">
        <v>0.34229999999999999</v>
      </c>
    </row>
    <row r="6488" spans="1:12" x14ac:dyDescent="0.45">
      <c r="A6488" t="s">
        <v>2019</v>
      </c>
      <c r="B6488">
        <v>2023</v>
      </c>
      <c r="C6488" t="s">
        <v>2005</v>
      </c>
      <c r="D6488">
        <v>17.145099999999999</v>
      </c>
      <c r="E6488">
        <v>16.358799999999999</v>
      </c>
      <c r="F6488">
        <v>15.249700000000001</v>
      </c>
      <c r="G6488">
        <v>16.1646</v>
      </c>
      <c r="H6488">
        <v>14.7341</v>
      </c>
      <c r="I6488">
        <v>14.5359</v>
      </c>
      <c r="J6488">
        <v>16.523199999999999</v>
      </c>
      <c r="K6488">
        <v>14.3514</v>
      </c>
      <c r="L6488">
        <v>13.680099999999999</v>
      </c>
    </row>
    <row r="6489" spans="1:12" x14ac:dyDescent="0.45">
      <c r="A6489" t="s">
        <v>2019</v>
      </c>
      <c r="B6489">
        <v>2023</v>
      </c>
      <c r="C6489" t="s">
        <v>2008</v>
      </c>
      <c r="D6489">
        <v>5.6887999999999996</v>
      </c>
      <c r="E6489">
        <v>4.9024999999999999</v>
      </c>
      <c r="F6489">
        <v>4.8680000000000003</v>
      </c>
      <c r="G6489">
        <v>5.3407999999999998</v>
      </c>
      <c r="H6489">
        <v>4.3525</v>
      </c>
      <c r="I6489">
        <v>4.6468999999999996</v>
      </c>
      <c r="J6489">
        <v>5.0669000000000004</v>
      </c>
      <c r="K6489">
        <v>3.9697</v>
      </c>
      <c r="L6489">
        <v>3.7909999999999999</v>
      </c>
    </row>
    <row r="6490" spans="1:12" x14ac:dyDescent="0.45">
      <c r="A6490" t="s">
        <v>2019</v>
      </c>
      <c r="B6490">
        <v>2023</v>
      </c>
      <c r="C6490" t="s">
        <v>2006</v>
      </c>
      <c r="D6490">
        <v>2.766</v>
      </c>
      <c r="E6490">
        <v>2.766</v>
      </c>
      <c r="F6490">
        <v>2.4912000000000001</v>
      </c>
      <c r="G6490">
        <v>2.5992999999999999</v>
      </c>
      <c r="H6490">
        <v>2.4912000000000001</v>
      </c>
      <c r="I6490">
        <v>2.3639999999999999</v>
      </c>
      <c r="J6490">
        <v>2.766</v>
      </c>
      <c r="K6490">
        <v>2.4912000000000001</v>
      </c>
      <c r="L6490">
        <v>2.3639999999999999</v>
      </c>
    </row>
    <row r="6491" spans="1:12" x14ac:dyDescent="0.45">
      <c r="A6491" t="s">
        <v>2020</v>
      </c>
      <c r="B6491">
        <v>2023</v>
      </c>
      <c r="C6491" t="s">
        <v>2010</v>
      </c>
      <c r="D6491">
        <v>0.41949999999999998</v>
      </c>
      <c r="E6491">
        <v>0.41949999999999998</v>
      </c>
      <c r="F6491">
        <v>0.15840000000000001</v>
      </c>
      <c r="G6491">
        <v>0.37759999999999999</v>
      </c>
      <c r="H6491">
        <v>0.15840000000000001</v>
      </c>
      <c r="I6491">
        <v>0.1542</v>
      </c>
      <c r="J6491">
        <v>0.41949999999999998</v>
      </c>
      <c r="K6491">
        <v>0.15840000000000001</v>
      </c>
      <c r="L6491">
        <v>0.1542</v>
      </c>
    </row>
    <row r="6492" spans="1:12" x14ac:dyDescent="0.45">
      <c r="A6492" t="s">
        <v>2020</v>
      </c>
      <c r="B6492">
        <v>2023</v>
      </c>
      <c r="C6492" t="s">
        <v>2011</v>
      </c>
      <c r="D6492">
        <v>8.1100000000000005E-2</v>
      </c>
      <c r="E6492">
        <v>8.1100000000000005E-2</v>
      </c>
      <c r="F6492">
        <v>8.1100000000000005E-2</v>
      </c>
      <c r="G6492">
        <v>7.2999999999999995E-2</v>
      </c>
      <c r="H6492">
        <v>8.1100000000000005E-2</v>
      </c>
      <c r="I6492">
        <v>7.2999999999999995E-2</v>
      </c>
      <c r="J6492">
        <v>8.1100000000000005E-2</v>
      </c>
      <c r="K6492">
        <v>8.1100000000000005E-2</v>
      </c>
      <c r="L6492">
        <v>7.2999999999999995E-2</v>
      </c>
    </row>
    <row r="6493" spans="1:12" x14ac:dyDescent="0.45">
      <c r="A6493" t="s">
        <v>2020</v>
      </c>
      <c r="B6493">
        <v>2023</v>
      </c>
      <c r="C6493" t="s">
        <v>2009</v>
      </c>
      <c r="D6493">
        <v>3.093</v>
      </c>
      <c r="E6493">
        <v>3.093</v>
      </c>
      <c r="F6493">
        <v>3.093</v>
      </c>
      <c r="G6493">
        <v>2.9443000000000001</v>
      </c>
      <c r="H6493">
        <v>3.093</v>
      </c>
      <c r="I6493">
        <v>2.9443000000000001</v>
      </c>
      <c r="J6493">
        <v>3.093</v>
      </c>
      <c r="K6493">
        <v>3.093</v>
      </c>
      <c r="L6493">
        <v>2.9443000000000001</v>
      </c>
    </row>
    <row r="6494" spans="1:12" x14ac:dyDescent="0.45">
      <c r="A6494" t="s">
        <v>2020</v>
      </c>
      <c r="B6494">
        <v>2023</v>
      </c>
      <c r="C6494" t="s">
        <v>2006</v>
      </c>
      <c r="D6494">
        <v>1.4271</v>
      </c>
      <c r="E6494">
        <v>1.4271</v>
      </c>
      <c r="F6494">
        <v>1.274</v>
      </c>
      <c r="G6494">
        <v>1.3425</v>
      </c>
      <c r="H6494">
        <v>1.274</v>
      </c>
      <c r="I6494">
        <v>1.2115</v>
      </c>
      <c r="J6494">
        <v>1.4271</v>
      </c>
      <c r="K6494">
        <v>1.274</v>
      </c>
      <c r="L6494">
        <v>1.2115</v>
      </c>
    </row>
    <row r="6495" spans="1:12" x14ac:dyDescent="0.45">
      <c r="A6495" t="s">
        <v>2020</v>
      </c>
      <c r="B6495">
        <v>2023</v>
      </c>
      <c r="C6495" t="s">
        <v>2007</v>
      </c>
      <c r="D6495">
        <v>0.23669999999999999</v>
      </c>
      <c r="E6495">
        <v>0.23669999999999999</v>
      </c>
      <c r="F6495">
        <v>0.13750000000000001</v>
      </c>
      <c r="G6495">
        <v>0.22919999999999999</v>
      </c>
      <c r="H6495">
        <v>0.13750000000000001</v>
      </c>
      <c r="I6495">
        <v>0.13750000000000001</v>
      </c>
      <c r="J6495">
        <v>0.23669999999999999</v>
      </c>
      <c r="K6495">
        <v>0.13750000000000001</v>
      </c>
      <c r="L6495">
        <v>0.13750000000000001</v>
      </c>
    </row>
    <row r="6496" spans="1:12" x14ac:dyDescent="0.45">
      <c r="A6496" t="s">
        <v>2020</v>
      </c>
      <c r="B6496">
        <v>2023</v>
      </c>
      <c r="C6496" t="s">
        <v>2008</v>
      </c>
      <c r="D6496">
        <v>2.5626000000000002</v>
      </c>
      <c r="E6496">
        <v>2.2084000000000001</v>
      </c>
      <c r="F6496">
        <v>2.1928999999999998</v>
      </c>
      <c r="G6496">
        <v>2.4058999999999999</v>
      </c>
      <c r="H6496">
        <v>1.9605999999999999</v>
      </c>
      <c r="I6496">
        <v>2.0933000000000002</v>
      </c>
      <c r="J6496">
        <v>2.2825000000000002</v>
      </c>
      <c r="K6496">
        <v>1.7882</v>
      </c>
      <c r="L6496">
        <v>1.7077</v>
      </c>
    </row>
    <row r="6497" spans="1:12" x14ac:dyDescent="0.45">
      <c r="A6497" t="s">
        <v>2020</v>
      </c>
      <c r="B6497">
        <v>2023</v>
      </c>
      <c r="C6497" t="s">
        <v>2005</v>
      </c>
      <c r="D6497">
        <v>7.8198999999999996</v>
      </c>
      <c r="E6497">
        <v>7.4657</v>
      </c>
      <c r="F6497">
        <v>6.9367999999999999</v>
      </c>
      <c r="G6497">
        <v>7.3723999999999998</v>
      </c>
      <c r="H6497">
        <v>6.7046000000000001</v>
      </c>
      <c r="I6497">
        <v>6.6136999999999997</v>
      </c>
      <c r="J6497">
        <v>7.5397999999999996</v>
      </c>
      <c r="K6497">
        <v>6.5321999999999996</v>
      </c>
      <c r="L6497">
        <v>6.2282000000000002</v>
      </c>
    </row>
    <row r="6498" spans="1:12" x14ac:dyDescent="0.45">
      <c r="A6498" t="s">
        <v>2021</v>
      </c>
      <c r="B6498">
        <v>2023</v>
      </c>
      <c r="C6498" t="s">
        <v>2008</v>
      </c>
      <c r="D6498">
        <v>0.3266</v>
      </c>
      <c r="E6498">
        <v>0.28149999999999997</v>
      </c>
      <c r="F6498">
        <v>0.27950000000000003</v>
      </c>
      <c r="G6498">
        <v>0.30659999999999998</v>
      </c>
      <c r="H6498">
        <v>0.24990000000000001</v>
      </c>
      <c r="I6498">
        <v>0.26679999999999998</v>
      </c>
      <c r="J6498">
        <v>0.29089999999999999</v>
      </c>
      <c r="K6498">
        <v>0.22789999999999999</v>
      </c>
      <c r="L6498">
        <v>0.21759999999999999</v>
      </c>
    </row>
    <row r="6499" spans="1:12" x14ac:dyDescent="0.45">
      <c r="A6499" t="s">
        <v>2021</v>
      </c>
      <c r="B6499">
        <v>2023</v>
      </c>
      <c r="C6499" t="s">
        <v>2007</v>
      </c>
      <c r="D6499">
        <v>3.0200000000000001E-2</v>
      </c>
      <c r="E6499">
        <v>3.0200000000000001E-2</v>
      </c>
      <c r="F6499">
        <v>1.7500000000000002E-2</v>
      </c>
      <c r="G6499">
        <v>2.92E-2</v>
      </c>
      <c r="H6499">
        <v>1.7500000000000002E-2</v>
      </c>
      <c r="I6499">
        <v>1.7500000000000002E-2</v>
      </c>
      <c r="J6499">
        <v>3.0200000000000001E-2</v>
      </c>
      <c r="K6499">
        <v>1.7500000000000002E-2</v>
      </c>
      <c r="L6499">
        <v>1.7500000000000002E-2</v>
      </c>
    </row>
    <row r="6500" spans="1:12" x14ac:dyDescent="0.45">
      <c r="A6500" t="s">
        <v>2021</v>
      </c>
      <c r="B6500">
        <v>2023</v>
      </c>
      <c r="C6500" t="s">
        <v>2011</v>
      </c>
      <c r="D6500">
        <v>1.03E-2</v>
      </c>
      <c r="E6500">
        <v>1.03E-2</v>
      </c>
      <c r="F6500">
        <v>1.03E-2</v>
      </c>
      <c r="G6500">
        <v>9.2999999999999992E-3</v>
      </c>
      <c r="H6500">
        <v>1.03E-2</v>
      </c>
      <c r="I6500">
        <v>9.2999999999999992E-3</v>
      </c>
      <c r="J6500">
        <v>1.03E-2</v>
      </c>
      <c r="K6500">
        <v>1.03E-2</v>
      </c>
      <c r="L6500">
        <v>9.2999999999999992E-3</v>
      </c>
    </row>
    <row r="6501" spans="1:12" x14ac:dyDescent="0.45">
      <c r="A6501" t="s">
        <v>2021</v>
      </c>
      <c r="B6501">
        <v>2023</v>
      </c>
      <c r="C6501" t="s">
        <v>2010</v>
      </c>
      <c r="D6501">
        <v>5.3499999999999999E-2</v>
      </c>
      <c r="E6501">
        <v>5.3499999999999999E-2</v>
      </c>
      <c r="F6501">
        <v>2.0199999999999999E-2</v>
      </c>
      <c r="G6501">
        <v>4.8099999999999997E-2</v>
      </c>
      <c r="H6501">
        <v>2.0199999999999999E-2</v>
      </c>
      <c r="I6501">
        <v>1.9699999999999999E-2</v>
      </c>
      <c r="J6501">
        <v>5.3499999999999999E-2</v>
      </c>
      <c r="K6501">
        <v>2.0199999999999999E-2</v>
      </c>
      <c r="L6501">
        <v>1.9699999999999999E-2</v>
      </c>
    </row>
    <row r="6502" spans="1:12" x14ac:dyDescent="0.45">
      <c r="A6502" t="s">
        <v>2021</v>
      </c>
      <c r="B6502">
        <v>2023</v>
      </c>
      <c r="C6502" t="s">
        <v>2006</v>
      </c>
      <c r="D6502">
        <v>0.15049999999999999</v>
      </c>
      <c r="E6502">
        <v>0.15049999999999999</v>
      </c>
      <c r="F6502">
        <v>0.1361</v>
      </c>
      <c r="G6502">
        <v>0.1414</v>
      </c>
      <c r="H6502">
        <v>0.1361</v>
      </c>
      <c r="I6502">
        <v>0.129</v>
      </c>
      <c r="J6502">
        <v>0.15049999999999999</v>
      </c>
      <c r="K6502">
        <v>0.1361</v>
      </c>
      <c r="L6502">
        <v>0.129</v>
      </c>
    </row>
    <row r="6503" spans="1:12" x14ac:dyDescent="0.45">
      <c r="A6503" t="s">
        <v>2021</v>
      </c>
      <c r="B6503">
        <v>2023</v>
      </c>
      <c r="C6503" t="s">
        <v>2009</v>
      </c>
      <c r="D6503">
        <v>0.34589999999999999</v>
      </c>
      <c r="E6503">
        <v>0.34589999999999999</v>
      </c>
      <c r="F6503">
        <v>0.34589999999999999</v>
      </c>
      <c r="G6503">
        <v>0.3291</v>
      </c>
      <c r="H6503">
        <v>0.34589999999999999</v>
      </c>
      <c r="I6503">
        <v>0.3291</v>
      </c>
      <c r="J6503">
        <v>0.34589999999999999</v>
      </c>
      <c r="K6503">
        <v>0.34589999999999999</v>
      </c>
      <c r="L6503">
        <v>0.3291</v>
      </c>
    </row>
    <row r="6504" spans="1:12" x14ac:dyDescent="0.45">
      <c r="A6504" t="s">
        <v>2021</v>
      </c>
      <c r="B6504">
        <v>2023</v>
      </c>
      <c r="C6504" t="s">
        <v>2005</v>
      </c>
      <c r="D6504">
        <v>0.91700000000000004</v>
      </c>
      <c r="E6504">
        <v>0.87180000000000002</v>
      </c>
      <c r="F6504">
        <v>0.8095</v>
      </c>
      <c r="G6504">
        <v>0.86370000000000002</v>
      </c>
      <c r="H6504">
        <v>0.77990000000000004</v>
      </c>
      <c r="I6504">
        <v>0.77139999999999997</v>
      </c>
      <c r="J6504">
        <v>0.88119999999999998</v>
      </c>
      <c r="K6504">
        <v>0.75790000000000002</v>
      </c>
      <c r="L6504">
        <v>0.72219999999999995</v>
      </c>
    </row>
    <row r="6505" spans="1:12" x14ac:dyDescent="0.45">
      <c r="A6505" t="s">
        <v>2022</v>
      </c>
      <c r="B6505">
        <v>2023</v>
      </c>
      <c r="C6505" t="s">
        <v>2010</v>
      </c>
      <c r="D6505">
        <v>6.7699999999999996E-2</v>
      </c>
      <c r="E6505">
        <v>6.7699999999999996E-2</v>
      </c>
      <c r="F6505">
        <v>2.5600000000000001E-2</v>
      </c>
      <c r="G6505">
        <v>6.0900000000000003E-2</v>
      </c>
      <c r="H6505">
        <v>2.5600000000000001E-2</v>
      </c>
      <c r="I6505">
        <v>2.4899999999999999E-2</v>
      </c>
      <c r="J6505">
        <v>6.7699999999999996E-2</v>
      </c>
      <c r="K6505">
        <v>2.5600000000000001E-2</v>
      </c>
      <c r="L6505">
        <v>2.4899999999999999E-2</v>
      </c>
    </row>
    <row r="6506" spans="1:12" x14ac:dyDescent="0.45">
      <c r="A6506" t="s">
        <v>2022</v>
      </c>
      <c r="B6506">
        <v>2023</v>
      </c>
      <c r="C6506" t="s">
        <v>2011</v>
      </c>
      <c r="D6506">
        <v>1.3100000000000001E-2</v>
      </c>
      <c r="E6506">
        <v>1.3100000000000001E-2</v>
      </c>
      <c r="F6506">
        <v>1.3100000000000001E-2</v>
      </c>
      <c r="G6506">
        <v>1.18E-2</v>
      </c>
      <c r="H6506">
        <v>1.3100000000000001E-2</v>
      </c>
      <c r="I6506">
        <v>1.18E-2</v>
      </c>
      <c r="J6506">
        <v>1.3100000000000001E-2</v>
      </c>
      <c r="K6506">
        <v>1.3100000000000001E-2</v>
      </c>
      <c r="L6506">
        <v>1.18E-2</v>
      </c>
    </row>
    <row r="6507" spans="1:12" x14ac:dyDescent="0.45">
      <c r="A6507" t="s">
        <v>2022</v>
      </c>
      <c r="B6507">
        <v>2023</v>
      </c>
      <c r="C6507" t="s">
        <v>2007</v>
      </c>
      <c r="D6507">
        <v>3.8199999999999998E-2</v>
      </c>
      <c r="E6507">
        <v>3.8199999999999998E-2</v>
      </c>
      <c r="F6507">
        <v>2.2200000000000001E-2</v>
      </c>
      <c r="G6507">
        <v>3.6999999999999998E-2</v>
      </c>
      <c r="H6507">
        <v>2.2200000000000001E-2</v>
      </c>
      <c r="I6507">
        <v>2.2200000000000001E-2</v>
      </c>
      <c r="J6507">
        <v>3.8199999999999998E-2</v>
      </c>
      <c r="K6507">
        <v>2.2200000000000001E-2</v>
      </c>
      <c r="L6507">
        <v>2.2200000000000001E-2</v>
      </c>
    </row>
    <row r="6508" spans="1:12" x14ac:dyDescent="0.45">
      <c r="A6508" t="s">
        <v>2022</v>
      </c>
      <c r="B6508">
        <v>2023</v>
      </c>
      <c r="C6508" t="s">
        <v>2008</v>
      </c>
      <c r="D6508">
        <v>0.41360000000000002</v>
      </c>
      <c r="E6508">
        <v>0.35639999999999999</v>
      </c>
      <c r="F6508">
        <v>0.35389999999999999</v>
      </c>
      <c r="G6508">
        <v>0.38829999999999998</v>
      </c>
      <c r="H6508">
        <v>0.31640000000000001</v>
      </c>
      <c r="I6508">
        <v>0.33779999999999999</v>
      </c>
      <c r="J6508">
        <v>0.36830000000000002</v>
      </c>
      <c r="K6508">
        <v>0.28860000000000002</v>
      </c>
      <c r="L6508">
        <v>0.27560000000000001</v>
      </c>
    </row>
    <row r="6509" spans="1:12" x14ac:dyDescent="0.45">
      <c r="A6509" t="s">
        <v>2022</v>
      </c>
      <c r="B6509">
        <v>2023</v>
      </c>
      <c r="C6509" t="s">
        <v>2006</v>
      </c>
      <c r="D6509">
        <v>0.21199999999999999</v>
      </c>
      <c r="E6509">
        <v>0.21199999999999999</v>
      </c>
      <c r="F6509">
        <v>0.19020000000000001</v>
      </c>
      <c r="G6509">
        <v>0.1993</v>
      </c>
      <c r="H6509">
        <v>0.19020000000000001</v>
      </c>
      <c r="I6509">
        <v>0.1807</v>
      </c>
      <c r="J6509">
        <v>0.21199999999999999</v>
      </c>
      <c r="K6509">
        <v>0.19020000000000001</v>
      </c>
      <c r="L6509">
        <v>0.1807</v>
      </c>
    </row>
    <row r="6510" spans="1:12" x14ac:dyDescent="0.45">
      <c r="A6510" t="s">
        <v>2022</v>
      </c>
      <c r="B6510">
        <v>2023</v>
      </c>
      <c r="C6510" t="s">
        <v>2005</v>
      </c>
      <c r="D6510">
        <v>1.2085999999999999</v>
      </c>
      <c r="E6510">
        <v>1.1514</v>
      </c>
      <c r="F6510">
        <v>1.069</v>
      </c>
      <c r="G6510">
        <v>1.1389</v>
      </c>
      <c r="H6510">
        <v>1.0316000000000001</v>
      </c>
      <c r="I6510">
        <v>1.0189999999999999</v>
      </c>
      <c r="J6510">
        <v>1.1634</v>
      </c>
      <c r="K6510">
        <v>1.0037</v>
      </c>
      <c r="L6510">
        <v>0.95679999999999998</v>
      </c>
    </row>
    <row r="6511" spans="1:12" x14ac:dyDescent="0.45">
      <c r="A6511" t="s">
        <v>2022</v>
      </c>
      <c r="B6511">
        <v>2023</v>
      </c>
      <c r="C6511" t="s">
        <v>2009</v>
      </c>
      <c r="D6511">
        <v>0.46410000000000001</v>
      </c>
      <c r="E6511">
        <v>0.46410000000000001</v>
      </c>
      <c r="F6511">
        <v>0.46410000000000001</v>
      </c>
      <c r="G6511">
        <v>0.44169999999999998</v>
      </c>
      <c r="H6511">
        <v>0.46410000000000001</v>
      </c>
      <c r="I6511">
        <v>0.44169999999999998</v>
      </c>
      <c r="J6511">
        <v>0.46410000000000001</v>
      </c>
      <c r="K6511">
        <v>0.46410000000000001</v>
      </c>
      <c r="L6511">
        <v>0.44169999999999998</v>
      </c>
    </row>
    <row r="6512" spans="1:12" x14ac:dyDescent="0.45">
      <c r="A6512" t="s">
        <v>2023</v>
      </c>
      <c r="B6512">
        <v>2023</v>
      </c>
      <c r="C6512" t="s">
        <v>2007</v>
      </c>
      <c r="D6512">
        <v>0.28100000000000003</v>
      </c>
      <c r="E6512">
        <v>0.28100000000000003</v>
      </c>
      <c r="F6512">
        <v>0.1633</v>
      </c>
      <c r="G6512">
        <v>0.27210000000000001</v>
      </c>
      <c r="H6512">
        <v>0.1633</v>
      </c>
      <c r="I6512">
        <v>0.1633</v>
      </c>
      <c r="J6512">
        <v>0.28100000000000003</v>
      </c>
      <c r="K6512">
        <v>0.1633</v>
      </c>
      <c r="L6512">
        <v>0.1633</v>
      </c>
    </row>
    <row r="6513" spans="1:12" x14ac:dyDescent="0.45">
      <c r="A6513" t="s">
        <v>2023</v>
      </c>
      <c r="B6513">
        <v>2023</v>
      </c>
      <c r="C6513" t="s">
        <v>2010</v>
      </c>
      <c r="D6513">
        <v>0.49819999999999998</v>
      </c>
      <c r="E6513">
        <v>0.49819999999999998</v>
      </c>
      <c r="F6513">
        <v>0.18809999999999999</v>
      </c>
      <c r="G6513">
        <v>0.44829999999999998</v>
      </c>
      <c r="H6513">
        <v>0.18809999999999999</v>
      </c>
      <c r="I6513">
        <v>0.18310000000000001</v>
      </c>
      <c r="J6513">
        <v>0.49819999999999998</v>
      </c>
      <c r="K6513">
        <v>0.18809999999999999</v>
      </c>
      <c r="L6513">
        <v>0.18310000000000001</v>
      </c>
    </row>
    <row r="6514" spans="1:12" x14ac:dyDescent="0.45">
      <c r="A6514" t="s">
        <v>2023</v>
      </c>
      <c r="B6514">
        <v>2023</v>
      </c>
      <c r="C6514" t="s">
        <v>2005</v>
      </c>
      <c r="D6514">
        <v>8.9989000000000008</v>
      </c>
      <c r="E6514">
        <v>8.5784000000000002</v>
      </c>
      <c r="F6514">
        <v>7.9835000000000003</v>
      </c>
      <c r="G6514">
        <v>8.4801000000000002</v>
      </c>
      <c r="H6514">
        <v>7.7077999999999998</v>
      </c>
      <c r="I6514">
        <v>7.6075999999999997</v>
      </c>
      <c r="J6514">
        <v>8.6662999999999997</v>
      </c>
      <c r="K6514">
        <v>7.5030000000000001</v>
      </c>
      <c r="L6514">
        <v>7.1497999999999999</v>
      </c>
    </row>
    <row r="6515" spans="1:12" x14ac:dyDescent="0.45">
      <c r="A6515" t="s">
        <v>2023</v>
      </c>
      <c r="B6515">
        <v>2023</v>
      </c>
      <c r="C6515" t="s">
        <v>2006</v>
      </c>
      <c r="D6515">
        <v>1.4892000000000001</v>
      </c>
      <c r="E6515">
        <v>1.4892000000000001</v>
      </c>
      <c r="F6515">
        <v>1.3406</v>
      </c>
      <c r="G6515">
        <v>1.3995</v>
      </c>
      <c r="H6515">
        <v>1.3406</v>
      </c>
      <c r="I6515">
        <v>1.2723</v>
      </c>
      <c r="J6515">
        <v>1.4892000000000001</v>
      </c>
      <c r="K6515">
        <v>1.3406</v>
      </c>
      <c r="L6515">
        <v>1.2723</v>
      </c>
    </row>
    <row r="6516" spans="1:12" x14ac:dyDescent="0.45">
      <c r="A6516" t="s">
        <v>2023</v>
      </c>
      <c r="B6516">
        <v>2023</v>
      </c>
      <c r="C6516" t="s">
        <v>2009</v>
      </c>
      <c r="D6516">
        <v>3.5914000000000001</v>
      </c>
      <c r="E6516">
        <v>3.5914000000000001</v>
      </c>
      <c r="F6516">
        <v>3.5914000000000001</v>
      </c>
      <c r="G6516">
        <v>3.4167000000000001</v>
      </c>
      <c r="H6516">
        <v>3.5914000000000001</v>
      </c>
      <c r="I6516">
        <v>3.4167000000000001</v>
      </c>
      <c r="J6516">
        <v>3.5914000000000001</v>
      </c>
      <c r="K6516">
        <v>3.5914999999999999</v>
      </c>
      <c r="L6516">
        <v>3.4167000000000001</v>
      </c>
    </row>
    <row r="6517" spans="1:12" x14ac:dyDescent="0.45">
      <c r="A6517" t="s">
        <v>2023</v>
      </c>
      <c r="B6517">
        <v>2023</v>
      </c>
      <c r="C6517" t="s">
        <v>2011</v>
      </c>
      <c r="D6517">
        <v>9.6299999999999997E-2</v>
      </c>
      <c r="E6517">
        <v>9.6299999999999997E-2</v>
      </c>
      <c r="F6517">
        <v>9.6299999999999997E-2</v>
      </c>
      <c r="G6517">
        <v>8.6599999999999996E-2</v>
      </c>
      <c r="H6517">
        <v>9.6299999999999997E-2</v>
      </c>
      <c r="I6517">
        <v>8.6599999999999996E-2</v>
      </c>
      <c r="J6517">
        <v>9.6299999999999997E-2</v>
      </c>
      <c r="K6517">
        <v>9.6299999999999997E-2</v>
      </c>
      <c r="L6517">
        <v>8.6599999999999996E-2</v>
      </c>
    </row>
    <row r="6518" spans="1:12" x14ac:dyDescent="0.45">
      <c r="A6518" t="s">
        <v>2023</v>
      </c>
      <c r="B6518">
        <v>2023</v>
      </c>
      <c r="C6518" t="s">
        <v>2008</v>
      </c>
      <c r="D6518">
        <v>3.0428999999999999</v>
      </c>
      <c r="E6518">
        <v>2.6223000000000001</v>
      </c>
      <c r="F6518">
        <v>2.6038999999999999</v>
      </c>
      <c r="G6518">
        <v>2.8567</v>
      </c>
      <c r="H6518">
        <v>2.3281000000000001</v>
      </c>
      <c r="I6518">
        <v>2.4855999999999998</v>
      </c>
      <c r="J6518">
        <v>2.7101999999999999</v>
      </c>
      <c r="K6518">
        <v>2.1234000000000002</v>
      </c>
      <c r="L6518">
        <v>2.0278</v>
      </c>
    </row>
    <row r="6519" spans="1:12" x14ac:dyDescent="0.45">
      <c r="A6519" t="s">
        <v>2024</v>
      </c>
      <c r="B6519">
        <v>2023</v>
      </c>
      <c r="C6519" t="s">
        <v>2010</v>
      </c>
      <c r="D6519">
        <v>0.25040000000000001</v>
      </c>
      <c r="E6519">
        <v>0.25040000000000001</v>
      </c>
      <c r="F6519">
        <v>9.4500000000000001E-2</v>
      </c>
      <c r="G6519">
        <v>0.2253</v>
      </c>
      <c r="H6519">
        <v>9.4500000000000001E-2</v>
      </c>
      <c r="I6519">
        <v>9.1999999999999998E-2</v>
      </c>
      <c r="J6519">
        <v>0.25040000000000001</v>
      </c>
      <c r="K6519">
        <v>9.4500000000000001E-2</v>
      </c>
      <c r="L6519">
        <v>9.1999999999999998E-2</v>
      </c>
    </row>
    <row r="6520" spans="1:12" x14ac:dyDescent="0.45">
      <c r="A6520" t="s">
        <v>2024</v>
      </c>
      <c r="B6520">
        <v>2023</v>
      </c>
      <c r="C6520" t="s">
        <v>2011</v>
      </c>
      <c r="D6520">
        <v>4.8399999999999999E-2</v>
      </c>
      <c r="E6520">
        <v>4.8399999999999999E-2</v>
      </c>
      <c r="F6520">
        <v>4.8399999999999999E-2</v>
      </c>
      <c r="G6520">
        <v>4.3499999999999997E-2</v>
      </c>
      <c r="H6520">
        <v>4.8399999999999999E-2</v>
      </c>
      <c r="I6520">
        <v>4.3499999999999997E-2</v>
      </c>
      <c r="J6520">
        <v>4.8399999999999999E-2</v>
      </c>
      <c r="K6520">
        <v>4.8399999999999999E-2</v>
      </c>
      <c r="L6520">
        <v>4.3499999999999997E-2</v>
      </c>
    </row>
    <row r="6521" spans="1:12" x14ac:dyDescent="0.45">
      <c r="A6521" t="s">
        <v>2024</v>
      </c>
      <c r="B6521">
        <v>2023</v>
      </c>
      <c r="C6521" t="s">
        <v>2008</v>
      </c>
      <c r="D6521">
        <v>1.5293000000000001</v>
      </c>
      <c r="E6521">
        <v>1.3179000000000001</v>
      </c>
      <c r="F6521">
        <v>1.3086</v>
      </c>
      <c r="G6521">
        <v>1.4357</v>
      </c>
      <c r="H6521">
        <v>1.17</v>
      </c>
      <c r="I6521">
        <v>1.2492000000000001</v>
      </c>
      <c r="J6521">
        <v>1.3621000000000001</v>
      </c>
      <c r="K6521">
        <v>1.0670999999999999</v>
      </c>
      <c r="L6521">
        <v>1.0190999999999999</v>
      </c>
    </row>
    <row r="6522" spans="1:12" x14ac:dyDescent="0.45">
      <c r="A6522" t="s">
        <v>2024</v>
      </c>
      <c r="B6522">
        <v>2023</v>
      </c>
      <c r="C6522" t="s">
        <v>2009</v>
      </c>
      <c r="D6522">
        <v>1.8891</v>
      </c>
      <c r="E6522">
        <v>1.8891</v>
      </c>
      <c r="F6522">
        <v>1.8891</v>
      </c>
      <c r="G6522">
        <v>1.7976000000000001</v>
      </c>
      <c r="H6522">
        <v>1.8891</v>
      </c>
      <c r="I6522">
        <v>1.7976000000000001</v>
      </c>
      <c r="J6522">
        <v>1.8891</v>
      </c>
      <c r="K6522">
        <v>1.8891</v>
      </c>
      <c r="L6522">
        <v>1.7976000000000001</v>
      </c>
    </row>
    <row r="6523" spans="1:12" x14ac:dyDescent="0.45">
      <c r="A6523" t="s">
        <v>2024</v>
      </c>
      <c r="B6523">
        <v>2023</v>
      </c>
      <c r="C6523" t="s">
        <v>2005</v>
      </c>
      <c r="D6523">
        <v>4.8177000000000003</v>
      </c>
      <c r="E6523">
        <v>4.6063000000000001</v>
      </c>
      <c r="F6523">
        <v>4.2732999999999999</v>
      </c>
      <c r="G6523">
        <v>4.5423</v>
      </c>
      <c r="H6523">
        <v>4.1346999999999996</v>
      </c>
      <c r="I6523">
        <v>4.0746000000000002</v>
      </c>
      <c r="J6523">
        <v>4.6505000000000001</v>
      </c>
      <c r="K6523">
        <v>4.0317999999999996</v>
      </c>
      <c r="L6523">
        <v>3.8445</v>
      </c>
    </row>
    <row r="6524" spans="1:12" x14ac:dyDescent="0.45">
      <c r="A6524" t="s">
        <v>2024</v>
      </c>
      <c r="B6524">
        <v>2023</v>
      </c>
      <c r="C6524" t="s">
        <v>2007</v>
      </c>
      <c r="D6524">
        <v>0.14119999999999999</v>
      </c>
      <c r="E6524">
        <v>0.14119999999999999</v>
      </c>
      <c r="F6524">
        <v>8.2100000000000006E-2</v>
      </c>
      <c r="G6524">
        <v>0.1368</v>
      </c>
      <c r="H6524">
        <v>8.2100000000000006E-2</v>
      </c>
      <c r="I6524">
        <v>8.2100000000000006E-2</v>
      </c>
      <c r="J6524">
        <v>0.14119999999999999</v>
      </c>
      <c r="K6524">
        <v>8.2100000000000006E-2</v>
      </c>
      <c r="L6524">
        <v>8.2100000000000006E-2</v>
      </c>
    </row>
    <row r="6525" spans="1:12" x14ac:dyDescent="0.45">
      <c r="A6525" t="s">
        <v>2024</v>
      </c>
      <c r="B6525">
        <v>2023</v>
      </c>
      <c r="C6525" t="s">
        <v>2006</v>
      </c>
      <c r="D6525">
        <v>0.95940000000000003</v>
      </c>
      <c r="E6525">
        <v>0.95940000000000003</v>
      </c>
      <c r="F6525">
        <v>0.85060000000000002</v>
      </c>
      <c r="G6525">
        <v>0.90329999999999999</v>
      </c>
      <c r="H6525">
        <v>0.85060000000000002</v>
      </c>
      <c r="I6525">
        <v>0.81020000000000003</v>
      </c>
      <c r="J6525">
        <v>0.95940000000000003</v>
      </c>
      <c r="K6525">
        <v>0.85060000000000002</v>
      </c>
      <c r="L6525">
        <v>0.81020000000000003</v>
      </c>
    </row>
    <row r="6526" spans="1:12" x14ac:dyDescent="0.45">
      <c r="A6526" t="s">
        <v>2025</v>
      </c>
      <c r="B6526">
        <v>2023</v>
      </c>
      <c r="C6526" t="s">
        <v>2009</v>
      </c>
      <c r="D6526">
        <v>0.87629999999999997</v>
      </c>
      <c r="E6526">
        <v>0.87629999999999997</v>
      </c>
      <c r="F6526">
        <v>0.87629999999999997</v>
      </c>
      <c r="G6526">
        <v>0.83399999999999996</v>
      </c>
      <c r="H6526">
        <v>0.87629999999999997</v>
      </c>
      <c r="I6526">
        <v>0.83399999999999996</v>
      </c>
      <c r="J6526">
        <v>0.87629999999999997</v>
      </c>
      <c r="K6526">
        <v>0.87629999999999997</v>
      </c>
      <c r="L6526">
        <v>0.83399999999999996</v>
      </c>
    </row>
    <row r="6527" spans="1:12" x14ac:dyDescent="0.45">
      <c r="A6527" t="s">
        <v>2025</v>
      </c>
      <c r="B6527">
        <v>2023</v>
      </c>
      <c r="C6527" t="s">
        <v>2008</v>
      </c>
      <c r="D6527">
        <v>0.68769999999999998</v>
      </c>
      <c r="E6527">
        <v>0.5927</v>
      </c>
      <c r="F6527">
        <v>0.58850000000000002</v>
      </c>
      <c r="G6527">
        <v>0.64570000000000005</v>
      </c>
      <c r="H6527">
        <v>0.5262</v>
      </c>
      <c r="I6527">
        <v>0.56179999999999997</v>
      </c>
      <c r="J6527">
        <v>0.61260000000000003</v>
      </c>
      <c r="K6527">
        <v>0.47989999999999999</v>
      </c>
      <c r="L6527">
        <v>0.45829999999999999</v>
      </c>
    </row>
    <row r="6528" spans="1:12" x14ac:dyDescent="0.45">
      <c r="A6528" t="s">
        <v>2025</v>
      </c>
      <c r="B6528">
        <v>2023</v>
      </c>
      <c r="C6528" t="s">
        <v>2011</v>
      </c>
      <c r="D6528">
        <v>2.18E-2</v>
      </c>
      <c r="E6528">
        <v>2.18E-2</v>
      </c>
      <c r="F6528">
        <v>2.18E-2</v>
      </c>
      <c r="G6528">
        <v>1.9599999999999999E-2</v>
      </c>
      <c r="H6528">
        <v>2.18E-2</v>
      </c>
      <c r="I6528">
        <v>1.9599999999999999E-2</v>
      </c>
      <c r="J6528">
        <v>2.18E-2</v>
      </c>
      <c r="K6528">
        <v>2.18E-2</v>
      </c>
      <c r="L6528">
        <v>1.9599999999999999E-2</v>
      </c>
    </row>
    <row r="6529" spans="1:12" x14ac:dyDescent="0.45">
      <c r="A6529" t="s">
        <v>2025</v>
      </c>
      <c r="B6529">
        <v>2023</v>
      </c>
      <c r="C6529" t="s">
        <v>2010</v>
      </c>
      <c r="D6529">
        <v>0.11260000000000001</v>
      </c>
      <c r="E6529">
        <v>0.11260000000000001</v>
      </c>
      <c r="F6529">
        <v>4.2500000000000003E-2</v>
      </c>
      <c r="G6529">
        <v>0.1013</v>
      </c>
      <c r="H6529">
        <v>4.2500000000000003E-2</v>
      </c>
      <c r="I6529">
        <v>4.1399999999999999E-2</v>
      </c>
      <c r="J6529">
        <v>0.11260000000000001</v>
      </c>
      <c r="K6529">
        <v>4.2500000000000003E-2</v>
      </c>
      <c r="L6529">
        <v>4.1399999999999999E-2</v>
      </c>
    </row>
    <row r="6530" spans="1:12" x14ac:dyDescent="0.45">
      <c r="A6530" t="s">
        <v>2025</v>
      </c>
      <c r="B6530">
        <v>2023</v>
      </c>
      <c r="C6530" t="s">
        <v>2006</v>
      </c>
      <c r="D6530">
        <v>0.4012</v>
      </c>
      <c r="E6530">
        <v>0.4012</v>
      </c>
      <c r="F6530">
        <v>0.35720000000000002</v>
      </c>
      <c r="G6530">
        <v>0.37759999999999999</v>
      </c>
      <c r="H6530">
        <v>0.35720000000000002</v>
      </c>
      <c r="I6530">
        <v>0.33989999999999998</v>
      </c>
      <c r="J6530">
        <v>0.4012</v>
      </c>
      <c r="K6530">
        <v>0.35720000000000002</v>
      </c>
      <c r="L6530">
        <v>0.33989999999999998</v>
      </c>
    </row>
    <row r="6531" spans="1:12" x14ac:dyDescent="0.45">
      <c r="A6531" t="s">
        <v>2025</v>
      </c>
      <c r="B6531">
        <v>2023</v>
      </c>
      <c r="C6531" t="s">
        <v>2005</v>
      </c>
      <c r="D6531">
        <v>2.1631</v>
      </c>
      <c r="E6531">
        <v>2.0680000000000001</v>
      </c>
      <c r="F6531">
        <v>1.9232</v>
      </c>
      <c r="G6531">
        <v>2.0396000000000001</v>
      </c>
      <c r="H6531">
        <v>1.8608</v>
      </c>
      <c r="I6531">
        <v>1.8334999999999999</v>
      </c>
      <c r="J6531">
        <v>2.0878999999999999</v>
      </c>
      <c r="K6531">
        <v>1.8146</v>
      </c>
      <c r="L6531">
        <v>1.73</v>
      </c>
    </row>
    <row r="6532" spans="1:12" x14ac:dyDescent="0.45">
      <c r="A6532" t="s">
        <v>2025</v>
      </c>
      <c r="B6532">
        <v>2023</v>
      </c>
      <c r="C6532" t="s">
        <v>2007</v>
      </c>
      <c r="D6532">
        <v>6.3500000000000001E-2</v>
      </c>
      <c r="E6532">
        <v>6.3500000000000001E-2</v>
      </c>
      <c r="F6532">
        <v>3.6900000000000002E-2</v>
      </c>
      <c r="G6532">
        <v>6.1499999999999999E-2</v>
      </c>
      <c r="H6532">
        <v>3.6900000000000002E-2</v>
      </c>
      <c r="I6532">
        <v>3.6900000000000002E-2</v>
      </c>
      <c r="J6532">
        <v>6.3500000000000001E-2</v>
      </c>
      <c r="K6532">
        <v>3.6900000000000002E-2</v>
      </c>
      <c r="L6532">
        <v>3.6900000000000002E-2</v>
      </c>
    </row>
    <row r="6533" spans="1:12" x14ac:dyDescent="0.45">
      <c r="A6533" t="s">
        <v>2026</v>
      </c>
      <c r="B6533">
        <v>2023</v>
      </c>
      <c r="C6533" t="s">
        <v>2007</v>
      </c>
      <c r="D6533">
        <v>6.1400000000000003E-2</v>
      </c>
      <c r="E6533">
        <v>6.1400000000000003E-2</v>
      </c>
      <c r="F6533">
        <v>3.5700000000000003E-2</v>
      </c>
      <c r="G6533">
        <v>5.9499999999999997E-2</v>
      </c>
      <c r="H6533">
        <v>3.5700000000000003E-2</v>
      </c>
      <c r="I6533">
        <v>3.5700000000000003E-2</v>
      </c>
      <c r="J6533">
        <v>6.1400000000000003E-2</v>
      </c>
      <c r="K6533">
        <v>3.5700000000000003E-2</v>
      </c>
      <c r="L6533">
        <v>3.5700000000000003E-2</v>
      </c>
    </row>
    <row r="6534" spans="1:12" x14ac:dyDescent="0.45">
      <c r="A6534" t="s">
        <v>2026</v>
      </c>
      <c r="B6534">
        <v>2023</v>
      </c>
      <c r="C6534" t="s">
        <v>2009</v>
      </c>
      <c r="D6534">
        <v>0.82689999999999997</v>
      </c>
      <c r="E6534">
        <v>0.82689999999999997</v>
      </c>
      <c r="F6534">
        <v>0.82689999999999997</v>
      </c>
      <c r="G6534">
        <v>0.78690000000000004</v>
      </c>
      <c r="H6534">
        <v>0.82689999999999997</v>
      </c>
      <c r="I6534">
        <v>0.78690000000000004</v>
      </c>
      <c r="J6534">
        <v>0.82689999999999997</v>
      </c>
      <c r="K6534">
        <v>0.82699999999999996</v>
      </c>
      <c r="L6534">
        <v>0.78690000000000004</v>
      </c>
    </row>
    <row r="6535" spans="1:12" x14ac:dyDescent="0.45">
      <c r="A6535" t="s">
        <v>2026</v>
      </c>
      <c r="B6535">
        <v>2023</v>
      </c>
      <c r="C6535" t="s">
        <v>2008</v>
      </c>
      <c r="D6535">
        <v>0.66539999999999999</v>
      </c>
      <c r="E6535">
        <v>0.57340000000000002</v>
      </c>
      <c r="F6535">
        <v>0.56940000000000002</v>
      </c>
      <c r="G6535">
        <v>0.62470000000000003</v>
      </c>
      <c r="H6535">
        <v>0.5091</v>
      </c>
      <c r="I6535">
        <v>0.54349999999999998</v>
      </c>
      <c r="J6535">
        <v>0.59260000000000002</v>
      </c>
      <c r="K6535">
        <v>0.46429999999999999</v>
      </c>
      <c r="L6535">
        <v>0.44340000000000002</v>
      </c>
    </row>
    <row r="6536" spans="1:12" x14ac:dyDescent="0.45">
      <c r="A6536" t="s">
        <v>2026</v>
      </c>
      <c r="B6536">
        <v>2023</v>
      </c>
      <c r="C6536" t="s">
        <v>2011</v>
      </c>
      <c r="D6536">
        <v>2.1000000000000001E-2</v>
      </c>
      <c r="E6536">
        <v>2.1000000000000001E-2</v>
      </c>
      <c r="F6536">
        <v>2.1000000000000001E-2</v>
      </c>
      <c r="G6536">
        <v>1.89E-2</v>
      </c>
      <c r="H6536">
        <v>2.1000000000000001E-2</v>
      </c>
      <c r="I6536">
        <v>1.89E-2</v>
      </c>
      <c r="J6536">
        <v>2.1000000000000001E-2</v>
      </c>
      <c r="K6536">
        <v>2.1000000000000001E-2</v>
      </c>
      <c r="L6536">
        <v>1.89E-2</v>
      </c>
    </row>
    <row r="6537" spans="1:12" x14ac:dyDescent="0.45">
      <c r="A6537" t="s">
        <v>2026</v>
      </c>
      <c r="B6537">
        <v>2023</v>
      </c>
      <c r="C6537" t="s">
        <v>2010</v>
      </c>
      <c r="D6537">
        <v>0.1089</v>
      </c>
      <c r="E6537">
        <v>0.1089</v>
      </c>
      <c r="F6537">
        <v>4.1099999999999998E-2</v>
      </c>
      <c r="G6537">
        <v>9.8000000000000004E-2</v>
      </c>
      <c r="H6537">
        <v>4.1099999999999998E-2</v>
      </c>
      <c r="I6537">
        <v>0.04</v>
      </c>
      <c r="J6537">
        <v>0.1089</v>
      </c>
      <c r="K6537">
        <v>4.1099999999999998E-2</v>
      </c>
      <c r="L6537">
        <v>0.04</v>
      </c>
    </row>
    <row r="6538" spans="1:12" x14ac:dyDescent="0.45">
      <c r="A6538" t="s">
        <v>2026</v>
      </c>
      <c r="B6538">
        <v>2023</v>
      </c>
      <c r="C6538" t="s">
        <v>2005</v>
      </c>
      <c r="D6538">
        <v>2.0710000000000002</v>
      </c>
      <c r="E6538">
        <v>1.9791000000000001</v>
      </c>
      <c r="F6538">
        <v>1.839</v>
      </c>
      <c r="G6538">
        <v>1.9524999999999999</v>
      </c>
      <c r="H6538">
        <v>1.7786999999999999</v>
      </c>
      <c r="I6538">
        <v>1.7532000000000001</v>
      </c>
      <c r="J6538">
        <v>1.9983</v>
      </c>
      <c r="K6538">
        <v>1.734</v>
      </c>
      <c r="L6538">
        <v>1.6531</v>
      </c>
    </row>
    <row r="6539" spans="1:12" x14ac:dyDescent="0.45">
      <c r="A6539" t="s">
        <v>2026</v>
      </c>
      <c r="B6539">
        <v>2023</v>
      </c>
      <c r="C6539" t="s">
        <v>2006</v>
      </c>
      <c r="D6539">
        <v>0.38729999999999998</v>
      </c>
      <c r="E6539">
        <v>0.38729999999999998</v>
      </c>
      <c r="F6539">
        <v>0.3448</v>
      </c>
      <c r="G6539">
        <v>0.36449999999999999</v>
      </c>
      <c r="H6539">
        <v>0.3448</v>
      </c>
      <c r="I6539">
        <v>0.3281</v>
      </c>
      <c r="J6539">
        <v>0.38729999999999998</v>
      </c>
      <c r="K6539">
        <v>0.3448</v>
      </c>
      <c r="L6539">
        <v>0.3281</v>
      </c>
    </row>
    <row r="6540" spans="1:12" x14ac:dyDescent="0.45">
      <c r="A6540" t="s">
        <v>2027</v>
      </c>
      <c r="B6540">
        <v>2023</v>
      </c>
      <c r="C6540" t="s">
        <v>2009</v>
      </c>
      <c r="D6540">
        <v>1.3116000000000001</v>
      </c>
      <c r="E6540">
        <v>1.3116000000000001</v>
      </c>
      <c r="F6540">
        <v>1.3116000000000001</v>
      </c>
      <c r="G6540">
        <v>1.2490000000000001</v>
      </c>
      <c r="H6540">
        <v>1.3116000000000001</v>
      </c>
      <c r="I6540">
        <v>1.2490000000000001</v>
      </c>
      <c r="J6540">
        <v>1.3116000000000001</v>
      </c>
      <c r="K6540">
        <v>1.3116000000000001</v>
      </c>
      <c r="L6540">
        <v>1.2490000000000001</v>
      </c>
    </row>
    <row r="6541" spans="1:12" x14ac:dyDescent="0.45">
      <c r="A6541" t="s">
        <v>2027</v>
      </c>
      <c r="B6541">
        <v>2023</v>
      </c>
      <c r="C6541" t="s">
        <v>2005</v>
      </c>
      <c r="D6541">
        <v>3.2450000000000001</v>
      </c>
      <c r="E6541">
        <v>3.1038999999999999</v>
      </c>
      <c r="F6541">
        <v>2.8851</v>
      </c>
      <c r="G6541">
        <v>3.0607000000000002</v>
      </c>
      <c r="H6541">
        <v>2.7925</v>
      </c>
      <c r="I6541">
        <v>2.7515000000000001</v>
      </c>
      <c r="J6541">
        <v>3.1334</v>
      </c>
      <c r="K6541">
        <v>2.7238000000000002</v>
      </c>
      <c r="L6541">
        <v>2.5977999999999999</v>
      </c>
    </row>
    <row r="6542" spans="1:12" x14ac:dyDescent="0.45">
      <c r="A6542" t="s">
        <v>2027</v>
      </c>
      <c r="B6542">
        <v>2023</v>
      </c>
      <c r="C6542" t="s">
        <v>2011</v>
      </c>
      <c r="D6542">
        <v>3.2300000000000002E-2</v>
      </c>
      <c r="E6542">
        <v>3.2300000000000002E-2</v>
      </c>
      <c r="F6542">
        <v>3.2300000000000002E-2</v>
      </c>
      <c r="G6542">
        <v>2.9100000000000001E-2</v>
      </c>
      <c r="H6542">
        <v>3.2300000000000002E-2</v>
      </c>
      <c r="I6542">
        <v>2.9100000000000001E-2</v>
      </c>
      <c r="J6542">
        <v>3.2300000000000002E-2</v>
      </c>
      <c r="K6542">
        <v>3.2300000000000002E-2</v>
      </c>
      <c r="L6542">
        <v>2.9100000000000001E-2</v>
      </c>
    </row>
    <row r="6543" spans="1:12" x14ac:dyDescent="0.45">
      <c r="A6543" t="s">
        <v>2027</v>
      </c>
      <c r="B6543">
        <v>2023</v>
      </c>
      <c r="C6543" t="s">
        <v>2010</v>
      </c>
      <c r="D6543">
        <v>0.16719999999999999</v>
      </c>
      <c r="E6543">
        <v>0.16719999999999999</v>
      </c>
      <c r="F6543">
        <v>6.3100000000000003E-2</v>
      </c>
      <c r="G6543">
        <v>0.15049999999999999</v>
      </c>
      <c r="H6543">
        <v>6.3100000000000003E-2</v>
      </c>
      <c r="I6543">
        <v>6.1400000000000003E-2</v>
      </c>
      <c r="J6543">
        <v>0.16719999999999999</v>
      </c>
      <c r="K6543">
        <v>6.3100000000000003E-2</v>
      </c>
      <c r="L6543">
        <v>6.1400000000000003E-2</v>
      </c>
    </row>
    <row r="6544" spans="1:12" x14ac:dyDescent="0.45">
      <c r="A6544" t="s">
        <v>2027</v>
      </c>
      <c r="B6544">
        <v>2023</v>
      </c>
      <c r="C6544" t="s">
        <v>2008</v>
      </c>
      <c r="D6544">
        <v>1.0212000000000001</v>
      </c>
      <c r="E6544">
        <v>0.88009999999999999</v>
      </c>
      <c r="F6544">
        <v>0.87390000000000001</v>
      </c>
      <c r="G6544">
        <v>0.9587</v>
      </c>
      <c r="H6544">
        <v>0.78129999999999999</v>
      </c>
      <c r="I6544">
        <v>0.83420000000000005</v>
      </c>
      <c r="J6544">
        <v>0.90959999999999996</v>
      </c>
      <c r="K6544">
        <v>0.71260000000000001</v>
      </c>
      <c r="L6544">
        <v>0.68049999999999999</v>
      </c>
    </row>
    <row r="6545" spans="1:12" x14ac:dyDescent="0.45">
      <c r="A6545" t="s">
        <v>2027</v>
      </c>
      <c r="B6545">
        <v>2023</v>
      </c>
      <c r="C6545" t="s">
        <v>2006</v>
      </c>
      <c r="D6545">
        <v>0.61839999999999995</v>
      </c>
      <c r="E6545">
        <v>0.61839999999999995</v>
      </c>
      <c r="F6545">
        <v>0.5494</v>
      </c>
      <c r="G6545">
        <v>0.58209999999999995</v>
      </c>
      <c r="H6545">
        <v>0.5494</v>
      </c>
      <c r="I6545">
        <v>0.52300000000000002</v>
      </c>
      <c r="J6545">
        <v>0.61839999999999995</v>
      </c>
      <c r="K6545">
        <v>0.5494</v>
      </c>
      <c r="L6545">
        <v>0.52300000000000002</v>
      </c>
    </row>
    <row r="6546" spans="1:12" x14ac:dyDescent="0.45">
      <c r="A6546" t="s">
        <v>2027</v>
      </c>
      <c r="B6546">
        <v>2023</v>
      </c>
      <c r="C6546" t="s">
        <v>2007</v>
      </c>
      <c r="D6546">
        <v>9.4299999999999995E-2</v>
      </c>
      <c r="E6546">
        <v>9.4299999999999995E-2</v>
      </c>
      <c r="F6546">
        <v>5.4800000000000001E-2</v>
      </c>
      <c r="G6546">
        <v>9.1300000000000006E-2</v>
      </c>
      <c r="H6546">
        <v>5.4800000000000001E-2</v>
      </c>
      <c r="I6546">
        <v>5.4800000000000001E-2</v>
      </c>
      <c r="J6546">
        <v>9.4299999999999995E-2</v>
      </c>
      <c r="K6546">
        <v>5.4800000000000001E-2</v>
      </c>
      <c r="L6546">
        <v>5.4800000000000001E-2</v>
      </c>
    </row>
    <row r="6547" spans="1:12" x14ac:dyDescent="0.45">
      <c r="A6547" t="s">
        <v>2028</v>
      </c>
      <c r="B6547">
        <v>2023</v>
      </c>
      <c r="C6547" t="s">
        <v>2011</v>
      </c>
      <c r="D6547">
        <v>3.4299999999999997E-2</v>
      </c>
      <c r="E6547">
        <v>3.4299999999999997E-2</v>
      </c>
      <c r="F6547">
        <v>3.4299999999999997E-2</v>
      </c>
      <c r="G6547">
        <v>3.09E-2</v>
      </c>
      <c r="H6547">
        <v>3.4299999999999997E-2</v>
      </c>
      <c r="I6547">
        <v>3.09E-2</v>
      </c>
      <c r="J6547">
        <v>3.4299999999999997E-2</v>
      </c>
      <c r="K6547">
        <v>3.4299999999999997E-2</v>
      </c>
      <c r="L6547">
        <v>3.09E-2</v>
      </c>
    </row>
    <row r="6548" spans="1:12" x14ac:dyDescent="0.45">
      <c r="A6548" t="s">
        <v>2028</v>
      </c>
      <c r="B6548">
        <v>2023</v>
      </c>
      <c r="C6548" t="s">
        <v>2005</v>
      </c>
      <c r="D6548">
        <v>3.3759999999999999</v>
      </c>
      <c r="E6548">
        <v>3.226</v>
      </c>
      <c r="F6548">
        <v>3.0009000000000001</v>
      </c>
      <c r="G6548">
        <v>3.1836000000000002</v>
      </c>
      <c r="H6548">
        <v>2.9026000000000001</v>
      </c>
      <c r="I6548">
        <v>2.8614000000000002</v>
      </c>
      <c r="J6548">
        <v>3.2572999999999999</v>
      </c>
      <c r="K6548">
        <v>2.8296000000000001</v>
      </c>
      <c r="L6548">
        <v>2.6981000000000002</v>
      </c>
    </row>
    <row r="6549" spans="1:12" x14ac:dyDescent="0.45">
      <c r="A6549" t="s">
        <v>2028</v>
      </c>
      <c r="B6549">
        <v>2023</v>
      </c>
      <c r="C6549" t="s">
        <v>2007</v>
      </c>
      <c r="D6549">
        <v>0.1002</v>
      </c>
      <c r="E6549">
        <v>0.1002</v>
      </c>
      <c r="F6549">
        <v>5.8200000000000002E-2</v>
      </c>
      <c r="G6549">
        <v>9.7100000000000006E-2</v>
      </c>
      <c r="H6549">
        <v>5.8200000000000002E-2</v>
      </c>
      <c r="I6549">
        <v>5.8200000000000002E-2</v>
      </c>
      <c r="J6549">
        <v>0.1002</v>
      </c>
      <c r="K6549">
        <v>5.8200000000000002E-2</v>
      </c>
      <c r="L6549">
        <v>5.8200000000000002E-2</v>
      </c>
    </row>
    <row r="6550" spans="1:12" x14ac:dyDescent="0.45">
      <c r="A6550" t="s">
        <v>2028</v>
      </c>
      <c r="B6550">
        <v>2023</v>
      </c>
      <c r="C6550" t="s">
        <v>2009</v>
      </c>
      <c r="D6550">
        <v>1.3676999999999999</v>
      </c>
      <c r="E6550">
        <v>1.3676999999999999</v>
      </c>
      <c r="F6550">
        <v>1.3676999999999999</v>
      </c>
      <c r="G6550">
        <v>1.3022</v>
      </c>
      <c r="H6550">
        <v>1.3676999999999999</v>
      </c>
      <c r="I6550">
        <v>1.3022</v>
      </c>
      <c r="J6550">
        <v>1.3676999999999999</v>
      </c>
      <c r="K6550">
        <v>1.3676999999999999</v>
      </c>
      <c r="L6550">
        <v>1.3022</v>
      </c>
    </row>
    <row r="6551" spans="1:12" x14ac:dyDescent="0.45">
      <c r="A6551" t="s">
        <v>2028</v>
      </c>
      <c r="B6551">
        <v>2023</v>
      </c>
      <c r="C6551" t="s">
        <v>2008</v>
      </c>
      <c r="D6551">
        <v>1.0852999999999999</v>
      </c>
      <c r="E6551">
        <v>0.93530000000000002</v>
      </c>
      <c r="F6551">
        <v>0.92869999999999997</v>
      </c>
      <c r="G6551">
        <v>1.0188999999999999</v>
      </c>
      <c r="H6551">
        <v>0.83040000000000003</v>
      </c>
      <c r="I6551">
        <v>0.88649999999999995</v>
      </c>
      <c r="J6551">
        <v>0.9667</v>
      </c>
      <c r="K6551">
        <v>0.75729999999999997</v>
      </c>
      <c r="L6551">
        <v>0.72319999999999995</v>
      </c>
    </row>
    <row r="6552" spans="1:12" x14ac:dyDescent="0.45">
      <c r="A6552" t="s">
        <v>2028</v>
      </c>
      <c r="B6552">
        <v>2023</v>
      </c>
      <c r="C6552" t="s">
        <v>2006</v>
      </c>
      <c r="D6552">
        <v>0.61070000000000002</v>
      </c>
      <c r="E6552">
        <v>0.61070000000000002</v>
      </c>
      <c r="F6552">
        <v>0.54490000000000005</v>
      </c>
      <c r="G6552">
        <v>0.5746</v>
      </c>
      <c r="H6552">
        <v>0.54490000000000005</v>
      </c>
      <c r="I6552">
        <v>0.51819999999999999</v>
      </c>
      <c r="J6552">
        <v>0.61070000000000002</v>
      </c>
      <c r="K6552">
        <v>0.54490000000000005</v>
      </c>
      <c r="L6552">
        <v>0.51819999999999999</v>
      </c>
    </row>
    <row r="6553" spans="1:12" x14ac:dyDescent="0.45">
      <c r="A6553" t="s">
        <v>2028</v>
      </c>
      <c r="B6553">
        <v>2023</v>
      </c>
      <c r="C6553" t="s">
        <v>2010</v>
      </c>
      <c r="D6553">
        <v>0.1777</v>
      </c>
      <c r="E6553">
        <v>0.1777</v>
      </c>
      <c r="F6553">
        <v>6.7100000000000007E-2</v>
      </c>
      <c r="G6553">
        <v>0.15989999999999999</v>
      </c>
      <c r="H6553">
        <v>6.7100000000000007E-2</v>
      </c>
      <c r="I6553">
        <v>6.5299999999999997E-2</v>
      </c>
      <c r="J6553">
        <v>0.1777</v>
      </c>
      <c r="K6553">
        <v>6.7100000000000007E-2</v>
      </c>
      <c r="L6553">
        <v>6.5299999999999997E-2</v>
      </c>
    </row>
    <row r="6554" spans="1:12" x14ac:dyDescent="0.45">
      <c r="A6554" t="s">
        <v>2029</v>
      </c>
      <c r="B6554">
        <v>2023</v>
      </c>
      <c r="C6554" t="s">
        <v>2011</v>
      </c>
      <c r="D6554">
        <v>1.0200000000000001E-2</v>
      </c>
      <c r="E6554">
        <v>1.0200000000000001E-2</v>
      </c>
      <c r="F6554">
        <v>1.0200000000000001E-2</v>
      </c>
      <c r="G6554">
        <v>9.1999999999999998E-3</v>
      </c>
      <c r="H6554">
        <v>1.0200000000000001E-2</v>
      </c>
      <c r="I6554">
        <v>9.1999999999999998E-3</v>
      </c>
      <c r="J6554">
        <v>1.0200000000000001E-2</v>
      </c>
      <c r="K6554">
        <v>1.0200000000000001E-2</v>
      </c>
      <c r="L6554">
        <v>9.1999999999999998E-3</v>
      </c>
    </row>
    <row r="6555" spans="1:12" x14ac:dyDescent="0.45">
      <c r="A6555" t="s">
        <v>2029</v>
      </c>
      <c r="B6555">
        <v>2023</v>
      </c>
      <c r="C6555" t="s">
        <v>2008</v>
      </c>
      <c r="D6555">
        <v>0.32340000000000002</v>
      </c>
      <c r="E6555">
        <v>0.2787</v>
      </c>
      <c r="F6555">
        <v>0.2767</v>
      </c>
      <c r="G6555">
        <v>0.30359999999999998</v>
      </c>
      <c r="H6555">
        <v>0.24740000000000001</v>
      </c>
      <c r="I6555">
        <v>0.26419999999999999</v>
      </c>
      <c r="J6555">
        <v>0.28799999999999998</v>
      </c>
      <c r="K6555">
        <v>0.22570000000000001</v>
      </c>
      <c r="L6555">
        <v>0.2155</v>
      </c>
    </row>
    <row r="6556" spans="1:12" x14ac:dyDescent="0.45">
      <c r="A6556" t="s">
        <v>2029</v>
      </c>
      <c r="B6556">
        <v>2023</v>
      </c>
      <c r="C6556" t="s">
        <v>2006</v>
      </c>
      <c r="D6556">
        <v>0.1845</v>
      </c>
      <c r="E6556">
        <v>0.1845</v>
      </c>
      <c r="F6556">
        <v>0.16450000000000001</v>
      </c>
      <c r="G6556">
        <v>0.1736</v>
      </c>
      <c r="H6556">
        <v>0.16450000000000001</v>
      </c>
      <c r="I6556">
        <v>0.1565</v>
      </c>
      <c r="J6556">
        <v>0.1845</v>
      </c>
      <c r="K6556">
        <v>0.16450000000000001</v>
      </c>
      <c r="L6556">
        <v>0.1565</v>
      </c>
    </row>
    <row r="6557" spans="1:12" x14ac:dyDescent="0.45">
      <c r="A6557" t="s">
        <v>2029</v>
      </c>
      <c r="B6557">
        <v>2023</v>
      </c>
      <c r="C6557" t="s">
        <v>2010</v>
      </c>
      <c r="D6557">
        <v>5.2900000000000003E-2</v>
      </c>
      <c r="E6557">
        <v>5.2900000000000003E-2</v>
      </c>
      <c r="F6557">
        <v>0.02</v>
      </c>
      <c r="G6557">
        <v>4.7699999999999999E-2</v>
      </c>
      <c r="H6557">
        <v>0.02</v>
      </c>
      <c r="I6557">
        <v>1.95E-2</v>
      </c>
      <c r="J6557">
        <v>5.2900000000000003E-2</v>
      </c>
      <c r="K6557">
        <v>0.02</v>
      </c>
      <c r="L6557">
        <v>1.95E-2</v>
      </c>
    </row>
    <row r="6558" spans="1:12" x14ac:dyDescent="0.45">
      <c r="A6558" t="s">
        <v>2029</v>
      </c>
      <c r="B6558">
        <v>2023</v>
      </c>
      <c r="C6558" t="s">
        <v>2005</v>
      </c>
      <c r="D6558">
        <v>0.96799999999999997</v>
      </c>
      <c r="E6558">
        <v>0.92330000000000001</v>
      </c>
      <c r="F6558">
        <v>0.85580000000000001</v>
      </c>
      <c r="G6558">
        <v>0.9133</v>
      </c>
      <c r="H6558">
        <v>0.82650000000000001</v>
      </c>
      <c r="I6558">
        <v>0.81689999999999996</v>
      </c>
      <c r="J6558">
        <v>0.93259999999999998</v>
      </c>
      <c r="K6558">
        <v>0.80469999999999997</v>
      </c>
      <c r="L6558">
        <v>0.76819999999999999</v>
      </c>
    </row>
    <row r="6559" spans="1:12" x14ac:dyDescent="0.45">
      <c r="A6559" t="s">
        <v>2029</v>
      </c>
      <c r="B6559">
        <v>2023</v>
      </c>
      <c r="C6559" t="s">
        <v>2009</v>
      </c>
      <c r="D6559">
        <v>0.36699999999999999</v>
      </c>
      <c r="E6559">
        <v>0.36699999999999999</v>
      </c>
      <c r="F6559">
        <v>0.36699999999999999</v>
      </c>
      <c r="G6559">
        <v>0.35020000000000001</v>
      </c>
      <c r="H6559">
        <v>0.36699999999999999</v>
      </c>
      <c r="I6559">
        <v>0.35020000000000001</v>
      </c>
      <c r="J6559">
        <v>0.36699999999999999</v>
      </c>
      <c r="K6559">
        <v>0.36699999999999999</v>
      </c>
      <c r="L6559">
        <v>0.35020000000000001</v>
      </c>
    </row>
    <row r="6560" spans="1:12" x14ac:dyDescent="0.45">
      <c r="A6560" t="s">
        <v>2029</v>
      </c>
      <c r="B6560">
        <v>2023</v>
      </c>
      <c r="C6560" t="s">
        <v>2007</v>
      </c>
      <c r="D6560">
        <v>2.9899999999999999E-2</v>
      </c>
      <c r="E6560">
        <v>2.9899999999999999E-2</v>
      </c>
      <c r="F6560">
        <v>1.7399999999999999E-2</v>
      </c>
      <c r="G6560">
        <v>2.8899999999999999E-2</v>
      </c>
      <c r="H6560">
        <v>1.7399999999999999E-2</v>
      </c>
      <c r="I6560">
        <v>1.7399999999999999E-2</v>
      </c>
      <c r="J6560">
        <v>2.9899999999999999E-2</v>
      </c>
      <c r="K6560">
        <v>1.7399999999999999E-2</v>
      </c>
      <c r="L6560">
        <v>1.7399999999999999E-2</v>
      </c>
    </row>
    <row r="6561" spans="1:12" x14ac:dyDescent="0.45">
      <c r="A6561" t="s">
        <v>2030</v>
      </c>
      <c r="B6561">
        <v>2023</v>
      </c>
      <c r="C6561" t="s">
        <v>2006</v>
      </c>
      <c r="D6561">
        <v>0.77849999999999997</v>
      </c>
      <c r="E6561">
        <v>0.77849999999999997</v>
      </c>
      <c r="F6561">
        <v>0.69879999999999998</v>
      </c>
      <c r="G6561">
        <v>0.7319</v>
      </c>
      <c r="H6561">
        <v>0.69879999999999998</v>
      </c>
      <c r="I6561">
        <v>0.66359999999999997</v>
      </c>
      <c r="J6561">
        <v>0.77849999999999997</v>
      </c>
      <c r="K6561">
        <v>0.69879999999999998</v>
      </c>
      <c r="L6561">
        <v>0.66359999999999997</v>
      </c>
    </row>
    <row r="6562" spans="1:12" x14ac:dyDescent="0.45">
      <c r="A6562" t="s">
        <v>2030</v>
      </c>
      <c r="B6562">
        <v>2023</v>
      </c>
      <c r="C6562" t="s">
        <v>2007</v>
      </c>
      <c r="D6562">
        <v>0.14069999999999999</v>
      </c>
      <c r="E6562">
        <v>0.14069999999999999</v>
      </c>
      <c r="F6562">
        <v>8.1699999999999995E-2</v>
      </c>
      <c r="G6562">
        <v>0.13619999999999999</v>
      </c>
      <c r="H6562">
        <v>8.1699999999999995E-2</v>
      </c>
      <c r="I6562">
        <v>8.1699999999999995E-2</v>
      </c>
      <c r="J6562">
        <v>0.14069999999999999</v>
      </c>
      <c r="K6562">
        <v>8.1699999999999995E-2</v>
      </c>
      <c r="L6562">
        <v>8.1699999999999995E-2</v>
      </c>
    </row>
    <row r="6563" spans="1:12" x14ac:dyDescent="0.45">
      <c r="A6563" t="s">
        <v>2030</v>
      </c>
      <c r="B6563">
        <v>2023</v>
      </c>
      <c r="C6563" t="s">
        <v>2009</v>
      </c>
      <c r="D6563">
        <v>1.7807999999999999</v>
      </c>
      <c r="E6563">
        <v>1.7807999999999999</v>
      </c>
      <c r="F6563">
        <v>1.7807999999999999</v>
      </c>
      <c r="G6563">
        <v>1.6950000000000001</v>
      </c>
      <c r="H6563">
        <v>1.7807999999999999</v>
      </c>
      <c r="I6563">
        <v>1.6950000000000001</v>
      </c>
      <c r="J6563">
        <v>1.7807999999999999</v>
      </c>
      <c r="K6563">
        <v>1.7808999999999999</v>
      </c>
      <c r="L6563">
        <v>1.6950000000000001</v>
      </c>
    </row>
    <row r="6564" spans="1:12" x14ac:dyDescent="0.45">
      <c r="A6564" t="s">
        <v>2030</v>
      </c>
      <c r="B6564">
        <v>2023</v>
      </c>
      <c r="C6564" t="s">
        <v>2008</v>
      </c>
      <c r="D6564">
        <v>1.5234000000000001</v>
      </c>
      <c r="E6564">
        <v>1.3128</v>
      </c>
      <c r="F6564">
        <v>1.3036000000000001</v>
      </c>
      <c r="G6564">
        <v>1.4301999999999999</v>
      </c>
      <c r="H6564">
        <v>1.1655</v>
      </c>
      <c r="I6564">
        <v>1.2443</v>
      </c>
      <c r="J6564">
        <v>1.3568</v>
      </c>
      <c r="K6564">
        <v>1.0629999999999999</v>
      </c>
      <c r="L6564">
        <v>1.0152000000000001</v>
      </c>
    </row>
    <row r="6565" spans="1:12" x14ac:dyDescent="0.45">
      <c r="A6565" t="s">
        <v>2030</v>
      </c>
      <c r="B6565">
        <v>2023</v>
      </c>
      <c r="C6565" t="s">
        <v>2010</v>
      </c>
      <c r="D6565">
        <v>0.24940000000000001</v>
      </c>
      <c r="E6565">
        <v>0.24940000000000001</v>
      </c>
      <c r="F6565">
        <v>9.4200000000000006E-2</v>
      </c>
      <c r="G6565">
        <v>0.22450000000000001</v>
      </c>
      <c r="H6565">
        <v>9.4200000000000006E-2</v>
      </c>
      <c r="I6565">
        <v>9.1700000000000004E-2</v>
      </c>
      <c r="J6565">
        <v>0.24940000000000001</v>
      </c>
      <c r="K6565">
        <v>9.4200000000000006E-2</v>
      </c>
      <c r="L6565">
        <v>9.1700000000000004E-2</v>
      </c>
    </row>
    <row r="6566" spans="1:12" x14ac:dyDescent="0.45">
      <c r="A6566" t="s">
        <v>2030</v>
      </c>
      <c r="B6566">
        <v>2023</v>
      </c>
      <c r="C6566" t="s">
        <v>2011</v>
      </c>
      <c r="D6566">
        <v>4.82E-2</v>
      </c>
      <c r="E6566">
        <v>4.82E-2</v>
      </c>
      <c r="F6566">
        <v>4.82E-2</v>
      </c>
      <c r="G6566">
        <v>4.3400000000000001E-2</v>
      </c>
      <c r="H6566">
        <v>4.82E-2</v>
      </c>
      <c r="I6566">
        <v>4.3400000000000001E-2</v>
      </c>
      <c r="J6566">
        <v>4.82E-2</v>
      </c>
      <c r="K6566">
        <v>4.82E-2</v>
      </c>
      <c r="L6566">
        <v>4.3400000000000001E-2</v>
      </c>
    </row>
    <row r="6567" spans="1:12" x14ac:dyDescent="0.45">
      <c r="A6567" t="s">
        <v>2030</v>
      </c>
      <c r="B6567">
        <v>2023</v>
      </c>
      <c r="C6567" t="s">
        <v>2005</v>
      </c>
      <c r="D6567">
        <v>4.5209000000000001</v>
      </c>
      <c r="E6567">
        <v>4.3103999999999996</v>
      </c>
      <c r="F6567">
        <v>4.0072999999999999</v>
      </c>
      <c r="G6567">
        <v>4.2610000000000001</v>
      </c>
      <c r="H6567">
        <v>3.8692000000000002</v>
      </c>
      <c r="I6567">
        <v>3.8197000000000001</v>
      </c>
      <c r="J6567">
        <v>4.3544</v>
      </c>
      <c r="K6567">
        <v>3.7667000000000002</v>
      </c>
      <c r="L6567">
        <v>3.5905</v>
      </c>
    </row>
    <row r="6568" spans="1:12" x14ac:dyDescent="0.45">
      <c r="A6568" t="s">
        <v>2031</v>
      </c>
      <c r="B6568">
        <v>2023</v>
      </c>
      <c r="C6568" t="s">
        <v>2008</v>
      </c>
      <c r="D6568">
        <v>1.5801000000000001</v>
      </c>
      <c r="E6568">
        <v>1.3616999999999999</v>
      </c>
      <c r="F6568">
        <v>1.3521000000000001</v>
      </c>
      <c r="G6568">
        <v>1.4834000000000001</v>
      </c>
      <c r="H6568">
        <v>1.2089000000000001</v>
      </c>
      <c r="I6568">
        <v>1.2907</v>
      </c>
      <c r="J6568">
        <v>1.4073</v>
      </c>
      <c r="K6568">
        <v>1.1026</v>
      </c>
      <c r="L6568">
        <v>1.0529999999999999</v>
      </c>
    </row>
    <row r="6569" spans="1:12" x14ac:dyDescent="0.45">
      <c r="A6569" t="s">
        <v>2031</v>
      </c>
      <c r="B6569">
        <v>2023</v>
      </c>
      <c r="C6569" t="s">
        <v>2010</v>
      </c>
      <c r="D6569">
        <v>0.25869999999999999</v>
      </c>
      <c r="E6569">
        <v>0.25869999999999999</v>
      </c>
      <c r="F6569">
        <v>9.7699999999999995E-2</v>
      </c>
      <c r="G6569">
        <v>0.23280000000000001</v>
      </c>
      <c r="H6569">
        <v>9.7699999999999995E-2</v>
      </c>
      <c r="I6569">
        <v>9.5100000000000004E-2</v>
      </c>
      <c r="J6569">
        <v>0.25869999999999999</v>
      </c>
      <c r="K6569">
        <v>9.7699999999999995E-2</v>
      </c>
      <c r="L6569">
        <v>9.5100000000000004E-2</v>
      </c>
    </row>
    <row r="6570" spans="1:12" x14ac:dyDescent="0.45">
      <c r="A6570" t="s">
        <v>2031</v>
      </c>
      <c r="B6570">
        <v>2023</v>
      </c>
      <c r="C6570" t="s">
        <v>2011</v>
      </c>
      <c r="D6570">
        <v>0.05</v>
      </c>
      <c r="E6570">
        <v>0.05</v>
      </c>
      <c r="F6570">
        <v>0.05</v>
      </c>
      <c r="G6570">
        <v>4.4999999999999998E-2</v>
      </c>
      <c r="H6570">
        <v>0.05</v>
      </c>
      <c r="I6570">
        <v>4.4999999999999998E-2</v>
      </c>
      <c r="J6570">
        <v>0.05</v>
      </c>
      <c r="K6570">
        <v>0.05</v>
      </c>
      <c r="L6570">
        <v>4.4999999999999998E-2</v>
      </c>
    </row>
    <row r="6571" spans="1:12" x14ac:dyDescent="0.45">
      <c r="A6571" t="s">
        <v>2031</v>
      </c>
      <c r="B6571">
        <v>2023</v>
      </c>
      <c r="C6571" t="s">
        <v>2007</v>
      </c>
      <c r="D6571">
        <v>0.1459</v>
      </c>
      <c r="E6571">
        <v>0.1459</v>
      </c>
      <c r="F6571">
        <v>8.48E-2</v>
      </c>
      <c r="G6571">
        <v>0.14130000000000001</v>
      </c>
      <c r="H6571">
        <v>8.48E-2</v>
      </c>
      <c r="I6571">
        <v>8.48E-2</v>
      </c>
      <c r="J6571">
        <v>0.1459</v>
      </c>
      <c r="K6571">
        <v>8.48E-2</v>
      </c>
      <c r="L6571">
        <v>8.48E-2</v>
      </c>
    </row>
    <row r="6572" spans="1:12" x14ac:dyDescent="0.45">
      <c r="A6572" t="s">
        <v>2031</v>
      </c>
      <c r="B6572">
        <v>2023</v>
      </c>
      <c r="C6572" t="s">
        <v>2009</v>
      </c>
      <c r="D6572">
        <v>1.5881000000000001</v>
      </c>
      <c r="E6572">
        <v>1.5881000000000001</v>
      </c>
      <c r="F6572">
        <v>1.5881000000000001</v>
      </c>
      <c r="G6572">
        <v>1.514</v>
      </c>
      <c r="H6572">
        <v>1.5881000000000001</v>
      </c>
      <c r="I6572">
        <v>1.514</v>
      </c>
      <c r="J6572">
        <v>1.5881000000000001</v>
      </c>
      <c r="K6572">
        <v>1.5881000000000001</v>
      </c>
      <c r="L6572">
        <v>1.514</v>
      </c>
    </row>
    <row r="6573" spans="1:12" x14ac:dyDescent="0.45">
      <c r="A6573" t="s">
        <v>2031</v>
      </c>
      <c r="B6573">
        <v>2023</v>
      </c>
      <c r="C6573" t="s">
        <v>2005</v>
      </c>
      <c r="D6573">
        <v>4.3932000000000002</v>
      </c>
      <c r="E6573">
        <v>4.1748000000000003</v>
      </c>
      <c r="F6573">
        <v>3.8664000000000001</v>
      </c>
      <c r="G6573">
        <v>4.1406000000000001</v>
      </c>
      <c r="H6573">
        <v>3.7231999999999998</v>
      </c>
      <c r="I6573">
        <v>3.6879</v>
      </c>
      <c r="J6573">
        <v>4.2205000000000004</v>
      </c>
      <c r="K6573">
        <v>3.6168999999999998</v>
      </c>
      <c r="L6573">
        <v>3.4502000000000002</v>
      </c>
    </row>
    <row r="6574" spans="1:12" x14ac:dyDescent="0.45">
      <c r="A6574" t="s">
        <v>2031</v>
      </c>
      <c r="B6574">
        <v>2023</v>
      </c>
      <c r="C6574" t="s">
        <v>2006</v>
      </c>
      <c r="D6574">
        <v>0.77049999999999996</v>
      </c>
      <c r="E6574">
        <v>0.77049999999999996</v>
      </c>
      <c r="F6574">
        <v>0.69379999999999997</v>
      </c>
      <c r="G6574">
        <v>0.72409999999999997</v>
      </c>
      <c r="H6574">
        <v>0.69379999999999997</v>
      </c>
      <c r="I6574">
        <v>0.65839999999999999</v>
      </c>
      <c r="J6574">
        <v>0.77049999999999996</v>
      </c>
      <c r="K6574">
        <v>0.69379999999999997</v>
      </c>
      <c r="L6574">
        <v>0.65839999999999999</v>
      </c>
    </row>
    <row r="6575" spans="1:12" x14ac:dyDescent="0.45">
      <c r="A6575" t="s">
        <v>2032</v>
      </c>
      <c r="B6575">
        <v>2023</v>
      </c>
      <c r="C6575" t="s">
        <v>2009</v>
      </c>
      <c r="D6575">
        <v>2.9965000000000002</v>
      </c>
      <c r="E6575">
        <v>2.9965000000000002</v>
      </c>
      <c r="F6575">
        <v>2.9965000000000002</v>
      </c>
      <c r="G6575">
        <v>2.8512</v>
      </c>
      <c r="H6575">
        <v>2.9965000000000002</v>
      </c>
      <c r="I6575">
        <v>2.8512</v>
      </c>
      <c r="J6575">
        <v>2.9965000000000002</v>
      </c>
      <c r="K6575">
        <v>2.9965000000000002</v>
      </c>
      <c r="L6575">
        <v>2.8512</v>
      </c>
    </row>
    <row r="6576" spans="1:12" x14ac:dyDescent="0.45">
      <c r="A6576" t="s">
        <v>2032</v>
      </c>
      <c r="B6576">
        <v>2023</v>
      </c>
      <c r="C6576" t="s">
        <v>2010</v>
      </c>
      <c r="D6576">
        <v>0.40129999999999999</v>
      </c>
      <c r="E6576">
        <v>0.40129999999999999</v>
      </c>
      <c r="F6576">
        <v>0.1515</v>
      </c>
      <c r="G6576">
        <v>0.36120000000000002</v>
      </c>
      <c r="H6576">
        <v>0.1515</v>
      </c>
      <c r="I6576">
        <v>0.14749999999999999</v>
      </c>
      <c r="J6576">
        <v>0.40129999999999999</v>
      </c>
      <c r="K6576">
        <v>0.1515</v>
      </c>
      <c r="L6576">
        <v>0.14749999999999999</v>
      </c>
    </row>
    <row r="6577" spans="1:12" x14ac:dyDescent="0.45">
      <c r="A6577" t="s">
        <v>2032</v>
      </c>
      <c r="B6577">
        <v>2023</v>
      </c>
      <c r="C6577" t="s">
        <v>2008</v>
      </c>
      <c r="D6577">
        <v>2.4512</v>
      </c>
      <c r="E6577">
        <v>2.1124000000000001</v>
      </c>
      <c r="F6577">
        <v>2.0975000000000001</v>
      </c>
      <c r="G6577">
        <v>2.3012999999999999</v>
      </c>
      <c r="H6577">
        <v>1.8754</v>
      </c>
      <c r="I6577">
        <v>2.0022000000000002</v>
      </c>
      <c r="J6577">
        <v>2.1831999999999998</v>
      </c>
      <c r="K6577">
        <v>1.7104999999999999</v>
      </c>
      <c r="L6577">
        <v>1.6335</v>
      </c>
    </row>
    <row r="6578" spans="1:12" x14ac:dyDescent="0.45">
      <c r="A6578" t="s">
        <v>2032</v>
      </c>
      <c r="B6578">
        <v>2023</v>
      </c>
      <c r="C6578" t="s">
        <v>2005</v>
      </c>
      <c r="D6578">
        <v>7.4720000000000004</v>
      </c>
      <c r="E6578">
        <v>7.1332000000000004</v>
      </c>
      <c r="F6578">
        <v>6.6346999999999996</v>
      </c>
      <c r="G6578">
        <v>7.0433000000000003</v>
      </c>
      <c r="H6578">
        <v>6.4126000000000003</v>
      </c>
      <c r="I6578">
        <v>6.3239000000000001</v>
      </c>
      <c r="J6578">
        <v>7.2039999999999997</v>
      </c>
      <c r="K6578">
        <v>6.2477</v>
      </c>
      <c r="L6578">
        <v>5.9551999999999996</v>
      </c>
    </row>
    <row r="6579" spans="1:12" x14ac:dyDescent="0.45">
      <c r="A6579" t="s">
        <v>2032</v>
      </c>
      <c r="B6579">
        <v>2023</v>
      </c>
      <c r="C6579" t="s">
        <v>2011</v>
      </c>
      <c r="D6579">
        <v>7.7499999999999999E-2</v>
      </c>
      <c r="E6579">
        <v>7.7499999999999999E-2</v>
      </c>
      <c r="F6579">
        <v>7.7499999999999999E-2</v>
      </c>
      <c r="G6579">
        <v>6.9800000000000001E-2</v>
      </c>
      <c r="H6579">
        <v>7.7499999999999999E-2</v>
      </c>
      <c r="I6579">
        <v>6.9800000000000001E-2</v>
      </c>
      <c r="J6579">
        <v>7.7499999999999999E-2</v>
      </c>
      <c r="K6579">
        <v>7.7499999999999999E-2</v>
      </c>
      <c r="L6579">
        <v>6.9800000000000001E-2</v>
      </c>
    </row>
    <row r="6580" spans="1:12" x14ac:dyDescent="0.45">
      <c r="A6580" t="s">
        <v>2032</v>
      </c>
      <c r="B6580">
        <v>2023</v>
      </c>
      <c r="C6580" t="s">
        <v>2006</v>
      </c>
      <c r="D6580">
        <v>1.3190999999999999</v>
      </c>
      <c r="E6580">
        <v>1.3190999999999999</v>
      </c>
      <c r="F6580">
        <v>1.1801999999999999</v>
      </c>
      <c r="G6580">
        <v>1.2406999999999999</v>
      </c>
      <c r="H6580">
        <v>1.1801999999999999</v>
      </c>
      <c r="I6580">
        <v>1.1216999999999999</v>
      </c>
      <c r="J6580">
        <v>1.3190999999999999</v>
      </c>
      <c r="K6580">
        <v>1.1801999999999999</v>
      </c>
      <c r="L6580">
        <v>1.1216999999999999</v>
      </c>
    </row>
    <row r="6581" spans="1:12" x14ac:dyDescent="0.45">
      <c r="A6581" t="s">
        <v>2032</v>
      </c>
      <c r="B6581">
        <v>2023</v>
      </c>
      <c r="C6581" t="s">
        <v>2007</v>
      </c>
      <c r="D6581">
        <v>0.22639999999999999</v>
      </c>
      <c r="E6581">
        <v>0.22639999999999999</v>
      </c>
      <c r="F6581">
        <v>0.13150000000000001</v>
      </c>
      <c r="G6581">
        <v>0.21920000000000001</v>
      </c>
      <c r="H6581">
        <v>0.13150000000000001</v>
      </c>
      <c r="I6581">
        <v>0.13150000000000001</v>
      </c>
      <c r="J6581">
        <v>0.22639999999999999</v>
      </c>
      <c r="K6581">
        <v>0.13150000000000001</v>
      </c>
      <c r="L6581">
        <v>0.13150000000000001</v>
      </c>
    </row>
    <row r="6582" spans="1:12" x14ac:dyDescent="0.45">
      <c r="A6582" t="s">
        <v>2033</v>
      </c>
      <c r="B6582">
        <v>2023</v>
      </c>
      <c r="C6582" t="s">
        <v>2006</v>
      </c>
      <c r="D6582">
        <v>0.75580000000000003</v>
      </c>
      <c r="E6582">
        <v>0.75580000000000003</v>
      </c>
      <c r="F6582">
        <v>0.6754</v>
      </c>
      <c r="G6582">
        <v>0.71089999999999998</v>
      </c>
      <c r="H6582">
        <v>0.6754</v>
      </c>
      <c r="I6582">
        <v>0.6421</v>
      </c>
      <c r="J6582">
        <v>0.75580000000000003</v>
      </c>
      <c r="K6582">
        <v>0.6754</v>
      </c>
      <c r="L6582">
        <v>0.6421</v>
      </c>
    </row>
    <row r="6583" spans="1:12" x14ac:dyDescent="0.45">
      <c r="A6583" t="s">
        <v>2033</v>
      </c>
      <c r="B6583">
        <v>2023</v>
      </c>
      <c r="C6583" t="s">
        <v>2005</v>
      </c>
      <c r="D6583">
        <v>4.1965000000000003</v>
      </c>
      <c r="E6583">
        <v>4.0058999999999996</v>
      </c>
      <c r="F6583">
        <v>3.7233000000000001</v>
      </c>
      <c r="G6583">
        <v>3.9554999999999998</v>
      </c>
      <c r="H6583">
        <v>3.5983000000000001</v>
      </c>
      <c r="I6583">
        <v>3.5489000000000002</v>
      </c>
      <c r="J6583">
        <v>4.0457000000000001</v>
      </c>
      <c r="K6583">
        <v>3.5055000000000001</v>
      </c>
      <c r="L6583">
        <v>3.3414000000000001</v>
      </c>
    </row>
    <row r="6584" spans="1:12" x14ac:dyDescent="0.45">
      <c r="A6584" t="s">
        <v>2033</v>
      </c>
      <c r="B6584">
        <v>2023</v>
      </c>
      <c r="C6584" t="s">
        <v>2007</v>
      </c>
      <c r="D6584">
        <v>0.12740000000000001</v>
      </c>
      <c r="E6584">
        <v>0.12740000000000001</v>
      </c>
      <c r="F6584">
        <v>7.3999999999999996E-2</v>
      </c>
      <c r="G6584">
        <v>0.12330000000000001</v>
      </c>
      <c r="H6584">
        <v>7.3999999999999996E-2</v>
      </c>
      <c r="I6584">
        <v>7.3999999999999996E-2</v>
      </c>
      <c r="J6584">
        <v>0.12740000000000001</v>
      </c>
      <c r="K6584">
        <v>7.3999999999999996E-2</v>
      </c>
      <c r="L6584">
        <v>7.3999999999999996E-2</v>
      </c>
    </row>
    <row r="6585" spans="1:12" x14ac:dyDescent="0.45">
      <c r="A6585" t="s">
        <v>2033</v>
      </c>
      <c r="B6585">
        <v>2023</v>
      </c>
      <c r="C6585" t="s">
        <v>2008</v>
      </c>
      <c r="D6585">
        <v>1.379</v>
      </c>
      <c r="E6585">
        <v>1.1883999999999999</v>
      </c>
      <c r="F6585">
        <v>1.1800999999999999</v>
      </c>
      <c r="G6585">
        <v>1.2947</v>
      </c>
      <c r="H6585">
        <v>1.0550999999999999</v>
      </c>
      <c r="I6585">
        <v>1.1264000000000001</v>
      </c>
      <c r="J6585">
        <v>1.2282999999999999</v>
      </c>
      <c r="K6585">
        <v>0.96230000000000004</v>
      </c>
      <c r="L6585">
        <v>0.91900000000000004</v>
      </c>
    </row>
    <row r="6586" spans="1:12" x14ac:dyDescent="0.45">
      <c r="A6586" t="s">
        <v>2033</v>
      </c>
      <c r="B6586">
        <v>2023</v>
      </c>
      <c r="C6586" t="s">
        <v>2009</v>
      </c>
      <c r="D6586">
        <v>1.665</v>
      </c>
      <c r="E6586">
        <v>1.665</v>
      </c>
      <c r="F6586">
        <v>1.665</v>
      </c>
      <c r="G6586">
        <v>1.5842000000000001</v>
      </c>
      <c r="H6586">
        <v>1.665</v>
      </c>
      <c r="I6586">
        <v>1.5842000000000001</v>
      </c>
      <c r="J6586">
        <v>1.665</v>
      </c>
      <c r="K6586">
        <v>1.665</v>
      </c>
      <c r="L6586">
        <v>1.5842000000000001</v>
      </c>
    </row>
    <row r="6587" spans="1:12" x14ac:dyDescent="0.45">
      <c r="A6587" t="s">
        <v>2033</v>
      </c>
      <c r="B6587">
        <v>2023</v>
      </c>
      <c r="C6587" t="s">
        <v>2010</v>
      </c>
      <c r="D6587">
        <v>0.2258</v>
      </c>
      <c r="E6587">
        <v>0.2258</v>
      </c>
      <c r="F6587">
        <v>8.5199999999999998E-2</v>
      </c>
      <c r="G6587">
        <v>0.20319999999999999</v>
      </c>
      <c r="H6587">
        <v>8.5199999999999998E-2</v>
      </c>
      <c r="I6587">
        <v>8.3000000000000004E-2</v>
      </c>
      <c r="J6587">
        <v>0.2258</v>
      </c>
      <c r="K6587">
        <v>8.5199999999999998E-2</v>
      </c>
      <c r="L6587">
        <v>8.3000000000000004E-2</v>
      </c>
    </row>
    <row r="6588" spans="1:12" x14ac:dyDescent="0.45">
      <c r="A6588" t="s">
        <v>2033</v>
      </c>
      <c r="B6588">
        <v>2023</v>
      </c>
      <c r="C6588" t="s">
        <v>2011</v>
      </c>
      <c r="D6588">
        <v>4.36E-2</v>
      </c>
      <c r="E6588">
        <v>4.36E-2</v>
      </c>
      <c r="F6588">
        <v>4.36E-2</v>
      </c>
      <c r="G6588">
        <v>3.9300000000000002E-2</v>
      </c>
      <c r="H6588">
        <v>4.36E-2</v>
      </c>
      <c r="I6588">
        <v>3.9300000000000002E-2</v>
      </c>
      <c r="J6588">
        <v>4.36E-2</v>
      </c>
      <c r="K6588">
        <v>4.36E-2</v>
      </c>
      <c r="L6588">
        <v>3.9300000000000002E-2</v>
      </c>
    </row>
    <row r="6589" spans="1:12" x14ac:dyDescent="0.45">
      <c r="A6589" t="s">
        <v>2034</v>
      </c>
      <c r="B6589">
        <v>2023</v>
      </c>
      <c r="C6589" t="s">
        <v>2005</v>
      </c>
      <c r="D6589">
        <v>2.2523</v>
      </c>
      <c r="E6589">
        <v>2.1555</v>
      </c>
      <c r="F6589">
        <v>1.9979</v>
      </c>
      <c r="G6589">
        <v>2.1242999999999999</v>
      </c>
      <c r="H6589">
        <v>1.9345000000000001</v>
      </c>
      <c r="I6589">
        <v>1.9057999999999999</v>
      </c>
      <c r="J6589">
        <v>2.1757</v>
      </c>
      <c r="K6589">
        <v>1.8874</v>
      </c>
      <c r="L6589">
        <v>1.8005</v>
      </c>
    </row>
    <row r="6590" spans="1:12" x14ac:dyDescent="0.45">
      <c r="A6590" t="s">
        <v>2034</v>
      </c>
      <c r="B6590">
        <v>2023</v>
      </c>
      <c r="C6590" t="s">
        <v>2008</v>
      </c>
      <c r="D6590">
        <v>0.7</v>
      </c>
      <c r="E6590">
        <v>0.60319999999999996</v>
      </c>
      <c r="F6590">
        <v>0.59899999999999998</v>
      </c>
      <c r="G6590">
        <v>0.65710000000000002</v>
      </c>
      <c r="H6590">
        <v>0.53549999999999998</v>
      </c>
      <c r="I6590">
        <v>0.57179999999999997</v>
      </c>
      <c r="J6590">
        <v>0.62339999999999995</v>
      </c>
      <c r="K6590">
        <v>0.4884</v>
      </c>
      <c r="L6590">
        <v>0.46650000000000003</v>
      </c>
    </row>
    <row r="6591" spans="1:12" x14ac:dyDescent="0.45">
      <c r="A6591" t="s">
        <v>2034</v>
      </c>
      <c r="B6591">
        <v>2023</v>
      </c>
      <c r="C6591" t="s">
        <v>2009</v>
      </c>
      <c r="D6591">
        <v>0.87970000000000004</v>
      </c>
      <c r="E6591">
        <v>0.87970000000000004</v>
      </c>
      <c r="F6591">
        <v>0.87970000000000004</v>
      </c>
      <c r="G6591">
        <v>0.83760000000000001</v>
      </c>
      <c r="H6591">
        <v>0.87970000000000004</v>
      </c>
      <c r="I6591">
        <v>0.83760000000000001</v>
      </c>
      <c r="J6591">
        <v>0.87970000000000004</v>
      </c>
      <c r="K6591">
        <v>0.87970000000000004</v>
      </c>
      <c r="L6591">
        <v>0.83760000000000001</v>
      </c>
    </row>
    <row r="6592" spans="1:12" x14ac:dyDescent="0.45">
      <c r="A6592" t="s">
        <v>2034</v>
      </c>
      <c r="B6592">
        <v>2023</v>
      </c>
      <c r="C6592" t="s">
        <v>2010</v>
      </c>
      <c r="D6592">
        <v>0.11459999999999999</v>
      </c>
      <c r="E6592">
        <v>0.11459999999999999</v>
      </c>
      <c r="F6592">
        <v>4.3299999999999998E-2</v>
      </c>
      <c r="G6592">
        <v>0.1031</v>
      </c>
      <c r="H6592">
        <v>4.3299999999999998E-2</v>
      </c>
      <c r="I6592">
        <v>4.2099999999999999E-2</v>
      </c>
      <c r="J6592">
        <v>0.11459999999999999</v>
      </c>
      <c r="K6592">
        <v>4.3299999999999998E-2</v>
      </c>
      <c r="L6592">
        <v>4.2099999999999999E-2</v>
      </c>
    </row>
    <row r="6593" spans="1:12" x14ac:dyDescent="0.45">
      <c r="A6593" t="s">
        <v>2034</v>
      </c>
      <c r="B6593">
        <v>2023</v>
      </c>
      <c r="C6593" t="s">
        <v>2006</v>
      </c>
      <c r="D6593">
        <v>0.47120000000000001</v>
      </c>
      <c r="E6593">
        <v>0.47120000000000001</v>
      </c>
      <c r="F6593">
        <v>0.4163</v>
      </c>
      <c r="G6593">
        <v>0.44390000000000002</v>
      </c>
      <c r="H6593">
        <v>0.4163</v>
      </c>
      <c r="I6593">
        <v>0.39679999999999999</v>
      </c>
      <c r="J6593">
        <v>0.47120000000000001</v>
      </c>
      <c r="K6593">
        <v>0.4163</v>
      </c>
      <c r="L6593">
        <v>0.39679999999999999</v>
      </c>
    </row>
    <row r="6594" spans="1:12" x14ac:dyDescent="0.45">
      <c r="A6594" t="s">
        <v>2034</v>
      </c>
      <c r="B6594">
        <v>2023</v>
      </c>
      <c r="C6594" t="s">
        <v>2007</v>
      </c>
      <c r="D6594">
        <v>6.4600000000000005E-2</v>
      </c>
      <c r="E6594">
        <v>6.4600000000000005E-2</v>
      </c>
      <c r="F6594">
        <v>3.7600000000000001E-2</v>
      </c>
      <c r="G6594">
        <v>6.2600000000000003E-2</v>
      </c>
      <c r="H6594">
        <v>3.7600000000000001E-2</v>
      </c>
      <c r="I6594">
        <v>3.7600000000000001E-2</v>
      </c>
      <c r="J6594">
        <v>6.4600000000000005E-2</v>
      </c>
      <c r="K6594">
        <v>3.7600000000000001E-2</v>
      </c>
      <c r="L6594">
        <v>3.7600000000000001E-2</v>
      </c>
    </row>
    <row r="6595" spans="1:12" x14ac:dyDescent="0.45">
      <c r="A6595" t="s">
        <v>2034</v>
      </c>
      <c r="B6595">
        <v>2023</v>
      </c>
      <c r="C6595" t="s">
        <v>2011</v>
      </c>
      <c r="D6595">
        <v>2.2100000000000002E-2</v>
      </c>
      <c r="E6595">
        <v>2.2100000000000002E-2</v>
      </c>
      <c r="F6595">
        <v>2.2100000000000002E-2</v>
      </c>
      <c r="G6595">
        <v>1.9900000000000001E-2</v>
      </c>
      <c r="H6595">
        <v>2.2100000000000002E-2</v>
      </c>
      <c r="I6595">
        <v>1.9900000000000001E-2</v>
      </c>
      <c r="J6595">
        <v>2.2100000000000002E-2</v>
      </c>
      <c r="K6595">
        <v>2.2100000000000002E-2</v>
      </c>
      <c r="L6595">
        <v>1.9900000000000001E-2</v>
      </c>
    </row>
    <row r="6596" spans="1:12" x14ac:dyDescent="0.45">
      <c r="A6596" t="s">
        <v>2035</v>
      </c>
      <c r="B6596">
        <v>2023</v>
      </c>
      <c r="C6596" t="s">
        <v>2005</v>
      </c>
      <c r="D6596">
        <v>4.4668999999999999</v>
      </c>
      <c r="E6596">
        <v>4.2686000000000002</v>
      </c>
      <c r="F6596">
        <v>3.9710999999999999</v>
      </c>
      <c r="G6596">
        <v>4.2115999999999998</v>
      </c>
      <c r="H6596">
        <v>3.8411</v>
      </c>
      <c r="I6596">
        <v>3.7856000000000001</v>
      </c>
      <c r="J6596">
        <v>4.3099999999999996</v>
      </c>
      <c r="K6596">
        <v>3.7446000000000002</v>
      </c>
      <c r="L6596">
        <v>3.5699000000000001</v>
      </c>
    </row>
    <row r="6597" spans="1:12" x14ac:dyDescent="0.45">
      <c r="A6597" t="s">
        <v>2035</v>
      </c>
      <c r="B6597">
        <v>2023</v>
      </c>
      <c r="C6597" t="s">
        <v>2007</v>
      </c>
      <c r="D6597">
        <v>0.13250000000000001</v>
      </c>
      <c r="E6597">
        <v>0.13250000000000001</v>
      </c>
      <c r="F6597">
        <v>7.6999999999999999E-2</v>
      </c>
      <c r="G6597">
        <v>0.1283</v>
      </c>
      <c r="H6597">
        <v>7.6999999999999999E-2</v>
      </c>
      <c r="I6597">
        <v>7.6999999999999999E-2</v>
      </c>
      <c r="J6597">
        <v>0.13250000000000001</v>
      </c>
      <c r="K6597">
        <v>7.6999999999999999E-2</v>
      </c>
      <c r="L6597">
        <v>7.6999999999999999E-2</v>
      </c>
    </row>
    <row r="6598" spans="1:12" x14ac:dyDescent="0.45">
      <c r="A6598" t="s">
        <v>2035</v>
      </c>
      <c r="B6598">
        <v>2023</v>
      </c>
      <c r="C6598" t="s">
        <v>2009</v>
      </c>
      <c r="D6598">
        <v>1.8120000000000001</v>
      </c>
      <c r="E6598">
        <v>1.8120000000000001</v>
      </c>
      <c r="F6598">
        <v>1.8120000000000001</v>
      </c>
      <c r="G6598">
        <v>1.7243999999999999</v>
      </c>
      <c r="H6598">
        <v>1.8120000000000001</v>
      </c>
      <c r="I6598">
        <v>1.7243999999999999</v>
      </c>
      <c r="J6598">
        <v>1.8120000000000001</v>
      </c>
      <c r="K6598">
        <v>1.8120000000000001</v>
      </c>
      <c r="L6598">
        <v>1.7243999999999999</v>
      </c>
    </row>
    <row r="6599" spans="1:12" x14ac:dyDescent="0.45">
      <c r="A6599" t="s">
        <v>2035</v>
      </c>
      <c r="B6599">
        <v>2023</v>
      </c>
      <c r="C6599" t="s">
        <v>2011</v>
      </c>
      <c r="D6599">
        <v>4.5400000000000003E-2</v>
      </c>
      <c r="E6599">
        <v>4.5400000000000003E-2</v>
      </c>
      <c r="F6599">
        <v>4.5400000000000003E-2</v>
      </c>
      <c r="G6599">
        <v>4.0800000000000003E-2</v>
      </c>
      <c r="H6599">
        <v>4.5400000000000003E-2</v>
      </c>
      <c r="I6599">
        <v>4.0800000000000003E-2</v>
      </c>
      <c r="J6599">
        <v>4.5400000000000003E-2</v>
      </c>
      <c r="K6599">
        <v>4.5400000000000003E-2</v>
      </c>
      <c r="L6599">
        <v>4.0800000000000003E-2</v>
      </c>
    </row>
    <row r="6600" spans="1:12" x14ac:dyDescent="0.45">
      <c r="A6600" t="s">
        <v>2035</v>
      </c>
      <c r="B6600">
        <v>2023</v>
      </c>
      <c r="C6600" t="s">
        <v>2008</v>
      </c>
      <c r="D6600">
        <v>1.4343999999999999</v>
      </c>
      <c r="E6600">
        <v>1.2361</v>
      </c>
      <c r="F6600">
        <v>1.2274</v>
      </c>
      <c r="G6600">
        <v>1.3466</v>
      </c>
      <c r="H6600">
        <v>1.0973999999999999</v>
      </c>
      <c r="I6600">
        <v>1.1716</v>
      </c>
      <c r="J6600">
        <v>1.2775000000000001</v>
      </c>
      <c r="K6600">
        <v>1.0008999999999999</v>
      </c>
      <c r="L6600">
        <v>0.95579999999999998</v>
      </c>
    </row>
    <row r="6601" spans="1:12" x14ac:dyDescent="0.45">
      <c r="A6601" t="s">
        <v>2035</v>
      </c>
      <c r="B6601">
        <v>2023</v>
      </c>
      <c r="C6601" t="s">
        <v>2006</v>
      </c>
      <c r="D6601">
        <v>0.80779999999999996</v>
      </c>
      <c r="E6601">
        <v>0.80779999999999996</v>
      </c>
      <c r="F6601">
        <v>0.72070000000000001</v>
      </c>
      <c r="G6601">
        <v>0.7601</v>
      </c>
      <c r="H6601">
        <v>0.72070000000000001</v>
      </c>
      <c r="I6601">
        <v>0.6855</v>
      </c>
      <c r="J6601">
        <v>0.80779999999999996</v>
      </c>
      <c r="K6601">
        <v>0.72070000000000001</v>
      </c>
      <c r="L6601">
        <v>0.6855</v>
      </c>
    </row>
    <row r="6602" spans="1:12" x14ac:dyDescent="0.45">
      <c r="A6602" t="s">
        <v>2035</v>
      </c>
      <c r="B6602">
        <v>2023</v>
      </c>
      <c r="C6602" t="s">
        <v>2010</v>
      </c>
      <c r="D6602">
        <v>0.23480000000000001</v>
      </c>
      <c r="E6602">
        <v>0.23480000000000001</v>
      </c>
      <c r="F6602">
        <v>8.8700000000000001E-2</v>
      </c>
      <c r="G6602">
        <v>0.21129999999999999</v>
      </c>
      <c r="H6602">
        <v>8.8700000000000001E-2</v>
      </c>
      <c r="I6602">
        <v>8.6300000000000002E-2</v>
      </c>
      <c r="J6602">
        <v>0.23480000000000001</v>
      </c>
      <c r="K6602">
        <v>8.8700000000000001E-2</v>
      </c>
      <c r="L6602">
        <v>8.6300000000000002E-2</v>
      </c>
    </row>
    <row r="6603" spans="1:12" x14ac:dyDescent="0.45">
      <c r="A6603" t="s">
        <v>2036</v>
      </c>
      <c r="B6603">
        <v>2023</v>
      </c>
      <c r="C6603" t="s">
        <v>2005</v>
      </c>
      <c r="D6603">
        <v>0.74029999999999996</v>
      </c>
      <c r="E6603">
        <v>0.7077</v>
      </c>
      <c r="F6603">
        <v>0.65680000000000005</v>
      </c>
      <c r="G6603">
        <v>0.69820000000000004</v>
      </c>
      <c r="H6603">
        <v>0.63539999999999996</v>
      </c>
      <c r="I6603">
        <v>0.62639999999999996</v>
      </c>
      <c r="J6603">
        <v>0.71450000000000002</v>
      </c>
      <c r="K6603">
        <v>0.61950000000000005</v>
      </c>
      <c r="L6603">
        <v>0.59089999999999998</v>
      </c>
    </row>
    <row r="6604" spans="1:12" x14ac:dyDescent="0.45">
      <c r="A6604" t="s">
        <v>2036</v>
      </c>
      <c r="B6604">
        <v>2023</v>
      </c>
      <c r="C6604" t="s">
        <v>2008</v>
      </c>
      <c r="D6604">
        <v>0.23619999999999999</v>
      </c>
      <c r="E6604">
        <v>0.20349999999999999</v>
      </c>
      <c r="F6604">
        <v>0.2021</v>
      </c>
      <c r="G6604">
        <v>0.22170000000000001</v>
      </c>
      <c r="H6604">
        <v>0.1807</v>
      </c>
      <c r="I6604">
        <v>0.19289999999999999</v>
      </c>
      <c r="J6604">
        <v>0.2104</v>
      </c>
      <c r="K6604">
        <v>0.1648</v>
      </c>
      <c r="L6604">
        <v>0.15740000000000001</v>
      </c>
    </row>
    <row r="6605" spans="1:12" x14ac:dyDescent="0.45">
      <c r="A6605" t="s">
        <v>2036</v>
      </c>
      <c r="B6605">
        <v>2023</v>
      </c>
      <c r="C6605" t="s">
        <v>2011</v>
      </c>
      <c r="D6605">
        <v>7.4999999999999997E-3</v>
      </c>
      <c r="E6605">
        <v>7.4999999999999997E-3</v>
      </c>
      <c r="F6605">
        <v>7.4999999999999997E-3</v>
      </c>
      <c r="G6605">
        <v>6.7000000000000002E-3</v>
      </c>
      <c r="H6605">
        <v>7.4999999999999997E-3</v>
      </c>
      <c r="I6605">
        <v>6.7000000000000002E-3</v>
      </c>
      <c r="J6605">
        <v>7.4999999999999997E-3</v>
      </c>
      <c r="K6605">
        <v>7.4999999999999997E-3</v>
      </c>
      <c r="L6605">
        <v>6.7000000000000002E-3</v>
      </c>
    </row>
    <row r="6606" spans="1:12" x14ac:dyDescent="0.45">
      <c r="A6606" t="s">
        <v>2036</v>
      </c>
      <c r="B6606">
        <v>2023</v>
      </c>
      <c r="C6606" t="s">
        <v>2009</v>
      </c>
      <c r="D6606">
        <v>0.29120000000000001</v>
      </c>
      <c r="E6606">
        <v>0.29120000000000001</v>
      </c>
      <c r="F6606">
        <v>0.29120000000000001</v>
      </c>
      <c r="G6606">
        <v>0.27729999999999999</v>
      </c>
      <c r="H6606">
        <v>0.29120000000000001</v>
      </c>
      <c r="I6606">
        <v>0.27729999999999999</v>
      </c>
      <c r="J6606">
        <v>0.29120000000000001</v>
      </c>
      <c r="K6606">
        <v>0.29120000000000001</v>
      </c>
      <c r="L6606">
        <v>0.27729999999999999</v>
      </c>
    </row>
    <row r="6607" spans="1:12" x14ac:dyDescent="0.45">
      <c r="A6607" t="s">
        <v>2036</v>
      </c>
      <c r="B6607">
        <v>2023</v>
      </c>
      <c r="C6607" t="s">
        <v>2006</v>
      </c>
      <c r="D6607">
        <v>0.14499999999999999</v>
      </c>
      <c r="E6607">
        <v>0.14499999999999999</v>
      </c>
      <c r="F6607">
        <v>0.12870000000000001</v>
      </c>
      <c r="G6607">
        <v>0.13650000000000001</v>
      </c>
      <c r="H6607">
        <v>0.12870000000000001</v>
      </c>
      <c r="I6607">
        <v>0.1226</v>
      </c>
      <c r="J6607">
        <v>0.14499999999999999</v>
      </c>
      <c r="K6607">
        <v>0.12870000000000001</v>
      </c>
      <c r="L6607">
        <v>0.1226</v>
      </c>
    </row>
    <row r="6608" spans="1:12" x14ac:dyDescent="0.45">
      <c r="A6608" t="s">
        <v>2036</v>
      </c>
      <c r="B6608">
        <v>2023</v>
      </c>
      <c r="C6608" t="s">
        <v>2007</v>
      </c>
      <c r="D6608">
        <v>2.18E-2</v>
      </c>
      <c r="E6608">
        <v>2.18E-2</v>
      </c>
      <c r="F6608">
        <v>1.2699999999999999E-2</v>
      </c>
      <c r="G6608">
        <v>2.1100000000000001E-2</v>
      </c>
      <c r="H6608">
        <v>1.2699999999999999E-2</v>
      </c>
      <c r="I6608">
        <v>1.2699999999999999E-2</v>
      </c>
      <c r="J6608">
        <v>2.18E-2</v>
      </c>
      <c r="K6608">
        <v>1.2699999999999999E-2</v>
      </c>
      <c r="L6608">
        <v>1.2699999999999999E-2</v>
      </c>
    </row>
    <row r="6609" spans="1:12" x14ac:dyDescent="0.45">
      <c r="A6609" t="s">
        <v>2036</v>
      </c>
      <c r="B6609">
        <v>2023</v>
      </c>
      <c r="C6609" t="s">
        <v>2010</v>
      </c>
      <c r="D6609">
        <v>3.8699999999999998E-2</v>
      </c>
      <c r="E6609">
        <v>3.8699999999999998E-2</v>
      </c>
      <c r="F6609">
        <v>1.46E-2</v>
      </c>
      <c r="G6609">
        <v>3.4799999999999998E-2</v>
      </c>
      <c r="H6609">
        <v>1.46E-2</v>
      </c>
      <c r="I6609">
        <v>1.4200000000000001E-2</v>
      </c>
      <c r="J6609">
        <v>3.8699999999999998E-2</v>
      </c>
      <c r="K6609">
        <v>1.46E-2</v>
      </c>
      <c r="L6609">
        <v>1.4200000000000001E-2</v>
      </c>
    </row>
    <row r="6610" spans="1:12" x14ac:dyDescent="0.45">
      <c r="A6610" t="s">
        <v>2037</v>
      </c>
      <c r="B6610">
        <v>2023</v>
      </c>
      <c r="C6610" t="s">
        <v>2008</v>
      </c>
      <c r="D6610">
        <v>0.4138</v>
      </c>
      <c r="E6610">
        <v>0.35659999999999997</v>
      </c>
      <c r="F6610">
        <v>0.35410000000000003</v>
      </c>
      <c r="G6610">
        <v>0.38850000000000001</v>
      </c>
      <c r="H6610">
        <v>0.31659999999999999</v>
      </c>
      <c r="I6610">
        <v>0.33800000000000002</v>
      </c>
      <c r="J6610">
        <v>0.36859999999999998</v>
      </c>
      <c r="K6610">
        <v>0.2888</v>
      </c>
      <c r="L6610">
        <v>0.27579999999999999</v>
      </c>
    </row>
    <row r="6611" spans="1:12" x14ac:dyDescent="0.45">
      <c r="A6611" t="s">
        <v>2037</v>
      </c>
      <c r="B6611">
        <v>2023</v>
      </c>
      <c r="C6611" t="s">
        <v>2006</v>
      </c>
      <c r="D6611">
        <v>0.2432</v>
      </c>
      <c r="E6611">
        <v>0.2432</v>
      </c>
      <c r="F6611">
        <v>0.21640000000000001</v>
      </c>
      <c r="G6611">
        <v>0.22889999999999999</v>
      </c>
      <c r="H6611">
        <v>0.21640000000000001</v>
      </c>
      <c r="I6611">
        <v>0.2059</v>
      </c>
      <c r="J6611">
        <v>0.2432</v>
      </c>
      <c r="K6611">
        <v>0.21640000000000001</v>
      </c>
      <c r="L6611">
        <v>0.2059</v>
      </c>
    </row>
    <row r="6612" spans="1:12" x14ac:dyDescent="0.45">
      <c r="A6612" t="s">
        <v>2037</v>
      </c>
      <c r="B6612">
        <v>2023</v>
      </c>
      <c r="C6612" t="s">
        <v>2007</v>
      </c>
      <c r="D6612">
        <v>3.8199999999999998E-2</v>
      </c>
      <c r="E6612">
        <v>3.8199999999999998E-2</v>
      </c>
      <c r="F6612">
        <v>2.2200000000000001E-2</v>
      </c>
      <c r="G6612">
        <v>3.6999999999999998E-2</v>
      </c>
      <c r="H6612">
        <v>2.2200000000000001E-2</v>
      </c>
      <c r="I6612">
        <v>2.2200000000000001E-2</v>
      </c>
      <c r="J6612">
        <v>3.8199999999999998E-2</v>
      </c>
      <c r="K6612">
        <v>2.2200000000000001E-2</v>
      </c>
      <c r="L6612">
        <v>2.2200000000000001E-2</v>
      </c>
    </row>
    <row r="6613" spans="1:12" x14ac:dyDescent="0.45">
      <c r="A6613" t="s">
        <v>2037</v>
      </c>
      <c r="B6613">
        <v>2023</v>
      </c>
      <c r="C6613" t="s">
        <v>2010</v>
      </c>
      <c r="D6613">
        <v>6.7699999999999996E-2</v>
      </c>
      <c r="E6613">
        <v>6.7699999999999996E-2</v>
      </c>
      <c r="F6613">
        <v>2.5600000000000001E-2</v>
      </c>
      <c r="G6613">
        <v>6.0999999999999999E-2</v>
      </c>
      <c r="H6613">
        <v>2.5600000000000001E-2</v>
      </c>
      <c r="I6613">
        <v>2.4899999999999999E-2</v>
      </c>
      <c r="J6613">
        <v>6.7699999999999996E-2</v>
      </c>
      <c r="K6613">
        <v>2.5600000000000001E-2</v>
      </c>
      <c r="L6613">
        <v>2.4899999999999999E-2</v>
      </c>
    </row>
    <row r="6614" spans="1:12" x14ac:dyDescent="0.45">
      <c r="A6614" t="s">
        <v>2037</v>
      </c>
      <c r="B6614">
        <v>2023</v>
      </c>
      <c r="C6614" t="s">
        <v>2009</v>
      </c>
      <c r="D6614">
        <v>0.53029999999999999</v>
      </c>
      <c r="E6614">
        <v>0.53029999999999999</v>
      </c>
      <c r="F6614">
        <v>0.53029999999999999</v>
      </c>
      <c r="G6614">
        <v>0.50470000000000004</v>
      </c>
      <c r="H6614">
        <v>0.53029999999999999</v>
      </c>
      <c r="I6614">
        <v>0.50470000000000004</v>
      </c>
      <c r="J6614">
        <v>0.53029999999999999</v>
      </c>
      <c r="K6614">
        <v>0.53029999999999999</v>
      </c>
      <c r="L6614">
        <v>0.50470000000000004</v>
      </c>
    </row>
    <row r="6615" spans="1:12" x14ac:dyDescent="0.45">
      <c r="A6615" t="s">
        <v>2037</v>
      </c>
      <c r="B6615">
        <v>2023</v>
      </c>
      <c r="C6615" t="s">
        <v>2011</v>
      </c>
      <c r="D6615">
        <v>1.3100000000000001E-2</v>
      </c>
      <c r="E6615">
        <v>1.3100000000000001E-2</v>
      </c>
      <c r="F6615">
        <v>1.3100000000000001E-2</v>
      </c>
      <c r="G6615">
        <v>1.18E-2</v>
      </c>
      <c r="H6615">
        <v>1.3100000000000001E-2</v>
      </c>
      <c r="I6615">
        <v>1.18E-2</v>
      </c>
      <c r="J6615">
        <v>1.3100000000000001E-2</v>
      </c>
      <c r="K6615">
        <v>1.3100000000000001E-2</v>
      </c>
      <c r="L6615">
        <v>1.18E-2</v>
      </c>
    </row>
    <row r="6616" spans="1:12" x14ac:dyDescent="0.45">
      <c r="A6616" t="s">
        <v>2037</v>
      </c>
      <c r="B6616">
        <v>2023</v>
      </c>
      <c r="C6616" t="s">
        <v>2005</v>
      </c>
      <c r="D6616">
        <v>1.3063</v>
      </c>
      <c r="E6616">
        <v>1.2491000000000001</v>
      </c>
      <c r="F6616">
        <v>1.1617</v>
      </c>
      <c r="G6616">
        <v>1.2318</v>
      </c>
      <c r="H6616">
        <v>1.1242000000000001</v>
      </c>
      <c r="I6616">
        <v>1.1074999999999999</v>
      </c>
      <c r="J6616">
        <v>1.2611000000000001</v>
      </c>
      <c r="K6616">
        <v>1.0963000000000001</v>
      </c>
      <c r="L6616">
        <v>1.0452999999999999</v>
      </c>
    </row>
    <row r="6617" spans="1:12" x14ac:dyDescent="0.45">
      <c r="A6617" t="s">
        <v>2038</v>
      </c>
      <c r="B6617">
        <v>2023</v>
      </c>
      <c r="C6617" t="s">
        <v>2011</v>
      </c>
      <c r="D6617">
        <v>2.6800000000000001E-2</v>
      </c>
      <c r="E6617">
        <v>2.6800000000000001E-2</v>
      </c>
      <c r="F6617">
        <v>2.6800000000000001E-2</v>
      </c>
      <c r="G6617">
        <v>2.41E-2</v>
      </c>
      <c r="H6617">
        <v>2.6800000000000001E-2</v>
      </c>
      <c r="I6617">
        <v>2.41E-2</v>
      </c>
      <c r="J6617">
        <v>2.6800000000000001E-2</v>
      </c>
      <c r="K6617">
        <v>2.6800000000000001E-2</v>
      </c>
      <c r="L6617">
        <v>2.41E-2</v>
      </c>
    </row>
    <row r="6618" spans="1:12" x14ac:dyDescent="0.45">
      <c r="A6618" t="s">
        <v>2038</v>
      </c>
      <c r="B6618">
        <v>2023</v>
      </c>
      <c r="C6618" t="s">
        <v>2008</v>
      </c>
      <c r="D6618">
        <v>0.8458</v>
      </c>
      <c r="E6618">
        <v>0.72889999999999999</v>
      </c>
      <c r="F6618">
        <v>0.7238</v>
      </c>
      <c r="G6618">
        <v>0.79410000000000003</v>
      </c>
      <c r="H6618">
        <v>0.64710000000000001</v>
      </c>
      <c r="I6618">
        <v>0.69089999999999996</v>
      </c>
      <c r="J6618">
        <v>0.75329999999999997</v>
      </c>
      <c r="K6618">
        <v>0.59019999999999995</v>
      </c>
      <c r="L6618">
        <v>0.56359999999999999</v>
      </c>
    </row>
    <row r="6619" spans="1:12" x14ac:dyDescent="0.45">
      <c r="A6619" t="s">
        <v>2038</v>
      </c>
      <c r="B6619">
        <v>2023</v>
      </c>
      <c r="C6619" t="s">
        <v>2005</v>
      </c>
      <c r="D6619">
        <v>2.3635000000000002</v>
      </c>
      <c r="E6619">
        <v>2.2465999999999999</v>
      </c>
      <c r="F6619">
        <v>2.0872000000000002</v>
      </c>
      <c r="G6619">
        <v>2.2262</v>
      </c>
      <c r="H6619">
        <v>2.0105</v>
      </c>
      <c r="I6619">
        <v>1.9886999999999999</v>
      </c>
      <c r="J6619">
        <v>2.2709999999999999</v>
      </c>
      <c r="K6619">
        <v>1.9536</v>
      </c>
      <c r="L6619">
        <v>1.8614999999999999</v>
      </c>
    </row>
    <row r="6620" spans="1:12" x14ac:dyDescent="0.45">
      <c r="A6620" t="s">
        <v>2038</v>
      </c>
      <c r="B6620">
        <v>2023</v>
      </c>
      <c r="C6620" t="s">
        <v>2010</v>
      </c>
      <c r="D6620">
        <v>0.13850000000000001</v>
      </c>
      <c r="E6620">
        <v>0.13850000000000001</v>
      </c>
      <c r="F6620">
        <v>5.2299999999999999E-2</v>
      </c>
      <c r="G6620">
        <v>0.1246</v>
      </c>
      <c r="H6620">
        <v>5.2299999999999999E-2</v>
      </c>
      <c r="I6620">
        <v>5.0900000000000001E-2</v>
      </c>
      <c r="J6620">
        <v>0.13850000000000001</v>
      </c>
      <c r="K6620">
        <v>5.2299999999999999E-2</v>
      </c>
      <c r="L6620">
        <v>5.0900000000000001E-2</v>
      </c>
    </row>
    <row r="6621" spans="1:12" x14ac:dyDescent="0.45">
      <c r="A6621" t="s">
        <v>2038</v>
      </c>
      <c r="B6621">
        <v>2023</v>
      </c>
      <c r="C6621" t="s">
        <v>2009</v>
      </c>
      <c r="D6621">
        <v>0.89710000000000001</v>
      </c>
      <c r="E6621">
        <v>0.89710000000000001</v>
      </c>
      <c r="F6621">
        <v>0.89710000000000001</v>
      </c>
      <c r="G6621">
        <v>0.85360000000000003</v>
      </c>
      <c r="H6621">
        <v>0.89710000000000001</v>
      </c>
      <c r="I6621">
        <v>0.85360000000000003</v>
      </c>
      <c r="J6621">
        <v>0.89710000000000001</v>
      </c>
      <c r="K6621">
        <v>0.89710000000000001</v>
      </c>
      <c r="L6621">
        <v>0.85360000000000003</v>
      </c>
    </row>
    <row r="6622" spans="1:12" x14ac:dyDescent="0.45">
      <c r="A6622" t="s">
        <v>2038</v>
      </c>
      <c r="B6622">
        <v>2023</v>
      </c>
      <c r="C6622" t="s">
        <v>2006</v>
      </c>
      <c r="D6622">
        <v>0.37730000000000002</v>
      </c>
      <c r="E6622">
        <v>0.37730000000000002</v>
      </c>
      <c r="F6622">
        <v>0.34189999999999998</v>
      </c>
      <c r="G6622">
        <v>0.35420000000000001</v>
      </c>
      <c r="H6622">
        <v>0.34189999999999998</v>
      </c>
      <c r="I6622">
        <v>0.32400000000000001</v>
      </c>
      <c r="J6622">
        <v>0.37730000000000002</v>
      </c>
      <c r="K6622">
        <v>0.34189999999999998</v>
      </c>
      <c r="L6622">
        <v>0.32400000000000001</v>
      </c>
    </row>
    <row r="6623" spans="1:12" x14ac:dyDescent="0.45">
      <c r="A6623" t="s">
        <v>2038</v>
      </c>
      <c r="B6623">
        <v>2023</v>
      </c>
      <c r="C6623" t="s">
        <v>2007</v>
      </c>
      <c r="D6623">
        <v>7.8100000000000003E-2</v>
      </c>
      <c r="E6623">
        <v>7.8100000000000003E-2</v>
      </c>
      <c r="F6623">
        <v>4.5400000000000003E-2</v>
      </c>
      <c r="G6623">
        <v>7.5600000000000001E-2</v>
      </c>
      <c r="H6623">
        <v>4.5400000000000003E-2</v>
      </c>
      <c r="I6623">
        <v>4.5400000000000003E-2</v>
      </c>
      <c r="J6623">
        <v>7.8100000000000003E-2</v>
      </c>
      <c r="K6623">
        <v>4.5400000000000003E-2</v>
      </c>
      <c r="L6623">
        <v>4.5400000000000003E-2</v>
      </c>
    </row>
    <row r="6624" spans="1:12" x14ac:dyDescent="0.45">
      <c r="A6624" t="s">
        <v>2039</v>
      </c>
      <c r="B6624">
        <v>2023</v>
      </c>
      <c r="C6624" t="s">
        <v>2010</v>
      </c>
      <c r="D6624">
        <v>5.8500000000000003E-2</v>
      </c>
      <c r="E6624">
        <v>5.8500000000000003E-2</v>
      </c>
      <c r="F6624">
        <v>2.2100000000000002E-2</v>
      </c>
      <c r="G6624">
        <v>5.2699999999999997E-2</v>
      </c>
      <c r="H6624">
        <v>2.2100000000000002E-2</v>
      </c>
      <c r="I6624">
        <v>2.1499999999999998E-2</v>
      </c>
      <c r="J6624">
        <v>5.8500000000000003E-2</v>
      </c>
      <c r="K6624">
        <v>2.2100000000000002E-2</v>
      </c>
      <c r="L6624">
        <v>2.1499999999999998E-2</v>
      </c>
    </row>
    <row r="6625" spans="1:12" x14ac:dyDescent="0.45">
      <c r="A6625" t="s">
        <v>2039</v>
      </c>
      <c r="B6625">
        <v>2023</v>
      </c>
      <c r="C6625" t="s">
        <v>2005</v>
      </c>
      <c r="D6625">
        <v>1.0013000000000001</v>
      </c>
      <c r="E6625">
        <v>0.95189999999999997</v>
      </c>
      <c r="F6625">
        <v>0.88100000000000001</v>
      </c>
      <c r="G6625">
        <v>0.94369999999999998</v>
      </c>
      <c r="H6625">
        <v>0.84870000000000001</v>
      </c>
      <c r="I6625">
        <v>0.84040000000000004</v>
      </c>
      <c r="J6625">
        <v>0.96220000000000006</v>
      </c>
      <c r="K6625">
        <v>0.8246</v>
      </c>
      <c r="L6625">
        <v>0.78669999999999995</v>
      </c>
    </row>
    <row r="6626" spans="1:12" x14ac:dyDescent="0.45">
      <c r="A6626" t="s">
        <v>2039</v>
      </c>
      <c r="B6626">
        <v>2023</v>
      </c>
      <c r="C6626" t="s">
        <v>2007</v>
      </c>
      <c r="D6626">
        <v>3.3000000000000002E-2</v>
      </c>
      <c r="E6626">
        <v>3.3000000000000002E-2</v>
      </c>
      <c r="F6626">
        <v>1.9199999999999998E-2</v>
      </c>
      <c r="G6626">
        <v>3.2000000000000001E-2</v>
      </c>
      <c r="H6626">
        <v>1.9199999999999998E-2</v>
      </c>
      <c r="I6626">
        <v>1.9199999999999998E-2</v>
      </c>
      <c r="J6626">
        <v>3.3000000000000002E-2</v>
      </c>
      <c r="K6626">
        <v>1.9199999999999998E-2</v>
      </c>
      <c r="L6626">
        <v>1.9199999999999998E-2</v>
      </c>
    </row>
    <row r="6627" spans="1:12" x14ac:dyDescent="0.45">
      <c r="A6627" t="s">
        <v>2039</v>
      </c>
      <c r="B6627">
        <v>2023</v>
      </c>
      <c r="C6627" t="s">
        <v>2009</v>
      </c>
      <c r="D6627">
        <v>0.36020000000000002</v>
      </c>
      <c r="E6627">
        <v>0.36020000000000002</v>
      </c>
      <c r="F6627">
        <v>0.36020000000000002</v>
      </c>
      <c r="G6627">
        <v>0.34339999999999998</v>
      </c>
      <c r="H6627">
        <v>0.36020000000000002</v>
      </c>
      <c r="I6627">
        <v>0.34339999999999998</v>
      </c>
      <c r="J6627">
        <v>0.36020000000000002</v>
      </c>
      <c r="K6627">
        <v>0.36020000000000002</v>
      </c>
      <c r="L6627">
        <v>0.34339999999999998</v>
      </c>
    </row>
    <row r="6628" spans="1:12" x14ac:dyDescent="0.45">
      <c r="A6628" t="s">
        <v>2039</v>
      </c>
      <c r="B6628">
        <v>2023</v>
      </c>
      <c r="C6628" t="s">
        <v>2006</v>
      </c>
      <c r="D6628">
        <v>0.18079999999999999</v>
      </c>
      <c r="E6628">
        <v>0.18079999999999999</v>
      </c>
      <c r="F6628">
        <v>0.16239999999999999</v>
      </c>
      <c r="G6628">
        <v>0.17</v>
      </c>
      <c r="H6628">
        <v>0.16239999999999999</v>
      </c>
      <c r="I6628">
        <v>0.1542</v>
      </c>
      <c r="J6628">
        <v>0.18079999999999999</v>
      </c>
      <c r="K6628">
        <v>0.16239999999999999</v>
      </c>
      <c r="L6628">
        <v>0.1542</v>
      </c>
    </row>
    <row r="6629" spans="1:12" x14ac:dyDescent="0.45">
      <c r="A6629" t="s">
        <v>2039</v>
      </c>
      <c r="B6629">
        <v>2023</v>
      </c>
      <c r="C6629" t="s">
        <v>2008</v>
      </c>
      <c r="D6629">
        <v>0.3574</v>
      </c>
      <c r="E6629">
        <v>0.308</v>
      </c>
      <c r="F6629">
        <v>0.30590000000000001</v>
      </c>
      <c r="G6629">
        <v>0.33560000000000001</v>
      </c>
      <c r="H6629">
        <v>0.27350000000000002</v>
      </c>
      <c r="I6629">
        <v>0.29199999999999998</v>
      </c>
      <c r="J6629">
        <v>0.31840000000000002</v>
      </c>
      <c r="K6629">
        <v>0.24940000000000001</v>
      </c>
      <c r="L6629">
        <v>0.2382</v>
      </c>
    </row>
    <row r="6630" spans="1:12" x14ac:dyDescent="0.45">
      <c r="A6630" t="s">
        <v>2039</v>
      </c>
      <c r="B6630">
        <v>2023</v>
      </c>
      <c r="C6630" t="s">
        <v>2011</v>
      </c>
      <c r="D6630">
        <v>1.1299999999999999E-2</v>
      </c>
      <c r="E6630">
        <v>1.1299999999999999E-2</v>
      </c>
      <c r="F6630">
        <v>1.1299999999999999E-2</v>
      </c>
      <c r="G6630">
        <v>1.0200000000000001E-2</v>
      </c>
      <c r="H6630">
        <v>1.1299999999999999E-2</v>
      </c>
      <c r="I6630">
        <v>1.0200000000000001E-2</v>
      </c>
      <c r="J6630">
        <v>1.1299999999999999E-2</v>
      </c>
      <c r="K6630">
        <v>1.1299999999999999E-2</v>
      </c>
      <c r="L6630">
        <v>1.0200000000000001E-2</v>
      </c>
    </row>
    <row r="6631" spans="1:12" x14ac:dyDescent="0.45">
      <c r="A6631" t="s">
        <v>2040</v>
      </c>
      <c r="B6631">
        <v>2023</v>
      </c>
      <c r="C6631" t="s">
        <v>2005</v>
      </c>
      <c r="D6631">
        <v>5.9553000000000003</v>
      </c>
      <c r="E6631">
        <v>5.6527000000000003</v>
      </c>
      <c r="F6631">
        <v>5.23</v>
      </c>
      <c r="G6631">
        <v>5.6106999999999996</v>
      </c>
      <c r="H6631">
        <v>5.0316000000000001</v>
      </c>
      <c r="I6631">
        <v>4.9874000000000001</v>
      </c>
      <c r="J6631">
        <v>5.7159000000000004</v>
      </c>
      <c r="K6631">
        <v>4.8842999999999996</v>
      </c>
      <c r="L6631">
        <v>4.6581000000000001</v>
      </c>
    </row>
    <row r="6632" spans="1:12" x14ac:dyDescent="0.45">
      <c r="A6632" t="s">
        <v>2040</v>
      </c>
      <c r="B6632">
        <v>2023</v>
      </c>
      <c r="C6632" t="s">
        <v>2010</v>
      </c>
      <c r="D6632">
        <v>0.3584</v>
      </c>
      <c r="E6632">
        <v>0.3584</v>
      </c>
      <c r="F6632">
        <v>0.1353</v>
      </c>
      <c r="G6632">
        <v>0.32250000000000001</v>
      </c>
      <c r="H6632">
        <v>0.1353</v>
      </c>
      <c r="I6632">
        <v>0.13170000000000001</v>
      </c>
      <c r="J6632">
        <v>0.3584</v>
      </c>
      <c r="K6632">
        <v>0.1353</v>
      </c>
      <c r="L6632">
        <v>0.13170000000000001</v>
      </c>
    </row>
    <row r="6633" spans="1:12" x14ac:dyDescent="0.45">
      <c r="A6633" t="s">
        <v>2040</v>
      </c>
      <c r="B6633">
        <v>2023</v>
      </c>
      <c r="C6633" t="s">
        <v>2011</v>
      </c>
      <c r="D6633">
        <v>6.9199999999999998E-2</v>
      </c>
      <c r="E6633">
        <v>6.9199999999999998E-2</v>
      </c>
      <c r="F6633">
        <v>6.9199999999999998E-2</v>
      </c>
      <c r="G6633">
        <v>6.2300000000000001E-2</v>
      </c>
      <c r="H6633">
        <v>6.9199999999999998E-2</v>
      </c>
      <c r="I6633">
        <v>6.2300000000000001E-2</v>
      </c>
      <c r="J6633">
        <v>6.9199999999999998E-2</v>
      </c>
      <c r="K6633">
        <v>6.9199999999999998E-2</v>
      </c>
      <c r="L6633">
        <v>6.2300000000000001E-2</v>
      </c>
    </row>
    <row r="6634" spans="1:12" x14ac:dyDescent="0.45">
      <c r="A6634" t="s">
        <v>2040</v>
      </c>
      <c r="B6634">
        <v>2023</v>
      </c>
      <c r="C6634" t="s">
        <v>2009</v>
      </c>
      <c r="D6634">
        <v>2.0972</v>
      </c>
      <c r="E6634">
        <v>2.0972</v>
      </c>
      <c r="F6634">
        <v>2.0972</v>
      </c>
      <c r="G6634">
        <v>1.9984999999999999</v>
      </c>
      <c r="H6634">
        <v>2.0972</v>
      </c>
      <c r="I6634">
        <v>1.9984999999999999</v>
      </c>
      <c r="J6634">
        <v>2.0972</v>
      </c>
      <c r="K6634">
        <v>2.0972</v>
      </c>
      <c r="L6634">
        <v>1.9984999999999999</v>
      </c>
    </row>
    <row r="6635" spans="1:12" x14ac:dyDescent="0.45">
      <c r="A6635" t="s">
        <v>2040</v>
      </c>
      <c r="B6635">
        <v>2023</v>
      </c>
      <c r="C6635" t="s">
        <v>2007</v>
      </c>
      <c r="D6635">
        <v>0.20219999999999999</v>
      </c>
      <c r="E6635">
        <v>0.20219999999999999</v>
      </c>
      <c r="F6635">
        <v>0.11749999999999999</v>
      </c>
      <c r="G6635">
        <v>0.1958</v>
      </c>
      <c r="H6635">
        <v>0.11749999999999999</v>
      </c>
      <c r="I6635">
        <v>0.11749999999999999</v>
      </c>
      <c r="J6635">
        <v>0.20219999999999999</v>
      </c>
      <c r="K6635">
        <v>0.11749999999999999</v>
      </c>
      <c r="L6635">
        <v>0.11749999999999999</v>
      </c>
    </row>
    <row r="6636" spans="1:12" x14ac:dyDescent="0.45">
      <c r="A6636" t="s">
        <v>2040</v>
      </c>
      <c r="B6636">
        <v>2023</v>
      </c>
      <c r="C6636" t="s">
        <v>2008</v>
      </c>
      <c r="D6636">
        <v>2.1890000000000001</v>
      </c>
      <c r="E6636">
        <v>1.8865000000000001</v>
      </c>
      <c r="F6636">
        <v>1.8732</v>
      </c>
      <c r="G6636">
        <v>2.0550999999999999</v>
      </c>
      <c r="H6636">
        <v>1.6748000000000001</v>
      </c>
      <c r="I6636">
        <v>1.7881</v>
      </c>
      <c r="J6636">
        <v>1.9497</v>
      </c>
      <c r="K6636">
        <v>1.5275000000000001</v>
      </c>
      <c r="L6636">
        <v>1.4588000000000001</v>
      </c>
    </row>
    <row r="6637" spans="1:12" x14ac:dyDescent="0.45">
      <c r="A6637" t="s">
        <v>2040</v>
      </c>
      <c r="B6637">
        <v>2023</v>
      </c>
      <c r="C6637" t="s">
        <v>2006</v>
      </c>
      <c r="D6637">
        <v>1.0392999999999999</v>
      </c>
      <c r="E6637">
        <v>1.0392999999999999</v>
      </c>
      <c r="F6637">
        <v>0.93759999999999999</v>
      </c>
      <c r="G6637">
        <v>0.97640000000000005</v>
      </c>
      <c r="H6637">
        <v>0.93759999999999999</v>
      </c>
      <c r="I6637">
        <v>0.88939999999999997</v>
      </c>
      <c r="J6637">
        <v>1.0392999999999999</v>
      </c>
      <c r="K6637">
        <v>0.93759999999999999</v>
      </c>
      <c r="L6637">
        <v>0.88939999999999997</v>
      </c>
    </row>
    <row r="6638" spans="1:12" x14ac:dyDescent="0.45">
      <c r="A6638" t="s">
        <v>2041</v>
      </c>
      <c r="B6638">
        <v>2023</v>
      </c>
      <c r="C6638" t="s">
        <v>2008</v>
      </c>
      <c r="D6638">
        <v>0.48039999999999999</v>
      </c>
      <c r="E6638">
        <v>0.41399999999999998</v>
      </c>
      <c r="F6638">
        <v>0.41110000000000002</v>
      </c>
      <c r="G6638">
        <v>0.45100000000000001</v>
      </c>
      <c r="H6638">
        <v>0.36749999999999999</v>
      </c>
      <c r="I6638">
        <v>0.39240000000000003</v>
      </c>
      <c r="J6638">
        <v>0.4279</v>
      </c>
      <c r="K6638">
        <v>0.3352</v>
      </c>
      <c r="L6638">
        <v>0.3201</v>
      </c>
    </row>
    <row r="6639" spans="1:12" x14ac:dyDescent="0.45">
      <c r="A6639" t="s">
        <v>2041</v>
      </c>
      <c r="B6639">
        <v>2023</v>
      </c>
      <c r="C6639" t="s">
        <v>2010</v>
      </c>
      <c r="D6639">
        <v>7.8600000000000003E-2</v>
      </c>
      <c r="E6639">
        <v>7.8600000000000003E-2</v>
      </c>
      <c r="F6639">
        <v>2.9700000000000001E-2</v>
      </c>
      <c r="G6639">
        <v>7.0800000000000002E-2</v>
      </c>
      <c r="H6639">
        <v>2.9700000000000001E-2</v>
      </c>
      <c r="I6639">
        <v>2.8899999999999999E-2</v>
      </c>
      <c r="J6639">
        <v>7.8600000000000003E-2</v>
      </c>
      <c r="K6639">
        <v>2.9700000000000001E-2</v>
      </c>
      <c r="L6639">
        <v>2.8899999999999999E-2</v>
      </c>
    </row>
    <row r="6640" spans="1:12" x14ac:dyDescent="0.45">
      <c r="A6640" t="s">
        <v>2041</v>
      </c>
      <c r="B6640">
        <v>2023</v>
      </c>
      <c r="C6640" t="s">
        <v>2009</v>
      </c>
      <c r="D6640">
        <v>0.55659999999999998</v>
      </c>
      <c r="E6640">
        <v>0.55659999999999998</v>
      </c>
      <c r="F6640">
        <v>0.55659999999999998</v>
      </c>
      <c r="G6640">
        <v>0.52990000000000004</v>
      </c>
      <c r="H6640">
        <v>0.55659999999999998</v>
      </c>
      <c r="I6640">
        <v>0.52990000000000004</v>
      </c>
      <c r="J6640">
        <v>0.55659999999999998</v>
      </c>
      <c r="K6640">
        <v>0.55659999999999998</v>
      </c>
      <c r="L6640">
        <v>0.52990000000000004</v>
      </c>
    </row>
    <row r="6641" spans="1:12" x14ac:dyDescent="0.45">
      <c r="A6641" t="s">
        <v>2041</v>
      </c>
      <c r="B6641">
        <v>2023</v>
      </c>
      <c r="C6641" t="s">
        <v>2011</v>
      </c>
      <c r="D6641">
        <v>1.52E-2</v>
      </c>
      <c r="E6641">
        <v>1.52E-2</v>
      </c>
      <c r="F6641">
        <v>1.52E-2</v>
      </c>
      <c r="G6641">
        <v>1.37E-2</v>
      </c>
      <c r="H6641">
        <v>1.52E-2</v>
      </c>
      <c r="I6641">
        <v>1.37E-2</v>
      </c>
      <c r="J6641">
        <v>1.52E-2</v>
      </c>
      <c r="K6641">
        <v>1.52E-2</v>
      </c>
      <c r="L6641">
        <v>1.37E-2</v>
      </c>
    </row>
    <row r="6642" spans="1:12" x14ac:dyDescent="0.45">
      <c r="A6642" t="s">
        <v>2041</v>
      </c>
      <c r="B6642">
        <v>2023</v>
      </c>
      <c r="C6642" t="s">
        <v>2006</v>
      </c>
      <c r="D6642">
        <v>0.31230000000000002</v>
      </c>
      <c r="E6642">
        <v>0.31230000000000002</v>
      </c>
      <c r="F6642">
        <v>0.27639999999999998</v>
      </c>
      <c r="G6642">
        <v>0.29409999999999997</v>
      </c>
      <c r="H6642">
        <v>0.27639999999999998</v>
      </c>
      <c r="I6642">
        <v>0.26340000000000002</v>
      </c>
      <c r="J6642">
        <v>0.31230000000000002</v>
      </c>
      <c r="K6642">
        <v>0.27639999999999998</v>
      </c>
      <c r="L6642">
        <v>0.26340000000000002</v>
      </c>
    </row>
    <row r="6643" spans="1:12" x14ac:dyDescent="0.45">
      <c r="A6643" t="s">
        <v>2041</v>
      </c>
      <c r="B6643">
        <v>2023</v>
      </c>
      <c r="C6643" t="s">
        <v>2007</v>
      </c>
      <c r="D6643">
        <v>4.4400000000000002E-2</v>
      </c>
      <c r="E6643">
        <v>4.4400000000000002E-2</v>
      </c>
      <c r="F6643">
        <v>2.58E-2</v>
      </c>
      <c r="G6643">
        <v>4.2999999999999997E-2</v>
      </c>
      <c r="H6643">
        <v>2.58E-2</v>
      </c>
      <c r="I6643">
        <v>2.58E-2</v>
      </c>
      <c r="J6643">
        <v>4.4400000000000002E-2</v>
      </c>
      <c r="K6643">
        <v>2.58E-2</v>
      </c>
      <c r="L6643">
        <v>2.58E-2</v>
      </c>
    </row>
    <row r="6644" spans="1:12" x14ac:dyDescent="0.45">
      <c r="A6644" t="s">
        <v>2041</v>
      </c>
      <c r="B6644">
        <v>2023</v>
      </c>
      <c r="C6644" t="s">
        <v>2005</v>
      </c>
      <c r="D6644">
        <v>1.4875</v>
      </c>
      <c r="E6644">
        <v>1.4211</v>
      </c>
      <c r="F6644">
        <v>1.3148</v>
      </c>
      <c r="G6644">
        <v>1.4024000000000001</v>
      </c>
      <c r="H6644">
        <v>1.2712000000000001</v>
      </c>
      <c r="I6644">
        <v>1.254</v>
      </c>
      <c r="J6644">
        <v>1.4350000000000001</v>
      </c>
      <c r="K6644">
        <v>1.2388999999999999</v>
      </c>
      <c r="L6644">
        <v>1.1817</v>
      </c>
    </row>
    <row r="6645" spans="1:12" x14ac:dyDescent="0.45">
      <c r="A6645" t="s">
        <v>2042</v>
      </c>
      <c r="B6645">
        <v>2023</v>
      </c>
      <c r="C6645" t="s">
        <v>2011</v>
      </c>
      <c r="D6645">
        <v>0.1424</v>
      </c>
      <c r="E6645">
        <v>0.1424</v>
      </c>
      <c r="F6645">
        <v>0.1424</v>
      </c>
      <c r="G6645">
        <v>0.12820000000000001</v>
      </c>
      <c r="H6645">
        <v>0.1424</v>
      </c>
      <c r="I6645">
        <v>0.12820000000000001</v>
      </c>
      <c r="J6645">
        <v>0.1424</v>
      </c>
      <c r="K6645">
        <v>0.1424</v>
      </c>
      <c r="L6645">
        <v>0.12820000000000001</v>
      </c>
    </row>
    <row r="6646" spans="1:12" x14ac:dyDescent="0.45">
      <c r="A6646" t="s">
        <v>2042</v>
      </c>
      <c r="B6646">
        <v>2023</v>
      </c>
      <c r="C6646" t="s">
        <v>2010</v>
      </c>
      <c r="D6646">
        <v>0.73699999999999999</v>
      </c>
      <c r="E6646">
        <v>0.73699999999999999</v>
      </c>
      <c r="F6646">
        <v>0.27829999999999999</v>
      </c>
      <c r="G6646">
        <v>0.6633</v>
      </c>
      <c r="H6646">
        <v>0.27829999999999999</v>
      </c>
      <c r="I6646">
        <v>0.27089999999999997</v>
      </c>
      <c r="J6646">
        <v>0.73699999999999999</v>
      </c>
      <c r="K6646">
        <v>0.27829999999999999</v>
      </c>
      <c r="L6646">
        <v>0.27089999999999997</v>
      </c>
    </row>
    <row r="6647" spans="1:12" x14ac:dyDescent="0.45">
      <c r="A6647" t="s">
        <v>2042</v>
      </c>
      <c r="B6647">
        <v>2023</v>
      </c>
      <c r="C6647" t="s">
        <v>2009</v>
      </c>
      <c r="D6647">
        <v>4.5217000000000001</v>
      </c>
      <c r="E6647">
        <v>4.5217000000000001</v>
      </c>
      <c r="F6647">
        <v>4.5217000000000001</v>
      </c>
      <c r="G6647">
        <v>4.3108000000000004</v>
      </c>
      <c r="H6647">
        <v>4.5217000000000001</v>
      </c>
      <c r="I6647">
        <v>4.3108000000000004</v>
      </c>
      <c r="J6647">
        <v>4.5217000000000001</v>
      </c>
      <c r="K6647">
        <v>4.5217999999999998</v>
      </c>
      <c r="L6647">
        <v>4.3108000000000004</v>
      </c>
    </row>
    <row r="6648" spans="1:12" x14ac:dyDescent="0.45">
      <c r="A6648" t="s">
        <v>2042</v>
      </c>
      <c r="B6648">
        <v>2023</v>
      </c>
      <c r="C6648" t="s">
        <v>2005</v>
      </c>
      <c r="D6648">
        <v>12.309100000000001</v>
      </c>
      <c r="E6648">
        <v>11.6869</v>
      </c>
      <c r="F6648">
        <v>10.8413</v>
      </c>
      <c r="G6648">
        <v>11.600099999999999</v>
      </c>
      <c r="H6648">
        <v>10.433299999999999</v>
      </c>
      <c r="I6648">
        <v>10.338800000000001</v>
      </c>
      <c r="J6648">
        <v>11.817</v>
      </c>
      <c r="K6648">
        <v>10.1304</v>
      </c>
      <c r="L6648">
        <v>9.6615000000000002</v>
      </c>
    </row>
    <row r="6649" spans="1:12" x14ac:dyDescent="0.45">
      <c r="A6649" t="s">
        <v>2042</v>
      </c>
      <c r="B6649">
        <v>2023</v>
      </c>
      <c r="C6649" t="s">
        <v>2006</v>
      </c>
      <c r="D6649">
        <v>1.9903999999999999</v>
      </c>
      <c r="E6649">
        <v>1.9903999999999999</v>
      </c>
      <c r="F6649">
        <v>1.8049999999999999</v>
      </c>
      <c r="G6649">
        <v>1.8689</v>
      </c>
      <c r="H6649">
        <v>1.8049999999999999</v>
      </c>
      <c r="I6649">
        <v>1.7101</v>
      </c>
      <c r="J6649">
        <v>1.9903999999999999</v>
      </c>
      <c r="K6649">
        <v>1.8049999999999999</v>
      </c>
      <c r="L6649">
        <v>1.7101</v>
      </c>
    </row>
    <row r="6650" spans="1:12" x14ac:dyDescent="0.45">
      <c r="A6650" t="s">
        <v>2042</v>
      </c>
      <c r="B6650">
        <v>2023</v>
      </c>
      <c r="C6650" t="s">
        <v>2008</v>
      </c>
      <c r="D6650">
        <v>4.5018000000000002</v>
      </c>
      <c r="E6650">
        <v>3.8795999999999999</v>
      </c>
      <c r="F6650">
        <v>3.8523000000000001</v>
      </c>
      <c r="G6650">
        <v>4.2263999999999999</v>
      </c>
      <c r="H6650">
        <v>3.4443000000000001</v>
      </c>
      <c r="I6650">
        <v>3.6772999999999998</v>
      </c>
      <c r="J6650">
        <v>4.0096999999999996</v>
      </c>
      <c r="K6650">
        <v>3.1414</v>
      </c>
      <c r="L6650">
        <v>3</v>
      </c>
    </row>
    <row r="6651" spans="1:12" x14ac:dyDescent="0.45">
      <c r="A6651" t="s">
        <v>2042</v>
      </c>
      <c r="B6651">
        <v>2023</v>
      </c>
      <c r="C6651" t="s">
        <v>2007</v>
      </c>
      <c r="D6651">
        <v>0.4158</v>
      </c>
      <c r="E6651">
        <v>0.4158</v>
      </c>
      <c r="F6651">
        <v>0.24149999999999999</v>
      </c>
      <c r="G6651">
        <v>0.40260000000000001</v>
      </c>
      <c r="H6651">
        <v>0.24149999999999999</v>
      </c>
      <c r="I6651">
        <v>0.24149999999999999</v>
      </c>
      <c r="J6651">
        <v>0.4158</v>
      </c>
      <c r="K6651">
        <v>0.24149999999999999</v>
      </c>
      <c r="L6651">
        <v>0.24149999999999999</v>
      </c>
    </row>
    <row r="6652" spans="1:12" x14ac:dyDescent="0.45">
      <c r="A6652" t="s">
        <v>2043</v>
      </c>
      <c r="B6652">
        <v>2023</v>
      </c>
      <c r="C6652" t="s">
        <v>2008</v>
      </c>
      <c r="D6652">
        <v>2.5503</v>
      </c>
      <c r="E6652">
        <v>2.1978</v>
      </c>
      <c r="F6652">
        <v>2.1823000000000001</v>
      </c>
      <c r="G6652">
        <v>2.3942000000000001</v>
      </c>
      <c r="H6652">
        <v>1.9512</v>
      </c>
      <c r="I6652">
        <v>2.0832000000000002</v>
      </c>
      <c r="J6652">
        <v>2.2713999999999999</v>
      </c>
      <c r="K6652">
        <v>1.7796000000000001</v>
      </c>
      <c r="L6652">
        <v>1.6995</v>
      </c>
    </row>
    <row r="6653" spans="1:12" x14ac:dyDescent="0.45">
      <c r="A6653" t="s">
        <v>2043</v>
      </c>
      <c r="B6653">
        <v>2023</v>
      </c>
      <c r="C6653" t="s">
        <v>2010</v>
      </c>
      <c r="D6653">
        <v>0.41749999999999998</v>
      </c>
      <c r="E6653">
        <v>0.41749999999999998</v>
      </c>
      <c r="F6653">
        <v>0.15770000000000001</v>
      </c>
      <c r="G6653">
        <v>0.37580000000000002</v>
      </c>
      <c r="H6653">
        <v>0.15770000000000001</v>
      </c>
      <c r="I6653">
        <v>0.15340000000000001</v>
      </c>
      <c r="J6653">
        <v>0.41749999999999998</v>
      </c>
      <c r="K6653">
        <v>0.15770000000000001</v>
      </c>
      <c r="L6653">
        <v>0.15340000000000001</v>
      </c>
    </row>
    <row r="6654" spans="1:12" x14ac:dyDescent="0.45">
      <c r="A6654" t="s">
        <v>2043</v>
      </c>
      <c r="B6654">
        <v>2023</v>
      </c>
      <c r="C6654" t="s">
        <v>2011</v>
      </c>
      <c r="D6654">
        <v>8.0699999999999994E-2</v>
      </c>
      <c r="E6654">
        <v>8.0699999999999994E-2</v>
      </c>
      <c r="F6654">
        <v>8.0699999999999994E-2</v>
      </c>
      <c r="G6654">
        <v>7.2599999999999998E-2</v>
      </c>
      <c r="H6654">
        <v>8.0699999999999994E-2</v>
      </c>
      <c r="I6654">
        <v>7.2599999999999998E-2</v>
      </c>
      <c r="J6654">
        <v>8.0699999999999994E-2</v>
      </c>
      <c r="K6654">
        <v>8.0699999999999994E-2</v>
      </c>
      <c r="L6654">
        <v>7.2599999999999998E-2</v>
      </c>
    </row>
    <row r="6655" spans="1:12" x14ac:dyDescent="0.45">
      <c r="A6655" t="s">
        <v>2043</v>
      </c>
      <c r="B6655">
        <v>2023</v>
      </c>
      <c r="C6655" t="s">
        <v>2007</v>
      </c>
      <c r="D6655">
        <v>0.23549999999999999</v>
      </c>
      <c r="E6655">
        <v>0.23549999999999999</v>
      </c>
      <c r="F6655">
        <v>0.1368</v>
      </c>
      <c r="G6655">
        <v>0.2281</v>
      </c>
      <c r="H6655">
        <v>0.1368</v>
      </c>
      <c r="I6655">
        <v>0.1368</v>
      </c>
      <c r="J6655">
        <v>0.23549999999999999</v>
      </c>
      <c r="K6655">
        <v>0.1368</v>
      </c>
      <c r="L6655">
        <v>0.1368</v>
      </c>
    </row>
    <row r="6656" spans="1:12" x14ac:dyDescent="0.45">
      <c r="A6656" t="s">
        <v>2043</v>
      </c>
      <c r="B6656">
        <v>2023</v>
      </c>
      <c r="C6656" t="s">
        <v>2009</v>
      </c>
      <c r="D6656">
        <v>3.2595000000000001</v>
      </c>
      <c r="E6656">
        <v>3.2595000000000001</v>
      </c>
      <c r="F6656">
        <v>3.2595000000000001</v>
      </c>
      <c r="G6656">
        <v>3.1038000000000001</v>
      </c>
      <c r="H6656">
        <v>3.2595000000000001</v>
      </c>
      <c r="I6656">
        <v>3.1038000000000001</v>
      </c>
      <c r="J6656">
        <v>3.2595000000000001</v>
      </c>
      <c r="K6656">
        <v>3.2595000000000001</v>
      </c>
      <c r="L6656">
        <v>3.1038000000000001</v>
      </c>
    </row>
    <row r="6657" spans="1:12" x14ac:dyDescent="0.45">
      <c r="A6657" t="s">
        <v>2043</v>
      </c>
      <c r="B6657">
        <v>2023</v>
      </c>
      <c r="C6657" t="s">
        <v>2006</v>
      </c>
      <c r="D6657">
        <v>1.4174</v>
      </c>
      <c r="E6657">
        <v>1.4174</v>
      </c>
      <c r="F6657">
        <v>1.2655000000000001</v>
      </c>
      <c r="G6657">
        <v>1.3333999999999999</v>
      </c>
      <c r="H6657">
        <v>1.2655000000000001</v>
      </c>
      <c r="I6657">
        <v>1.2034</v>
      </c>
      <c r="J6657">
        <v>1.4174</v>
      </c>
      <c r="K6657">
        <v>1.2655000000000001</v>
      </c>
      <c r="L6657">
        <v>1.2034</v>
      </c>
    </row>
    <row r="6658" spans="1:12" x14ac:dyDescent="0.45">
      <c r="A6658" t="s">
        <v>2043</v>
      </c>
      <c r="B6658">
        <v>2023</v>
      </c>
      <c r="C6658" t="s">
        <v>2005</v>
      </c>
      <c r="D6658">
        <v>7.9607999999999999</v>
      </c>
      <c r="E6658">
        <v>7.6082999999999998</v>
      </c>
      <c r="F6658">
        <v>7.0824999999999996</v>
      </c>
      <c r="G6658">
        <v>7.5077999999999996</v>
      </c>
      <c r="H6658">
        <v>6.8513000000000002</v>
      </c>
      <c r="I6658">
        <v>6.7531999999999996</v>
      </c>
      <c r="J6658">
        <v>7.6820000000000004</v>
      </c>
      <c r="K6658">
        <v>6.6798000000000002</v>
      </c>
      <c r="L6658">
        <v>6.3695000000000004</v>
      </c>
    </row>
    <row r="6659" spans="1:12" x14ac:dyDescent="0.45">
      <c r="A6659" t="s">
        <v>2044</v>
      </c>
      <c r="B6659">
        <v>2023</v>
      </c>
      <c r="C6659" t="s">
        <v>2006</v>
      </c>
      <c r="D6659">
        <v>0.10589999999999999</v>
      </c>
      <c r="E6659">
        <v>0.10589999999999999</v>
      </c>
      <c r="F6659">
        <v>9.3100000000000002E-2</v>
      </c>
      <c r="G6659">
        <v>9.9900000000000003E-2</v>
      </c>
      <c r="H6659">
        <v>9.3100000000000002E-2</v>
      </c>
      <c r="I6659">
        <v>8.8900000000000007E-2</v>
      </c>
      <c r="J6659">
        <v>0.10589999999999999</v>
      </c>
      <c r="K6659">
        <v>9.3100000000000002E-2</v>
      </c>
      <c r="L6659">
        <v>8.8900000000000007E-2</v>
      </c>
    </row>
    <row r="6660" spans="1:12" x14ac:dyDescent="0.45">
      <c r="A6660" t="s">
        <v>2044</v>
      </c>
      <c r="B6660">
        <v>2023</v>
      </c>
      <c r="C6660" t="s">
        <v>2008</v>
      </c>
      <c r="D6660">
        <v>0.14299999999999999</v>
      </c>
      <c r="E6660">
        <v>0.1232</v>
      </c>
      <c r="F6660">
        <v>0.12230000000000001</v>
      </c>
      <c r="G6660">
        <v>0.13420000000000001</v>
      </c>
      <c r="H6660">
        <v>0.1094</v>
      </c>
      <c r="I6660">
        <v>0.1168</v>
      </c>
      <c r="J6660">
        <v>0.1273</v>
      </c>
      <c r="K6660">
        <v>9.98E-2</v>
      </c>
      <c r="L6660">
        <v>9.5299999999999996E-2</v>
      </c>
    </row>
    <row r="6661" spans="1:12" x14ac:dyDescent="0.45">
      <c r="A6661" t="s">
        <v>2044</v>
      </c>
      <c r="B6661">
        <v>2023</v>
      </c>
      <c r="C6661" t="s">
        <v>2009</v>
      </c>
      <c r="D6661">
        <v>0.2137</v>
      </c>
      <c r="E6661">
        <v>0.2137</v>
      </c>
      <c r="F6661">
        <v>0.2137</v>
      </c>
      <c r="G6661">
        <v>0.2036</v>
      </c>
      <c r="H6661">
        <v>0.2137</v>
      </c>
      <c r="I6661">
        <v>0.2036</v>
      </c>
      <c r="J6661">
        <v>0.2137</v>
      </c>
      <c r="K6661">
        <v>0.2137</v>
      </c>
      <c r="L6661">
        <v>0.2036</v>
      </c>
    </row>
    <row r="6662" spans="1:12" x14ac:dyDescent="0.45">
      <c r="A6662" t="s">
        <v>2044</v>
      </c>
      <c r="B6662">
        <v>2023</v>
      </c>
      <c r="C6662" t="s">
        <v>2010</v>
      </c>
      <c r="D6662">
        <v>2.3400000000000001E-2</v>
      </c>
      <c r="E6662">
        <v>2.3400000000000001E-2</v>
      </c>
      <c r="F6662">
        <v>8.8000000000000005E-3</v>
      </c>
      <c r="G6662">
        <v>2.1100000000000001E-2</v>
      </c>
      <c r="H6662">
        <v>8.8000000000000005E-3</v>
      </c>
      <c r="I6662">
        <v>8.6E-3</v>
      </c>
      <c r="J6662">
        <v>2.3400000000000001E-2</v>
      </c>
      <c r="K6662">
        <v>8.8000000000000005E-3</v>
      </c>
      <c r="L6662">
        <v>8.6E-3</v>
      </c>
    </row>
    <row r="6663" spans="1:12" x14ac:dyDescent="0.45">
      <c r="A6663" t="s">
        <v>2044</v>
      </c>
      <c r="B6663">
        <v>2023</v>
      </c>
      <c r="C6663" t="s">
        <v>2011</v>
      </c>
      <c r="D6663">
        <v>4.4999999999999997E-3</v>
      </c>
      <c r="E6663">
        <v>4.4999999999999997E-3</v>
      </c>
      <c r="F6663">
        <v>4.4999999999999997E-3</v>
      </c>
      <c r="G6663">
        <v>4.1000000000000003E-3</v>
      </c>
      <c r="H6663">
        <v>4.4999999999999997E-3</v>
      </c>
      <c r="I6663">
        <v>4.1000000000000003E-3</v>
      </c>
      <c r="J6663">
        <v>4.4999999999999997E-3</v>
      </c>
      <c r="K6663">
        <v>4.4999999999999997E-3</v>
      </c>
      <c r="L6663">
        <v>4.1000000000000003E-3</v>
      </c>
    </row>
    <row r="6664" spans="1:12" x14ac:dyDescent="0.45">
      <c r="A6664" t="s">
        <v>2044</v>
      </c>
      <c r="B6664">
        <v>2023</v>
      </c>
      <c r="C6664" t="s">
        <v>2005</v>
      </c>
      <c r="D6664">
        <v>0.50380000000000003</v>
      </c>
      <c r="E6664">
        <v>0.48399999999999999</v>
      </c>
      <c r="F6664">
        <v>0.45029999999999998</v>
      </c>
      <c r="G6664">
        <v>0.47560000000000002</v>
      </c>
      <c r="H6664">
        <v>0.43730000000000002</v>
      </c>
      <c r="I6664">
        <v>0.42959999999999998</v>
      </c>
      <c r="J6664">
        <v>0.48809999999999998</v>
      </c>
      <c r="K6664">
        <v>0.42770000000000002</v>
      </c>
      <c r="L6664">
        <v>0.40810000000000002</v>
      </c>
    </row>
    <row r="6665" spans="1:12" x14ac:dyDescent="0.45">
      <c r="A6665" t="s">
        <v>2044</v>
      </c>
      <c r="B6665">
        <v>2023</v>
      </c>
      <c r="C6665" t="s">
        <v>2007</v>
      </c>
      <c r="D6665">
        <v>1.32E-2</v>
      </c>
      <c r="E6665">
        <v>1.32E-2</v>
      </c>
      <c r="F6665">
        <v>7.7000000000000002E-3</v>
      </c>
      <c r="G6665">
        <v>1.2800000000000001E-2</v>
      </c>
      <c r="H6665">
        <v>7.7000000000000002E-3</v>
      </c>
      <c r="I6665">
        <v>7.7000000000000002E-3</v>
      </c>
      <c r="J6665">
        <v>1.32E-2</v>
      </c>
      <c r="K6665">
        <v>7.7000000000000002E-3</v>
      </c>
      <c r="L6665">
        <v>7.7000000000000002E-3</v>
      </c>
    </row>
    <row r="6666" spans="1:12" x14ac:dyDescent="0.45">
      <c r="A6666" t="s">
        <v>2045</v>
      </c>
      <c r="B6666">
        <v>2023</v>
      </c>
      <c r="C6666" t="s">
        <v>2005</v>
      </c>
      <c r="D6666">
        <v>8.3436000000000003</v>
      </c>
      <c r="E6666">
        <v>7.976</v>
      </c>
      <c r="F6666">
        <v>7.4077000000000002</v>
      </c>
      <c r="G6666">
        <v>7.8666999999999998</v>
      </c>
      <c r="H6666">
        <v>7.1666999999999996</v>
      </c>
      <c r="I6666">
        <v>7.0627000000000004</v>
      </c>
      <c r="J6666">
        <v>8.0527999999999995</v>
      </c>
      <c r="K6666">
        <v>6.9878</v>
      </c>
      <c r="L6666">
        <v>6.6626000000000003</v>
      </c>
    </row>
    <row r="6667" spans="1:12" x14ac:dyDescent="0.45">
      <c r="A6667" t="s">
        <v>2045</v>
      </c>
      <c r="B6667">
        <v>2023</v>
      </c>
      <c r="C6667" t="s">
        <v>2008</v>
      </c>
      <c r="D6667">
        <v>2.6594000000000002</v>
      </c>
      <c r="E6667">
        <v>2.2917999999999998</v>
      </c>
      <c r="F6667">
        <v>2.2757000000000001</v>
      </c>
      <c r="G6667">
        <v>2.4967000000000001</v>
      </c>
      <c r="H6667">
        <v>2.0347</v>
      </c>
      <c r="I6667">
        <v>2.1722999999999999</v>
      </c>
      <c r="J6667">
        <v>2.3687</v>
      </c>
      <c r="K6667">
        <v>1.8557999999999999</v>
      </c>
      <c r="L6667">
        <v>1.7722</v>
      </c>
    </row>
    <row r="6668" spans="1:12" x14ac:dyDescent="0.45">
      <c r="A6668" t="s">
        <v>2045</v>
      </c>
      <c r="B6668">
        <v>2023</v>
      </c>
      <c r="C6668" t="s">
        <v>2011</v>
      </c>
      <c r="D6668">
        <v>8.4099999999999994E-2</v>
      </c>
      <c r="E6668">
        <v>8.4099999999999994E-2</v>
      </c>
      <c r="F6668">
        <v>8.4099999999999994E-2</v>
      </c>
      <c r="G6668">
        <v>7.5700000000000003E-2</v>
      </c>
      <c r="H6668">
        <v>8.4099999999999994E-2</v>
      </c>
      <c r="I6668">
        <v>7.5700000000000003E-2</v>
      </c>
      <c r="J6668">
        <v>8.4099999999999994E-2</v>
      </c>
      <c r="K6668">
        <v>8.4099999999999994E-2</v>
      </c>
      <c r="L6668">
        <v>7.5700000000000003E-2</v>
      </c>
    </row>
    <row r="6669" spans="1:12" x14ac:dyDescent="0.45">
      <c r="A6669" t="s">
        <v>2045</v>
      </c>
      <c r="B6669">
        <v>2023</v>
      </c>
      <c r="C6669" t="s">
        <v>2010</v>
      </c>
      <c r="D6669">
        <v>0.43540000000000001</v>
      </c>
      <c r="E6669">
        <v>0.43540000000000001</v>
      </c>
      <c r="F6669">
        <v>0.16439999999999999</v>
      </c>
      <c r="G6669">
        <v>0.39179999999999998</v>
      </c>
      <c r="H6669">
        <v>0.16439999999999999</v>
      </c>
      <c r="I6669">
        <v>0.16</v>
      </c>
      <c r="J6669">
        <v>0.43540000000000001</v>
      </c>
      <c r="K6669">
        <v>0.16439999999999999</v>
      </c>
      <c r="L6669">
        <v>0.16</v>
      </c>
    </row>
    <row r="6670" spans="1:12" x14ac:dyDescent="0.45">
      <c r="A6670" t="s">
        <v>2045</v>
      </c>
      <c r="B6670">
        <v>2023</v>
      </c>
      <c r="C6670" t="s">
        <v>2009</v>
      </c>
      <c r="D6670">
        <v>3.3178999999999998</v>
      </c>
      <c r="E6670">
        <v>3.3178999999999998</v>
      </c>
      <c r="F6670">
        <v>3.3178999999999998</v>
      </c>
      <c r="G6670">
        <v>3.1574</v>
      </c>
      <c r="H6670">
        <v>3.3178999999999998</v>
      </c>
      <c r="I6670">
        <v>3.1574</v>
      </c>
      <c r="J6670">
        <v>3.3178999999999998</v>
      </c>
      <c r="K6670">
        <v>3.3178999999999998</v>
      </c>
      <c r="L6670">
        <v>3.1574</v>
      </c>
    </row>
    <row r="6671" spans="1:12" x14ac:dyDescent="0.45">
      <c r="A6671" t="s">
        <v>2045</v>
      </c>
      <c r="B6671">
        <v>2023</v>
      </c>
      <c r="C6671" t="s">
        <v>2006</v>
      </c>
      <c r="D6671">
        <v>1.6012</v>
      </c>
      <c r="E6671">
        <v>1.6012</v>
      </c>
      <c r="F6671">
        <v>1.4229000000000001</v>
      </c>
      <c r="G6671">
        <v>1.5072000000000001</v>
      </c>
      <c r="H6671">
        <v>1.4229000000000001</v>
      </c>
      <c r="I6671">
        <v>1.3546</v>
      </c>
      <c r="J6671">
        <v>1.6012</v>
      </c>
      <c r="K6671">
        <v>1.4229000000000001</v>
      </c>
      <c r="L6671">
        <v>1.3546</v>
      </c>
    </row>
    <row r="6672" spans="1:12" x14ac:dyDescent="0.45">
      <c r="A6672" t="s">
        <v>2045</v>
      </c>
      <c r="B6672">
        <v>2023</v>
      </c>
      <c r="C6672" t="s">
        <v>2007</v>
      </c>
      <c r="D6672">
        <v>0.24560000000000001</v>
      </c>
      <c r="E6672">
        <v>0.24560000000000001</v>
      </c>
      <c r="F6672">
        <v>0.14269999999999999</v>
      </c>
      <c r="G6672">
        <v>0.23780000000000001</v>
      </c>
      <c r="H6672">
        <v>0.14269999999999999</v>
      </c>
      <c r="I6672">
        <v>0.14269999999999999</v>
      </c>
      <c r="J6672">
        <v>0.24560000000000001</v>
      </c>
      <c r="K6672">
        <v>0.14269999999999999</v>
      </c>
      <c r="L6672">
        <v>0.14269999999999999</v>
      </c>
    </row>
    <row r="6673" spans="1:12" x14ac:dyDescent="0.45">
      <c r="A6673" t="s">
        <v>2046</v>
      </c>
      <c r="B6673">
        <v>2023</v>
      </c>
      <c r="C6673" t="s">
        <v>2010</v>
      </c>
      <c r="D6673">
        <v>0.14169999999999999</v>
      </c>
      <c r="E6673">
        <v>0.14169999999999999</v>
      </c>
      <c r="F6673">
        <v>5.3499999999999999E-2</v>
      </c>
      <c r="G6673">
        <v>0.12759999999999999</v>
      </c>
      <c r="H6673">
        <v>5.3499999999999999E-2</v>
      </c>
      <c r="I6673">
        <v>5.21E-2</v>
      </c>
      <c r="J6673">
        <v>0.14169999999999999</v>
      </c>
      <c r="K6673">
        <v>5.3499999999999999E-2</v>
      </c>
      <c r="L6673">
        <v>5.21E-2</v>
      </c>
    </row>
    <row r="6674" spans="1:12" x14ac:dyDescent="0.45">
      <c r="A6674" t="s">
        <v>2046</v>
      </c>
      <c r="B6674">
        <v>2023</v>
      </c>
      <c r="C6674" t="s">
        <v>2006</v>
      </c>
      <c r="D6674">
        <v>0.57820000000000005</v>
      </c>
      <c r="E6674">
        <v>0.57820000000000005</v>
      </c>
      <c r="F6674">
        <v>0.51100000000000001</v>
      </c>
      <c r="G6674">
        <v>0.54459999999999997</v>
      </c>
      <c r="H6674">
        <v>0.51100000000000001</v>
      </c>
      <c r="I6674">
        <v>0.48709999999999998</v>
      </c>
      <c r="J6674">
        <v>0.57820000000000005</v>
      </c>
      <c r="K6674">
        <v>0.51100000000000001</v>
      </c>
      <c r="L6674">
        <v>0.48709999999999998</v>
      </c>
    </row>
    <row r="6675" spans="1:12" x14ac:dyDescent="0.45">
      <c r="A6675" t="s">
        <v>2046</v>
      </c>
      <c r="B6675">
        <v>2023</v>
      </c>
      <c r="C6675" t="s">
        <v>2011</v>
      </c>
      <c r="D6675">
        <v>2.7400000000000001E-2</v>
      </c>
      <c r="E6675">
        <v>2.7400000000000001E-2</v>
      </c>
      <c r="F6675">
        <v>2.7400000000000001E-2</v>
      </c>
      <c r="G6675">
        <v>2.46E-2</v>
      </c>
      <c r="H6675">
        <v>2.7400000000000001E-2</v>
      </c>
      <c r="I6675">
        <v>2.46E-2</v>
      </c>
      <c r="J6675">
        <v>2.7400000000000001E-2</v>
      </c>
      <c r="K6675">
        <v>2.7400000000000001E-2</v>
      </c>
      <c r="L6675">
        <v>2.46E-2</v>
      </c>
    </row>
    <row r="6676" spans="1:12" x14ac:dyDescent="0.45">
      <c r="A6676" t="s">
        <v>2046</v>
      </c>
      <c r="B6676">
        <v>2023</v>
      </c>
      <c r="C6676" t="s">
        <v>2005</v>
      </c>
      <c r="D6676">
        <v>2.8304</v>
      </c>
      <c r="E6676">
        <v>2.7107000000000001</v>
      </c>
      <c r="F6676">
        <v>2.5165000000000002</v>
      </c>
      <c r="G6676">
        <v>2.6701999999999999</v>
      </c>
      <c r="H6676">
        <v>2.4380000000000002</v>
      </c>
      <c r="I6676">
        <v>2.4005999999999998</v>
      </c>
      <c r="J6676">
        <v>2.7357</v>
      </c>
      <c r="K6676">
        <v>2.3797999999999999</v>
      </c>
      <c r="L6676">
        <v>2.2703000000000002</v>
      </c>
    </row>
    <row r="6677" spans="1:12" x14ac:dyDescent="0.45">
      <c r="A6677" t="s">
        <v>2046</v>
      </c>
      <c r="B6677">
        <v>2023</v>
      </c>
      <c r="C6677" t="s">
        <v>2007</v>
      </c>
      <c r="D6677">
        <v>0.08</v>
      </c>
      <c r="E6677">
        <v>0.08</v>
      </c>
      <c r="F6677">
        <v>4.65E-2</v>
      </c>
      <c r="G6677">
        <v>7.7399999999999997E-2</v>
      </c>
      <c r="H6677">
        <v>4.65E-2</v>
      </c>
      <c r="I6677">
        <v>4.65E-2</v>
      </c>
      <c r="J6677">
        <v>0.08</v>
      </c>
      <c r="K6677">
        <v>4.65E-2</v>
      </c>
      <c r="L6677">
        <v>4.65E-2</v>
      </c>
    </row>
    <row r="6678" spans="1:12" x14ac:dyDescent="0.45">
      <c r="A6678" t="s">
        <v>2046</v>
      </c>
      <c r="B6678">
        <v>2023</v>
      </c>
      <c r="C6678" t="s">
        <v>2009</v>
      </c>
      <c r="D6678">
        <v>1.1373</v>
      </c>
      <c r="E6678">
        <v>1.1373</v>
      </c>
      <c r="F6678">
        <v>1.1373</v>
      </c>
      <c r="G6678">
        <v>1.0831</v>
      </c>
      <c r="H6678">
        <v>1.1373</v>
      </c>
      <c r="I6678">
        <v>1.0831</v>
      </c>
      <c r="J6678">
        <v>1.1373</v>
      </c>
      <c r="K6678">
        <v>1.1373</v>
      </c>
      <c r="L6678">
        <v>1.0831</v>
      </c>
    </row>
    <row r="6679" spans="1:12" x14ac:dyDescent="0.45">
      <c r="A6679" t="s">
        <v>2046</v>
      </c>
      <c r="B6679">
        <v>2023</v>
      </c>
      <c r="C6679" t="s">
        <v>2008</v>
      </c>
      <c r="D6679">
        <v>0.86580000000000001</v>
      </c>
      <c r="E6679">
        <v>0.74619999999999997</v>
      </c>
      <c r="F6679">
        <v>0.7409</v>
      </c>
      <c r="G6679">
        <v>0.81289999999999996</v>
      </c>
      <c r="H6679">
        <v>0.66239999999999999</v>
      </c>
      <c r="I6679">
        <v>0.70720000000000005</v>
      </c>
      <c r="J6679">
        <v>0.7712</v>
      </c>
      <c r="K6679">
        <v>0.60419999999999996</v>
      </c>
      <c r="L6679">
        <v>0.57699999999999996</v>
      </c>
    </row>
    <row r="6680" spans="1:12" x14ac:dyDescent="0.45">
      <c r="A6680" t="s">
        <v>2047</v>
      </c>
      <c r="B6680">
        <v>2023</v>
      </c>
      <c r="C6680" t="s">
        <v>2008</v>
      </c>
      <c r="D6680">
        <v>1.0115000000000001</v>
      </c>
      <c r="E6680">
        <v>0.87170000000000003</v>
      </c>
      <c r="F6680">
        <v>0.86560000000000004</v>
      </c>
      <c r="G6680">
        <v>0.94969999999999999</v>
      </c>
      <c r="H6680">
        <v>0.77390000000000003</v>
      </c>
      <c r="I6680">
        <v>0.82630000000000003</v>
      </c>
      <c r="J6680">
        <v>0.90100000000000002</v>
      </c>
      <c r="K6680">
        <v>0.70589999999999997</v>
      </c>
      <c r="L6680">
        <v>0.67410000000000003</v>
      </c>
    </row>
    <row r="6681" spans="1:12" x14ac:dyDescent="0.45">
      <c r="A6681" t="s">
        <v>2047</v>
      </c>
      <c r="B6681">
        <v>2023</v>
      </c>
      <c r="C6681" t="s">
        <v>2005</v>
      </c>
      <c r="D6681">
        <v>2.9129</v>
      </c>
      <c r="E6681">
        <v>2.7730999999999999</v>
      </c>
      <c r="F6681">
        <v>2.5783</v>
      </c>
      <c r="G6681">
        <v>2.7448000000000001</v>
      </c>
      <c r="H6681">
        <v>2.4866000000000001</v>
      </c>
      <c r="I6681">
        <v>2.4573</v>
      </c>
      <c r="J6681">
        <v>2.8024</v>
      </c>
      <c r="K6681">
        <v>2.4186000000000001</v>
      </c>
      <c r="L6681">
        <v>2.3050999999999999</v>
      </c>
    </row>
    <row r="6682" spans="1:12" x14ac:dyDescent="0.45">
      <c r="A6682" t="s">
        <v>2047</v>
      </c>
      <c r="B6682">
        <v>2023</v>
      </c>
      <c r="C6682" t="s">
        <v>2007</v>
      </c>
      <c r="D6682">
        <v>9.3399999999999997E-2</v>
      </c>
      <c r="E6682">
        <v>9.3399999999999997E-2</v>
      </c>
      <c r="F6682">
        <v>5.4300000000000001E-2</v>
      </c>
      <c r="G6682">
        <v>9.0499999999999997E-2</v>
      </c>
      <c r="H6682">
        <v>5.4300000000000001E-2</v>
      </c>
      <c r="I6682">
        <v>5.4300000000000001E-2</v>
      </c>
      <c r="J6682">
        <v>9.3399999999999997E-2</v>
      </c>
      <c r="K6682">
        <v>5.4300000000000001E-2</v>
      </c>
      <c r="L6682">
        <v>5.4300000000000001E-2</v>
      </c>
    </row>
    <row r="6683" spans="1:12" x14ac:dyDescent="0.45">
      <c r="A6683" t="s">
        <v>2047</v>
      </c>
      <c r="B6683">
        <v>2023</v>
      </c>
      <c r="C6683" t="s">
        <v>2006</v>
      </c>
      <c r="D6683">
        <v>0.47720000000000001</v>
      </c>
      <c r="E6683">
        <v>0.47720000000000001</v>
      </c>
      <c r="F6683">
        <v>0.43070000000000003</v>
      </c>
      <c r="G6683">
        <v>0.44829999999999998</v>
      </c>
      <c r="H6683">
        <v>0.43070000000000003</v>
      </c>
      <c r="I6683">
        <v>0.40849999999999997</v>
      </c>
      <c r="J6683">
        <v>0.47720000000000001</v>
      </c>
      <c r="K6683">
        <v>0.43070000000000003</v>
      </c>
      <c r="L6683">
        <v>0.40849999999999997</v>
      </c>
    </row>
    <row r="6684" spans="1:12" x14ac:dyDescent="0.45">
      <c r="A6684" t="s">
        <v>2047</v>
      </c>
      <c r="B6684">
        <v>2023</v>
      </c>
      <c r="C6684" t="s">
        <v>2009</v>
      </c>
      <c r="D6684">
        <v>1.1332</v>
      </c>
      <c r="E6684">
        <v>1.1332</v>
      </c>
      <c r="F6684">
        <v>1.1332</v>
      </c>
      <c r="G6684">
        <v>1.0785</v>
      </c>
      <c r="H6684">
        <v>1.1332</v>
      </c>
      <c r="I6684">
        <v>1.0785</v>
      </c>
      <c r="J6684">
        <v>1.1332</v>
      </c>
      <c r="K6684">
        <v>1.1332</v>
      </c>
      <c r="L6684">
        <v>1.0785</v>
      </c>
    </row>
    <row r="6685" spans="1:12" x14ac:dyDescent="0.45">
      <c r="A6685" t="s">
        <v>2047</v>
      </c>
      <c r="B6685">
        <v>2023</v>
      </c>
      <c r="C6685" t="s">
        <v>2010</v>
      </c>
      <c r="D6685">
        <v>0.1656</v>
      </c>
      <c r="E6685">
        <v>0.1656</v>
      </c>
      <c r="F6685">
        <v>6.25E-2</v>
      </c>
      <c r="G6685">
        <v>0.14899999999999999</v>
      </c>
      <c r="H6685">
        <v>6.25E-2</v>
      </c>
      <c r="I6685">
        <v>6.0900000000000003E-2</v>
      </c>
      <c r="J6685">
        <v>0.1656</v>
      </c>
      <c r="K6685">
        <v>6.25E-2</v>
      </c>
      <c r="L6685">
        <v>6.0900000000000003E-2</v>
      </c>
    </row>
    <row r="6686" spans="1:12" x14ac:dyDescent="0.45">
      <c r="A6686" t="s">
        <v>2047</v>
      </c>
      <c r="B6686">
        <v>2023</v>
      </c>
      <c r="C6686" t="s">
        <v>2011</v>
      </c>
      <c r="D6686">
        <v>3.2000000000000001E-2</v>
      </c>
      <c r="E6686">
        <v>3.2000000000000001E-2</v>
      </c>
      <c r="F6686">
        <v>3.2000000000000001E-2</v>
      </c>
      <c r="G6686">
        <v>2.8799999999999999E-2</v>
      </c>
      <c r="H6686">
        <v>3.2000000000000001E-2</v>
      </c>
      <c r="I6686">
        <v>2.8799999999999999E-2</v>
      </c>
      <c r="J6686">
        <v>3.2000000000000001E-2</v>
      </c>
      <c r="K6686">
        <v>3.2000000000000001E-2</v>
      </c>
      <c r="L6686">
        <v>2.8799999999999999E-2</v>
      </c>
    </row>
    <row r="6687" spans="1:12" x14ac:dyDescent="0.45">
      <c r="A6687" t="s">
        <v>2048</v>
      </c>
      <c r="B6687">
        <v>2023</v>
      </c>
      <c r="C6687" t="s">
        <v>2009</v>
      </c>
      <c r="D6687">
        <v>3.0194000000000001</v>
      </c>
      <c r="E6687">
        <v>3.0194000000000001</v>
      </c>
      <c r="F6687">
        <v>3.0194000000000001</v>
      </c>
      <c r="G6687">
        <v>2.8792</v>
      </c>
      <c r="H6687">
        <v>3.0194000000000001</v>
      </c>
      <c r="I6687">
        <v>2.8792</v>
      </c>
      <c r="J6687">
        <v>3.0194000000000001</v>
      </c>
      <c r="K6687">
        <v>3.0194000000000001</v>
      </c>
      <c r="L6687">
        <v>2.8792</v>
      </c>
    </row>
    <row r="6688" spans="1:12" x14ac:dyDescent="0.45">
      <c r="A6688" t="s">
        <v>2048</v>
      </c>
      <c r="B6688">
        <v>2023</v>
      </c>
      <c r="C6688" t="s">
        <v>2005</v>
      </c>
      <c r="D6688">
        <v>8.2186000000000003</v>
      </c>
      <c r="E6688">
        <v>7.8137999999999996</v>
      </c>
      <c r="F6688">
        <v>7.2420999999999998</v>
      </c>
      <c r="G6688">
        <v>7.7473999999999998</v>
      </c>
      <c r="H6688">
        <v>6.9767000000000001</v>
      </c>
      <c r="I6688">
        <v>6.9084000000000003</v>
      </c>
      <c r="J6688">
        <v>7.8983999999999996</v>
      </c>
      <c r="K6688">
        <v>6.7797000000000001</v>
      </c>
      <c r="L6688">
        <v>6.4678000000000004</v>
      </c>
    </row>
    <row r="6689" spans="1:12" x14ac:dyDescent="0.45">
      <c r="A6689" t="s">
        <v>2048</v>
      </c>
      <c r="B6689">
        <v>2023</v>
      </c>
      <c r="C6689" t="s">
        <v>2007</v>
      </c>
      <c r="D6689">
        <v>0.27050000000000002</v>
      </c>
      <c r="E6689">
        <v>0.27050000000000002</v>
      </c>
      <c r="F6689">
        <v>0.15709999999999999</v>
      </c>
      <c r="G6689">
        <v>0.26190000000000002</v>
      </c>
      <c r="H6689">
        <v>0.15709999999999999</v>
      </c>
      <c r="I6689">
        <v>0.15709999999999999</v>
      </c>
      <c r="J6689">
        <v>0.27050000000000002</v>
      </c>
      <c r="K6689">
        <v>0.15709999999999999</v>
      </c>
      <c r="L6689">
        <v>0.15709999999999999</v>
      </c>
    </row>
    <row r="6690" spans="1:12" x14ac:dyDescent="0.45">
      <c r="A6690" t="s">
        <v>2048</v>
      </c>
      <c r="B6690">
        <v>2023</v>
      </c>
      <c r="C6690" t="s">
        <v>2010</v>
      </c>
      <c r="D6690">
        <v>0.47949999999999998</v>
      </c>
      <c r="E6690">
        <v>0.47949999999999998</v>
      </c>
      <c r="F6690">
        <v>0.18110000000000001</v>
      </c>
      <c r="G6690">
        <v>0.43149999999999999</v>
      </c>
      <c r="H6690">
        <v>0.18110000000000001</v>
      </c>
      <c r="I6690">
        <v>0.1762</v>
      </c>
      <c r="J6690">
        <v>0.47949999999999998</v>
      </c>
      <c r="K6690">
        <v>0.18110000000000001</v>
      </c>
      <c r="L6690">
        <v>0.1762</v>
      </c>
    </row>
    <row r="6691" spans="1:12" x14ac:dyDescent="0.45">
      <c r="A6691" t="s">
        <v>2048</v>
      </c>
      <c r="B6691">
        <v>2023</v>
      </c>
      <c r="C6691" t="s">
        <v>2008</v>
      </c>
      <c r="D6691">
        <v>2.9287999999999998</v>
      </c>
      <c r="E6691">
        <v>2.524</v>
      </c>
      <c r="F6691">
        <v>2.5063</v>
      </c>
      <c r="G6691">
        <v>2.7496999999999998</v>
      </c>
      <c r="H6691">
        <v>2.2408000000000001</v>
      </c>
      <c r="I6691">
        <v>2.3923999999999999</v>
      </c>
      <c r="J6691">
        <v>2.6086</v>
      </c>
      <c r="K6691">
        <v>2.0438000000000001</v>
      </c>
      <c r="L6691">
        <v>1.9518</v>
      </c>
    </row>
    <row r="6692" spans="1:12" x14ac:dyDescent="0.45">
      <c r="A6692" t="s">
        <v>2048</v>
      </c>
      <c r="B6692">
        <v>2023</v>
      </c>
      <c r="C6692" t="s">
        <v>2006</v>
      </c>
      <c r="D6692">
        <v>1.4277</v>
      </c>
      <c r="E6692">
        <v>1.4277</v>
      </c>
      <c r="F6692">
        <v>1.2856000000000001</v>
      </c>
      <c r="G6692">
        <v>1.3416999999999999</v>
      </c>
      <c r="H6692">
        <v>1.2856000000000001</v>
      </c>
      <c r="I6692">
        <v>1.2201</v>
      </c>
      <c r="J6692">
        <v>1.4277</v>
      </c>
      <c r="K6692">
        <v>1.2856000000000001</v>
      </c>
      <c r="L6692">
        <v>1.2201</v>
      </c>
    </row>
    <row r="6693" spans="1:12" x14ac:dyDescent="0.45">
      <c r="A6693" t="s">
        <v>2048</v>
      </c>
      <c r="B6693">
        <v>2023</v>
      </c>
      <c r="C6693" t="s">
        <v>2011</v>
      </c>
      <c r="D6693">
        <v>9.2600000000000002E-2</v>
      </c>
      <c r="E6693">
        <v>9.2600000000000002E-2</v>
      </c>
      <c r="F6693">
        <v>9.2600000000000002E-2</v>
      </c>
      <c r="G6693">
        <v>8.3400000000000002E-2</v>
      </c>
      <c r="H6693">
        <v>9.2600000000000002E-2</v>
      </c>
      <c r="I6693">
        <v>8.3400000000000002E-2</v>
      </c>
      <c r="J6693">
        <v>9.2600000000000002E-2</v>
      </c>
      <c r="K6693">
        <v>9.2600000000000002E-2</v>
      </c>
      <c r="L6693">
        <v>8.3400000000000002E-2</v>
      </c>
    </row>
    <row r="6694" spans="1:12" x14ac:dyDescent="0.45">
      <c r="A6694" t="s">
        <v>2049</v>
      </c>
      <c r="B6694">
        <v>2023</v>
      </c>
      <c r="C6694" t="s">
        <v>2006</v>
      </c>
      <c r="D6694">
        <v>0.1227</v>
      </c>
      <c r="E6694">
        <v>0.1227</v>
      </c>
      <c r="F6694">
        <v>0.1109</v>
      </c>
      <c r="G6694">
        <v>0.1153</v>
      </c>
      <c r="H6694">
        <v>0.1109</v>
      </c>
      <c r="I6694">
        <v>0.1051</v>
      </c>
      <c r="J6694">
        <v>0.1227</v>
      </c>
      <c r="K6694">
        <v>0.1109</v>
      </c>
      <c r="L6694">
        <v>0.1051</v>
      </c>
    </row>
    <row r="6695" spans="1:12" x14ac:dyDescent="0.45">
      <c r="A6695" t="s">
        <v>2049</v>
      </c>
      <c r="B6695">
        <v>2023</v>
      </c>
      <c r="C6695" t="s">
        <v>2010</v>
      </c>
      <c r="D6695">
        <v>4.3400000000000001E-2</v>
      </c>
      <c r="E6695">
        <v>4.3400000000000001E-2</v>
      </c>
      <c r="F6695">
        <v>1.6400000000000001E-2</v>
      </c>
      <c r="G6695">
        <v>3.9E-2</v>
      </c>
      <c r="H6695">
        <v>1.6400000000000001E-2</v>
      </c>
      <c r="I6695">
        <v>1.5900000000000001E-2</v>
      </c>
      <c r="J6695">
        <v>4.3400000000000001E-2</v>
      </c>
      <c r="K6695">
        <v>1.6400000000000001E-2</v>
      </c>
      <c r="L6695">
        <v>1.5900000000000001E-2</v>
      </c>
    </row>
    <row r="6696" spans="1:12" x14ac:dyDescent="0.45">
      <c r="A6696" t="s">
        <v>2049</v>
      </c>
      <c r="B6696">
        <v>2023</v>
      </c>
      <c r="C6696" t="s">
        <v>2007</v>
      </c>
      <c r="D6696">
        <v>2.4500000000000001E-2</v>
      </c>
      <c r="E6696">
        <v>2.4500000000000001E-2</v>
      </c>
      <c r="F6696">
        <v>1.4200000000000001E-2</v>
      </c>
      <c r="G6696">
        <v>2.3699999999999999E-2</v>
      </c>
      <c r="H6696">
        <v>1.4200000000000001E-2</v>
      </c>
      <c r="I6696">
        <v>1.4200000000000001E-2</v>
      </c>
      <c r="J6696">
        <v>2.4500000000000001E-2</v>
      </c>
      <c r="K6696">
        <v>1.4200000000000001E-2</v>
      </c>
      <c r="L6696">
        <v>1.4200000000000001E-2</v>
      </c>
    </row>
    <row r="6697" spans="1:12" x14ac:dyDescent="0.45">
      <c r="A6697" t="s">
        <v>2049</v>
      </c>
      <c r="B6697">
        <v>2023</v>
      </c>
      <c r="C6697" t="s">
        <v>2008</v>
      </c>
      <c r="D6697">
        <v>0.26490000000000002</v>
      </c>
      <c r="E6697">
        <v>0.2283</v>
      </c>
      <c r="F6697">
        <v>0.22670000000000001</v>
      </c>
      <c r="G6697">
        <v>0.2487</v>
      </c>
      <c r="H6697">
        <v>0.20269999999999999</v>
      </c>
      <c r="I6697">
        <v>0.21640000000000001</v>
      </c>
      <c r="J6697">
        <v>0.2359</v>
      </c>
      <c r="K6697">
        <v>0.18479999999999999</v>
      </c>
      <c r="L6697">
        <v>0.17649999999999999</v>
      </c>
    </row>
    <row r="6698" spans="1:12" x14ac:dyDescent="0.45">
      <c r="A6698" t="s">
        <v>2049</v>
      </c>
      <c r="B6698">
        <v>2023</v>
      </c>
      <c r="C6698" t="s">
        <v>2009</v>
      </c>
      <c r="D6698">
        <v>0.26090000000000002</v>
      </c>
      <c r="E6698">
        <v>0.26090000000000002</v>
      </c>
      <c r="F6698">
        <v>0.26090000000000002</v>
      </c>
      <c r="G6698">
        <v>0.24859999999999999</v>
      </c>
      <c r="H6698">
        <v>0.26090000000000002</v>
      </c>
      <c r="I6698">
        <v>0.24859999999999999</v>
      </c>
      <c r="J6698">
        <v>0.26090000000000002</v>
      </c>
      <c r="K6698">
        <v>0.26090000000000002</v>
      </c>
      <c r="L6698">
        <v>0.24859999999999999</v>
      </c>
    </row>
    <row r="6699" spans="1:12" x14ac:dyDescent="0.45">
      <c r="A6699" t="s">
        <v>2049</v>
      </c>
      <c r="B6699">
        <v>2023</v>
      </c>
      <c r="C6699" t="s">
        <v>2005</v>
      </c>
      <c r="D6699">
        <v>0.72470000000000001</v>
      </c>
      <c r="E6699">
        <v>0.68799999999999994</v>
      </c>
      <c r="F6699">
        <v>0.63739999999999997</v>
      </c>
      <c r="G6699">
        <v>0.68279999999999996</v>
      </c>
      <c r="H6699">
        <v>0.61339999999999995</v>
      </c>
      <c r="I6699">
        <v>0.6079</v>
      </c>
      <c r="J6699">
        <v>0.69569999999999999</v>
      </c>
      <c r="K6699">
        <v>0.59560000000000002</v>
      </c>
      <c r="L6699">
        <v>0.56799999999999995</v>
      </c>
    </row>
    <row r="6700" spans="1:12" x14ac:dyDescent="0.45">
      <c r="A6700" t="s">
        <v>2049</v>
      </c>
      <c r="B6700">
        <v>2023</v>
      </c>
      <c r="C6700" t="s">
        <v>2011</v>
      </c>
      <c r="D6700">
        <v>8.3999999999999995E-3</v>
      </c>
      <c r="E6700">
        <v>8.3999999999999995E-3</v>
      </c>
      <c r="F6700">
        <v>8.3999999999999995E-3</v>
      </c>
      <c r="G6700">
        <v>7.4999999999999997E-3</v>
      </c>
      <c r="H6700">
        <v>8.3999999999999995E-3</v>
      </c>
      <c r="I6700">
        <v>7.4999999999999997E-3</v>
      </c>
      <c r="J6700">
        <v>8.3999999999999995E-3</v>
      </c>
      <c r="K6700">
        <v>8.3999999999999995E-3</v>
      </c>
      <c r="L6700">
        <v>7.4999999999999997E-3</v>
      </c>
    </row>
    <row r="6701" spans="1:12" x14ac:dyDescent="0.45">
      <c r="A6701" t="s">
        <v>2050</v>
      </c>
      <c r="B6701">
        <v>2023</v>
      </c>
      <c r="C6701" t="s">
        <v>2010</v>
      </c>
      <c r="D6701">
        <v>0.18440000000000001</v>
      </c>
      <c r="E6701">
        <v>0.18440000000000001</v>
      </c>
      <c r="F6701">
        <v>6.9599999999999995E-2</v>
      </c>
      <c r="G6701">
        <v>0.16600000000000001</v>
      </c>
      <c r="H6701">
        <v>6.9599999999999995E-2</v>
      </c>
      <c r="I6701">
        <v>6.7799999999999999E-2</v>
      </c>
      <c r="J6701">
        <v>0.18440000000000001</v>
      </c>
      <c r="K6701">
        <v>6.9599999999999995E-2</v>
      </c>
      <c r="L6701">
        <v>6.7799999999999999E-2</v>
      </c>
    </row>
    <row r="6702" spans="1:12" x14ac:dyDescent="0.45">
      <c r="A6702" t="s">
        <v>2050</v>
      </c>
      <c r="B6702">
        <v>2023</v>
      </c>
      <c r="C6702" t="s">
        <v>2009</v>
      </c>
      <c r="D6702">
        <v>1.5101</v>
      </c>
      <c r="E6702">
        <v>1.5101</v>
      </c>
      <c r="F6702">
        <v>1.5101</v>
      </c>
      <c r="G6702">
        <v>1.4382999999999999</v>
      </c>
      <c r="H6702">
        <v>1.5101</v>
      </c>
      <c r="I6702">
        <v>1.4382999999999999</v>
      </c>
      <c r="J6702">
        <v>1.5101</v>
      </c>
      <c r="K6702">
        <v>1.5101</v>
      </c>
      <c r="L6702">
        <v>1.4382999999999999</v>
      </c>
    </row>
    <row r="6703" spans="1:12" x14ac:dyDescent="0.45">
      <c r="A6703" t="s">
        <v>2050</v>
      </c>
      <c r="B6703">
        <v>2023</v>
      </c>
      <c r="C6703" t="s">
        <v>2011</v>
      </c>
      <c r="D6703">
        <v>3.56E-2</v>
      </c>
      <c r="E6703">
        <v>3.56E-2</v>
      </c>
      <c r="F6703">
        <v>3.56E-2</v>
      </c>
      <c r="G6703">
        <v>3.2099999999999997E-2</v>
      </c>
      <c r="H6703">
        <v>3.56E-2</v>
      </c>
      <c r="I6703">
        <v>3.2099999999999997E-2</v>
      </c>
      <c r="J6703">
        <v>3.56E-2</v>
      </c>
      <c r="K6703">
        <v>3.56E-2</v>
      </c>
      <c r="L6703">
        <v>3.2099999999999997E-2</v>
      </c>
    </row>
    <row r="6704" spans="1:12" x14ac:dyDescent="0.45">
      <c r="A6704" t="s">
        <v>2050</v>
      </c>
      <c r="B6704">
        <v>2023</v>
      </c>
      <c r="C6704" t="s">
        <v>2007</v>
      </c>
      <c r="D6704">
        <v>0.104</v>
      </c>
      <c r="E6704">
        <v>0.104</v>
      </c>
      <c r="F6704">
        <v>6.0400000000000002E-2</v>
      </c>
      <c r="G6704">
        <v>0.1007</v>
      </c>
      <c r="H6704">
        <v>6.0400000000000002E-2</v>
      </c>
      <c r="I6704">
        <v>6.0400000000000002E-2</v>
      </c>
      <c r="J6704">
        <v>0.104</v>
      </c>
      <c r="K6704">
        <v>6.0400000000000002E-2</v>
      </c>
      <c r="L6704">
        <v>6.0400000000000002E-2</v>
      </c>
    </row>
    <row r="6705" spans="1:12" x14ac:dyDescent="0.45">
      <c r="A6705" t="s">
        <v>2050</v>
      </c>
      <c r="B6705">
        <v>2023</v>
      </c>
      <c r="C6705" t="s">
        <v>2008</v>
      </c>
      <c r="D6705">
        <v>1.1264000000000001</v>
      </c>
      <c r="E6705">
        <v>0.97070000000000001</v>
      </c>
      <c r="F6705">
        <v>0.96389999999999998</v>
      </c>
      <c r="G6705">
        <v>1.0575000000000001</v>
      </c>
      <c r="H6705">
        <v>0.86180000000000001</v>
      </c>
      <c r="I6705">
        <v>0.92010000000000003</v>
      </c>
      <c r="J6705">
        <v>1.0033000000000001</v>
      </c>
      <c r="K6705">
        <v>0.78600000000000003</v>
      </c>
      <c r="L6705">
        <v>0.75060000000000004</v>
      </c>
    </row>
    <row r="6706" spans="1:12" x14ac:dyDescent="0.45">
      <c r="A6706" t="s">
        <v>2050</v>
      </c>
      <c r="B6706">
        <v>2023</v>
      </c>
      <c r="C6706" t="s">
        <v>2005</v>
      </c>
      <c r="D6706">
        <v>3.5969000000000002</v>
      </c>
      <c r="E6706">
        <v>3.4411999999999998</v>
      </c>
      <c r="F6706">
        <v>3.2073</v>
      </c>
      <c r="G6706">
        <v>3.3932000000000002</v>
      </c>
      <c r="H6706">
        <v>3.1052</v>
      </c>
      <c r="I6706">
        <v>3.0585</v>
      </c>
      <c r="J6706">
        <v>3.4737</v>
      </c>
      <c r="K6706">
        <v>3.0293999999999999</v>
      </c>
      <c r="L6706">
        <v>2.8889999999999998</v>
      </c>
    </row>
    <row r="6707" spans="1:12" x14ac:dyDescent="0.45">
      <c r="A6707" t="s">
        <v>2050</v>
      </c>
      <c r="B6707">
        <v>2023</v>
      </c>
      <c r="C6707" t="s">
        <v>2006</v>
      </c>
      <c r="D6707">
        <v>0.63629999999999998</v>
      </c>
      <c r="E6707">
        <v>0.63629999999999998</v>
      </c>
      <c r="F6707">
        <v>0.56759999999999999</v>
      </c>
      <c r="G6707">
        <v>0.59870000000000001</v>
      </c>
      <c r="H6707">
        <v>0.56759999999999999</v>
      </c>
      <c r="I6707">
        <v>0.53979999999999995</v>
      </c>
      <c r="J6707">
        <v>0.63629999999999998</v>
      </c>
      <c r="K6707">
        <v>0.56759999999999999</v>
      </c>
      <c r="L6707">
        <v>0.53979999999999995</v>
      </c>
    </row>
    <row r="6708" spans="1:12" x14ac:dyDescent="0.45">
      <c r="A6708" t="s">
        <v>2051</v>
      </c>
      <c r="B6708">
        <v>2023</v>
      </c>
      <c r="C6708" t="s">
        <v>2006</v>
      </c>
      <c r="D6708">
        <v>0.112</v>
      </c>
      <c r="E6708">
        <v>0.112</v>
      </c>
      <c r="F6708">
        <v>9.9500000000000005E-2</v>
      </c>
      <c r="G6708">
        <v>0.1055</v>
      </c>
      <c r="H6708">
        <v>9.9500000000000005E-2</v>
      </c>
      <c r="I6708">
        <v>9.4700000000000006E-2</v>
      </c>
      <c r="J6708">
        <v>0.112</v>
      </c>
      <c r="K6708">
        <v>9.9500000000000005E-2</v>
      </c>
      <c r="L6708">
        <v>9.4700000000000006E-2</v>
      </c>
    </row>
    <row r="6709" spans="1:12" x14ac:dyDescent="0.45">
      <c r="A6709" t="s">
        <v>2051</v>
      </c>
      <c r="B6709">
        <v>2023</v>
      </c>
      <c r="C6709" t="s">
        <v>2010</v>
      </c>
      <c r="D6709">
        <v>0.03</v>
      </c>
      <c r="E6709">
        <v>0.03</v>
      </c>
      <c r="F6709">
        <v>1.1299999999999999E-2</v>
      </c>
      <c r="G6709">
        <v>2.7E-2</v>
      </c>
      <c r="H6709">
        <v>1.1299999999999999E-2</v>
      </c>
      <c r="I6709">
        <v>1.0999999999999999E-2</v>
      </c>
      <c r="J6709">
        <v>0.03</v>
      </c>
      <c r="K6709">
        <v>1.1299999999999999E-2</v>
      </c>
      <c r="L6709">
        <v>1.0999999999999999E-2</v>
      </c>
    </row>
    <row r="6710" spans="1:12" x14ac:dyDescent="0.45">
      <c r="A6710" t="s">
        <v>2051</v>
      </c>
      <c r="B6710">
        <v>2023</v>
      </c>
      <c r="C6710" t="s">
        <v>2007</v>
      </c>
      <c r="D6710">
        <v>1.7000000000000001E-2</v>
      </c>
      <c r="E6710">
        <v>1.7000000000000001E-2</v>
      </c>
      <c r="F6710">
        <v>9.7999999999999997E-3</v>
      </c>
      <c r="G6710">
        <v>1.6400000000000001E-2</v>
      </c>
      <c r="H6710">
        <v>9.7999999999999997E-3</v>
      </c>
      <c r="I6710">
        <v>9.7999999999999997E-3</v>
      </c>
      <c r="J6710">
        <v>1.7000000000000001E-2</v>
      </c>
      <c r="K6710">
        <v>9.7999999999999997E-3</v>
      </c>
      <c r="L6710">
        <v>9.7999999999999997E-3</v>
      </c>
    </row>
    <row r="6711" spans="1:12" x14ac:dyDescent="0.45">
      <c r="A6711" t="s">
        <v>2051</v>
      </c>
      <c r="B6711">
        <v>2023</v>
      </c>
      <c r="C6711" t="s">
        <v>2005</v>
      </c>
      <c r="D6711">
        <v>0.59140000000000004</v>
      </c>
      <c r="E6711">
        <v>0.56599999999999995</v>
      </c>
      <c r="F6711">
        <v>0.52649999999999997</v>
      </c>
      <c r="G6711">
        <v>0.55769999999999997</v>
      </c>
      <c r="H6711">
        <v>0.50990000000000002</v>
      </c>
      <c r="I6711">
        <v>0.502</v>
      </c>
      <c r="J6711">
        <v>0.57130000000000003</v>
      </c>
      <c r="K6711">
        <v>0.4975</v>
      </c>
      <c r="L6711">
        <v>0.47439999999999999</v>
      </c>
    </row>
    <row r="6712" spans="1:12" x14ac:dyDescent="0.45">
      <c r="A6712" t="s">
        <v>2051</v>
      </c>
      <c r="B6712">
        <v>2023</v>
      </c>
      <c r="C6712" t="s">
        <v>2008</v>
      </c>
      <c r="D6712">
        <v>0.1835</v>
      </c>
      <c r="E6712">
        <v>0.15820000000000001</v>
      </c>
      <c r="F6712">
        <v>0.15709999999999999</v>
      </c>
      <c r="G6712">
        <v>0.17230000000000001</v>
      </c>
      <c r="H6712">
        <v>0.1404</v>
      </c>
      <c r="I6712">
        <v>0.14990000000000001</v>
      </c>
      <c r="J6712">
        <v>0.16350000000000001</v>
      </c>
      <c r="K6712">
        <v>0.12809999999999999</v>
      </c>
      <c r="L6712">
        <v>0.12230000000000001</v>
      </c>
    </row>
    <row r="6713" spans="1:12" x14ac:dyDescent="0.45">
      <c r="A6713" t="s">
        <v>2051</v>
      </c>
      <c r="B6713">
        <v>2023</v>
      </c>
      <c r="C6713" t="s">
        <v>2011</v>
      </c>
      <c r="D6713">
        <v>5.7999999999999996E-3</v>
      </c>
      <c r="E6713">
        <v>5.7999999999999996E-3</v>
      </c>
      <c r="F6713">
        <v>5.7999999999999996E-3</v>
      </c>
      <c r="G6713">
        <v>5.1999999999999998E-3</v>
      </c>
      <c r="H6713">
        <v>5.7999999999999996E-3</v>
      </c>
      <c r="I6713">
        <v>5.1999999999999998E-3</v>
      </c>
      <c r="J6713">
        <v>5.7999999999999996E-3</v>
      </c>
      <c r="K6713">
        <v>5.7999999999999996E-3</v>
      </c>
      <c r="L6713">
        <v>5.1999999999999998E-3</v>
      </c>
    </row>
    <row r="6714" spans="1:12" x14ac:dyDescent="0.45">
      <c r="A6714" t="s">
        <v>2051</v>
      </c>
      <c r="B6714">
        <v>2023</v>
      </c>
      <c r="C6714" t="s">
        <v>2009</v>
      </c>
      <c r="D6714">
        <v>0.24299999999999999</v>
      </c>
      <c r="E6714">
        <v>0.24299999999999999</v>
      </c>
      <c r="F6714">
        <v>0.24299999999999999</v>
      </c>
      <c r="G6714">
        <v>0.23130000000000001</v>
      </c>
      <c r="H6714">
        <v>0.24299999999999999</v>
      </c>
      <c r="I6714">
        <v>0.23130000000000001</v>
      </c>
      <c r="J6714">
        <v>0.24299999999999999</v>
      </c>
      <c r="K6714">
        <v>0.24299999999999999</v>
      </c>
      <c r="L6714">
        <v>0.23130000000000001</v>
      </c>
    </row>
    <row r="6715" spans="1:12" x14ac:dyDescent="0.45">
      <c r="A6715" t="s">
        <v>2052</v>
      </c>
      <c r="B6715">
        <v>2023</v>
      </c>
      <c r="C6715" t="s">
        <v>2011</v>
      </c>
      <c r="D6715">
        <v>5.0299999999999997E-2</v>
      </c>
      <c r="E6715">
        <v>5.0299999999999997E-2</v>
      </c>
      <c r="F6715">
        <v>5.0299999999999997E-2</v>
      </c>
      <c r="G6715">
        <v>4.53E-2</v>
      </c>
      <c r="H6715">
        <v>5.0299999999999997E-2</v>
      </c>
      <c r="I6715">
        <v>4.53E-2</v>
      </c>
      <c r="J6715">
        <v>5.0299999999999997E-2</v>
      </c>
      <c r="K6715">
        <v>5.0299999999999997E-2</v>
      </c>
      <c r="L6715">
        <v>4.53E-2</v>
      </c>
    </row>
    <row r="6716" spans="1:12" x14ac:dyDescent="0.45">
      <c r="A6716" t="s">
        <v>2052</v>
      </c>
      <c r="B6716">
        <v>2023</v>
      </c>
      <c r="C6716" t="s">
        <v>2006</v>
      </c>
      <c r="D6716">
        <v>0.91949999999999998</v>
      </c>
      <c r="E6716">
        <v>0.91949999999999998</v>
      </c>
      <c r="F6716">
        <v>0.81910000000000005</v>
      </c>
      <c r="G6716">
        <v>0.86529999999999996</v>
      </c>
      <c r="H6716">
        <v>0.81910000000000005</v>
      </c>
      <c r="I6716">
        <v>0.77929999999999999</v>
      </c>
      <c r="J6716">
        <v>0.91949999999999998</v>
      </c>
      <c r="K6716">
        <v>0.81910000000000005</v>
      </c>
      <c r="L6716">
        <v>0.77929999999999999</v>
      </c>
    </row>
    <row r="6717" spans="1:12" x14ac:dyDescent="0.45">
      <c r="A6717" t="s">
        <v>2052</v>
      </c>
      <c r="B6717">
        <v>2023</v>
      </c>
      <c r="C6717" t="s">
        <v>2009</v>
      </c>
      <c r="D6717">
        <v>2.0274000000000001</v>
      </c>
      <c r="E6717">
        <v>2.0274000000000001</v>
      </c>
      <c r="F6717">
        <v>2.0274000000000001</v>
      </c>
      <c r="G6717">
        <v>1.9305000000000001</v>
      </c>
      <c r="H6717">
        <v>2.0274000000000001</v>
      </c>
      <c r="I6717">
        <v>1.9305000000000001</v>
      </c>
      <c r="J6717">
        <v>2.0274000000000001</v>
      </c>
      <c r="K6717">
        <v>2.0274000000000001</v>
      </c>
      <c r="L6717">
        <v>1.9305000000000001</v>
      </c>
    </row>
    <row r="6718" spans="1:12" x14ac:dyDescent="0.45">
      <c r="A6718" t="s">
        <v>2052</v>
      </c>
      <c r="B6718">
        <v>2023</v>
      </c>
      <c r="C6718" t="s">
        <v>2005</v>
      </c>
      <c r="D6718">
        <v>4.9953000000000003</v>
      </c>
      <c r="E6718">
        <v>4.7754000000000003</v>
      </c>
      <c r="F6718">
        <v>4.4417</v>
      </c>
      <c r="G6718">
        <v>4.7111000000000001</v>
      </c>
      <c r="H6718">
        <v>4.2975000000000003</v>
      </c>
      <c r="I6718">
        <v>4.2355</v>
      </c>
      <c r="J6718">
        <v>4.8213999999999997</v>
      </c>
      <c r="K6718">
        <v>4.1905000000000001</v>
      </c>
      <c r="L6718">
        <v>3.9962</v>
      </c>
    </row>
    <row r="6719" spans="1:12" x14ac:dyDescent="0.45">
      <c r="A6719" t="s">
        <v>2052</v>
      </c>
      <c r="B6719">
        <v>2023</v>
      </c>
      <c r="C6719" t="s">
        <v>2010</v>
      </c>
      <c r="D6719">
        <v>0.26040000000000002</v>
      </c>
      <c r="E6719">
        <v>0.26040000000000002</v>
      </c>
      <c r="F6719">
        <v>9.8299999999999998E-2</v>
      </c>
      <c r="G6719">
        <v>0.2344</v>
      </c>
      <c r="H6719">
        <v>9.8299999999999998E-2</v>
      </c>
      <c r="I6719">
        <v>9.5699999999999993E-2</v>
      </c>
      <c r="J6719">
        <v>0.26040000000000002</v>
      </c>
      <c r="K6719">
        <v>9.8299999999999998E-2</v>
      </c>
      <c r="L6719">
        <v>9.5699999999999993E-2</v>
      </c>
    </row>
    <row r="6720" spans="1:12" x14ac:dyDescent="0.45">
      <c r="A6720" t="s">
        <v>2052</v>
      </c>
      <c r="B6720">
        <v>2023</v>
      </c>
      <c r="C6720" t="s">
        <v>2008</v>
      </c>
      <c r="D6720">
        <v>1.5907</v>
      </c>
      <c r="E6720">
        <v>1.3709</v>
      </c>
      <c r="F6720">
        <v>1.3612</v>
      </c>
      <c r="G6720">
        <v>1.4934000000000001</v>
      </c>
      <c r="H6720">
        <v>1.2171000000000001</v>
      </c>
      <c r="I6720">
        <v>1.2994000000000001</v>
      </c>
      <c r="J6720">
        <v>1.4168000000000001</v>
      </c>
      <c r="K6720">
        <v>1.1100000000000001</v>
      </c>
      <c r="L6720">
        <v>1.0601</v>
      </c>
    </row>
    <row r="6721" spans="1:12" x14ac:dyDescent="0.45">
      <c r="A6721" t="s">
        <v>2052</v>
      </c>
      <c r="B6721">
        <v>2023</v>
      </c>
      <c r="C6721" t="s">
        <v>2007</v>
      </c>
      <c r="D6721">
        <v>0.1469</v>
      </c>
      <c r="E6721">
        <v>0.1469</v>
      </c>
      <c r="F6721">
        <v>8.5400000000000004E-2</v>
      </c>
      <c r="G6721">
        <v>0.14230000000000001</v>
      </c>
      <c r="H6721">
        <v>8.5400000000000004E-2</v>
      </c>
      <c r="I6721">
        <v>8.5400000000000004E-2</v>
      </c>
      <c r="J6721">
        <v>0.1469</v>
      </c>
      <c r="K6721">
        <v>8.5400000000000004E-2</v>
      </c>
      <c r="L6721">
        <v>8.5400000000000004E-2</v>
      </c>
    </row>
    <row r="6722" spans="1:12" x14ac:dyDescent="0.45">
      <c r="A6722" t="s">
        <v>2053</v>
      </c>
      <c r="B6722">
        <v>2023</v>
      </c>
      <c r="C6722" t="s">
        <v>2011</v>
      </c>
      <c r="D6722">
        <v>0.2167</v>
      </c>
      <c r="E6722">
        <v>0.2167</v>
      </c>
      <c r="F6722">
        <v>0.2167</v>
      </c>
      <c r="G6722">
        <v>0.19500000000000001</v>
      </c>
      <c r="H6722">
        <v>0.2167</v>
      </c>
      <c r="I6722">
        <v>0.19500000000000001</v>
      </c>
      <c r="J6722">
        <v>0.2167</v>
      </c>
      <c r="K6722">
        <v>0.2167</v>
      </c>
      <c r="L6722">
        <v>0.19500000000000001</v>
      </c>
    </row>
    <row r="6723" spans="1:12" x14ac:dyDescent="0.45">
      <c r="A6723" t="s">
        <v>2053</v>
      </c>
      <c r="B6723">
        <v>2023</v>
      </c>
      <c r="C6723" t="s">
        <v>2008</v>
      </c>
      <c r="D6723">
        <v>6.8498999999999999</v>
      </c>
      <c r="E6723">
        <v>5.9032</v>
      </c>
      <c r="F6723">
        <v>5.8616000000000001</v>
      </c>
      <c r="G6723">
        <v>6.4309000000000003</v>
      </c>
      <c r="H6723">
        <v>5.2408000000000001</v>
      </c>
      <c r="I6723">
        <v>5.5952999999999999</v>
      </c>
      <c r="J6723">
        <v>6.101</v>
      </c>
      <c r="K6723">
        <v>4.7798999999999996</v>
      </c>
      <c r="L6723">
        <v>4.5648</v>
      </c>
    </row>
    <row r="6724" spans="1:12" x14ac:dyDescent="0.45">
      <c r="A6724" t="s">
        <v>2053</v>
      </c>
      <c r="B6724">
        <v>2023</v>
      </c>
      <c r="C6724" t="s">
        <v>2005</v>
      </c>
      <c r="D6724">
        <v>20.3797</v>
      </c>
      <c r="E6724">
        <v>19.4329</v>
      </c>
      <c r="F6724">
        <v>18.084199999999999</v>
      </c>
      <c r="G6724">
        <v>19.209599999999998</v>
      </c>
      <c r="H6724">
        <v>17.4634</v>
      </c>
      <c r="I6724">
        <v>17.237200000000001</v>
      </c>
      <c r="J6724">
        <v>19.630800000000001</v>
      </c>
      <c r="K6724">
        <v>17.002500000000001</v>
      </c>
      <c r="L6724">
        <v>16.206700000000001</v>
      </c>
    </row>
    <row r="6725" spans="1:12" x14ac:dyDescent="0.45">
      <c r="A6725" t="s">
        <v>2053</v>
      </c>
      <c r="B6725">
        <v>2023</v>
      </c>
      <c r="C6725" t="s">
        <v>2006</v>
      </c>
      <c r="D6725">
        <v>3.4125000000000001</v>
      </c>
      <c r="E6725">
        <v>3.4125000000000001</v>
      </c>
      <c r="F6725">
        <v>3.0682999999999998</v>
      </c>
      <c r="G6725">
        <v>3.2075</v>
      </c>
      <c r="H6725">
        <v>3.0682999999999998</v>
      </c>
      <c r="I6725">
        <v>2.9127999999999998</v>
      </c>
      <c r="J6725">
        <v>3.4125000000000001</v>
      </c>
      <c r="K6725">
        <v>3.0682999999999998</v>
      </c>
      <c r="L6725">
        <v>2.9127999999999998</v>
      </c>
    </row>
    <row r="6726" spans="1:12" x14ac:dyDescent="0.45">
      <c r="A6726" t="s">
        <v>2053</v>
      </c>
      <c r="B6726">
        <v>2023</v>
      </c>
      <c r="C6726" t="s">
        <v>2010</v>
      </c>
      <c r="D6726">
        <v>1.1214</v>
      </c>
      <c r="E6726">
        <v>1.1214</v>
      </c>
      <c r="F6726">
        <v>0.4234</v>
      </c>
      <c r="G6726">
        <v>1.0093000000000001</v>
      </c>
      <c r="H6726">
        <v>0.4234</v>
      </c>
      <c r="I6726">
        <v>0.41210000000000002</v>
      </c>
      <c r="J6726">
        <v>1.1214</v>
      </c>
      <c r="K6726">
        <v>0.4234</v>
      </c>
      <c r="L6726">
        <v>0.41210000000000002</v>
      </c>
    </row>
    <row r="6727" spans="1:12" x14ac:dyDescent="0.45">
      <c r="A6727" t="s">
        <v>2053</v>
      </c>
      <c r="B6727">
        <v>2023</v>
      </c>
      <c r="C6727" t="s">
        <v>2007</v>
      </c>
      <c r="D6727">
        <v>0.63260000000000005</v>
      </c>
      <c r="E6727">
        <v>0.63260000000000005</v>
      </c>
      <c r="F6727">
        <v>0.36749999999999999</v>
      </c>
      <c r="G6727">
        <v>0.61260000000000003</v>
      </c>
      <c r="H6727">
        <v>0.36749999999999999</v>
      </c>
      <c r="I6727">
        <v>0.36749999999999999</v>
      </c>
      <c r="J6727">
        <v>0.63260000000000005</v>
      </c>
      <c r="K6727">
        <v>0.36749999999999999</v>
      </c>
      <c r="L6727">
        <v>0.36749999999999999</v>
      </c>
    </row>
    <row r="6728" spans="1:12" x14ac:dyDescent="0.45">
      <c r="A6728" t="s">
        <v>2053</v>
      </c>
      <c r="B6728">
        <v>2023</v>
      </c>
      <c r="C6728" t="s">
        <v>2009</v>
      </c>
      <c r="D6728">
        <v>8.1465999999999994</v>
      </c>
      <c r="E6728">
        <v>8.1465999999999994</v>
      </c>
      <c r="F6728">
        <v>8.1465999999999994</v>
      </c>
      <c r="G6728">
        <v>7.7544000000000004</v>
      </c>
      <c r="H6728">
        <v>8.1465999999999994</v>
      </c>
      <c r="I6728">
        <v>7.7544000000000004</v>
      </c>
      <c r="J6728">
        <v>8.1465999999999994</v>
      </c>
      <c r="K6728">
        <v>8.1465999999999994</v>
      </c>
      <c r="L6728">
        <v>7.7544000000000004</v>
      </c>
    </row>
    <row r="6729" spans="1:12" x14ac:dyDescent="0.45">
      <c r="A6729" t="s">
        <v>2054</v>
      </c>
      <c r="B6729">
        <v>2023</v>
      </c>
      <c r="C6729" t="s">
        <v>2005</v>
      </c>
      <c r="D6729">
        <v>2.0377000000000001</v>
      </c>
      <c r="E6729">
        <v>1.9388000000000001</v>
      </c>
      <c r="F6729">
        <v>1.7959000000000001</v>
      </c>
      <c r="G6729">
        <v>1.9195</v>
      </c>
      <c r="H6729">
        <v>1.7310000000000001</v>
      </c>
      <c r="I6729">
        <v>1.7116</v>
      </c>
      <c r="J6729">
        <v>1.9595</v>
      </c>
      <c r="K6729">
        <v>1.6829000000000001</v>
      </c>
      <c r="L6729">
        <v>1.6040000000000001</v>
      </c>
    </row>
    <row r="6730" spans="1:12" x14ac:dyDescent="0.45">
      <c r="A6730" t="s">
        <v>2054</v>
      </c>
      <c r="B6730">
        <v>2023</v>
      </c>
      <c r="C6730" t="s">
        <v>2006</v>
      </c>
      <c r="D6730">
        <v>0.3695</v>
      </c>
      <c r="E6730">
        <v>0.3695</v>
      </c>
      <c r="F6730">
        <v>0.33150000000000002</v>
      </c>
      <c r="G6730">
        <v>0.34739999999999999</v>
      </c>
      <c r="H6730">
        <v>0.33150000000000002</v>
      </c>
      <c r="I6730">
        <v>0.31480000000000002</v>
      </c>
      <c r="J6730">
        <v>0.3695</v>
      </c>
      <c r="K6730">
        <v>0.33150000000000002</v>
      </c>
      <c r="L6730">
        <v>0.31480000000000002</v>
      </c>
    </row>
    <row r="6731" spans="1:12" x14ac:dyDescent="0.45">
      <c r="A6731" t="s">
        <v>2054</v>
      </c>
      <c r="B6731">
        <v>2023</v>
      </c>
      <c r="C6731" t="s">
        <v>2009</v>
      </c>
      <c r="D6731">
        <v>0.747</v>
      </c>
      <c r="E6731">
        <v>0.747</v>
      </c>
      <c r="F6731">
        <v>0.747</v>
      </c>
      <c r="G6731">
        <v>0.71060000000000001</v>
      </c>
      <c r="H6731">
        <v>0.747</v>
      </c>
      <c r="I6731">
        <v>0.71060000000000001</v>
      </c>
      <c r="J6731">
        <v>0.747</v>
      </c>
      <c r="K6731">
        <v>0.747</v>
      </c>
      <c r="L6731">
        <v>0.71060000000000001</v>
      </c>
    </row>
    <row r="6732" spans="1:12" x14ac:dyDescent="0.45">
      <c r="A6732" t="s">
        <v>2054</v>
      </c>
      <c r="B6732">
        <v>2023</v>
      </c>
      <c r="C6732" t="s">
        <v>2011</v>
      </c>
      <c r="D6732">
        <v>2.2599999999999999E-2</v>
      </c>
      <c r="E6732">
        <v>2.2599999999999999E-2</v>
      </c>
      <c r="F6732">
        <v>2.2599999999999999E-2</v>
      </c>
      <c r="G6732">
        <v>2.0400000000000001E-2</v>
      </c>
      <c r="H6732">
        <v>2.2599999999999999E-2</v>
      </c>
      <c r="I6732">
        <v>2.0400000000000001E-2</v>
      </c>
      <c r="J6732">
        <v>2.2599999999999999E-2</v>
      </c>
      <c r="K6732">
        <v>2.2599999999999999E-2</v>
      </c>
      <c r="L6732">
        <v>2.0400000000000001E-2</v>
      </c>
    </row>
    <row r="6733" spans="1:12" x14ac:dyDescent="0.45">
      <c r="A6733" t="s">
        <v>2054</v>
      </c>
      <c r="B6733">
        <v>2023</v>
      </c>
      <c r="C6733" t="s">
        <v>2007</v>
      </c>
      <c r="D6733">
        <v>6.6100000000000006E-2</v>
      </c>
      <c r="E6733">
        <v>6.6100000000000006E-2</v>
      </c>
      <c r="F6733">
        <v>3.8399999999999997E-2</v>
      </c>
      <c r="G6733">
        <v>6.4000000000000001E-2</v>
      </c>
      <c r="H6733">
        <v>3.8399999999999997E-2</v>
      </c>
      <c r="I6733">
        <v>3.8399999999999997E-2</v>
      </c>
      <c r="J6733">
        <v>6.6100000000000006E-2</v>
      </c>
      <c r="K6733">
        <v>3.8399999999999997E-2</v>
      </c>
      <c r="L6733">
        <v>3.8399999999999997E-2</v>
      </c>
    </row>
    <row r="6734" spans="1:12" x14ac:dyDescent="0.45">
      <c r="A6734" t="s">
        <v>2054</v>
      </c>
      <c r="B6734">
        <v>2023</v>
      </c>
      <c r="C6734" t="s">
        <v>2008</v>
      </c>
      <c r="D6734">
        <v>0.71540000000000004</v>
      </c>
      <c r="E6734">
        <v>0.61650000000000005</v>
      </c>
      <c r="F6734">
        <v>0.61219999999999997</v>
      </c>
      <c r="G6734">
        <v>0.67159999999999997</v>
      </c>
      <c r="H6734">
        <v>0.5474</v>
      </c>
      <c r="I6734">
        <v>0.58440000000000003</v>
      </c>
      <c r="J6734">
        <v>0.63719999999999999</v>
      </c>
      <c r="K6734">
        <v>0.49919999999999998</v>
      </c>
      <c r="L6734">
        <v>0.47670000000000001</v>
      </c>
    </row>
    <row r="6735" spans="1:12" x14ac:dyDescent="0.45">
      <c r="A6735" t="s">
        <v>2054</v>
      </c>
      <c r="B6735">
        <v>2023</v>
      </c>
      <c r="C6735" t="s">
        <v>2010</v>
      </c>
      <c r="D6735">
        <v>0.1171</v>
      </c>
      <c r="E6735">
        <v>0.1171</v>
      </c>
      <c r="F6735">
        <v>4.4200000000000003E-2</v>
      </c>
      <c r="G6735">
        <v>0.10539999999999999</v>
      </c>
      <c r="H6735">
        <v>4.4200000000000003E-2</v>
      </c>
      <c r="I6735">
        <v>4.2999999999999997E-2</v>
      </c>
      <c r="J6735">
        <v>0.1171</v>
      </c>
      <c r="K6735">
        <v>4.4200000000000003E-2</v>
      </c>
      <c r="L6735">
        <v>4.2999999999999997E-2</v>
      </c>
    </row>
    <row r="6736" spans="1:12" x14ac:dyDescent="0.45">
      <c r="A6736" t="s">
        <v>2055</v>
      </c>
      <c r="B6736">
        <v>2023</v>
      </c>
      <c r="C6736" t="s">
        <v>2010</v>
      </c>
      <c r="D6736">
        <v>2.6200000000000001E-2</v>
      </c>
      <c r="E6736">
        <v>2.6200000000000001E-2</v>
      </c>
      <c r="F6736">
        <v>9.9000000000000008E-3</v>
      </c>
      <c r="G6736">
        <v>2.3599999999999999E-2</v>
      </c>
      <c r="H6736">
        <v>9.9000000000000008E-3</v>
      </c>
      <c r="I6736">
        <v>9.5999999999999992E-3</v>
      </c>
      <c r="J6736">
        <v>2.6200000000000001E-2</v>
      </c>
      <c r="K6736">
        <v>9.9000000000000008E-3</v>
      </c>
      <c r="L6736">
        <v>9.5999999999999992E-3</v>
      </c>
    </row>
    <row r="6737" spans="1:12" x14ac:dyDescent="0.45">
      <c r="A6737" t="s">
        <v>2055</v>
      </c>
      <c r="B6737">
        <v>2023</v>
      </c>
      <c r="C6737" t="s">
        <v>2007</v>
      </c>
      <c r="D6737">
        <v>1.4800000000000001E-2</v>
      </c>
      <c r="E6737">
        <v>1.4800000000000001E-2</v>
      </c>
      <c r="F6737">
        <v>8.6E-3</v>
      </c>
      <c r="G6737">
        <v>1.43E-2</v>
      </c>
      <c r="H6737">
        <v>8.6E-3</v>
      </c>
      <c r="I6737">
        <v>8.6E-3</v>
      </c>
      <c r="J6737">
        <v>1.4800000000000001E-2</v>
      </c>
      <c r="K6737">
        <v>8.6E-3</v>
      </c>
      <c r="L6737">
        <v>8.6E-3</v>
      </c>
    </row>
    <row r="6738" spans="1:12" x14ac:dyDescent="0.45">
      <c r="A6738" t="s">
        <v>2055</v>
      </c>
      <c r="B6738">
        <v>2023</v>
      </c>
      <c r="C6738" t="s">
        <v>2011</v>
      </c>
      <c r="D6738">
        <v>5.1000000000000004E-3</v>
      </c>
      <c r="E6738">
        <v>5.1000000000000004E-3</v>
      </c>
      <c r="F6738">
        <v>5.1000000000000004E-3</v>
      </c>
      <c r="G6738">
        <v>4.5999999999999999E-3</v>
      </c>
      <c r="H6738">
        <v>5.1000000000000004E-3</v>
      </c>
      <c r="I6738">
        <v>4.5999999999999999E-3</v>
      </c>
      <c r="J6738">
        <v>5.1000000000000004E-3</v>
      </c>
      <c r="K6738">
        <v>5.1000000000000004E-3</v>
      </c>
      <c r="L6738">
        <v>4.5999999999999999E-3</v>
      </c>
    </row>
    <row r="6739" spans="1:12" x14ac:dyDescent="0.45">
      <c r="A6739" t="s">
        <v>2055</v>
      </c>
      <c r="B6739">
        <v>2023</v>
      </c>
      <c r="C6739" t="s">
        <v>2005</v>
      </c>
      <c r="D6739">
        <v>0.47149999999999997</v>
      </c>
      <c r="E6739">
        <v>0.44940000000000002</v>
      </c>
      <c r="F6739">
        <v>0.41589999999999999</v>
      </c>
      <c r="G6739">
        <v>0.44469999999999998</v>
      </c>
      <c r="H6739">
        <v>0.40150000000000002</v>
      </c>
      <c r="I6739">
        <v>0.39700000000000002</v>
      </c>
      <c r="J6739">
        <v>0.45400000000000001</v>
      </c>
      <c r="K6739">
        <v>0.39069999999999999</v>
      </c>
      <c r="L6739">
        <v>0.37290000000000001</v>
      </c>
    </row>
    <row r="6740" spans="1:12" x14ac:dyDescent="0.45">
      <c r="A6740" t="s">
        <v>2055</v>
      </c>
      <c r="B6740">
        <v>2023</v>
      </c>
      <c r="C6740" t="s">
        <v>2008</v>
      </c>
      <c r="D6740">
        <v>0.15989999999999999</v>
      </c>
      <c r="E6740">
        <v>0.13780000000000001</v>
      </c>
      <c r="F6740">
        <v>0.1368</v>
      </c>
      <c r="G6740">
        <v>0.15010000000000001</v>
      </c>
      <c r="H6740">
        <v>0.12230000000000001</v>
      </c>
      <c r="I6740">
        <v>0.13059999999999999</v>
      </c>
      <c r="J6740">
        <v>0.1424</v>
      </c>
      <c r="K6740">
        <v>0.1116</v>
      </c>
      <c r="L6740">
        <v>0.1065</v>
      </c>
    </row>
    <row r="6741" spans="1:12" x14ac:dyDescent="0.45">
      <c r="A6741" t="s">
        <v>2055</v>
      </c>
      <c r="B6741">
        <v>2023</v>
      </c>
      <c r="C6741" t="s">
        <v>2006</v>
      </c>
      <c r="D6741">
        <v>9.1800000000000007E-2</v>
      </c>
      <c r="E6741">
        <v>9.1800000000000007E-2</v>
      </c>
      <c r="F6741">
        <v>8.1799999999999998E-2</v>
      </c>
      <c r="G6741">
        <v>8.6400000000000005E-2</v>
      </c>
      <c r="H6741">
        <v>8.1799999999999998E-2</v>
      </c>
      <c r="I6741">
        <v>7.7799999999999994E-2</v>
      </c>
      <c r="J6741">
        <v>9.1800000000000007E-2</v>
      </c>
      <c r="K6741">
        <v>8.1799999999999998E-2</v>
      </c>
      <c r="L6741">
        <v>7.7799999999999994E-2</v>
      </c>
    </row>
    <row r="6742" spans="1:12" x14ac:dyDescent="0.45">
      <c r="A6742" t="s">
        <v>2055</v>
      </c>
      <c r="B6742">
        <v>2023</v>
      </c>
      <c r="C6742" t="s">
        <v>2009</v>
      </c>
      <c r="D6742">
        <v>0.17380000000000001</v>
      </c>
      <c r="E6742">
        <v>0.17380000000000001</v>
      </c>
      <c r="F6742">
        <v>0.17380000000000001</v>
      </c>
      <c r="G6742">
        <v>0.1658</v>
      </c>
      <c r="H6742">
        <v>0.17380000000000001</v>
      </c>
      <c r="I6742">
        <v>0.1658</v>
      </c>
      <c r="J6742">
        <v>0.17380000000000001</v>
      </c>
      <c r="K6742">
        <v>0.17380000000000001</v>
      </c>
      <c r="L6742">
        <v>0.1658</v>
      </c>
    </row>
    <row r="6743" spans="1:12" x14ac:dyDescent="0.45">
      <c r="A6743" t="s">
        <v>2056</v>
      </c>
      <c r="B6743">
        <v>2023</v>
      </c>
      <c r="C6743" t="s">
        <v>2011</v>
      </c>
      <c r="D6743">
        <v>6.6500000000000004E-2</v>
      </c>
      <c r="E6743">
        <v>6.6500000000000004E-2</v>
      </c>
      <c r="F6743">
        <v>6.6500000000000004E-2</v>
      </c>
      <c r="G6743">
        <v>5.9799999999999999E-2</v>
      </c>
      <c r="H6743">
        <v>6.6500000000000004E-2</v>
      </c>
      <c r="I6743">
        <v>5.9799999999999999E-2</v>
      </c>
      <c r="J6743">
        <v>6.6500000000000004E-2</v>
      </c>
      <c r="K6743">
        <v>6.6500000000000004E-2</v>
      </c>
      <c r="L6743">
        <v>5.9799999999999999E-2</v>
      </c>
    </row>
    <row r="6744" spans="1:12" x14ac:dyDescent="0.45">
      <c r="A6744" t="s">
        <v>2056</v>
      </c>
      <c r="B6744">
        <v>2023</v>
      </c>
      <c r="C6744" t="s">
        <v>2010</v>
      </c>
      <c r="D6744">
        <v>0.34399999999999997</v>
      </c>
      <c r="E6744">
        <v>0.34399999999999997</v>
      </c>
      <c r="F6744">
        <v>0.12989999999999999</v>
      </c>
      <c r="G6744">
        <v>0.30959999999999999</v>
      </c>
      <c r="H6744">
        <v>0.12989999999999999</v>
      </c>
      <c r="I6744">
        <v>0.12640000000000001</v>
      </c>
      <c r="J6744">
        <v>0.34399999999999997</v>
      </c>
      <c r="K6744">
        <v>0.12989999999999999</v>
      </c>
      <c r="L6744">
        <v>0.12640000000000001</v>
      </c>
    </row>
    <row r="6745" spans="1:12" x14ac:dyDescent="0.45">
      <c r="A6745" t="s">
        <v>2056</v>
      </c>
      <c r="B6745">
        <v>2023</v>
      </c>
      <c r="C6745" t="s">
        <v>2008</v>
      </c>
      <c r="D6745">
        <v>2.1012</v>
      </c>
      <c r="E6745">
        <v>1.8108</v>
      </c>
      <c r="F6745">
        <v>1.7981</v>
      </c>
      <c r="G6745">
        <v>1.9726999999999999</v>
      </c>
      <c r="H6745">
        <v>1.6075999999999999</v>
      </c>
      <c r="I6745">
        <v>1.7163999999999999</v>
      </c>
      <c r="J6745">
        <v>1.8714999999999999</v>
      </c>
      <c r="K6745">
        <v>1.4661999999999999</v>
      </c>
      <c r="L6745">
        <v>1.4001999999999999</v>
      </c>
    </row>
    <row r="6746" spans="1:12" x14ac:dyDescent="0.45">
      <c r="A6746" t="s">
        <v>2056</v>
      </c>
      <c r="B6746">
        <v>2023</v>
      </c>
      <c r="C6746" t="s">
        <v>2005</v>
      </c>
      <c r="D6746">
        <v>6.3578000000000001</v>
      </c>
      <c r="E6746">
        <v>6.0674000000000001</v>
      </c>
      <c r="F6746">
        <v>5.6409000000000002</v>
      </c>
      <c r="G6746">
        <v>5.9935999999999998</v>
      </c>
      <c r="H6746">
        <v>5.4504999999999999</v>
      </c>
      <c r="I6746">
        <v>5.3776999999999999</v>
      </c>
      <c r="J6746">
        <v>6.1280999999999999</v>
      </c>
      <c r="K6746">
        <v>5.3090999999999999</v>
      </c>
      <c r="L6746">
        <v>5.0614999999999997</v>
      </c>
    </row>
    <row r="6747" spans="1:12" x14ac:dyDescent="0.45">
      <c r="A6747" t="s">
        <v>2056</v>
      </c>
      <c r="B6747">
        <v>2023</v>
      </c>
      <c r="C6747" t="s">
        <v>2007</v>
      </c>
      <c r="D6747">
        <v>0.19409999999999999</v>
      </c>
      <c r="E6747">
        <v>0.19409999999999999</v>
      </c>
      <c r="F6747">
        <v>0.11269999999999999</v>
      </c>
      <c r="G6747">
        <v>0.18790000000000001</v>
      </c>
      <c r="H6747">
        <v>0.11269999999999999</v>
      </c>
      <c r="I6747">
        <v>0.11269999999999999</v>
      </c>
      <c r="J6747">
        <v>0.19409999999999999</v>
      </c>
      <c r="K6747">
        <v>0.11269999999999999</v>
      </c>
      <c r="L6747">
        <v>0.11269999999999999</v>
      </c>
    </row>
    <row r="6748" spans="1:12" x14ac:dyDescent="0.45">
      <c r="A6748" t="s">
        <v>2056</v>
      </c>
      <c r="B6748">
        <v>2023</v>
      </c>
      <c r="C6748" t="s">
        <v>2009</v>
      </c>
      <c r="D6748">
        <v>2.5264000000000002</v>
      </c>
      <c r="E6748">
        <v>2.5264000000000002</v>
      </c>
      <c r="F6748">
        <v>2.5264000000000002</v>
      </c>
      <c r="G6748">
        <v>2.4049</v>
      </c>
      <c r="H6748">
        <v>2.5264000000000002</v>
      </c>
      <c r="I6748">
        <v>2.4049</v>
      </c>
      <c r="J6748">
        <v>2.5264000000000002</v>
      </c>
      <c r="K6748">
        <v>2.5264000000000002</v>
      </c>
      <c r="L6748">
        <v>2.4049</v>
      </c>
    </row>
    <row r="6749" spans="1:12" x14ac:dyDescent="0.45">
      <c r="A6749" t="s">
        <v>2056</v>
      </c>
      <c r="B6749">
        <v>2023</v>
      </c>
      <c r="C6749" t="s">
        <v>2006</v>
      </c>
      <c r="D6749">
        <v>1.1256999999999999</v>
      </c>
      <c r="E6749">
        <v>1.1256999999999999</v>
      </c>
      <c r="F6749">
        <v>1.0074000000000001</v>
      </c>
      <c r="G6749">
        <v>1.0587</v>
      </c>
      <c r="H6749">
        <v>1.0074000000000001</v>
      </c>
      <c r="I6749">
        <v>0.95740000000000003</v>
      </c>
      <c r="J6749">
        <v>1.1256999999999999</v>
      </c>
      <c r="K6749">
        <v>1.0074000000000001</v>
      </c>
      <c r="L6749">
        <v>0.95740000000000003</v>
      </c>
    </row>
    <row r="6750" spans="1:12" x14ac:dyDescent="0.45">
      <c r="A6750" t="s">
        <v>2057</v>
      </c>
      <c r="B6750">
        <v>2023</v>
      </c>
      <c r="C6750" t="s">
        <v>2011</v>
      </c>
      <c r="D6750">
        <v>5.7500000000000002E-2</v>
      </c>
      <c r="E6750">
        <v>5.7500000000000002E-2</v>
      </c>
      <c r="F6750">
        <v>5.7500000000000002E-2</v>
      </c>
      <c r="G6750">
        <v>5.1700000000000003E-2</v>
      </c>
      <c r="H6750">
        <v>5.7500000000000002E-2</v>
      </c>
      <c r="I6750">
        <v>5.1700000000000003E-2</v>
      </c>
      <c r="J6750">
        <v>5.7500000000000002E-2</v>
      </c>
      <c r="K6750">
        <v>5.7500000000000002E-2</v>
      </c>
      <c r="L6750">
        <v>5.1700000000000003E-2</v>
      </c>
    </row>
    <row r="6751" spans="1:12" x14ac:dyDescent="0.45">
      <c r="A6751" t="s">
        <v>2057</v>
      </c>
      <c r="B6751">
        <v>2023</v>
      </c>
      <c r="C6751" t="s">
        <v>2008</v>
      </c>
      <c r="D6751">
        <v>1.8169</v>
      </c>
      <c r="E6751">
        <v>1.5658000000000001</v>
      </c>
      <c r="F6751">
        <v>1.5548</v>
      </c>
      <c r="G6751">
        <v>1.7058</v>
      </c>
      <c r="H6751">
        <v>1.3900999999999999</v>
      </c>
      <c r="I6751">
        <v>1.4841</v>
      </c>
      <c r="J6751">
        <v>1.6183000000000001</v>
      </c>
      <c r="K6751">
        <v>1.2679</v>
      </c>
      <c r="L6751">
        <v>1.2108000000000001</v>
      </c>
    </row>
    <row r="6752" spans="1:12" x14ac:dyDescent="0.45">
      <c r="A6752" t="s">
        <v>2057</v>
      </c>
      <c r="B6752">
        <v>2023</v>
      </c>
      <c r="C6752" t="s">
        <v>2009</v>
      </c>
      <c r="D6752">
        <v>1.3345</v>
      </c>
      <c r="E6752">
        <v>1.3345</v>
      </c>
      <c r="F6752">
        <v>1.3345</v>
      </c>
      <c r="G6752">
        <v>1.268</v>
      </c>
      <c r="H6752">
        <v>1.3345</v>
      </c>
      <c r="I6752">
        <v>1.268</v>
      </c>
      <c r="J6752">
        <v>1.3345</v>
      </c>
      <c r="K6752">
        <v>1.3345</v>
      </c>
      <c r="L6752">
        <v>1.268</v>
      </c>
    </row>
    <row r="6753" spans="1:12" x14ac:dyDescent="0.45">
      <c r="A6753" t="s">
        <v>2057</v>
      </c>
      <c r="B6753">
        <v>2023</v>
      </c>
      <c r="C6753" t="s">
        <v>2006</v>
      </c>
      <c r="D6753">
        <v>0.75719999999999998</v>
      </c>
      <c r="E6753">
        <v>0.75719999999999998</v>
      </c>
      <c r="F6753">
        <v>0.75719999999999998</v>
      </c>
      <c r="G6753">
        <v>0.73229999999999995</v>
      </c>
      <c r="H6753">
        <v>0.75719999999999998</v>
      </c>
      <c r="I6753">
        <v>0.73229999999999995</v>
      </c>
      <c r="J6753">
        <v>0.75719999999999998</v>
      </c>
      <c r="K6753">
        <v>0.75719999999999998</v>
      </c>
      <c r="L6753">
        <v>0.73229999999999995</v>
      </c>
    </row>
    <row r="6754" spans="1:12" x14ac:dyDescent="0.45">
      <c r="A6754" t="s">
        <v>2057</v>
      </c>
      <c r="B6754">
        <v>2023</v>
      </c>
      <c r="C6754" t="s">
        <v>2007</v>
      </c>
      <c r="D6754">
        <v>0.1678</v>
      </c>
      <c r="E6754">
        <v>0.1678</v>
      </c>
      <c r="F6754">
        <v>9.7500000000000003E-2</v>
      </c>
      <c r="G6754">
        <v>0.16250000000000001</v>
      </c>
      <c r="H6754">
        <v>9.7500000000000003E-2</v>
      </c>
      <c r="I6754">
        <v>9.7500000000000003E-2</v>
      </c>
      <c r="J6754">
        <v>0.1678</v>
      </c>
      <c r="K6754">
        <v>9.7500000000000003E-2</v>
      </c>
      <c r="L6754">
        <v>9.7500000000000003E-2</v>
      </c>
    </row>
    <row r="6755" spans="1:12" x14ac:dyDescent="0.45">
      <c r="A6755" t="s">
        <v>2057</v>
      </c>
      <c r="B6755">
        <v>2023</v>
      </c>
      <c r="C6755" t="s">
        <v>2010</v>
      </c>
      <c r="D6755">
        <v>0.29749999999999999</v>
      </c>
      <c r="E6755">
        <v>0.29749999999999999</v>
      </c>
      <c r="F6755">
        <v>0.1123</v>
      </c>
      <c r="G6755">
        <v>0.26769999999999999</v>
      </c>
      <c r="H6755">
        <v>0.1123</v>
      </c>
      <c r="I6755">
        <v>0.10929999999999999</v>
      </c>
      <c r="J6755">
        <v>0.29749999999999999</v>
      </c>
      <c r="K6755">
        <v>0.1123</v>
      </c>
      <c r="L6755">
        <v>0.10929999999999999</v>
      </c>
    </row>
    <row r="6756" spans="1:12" x14ac:dyDescent="0.45">
      <c r="A6756" t="s">
        <v>2057</v>
      </c>
      <c r="B6756">
        <v>2023</v>
      </c>
      <c r="C6756" t="s">
        <v>2005</v>
      </c>
      <c r="D6756">
        <v>4.4314</v>
      </c>
      <c r="E6756">
        <v>4.1802999999999999</v>
      </c>
      <c r="F6756">
        <v>3.9138000000000002</v>
      </c>
      <c r="G6756">
        <v>4.1879999999999997</v>
      </c>
      <c r="H6756">
        <v>3.7490999999999999</v>
      </c>
      <c r="I6756">
        <v>3.7429999999999999</v>
      </c>
      <c r="J6756">
        <v>4.2327000000000004</v>
      </c>
      <c r="K6756">
        <v>3.6269</v>
      </c>
      <c r="L6756">
        <v>3.4697</v>
      </c>
    </row>
    <row r="6757" spans="1:12" x14ac:dyDescent="0.45">
      <c r="A6757" t="s">
        <v>2058</v>
      </c>
      <c r="B6757">
        <v>2023</v>
      </c>
      <c r="C6757" t="s">
        <v>2008</v>
      </c>
      <c r="D6757">
        <v>0.10639999999999999</v>
      </c>
      <c r="E6757">
        <v>9.1700000000000004E-2</v>
      </c>
      <c r="F6757">
        <v>9.0999999999999998E-2</v>
      </c>
      <c r="G6757">
        <v>9.9900000000000003E-2</v>
      </c>
      <c r="H6757">
        <v>8.14E-2</v>
      </c>
      <c r="I6757">
        <v>8.6900000000000005E-2</v>
      </c>
      <c r="J6757">
        <v>9.4799999999999995E-2</v>
      </c>
      <c r="K6757">
        <v>7.4200000000000002E-2</v>
      </c>
      <c r="L6757">
        <v>7.0900000000000005E-2</v>
      </c>
    </row>
    <row r="6758" spans="1:12" x14ac:dyDescent="0.45">
      <c r="A6758" t="s">
        <v>2058</v>
      </c>
      <c r="B6758">
        <v>2023</v>
      </c>
      <c r="C6758" t="s">
        <v>2011</v>
      </c>
      <c r="D6758">
        <v>3.3999999999999998E-3</v>
      </c>
      <c r="E6758">
        <v>3.3999999999999998E-3</v>
      </c>
      <c r="F6758">
        <v>3.3999999999999998E-3</v>
      </c>
      <c r="G6758">
        <v>3.0000000000000001E-3</v>
      </c>
      <c r="H6758">
        <v>3.3999999999999998E-3</v>
      </c>
      <c r="I6758">
        <v>3.0000000000000001E-3</v>
      </c>
      <c r="J6758">
        <v>3.3999999999999998E-3</v>
      </c>
      <c r="K6758">
        <v>3.3999999999999998E-3</v>
      </c>
      <c r="L6758">
        <v>3.0000000000000001E-3</v>
      </c>
    </row>
    <row r="6759" spans="1:12" x14ac:dyDescent="0.45">
      <c r="A6759" t="s">
        <v>2058</v>
      </c>
      <c r="B6759">
        <v>2023</v>
      </c>
      <c r="C6759" t="s">
        <v>2005</v>
      </c>
      <c r="D6759">
        <v>0.36370000000000002</v>
      </c>
      <c r="E6759">
        <v>0.34899999999999998</v>
      </c>
      <c r="F6759">
        <v>0.3276</v>
      </c>
      <c r="G6759">
        <v>0.34350000000000003</v>
      </c>
      <c r="H6759">
        <v>0.31790000000000002</v>
      </c>
      <c r="I6759">
        <v>0.3125</v>
      </c>
      <c r="J6759">
        <v>0.35210000000000002</v>
      </c>
      <c r="K6759">
        <v>0.31080000000000002</v>
      </c>
      <c r="L6759">
        <v>0.2964</v>
      </c>
    </row>
    <row r="6760" spans="1:12" x14ac:dyDescent="0.45">
      <c r="A6760" t="s">
        <v>2058</v>
      </c>
      <c r="B6760">
        <v>2023</v>
      </c>
      <c r="C6760" t="s">
        <v>2010</v>
      </c>
      <c r="D6760">
        <v>1.7399999999999999E-2</v>
      </c>
      <c r="E6760">
        <v>1.7399999999999999E-2</v>
      </c>
      <c r="F6760">
        <v>6.6E-3</v>
      </c>
      <c r="G6760">
        <v>1.5699999999999999E-2</v>
      </c>
      <c r="H6760">
        <v>6.6E-3</v>
      </c>
      <c r="I6760">
        <v>6.4000000000000003E-3</v>
      </c>
      <c r="J6760">
        <v>1.7399999999999999E-2</v>
      </c>
      <c r="K6760">
        <v>6.6E-3</v>
      </c>
      <c r="L6760">
        <v>6.4000000000000003E-3</v>
      </c>
    </row>
    <row r="6761" spans="1:12" x14ac:dyDescent="0.45">
      <c r="A6761" t="s">
        <v>2058</v>
      </c>
      <c r="B6761">
        <v>2023</v>
      </c>
      <c r="C6761" t="s">
        <v>2009</v>
      </c>
      <c r="D6761">
        <v>0.17069999999999999</v>
      </c>
      <c r="E6761">
        <v>0.17069999999999999</v>
      </c>
      <c r="F6761">
        <v>0.17069999999999999</v>
      </c>
      <c r="G6761">
        <v>0.16270000000000001</v>
      </c>
      <c r="H6761">
        <v>0.17069999999999999</v>
      </c>
      <c r="I6761">
        <v>0.16270000000000001</v>
      </c>
      <c r="J6761">
        <v>0.17069999999999999</v>
      </c>
      <c r="K6761">
        <v>0.17069999999999999</v>
      </c>
      <c r="L6761">
        <v>0.16270000000000001</v>
      </c>
    </row>
    <row r="6762" spans="1:12" x14ac:dyDescent="0.45">
      <c r="A6762" t="s">
        <v>2058</v>
      </c>
      <c r="B6762">
        <v>2023</v>
      </c>
      <c r="C6762" t="s">
        <v>2007</v>
      </c>
      <c r="D6762">
        <v>9.7999999999999997E-3</v>
      </c>
      <c r="E6762">
        <v>9.7999999999999997E-3</v>
      </c>
      <c r="F6762">
        <v>5.7000000000000002E-3</v>
      </c>
      <c r="G6762">
        <v>9.4999999999999998E-3</v>
      </c>
      <c r="H6762">
        <v>5.7000000000000002E-3</v>
      </c>
      <c r="I6762">
        <v>5.7000000000000002E-3</v>
      </c>
      <c r="J6762">
        <v>9.7999999999999997E-3</v>
      </c>
      <c r="K6762">
        <v>5.7000000000000002E-3</v>
      </c>
      <c r="L6762">
        <v>5.7000000000000002E-3</v>
      </c>
    </row>
    <row r="6763" spans="1:12" x14ac:dyDescent="0.45">
      <c r="A6763" t="s">
        <v>2058</v>
      </c>
      <c r="B6763">
        <v>2023</v>
      </c>
      <c r="C6763" t="s">
        <v>2006</v>
      </c>
      <c r="D6763">
        <v>5.6000000000000001E-2</v>
      </c>
      <c r="E6763">
        <v>5.6000000000000001E-2</v>
      </c>
      <c r="F6763">
        <v>5.0200000000000002E-2</v>
      </c>
      <c r="G6763">
        <v>5.2699999999999997E-2</v>
      </c>
      <c r="H6763">
        <v>5.0200000000000002E-2</v>
      </c>
      <c r="I6763">
        <v>4.7699999999999999E-2</v>
      </c>
      <c r="J6763">
        <v>5.6000000000000001E-2</v>
      </c>
      <c r="K6763">
        <v>5.0200000000000002E-2</v>
      </c>
      <c r="L6763">
        <v>4.7699999999999999E-2</v>
      </c>
    </row>
    <row r="6764" spans="1:12" x14ac:dyDescent="0.45">
      <c r="A6764" t="s">
        <v>2059</v>
      </c>
      <c r="B6764">
        <v>2023</v>
      </c>
      <c r="C6764" t="s">
        <v>2010</v>
      </c>
      <c r="D6764">
        <v>6.6699999999999995E-2</v>
      </c>
      <c r="E6764">
        <v>6.6699999999999995E-2</v>
      </c>
      <c r="F6764">
        <v>2.52E-2</v>
      </c>
      <c r="G6764">
        <v>6.0100000000000001E-2</v>
      </c>
      <c r="H6764">
        <v>2.52E-2</v>
      </c>
      <c r="I6764">
        <v>2.4500000000000001E-2</v>
      </c>
      <c r="J6764">
        <v>6.6699999999999995E-2</v>
      </c>
      <c r="K6764">
        <v>2.52E-2</v>
      </c>
      <c r="L6764">
        <v>2.4500000000000001E-2</v>
      </c>
    </row>
    <row r="6765" spans="1:12" x14ac:dyDescent="0.45">
      <c r="A6765" t="s">
        <v>2059</v>
      </c>
      <c r="B6765">
        <v>2023</v>
      </c>
      <c r="C6765" t="s">
        <v>2008</v>
      </c>
      <c r="D6765">
        <v>0.40760000000000002</v>
      </c>
      <c r="E6765">
        <v>0.35120000000000001</v>
      </c>
      <c r="F6765">
        <v>0.3488</v>
      </c>
      <c r="G6765">
        <v>0.3826</v>
      </c>
      <c r="H6765">
        <v>0.31180000000000002</v>
      </c>
      <c r="I6765">
        <v>0.33289999999999997</v>
      </c>
      <c r="J6765">
        <v>0.36299999999999999</v>
      </c>
      <c r="K6765">
        <v>0.28439999999999999</v>
      </c>
      <c r="L6765">
        <v>0.27160000000000001</v>
      </c>
    </row>
    <row r="6766" spans="1:12" x14ac:dyDescent="0.45">
      <c r="A6766" t="s">
        <v>2059</v>
      </c>
      <c r="B6766">
        <v>2023</v>
      </c>
      <c r="C6766" t="s">
        <v>2007</v>
      </c>
      <c r="D6766">
        <v>3.7600000000000001E-2</v>
      </c>
      <c r="E6766">
        <v>3.7600000000000001E-2</v>
      </c>
      <c r="F6766">
        <v>2.1899999999999999E-2</v>
      </c>
      <c r="G6766">
        <v>3.6400000000000002E-2</v>
      </c>
      <c r="H6766">
        <v>2.1899999999999999E-2</v>
      </c>
      <c r="I6766">
        <v>2.1899999999999999E-2</v>
      </c>
      <c r="J6766">
        <v>3.7600000000000001E-2</v>
      </c>
      <c r="K6766">
        <v>2.1899999999999999E-2</v>
      </c>
      <c r="L6766">
        <v>2.1899999999999999E-2</v>
      </c>
    </row>
    <row r="6767" spans="1:12" x14ac:dyDescent="0.45">
      <c r="A6767" t="s">
        <v>2059</v>
      </c>
      <c r="B6767">
        <v>2023</v>
      </c>
      <c r="C6767" t="s">
        <v>2005</v>
      </c>
      <c r="D6767">
        <v>1.3069999999999999</v>
      </c>
      <c r="E6767">
        <v>1.2505999999999999</v>
      </c>
      <c r="F6767">
        <v>1.1658999999999999</v>
      </c>
      <c r="G6767">
        <v>1.2330000000000001</v>
      </c>
      <c r="H6767">
        <v>1.129</v>
      </c>
      <c r="I6767">
        <v>1.1119000000000001</v>
      </c>
      <c r="J6767">
        <v>1.2624</v>
      </c>
      <c r="K6767">
        <v>1.1015999999999999</v>
      </c>
      <c r="L6767">
        <v>1.0506</v>
      </c>
    </row>
    <row r="6768" spans="1:12" x14ac:dyDescent="0.45">
      <c r="A6768" t="s">
        <v>2059</v>
      </c>
      <c r="B6768">
        <v>2023</v>
      </c>
      <c r="C6768" t="s">
        <v>2006</v>
      </c>
      <c r="D6768">
        <v>0.23050000000000001</v>
      </c>
      <c r="E6768">
        <v>0.23050000000000001</v>
      </c>
      <c r="F6768">
        <v>0.2056</v>
      </c>
      <c r="G6768">
        <v>0.21690000000000001</v>
      </c>
      <c r="H6768">
        <v>0.2056</v>
      </c>
      <c r="I6768">
        <v>0.19550000000000001</v>
      </c>
      <c r="J6768">
        <v>0.23050000000000001</v>
      </c>
      <c r="K6768">
        <v>0.2056</v>
      </c>
      <c r="L6768">
        <v>0.19550000000000001</v>
      </c>
    </row>
    <row r="6769" spans="1:12" x14ac:dyDescent="0.45">
      <c r="A6769" t="s">
        <v>2059</v>
      </c>
      <c r="B6769">
        <v>2023</v>
      </c>
      <c r="C6769" t="s">
        <v>2009</v>
      </c>
      <c r="D6769">
        <v>0.55159999999999998</v>
      </c>
      <c r="E6769">
        <v>0.55159999999999998</v>
      </c>
      <c r="F6769">
        <v>0.55159999999999998</v>
      </c>
      <c r="G6769">
        <v>0.52539999999999998</v>
      </c>
      <c r="H6769">
        <v>0.55159999999999998</v>
      </c>
      <c r="I6769">
        <v>0.52539999999999998</v>
      </c>
      <c r="J6769">
        <v>0.55159999999999998</v>
      </c>
      <c r="K6769">
        <v>0.55159999999999998</v>
      </c>
      <c r="L6769">
        <v>0.52539999999999998</v>
      </c>
    </row>
    <row r="6770" spans="1:12" x14ac:dyDescent="0.45">
      <c r="A6770" t="s">
        <v>2059</v>
      </c>
      <c r="B6770">
        <v>2023</v>
      </c>
      <c r="C6770" t="s">
        <v>2011</v>
      </c>
      <c r="D6770">
        <v>1.29E-2</v>
      </c>
      <c r="E6770">
        <v>1.29E-2</v>
      </c>
      <c r="F6770">
        <v>1.29E-2</v>
      </c>
      <c r="G6770">
        <v>1.1599999999999999E-2</v>
      </c>
      <c r="H6770">
        <v>1.29E-2</v>
      </c>
      <c r="I6770">
        <v>1.1599999999999999E-2</v>
      </c>
      <c r="J6770">
        <v>1.29E-2</v>
      </c>
      <c r="K6770">
        <v>1.29E-2</v>
      </c>
      <c r="L6770">
        <v>1.1599999999999999E-2</v>
      </c>
    </row>
    <row r="6771" spans="1:12" x14ac:dyDescent="0.45">
      <c r="A6771" t="s">
        <v>2060</v>
      </c>
      <c r="B6771">
        <v>2023</v>
      </c>
      <c r="C6771" t="s">
        <v>2009</v>
      </c>
      <c r="D6771">
        <v>1.7475000000000001</v>
      </c>
      <c r="E6771">
        <v>1.7475000000000001</v>
      </c>
      <c r="F6771">
        <v>1.7475000000000001</v>
      </c>
      <c r="G6771">
        <v>1.663</v>
      </c>
      <c r="H6771">
        <v>1.7475000000000001</v>
      </c>
      <c r="I6771">
        <v>1.663</v>
      </c>
      <c r="J6771">
        <v>1.7475000000000001</v>
      </c>
      <c r="K6771">
        <v>1.7475000000000001</v>
      </c>
      <c r="L6771">
        <v>1.663</v>
      </c>
    </row>
    <row r="6772" spans="1:12" x14ac:dyDescent="0.45">
      <c r="A6772" t="s">
        <v>2060</v>
      </c>
      <c r="B6772">
        <v>2023</v>
      </c>
      <c r="C6772" t="s">
        <v>2010</v>
      </c>
      <c r="D6772">
        <v>0.22689999999999999</v>
      </c>
      <c r="E6772">
        <v>0.22689999999999999</v>
      </c>
      <c r="F6772">
        <v>8.5699999999999998E-2</v>
      </c>
      <c r="G6772">
        <v>0.20419999999999999</v>
      </c>
      <c r="H6772">
        <v>8.5699999999999998E-2</v>
      </c>
      <c r="I6772">
        <v>8.3400000000000002E-2</v>
      </c>
      <c r="J6772">
        <v>0.22689999999999999</v>
      </c>
      <c r="K6772">
        <v>8.5699999999999998E-2</v>
      </c>
      <c r="L6772">
        <v>8.3400000000000002E-2</v>
      </c>
    </row>
    <row r="6773" spans="1:12" x14ac:dyDescent="0.45">
      <c r="A6773" t="s">
        <v>2060</v>
      </c>
      <c r="B6773">
        <v>2023</v>
      </c>
      <c r="C6773" t="s">
        <v>2007</v>
      </c>
      <c r="D6773">
        <v>0.128</v>
      </c>
      <c r="E6773">
        <v>0.128</v>
      </c>
      <c r="F6773">
        <v>7.4399999999999994E-2</v>
      </c>
      <c r="G6773">
        <v>0.124</v>
      </c>
      <c r="H6773">
        <v>7.4399999999999994E-2</v>
      </c>
      <c r="I6773">
        <v>7.4399999999999994E-2</v>
      </c>
      <c r="J6773">
        <v>0.128</v>
      </c>
      <c r="K6773">
        <v>7.4399999999999994E-2</v>
      </c>
      <c r="L6773">
        <v>7.4399999999999994E-2</v>
      </c>
    </row>
    <row r="6774" spans="1:12" x14ac:dyDescent="0.45">
      <c r="A6774" t="s">
        <v>2060</v>
      </c>
      <c r="B6774">
        <v>2023</v>
      </c>
      <c r="C6774" t="s">
        <v>2008</v>
      </c>
      <c r="D6774">
        <v>1.3861000000000001</v>
      </c>
      <c r="E6774">
        <v>1.1944999999999999</v>
      </c>
      <c r="F6774">
        <v>1.1860999999999999</v>
      </c>
      <c r="G6774">
        <v>1.3012999999999999</v>
      </c>
      <c r="H6774">
        <v>1.0605</v>
      </c>
      <c r="I6774">
        <v>1.1322000000000001</v>
      </c>
      <c r="J6774">
        <v>1.2345999999999999</v>
      </c>
      <c r="K6774">
        <v>0.96719999999999995</v>
      </c>
      <c r="L6774">
        <v>0.92369999999999997</v>
      </c>
    </row>
    <row r="6775" spans="1:12" x14ac:dyDescent="0.45">
      <c r="A6775" t="s">
        <v>2060</v>
      </c>
      <c r="B6775">
        <v>2023</v>
      </c>
      <c r="C6775" t="s">
        <v>2011</v>
      </c>
      <c r="D6775">
        <v>4.3799999999999999E-2</v>
      </c>
      <c r="E6775">
        <v>4.3799999999999999E-2</v>
      </c>
      <c r="F6775">
        <v>4.3799999999999999E-2</v>
      </c>
      <c r="G6775">
        <v>3.95E-2</v>
      </c>
      <c r="H6775">
        <v>4.3799999999999999E-2</v>
      </c>
      <c r="I6775">
        <v>3.95E-2</v>
      </c>
      <c r="J6775">
        <v>4.3799999999999999E-2</v>
      </c>
      <c r="K6775">
        <v>4.3799999999999999E-2</v>
      </c>
      <c r="L6775">
        <v>3.95E-2</v>
      </c>
    </row>
    <row r="6776" spans="1:12" x14ac:dyDescent="0.45">
      <c r="A6776" t="s">
        <v>2060</v>
      </c>
      <c r="B6776">
        <v>2023</v>
      </c>
      <c r="C6776" t="s">
        <v>2006</v>
      </c>
      <c r="D6776">
        <v>0.75829999999999997</v>
      </c>
      <c r="E6776">
        <v>0.75829999999999997</v>
      </c>
      <c r="F6776">
        <v>0.67769999999999997</v>
      </c>
      <c r="G6776">
        <v>0.71330000000000005</v>
      </c>
      <c r="H6776">
        <v>0.67769999999999997</v>
      </c>
      <c r="I6776">
        <v>0.64429999999999998</v>
      </c>
      <c r="J6776">
        <v>0.75829999999999997</v>
      </c>
      <c r="K6776">
        <v>0.67769999999999997</v>
      </c>
      <c r="L6776">
        <v>0.64429999999999998</v>
      </c>
    </row>
    <row r="6777" spans="1:12" x14ac:dyDescent="0.45">
      <c r="A6777" t="s">
        <v>2060</v>
      </c>
      <c r="B6777">
        <v>2023</v>
      </c>
      <c r="C6777" t="s">
        <v>2005</v>
      </c>
      <c r="D6777">
        <v>4.2907000000000002</v>
      </c>
      <c r="E6777">
        <v>4.0991</v>
      </c>
      <c r="F6777">
        <v>3.8151999999999999</v>
      </c>
      <c r="G6777">
        <v>4.0453000000000001</v>
      </c>
      <c r="H6777">
        <v>3.6896</v>
      </c>
      <c r="I6777">
        <v>3.6368</v>
      </c>
      <c r="J6777">
        <v>4.1391</v>
      </c>
      <c r="K6777">
        <v>3.5962999999999998</v>
      </c>
      <c r="L6777">
        <v>3.4281999999999999</v>
      </c>
    </row>
    <row r="6778" spans="1:12" x14ac:dyDescent="0.45">
      <c r="A6778" t="s">
        <v>2061</v>
      </c>
      <c r="B6778">
        <v>2023</v>
      </c>
      <c r="C6778" t="s">
        <v>2006</v>
      </c>
      <c r="D6778">
        <v>0.1023</v>
      </c>
      <c r="E6778">
        <v>0.1023</v>
      </c>
      <c r="F6778">
        <v>8.9399999999999993E-2</v>
      </c>
      <c r="G6778">
        <v>9.6500000000000002E-2</v>
      </c>
      <c r="H6778">
        <v>8.9399999999999993E-2</v>
      </c>
      <c r="I6778">
        <v>8.5500000000000007E-2</v>
      </c>
      <c r="J6778">
        <v>0.1023</v>
      </c>
      <c r="K6778">
        <v>8.9399999999999993E-2</v>
      </c>
      <c r="L6778">
        <v>8.5500000000000007E-2</v>
      </c>
    </row>
    <row r="6779" spans="1:12" x14ac:dyDescent="0.45">
      <c r="A6779" t="s">
        <v>2061</v>
      </c>
      <c r="B6779">
        <v>2023</v>
      </c>
      <c r="C6779" t="s">
        <v>2009</v>
      </c>
      <c r="D6779">
        <v>0.15260000000000001</v>
      </c>
      <c r="E6779">
        <v>0.15260000000000001</v>
      </c>
      <c r="F6779">
        <v>0.15260000000000001</v>
      </c>
      <c r="G6779">
        <v>0.14530000000000001</v>
      </c>
      <c r="H6779">
        <v>0.15260000000000001</v>
      </c>
      <c r="I6779">
        <v>0.14530000000000001</v>
      </c>
      <c r="J6779">
        <v>0.15260000000000001</v>
      </c>
      <c r="K6779">
        <v>0.15260000000000001</v>
      </c>
      <c r="L6779">
        <v>0.14530000000000001</v>
      </c>
    </row>
    <row r="6780" spans="1:12" x14ac:dyDescent="0.45">
      <c r="A6780" t="s">
        <v>2061</v>
      </c>
      <c r="B6780">
        <v>2023</v>
      </c>
      <c r="C6780" t="s">
        <v>2008</v>
      </c>
      <c r="D6780">
        <v>0.12130000000000001</v>
      </c>
      <c r="E6780">
        <v>0.1045</v>
      </c>
      <c r="F6780">
        <v>0.1038</v>
      </c>
      <c r="G6780">
        <v>0.1139</v>
      </c>
      <c r="H6780">
        <v>9.2799999999999994E-2</v>
      </c>
      <c r="I6780">
        <v>9.9099999999999994E-2</v>
      </c>
      <c r="J6780">
        <v>0.1081</v>
      </c>
      <c r="K6780">
        <v>8.4699999999999998E-2</v>
      </c>
      <c r="L6780">
        <v>8.0799999999999997E-2</v>
      </c>
    </row>
    <row r="6781" spans="1:12" x14ac:dyDescent="0.45">
      <c r="A6781" t="s">
        <v>2061</v>
      </c>
      <c r="B6781">
        <v>2023</v>
      </c>
      <c r="C6781" t="s">
        <v>2005</v>
      </c>
      <c r="D6781">
        <v>0.41110000000000002</v>
      </c>
      <c r="E6781">
        <v>0.39439999999999997</v>
      </c>
      <c r="F6781">
        <v>0.36370000000000002</v>
      </c>
      <c r="G6781">
        <v>0.38790000000000002</v>
      </c>
      <c r="H6781">
        <v>0.35270000000000001</v>
      </c>
      <c r="I6781">
        <v>0.34720000000000001</v>
      </c>
      <c r="J6781">
        <v>0.39789999999999998</v>
      </c>
      <c r="K6781">
        <v>0.34449999999999997</v>
      </c>
      <c r="L6781">
        <v>0.32890000000000003</v>
      </c>
    </row>
    <row r="6782" spans="1:12" x14ac:dyDescent="0.45">
      <c r="A6782" t="s">
        <v>2061</v>
      </c>
      <c r="B6782">
        <v>2023</v>
      </c>
      <c r="C6782" t="s">
        <v>2011</v>
      </c>
      <c r="D6782">
        <v>3.8E-3</v>
      </c>
      <c r="E6782">
        <v>3.8E-3</v>
      </c>
      <c r="F6782">
        <v>3.8E-3</v>
      </c>
      <c r="G6782">
        <v>3.5000000000000001E-3</v>
      </c>
      <c r="H6782">
        <v>3.8E-3</v>
      </c>
      <c r="I6782">
        <v>3.5000000000000001E-3</v>
      </c>
      <c r="J6782">
        <v>3.8E-3</v>
      </c>
      <c r="K6782">
        <v>3.8E-3</v>
      </c>
      <c r="L6782">
        <v>3.5000000000000001E-3</v>
      </c>
    </row>
    <row r="6783" spans="1:12" x14ac:dyDescent="0.45">
      <c r="A6783" t="s">
        <v>2061</v>
      </c>
      <c r="B6783">
        <v>2023</v>
      </c>
      <c r="C6783" t="s">
        <v>2007</v>
      </c>
      <c r="D6783">
        <v>1.12E-2</v>
      </c>
      <c r="E6783">
        <v>1.12E-2</v>
      </c>
      <c r="F6783">
        <v>6.4999999999999997E-3</v>
      </c>
      <c r="G6783">
        <v>1.0800000000000001E-2</v>
      </c>
      <c r="H6783">
        <v>6.4999999999999997E-3</v>
      </c>
      <c r="I6783">
        <v>6.4999999999999997E-3</v>
      </c>
      <c r="J6783">
        <v>1.12E-2</v>
      </c>
      <c r="K6783">
        <v>6.4999999999999997E-3</v>
      </c>
      <c r="L6783">
        <v>6.4999999999999997E-3</v>
      </c>
    </row>
    <row r="6784" spans="1:12" x14ac:dyDescent="0.45">
      <c r="A6784" t="s">
        <v>2061</v>
      </c>
      <c r="B6784">
        <v>2023</v>
      </c>
      <c r="C6784" t="s">
        <v>2010</v>
      </c>
      <c r="D6784">
        <v>1.9900000000000001E-2</v>
      </c>
      <c r="E6784">
        <v>1.9900000000000001E-2</v>
      </c>
      <c r="F6784">
        <v>7.4999999999999997E-3</v>
      </c>
      <c r="G6784">
        <v>1.7899999999999999E-2</v>
      </c>
      <c r="H6784">
        <v>7.4999999999999997E-3</v>
      </c>
      <c r="I6784">
        <v>7.3000000000000001E-3</v>
      </c>
      <c r="J6784">
        <v>1.9900000000000001E-2</v>
      </c>
      <c r="K6784">
        <v>7.4999999999999997E-3</v>
      </c>
      <c r="L6784">
        <v>7.3000000000000001E-3</v>
      </c>
    </row>
    <row r="6785" spans="1:12" x14ac:dyDescent="0.45">
      <c r="A6785" t="s">
        <v>2004</v>
      </c>
      <c r="B6785">
        <v>2024</v>
      </c>
      <c r="C6785" t="s">
        <v>2008</v>
      </c>
      <c r="D6785">
        <v>1.1225000000000001</v>
      </c>
      <c r="E6785">
        <v>0.93630000000000002</v>
      </c>
      <c r="F6785">
        <v>0.93430000000000002</v>
      </c>
      <c r="G6785">
        <v>0.8881</v>
      </c>
      <c r="H6785">
        <v>0.81599999999999995</v>
      </c>
      <c r="I6785">
        <v>0.751</v>
      </c>
      <c r="J6785">
        <v>0.94379999999999997</v>
      </c>
      <c r="K6785">
        <v>0.70199999999999996</v>
      </c>
      <c r="L6785">
        <v>0.56610000000000005</v>
      </c>
    </row>
    <row r="6786" spans="1:12" x14ac:dyDescent="0.45">
      <c r="A6786" t="s">
        <v>2004</v>
      </c>
      <c r="B6786">
        <v>2024</v>
      </c>
      <c r="C6786" t="s">
        <v>2009</v>
      </c>
      <c r="D6786">
        <v>1.5367999999999999</v>
      </c>
      <c r="E6786">
        <v>1.5367999999999999</v>
      </c>
      <c r="F6786">
        <v>1.5346</v>
      </c>
      <c r="G6786">
        <v>1.31</v>
      </c>
      <c r="H6786">
        <v>1.5346</v>
      </c>
      <c r="I6786">
        <v>1.3088</v>
      </c>
      <c r="J6786">
        <v>1.4735</v>
      </c>
      <c r="K6786">
        <v>1.4735</v>
      </c>
      <c r="L6786">
        <v>1.2568999999999999</v>
      </c>
    </row>
    <row r="6787" spans="1:12" x14ac:dyDescent="0.45">
      <c r="A6787" t="s">
        <v>2004</v>
      </c>
      <c r="B6787">
        <v>2024</v>
      </c>
      <c r="C6787" t="s">
        <v>2005</v>
      </c>
      <c r="D6787">
        <v>3.7240000000000002</v>
      </c>
      <c r="E6787">
        <v>3.5377000000000001</v>
      </c>
      <c r="F6787">
        <v>3.2519999999999998</v>
      </c>
      <c r="G6787">
        <v>3.0354999999999999</v>
      </c>
      <c r="H6787">
        <v>3.1335999999999999</v>
      </c>
      <c r="I6787">
        <v>2.6928999999999998</v>
      </c>
      <c r="J6787">
        <v>3.4819</v>
      </c>
      <c r="K6787">
        <v>2.9584999999999999</v>
      </c>
      <c r="L6787">
        <v>2.4561000000000002</v>
      </c>
    </row>
    <row r="6788" spans="1:12" x14ac:dyDescent="0.45">
      <c r="A6788" t="s">
        <v>2004</v>
      </c>
      <c r="B6788">
        <v>2024</v>
      </c>
      <c r="C6788" t="s">
        <v>2006</v>
      </c>
      <c r="D6788">
        <v>0.75039999999999996</v>
      </c>
      <c r="E6788">
        <v>0.75039999999999996</v>
      </c>
      <c r="F6788">
        <v>0.62719999999999998</v>
      </c>
      <c r="G6788">
        <v>0.61219999999999997</v>
      </c>
      <c r="H6788">
        <v>0.62719999999999998</v>
      </c>
      <c r="I6788">
        <v>0.5101</v>
      </c>
      <c r="J6788">
        <v>0.75039999999999996</v>
      </c>
      <c r="K6788">
        <v>0.62719999999999998</v>
      </c>
      <c r="L6788">
        <v>0.5101</v>
      </c>
    </row>
    <row r="6789" spans="1:12" x14ac:dyDescent="0.45">
      <c r="A6789" t="s">
        <v>2004</v>
      </c>
      <c r="B6789">
        <v>2024</v>
      </c>
      <c r="C6789" t="s">
        <v>2007</v>
      </c>
      <c r="D6789">
        <v>0.1011</v>
      </c>
      <c r="E6789">
        <v>0.1011</v>
      </c>
      <c r="F6789">
        <v>5.3999999999999999E-2</v>
      </c>
      <c r="G6789">
        <v>9.7299999999999998E-2</v>
      </c>
      <c r="H6789">
        <v>5.3999999999999999E-2</v>
      </c>
      <c r="I6789">
        <v>5.3999999999999999E-2</v>
      </c>
      <c r="J6789">
        <v>0.1011</v>
      </c>
      <c r="K6789">
        <v>5.3999999999999999E-2</v>
      </c>
      <c r="L6789">
        <v>5.3999999999999999E-2</v>
      </c>
    </row>
    <row r="6790" spans="1:12" x14ac:dyDescent="0.45">
      <c r="A6790" t="s">
        <v>2004</v>
      </c>
      <c r="B6790">
        <v>2024</v>
      </c>
      <c r="C6790" t="s">
        <v>2010</v>
      </c>
      <c r="D6790">
        <v>0.17879999999999999</v>
      </c>
      <c r="E6790">
        <v>0.17879999999999999</v>
      </c>
      <c r="F6790">
        <v>6.7500000000000004E-2</v>
      </c>
      <c r="G6790">
        <v>0.10730000000000001</v>
      </c>
      <c r="H6790">
        <v>6.7500000000000004E-2</v>
      </c>
      <c r="I6790">
        <v>4.8399999999999999E-2</v>
      </c>
      <c r="J6790">
        <v>0.17879999999999999</v>
      </c>
      <c r="K6790">
        <v>6.7500000000000004E-2</v>
      </c>
      <c r="L6790">
        <v>4.8399999999999999E-2</v>
      </c>
    </row>
    <row r="6791" spans="1:12" x14ac:dyDescent="0.45">
      <c r="A6791" t="s">
        <v>2004</v>
      </c>
      <c r="B6791">
        <v>2024</v>
      </c>
      <c r="C6791" t="s">
        <v>2011</v>
      </c>
      <c r="D6791">
        <v>3.44E-2</v>
      </c>
      <c r="E6791">
        <v>3.44E-2</v>
      </c>
      <c r="F6791">
        <v>3.44E-2</v>
      </c>
      <c r="G6791">
        <v>2.06E-2</v>
      </c>
      <c r="H6791">
        <v>3.44E-2</v>
      </c>
      <c r="I6791">
        <v>2.06E-2</v>
      </c>
      <c r="J6791">
        <v>3.44E-2</v>
      </c>
      <c r="K6791">
        <v>3.44E-2</v>
      </c>
      <c r="L6791">
        <v>2.06E-2</v>
      </c>
    </row>
    <row r="6792" spans="1:12" x14ac:dyDescent="0.45">
      <c r="A6792" t="s">
        <v>2012</v>
      </c>
      <c r="B6792">
        <v>2024</v>
      </c>
      <c r="C6792" t="s">
        <v>2011</v>
      </c>
      <c r="D6792">
        <v>5.7999999999999996E-3</v>
      </c>
      <c r="E6792">
        <v>5.7999999999999996E-3</v>
      </c>
      <c r="F6792">
        <v>5.7999999999999996E-3</v>
      </c>
      <c r="G6792">
        <v>3.5000000000000001E-3</v>
      </c>
      <c r="H6792">
        <v>5.7999999999999996E-3</v>
      </c>
      <c r="I6792">
        <v>3.5000000000000001E-3</v>
      </c>
      <c r="J6792">
        <v>5.7999999999999996E-3</v>
      </c>
      <c r="K6792">
        <v>5.7999999999999996E-3</v>
      </c>
      <c r="L6792">
        <v>3.5000000000000001E-3</v>
      </c>
    </row>
    <row r="6793" spans="1:12" x14ac:dyDescent="0.45">
      <c r="A6793" t="s">
        <v>2012</v>
      </c>
      <c r="B6793">
        <v>2024</v>
      </c>
      <c r="C6793" t="s">
        <v>2006</v>
      </c>
      <c r="D6793">
        <v>7.5700000000000003E-2</v>
      </c>
      <c r="E6793">
        <v>7.5700000000000003E-2</v>
      </c>
      <c r="F6793">
        <v>6.6500000000000004E-2</v>
      </c>
      <c r="G6793">
        <v>6.1100000000000002E-2</v>
      </c>
      <c r="H6793">
        <v>6.6500000000000004E-2</v>
      </c>
      <c r="I6793">
        <v>5.3400000000000003E-2</v>
      </c>
      <c r="J6793">
        <v>7.5700000000000003E-2</v>
      </c>
      <c r="K6793">
        <v>6.6500000000000004E-2</v>
      </c>
      <c r="L6793">
        <v>5.3400000000000003E-2</v>
      </c>
    </row>
    <row r="6794" spans="1:12" x14ac:dyDescent="0.45">
      <c r="A6794" t="s">
        <v>2012</v>
      </c>
      <c r="B6794">
        <v>2024</v>
      </c>
      <c r="C6794" t="s">
        <v>2009</v>
      </c>
      <c r="D6794">
        <v>0.21809999999999999</v>
      </c>
      <c r="E6794">
        <v>0.21809999999999999</v>
      </c>
      <c r="F6794">
        <v>0.2177</v>
      </c>
      <c r="G6794">
        <v>0.1852</v>
      </c>
      <c r="H6794">
        <v>0.2177</v>
      </c>
      <c r="I6794">
        <v>0.185</v>
      </c>
      <c r="J6794">
        <v>0.20899999999999999</v>
      </c>
      <c r="K6794">
        <v>0.20899999999999999</v>
      </c>
      <c r="L6794">
        <v>0.1777</v>
      </c>
    </row>
    <row r="6795" spans="1:12" x14ac:dyDescent="0.45">
      <c r="A6795" t="s">
        <v>2012</v>
      </c>
      <c r="B6795">
        <v>2024</v>
      </c>
      <c r="C6795" t="s">
        <v>2010</v>
      </c>
      <c r="D6795">
        <v>3.0300000000000001E-2</v>
      </c>
      <c r="E6795">
        <v>3.0300000000000001E-2</v>
      </c>
      <c r="F6795">
        <v>1.14E-2</v>
      </c>
      <c r="G6795">
        <v>1.8200000000000001E-2</v>
      </c>
      <c r="H6795">
        <v>1.14E-2</v>
      </c>
      <c r="I6795">
        <v>8.2000000000000007E-3</v>
      </c>
      <c r="J6795">
        <v>3.0300000000000001E-2</v>
      </c>
      <c r="K6795">
        <v>1.14E-2</v>
      </c>
      <c r="L6795">
        <v>8.2000000000000007E-3</v>
      </c>
    </row>
    <row r="6796" spans="1:12" x14ac:dyDescent="0.45">
      <c r="A6796" t="s">
        <v>2012</v>
      </c>
      <c r="B6796">
        <v>2024</v>
      </c>
      <c r="C6796" t="s">
        <v>2007</v>
      </c>
      <c r="D6796">
        <v>1.7100000000000001E-2</v>
      </c>
      <c r="E6796">
        <v>1.7100000000000001E-2</v>
      </c>
      <c r="F6796">
        <v>9.1000000000000004E-3</v>
      </c>
      <c r="G6796">
        <v>1.6500000000000001E-2</v>
      </c>
      <c r="H6796">
        <v>9.1000000000000004E-3</v>
      </c>
      <c r="I6796">
        <v>9.1000000000000004E-3</v>
      </c>
      <c r="J6796">
        <v>1.7100000000000001E-2</v>
      </c>
      <c r="K6796">
        <v>9.1000000000000004E-3</v>
      </c>
      <c r="L6796">
        <v>9.1000000000000004E-3</v>
      </c>
    </row>
    <row r="6797" spans="1:12" x14ac:dyDescent="0.45">
      <c r="A6797" t="s">
        <v>2012</v>
      </c>
      <c r="B6797">
        <v>2024</v>
      </c>
      <c r="C6797" t="s">
        <v>2008</v>
      </c>
      <c r="D6797">
        <v>0.1903</v>
      </c>
      <c r="E6797">
        <v>0.15870000000000001</v>
      </c>
      <c r="F6797">
        <v>0.15840000000000001</v>
      </c>
      <c r="G6797">
        <v>0.15049999999999999</v>
      </c>
      <c r="H6797">
        <v>0.13830000000000001</v>
      </c>
      <c r="I6797">
        <v>0.1273</v>
      </c>
      <c r="J6797">
        <v>0.16</v>
      </c>
      <c r="K6797">
        <v>0.11899999999999999</v>
      </c>
      <c r="L6797">
        <v>9.5899999999999999E-2</v>
      </c>
    </row>
    <row r="6798" spans="1:12" x14ac:dyDescent="0.45">
      <c r="A6798" t="s">
        <v>2012</v>
      </c>
      <c r="B6798">
        <v>2024</v>
      </c>
      <c r="C6798" t="s">
        <v>2005</v>
      </c>
      <c r="D6798">
        <v>0.53739999999999999</v>
      </c>
      <c r="E6798">
        <v>0.50580000000000003</v>
      </c>
      <c r="F6798">
        <v>0.46899999999999997</v>
      </c>
      <c r="G6798">
        <v>0.435</v>
      </c>
      <c r="H6798">
        <v>0.44890000000000002</v>
      </c>
      <c r="I6798">
        <v>0.3866</v>
      </c>
      <c r="J6798">
        <v>0.498</v>
      </c>
      <c r="K6798">
        <v>0.4209</v>
      </c>
      <c r="L6798">
        <v>0.34789999999999999</v>
      </c>
    </row>
    <row r="6799" spans="1:12" x14ac:dyDescent="0.45">
      <c r="A6799" t="s">
        <v>2013</v>
      </c>
      <c r="B6799">
        <v>2024</v>
      </c>
      <c r="C6799" t="s">
        <v>2009</v>
      </c>
      <c r="D6799">
        <v>2.363</v>
      </c>
      <c r="E6799">
        <v>2.363</v>
      </c>
      <c r="F6799">
        <v>2.3589000000000002</v>
      </c>
      <c r="G6799">
        <v>2.0032999999999999</v>
      </c>
      <c r="H6799">
        <v>2.3589000000000002</v>
      </c>
      <c r="I6799">
        <v>2.0009999999999999</v>
      </c>
      <c r="J6799">
        <v>2.2642000000000002</v>
      </c>
      <c r="K6799">
        <v>2.2642000000000002</v>
      </c>
      <c r="L6799">
        <v>1.9212</v>
      </c>
    </row>
    <row r="6800" spans="1:12" x14ac:dyDescent="0.45">
      <c r="A6800" t="s">
        <v>2013</v>
      </c>
      <c r="B6800">
        <v>2024</v>
      </c>
      <c r="C6800" t="s">
        <v>2008</v>
      </c>
      <c r="D6800">
        <v>2.1833</v>
      </c>
      <c r="E6800">
        <v>1.821</v>
      </c>
      <c r="F6800">
        <v>1.8171999999999999</v>
      </c>
      <c r="G6800">
        <v>1.7273000000000001</v>
      </c>
      <c r="H6800">
        <v>1.587</v>
      </c>
      <c r="I6800">
        <v>1.4605999999999999</v>
      </c>
      <c r="J6800">
        <v>1.8355999999999999</v>
      </c>
      <c r="K6800">
        <v>1.3653</v>
      </c>
      <c r="L6800">
        <v>1.101</v>
      </c>
    </row>
    <row r="6801" spans="1:12" x14ac:dyDescent="0.45">
      <c r="A6801" t="s">
        <v>2013</v>
      </c>
      <c r="B6801">
        <v>2024</v>
      </c>
      <c r="C6801" t="s">
        <v>2007</v>
      </c>
      <c r="D6801">
        <v>0.19670000000000001</v>
      </c>
      <c r="E6801">
        <v>0.19670000000000001</v>
      </c>
      <c r="F6801">
        <v>0.105</v>
      </c>
      <c r="G6801">
        <v>0.18920000000000001</v>
      </c>
      <c r="H6801">
        <v>0.105</v>
      </c>
      <c r="I6801">
        <v>0.105</v>
      </c>
      <c r="J6801">
        <v>0.19670000000000001</v>
      </c>
      <c r="K6801">
        <v>0.105</v>
      </c>
      <c r="L6801">
        <v>0.105</v>
      </c>
    </row>
    <row r="6802" spans="1:12" x14ac:dyDescent="0.45">
      <c r="A6802" t="s">
        <v>2013</v>
      </c>
      <c r="B6802">
        <v>2024</v>
      </c>
      <c r="C6802" t="s">
        <v>2005</v>
      </c>
      <c r="D6802">
        <v>6.0582000000000003</v>
      </c>
      <c r="E6802">
        <v>5.6959</v>
      </c>
      <c r="F6802">
        <v>5.2664</v>
      </c>
      <c r="G6802">
        <v>4.8960999999999997</v>
      </c>
      <c r="H6802">
        <v>5.0362999999999998</v>
      </c>
      <c r="I6802">
        <v>4.3343999999999996</v>
      </c>
      <c r="J6802">
        <v>5.6116000000000001</v>
      </c>
      <c r="K6802">
        <v>4.7199</v>
      </c>
      <c r="L6802">
        <v>3.895</v>
      </c>
    </row>
    <row r="6803" spans="1:12" x14ac:dyDescent="0.45">
      <c r="A6803" t="s">
        <v>2013</v>
      </c>
      <c r="B6803">
        <v>2024</v>
      </c>
      <c r="C6803" t="s">
        <v>2010</v>
      </c>
      <c r="D6803">
        <v>0.3478</v>
      </c>
      <c r="E6803">
        <v>0.3478</v>
      </c>
      <c r="F6803">
        <v>0.1313</v>
      </c>
      <c r="G6803">
        <v>0.2087</v>
      </c>
      <c r="H6803">
        <v>0.1313</v>
      </c>
      <c r="I6803">
        <v>9.4200000000000006E-2</v>
      </c>
      <c r="J6803">
        <v>0.3478</v>
      </c>
      <c r="K6803">
        <v>0.1313</v>
      </c>
      <c r="L6803">
        <v>9.4200000000000006E-2</v>
      </c>
    </row>
    <row r="6804" spans="1:12" x14ac:dyDescent="0.45">
      <c r="A6804" t="s">
        <v>2013</v>
      </c>
      <c r="B6804">
        <v>2024</v>
      </c>
      <c r="C6804" t="s">
        <v>2011</v>
      </c>
      <c r="D6804">
        <v>6.6799999999999998E-2</v>
      </c>
      <c r="E6804">
        <v>6.6799999999999998E-2</v>
      </c>
      <c r="F6804">
        <v>6.6799999999999998E-2</v>
      </c>
      <c r="G6804">
        <v>4.0099999999999997E-2</v>
      </c>
      <c r="H6804">
        <v>6.6799999999999998E-2</v>
      </c>
      <c r="I6804">
        <v>4.0099999999999997E-2</v>
      </c>
      <c r="J6804">
        <v>6.6799999999999998E-2</v>
      </c>
      <c r="K6804">
        <v>6.6799999999999998E-2</v>
      </c>
      <c r="L6804">
        <v>4.0099999999999997E-2</v>
      </c>
    </row>
    <row r="6805" spans="1:12" x14ac:dyDescent="0.45">
      <c r="A6805" t="s">
        <v>2013</v>
      </c>
      <c r="B6805">
        <v>2024</v>
      </c>
      <c r="C6805" t="s">
        <v>2006</v>
      </c>
      <c r="D6805">
        <v>0.90059999999999996</v>
      </c>
      <c r="E6805">
        <v>0.90059999999999996</v>
      </c>
      <c r="F6805">
        <v>0.7873</v>
      </c>
      <c r="G6805">
        <v>0.72750000000000004</v>
      </c>
      <c r="H6805">
        <v>0.7873</v>
      </c>
      <c r="I6805">
        <v>0.63349999999999995</v>
      </c>
      <c r="J6805">
        <v>0.90059999999999996</v>
      </c>
      <c r="K6805">
        <v>0.7873</v>
      </c>
      <c r="L6805">
        <v>0.63349999999999995</v>
      </c>
    </row>
    <row r="6806" spans="1:12" x14ac:dyDescent="0.45">
      <c r="A6806" t="s">
        <v>2014</v>
      </c>
      <c r="B6806">
        <v>2024</v>
      </c>
      <c r="C6806" t="s">
        <v>2009</v>
      </c>
      <c r="D6806">
        <v>0.97199999999999998</v>
      </c>
      <c r="E6806">
        <v>0.97199999999999998</v>
      </c>
      <c r="F6806">
        <v>0.97060000000000002</v>
      </c>
      <c r="G6806">
        <v>0.82789999999999997</v>
      </c>
      <c r="H6806">
        <v>0.97060000000000002</v>
      </c>
      <c r="I6806">
        <v>0.82709999999999995</v>
      </c>
      <c r="J6806">
        <v>0.93189999999999995</v>
      </c>
      <c r="K6806">
        <v>0.93189999999999995</v>
      </c>
      <c r="L6806">
        <v>0.79430000000000001</v>
      </c>
    </row>
    <row r="6807" spans="1:12" x14ac:dyDescent="0.45">
      <c r="A6807" t="s">
        <v>2014</v>
      </c>
      <c r="B6807">
        <v>2024</v>
      </c>
      <c r="C6807" t="s">
        <v>2005</v>
      </c>
      <c r="D6807">
        <v>2.3214000000000001</v>
      </c>
      <c r="E6807">
        <v>2.1993999999999998</v>
      </c>
      <c r="F6807">
        <v>2.0310000000000001</v>
      </c>
      <c r="G6807">
        <v>1.8891</v>
      </c>
      <c r="H6807">
        <v>1.9536</v>
      </c>
      <c r="I6807">
        <v>1.6801999999999999</v>
      </c>
      <c r="J6807">
        <v>2.1642000000000001</v>
      </c>
      <c r="K6807">
        <v>1.8402000000000001</v>
      </c>
      <c r="L6807">
        <v>1.5264</v>
      </c>
    </row>
    <row r="6808" spans="1:12" x14ac:dyDescent="0.45">
      <c r="A6808" t="s">
        <v>2014</v>
      </c>
      <c r="B6808">
        <v>2024</v>
      </c>
      <c r="C6808" t="s">
        <v>2010</v>
      </c>
      <c r="D6808">
        <v>0.1171</v>
      </c>
      <c r="E6808">
        <v>0.1171</v>
      </c>
      <c r="F6808">
        <v>4.4200000000000003E-2</v>
      </c>
      <c r="G6808">
        <v>7.0199999999999999E-2</v>
      </c>
      <c r="H6808">
        <v>4.4200000000000003E-2</v>
      </c>
      <c r="I6808">
        <v>3.1699999999999999E-2</v>
      </c>
      <c r="J6808">
        <v>0.1171</v>
      </c>
      <c r="K6808">
        <v>4.4200000000000003E-2</v>
      </c>
      <c r="L6808">
        <v>3.1699999999999999E-2</v>
      </c>
    </row>
    <row r="6809" spans="1:12" x14ac:dyDescent="0.45">
      <c r="A6809" t="s">
        <v>2014</v>
      </c>
      <c r="B6809">
        <v>2024</v>
      </c>
      <c r="C6809" t="s">
        <v>2006</v>
      </c>
      <c r="D6809">
        <v>0.40860000000000002</v>
      </c>
      <c r="E6809">
        <v>0.40860000000000002</v>
      </c>
      <c r="F6809">
        <v>0.34670000000000001</v>
      </c>
      <c r="G6809">
        <v>0.33229999999999998</v>
      </c>
      <c r="H6809">
        <v>0.34670000000000001</v>
      </c>
      <c r="I6809">
        <v>0.28089999999999998</v>
      </c>
      <c r="J6809">
        <v>0.40860000000000002</v>
      </c>
      <c r="K6809">
        <v>0.34670000000000001</v>
      </c>
      <c r="L6809">
        <v>0.28089999999999998</v>
      </c>
    </row>
    <row r="6810" spans="1:12" x14ac:dyDescent="0.45">
      <c r="A6810" t="s">
        <v>2014</v>
      </c>
      <c r="B6810">
        <v>2024</v>
      </c>
      <c r="C6810" t="s">
        <v>2011</v>
      </c>
      <c r="D6810">
        <v>2.2499999999999999E-2</v>
      </c>
      <c r="E6810">
        <v>2.2499999999999999E-2</v>
      </c>
      <c r="F6810">
        <v>2.2499999999999999E-2</v>
      </c>
      <c r="G6810">
        <v>1.35E-2</v>
      </c>
      <c r="H6810">
        <v>2.2499999999999999E-2</v>
      </c>
      <c r="I6810">
        <v>1.35E-2</v>
      </c>
      <c r="J6810">
        <v>2.2499999999999999E-2</v>
      </c>
      <c r="K6810">
        <v>2.2499999999999999E-2</v>
      </c>
      <c r="L6810">
        <v>1.35E-2</v>
      </c>
    </row>
    <row r="6811" spans="1:12" x14ac:dyDescent="0.45">
      <c r="A6811" t="s">
        <v>2014</v>
      </c>
      <c r="B6811">
        <v>2024</v>
      </c>
      <c r="C6811" t="s">
        <v>2008</v>
      </c>
      <c r="D6811">
        <v>0.7349</v>
      </c>
      <c r="E6811">
        <v>0.61299999999999999</v>
      </c>
      <c r="F6811">
        <v>0.61170000000000002</v>
      </c>
      <c r="G6811">
        <v>0.58150000000000002</v>
      </c>
      <c r="H6811">
        <v>0.53420000000000001</v>
      </c>
      <c r="I6811">
        <v>0.49170000000000003</v>
      </c>
      <c r="J6811">
        <v>0.6179</v>
      </c>
      <c r="K6811">
        <v>0.45960000000000001</v>
      </c>
      <c r="L6811">
        <v>0.37059999999999998</v>
      </c>
    </row>
    <row r="6812" spans="1:12" x14ac:dyDescent="0.45">
      <c r="A6812" t="s">
        <v>2014</v>
      </c>
      <c r="B6812">
        <v>2024</v>
      </c>
      <c r="C6812" t="s">
        <v>2007</v>
      </c>
      <c r="D6812">
        <v>6.6199999999999995E-2</v>
      </c>
      <c r="E6812">
        <v>6.6199999999999995E-2</v>
      </c>
      <c r="F6812">
        <v>3.5299999999999998E-2</v>
      </c>
      <c r="G6812">
        <v>6.3700000000000007E-2</v>
      </c>
      <c r="H6812">
        <v>3.5299999999999998E-2</v>
      </c>
      <c r="I6812">
        <v>3.5299999999999998E-2</v>
      </c>
      <c r="J6812">
        <v>6.6199999999999995E-2</v>
      </c>
      <c r="K6812">
        <v>3.5299999999999998E-2</v>
      </c>
      <c r="L6812">
        <v>3.5299999999999998E-2</v>
      </c>
    </row>
    <row r="6813" spans="1:12" x14ac:dyDescent="0.45">
      <c r="A6813" t="s">
        <v>2015</v>
      </c>
      <c r="B6813">
        <v>2024</v>
      </c>
      <c r="C6813" t="s">
        <v>2007</v>
      </c>
      <c r="D6813">
        <v>0.92730000000000001</v>
      </c>
      <c r="E6813">
        <v>0.92730000000000001</v>
      </c>
      <c r="F6813">
        <v>0.495</v>
      </c>
      <c r="G6813">
        <v>0.8921</v>
      </c>
      <c r="H6813">
        <v>0.495</v>
      </c>
      <c r="I6813">
        <v>0.495</v>
      </c>
      <c r="J6813">
        <v>0.92730000000000001</v>
      </c>
      <c r="K6813">
        <v>0.495</v>
      </c>
      <c r="L6813">
        <v>0.495</v>
      </c>
    </row>
    <row r="6814" spans="1:12" x14ac:dyDescent="0.45">
      <c r="A6814" t="s">
        <v>2015</v>
      </c>
      <c r="B6814">
        <v>2024</v>
      </c>
      <c r="C6814" t="s">
        <v>2010</v>
      </c>
      <c r="D6814">
        <v>1.6396999999999999</v>
      </c>
      <c r="E6814">
        <v>1.6396999999999999</v>
      </c>
      <c r="F6814">
        <v>0.61909999999999998</v>
      </c>
      <c r="G6814">
        <v>0.98380000000000001</v>
      </c>
      <c r="H6814">
        <v>0.61909999999999998</v>
      </c>
      <c r="I6814">
        <v>0.44409999999999999</v>
      </c>
      <c r="J6814">
        <v>1.6396999999999999</v>
      </c>
      <c r="K6814">
        <v>0.61909999999999998</v>
      </c>
      <c r="L6814">
        <v>0.44409999999999999</v>
      </c>
    </row>
    <row r="6815" spans="1:12" x14ac:dyDescent="0.45">
      <c r="A6815" t="s">
        <v>2015</v>
      </c>
      <c r="B6815">
        <v>2024</v>
      </c>
      <c r="C6815" t="s">
        <v>2008</v>
      </c>
      <c r="D6815">
        <v>10.2944</v>
      </c>
      <c r="E6815">
        <v>8.5861000000000001</v>
      </c>
      <c r="F6815">
        <v>8.5679999999999996</v>
      </c>
      <c r="G6815">
        <v>8.1443999999999992</v>
      </c>
      <c r="H6815">
        <v>7.4828999999999999</v>
      </c>
      <c r="I6815">
        <v>6.8868</v>
      </c>
      <c r="J6815">
        <v>8.6548999999999996</v>
      </c>
      <c r="K6815">
        <v>6.4374000000000002</v>
      </c>
      <c r="L6815">
        <v>5.1913999999999998</v>
      </c>
    </row>
    <row r="6816" spans="1:12" x14ac:dyDescent="0.45">
      <c r="A6816" t="s">
        <v>2015</v>
      </c>
      <c r="B6816">
        <v>2024</v>
      </c>
      <c r="C6816" t="s">
        <v>2006</v>
      </c>
      <c r="D6816">
        <v>4.3278999999999996</v>
      </c>
      <c r="E6816">
        <v>4.3278999999999996</v>
      </c>
      <c r="F6816">
        <v>4.3278999999999996</v>
      </c>
      <c r="G6816">
        <v>3.4977</v>
      </c>
      <c r="H6816">
        <v>4.3278999999999996</v>
      </c>
      <c r="I6816">
        <v>3.0394999999999999</v>
      </c>
      <c r="J6816">
        <v>4.3278999999999996</v>
      </c>
      <c r="K6816">
        <v>4.3278999999999996</v>
      </c>
      <c r="L6816">
        <v>3.0394999999999999</v>
      </c>
    </row>
    <row r="6817" spans="1:12" x14ac:dyDescent="0.45">
      <c r="A6817" t="s">
        <v>2015</v>
      </c>
      <c r="B6817">
        <v>2024</v>
      </c>
      <c r="C6817" t="s">
        <v>2005</v>
      </c>
      <c r="D6817">
        <v>27.995200000000001</v>
      </c>
      <c r="E6817">
        <v>26.286899999999999</v>
      </c>
      <c r="F6817">
        <v>24.796299999999999</v>
      </c>
      <c r="G6817">
        <v>22.5839</v>
      </c>
      <c r="H6817">
        <v>23.711200000000002</v>
      </c>
      <c r="I6817">
        <v>19.920200000000001</v>
      </c>
      <c r="J6817">
        <v>25.9145</v>
      </c>
      <c r="K6817">
        <v>22.2441</v>
      </c>
      <c r="L6817">
        <v>17.87</v>
      </c>
    </row>
    <row r="6818" spans="1:12" x14ac:dyDescent="0.45">
      <c r="A6818" t="s">
        <v>2015</v>
      </c>
      <c r="B6818">
        <v>2024</v>
      </c>
      <c r="C6818" t="s">
        <v>2009</v>
      </c>
      <c r="D6818">
        <v>10.4908</v>
      </c>
      <c r="E6818">
        <v>10.4908</v>
      </c>
      <c r="F6818">
        <v>10.4712</v>
      </c>
      <c r="G6818">
        <v>8.8767999999999994</v>
      </c>
      <c r="H6818">
        <v>10.4712</v>
      </c>
      <c r="I6818">
        <v>8.8658000000000001</v>
      </c>
      <c r="J6818">
        <v>10.0496</v>
      </c>
      <c r="K6818">
        <v>10.0496</v>
      </c>
      <c r="L6818">
        <v>8.5109999999999992</v>
      </c>
    </row>
    <row r="6819" spans="1:12" x14ac:dyDescent="0.45">
      <c r="A6819" t="s">
        <v>2015</v>
      </c>
      <c r="B6819">
        <v>2024</v>
      </c>
      <c r="C6819" t="s">
        <v>2011</v>
      </c>
      <c r="D6819">
        <v>0.31509999999999999</v>
      </c>
      <c r="E6819">
        <v>0.31509999999999999</v>
      </c>
      <c r="F6819">
        <v>0.31509999999999999</v>
      </c>
      <c r="G6819">
        <v>0.18909999999999999</v>
      </c>
      <c r="H6819">
        <v>0.31509999999999999</v>
      </c>
      <c r="I6819">
        <v>0.18909999999999999</v>
      </c>
      <c r="J6819">
        <v>0.31509999999999999</v>
      </c>
      <c r="K6819">
        <v>0.31509999999999999</v>
      </c>
      <c r="L6819">
        <v>0.18909999999999999</v>
      </c>
    </row>
    <row r="6820" spans="1:12" x14ac:dyDescent="0.45">
      <c r="A6820" t="s">
        <v>2016</v>
      </c>
      <c r="B6820">
        <v>2024</v>
      </c>
      <c r="C6820" t="s">
        <v>2009</v>
      </c>
      <c r="D6820">
        <v>1.5531999999999999</v>
      </c>
      <c r="E6820">
        <v>1.5531999999999999</v>
      </c>
      <c r="F6820">
        <v>1.5508</v>
      </c>
      <c r="G6820">
        <v>1.3210999999999999</v>
      </c>
      <c r="H6820">
        <v>1.5508</v>
      </c>
      <c r="I6820">
        <v>1.3197000000000001</v>
      </c>
      <c r="J6820">
        <v>1.4890000000000001</v>
      </c>
      <c r="K6820">
        <v>1.4890000000000001</v>
      </c>
      <c r="L6820">
        <v>1.2674000000000001</v>
      </c>
    </row>
    <row r="6821" spans="1:12" x14ac:dyDescent="0.45">
      <c r="A6821" t="s">
        <v>2016</v>
      </c>
      <c r="B6821">
        <v>2024</v>
      </c>
      <c r="C6821" t="s">
        <v>2010</v>
      </c>
      <c r="D6821">
        <v>0.20449999999999999</v>
      </c>
      <c r="E6821">
        <v>0.20449999999999999</v>
      </c>
      <c r="F6821">
        <v>7.7200000000000005E-2</v>
      </c>
      <c r="G6821">
        <v>0.1227</v>
      </c>
      <c r="H6821">
        <v>7.7200000000000005E-2</v>
      </c>
      <c r="I6821">
        <v>5.5399999999999998E-2</v>
      </c>
      <c r="J6821">
        <v>0.20449999999999999</v>
      </c>
      <c r="K6821">
        <v>7.7200000000000005E-2</v>
      </c>
      <c r="L6821">
        <v>5.5399999999999998E-2</v>
      </c>
    </row>
    <row r="6822" spans="1:12" x14ac:dyDescent="0.45">
      <c r="A6822" t="s">
        <v>2016</v>
      </c>
      <c r="B6822">
        <v>2024</v>
      </c>
      <c r="C6822" t="s">
        <v>2007</v>
      </c>
      <c r="D6822">
        <v>0.1157</v>
      </c>
      <c r="E6822">
        <v>0.1157</v>
      </c>
      <c r="F6822">
        <v>6.1699999999999998E-2</v>
      </c>
      <c r="G6822">
        <v>0.1113</v>
      </c>
      <c r="H6822">
        <v>6.1699999999999998E-2</v>
      </c>
      <c r="I6822">
        <v>6.1699999999999998E-2</v>
      </c>
      <c r="J6822">
        <v>0.1157</v>
      </c>
      <c r="K6822">
        <v>6.1699999999999998E-2</v>
      </c>
      <c r="L6822">
        <v>6.1699999999999998E-2</v>
      </c>
    </row>
    <row r="6823" spans="1:12" x14ac:dyDescent="0.45">
      <c r="A6823" t="s">
        <v>2016</v>
      </c>
      <c r="B6823">
        <v>2024</v>
      </c>
      <c r="C6823" t="s">
        <v>2008</v>
      </c>
      <c r="D6823">
        <v>1.2839</v>
      </c>
      <c r="E6823">
        <v>1.0708</v>
      </c>
      <c r="F6823">
        <v>1.0686</v>
      </c>
      <c r="G6823">
        <v>1.0157</v>
      </c>
      <c r="H6823">
        <v>0.93320000000000003</v>
      </c>
      <c r="I6823">
        <v>0.8589</v>
      </c>
      <c r="J6823">
        <v>1.0793999999999999</v>
      </c>
      <c r="K6823">
        <v>0.80279999999999996</v>
      </c>
      <c r="L6823">
        <v>0.64739999999999998</v>
      </c>
    </row>
    <row r="6824" spans="1:12" x14ac:dyDescent="0.45">
      <c r="A6824" t="s">
        <v>2016</v>
      </c>
      <c r="B6824">
        <v>2024</v>
      </c>
      <c r="C6824" t="s">
        <v>2006</v>
      </c>
      <c r="D6824">
        <v>0.62580000000000002</v>
      </c>
      <c r="E6824">
        <v>0.62580000000000002</v>
      </c>
      <c r="F6824">
        <v>0.53739999999999999</v>
      </c>
      <c r="G6824">
        <v>0.50749999999999995</v>
      </c>
      <c r="H6824">
        <v>0.53739999999999999</v>
      </c>
      <c r="I6824">
        <v>0.43430000000000002</v>
      </c>
      <c r="J6824">
        <v>0.62580000000000002</v>
      </c>
      <c r="K6824">
        <v>0.53739999999999999</v>
      </c>
      <c r="L6824">
        <v>0.43430000000000002</v>
      </c>
    </row>
    <row r="6825" spans="1:12" x14ac:dyDescent="0.45">
      <c r="A6825" t="s">
        <v>2016</v>
      </c>
      <c r="B6825">
        <v>2024</v>
      </c>
      <c r="C6825" t="s">
        <v>2005</v>
      </c>
      <c r="D6825">
        <v>3.8224</v>
      </c>
      <c r="E6825">
        <v>3.6093000000000002</v>
      </c>
      <c r="F6825">
        <v>3.335</v>
      </c>
      <c r="G6825">
        <v>3.1019000000000001</v>
      </c>
      <c r="H6825">
        <v>3.1997</v>
      </c>
      <c r="I6825">
        <v>2.7536</v>
      </c>
      <c r="J6825">
        <v>3.5535999999999999</v>
      </c>
      <c r="K6825">
        <v>3.0074999999999998</v>
      </c>
      <c r="L6825">
        <v>2.4897999999999998</v>
      </c>
    </row>
    <row r="6826" spans="1:12" x14ac:dyDescent="0.45">
      <c r="A6826" t="s">
        <v>2016</v>
      </c>
      <c r="B6826">
        <v>2024</v>
      </c>
      <c r="C6826" t="s">
        <v>2011</v>
      </c>
      <c r="D6826">
        <v>3.9300000000000002E-2</v>
      </c>
      <c r="E6826">
        <v>3.9300000000000002E-2</v>
      </c>
      <c r="F6826">
        <v>3.9300000000000002E-2</v>
      </c>
      <c r="G6826">
        <v>2.3599999999999999E-2</v>
      </c>
      <c r="H6826">
        <v>3.9300000000000002E-2</v>
      </c>
      <c r="I6826">
        <v>2.3599999999999999E-2</v>
      </c>
      <c r="J6826">
        <v>3.9300000000000002E-2</v>
      </c>
      <c r="K6826">
        <v>3.9300000000000002E-2</v>
      </c>
      <c r="L6826">
        <v>2.3599999999999999E-2</v>
      </c>
    </row>
    <row r="6827" spans="1:12" x14ac:dyDescent="0.45">
      <c r="A6827" t="s">
        <v>2017</v>
      </c>
      <c r="B6827">
        <v>2024</v>
      </c>
      <c r="C6827" t="s">
        <v>2008</v>
      </c>
      <c r="D6827">
        <v>0.86570000000000003</v>
      </c>
      <c r="E6827">
        <v>0.72199999999999998</v>
      </c>
      <c r="F6827">
        <v>0.72050000000000003</v>
      </c>
      <c r="G6827">
        <v>0.68489999999999995</v>
      </c>
      <c r="H6827">
        <v>0.62929999999999997</v>
      </c>
      <c r="I6827">
        <v>0.57909999999999995</v>
      </c>
      <c r="J6827">
        <v>0.7278</v>
      </c>
      <c r="K6827">
        <v>0.5413</v>
      </c>
      <c r="L6827">
        <v>0.43659999999999999</v>
      </c>
    </row>
    <row r="6828" spans="1:12" x14ac:dyDescent="0.45">
      <c r="A6828" t="s">
        <v>2017</v>
      </c>
      <c r="B6828">
        <v>2024</v>
      </c>
      <c r="C6828" t="s">
        <v>2011</v>
      </c>
      <c r="D6828">
        <v>2.6499999999999999E-2</v>
      </c>
      <c r="E6828">
        <v>2.6499999999999999E-2</v>
      </c>
      <c r="F6828">
        <v>2.6499999999999999E-2</v>
      </c>
      <c r="G6828">
        <v>1.5900000000000001E-2</v>
      </c>
      <c r="H6828">
        <v>2.6499999999999999E-2</v>
      </c>
      <c r="I6828">
        <v>1.5900000000000001E-2</v>
      </c>
      <c r="J6828">
        <v>2.6499999999999999E-2</v>
      </c>
      <c r="K6828">
        <v>2.6499999999999999E-2</v>
      </c>
      <c r="L6828">
        <v>1.5900000000000001E-2</v>
      </c>
    </row>
    <row r="6829" spans="1:12" x14ac:dyDescent="0.45">
      <c r="A6829" t="s">
        <v>2017</v>
      </c>
      <c r="B6829">
        <v>2024</v>
      </c>
      <c r="C6829" t="s">
        <v>2006</v>
      </c>
      <c r="D6829">
        <v>0.41139999999999999</v>
      </c>
      <c r="E6829">
        <v>0.41139999999999999</v>
      </c>
      <c r="F6829">
        <v>0.35420000000000001</v>
      </c>
      <c r="G6829">
        <v>0.33339999999999997</v>
      </c>
      <c r="H6829">
        <v>0.35420000000000001</v>
      </c>
      <c r="I6829">
        <v>0.28599999999999998</v>
      </c>
      <c r="J6829">
        <v>0.41139999999999999</v>
      </c>
      <c r="K6829">
        <v>0.35420000000000001</v>
      </c>
      <c r="L6829">
        <v>0.28599999999999998</v>
      </c>
    </row>
    <row r="6830" spans="1:12" x14ac:dyDescent="0.45">
      <c r="A6830" t="s">
        <v>2017</v>
      </c>
      <c r="B6830">
        <v>2024</v>
      </c>
      <c r="C6830" t="s">
        <v>2010</v>
      </c>
      <c r="D6830">
        <v>0.13789999999999999</v>
      </c>
      <c r="E6830">
        <v>0.13789999999999999</v>
      </c>
      <c r="F6830">
        <v>5.21E-2</v>
      </c>
      <c r="G6830">
        <v>8.2699999999999996E-2</v>
      </c>
      <c r="H6830">
        <v>5.21E-2</v>
      </c>
      <c r="I6830">
        <v>3.73E-2</v>
      </c>
      <c r="J6830">
        <v>0.13789999999999999</v>
      </c>
      <c r="K6830">
        <v>5.21E-2</v>
      </c>
      <c r="L6830">
        <v>3.73E-2</v>
      </c>
    </row>
    <row r="6831" spans="1:12" x14ac:dyDescent="0.45">
      <c r="A6831" t="s">
        <v>2017</v>
      </c>
      <c r="B6831">
        <v>2024</v>
      </c>
      <c r="C6831" t="s">
        <v>2007</v>
      </c>
      <c r="D6831">
        <v>7.8E-2</v>
      </c>
      <c r="E6831">
        <v>7.8E-2</v>
      </c>
      <c r="F6831">
        <v>4.1599999999999998E-2</v>
      </c>
      <c r="G6831">
        <v>7.4999999999999997E-2</v>
      </c>
      <c r="H6831">
        <v>4.1599999999999998E-2</v>
      </c>
      <c r="I6831">
        <v>4.1599999999999998E-2</v>
      </c>
      <c r="J6831">
        <v>7.8E-2</v>
      </c>
      <c r="K6831">
        <v>4.1599999999999998E-2</v>
      </c>
      <c r="L6831">
        <v>4.1599999999999998E-2</v>
      </c>
    </row>
    <row r="6832" spans="1:12" x14ac:dyDescent="0.45">
      <c r="A6832" t="s">
        <v>2017</v>
      </c>
      <c r="B6832">
        <v>2024</v>
      </c>
      <c r="C6832" t="s">
        <v>2005</v>
      </c>
      <c r="D6832">
        <v>2.3999000000000001</v>
      </c>
      <c r="E6832">
        <v>2.2562000000000002</v>
      </c>
      <c r="F6832">
        <v>2.0737000000000001</v>
      </c>
      <c r="G6832">
        <v>1.9432</v>
      </c>
      <c r="H6832">
        <v>1.9823999999999999</v>
      </c>
      <c r="I6832">
        <v>1.7102999999999999</v>
      </c>
      <c r="J6832">
        <v>2.2271999999999998</v>
      </c>
      <c r="K6832">
        <v>1.8613999999999999</v>
      </c>
      <c r="L6832">
        <v>1.5398000000000001</v>
      </c>
    </row>
    <row r="6833" spans="1:12" x14ac:dyDescent="0.45">
      <c r="A6833" t="s">
        <v>2017</v>
      </c>
      <c r="B6833">
        <v>2024</v>
      </c>
      <c r="C6833" t="s">
        <v>2009</v>
      </c>
      <c r="D6833">
        <v>0.88049999999999995</v>
      </c>
      <c r="E6833">
        <v>0.88049999999999995</v>
      </c>
      <c r="F6833">
        <v>0.87880000000000003</v>
      </c>
      <c r="G6833">
        <v>0.75119999999999998</v>
      </c>
      <c r="H6833">
        <v>0.87880000000000003</v>
      </c>
      <c r="I6833">
        <v>0.75029999999999997</v>
      </c>
      <c r="J6833">
        <v>0.84570000000000001</v>
      </c>
      <c r="K6833">
        <v>0.84570000000000001</v>
      </c>
      <c r="L6833">
        <v>0.72230000000000005</v>
      </c>
    </row>
    <row r="6834" spans="1:12" x14ac:dyDescent="0.45">
      <c r="A6834" t="s">
        <v>2018</v>
      </c>
      <c r="B6834">
        <v>2024</v>
      </c>
      <c r="C6834" t="s">
        <v>2009</v>
      </c>
      <c r="D6834">
        <v>0.30780000000000002</v>
      </c>
      <c r="E6834">
        <v>0.30780000000000002</v>
      </c>
      <c r="F6834">
        <v>0.30730000000000002</v>
      </c>
      <c r="G6834">
        <v>0.26219999999999999</v>
      </c>
      <c r="H6834">
        <v>0.30730000000000002</v>
      </c>
      <c r="I6834">
        <v>0.26190000000000002</v>
      </c>
      <c r="J6834">
        <v>0.29509999999999997</v>
      </c>
      <c r="K6834">
        <v>0.29509999999999997</v>
      </c>
      <c r="L6834">
        <v>0.2515</v>
      </c>
    </row>
    <row r="6835" spans="1:12" x14ac:dyDescent="0.45">
      <c r="A6835" t="s">
        <v>2018</v>
      </c>
      <c r="B6835">
        <v>2024</v>
      </c>
      <c r="C6835" t="s">
        <v>2011</v>
      </c>
      <c r="D6835">
        <v>7.1000000000000004E-3</v>
      </c>
      <c r="E6835">
        <v>7.1000000000000004E-3</v>
      </c>
      <c r="F6835">
        <v>7.1000000000000004E-3</v>
      </c>
      <c r="G6835">
        <v>4.1999999999999997E-3</v>
      </c>
      <c r="H6835">
        <v>7.1000000000000004E-3</v>
      </c>
      <c r="I6835">
        <v>4.1999999999999997E-3</v>
      </c>
      <c r="J6835">
        <v>7.1000000000000004E-3</v>
      </c>
      <c r="K6835">
        <v>7.1000000000000004E-3</v>
      </c>
      <c r="L6835">
        <v>4.1999999999999997E-3</v>
      </c>
    </row>
    <row r="6836" spans="1:12" x14ac:dyDescent="0.45">
      <c r="A6836" t="s">
        <v>2018</v>
      </c>
      <c r="B6836">
        <v>2024</v>
      </c>
      <c r="C6836" t="s">
        <v>2010</v>
      </c>
      <c r="D6836">
        <v>3.6799999999999999E-2</v>
      </c>
      <c r="E6836">
        <v>3.6799999999999999E-2</v>
      </c>
      <c r="F6836">
        <v>1.3899999999999999E-2</v>
      </c>
      <c r="G6836">
        <v>2.2100000000000002E-2</v>
      </c>
      <c r="H6836">
        <v>1.3899999999999999E-2</v>
      </c>
      <c r="I6836">
        <v>0.01</v>
      </c>
      <c r="J6836">
        <v>3.6799999999999999E-2</v>
      </c>
      <c r="K6836">
        <v>1.3899999999999999E-2</v>
      </c>
      <c r="L6836">
        <v>0.01</v>
      </c>
    </row>
    <row r="6837" spans="1:12" x14ac:dyDescent="0.45">
      <c r="A6837" t="s">
        <v>2018</v>
      </c>
      <c r="B6837">
        <v>2024</v>
      </c>
      <c r="C6837" t="s">
        <v>2005</v>
      </c>
      <c r="D6837">
        <v>0.72270000000000001</v>
      </c>
      <c r="E6837">
        <v>0.68430000000000002</v>
      </c>
      <c r="F6837">
        <v>0.63349999999999995</v>
      </c>
      <c r="G6837">
        <v>0.58809999999999996</v>
      </c>
      <c r="H6837">
        <v>0.60909999999999997</v>
      </c>
      <c r="I6837">
        <v>0.5242</v>
      </c>
      <c r="J6837">
        <v>0.67320000000000002</v>
      </c>
      <c r="K6837">
        <v>0.57340000000000002</v>
      </c>
      <c r="L6837">
        <v>0.47570000000000001</v>
      </c>
    </row>
    <row r="6838" spans="1:12" x14ac:dyDescent="0.45">
      <c r="A6838" t="s">
        <v>2018</v>
      </c>
      <c r="B6838">
        <v>2024</v>
      </c>
      <c r="C6838" t="s">
        <v>2008</v>
      </c>
      <c r="D6838">
        <v>0.23130000000000001</v>
      </c>
      <c r="E6838">
        <v>0.19289999999999999</v>
      </c>
      <c r="F6838">
        <v>0.1925</v>
      </c>
      <c r="G6838">
        <v>0.183</v>
      </c>
      <c r="H6838">
        <v>0.1681</v>
      </c>
      <c r="I6838">
        <v>0.1547</v>
      </c>
      <c r="J6838">
        <v>0.19439999999999999</v>
      </c>
      <c r="K6838">
        <v>0.14460000000000001</v>
      </c>
      <c r="L6838">
        <v>0.1166</v>
      </c>
    </row>
    <row r="6839" spans="1:12" x14ac:dyDescent="0.45">
      <c r="A6839" t="s">
        <v>2018</v>
      </c>
      <c r="B6839">
        <v>2024</v>
      </c>
      <c r="C6839" t="s">
        <v>2007</v>
      </c>
      <c r="D6839">
        <v>2.0799999999999999E-2</v>
      </c>
      <c r="E6839">
        <v>2.0799999999999999E-2</v>
      </c>
      <c r="F6839">
        <v>1.11E-2</v>
      </c>
      <c r="G6839">
        <v>0.02</v>
      </c>
      <c r="H6839">
        <v>1.11E-2</v>
      </c>
      <c r="I6839">
        <v>1.11E-2</v>
      </c>
      <c r="J6839">
        <v>2.0799999999999999E-2</v>
      </c>
      <c r="K6839">
        <v>1.11E-2</v>
      </c>
      <c r="L6839">
        <v>1.11E-2</v>
      </c>
    </row>
    <row r="6840" spans="1:12" x14ac:dyDescent="0.45">
      <c r="A6840" t="s">
        <v>2018</v>
      </c>
      <c r="B6840">
        <v>2024</v>
      </c>
      <c r="C6840" t="s">
        <v>2006</v>
      </c>
      <c r="D6840">
        <v>0.11890000000000001</v>
      </c>
      <c r="E6840">
        <v>0.11890000000000001</v>
      </c>
      <c r="F6840">
        <v>0.1016</v>
      </c>
      <c r="G6840">
        <v>9.6500000000000002E-2</v>
      </c>
      <c r="H6840">
        <v>0.1016</v>
      </c>
      <c r="I6840">
        <v>8.2199999999999995E-2</v>
      </c>
      <c r="J6840">
        <v>0.11890000000000001</v>
      </c>
      <c r="K6840">
        <v>0.1016</v>
      </c>
      <c r="L6840">
        <v>8.2199999999999995E-2</v>
      </c>
    </row>
    <row r="6841" spans="1:12" x14ac:dyDescent="0.45">
      <c r="A6841" t="s">
        <v>2019</v>
      </c>
      <c r="B6841">
        <v>2024</v>
      </c>
      <c r="C6841" t="s">
        <v>2011</v>
      </c>
      <c r="D6841">
        <v>0.18229999999999999</v>
      </c>
      <c r="E6841">
        <v>0.18229999999999999</v>
      </c>
      <c r="F6841">
        <v>0.18229999999999999</v>
      </c>
      <c r="G6841">
        <v>0.1094</v>
      </c>
      <c r="H6841">
        <v>0.18229999999999999</v>
      </c>
      <c r="I6841">
        <v>0.1094</v>
      </c>
      <c r="J6841">
        <v>0.18229999999999999</v>
      </c>
      <c r="K6841">
        <v>0.18229999999999999</v>
      </c>
      <c r="L6841">
        <v>0.1094</v>
      </c>
    </row>
    <row r="6842" spans="1:12" x14ac:dyDescent="0.45">
      <c r="A6842" t="s">
        <v>2019</v>
      </c>
      <c r="B6842">
        <v>2024</v>
      </c>
      <c r="C6842" t="s">
        <v>2008</v>
      </c>
      <c r="D6842">
        <v>5.9547999999999996</v>
      </c>
      <c r="E6842">
        <v>4.9667000000000003</v>
      </c>
      <c r="F6842">
        <v>4.9561999999999999</v>
      </c>
      <c r="G6842">
        <v>4.7111999999999998</v>
      </c>
      <c r="H6842">
        <v>4.3285</v>
      </c>
      <c r="I6842">
        <v>3.9836999999999998</v>
      </c>
      <c r="J6842">
        <v>5.0064000000000002</v>
      </c>
      <c r="K6842">
        <v>3.7237</v>
      </c>
      <c r="L6842">
        <v>3.0030000000000001</v>
      </c>
    </row>
    <row r="6843" spans="1:12" x14ac:dyDescent="0.45">
      <c r="A6843" t="s">
        <v>2019</v>
      </c>
      <c r="B6843">
        <v>2024</v>
      </c>
      <c r="C6843" t="s">
        <v>2006</v>
      </c>
      <c r="D6843">
        <v>2.7145000000000001</v>
      </c>
      <c r="E6843">
        <v>2.7145000000000001</v>
      </c>
      <c r="F6843">
        <v>2.3471000000000002</v>
      </c>
      <c r="G6843">
        <v>2.1981999999999999</v>
      </c>
      <c r="H6843">
        <v>2.3471000000000002</v>
      </c>
      <c r="I6843">
        <v>1.8935999999999999</v>
      </c>
      <c r="J6843">
        <v>2.7145000000000001</v>
      </c>
      <c r="K6843">
        <v>2.3471000000000002</v>
      </c>
      <c r="L6843">
        <v>1.8935999999999999</v>
      </c>
    </row>
    <row r="6844" spans="1:12" x14ac:dyDescent="0.45">
      <c r="A6844" t="s">
        <v>2019</v>
      </c>
      <c r="B6844">
        <v>2024</v>
      </c>
      <c r="C6844" t="s">
        <v>2010</v>
      </c>
      <c r="D6844">
        <v>0.94850000000000001</v>
      </c>
      <c r="E6844">
        <v>0.94850000000000001</v>
      </c>
      <c r="F6844">
        <v>0.35809999999999997</v>
      </c>
      <c r="G6844">
        <v>0.56910000000000005</v>
      </c>
      <c r="H6844">
        <v>0.35809999999999997</v>
      </c>
      <c r="I6844">
        <v>0.25690000000000002</v>
      </c>
      <c r="J6844">
        <v>0.94850000000000001</v>
      </c>
      <c r="K6844">
        <v>0.35809999999999997</v>
      </c>
      <c r="L6844">
        <v>0.25690000000000002</v>
      </c>
    </row>
    <row r="6845" spans="1:12" x14ac:dyDescent="0.45">
      <c r="A6845" t="s">
        <v>2019</v>
      </c>
      <c r="B6845">
        <v>2024</v>
      </c>
      <c r="C6845" t="s">
        <v>2005</v>
      </c>
      <c r="D6845">
        <v>17.9069</v>
      </c>
      <c r="E6845">
        <v>16.918800000000001</v>
      </c>
      <c r="F6845">
        <v>15.6891</v>
      </c>
      <c r="G6845">
        <v>14.545199999999999</v>
      </c>
      <c r="H6845">
        <v>15.061400000000001</v>
      </c>
      <c r="I6845">
        <v>12.9648</v>
      </c>
      <c r="J6845">
        <v>16.645099999999999</v>
      </c>
      <c r="K6845">
        <v>14.154500000000001</v>
      </c>
      <c r="L6845">
        <v>11.728300000000001</v>
      </c>
    </row>
    <row r="6846" spans="1:12" x14ac:dyDescent="0.45">
      <c r="A6846" t="s">
        <v>2019</v>
      </c>
      <c r="B6846">
        <v>2024</v>
      </c>
      <c r="C6846" t="s">
        <v>2007</v>
      </c>
      <c r="D6846">
        <v>0.53639999999999999</v>
      </c>
      <c r="E6846">
        <v>0.53639999999999999</v>
      </c>
      <c r="F6846">
        <v>0.2863</v>
      </c>
      <c r="G6846">
        <v>0.51600000000000001</v>
      </c>
      <c r="H6846">
        <v>0.2863</v>
      </c>
      <c r="I6846">
        <v>0.2863</v>
      </c>
      <c r="J6846">
        <v>0.53639999999999999</v>
      </c>
      <c r="K6846">
        <v>0.2863</v>
      </c>
      <c r="L6846">
        <v>0.2863</v>
      </c>
    </row>
    <row r="6847" spans="1:12" x14ac:dyDescent="0.45">
      <c r="A6847" t="s">
        <v>2019</v>
      </c>
      <c r="B6847">
        <v>2024</v>
      </c>
      <c r="C6847" t="s">
        <v>2009</v>
      </c>
      <c r="D6847">
        <v>7.5704000000000002</v>
      </c>
      <c r="E6847">
        <v>7.5704000000000002</v>
      </c>
      <c r="F6847">
        <v>7.5590999999999999</v>
      </c>
      <c r="G6847">
        <v>6.4413999999999998</v>
      </c>
      <c r="H6847">
        <v>7.5590999999999999</v>
      </c>
      <c r="I6847">
        <v>6.4349999999999996</v>
      </c>
      <c r="J6847">
        <v>7.2569999999999997</v>
      </c>
      <c r="K6847">
        <v>7.2569999999999997</v>
      </c>
      <c r="L6847">
        <v>6.1791</v>
      </c>
    </row>
    <row r="6848" spans="1:12" x14ac:dyDescent="0.45">
      <c r="A6848" t="s">
        <v>2020</v>
      </c>
      <c r="B6848">
        <v>2024</v>
      </c>
      <c r="C6848" t="s">
        <v>2006</v>
      </c>
      <c r="D6848">
        <v>1.3911</v>
      </c>
      <c r="E6848">
        <v>1.3911</v>
      </c>
      <c r="F6848">
        <v>1.1863999999999999</v>
      </c>
      <c r="G6848">
        <v>1.1298999999999999</v>
      </c>
      <c r="H6848">
        <v>1.1863999999999999</v>
      </c>
      <c r="I6848">
        <v>0.96030000000000004</v>
      </c>
      <c r="J6848">
        <v>1.3911</v>
      </c>
      <c r="K6848">
        <v>1.1863999999999999</v>
      </c>
      <c r="L6848">
        <v>0.96030000000000004</v>
      </c>
    </row>
    <row r="6849" spans="1:12" x14ac:dyDescent="0.45">
      <c r="A6849" t="s">
        <v>2020</v>
      </c>
      <c r="B6849">
        <v>2024</v>
      </c>
      <c r="C6849" t="s">
        <v>2009</v>
      </c>
      <c r="D6849">
        <v>3.2867999999999999</v>
      </c>
      <c r="E6849">
        <v>3.2867999999999999</v>
      </c>
      <c r="F6849">
        <v>3.2818000000000001</v>
      </c>
      <c r="G6849">
        <v>2.7947000000000002</v>
      </c>
      <c r="H6849">
        <v>3.2818000000000001</v>
      </c>
      <c r="I6849">
        <v>2.7917999999999998</v>
      </c>
      <c r="J6849">
        <v>3.1503999999999999</v>
      </c>
      <c r="K6849">
        <v>3.1503999999999999</v>
      </c>
      <c r="L6849">
        <v>2.6806999999999999</v>
      </c>
    </row>
    <row r="6850" spans="1:12" x14ac:dyDescent="0.45">
      <c r="A6850" t="s">
        <v>2020</v>
      </c>
      <c r="B6850">
        <v>2024</v>
      </c>
      <c r="C6850" t="s">
        <v>2008</v>
      </c>
      <c r="D6850">
        <v>2.6558000000000002</v>
      </c>
      <c r="E6850">
        <v>2.2151000000000001</v>
      </c>
      <c r="F6850">
        <v>2.2105000000000001</v>
      </c>
      <c r="G6850">
        <v>2.1012</v>
      </c>
      <c r="H6850">
        <v>1.9305000000000001</v>
      </c>
      <c r="I6850">
        <v>1.7766999999999999</v>
      </c>
      <c r="J6850">
        <v>2.2328999999999999</v>
      </c>
      <c r="K6850">
        <v>1.6608000000000001</v>
      </c>
      <c r="L6850">
        <v>1.3392999999999999</v>
      </c>
    </row>
    <row r="6851" spans="1:12" x14ac:dyDescent="0.45">
      <c r="A6851" t="s">
        <v>2020</v>
      </c>
      <c r="B6851">
        <v>2024</v>
      </c>
      <c r="C6851" t="s">
        <v>2005</v>
      </c>
      <c r="D6851">
        <v>8.0772999999999993</v>
      </c>
      <c r="E6851">
        <v>7.6365999999999996</v>
      </c>
      <c r="F6851">
        <v>7.0473999999999997</v>
      </c>
      <c r="G6851">
        <v>6.5585000000000004</v>
      </c>
      <c r="H6851">
        <v>6.7674000000000003</v>
      </c>
      <c r="I6851">
        <v>5.8198999999999996</v>
      </c>
      <c r="J6851">
        <v>7.5179</v>
      </c>
      <c r="K6851">
        <v>6.3663999999999996</v>
      </c>
      <c r="L6851">
        <v>5.2713000000000001</v>
      </c>
    </row>
    <row r="6852" spans="1:12" x14ac:dyDescent="0.45">
      <c r="A6852" t="s">
        <v>2020</v>
      </c>
      <c r="B6852">
        <v>2024</v>
      </c>
      <c r="C6852" t="s">
        <v>2007</v>
      </c>
      <c r="D6852">
        <v>0.2392</v>
      </c>
      <c r="E6852">
        <v>0.2392</v>
      </c>
      <c r="F6852">
        <v>0.12770000000000001</v>
      </c>
      <c r="G6852">
        <v>0.23019999999999999</v>
      </c>
      <c r="H6852">
        <v>0.12770000000000001</v>
      </c>
      <c r="I6852">
        <v>0.12770000000000001</v>
      </c>
      <c r="J6852">
        <v>0.2392</v>
      </c>
      <c r="K6852">
        <v>0.12770000000000001</v>
      </c>
      <c r="L6852">
        <v>0.12770000000000001</v>
      </c>
    </row>
    <row r="6853" spans="1:12" x14ac:dyDescent="0.45">
      <c r="A6853" t="s">
        <v>2020</v>
      </c>
      <c r="B6853">
        <v>2024</v>
      </c>
      <c r="C6853" t="s">
        <v>2010</v>
      </c>
      <c r="D6853">
        <v>0.42299999999999999</v>
      </c>
      <c r="E6853">
        <v>0.42299999999999999</v>
      </c>
      <c r="F6853">
        <v>0.15970000000000001</v>
      </c>
      <c r="G6853">
        <v>0.25380000000000003</v>
      </c>
      <c r="H6853">
        <v>0.15970000000000001</v>
      </c>
      <c r="I6853">
        <v>0.11459999999999999</v>
      </c>
      <c r="J6853">
        <v>0.42299999999999999</v>
      </c>
      <c r="K6853">
        <v>0.15970000000000001</v>
      </c>
      <c r="L6853">
        <v>0.11459999999999999</v>
      </c>
    </row>
    <row r="6854" spans="1:12" x14ac:dyDescent="0.45">
      <c r="A6854" t="s">
        <v>2020</v>
      </c>
      <c r="B6854">
        <v>2024</v>
      </c>
      <c r="C6854" t="s">
        <v>2011</v>
      </c>
      <c r="D6854">
        <v>8.1299999999999997E-2</v>
      </c>
      <c r="E6854">
        <v>8.1299999999999997E-2</v>
      </c>
      <c r="F6854">
        <v>8.1299999999999997E-2</v>
      </c>
      <c r="G6854">
        <v>4.8800000000000003E-2</v>
      </c>
      <c r="H6854">
        <v>8.1299999999999997E-2</v>
      </c>
      <c r="I6854">
        <v>4.8800000000000003E-2</v>
      </c>
      <c r="J6854">
        <v>8.1299999999999997E-2</v>
      </c>
      <c r="K6854">
        <v>8.1299999999999997E-2</v>
      </c>
      <c r="L6854">
        <v>4.8800000000000003E-2</v>
      </c>
    </row>
    <row r="6855" spans="1:12" x14ac:dyDescent="0.45">
      <c r="A6855" t="s">
        <v>2021</v>
      </c>
      <c r="B6855">
        <v>2024</v>
      </c>
      <c r="C6855" t="s">
        <v>2006</v>
      </c>
      <c r="D6855">
        <v>0.1469</v>
      </c>
      <c r="E6855">
        <v>0.1469</v>
      </c>
      <c r="F6855">
        <v>0.12759999999999999</v>
      </c>
      <c r="G6855">
        <v>0.1188</v>
      </c>
      <c r="H6855">
        <v>0.12759999999999999</v>
      </c>
      <c r="I6855">
        <v>0.1028</v>
      </c>
      <c r="J6855">
        <v>0.1469</v>
      </c>
      <c r="K6855">
        <v>0.12759999999999999</v>
      </c>
      <c r="L6855">
        <v>0.1028</v>
      </c>
    </row>
    <row r="6856" spans="1:12" x14ac:dyDescent="0.45">
      <c r="A6856" t="s">
        <v>2021</v>
      </c>
      <c r="B6856">
        <v>2024</v>
      </c>
      <c r="C6856" t="s">
        <v>2011</v>
      </c>
      <c r="D6856">
        <v>1.03E-2</v>
      </c>
      <c r="E6856">
        <v>1.03E-2</v>
      </c>
      <c r="F6856">
        <v>1.03E-2</v>
      </c>
      <c r="G6856">
        <v>6.1999999999999998E-3</v>
      </c>
      <c r="H6856">
        <v>1.03E-2</v>
      </c>
      <c r="I6856">
        <v>6.1999999999999998E-3</v>
      </c>
      <c r="J6856">
        <v>1.03E-2</v>
      </c>
      <c r="K6856">
        <v>1.03E-2</v>
      </c>
      <c r="L6856">
        <v>6.1999999999999998E-3</v>
      </c>
    </row>
    <row r="6857" spans="1:12" x14ac:dyDescent="0.45">
      <c r="A6857" t="s">
        <v>2021</v>
      </c>
      <c r="B6857">
        <v>2024</v>
      </c>
      <c r="C6857" t="s">
        <v>2009</v>
      </c>
      <c r="D6857">
        <v>0.36759999999999998</v>
      </c>
      <c r="E6857">
        <v>0.36759999999999998</v>
      </c>
      <c r="F6857">
        <v>0.36699999999999999</v>
      </c>
      <c r="G6857">
        <v>0.31180000000000002</v>
      </c>
      <c r="H6857">
        <v>0.36699999999999999</v>
      </c>
      <c r="I6857">
        <v>0.31140000000000001</v>
      </c>
      <c r="J6857">
        <v>0.3523</v>
      </c>
      <c r="K6857">
        <v>0.3523</v>
      </c>
      <c r="L6857">
        <v>0.29899999999999999</v>
      </c>
    </row>
    <row r="6858" spans="1:12" x14ac:dyDescent="0.45">
      <c r="A6858" t="s">
        <v>2021</v>
      </c>
      <c r="B6858">
        <v>2024</v>
      </c>
      <c r="C6858" t="s">
        <v>2008</v>
      </c>
      <c r="D6858">
        <v>0.3362</v>
      </c>
      <c r="E6858">
        <v>0.28039999999999998</v>
      </c>
      <c r="F6858">
        <v>0.27979999999999999</v>
      </c>
      <c r="G6858">
        <v>0.26600000000000001</v>
      </c>
      <c r="H6858">
        <v>0.24440000000000001</v>
      </c>
      <c r="I6858">
        <v>0.22489999999999999</v>
      </c>
      <c r="J6858">
        <v>0.28270000000000001</v>
      </c>
      <c r="K6858">
        <v>0.2102</v>
      </c>
      <c r="L6858">
        <v>0.16950000000000001</v>
      </c>
    </row>
    <row r="6859" spans="1:12" x14ac:dyDescent="0.45">
      <c r="A6859" t="s">
        <v>2021</v>
      </c>
      <c r="B6859">
        <v>2024</v>
      </c>
      <c r="C6859" t="s">
        <v>2005</v>
      </c>
      <c r="D6859">
        <v>0.94489999999999996</v>
      </c>
      <c r="E6859">
        <v>0.8891</v>
      </c>
      <c r="F6859">
        <v>0.82110000000000005</v>
      </c>
      <c r="G6859">
        <v>0.76400000000000001</v>
      </c>
      <c r="H6859">
        <v>0.78559999999999997</v>
      </c>
      <c r="I6859">
        <v>0.67600000000000005</v>
      </c>
      <c r="J6859">
        <v>0.876</v>
      </c>
      <c r="K6859">
        <v>0.73680000000000001</v>
      </c>
      <c r="L6859">
        <v>0.60819999999999996</v>
      </c>
    </row>
    <row r="6860" spans="1:12" x14ac:dyDescent="0.45">
      <c r="A6860" t="s">
        <v>2021</v>
      </c>
      <c r="B6860">
        <v>2024</v>
      </c>
      <c r="C6860" t="s">
        <v>2010</v>
      </c>
      <c r="D6860">
        <v>5.3600000000000002E-2</v>
      </c>
      <c r="E6860">
        <v>5.3600000000000002E-2</v>
      </c>
      <c r="F6860">
        <v>2.0199999999999999E-2</v>
      </c>
      <c r="G6860">
        <v>3.2099999999999997E-2</v>
      </c>
      <c r="H6860">
        <v>2.0199999999999999E-2</v>
      </c>
      <c r="I6860">
        <v>1.4500000000000001E-2</v>
      </c>
      <c r="J6860">
        <v>5.3600000000000002E-2</v>
      </c>
      <c r="K6860">
        <v>2.0199999999999999E-2</v>
      </c>
      <c r="L6860">
        <v>1.4500000000000001E-2</v>
      </c>
    </row>
    <row r="6861" spans="1:12" x14ac:dyDescent="0.45">
      <c r="A6861" t="s">
        <v>2021</v>
      </c>
      <c r="B6861">
        <v>2024</v>
      </c>
      <c r="C6861" t="s">
        <v>2007</v>
      </c>
      <c r="D6861">
        <v>3.0300000000000001E-2</v>
      </c>
      <c r="E6861">
        <v>3.0300000000000001E-2</v>
      </c>
      <c r="F6861">
        <v>1.6199999999999999E-2</v>
      </c>
      <c r="G6861">
        <v>2.9100000000000001E-2</v>
      </c>
      <c r="H6861">
        <v>1.6199999999999999E-2</v>
      </c>
      <c r="I6861">
        <v>1.6199999999999999E-2</v>
      </c>
      <c r="J6861">
        <v>3.0300000000000001E-2</v>
      </c>
      <c r="K6861">
        <v>1.6199999999999999E-2</v>
      </c>
      <c r="L6861">
        <v>1.6199999999999999E-2</v>
      </c>
    </row>
    <row r="6862" spans="1:12" x14ac:dyDescent="0.45">
      <c r="A6862" t="s">
        <v>2022</v>
      </c>
      <c r="B6862">
        <v>2024</v>
      </c>
      <c r="C6862" t="s">
        <v>2006</v>
      </c>
      <c r="D6862">
        <v>0.20710000000000001</v>
      </c>
      <c r="E6862">
        <v>0.20710000000000001</v>
      </c>
      <c r="F6862">
        <v>0.17799999999999999</v>
      </c>
      <c r="G6862">
        <v>0.16789999999999999</v>
      </c>
      <c r="H6862">
        <v>0.17799999999999999</v>
      </c>
      <c r="I6862">
        <v>0.14380000000000001</v>
      </c>
      <c r="J6862">
        <v>0.20710000000000001</v>
      </c>
      <c r="K6862">
        <v>0.17799999999999999</v>
      </c>
      <c r="L6862">
        <v>0.14380000000000001</v>
      </c>
    </row>
    <row r="6863" spans="1:12" x14ac:dyDescent="0.45">
      <c r="A6863" t="s">
        <v>2022</v>
      </c>
      <c r="B6863">
        <v>2024</v>
      </c>
      <c r="C6863" t="s">
        <v>2007</v>
      </c>
      <c r="D6863">
        <v>3.8699999999999998E-2</v>
      </c>
      <c r="E6863">
        <v>3.8699999999999998E-2</v>
      </c>
      <c r="F6863">
        <v>2.06E-2</v>
      </c>
      <c r="G6863">
        <v>3.7199999999999997E-2</v>
      </c>
      <c r="H6863">
        <v>2.06E-2</v>
      </c>
      <c r="I6863">
        <v>2.06E-2</v>
      </c>
      <c r="J6863">
        <v>3.8699999999999998E-2</v>
      </c>
      <c r="K6863">
        <v>2.06E-2</v>
      </c>
      <c r="L6863">
        <v>2.06E-2</v>
      </c>
    </row>
    <row r="6864" spans="1:12" x14ac:dyDescent="0.45">
      <c r="A6864" t="s">
        <v>2022</v>
      </c>
      <c r="B6864">
        <v>2024</v>
      </c>
      <c r="C6864" t="s">
        <v>2005</v>
      </c>
      <c r="D6864">
        <v>1.2544999999999999</v>
      </c>
      <c r="E6864">
        <v>1.1833</v>
      </c>
      <c r="F6864">
        <v>1.0921000000000001</v>
      </c>
      <c r="G6864">
        <v>1.0166999999999999</v>
      </c>
      <c r="H6864">
        <v>1.0468</v>
      </c>
      <c r="I6864">
        <v>0.90059999999999996</v>
      </c>
      <c r="J6864">
        <v>1.1655</v>
      </c>
      <c r="K6864">
        <v>0.98329999999999995</v>
      </c>
      <c r="L6864">
        <v>0.81310000000000004</v>
      </c>
    </row>
    <row r="6865" spans="1:12" x14ac:dyDescent="0.45">
      <c r="A6865" t="s">
        <v>2022</v>
      </c>
      <c r="B6865">
        <v>2024</v>
      </c>
      <c r="C6865" t="s">
        <v>2008</v>
      </c>
      <c r="D6865">
        <v>0.42930000000000001</v>
      </c>
      <c r="E6865">
        <v>0.35809999999999997</v>
      </c>
      <c r="F6865">
        <v>0.35730000000000001</v>
      </c>
      <c r="G6865">
        <v>0.3397</v>
      </c>
      <c r="H6865">
        <v>0.31209999999999999</v>
      </c>
      <c r="I6865">
        <v>0.28720000000000001</v>
      </c>
      <c r="J6865">
        <v>0.36099999999999999</v>
      </c>
      <c r="K6865">
        <v>0.26850000000000002</v>
      </c>
      <c r="L6865">
        <v>0.2165</v>
      </c>
    </row>
    <row r="6866" spans="1:12" x14ac:dyDescent="0.45">
      <c r="A6866" t="s">
        <v>2022</v>
      </c>
      <c r="B6866">
        <v>2024</v>
      </c>
      <c r="C6866" t="s">
        <v>2010</v>
      </c>
      <c r="D6866">
        <v>6.8400000000000002E-2</v>
      </c>
      <c r="E6866">
        <v>6.8400000000000002E-2</v>
      </c>
      <c r="F6866">
        <v>2.58E-2</v>
      </c>
      <c r="G6866">
        <v>4.1000000000000002E-2</v>
      </c>
      <c r="H6866">
        <v>2.58E-2</v>
      </c>
      <c r="I6866">
        <v>1.8499999999999999E-2</v>
      </c>
      <c r="J6866">
        <v>6.8400000000000002E-2</v>
      </c>
      <c r="K6866">
        <v>2.58E-2</v>
      </c>
      <c r="L6866">
        <v>1.8499999999999999E-2</v>
      </c>
    </row>
    <row r="6867" spans="1:12" x14ac:dyDescent="0.45">
      <c r="A6867" t="s">
        <v>2022</v>
      </c>
      <c r="B6867">
        <v>2024</v>
      </c>
      <c r="C6867" t="s">
        <v>2011</v>
      </c>
      <c r="D6867">
        <v>1.3100000000000001E-2</v>
      </c>
      <c r="E6867">
        <v>1.3100000000000001E-2</v>
      </c>
      <c r="F6867">
        <v>1.3100000000000001E-2</v>
      </c>
      <c r="G6867">
        <v>7.9000000000000008E-3</v>
      </c>
      <c r="H6867">
        <v>1.3100000000000001E-2</v>
      </c>
      <c r="I6867">
        <v>7.9000000000000008E-3</v>
      </c>
      <c r="J6867">
        <v>1.3100000000000001E-2</v>
      </c>
      <c r="K6867">
        <v>1.3100000000000001E-2</v>
      </c>
      <c r="L6867">
        <v>7.9000000000000008E-3</v>
      </c>
    </row>
    <row r="6868" spans="1:12" x14ac:dyDescent="0.45">
      <c r="A6868" t="s">
        <v>2022</v>
      </c>
      <c r="B6868">
        <v>2024</v>
      </c>
      <c r="C6868" t="s">
        <v>2009</v>
      </c>
      <c r="D6868">
        <v>0.49790000000000001</v>
      </c>
      <c r="E6868">
        <v>0.49790000000000001</v>
      </c>
      <c r="F6868">
        <v>0.49709999999999999</v>
      </c>
      <c r="G6868">
        <v>0.42299999999999999</v>
      </c>
      <c r="H6868">
        <v>0.49709999999999999</v>
      </c>
      <c r="I6868">
        <v>0.42249999999999999</v>
      </c>
      <c r="J6868">
        <v>0.47720000000000001</v>
      </c>
      <c r="K6868">
        <v>0.47720000000000001</v>
      </c>
      <c r="L6868">
        <v>0.40570000000000001</v>
      </c>
    </row>
    <row r="6869" spans="1:12" x14ac:dyDescent="0.45">
      <c r="A6869" t="s">
        <v>2023</v>
      </c>
      <c r="B6869">
        <v>2024</v>
      </c>
      <c r="C6869" t="s">
        <v>2005</v>
      </c>
      <c r="D6869">
        <v>9.2375000000000007</v>
      </c>
      <c r="E6869">
        <v>8.7188999999999997</v>
      </c>
      <c r="F6869">
        <v>8.0677000000000003</v>
      </c>
      <c r="G6869">
        <v>7.4870000000000001</v>
      </c>
      <c r="H6869">
        <v>7.7382999999999997</v>
      </c>
      <c r="I6869">
        <v>6.6528</v>
      </c>
      <c r="J6869">
        <v>8.5795999999999992</v>
      </c>
      <c r="K6869">
        <v>7.2667000000000002</v>
      </c>
      <c r="L6869">
        <v>6.0076999999999998</v>
      </c>
    </row>
    <row r="6870" spans="1:12" x14ac:dyDescent="0.45">
      <c r="A6870" t="s">
        <v>2023</v>
      </c>
      <c r="B6870">
        <v>2024</v>
      </c>
      <c r="C6870" t="s">
        <v>2006</v>
      </c>
      <c r="D6870">
        <v>1.4502999999999999</v>
      </c>
      <c r="E6870">
        <v>1.4502999999999999</v>
      </c>
      <c r="F6870">
        <v>1.2516</v>
      </c>
      <c r="G6870">
        <v>1.1749000000000001</v>
      </c>
      <c r="H6870">
        <v>1.2516</v>
      </c>
      <c r="I6870">
        <v>1.0102</v>
      </c>
      <c r="J6870">
        <v>1.4502999999999999</v>
      </c>
      <c r="K6870">
        <v>1.2516</v>
      </c>
      <c r="L6870">
        <v>1.0102</v>
      </c>
    </row>
    <row r="6871" spans="1:12" x14ac:dyDescent="0.45">
      <c r="A6871" t="s">
        <v>2023</v>
      </c>
      <c r="B6871">
        <v>2024</v>
      </c>
      <c r="C6871" t="s">
        <v>2011</v>
      </c>
      <c r="D6871">
        <v>9.5699999999999993E-2</v>
      </c>
      <c r="E6871">
        <v>9.5699999999999993E-2</v>
      </c>
      <c r="F6871">
        <v>9.5699999999999993E-2</v>
      </c>
      <c r="G6871">
        <v>5.74E-2</v>
      </c>
      <c r="H6871">
        <v>9.5699999999999993E-2</v>
      </c>
      <c r="I6871">
        <v>5.74E-2</v>
      </c>
      <c r="J6871">
        <v>9.5699999999999993E-2</v>
      </c>
      <c r="K6871">
        <v>9.5699999999999993E-2</v>
      </c>
      <c r="L6871">
        <v>5.74E-2</v>
      </c>
    </row>
    <row r="6872" spans="1:12" x14ac:dyDescent="0.45">
      <c r="A6872" t="s">
        <v>2023</v>
      </c>
      <c r="B6872">
        <v>2024</v>
      </c>
      <c r="C6872" t="s">
        <v>2010</v>
      </c>
      <c r="D6872">
        <v>0.49780000000000002</v>
      </c>
      <c r="E6872">
        <v>0.49780000000000002</v>
      </c>
      <c r="F6872">
        <v>0.188</v>
      </c>
      <c r="G6872">
        <v>0.29870000000000002</v>
      </c>
      <c r="H6872">
        <v>0.188</v>
      </c>
      <c r="I6872">
        <v>0.1348</v>
      </c>
      <c r="J6872">
        <v>0.49780000000000002</v>
      </c>
      <c r="K6872">
        <v>0.188</v>
      </c>
      <c r="L6872">
        <v>0.1348</v>
      </c>
    </row>
    <row r="6873" spans="1:12" x14ac:dyDescent="0.45">
      <c r="A6873" t="s">
        <v>2023</v>
      </c>
      <c r="B6873">
        <v>2024</v>
      </c>
      <c r="C6873" t="s">
        <v>2009</v>
      </c>
      <c r="D6873">
        <v>3.7869999999999999</v>
      </c>
      <c r="E6873">
        <v>3.7869999999999999</v>
      </c>
      <c r="F6873">
        <v>3.7810999999999999</v>
      </c>
      <c r="G6873">
        <v>3.2126999999999999</v>
      </c>
      <c r="H6873">
        <v>3.7810999999999999</v>
      </c>
      <c r="I6873">
        <v>3.2094</v>
      </c>
      <c r="J6873">
        <v>3.6267999999999998</v>
      </c>
      <c r="K6873">
        <v>3.6267999999999998</v>
      </c>
      <c r="L6873">
        <v>3.0790000000000002</v>
      </c>
    </row>
    <row r="6874" spans="1:12" x14ac:dyDescent="0.45">
      <c r="A6874" t="s">
        <v>2023</v>
      </c>
      <c r="B6874">
        <v>2024</v>
      </c>
      <c r="C6874" t="s">
        <v>2008</v>
      </c>
      <c r="D6874">
        <v>3.1252</v>
      </c>
      <c r="E6874">
        <v>2.6065999999999998</v>
      </c>
      <c r="F6874">
        <v>2.6011000000000002</v>
      </c>
      <c r="G6874">
        <v>2.4725000000000001</v>
      </c>
      <c r="H6874">
        <v>2.2717000000000001</v>
      </c>
      <c r="I6874">
        <v>2.0907</v>
      </c>
      <c r="J6874">
        <v>2.6274999999999999</v>
      </c>
      <c r="K6874">
        <v>1.9542999999999999</v>
      </c>
      <c r="L6874">
        <v>1.5760000000000001</v>
      </c>
    </row>
    <row r="6875" spans="1:12" x14ac:dyDescent="0.45">
      <c r="A6875" t="s">
        <v>2023</v>
      </c>
      <c r="B6875">
        <v>2024</v>
      </c>
      <c r="C6875" t="s">
        <v>2007</v>
      </c>
      <c r="D6875">
        <v>0.28149999999999997</v>
      </c>
      <c r="E6875">
        <v>0.28149999999999997</v>
      </c>
      <c r="F6875">
        <v>0.15029999999999999</v>
      </c>
      <c r="G6875">
        <v>0.27079999999999999</v>
      </c>
      <c r="H6875">
        <v>0.15029999999999999</v>
      </c>
      <c r="I6875">
        <v>0.15029999999999999</v>
      </c>
      <c r="J6875">
        <v>0.28149999999999997</v>
      </c>
      <c r="K6875">
        <v>0.15029999999999999</v>
      </c>
      <c r="L6875">
        <v>0.15029999999999999</v>
      </c>
    </row>
    <row r="6876" spans="1:12" x14ac:dyDescent="0.45">
      <c r="A6876" t="s">
        <v>2024</v>
      </c>
      <c r="B6876">
        <v>2024</v>
      </c>
      <c r="C6876" t="s">
        <v>2007</v>
      </c>
      <c r="D6876">
        <v>0.14169999999999999</v>
      </c>
      <c r="E6876">
        <v>0.14169999999999999</v>
      </c>
      <c r="F6876">
        <v>7.5600000000000001E-2</v>
      </c>
      <c r="G6876">
        <v>0.1363</v>
      </c>
      <c r="H6876">
        <v>7.5600000000000001E-2</v>
      </c>
      <c r="I6876">
        <v>7.5600000000000001E-2</v>
      </c>
      <c r="J6876">
        <v>0.14169999999999999</v>
      </c>
      <c r="K6876">
        <v>7.5600000000000001E-2</v>
      </c>
      <c r="L6876">
        <v>7.5600000000000001E-2</v>
      </c>
    </row>
    <row r="6877" spans="1:12" x14ac:dyDescent="0.45">
      <c r="A6877" t="s">
        <v>2024</v>
      </c>
      <c r="B6877">
        <v>2024</v>
      </c>
      <c r="C6877" t="s">
        <v>2010</v>
      </c>
      <c r="D6877">
        <v>0.2505</v>
      </c>
      <c r="E6877">
        <v>0.2505</v>
      </c>
      <c r="F6877">
        <v>9.4600000000000004E-2</v>
      </c>
      <c r="G6877">
        <v>0.15029999999999999</v>
      </c>
      <c r="H6877">
        <v>9.4600000000000004E-2</v>
      </c>
      <c r="I6877">
        <v>6.7799999999999999E-2</v>
      </c>
      <c r="J6877">
        <v>0.2505</v>
      </c>
      <c r="K6877">
        <v>9.4600000000000004E-2</v>
      </c>
      <c r="L6877">
        <v>6.7799999999999999E-2</v>
      </c>
    </row>
    <row r="6878" spans="1:12" x14ac:dyDescent="0.45">
      <c r="A6878" t="s">
        <v>2024</v>
      </c>
      <c r="B6878">
        <v>2024</v>
      </c>
      <c r="C6878" t="s">
        <v>2009</v>
      </c>
      <c r="D6878">
        <v>1.9950000000000001</v>
      </c>
      <c r="E6878">
        <v>1.9950000000000001</v>
      </c>
      <c r="F6878">
        <v>1.992</v>
      </c>
      <c r="G6878">
        <v>1.6944999999999999</v>
      </c>
      <c r="H6878">
        <v>1.992</v>
      </c>
      <c r="I6878">
        <v>1.6928000000000001</v>
      </c>
      <c r="J6878">
        <v>1.9109</v>
      </c>
      <c r="K6878">
        <v>1.9109</v>
      </c>
      <c r="L6878">
        <v>1.6241000000000001</v>
      </c>
    </row>
    <row r="6879" spans="1:12" x14ac:dyDescent="0.45">
      <c r="A6879" t="s">
        <v>2024</v>
      </c>
      <c r="B6879">
        <v>2024</v>
      </c>
      <c r="C6879" t="s">
        <v>2005</v>
      </c>
      <c r="D6879">
        <v>4.9389000000000003</v>
      </c>
      <c r="E6879">
        <v>4.6779000000000002</v>
      </c>
      <c r="F6879">
        <v>4.3048000000000002</v>
      </c>
      <c r="G6879">
        <v>4.0119999999999996</v>
      </c>
      <c r="H6879">
        <v>4.1390000000000002</v>
      </c>
      <c r="I6879">
        <v>3.5546000000000002</v>
      </c>
      <c r="J6879">
        <v>4.6043000000000003</v>
      </c>
      <c r="K6879">
        <v>3.8982000000000001</v>
      </c>
      <c r="L6879">
        <v>3.2269000000000001</v>
      </c>
    </row>
    <row r="6880" spans="1:12" x14ac:dyDescent="0.45">
      <c r="A6880" t="s">
        <v>2024</v>
      </c>
      <c r="B6880">
        <v>2024</v>
      </c>
      <c r="C6880" t="s">
        <v>2011</v>
      </c>
      <c r="D6880">
        <v>4.8099999999999997E-2</v>
      </c>
      <c r="E6880">
        <v>4.8099999999999997E-2</v>
      </c>
      <c r="F6880">
        <v>4.8099999999999997E-2</v>
      </c>
      <c r="G6880">
        <v>2.8899999999999999E-2</v>
      </c>
      <c r="H6880">
        <v>4.8099999999999997E-2</v>
      </c>
      <c r="I6880">
        <v>2.8899999999999999E-2</v>
      </c>
      <c r="J6880">
        <v>4.8099999999999997E-2</v>
      </c>
      <c r="K6880">
        <v>4.8099999999999997E-2</v>
      </c>
      <c r="L6880">
        <v>2.8899999999999999E-2</v>
      </c>
    </row>
    <row r="6881" spans="1:12" x14ac:dyDescent="0.45">
      <c r="A6881" t="s">
        <v>2024</v>
      </c>
      <c r="B6881">
        <v>2024</v>
      </c>
      <c r="C6881" t="s">
        <v>2008</v>
      </c>
      <c r="D6881">
        <v>1.5726</v>
      </c>
      <c r="E6881">
        <v>1.3117000000000001</v>
      </c>
      <c r="F6881">
        <v>1.3089</v>
      </c>
      <c r="G6881">
        <v>1.2442</v>
      </c>
      <c r="H6881">
        <v>1.1431</v>
      </c>
      <c r="I6881">
        <v>1.0521</v>
      </c>
      <c r="J6881">
        <v>1.3222</v>
      </c>
      <c r="K6881">
        <v>0.98340000000000005</v>
      </c>
      <c r="L6881">
        <v>0.79310000000000003</v>
      </c>
    </row>
    <row r="6882" spans="1:12" x14ac:dyDescent="0.45">
      <c r="A6882" t="s">
        <v>2024</v>
      </c>
      <c r="B6882">
        <v>2024</v>
      </c>
      <c r="C6882" t="s">
        <v>2006</v>
      </c>
      <c r="D6882">
        <v>0.93089999999999995</v>
      </c>
      <c r="E6882">
        <v>0.93089999999999995</v>
      </c>
      <c r="F6882">
        <v>0.78549999999999998</v>
      </c>
      <c r="G6882">
        <v>0.75790000000000002</v>
      </c>
      <c r="H6882">
        <v>0.78549999999999998</v>
      </c>
      <c r="I6882">
        <v>0.63739999999999997</v>
      </c>
      <c r="J6882">
        <v>0.93089999999999995</v>
      </c>
      <c r="K6882">
        <v>0.78549999999999998</v>
      </c>
      <c r="L6882">
        <v>0.63739999999999997</v>
      </c>
    </row>
    <row r="6883" spans="1:12" x14ac:dyDescent="0.45">
      <c r="A6883" t="s">
        <v>2025</v>
      </c>
      <c r="B6883">
        <v>2024</v>
      </c>
      <c r="C6883" t="s">
        <v>2006</v>
      </c>
      <c r="D6883">
        <v>0.3891</v>
      </c>
      <c r="E6883">
        <v>0.3891</v>
      </c>
      <c r="F6883">
        <v>0.33029999999999998</v>
      </c>
      <c r="G6883">
        <v>0.31640000000000001</v>
      </c>
      <c r="H6883">
        <v>0.33029999999999998</v>
      </c>
      <c r="I6883">
        <v>0.2676</v>
      </c>
      <c r="J6883">
        <v>0.3891</v>
      </c>
      <c r="K6883">
        <v>0.33029999999999998</v>
      </c>
      <c r="L6883">
        <v>0.2676</v>
      </c>
    </row>
    <row r="6884" spans="1:12" x14ac:dyDescent="0.45">
      <c r="A6884" t="s">
        <v>2025</v>
      </c>
      <c r="B6884">
        <v>2024</v>
      </c>
      <c r="C6884" t="s">
        <v>2008</v>
      </c>
      <c r="D6884">
        <v>0.70379999999999998</v>
      </c>
      <c r="E6884">
        <v>0.58709999999999996</v>
      </c>
      <c r="F6884">
        <v>0.58579999999999999</v>
      </c>
      <c r="G6884">
        <v>0.55679999999999996</v>
      </c>
      <c r="H6884">
        <v>0.51160000000000005</v>
      </c>
      <c r="I6884">
        <v>0.47089999999999999</v>
      </c>
      <c r="J6884">
        <v>0.59179999999999999</v>
      </c>
      <c r="K6884">
        <v>0.44009999999999999</v>
      </c>
      <c r="L6884">
        <v>0.35489999999999999</v>
      </c>
    </row>
    <row r="6885" spans="1:12" x14ac:dyDescent="0.45">
      <c r="A6885" t="s">
        <v>2025</v>
      </c>
      <c r="B6885">
        <v>2024</v>
      </c>
      <c r="C6885" t="s">
        <v>2011</v>
      </c>
      <c r="D6885">
        <v>2.1499999999999998E-2</v>
      </c>
      <c r="E6885">
        <v>2.1499999999999998E-2</v>
      </c>
      <c r="F6885">
        <v>2.1499999999999998E-2</v>
      </c>
      <c r="G6885">
        <v>1.29E-2</v>
      </c>
      <c r="H6885">
        <v>2.1499999999999998E-2</v>
      </c>
      <c r="I6885">
        <v>1.29E-2</v>
      </c>
      <c r="J6885">
        <v>2.1499999999999998E-2</v>
      </c>
      <c r="K6885">
        <v>2.1499999999999998E-2</v>
      </c>
      <c r="L6885">
        <v>1.29E-2</v>
      </c>
    </row>
    <row r="6886" spans="1:12" x14ac:dyDescent="0.45">
      <c r="A6886" t="s">
        <v>2025</v>
      </c>
      <c r="B6886">
        <v>2024</v>
      </c>
      <c r="C6886" t="s">
        <v>2007</v>
      </c>
      <c r="D6886">
        <v>6.3399999999999998E-2</v>
      </c>
      <c r="E6886">
        <v>6.3399999999999998E-2</v>
      </c>
      <c r="F6886">
        <v>3.3799999999999997E-2</v>
      </c>
      <c r="G6886">
        <v>6.0999999999999999E-2</v>
      </c>
      <c r="H6886">
        <v>3.3799999999999997E-2</v>
      </c>
      <c r="I6886">
        <v>3.3799999999999997E-2</v>
      </c>
      <c r="J6886">
        <v>6.3399999999999998E-2</v>
      </c>
      <c r="K6886">
        <v>3.3799999999999997E-2</v>
      </c>
      <c r="L6886">
        <v>3.3799999999999997E-2</v>
      </c>
    </row>
    <row r="6887" spans="1:12" x14ac:dyDescent="0.45">
      <c r="A6887" t="s">
        <v>2025</v>
      </c>
      <c r="B6887">
        <v>2024</v>
      </c>
      <c r="C6887" t="s">
        <v>2005</v>
      </c>
      <c r="D6887">
        <v>2.2113</v>
      </c>
      <c r="E6887">
        <v>2.0945</v>
      </c>
      <c r="F6887">
        <v>1.9337</v>
      </c>
      <c r="G6887">
        <v>1.7975000000000001</v>
      </c>
      <c r="H6887">
        <v>1.8594999999999999</v>
      </c>
      <c r="I6887">
        <v>1.5979000000000001</v>
      </c>
      <c r="J6887">
        <v>2.0604</v>
      </c>
      <c r="K6887">
        <v>1.7505999999999999</v>
      </c>
      <c r="L6887">
        <v>1.4502999999999999</v>
      </c>
    </row>
    <row r="6888" spans="1:12" x14ac:dyDescent="0.45">
      <c r="A6888" t="s">
        <v>2025</v>
      </c>
      <c r="B6888">
        <v>2024</v>
      </c>
      <c r="C6888" t="s">
        <v>2009</v>
      </c>
      <c r="D6888">
        <v>0.92130000000000001</v>
      </c>
      <c r="E6888">
        <v>0.92130000000000001</v>
      </c>
      <c r="F6888">
        <v>0.91990000000000005</v>
      </c>
      <c r="G6888">
        <v>0.78310000000000002</v>
      </c>
      <c r="H6888">
        <v>0.91990000000000005</v>
      </c>
      <c r="I6888">
        <v>0.7823</v>
      </c>
      <c r="J6888">
        <v>0.88249999999999995</v>
      </c>
      <c r="K6888">
        <v>0.88249999999999995</v>
      </c>
      <c r="L6888">
        <v>0.75060000000000004</v>
      </c>
    </row>
    <row r="6889" spans="1:12" x14ac:dyDescent="0.45">
      <c r="A6889" t="s">
        <v>2025</v>
      </c>
      <c r="B6889">
        <v>2024</v>
      </c>
      <c r="C6889" t="s">
        <v>2010</v>
      </c>
      <c r="D6889">
        <v>0.11210000000000001</v>
      </c>
      <c r="E6889">
        <v>0.11210000000000001</v>
      </c>
      <c r="F6889">
        <v>4.2299999999999997E-2</v>
      </c>
      <c r="G6889">
        <v>6.7299999999999999E-2</v>
      </c>
      <c r="H6889">
        <v>4.2299999999999997E-2</v>
      </c>
      <c r="I6889">
        <v>3.04E-2</v>
      </c>
      <c r="J6889">
        <v>0.11210000000000001</v>
      </c>
      <c r="K6889">
        <v>4.2299999999999997E-2</v>
      </c>
      <c r="L6889">
        <v>3.04E-2</v>
      </c>
    </row>
    <row r="6890" spans="1:12" x14ac:dyDescent="0.45">
      <c r="A6890" t="s">
        <v>2026</v>
      </c>
      <c r="B6890">
        <v>2024</v>
      </c>
      <c r="C6890" t="s">
        <v>2006</v>
      </c>
      <c r="D6890">
        <v>0.37609999999999999</v>
      </c>
      <c r="E6890">
        <v>0.37609999999999999</v>
      </c>
      <c r="F6890">
        <v>0.31940000000000002</v>
      </c>
      <c r="G6890">
        <v>0.30580000000000002</v>
      </c>
      <c r="H6890">
        <v>0.31940000000000002</v>
      </c>
      <c r="I6890">
        <v>0.25879999999999997</v>
      </c>
      <c r="J6890">
        <v>0.37609999999999999</v>
      </c>
      <c r="K6890">
        <v>0.31940000000000002</v>
      </c>
      <c r="L6890">
        <v>0.25879999999999997</v>
      </c>
    </row>
    <row r="6891" spans="1:12" x14ac:dyDescent="0.45">
      <c r="A6891" t="s">
        <v>2026</v>
      </c>
      <c r="B6891">
        <v>2024</v>
      </c>
      <c r="C6891" t="s">
        <v>2010</v>
      </c>
      <c r="D6891">
        <v>0.1089</v>
      </c>
      <c r="E6891">
        <v>0.1089</v>
      </c>
      <c r="F6891">
        <v>4.1099999999999998E-2</v>
      </c>
      <c r="G6891">
        <v>6.5299999999999997E-2</v>
      </c>
      <c r="H6891">
        <v>4.1099999999999998E-2</v>
      </c>
      <c r="I6891">
        <v>2.9499999999999998E-2</v>
      </c>
      <c r="J6891">
        <v>0.1089</v>
      </c>
      <c r="K6891">
        <v>4.1099999999999998E-2</v>
      </c>
      <c r="L6891">
        <v>2.9499999999999998E-2</v>
      </c>
    </row>
    <row r="6892" spans="1:12" x14ac:dyDescent="0.45">
      <c r="A6892" t="s">
        <v>2026</v>
      </c>
      <c r="B6892">
        <v>2024</v>
      </c>
      <c r="C6892" t="s">
        <v>2007</v>
      </c>
      <c r="D6892">
        <v>6.1600000000000002E-2</v>
      </c>
      <c r="E6892">
        <v>6.1600000000000002E-2</v>
      </c>
      <c r="F6892">
        <v>3.2899999999999999E-2</v>
      </c>
      <c r="G6892">
        <v>5.9200000000000003E-2</v>
      </c>
      <c r="H6892">
        <v>3.2899999999999999E-2</v>
      </c>
      <c r="I6892">
        <v>3.2899999999999999E-2</v>
      </c>
      <c r="J6892">
        <v>6.1600000000000002E-2</v>
      </c>
      <c r="K6892">
        <v>3.2899999999999999E-2</v>
      </c>
      <c r="L6892">
        <v>3.2899999999999999E-2</v>
      </c>
    </row>
    <row r="6893" spans="1:12" x14ac:dyDescent="0.45">
      <c r="A6893" t="s">
        <v>2026</v>
      </c>
      <c r="B6893">
        <v>2024</v>
      </c>
      <c r="C6893" t="s">
        <v>2008</v>
      </c>
      <c r="D6893">
        <v>0.68359999999999999</v>
      </c>
      <c r="E6893">
        <v>0.57020000000000004</v>
      </c>
      <c r="F6893">
        <v>0.56899999999999995</v>
      </c>
      <c r="G6893">
        <v>0.54079999999999995</v>
      </c>
      <c r="H6893">
        <v>0.49690000000000001</v>
      </c>
      <c r="I6893">
        <v>0.45729999999999998</v>
      </c>
      <c r="J6893">
        <v>0.57469999999999999</v>
      </c>
      <c r="K6893">
        <v>0.42749999999999999</v>
      </c>
      <c r="L6893">
        <v>0.34470000000000001</v>
      </c>
    </row>
    <row r="6894" spans="1:12" x14ac:dyDescent="0.45">
      <c r="A6894" t="s">
        <v>2026</v>
      </c>
      <c r="B6894">
        <v>2024</v>
      </c>
      <c r="C6894" t="s">
        <v>2005</v>
      </c>
      <c r="D6894">
        <v>2.1236999999999999</v>
      </c>
      <c r="E6894">
        <v>2.0103</v>
      </c>
      <c r="F6894">
        <v>1.8545</v>
      </c>
      <c r="G6894">
        <v>1.7250000000000001</v>
      </c>
      <c r="H6894">
        <v>1.7825</v>
      </c>
      <c r="I6894">
        <v>1.5315000000000001</v>
      </c>
      <c r="J6894">
        <v>1.9781</v>
      </c>
      <c r="K6894">
        <v>1.6776</v>
      </c>
      <c r="L6894">
        <v>1.3889</v>
      </c>
    </row>
    <row r="6895" spans="1:12" x14ac:dyDescent="0.45">
      <c r="A6895" t="s">
        <v>2026</v>
      </c>
      <c r="B6895">
        <v>2024</v>
      </c>
      <c r="C6895" t="s">
        <v>2011</v>
      </c>
      <c r="D6895">
        <v>2.0899999999999998E-2</v>
      </c>
      <c r="E6895">
        <v>2.0899999999999998E-2</v>
      </c>
      <c r="F6895">
        <v>2.0899999999999998E-2</v>
      </c>
      <c r="G6895">
        <v>1.26E-2</v>
      </c>
      <c r="H6895">
        <v>2.0899999999999998E-2</v>
      </c>
      <c r="I6895">
        <v>1.26E-2</v>
      </c>
      <c r="J6895">
        <v>2.0899999999999998E-2</v>
      </c>
      <c r="K6895">
        <v>2.0899999999999998E-2</v>
      </c>
      <c r="L6895">
        <v>1.26E-2</v>
      </c>
    </row>
    <row r="6896" spans="1:12" x14ac:dyDescent="0.45">
      <c r="A6896" t="s">
        <v>2026</v>
      </c>
      <c r="B6896">
        <v>2024</v>
      </c>
      <c r="C6896" t="s">
        <v>2009</v>
      </c>
      <c r="D6896">
        <v>0.87260000000000004</v>
      </c>
      <c r="E6896">
        <v>0.87260000000000004</v>
      </c>
      <c r="F6896">
        <v>0.87129999999999996</v>
      </c>
      <c r="G6896">
        <v>0.74119999999999997</v>
      </c>
      <c r="H6896">
        <v>0.87129999999999996</v>
      </c>
      <c r="I6896">
        <v>0.74050000000000005</v>
      </c>
      <c r="J6896">
        <v>0.83579999999999999</v>
      </c>
      <c r="K6896">
        <v>0.83579999999999999</v>
      </c>
      <c r="L6896">
        <v>0.71050000000000002</v>
      </c>
    </row>
    <row r="6897" spans="1:12" x14ac:dyDescent="0.45">
      <c r="A6897" t="s">
        <v>2027</v>
      </c>
      <c r="B6897">
        <v>2024</v>
      </c>
      <c r="C6897" t="s">
        <v>2006</v>
      </c>
      <c r="D6897">
        <v>0.60040000000000004</v>
      </c>
      <c r="E6897">
        <v>0.60040000000000004</v>
      </c>
      <c r="F6897">
        <v>0.5081</v>
      </c>
      <c r="G6897">
        <v>0.48849999999999999</v>
      </c>
      <c r="H6897">
        <v>0.5081</v>
      </c>
      <c r="I6897">
        <v>0.41199999999999998</v>
      </c>
      <c r="J6897">
        <v>0.60040000000000004</v>
      </c>
      <c r="K6897">
        <v>0.5081</v>
      </c>
      <c r="L6897">
        <v>0.41199999999999998</v>
      </c>
    </row>
    <row r="6898" spans="1:12" x14ac:dyDescent="0.45">
      <c r="A6898" t="s">
        <v>2027</v>
      </c>
      <c r="B6898">
        <v>2024</v>
      </c>
      <c r="C6898" t="s">
        <v>2005</v>
      </c>
      <c r="D6898">
        <v>3.3283</v>
      </c>
      <c r="E6898">
        <v>3.1539999999999999</v>
      </c>
      <c r="F6898">
        <v>2.9096000000000002</v>
      </c>
      <c r="G6898">
        <v>2.7084000000000001</v>
      </c>
      <c r="H6898">
        <v>2.7989000000000002</v>
      </c>
      <c r="I6898">
        <v>2.4068999999999998</v>
      </c>
      <c r="J6898">
        <v>3.1038999999999999</v>
      </c>
      <c r="K6898">
        <v>2.6371000000000002</v>
      </c>
      <c r="L6898">
        <v>2.1871999999999998</v>
      </c>
    </row>
    <row r="6899" spans="1:12" x14ac:dyDescent="0.45">
      <c r="A6899" t="s">
        <v>2027</v>
      </c>
      <c r="B6899">
        <v>2024</v>
      </c>
      <c r="C6899" t="s">
        <v>2008</v>
      </c>
      <c r="D6899">
        <v>1.0503</v>
      </c>
      <c r="E6899">
        <v>0.876</v>
      </c>
      <c r="F6899">
        <v>0.87419999999999998</v>
      </c>
      <c r="G6899">
        <v>0.83089999999999997</v>
      </c>
      <c r="H6899">
        <v>0.76339999999999997</v>
      </c>
      <c r="I6899">
        <v>0.7026</v>
      </c>
      <c r="J6899">
        <v>0.88300000000000001</v>
      </c>
      <c r="K6899">
        <v>0.65680000000000005</v>
      </c>
      <c r="L6899">
        <v>0.52959999999999996</v>
      </c>
    </row>
    <row r="6900" spans="1:12" x14ac:dyDescent="0.45">
      <c r="A6900" t="s">
        <v>2027</v>
      </c>
      <c r="B6900">
        <v>2024</v>
      </c>
      <c r="C6900" t="s">
        <v>2009</v>
      </c>
      <c r="D6900">
        <v>1.3835999999999999</v>
      </c>
      <c r="E6900">
        <v>1.3835999999999999</v>
      </c>
      <c r="F6900">
        <v>1.3815999999999999</v>
      </c>
      <c r="G6900">
        <v>1.1782999999999999</v>
      </c>
      <c r="H6900">
        <v>1.3815999999999999</v>
      </c>
      <c r="I6900">
        <v>1.1771</v>
      </c>
      <c r="J6900">
        <v>1.3264</v>
      </c>
      <c r="K6900">
        <v>1.3264</v>
      </c>
      <c r="L6900">
        <v>1.1304000000000001</v>
      </c>
    </row>
    <row r="6901" spans="1:12" x14ac:dyDescent="0.45">
      <c r="A6901" t="s">
        <v>2027</v>
      </c>
      <c r="B6901">
        <v>2024</v>
      </c>
      <c r="C6901" t="s">
        <v>2010</v>
      </c>
      <c r="D6901">
        <v>0.1673</v>
      </c>
      <c r="E6901">
        <v>0.1673</v>
      </c>
      <c r="F6901">
        <v>6.3200000000000006E-2</v>
      </c>
      <c r="G6901">
        <v>0.1004</v>
      </c>
      <c r="H6901">
        <v>6.3200000000000006E-2</v>
      </c>
      <c r="I6901">
        <v>4.53E-2</v>
      </c>
      <c r="J6901">
        <v>0.1673</v>
      </c>
      <c r="K6901">
        <v>6.3200000000000006E-2</v>
      </c>
      <c r="L6901">
        <v>4.53E-2</v>
      </c>
    </row>
    <row r="6902" spans="1:12" x14ac:dyDescent="0.45">
      <c r="A6902" t="s">
        <v>2027</v>
      </c>
      <c r="B6902">
        <v>2024</v>
      </c>
      <c r="C6902" t="s">
        <v>2007</v>
      </c>
      <c r="D6902">
        <v>9.4600000000000004E-2</v>
      </c>
      <c r="E6902">
        <v>9.4600000000000004E-2</v>
      </c>
      <c r="F6902">
        <v>5.0500000000000003E-2</v>
      </c>
      <c r="G6902">
        <v>9.0999999999999998E-2</v>
      </c>
      <c r="H6902">
        <v>5.0500000000000003E-2</v>
      </c>
      <c r="I6902">
        <v>5.0500000000000003E-2</v>
      </c>
      <c r="J6902">
        <v>9.4600000000000004E-2</v>
      </c>
      <c r="K6902">
        <v>5.0500000000000003E-2</v>
      </c>
      <c r="L6902">
        <v>5.0500000000000003E-2</v>
      </c>
    </row>
    <row r="6903" spans="1:12" x14ac:dyDescent="0.45">
      <c r="A6903" t="s">
        <v>2027</v>
      </c>
      <c r="B6903">
        <v>2024</v>
      </c>
      <c r="C6903" t="s">
        <v>2011</v>
      </c>
      <c r="D6903">
        <v>3.2099999999999997E-2</v>
      </c>
      <c r="E6903">
        <v>3.2099999999999997E-2</v>
      </c>
      <c r="F6903">
        <v>3.2099999999999997E-2</v>
      </c>
      <c r="G6903">
        <v>1.9300000000000001E-2</v>
      </c>
      <c r="H6903">
        <v>3.2099999999999997E-2</v>
      </c>
      <c r="I6903">
        <v>1.9300000000000001E-2</v>
      </c>
      <c r="J6903">
        <v>3.2099999999999997E-2</v>
      </c>
      <c r="K6903">
        <v>3.2099999999999997E-2</v>
      </c>
      <c r="L6903">
        <v>1.9300000000000001E-2</v>
      </c>
    </row>
    <row r="6904" spans="1:12" x14ac:dyDescent="0.45">
      <c r="A6904" t="s">
        <v>2028</v>
      </c>
      <c r="B6904">
        <v>2024</v>
      </c>
      <c r="C6904" t="s">
        <v>2005</v>
      </c>
      <c r="D6904">
        <v>3.4617</v>
      </c>
      <c r="E6904">
        <v>3.2766999999999999</v>
      </c>
      <c r="F6904">
        <v>3.0272000000000001</v>
      </c>
      <c r="G6904">
        <v>2.8147000000000002</v>
      </c>
      <c r="H6904">
        <v>2.9097</v>
      </c>
      <c r="I6904">
        <v>2.5028000000000001</v>
      </c>
      <c r="J6904">
        <v>3.2246000000000001</v>
      </c>
      <c r="K6904">
        <v>2.7389000000000001</v>
      </c>
      <c r="L6904">
        <v>2.2705000000000002</v>
      </c>
    </row>
    <row r="6905" spans="1:12" x14ac:dyDescent="0.45">
      <c r="A6905" t="s">
        <v>2028</v>
      </c>
      <c r="B6905">
        <v>2024</v>
      </c>
      <c r="C6905" t="s">
        <v>2006</v>
      </c>
      <c r="D6905">
        <v>0.59340000000000004</v>
      </c>
      <c r="E6905">
        <v>0.59340000000000004</v>
      </c>
      <c r="F6905">
        <v>0.50539999999999996</v>
      </c>
      <c r="G6905">
        <v>0.48220000000000002</v>
      </c>
      <c r="H6905">
        <v>0.50539999999999996</v>
      </c>
      <c r="I6905">
        <v>0.40920000000000001</v>
      </c>
      <c r="J6905">
        <v>0.59340000000000004</v>
      </c>
      <c r="K6905">
        <v>0.50539999999999996</v>
      </c>
      <c r="L6905">
        <v>0.40920000000000001</v>
      </c>
    </row>
    <row r="6906" spans="1:12" x14ac:dyDescent="0.45">
      <c r="A6906" t="s">
        <v>2028</v>
      </c>
      <c r="B6906">
        <v>2024</v>
      </c>
      <c r="C6906" t="s">
        <v>2008</v>
      </c>
      <c r="D6906">
        <v>1.1151</v>
      </c>
      <c r="E6906">
        <v>0.93010000000000004</v>
      </c>
      <c r="F6906">
        <v>0.92810000000000004</v>
      </c>
      <c r="G6906">
        <v>0.88219999999999998</v>
      </c>
      <c r="H6906">
        <v>0.81059999999999999</v>
      </c>
      <c r="I6906">
        <v>0.746</v>
      </c>
      <c r="J6906">
        <v>0.9375</v>
      </c>
      <c r="K6906">
        <v>0.69730000000000003</v>
      </c>
      <c r="L6906">
        <v>0.56230000000000002</v>
      </c>
    </row>
    <row r="6907" spans="1:12" x14ac:dyDescent="0.45">
      <c r="A6907" t="s">
        <v>2028</v>
      </c>
      <c r="B6907">
        <v>2024</v>
      </c>
      <c r="C6907" t="s">
        <v>2007</v>
      </c>
      <c r="D6907">
        <v>0.10050000000000001</v>
      </c>
      <c r="E6907">
        <v>0.10050000000000001</v>
      </c>
      <c r="F6907">
        <v>5.3600000000000002E-2</v>
      </c>
      <c r="G6907">
        <v>9.6600000000000005E-2</v>
      </c>
      <c r="H6907">
        <v>5.3600000000000002E-2</v>
      </c>
      <c r="I6907">
        <v>5.3600000000000002E-2</v>
      </c>
      <c r="J6907">
        <v>0.10050000000000001</v>
      </c>
      <c r="K6907">
        <v>5.3600000000000002E-2</v>
      </c>
      <c r="L6907">
        <v>5.3600000000000002E-2</v>
      </c>
    </row>
    <row r="6908" spans="1:12" x14ac:dyDescent="0.45">
      <c r="A6908" t="s">
        <v>2028</v>
      </c>
      <c r="B6908">
        <v>2024</v>
      </c>
      <c r="C6908" t="s">
        <v>2011</v>
      </c>
      <c r="D6908">
        <v>3.4099999999999998E-2</v>
      </c>
      <c r="E6908">
        <v>3.4099999999999998E-2</v>
      </c>
      <c r="F6908">
        <v>3.4099999999999998E-2</v>
      </c>
      <c r="G6908">
        <v>2.0500000000000001E-2</v>
      </c>
      <c r="H6908">
        <v>3.4099999999999998E-2</v>
      </c>
      <c r="I6908">
        <v>2.0500000000000001E-2</v>
      </c>
      <c r="J6908">
        <v>3.4099999999999998E-2</v>
      </c>
      <c r="K6908">
        <v>3.4099999999999998E-2</v>
      </c>
      <c r="L6908">
        <v>2.0500000000000001E-2</v>
      </c>
    </row>
    <row r="6909" spans="1:12" x14ac:dyDescent="0.45">
      <c r="A6909" t="s">
        <v>2028</v>
      </c>
      <c r="B6909">
        <v>2024</v>
      </c>
      <c r="C6909" t="s">
        <v>2009</v>
      </c>
      <c r="D6909">
        <v>1.4410000000000001</v>
      </c>
      <c r="E6909">
        <v>1.4410000000000001</v>
      </c>
      <c r="F6909">
        <v>1.4389000000000001</v>
      </c>
      <c r="G6909">
        <v>1.2265999999999999</v>
      </c>
      <c r="H6909">
        <v>1.4389000000000001</v>
      </c>
      <c r="I6909">
        <v>1.2254</v>
      </c>
      <c r="J6909">
        <v>1.3814</v>
      </c>
      <c r="K6909">
        <v>1.3814</v>
      </c>
      <c r="L6909">
        <v>1.1767000000000001</v>
      </c>
    </row>
    <row r="6910" spans="1:12" x14ac:dyDescent="0.45">
      <c r="A6910" t="s">
        <v>2028</v>
      </c>
      <c r="B6910">
        <v>2024</v>
      </c>
      <c r="C6910" t="s">
        <v>2010</v>
      </c>
      <c r="D6910">
        <v>0.17760000000000001</v>
      </c>
      <c r="E6910">
        <v>0.17760000000000001</v>
      </c>
      <c r="F6910">
        <v>6.7100000000000007E-2</v>
      </c>
      <c r="G6910">
        <v>0.1066</v>
      </c>
      <c r="H6910">
        <v>6.7100000000000007E-2</v>
      </c>
      <c r="I6910">
        <v>4.8099999999999997E-2</v>
      </c>
      <c r="J6910">
        <v>0.17760000000000001</v>
      </c>
      <c r="K6910">
        <v>6.7100000000000007E-2</v>
      </c>
      <c r="L6910">
        <v>4.8099999999999997E-2</v>
      </c>
    </row>
    <row r="6911" spans="1:12" x14ac:dyDescent="0.45">
      <c r="A6911" t="s">
        <v>2029</v>
      </c>
      <c r="B6911">
        <v>2024</v>
      </c>
      <c r="C6911" t="s">
        <v>2009</v>
      </c>
      <c r="D6911">
        <v>0.38600000000000001</v>
      </c>
      <c r="E6911">
        <v>0.38600000000000001</v>
      </c>
      <c r="F6911">
        <v>0.38540000000000002</v>
      </c>
      <c r="G6911">
        <v>0.33110000000000001</v>
      </c>
      <c r="H6911">
        <v>0.38540000000000002</v>
      </c>
      <c r="I6911">
        <v>0.33069999999999999</v>
      </c>
      <c r="J6911">
        <v>0.37109999999999999</v>
      </c>
      <c r="K6911">
        <v>0.37109999999999999</v>
      </c>
      <c r="L6911">
        <v>0.31859999999999999</v>
      </c>
    </row>
    <row r="6912" spans="1:12" x14ac:dyDescent="0.45">
      <c r="A6912" t="s">
        <v>2029</v>
      </c>
      <c r="B6912">
        <v>2024</v>
      </c>
      <c r="C6912" t="s">
        <v>2011</v>
      </c>
      <c r="D6912">
        <v>1.0200000000000001E-2</v>
      </c>
      <c r="E6912">
        <v>1.0200000000000001E-2</v>
      </c>
      <c r="F6912">
        <v>1.0200000000000001E-2</v>
      </c>
      <c r="G6912">
        <v>6.1000000000000004E-3</v>
      </c>
      <c r="H6912">
        <v>1.0200000000000001E-2</v>
      </c>
      <c r="I6912">
        <v>6.1000000000000004E-3</v>
      </c>
      <c r="J6912">
        <v>1.0200000000000001E-2</v>
      </c>
      <c r="K6912">
        <v>1.0200000000000001E-2</v>
      </c>
      <c r="L6912">
        <v>6.1000000000000004E-3</v>
      </c>
    </row>
    <row r="6913" spans="1:12" x14ac:dyDescent="0.45">
      <c r="A6913" t="s">
        <v>2029</v>
      </c>
      <c r="B6913">
        <v>2024</v>
      </c>
      <c r="C6913" t="s">
        <v>2007</v>
      </c>
      <c r="D6913">
        <v>2.9899999999999999E-2</v>
      </c>
      <c r="E6913">
        <v>2.9899999999999999E-2</v>
      </c>
      <c r="F6913">
        <v>1.6E-2</v>
      </c>
      <c r="G6913">
        <v>2.8799999999999999E-2</v>
      </c>
      <c r="H6913">
        <v>1.6E-2</v>
      </c>
      <c r="I6913">
        <v>1.6E-2</v>
      </c>
      <c r="J6913">
        <v>2.9899999999999999E-2</v>
      </c>
      <c r="K6913">
        <v>1.6E-2</v>
      </c>
      <c r="L6913">
        <v>1.6E-2</v>
      </c>
    </row>
    <row r="6914" spans="1:12" x14ac:dyDescent="0.45">
      <c r="A6914" t="s">
        <v>2029</v>
      </c>
      <c r="B6914">
        <v>2024</v>
      </c>
      <c r="C6914" t="s">
        <v>2006</v>
      </c>
      <c r="D6914">
        <v>0.1792</v>
      </c>
      <c r="E6914">
        <v>0.1792</v>
      </c>
      <c r="F6914">
        <v>0.15240000000000001</v>
      </c>
      <c r="G6914">
        <v>0.14560000000000001</v>
      </c>
      <c r="H6914">
        <v>0.15240000000000001</v>
      </c>
      <c r="I6914">
        <v>0.1234</v>
      </c>
      <c r="J6914">
        <v>0.1792</v>
      </c>
      <c r="K6914">
        <v>0.15240000000000001</v>
      </c>
      <c r="L6914">
        <v>0.1234</v>
      </c>
    </row>
    <row r="6915" spans="1:12" x14ac:dyDescent="0.45">
      <c r="A6915" t="s">
        <v>2029</v>
      </c>
      <c r="B6915">
        <v>2024</v>
      </c>
      <c r="C6915" t="s">
        <v>2008</v>
      </c>
      <c r="D6915">
        <v>0.33179999999999998</v>
      </c>
      <c r="E6915">
        <v>0.2767</v>
      </c>
      <c r="F6915">
        <v>0.2762</v>
      </c>
      <c r="G6915">
        <v>0.26250000000000001</v>
      </c>
      <c r="H6915">
        <v>0.2412</v>
      </c>
      <c r="I6915">
        <v>0.222</v>
      </c>
      <c r="J6915">
        <v>0.27900000000000003</v>
      </c>
      <c r="K6915">
        <v>0.20749999999999999</v>
      </c>
      <c r="L6915">
        <v>0.1673</v>
      </c>
    </row>
    <row r="6916" spans="1:12" x14ac:dyDescent="0.45">
      <c r="A6916" t="s">
        <v>2029</v>
      </c>
      <c r="B6916">
        <v>2024</v>
      </c>
      <c r="C6916" t="s">
        <v>2005</v>
      </c>
      <c r="D6916">
        <v>0.9899</v>
      </c>
      <c r="E6916">
        <v>0.93489999999999995</v>
      </c>
      <c r="F6916">
        <v>0.86</v>
      </c>
      <c r="G6916">
        <v>0.80579999999999996</v>
      </c>
      <c r="H6916">
        <v>0.82509999999999994</v>
      </c>
      <c r="I6916">
        <v>0.71250000000000002</v>
      </c>
      <c r="J6916">
        <v>0.92220000000000002</v>
      </c>
      <c r="K6916">
        <v>0.77710000000000001</v>
      </c>
      <c r="L6916">
        <v>0.64570000000000005</v>
      </c>
    </row>
    <row r="6917" spans="1:12" x14ac:dyDescent="0.45">
      <c r="A6917" t="s">
        <v>2029</v>
      </c>
      <c r="B6917">
        <v>2024</v>
      </c>
      <c r="C6917" t="s">
        <v>2010</v>
      </c>
      <c r="D6917">
        <v>5.2900000000000003E-2</v>
      </c>
      <c r="E6917">
        <v>5.2900000000000003E-2</v>
      </c>
      <c r="F6917">
        <v>0.02</v>
      </c>
      <c r="G6917">
        <v>3.1699999999999999E-2</v>
      </c>
      <c r="H6917">
        <v>0.02</v>
      </c>
      <c r="I6917">
        <v>1.43E-2</v>
      </c>
      <c r="J6917">
        <v>5.2900000000000003E-2</v>
      </c>
      <c r="K6917">
        <v>0.02</v>
      </c>
      <c r="L6917">
        <v>1.43E-2</v>
      </c>
    </row>
    <row r="6918" spans="1:12" x14ac:dyDescent="0.45">
      <c r="A6918" t="s">
        <v>2030</v>
      </c>
      <c r="B6918">
        <v>2024</v>
      </c>
      <c r="C6918" t="s">
        <v>2011</v>
      </c>
      <c r="D6918">
        <v>4.82E-2</v>
      </c>
      <c r="E6918">
        <v>4.82E-2</v>
      </c>
      <c r="F6918">
        <v>4.82E-2</v>
      </c>
      <c r="G6918">
        <v>2.8899999999999999E-2</v>
      </c>
      <c r="H6918">
        <v>4.82E-2</v>
      </c>
      <c r="I6918">
        <v>2.8899999999999999E-2</v>
      </c>
      <c r="J6918">
        <v>4.82E-2</v>
      </c>
      <c r="K6918">
        <v>4.82E-2</v>
      </c>
      <c r="L6918">
        <v>2.8899999999999999E-2</v>
      </c>
    </row>
    <row r="6919" spans="1:12" x14ac:dyDescent="0.45">
      <c r="A6919" t="s">
        <v>2030</v>
      </c>
      <c r="B6919">
        <v>2024</v>
      </c>
      <c r="C6919" t="s">
        <v>2010</v>
      </c>
      <c r="D6919">
        <v>0.25080000000000002</v>
      </c>
      <c r="E6919">
        <v>0.25080000000000002</v>
      </c>
      <c r="F6919">
        <v>9.4700000000000006E-2</v>
      </c>
      <c r="G6919">
        <v>0.15049999999999999</v>
      </c>
      <c r="H6919">
        <v>9.4700000000000006E-2</v>
      </c>
      <c r="I6919">
        <v>6.7900000000000002E-2</v>
      </c>
      <c r="J6919">
        <v>0.25080000000000002</v>
      </c>
      <c r="K6919">
        <v>9.4700000000000006E-2</v>
      </c>
      <c r="L6919">
        <v>6.7900000000000002E-2</v>
      </c>
    </row>
    <row r="6920" spans="1:12" x14ac:dyDescent="0.45">
      <c r="A6920" t="s">
        <v>2030</v>
      </c>
      <c r="B6920">
        <v>2024</v>
      </c>
      <c r="C6920" t="s">
        <v>2009</v>
      </c>
      <c r="D6920">
        <v>1.887</v>
      </c>
      <c r="E6920">
        <v>1.887</v>
      </c>
      <c r="F6920">
        <v>1.8839999999999999</v>
      </c>
      <c r="G6920">
        <v>1.6031</v>
      </c>
      <c r="H6920">
        <v>1.8839999999999999</v>
      </c>
      <c r="I6920">
        <v>1.6013999999999999</v>
      </c>
      <c r="J6920">
        <v>1.8085</v>
      </c>
      <c r="K6920">
        <v>1.8085</v>
      </c>
      <c r="L6920">
        <v>1.5375000000000001</v>
      </c>
    </row>
    <row r="6921" spans="1:12" x14ac:dyDescent="0.45">
      <c r="A6921" t="s">
        <v>2030</v>
      </c>
      <c r="B6921">
        <v>2024</v>
      </c>
      <c r="C6921" t="s">
        <v>2006</v>
      </c>
      <c r="D6921">
        <v>0.75939999999999996</v>
      </c>
      <c r="E6921">
        <v>0.75939999999999996</v>
      </c>
      <c r="F6921">
        <v>0.65280000000000005</v>
      </c>
      <c r="G6921">
        <v>0.61570000000000003</v>
      </c>
      <c r="H6921">
        <v>0.65280000000000005</v>
      </c>
      <c r="I6921">
        <v>0.52739999999999998</v>
      </c>
      <c r="J6921">
        <v>0.75939999999999996</v>
      </c>
      <c r="K6921">
        <v>0.65280000000000005</v>
      </c>
      <c r="L6921">
        <v>0.52739999999999998</v>
      </c>
    </row>
    <row r="6922" spans="1:12" x14ac:dyDescent="0.45">
      <c r="A6922" t="s">
        <v>2030</v>
      </c>
      <c r="B6922">
        <v>2024</v>
      </c>
      <c r="C6922" t="s">
        <v>2008</v>
      </c>
      <c r="D6922">
        <v>1.5745</v>
      </c>
      <c r="E6922">
        <v>1.3131999999999999</v>
      </c>
      <c r="F6922">
        <v>1.3104</v>
      </c>
      <c r="G6922">
        <v>1.2457</v>
      </c>
      <c r="H6922">
        <v>1.1445000000000001</v>
      </c>
      <c r="I6922">
        <v>1.0532999999999999</v>
      </c>
      <c r="J6922">
        <v>1.3237000000000001</v>
      </c>
      <c r="K6922">
        <v>0.98460000000000003</v>
      </c>
      <c r="L6922">
        <v>0.79400000000000004</v>
      </c>
    </row>
    <row r="6923" spans="1:12" x14ac:dyDescent="0.45">
      <c r="A6923" t="s">
        <v>2030</v>
      </c>
      <c r="B6923">
        <v>2024</v>
      </c>
      <c r="C6923" t="s">
        <v>2007</v>
      </c>
      <c r="D6923">
        <v>0.14180000000000001</v>
      </c>
      <c r="E6923">
        <v>0.14180000000000001</v>
      </c>
      <c r="F6923">
        <v>7.5700000000000003E-2</v>
      </c>
      <c r="G6923">
        <v>0.13639999999999999</v>
      </c>
      <c r="H6923">
        <v>7.5700000000000003E-2</v>
      </c>
      <c r="I6923">
        <v>7.5700000000000003E-2</v>
      </c>
      <c r="J6923">
        <v>0.14180000000000001</v>
      </c>
      <c r="K6923">
        <v>7.5700000000000003E-2</v>
      </c>
      <c r="L6923">
        <v>7.5700000000000003E-2</v>
      </c>
    </row>
    <row r="6924" spans="1:12" x14ac:dyDescent="0.45">
      <c r="A6924" t="s">
        <v>2030</v>
      </c>
      <c r="B6924">
        <v>2024</v>
      </c>
      <c r="C6924" t="s">
        <v>2005</v>
      </c>
      <c r="D6924">
        <v>4.6616999999999997</v>
      </c>
      <c r="E6924">
        <v>4.4004000000000003</v>
      </c>
      <c r="F6924">
        <v>4.0659000000000001</v>
      </c>
      <c r="G6924">
        <v>3.7803</v>
      </c>
      <c r="H6924">
        <v>3.8999000000000001</v>
      </c>
      <c r="I6924">
        <v>3.3546</v>
      </c>
      <c r="J6924">
        <v>4.3323999999999998</v>
      </c>
      <c r="K6924">
        <v>3.6644999999999999</v>
      </c>
      <c r="L6924">
        <v>3.0314999999999999</v>
      </c>
    </row>
    <row r="6925" spans="1:12" x14ac:dyDescent="0.45">
      <c r="A6925" t="s">
        <v>2031</v>
      </c>
      <c r="B6925">
        <v>2024</v>
      </c>
      <c r="C6925" t="s">
        <v>2006</v>
      </c>
      <c r="D6925">
        <v>0.75070000000000003</v>
      </c>
      <c r="E6925">
        <v>0.75070000000000003</v>
      </c>
      <c r="F6925">
        <v>0.64810000000000001</v>
      </c>
      <c r="G6925">
        <v>0.60809999999999997</v>
      </c>
      <c r="H6925">
        <v>0.64810000000000001</v>
      </c>
      <c r="I6925">
        <v>0.52310000000000001</v>
      </c>
      <c r="J6925">
        <v>0.75070000000000003</v>
      </c>
      <c r="K6925">
        <v>0.64810000000000001</v>
      </c>
      <c r="L6925">
        <v>0.52310000000000001</v>
      </c>
    </row>
    <row r="6926" spans="1:12" x14ac:dyDescent="0.45">
      <c r="A6926" t="s">
        <v>2031</v>
      </c>
      <c r="B6926">
        <v>2024</v>
      </c>
      <c r="C6926" t="s">
        <v>2011</v>
      </c>
      <c r="D6926">
        <v>4.9700000000000001E-2</v>
      </c>
      <c r="E6926">
        <v>4.9700000000000001E-2</v>
      </c>
      <c r="F6926">
        <v>4.9700000000000001E-2</v>
      </c>
      <c r="G6926">
        <v>2.98E-2</v>
      </c>
      <c r="H6926">
        <v>4.9700000000000001E-2</v>
      </c>
      <c r="I6926">
        <v>2.98E-2</v>
      </c>
      <c r="J6926">
        <v>4.9700000000000001E-2</v>
      </c>
      <c r="K6926">
        <v>4.9700000000000001E-2</v>
      </c>
      <c r="L6926">
        <v>2.98E-2</v>
      </c>
    </row>
    <row r="6927" spans="1:12" x14ac:dyDescent="0.45">
      <c r="A6927" t="s">
        <v>2031</v>
      </c>
      <c r="B6927">
        <v>2024</v>
      </c>
      <c r="C6927" t="s">
        <v>2005</v>
      </c>
      <c r="D6927">
        <v>4.5018000000000002</v>
      </c>
      <c r="E6927">
        <v>4.2323000000000004</v>
      </c>
      <c r="F6927">
        <v>3.8946000000000001</v>
      </c>
      <c r="G6927">
        <v>3.6463000000000001</v>
      </c>
      <c r="H6927">
        <v>3.7233999999999998</v>
      </c>
      <c r="I6927">
        <v>3.2132999999999998</v>
      </c>
      <c r="J6927">
        <v>4.1772</v>
      </c>
      <c r="K6927">
        <v>3.4954999999999998</v>
      </c>
      <c r="L6927">
        <v>2.8927999999999998</v>
      </c>
    </row>
    <row r="6928" spans="1:12" x14ac:dyDescent="0.45">
      <c r="A6928" t="s">
        <v>2031</v>
      </c>
      <c r="B6928">
        <v>2024</v>
      </c>
      <c r="C6928" t="s">
        <v>2008</v>
      </c>
      <c r="D6928">
        <v>1.6242000000000001</v>
      </c>
      <c r="E6928">
        <v>1.3547</v>
      </c>
      <c r="F6928">
        <v>1.3517999999999999</v>
      </c>
      <c r="G6928">
        <v>1.2849999999999999</v>
      </c>
      <c r="H6928">
        <v>1.1806000000000001</v>
      </c>
      <c r="I6928">
        <v>1.0866</v>
      </c>
      <c r="J6928">
        <v>1.3654999999999999</v>
      </c>
      <c r="K6928">
        <v>1.0156000000000001</v>
      </c>
      <c r="L6928">
        <v>0.81910000000000005</v>
      </c>
    </row>
    <row r="6929" spans="1:12" x14ac:dyDescent="0.45">
      <c r="A6929" t="s">
        <v>2031</v>
      </c>
      <c r="B6929">
        <v>2024</v>
      </c>
      <c r="C6929" t="s">
        <v>2009</v>
      </c>
      <c r="D6929">
        <v>1.6721999999999999</v>
      </c>
      <c r="E6929">
        <v>1.6721999999999999</v>
      </c>
      <c r="F6929">
        <v>1.6691</v>
      </c>
      <c r="G6929">
        <v>1.4274</v>
      </c>
      <c r="H6929">
        <v>1.6691</v>
      </c>
      <c r="I6929">
        <v>1.4257</v>
      </c>
      <c r="J6929">
        <v>1.6063000000000001</v>
      </c>
      <c r="K6929">
        <v>1.6063000000000001</v>
      </c>
      <c r="L6929">
        <v>1.3727</v>
      </c>
    </row>
    <row r="6930" spans="1:12" x14ac:dyDescent="0.45">
      <c r="A6930" t="s">
        <v>2031</v>
      </c>
      <c r="B6930">
        <v>2024</v>
      </c>
      <c r="C6930" t="s">
        <v>2007</v>
      </c>
      <c r="D6930">
        <v>0.14630000000000001</v>
      </c>
      <c r="E6930">
        <v>0.14630000000000001</v>
      </c>
      <c r="F6930">
        <v>7.8100000000000003E-2</v>
      </c>
      <c r="G6930">
        <v>0.14080000000000001</v>
      </c>
      <c r="H6930">
        <v>7.8100000000000003E-2</v>
      </c>
      <c r="I6930">
        <v>7.8100000000000003E-2</v>
      </c>
      <c r="J6930">
        <v>0.14630000000000001</v>
      </c>
      <c r="K6930">
        <v>7.8100000000000003E-2</v>
      </c>
      <c r="L6930">
        <v>7.8100000000000003E-2</v>
      </c>
    </row>
    <row r="6931" spans="1:12" x14ac:dyDescent="0.45">
      <c r="A6931" t="s">
        <v>2031</v>
      </c>
      <c r="B6931">
        <v>2024</v>
      </c>
      <c r="C6931" t="s">
        <v>2010</v>
      </c>
      <c r="D6931">
        <v>0.25869999999999999</v>
      </c>
      <c r="E6931">
        <v>0.25869999999999999</v>
      </c>
      <c r="F6931">
        <v>9.7699999999999995E-2</v>
      </c>
      <c r="G6931">
        <v>0.1552</v>
      </c>
      <c r="H6931">
        <v>9.7699999999999995E-2</v>
      </c>
      <c r="I6931">
        <v>7.0099999999999996E-2</v>
      </c>
      <c r="J6931">
        <v>0.25869999999999999</v>
      </c>
      <c r="K6931">
        <v>9.7699999999999995E-2</v>
      </c>
      <c r="L6931">
        <v>7.0099999999999996E-2</v>
      </c>
    </row>
    <row r="6932" spans="1:12" x14ac:dyDescent="0.45">
      <c r="A6932" t="s">
        <v>2032</v>
      </c>
      <c r="B6932">
        <v>2024</v>
      </c>
      <c r="C6932" t="s">
        <v>2009</v>
      </c>
      <c r="D6932">
        <v>3.1562000000000001</v>
      </c>
      <c r="E6932">
        <v>3.1562000000000001</v>
      </c>
      <c r="F6932">
        <v>3.1514000000000002</v>
      </c>
      <c r="G6932">
        <v>2.68</v>
      </c>
      <c r="H6932">
        <v>3.1514000000000002</v>
      </c>
      <c r="I6932">
        <v>2.6772999999999998</v>
      </c>
      <c r="J6932">
        <v>3.0230000000000001</v>
      </c>
      <c r="K6932">
        <v>3.0230000000000001</v>
      </c>
      <c r="L6932">
        <v>2.5686</v>
      </c>
    </row>
    <row r="6933" spans="1:12" x14ac:dyDescent="0.45">
      <c r="A6933" t="s">
        <v>2032</v>
      </c>
      <c r="B6933">
        <v>2024</v>
      </c>
      <c r="C6933" t="s">
        <v>2007</v>
      </c>
      <c r="D6933">
        <v>0.22650000000000001</v>
      </c>
      <c r="E6933">
        <v>0.22650000000000001</v>
      </c>
      <c r="F6933">
        <v>0.12089999999999999</v>
      </c>
      <c r="G6933">
        <v>0.21790000000000001</v>
      </c>
      <c r="H6933">
        <v>0.12089999999999999</v>
      </c>
      <c r="I6933">
        <v>0.12089999999999999</v>
      </c>
      <c r="J6933">
        <v>0.22650000000000001</v>
      </c>
      <c r="K6933">
        <v>0.12089999999999999</v>
      </c>
      <c r="L6933">
        <v>0.12089999999999999</v>
      </c>
    </row>
    <row r="6934" spans="1:12" x14ac:dyDescent="0.45">
      <c r="A6934" t="s">
        <v>2032</v>
      </c>
      <c r="B6934">
        <v>2024</v>
      </c>
      <c r="C6934" t="s">
        <v>2005</v>
      </c>
      <c r="D6934">
        <v>7.6558000000000002</v>
      </c>
      <c r="E6934">
        <v>7.2386999999999997</v>
      </c>
      <c r="F6934">
        <v>6.6889000000000003</v>
      </c>
      <c r="G6934">
        <v>6.2138</v>
      </c>
      <c r="H6934">
        <v>6.4238999999999997</v>
      </c>
      <c r="I6934">
        <v>5.5212000000000003</v>
      </c>
      <c r="J6934">
        <v>7.1223000000000001</v>
      </c>
      <c r="K6934">
        <v>6.0400999999999998</v>
      </c>
      <c r="L6934">
        <v>4.9984999999999999</v>
      </c>
    </row>
    <row r="6935" spans="1:12" x14ac:dyDescent="0.45">
      <c r="A6935" t="s">
        <v>2032</v>
      </c>
      <c r="B6935">
        <v>2024</v>
      </c>
      <c r="C6935" t="s">
        <v>2011</v>
      </c>
      <c r="D6935">
        <v>7.6899999999999996E-2</v>
      </c>
      <c r="E6935">
        <v>7.6899999999999996E-2</v>
      </c>
      <c r="F6935">
        <v>7.6899999999999996E-2</v>
      </c>
      <c r="G6935">
        <v>4.6199999999999998E-2</v>
      </c>
      <c r="H6935">
        <v>7.6899999999999996E-2</v>
      </c>
      <c r="I6935">
        <v>4.6199999999999998E-2</v>
      </c>
      <c r="J6935">
        <v>7.6899999999999996E-2</v>
      </c>
      <c r="K6935">
        <v>7.6899999999999996E-2</v>
      </c>
      <c r="L6935">
        <v>4.6199999999999998E-2</v>
      </c>
    </row>
    <row r="6936" spans="1:12" x14ac:dyDescent="0.45">
      <c r="A6936" t="s">
        <v>2032</v>
      </c>
      <c r="B6936">
        <v>2024</v>
      </c>
      <c r="C6936" t="s">
        <v>2010</v>
      </c>
      <c r="D6936">
        <v>0.40039999999999998</v>
      </c>
      <c r="E6936">
        <v>0.40039999999999998</v>
      </c>
      <c r="F6936">
        <v>0.1512</v>
      </c>
      <c r="G6936">
        <v>0.24030000000000001</v>
      </c>
      <c r="H6936">
        <v>0.1512</v>
      </c>
      <c r="I6936">
        <v>0.1085</v>
      </c>
      <c r="J6936">
        <v>0.40039999999999998</v>
      </c>
      <c r="K6936">
        <v>0.1512</v>
      </c>
      <c r="L6936">
        <v>0.1085</v>
      </c>
    </row>
    <row r="6937" spans="1:12" x14ac:dyDescent="0.45">
      <c r="A6937" t="s">
        <v>2032</v>
      </c>
      <c r="B6937">
        <v>2024</v>
      </c>
      <c r="C6937" t="s">
        <v>2006</v>
      </c>
      <c r="D6937">
        <v>1.2819</v>
      </c>
      <c r="E6937">
        <v>1.2819</v>
      </c>
      <c r="F6937">
        <v>1.0961000000000001</v>
      </c>
      <c r="G6937">
        <v>1.0406</v>
      </c>
      <c r="H6937">
        <v>1.0961000000000001</v>
      </c>
      <c r="I6937">
        <v>0.88660000000000005</v>
      </c>
      <c r="J6937">
        <v>1.2819</v>
      </c>
      <c r="K6937">
        <v>1.0961000000000001</v>
      </c>
      <c r="L6937">
        <v>0.88660000000000005</v>
      </c>
    </row>
    <row r="6938" spans="1:12" x14ac:dyDescent="0.45">
      <c r="A6938" t="s">
        <v>2032</v>
      </c>
      <c r="B6938">
        <v>2024</v>
      </c>
      <c r="C6938" t="s">
        <v>2008</v>
      </c>
      <c r="D6938">
        <v>2.5139</v>
      </c>
      <c r="E6938">
        <v>2.0968</v>
      </c>
      <c r="F6938">
        <v>2.0922999999999998</v>
      </c>
      <c r="G6938">
        <v>1.9888999999999999</v>
      </c>
      <c r="H6938">
        <v>1.8273999999999999</v>
      </c>
      <c r="I6938">
        <v>1.6818</v>
      </c>
      <c r="J6938">
        <v>2.1135999999999999</v>
      </c>
      <c r="K6938">
        <v>1.5720000000000001</v>
      </c>
      <c r="L6938">
        <v>1.2678</v>
      </c>
    </row>
    <row r="6939" spans="1:12" x14ac:dyDescent="0.45">
      <c r="A6939" t="s">
        <v>2033</v>
      </c>
      <c r="B6939">
        <v>2024</v>
      </c>
      <c r="C6939" t="s">
        <v>2008</v>
      </c>
      <c r="D6939">
        <v>1.4238</v>
      </c>
      <c r="E6939">
        <v>1.1875</v>
      </c>
      <c r="F6939">
        <v>1.1850000000000001</v>
      </c>
      <c r="G6939">
        <v>1.1264000000000001</v>
      </c>
      <c r="H6939">
        <v>1.0348999999999999</v>
      </c>
      <c r="I6939">
        <v>0.95250000000000001</v>
      </c>
      <c r="J6939">
        <v>1.1970000000000001</v>
      </c>
      <c r="K6939">
        <v>0.89029999999999998</v>
      </c>
      <c r="L6939">
        <v>0.71799999999999997</v>
      </c>
    </row>
    <row r="6940" spans="1:12" x14ac:dyDescent="0.45">
      <c r="A6940" t="s">
        <v>2033</v>
      </c>
      <c r="B6940">
        <v>2024</v>
      </c>
      <c r="C6940" t="s">
        <v>2006</v>
      </c>
      <c r="D6940">
        <v>0.7359</v>
      </c>
      <c r="E6940">
        <v>0.7359</v>
      </c>
      <c r="F6940">
        <v>0.62839999999999996</v>
      </c>
      <c r="G6940">
        <v>0.59760000000000002</v>
      </c>
      <c r="H6940">
        <v>0.62839999999999996</v>
      </c>
      <c r="I6940">
        <v>0.50849999999999995</v>
      </c>
      <c r="J6940">
        <v>0.7359</v>
      </c>
      <c r="K6940">
        <v>0.62839999999999996</v>
      </c>
      <c r="L6940">
        <v>0.50849999999999995</v>
      </c>
    </row>
    <row r="6941" spans="1:12" x14ac:dyDescent="0.45">
      <c r="A6941" t="s">
        <v>2033</v>
      </c>
      <c r="B6941">
        <v>2024</v>
      </c>
      <c r="C6941" t="s">
        <v>2005</v>
      </c>
      <c r="D6941">
        <v>4.3235000000000001</v>
      </c>
      <c r="E6941">
        <v>4.0872999999999999</v>
      </c>
      <c r="F6941">
        <v>3.7736999999999998</v>
      </c>
      <c r="G6941">
        <v>3.508</v>
      </c>
      <c r="H6941">
        <v>3.6236000000000002</v>
      </c>
      <c r="I6941">
        <v>3.1139000000000001</v>
      </c>
      <c r="J6941">
        <v>4.0223000000000004</v>
      </c>
      <c r="K6941">
        <v>3.4070999999999998</v>
      </c>
      <c r="L6941">
        <v>2.8187000000000002</v>
      </c>
    </row>
    <row r="6942" spans="1:12" x14ac:dyDescent="0.45">
      <c r="A6942" t="s">
        <v>2033</v>
      </c>
      <c r="B6942">
        <v>2024</v>
      </c>
      <c r="C6942" t="s">
        <v>2011</v>
      </c>
      <c r="D6942">
        <v>4.36E-2</v>
      </c>
      <c r="E6942">
        <v>4.36E-2</v>
      </c>
      <c r="F6942">
        <v>4.36E-2</v>
      </c>
      <c r="G6942">
        <v>2.6100000000000002E-2</v>
      </c>
      <c r="H6942">
        <v>4.36E-2</v>
      </c>
      <c r="I6942">
        <v>2.6100000000000002E-2</v>
      </c>
      <c r="J6942">
        <v>4.36E-2</v>
      </c>
      <c r="K6942">
        <v>4.36E-2</v>
      </c>
      <c r="L6942">
        <v>2.6100000000000002E-2</v>
      </c>
    </row>
    <row r="6943" spans="1:12" x14ac:dyDescent="0.45">
      <c r="A6943" t="s">
        <v>2033</v>
      </c>
      <c r="B6943">
        <v>2024</v>
      </c>
      <c r="C6943" t="s">
        <v>2009</v>
      </c>
      <c r="D6943">
        <v>1.7652000000000001</v>
      </c>
      <c r="E6943">
        <v>1.7652000000000001</v>
      </c>
      <c r="F6943">
        <v>1.7625</v>
      </c>
      <c r="G6943">
        <v>1.4984</v>
      </c>
      <c r="H6943">
        <v>1.7625</v>
      </c>
      <c r="I6943">
        <v>1.4968999999999999</v>
      </c>
      <c r="J6943">
        <v>1.6907000000000001</v>
      </c>
      <c r="K6943">
        <v>1.6907000000000001</v>
      </c>
      <c r="L6943">
        <v>1.4360999999999999</v>
      </c>
    </row>
    <row r="6944" spans="1:12" x14ac:dyDescent="0.45">
      <c r="A6944" t="s">
        <v>2033</v>
      </c>
      <c r="B6944">
        <v>2024</v>
      </c>
      <c r="C6944" t="s">
        <v>2007</v>
      </c>
      <c r="D6944">
        <v>0.1283</v>
      </c>
      <c r="E6944">
        <v>0.1283</v>
      </c>
      <c r="F6944">
        <v>6.8500000000000005E-2</v>
      </c>
      <c r="G6944">
        <v>0.1234</v>
      </c>
      <c r="H6944">
        <v>6.8500000000000005E-2</v>
      </c>
      <c r="I6944">
        <v>6.8500000000000005E-2</v>
      </c>
      <c r="J6944">
        <v>0.1283</v>
      </c>
      <c r="K6944">
        <v>6.8500000000000005E-2</v>
      </c>
      <c r="L6944">
        <v>6.8500000000000005E-2</v>
      </c>
    </row>
    <row r="6945" spans="1:12" x14ac:dyDescent="0.45">
      <c r="A6945" t="s">
        <v>2033</v>
      </c>
      <c r="B6945">
        <v>2024</v>
      </c>
      <c r="C6945" t="s">
        <v>2010</v>
      </c>
      <c r="D6945">
        <v>0.2268</v>
      </c>
      <c r="E6945">
        <v>0.2268</v>
      </c>
      <c r="F6945">
        <v>8.5599999999999996E-2</v>
      </c>
      <c r="G6945">
        <v>0.1361</v>
      </c>
      <c r="H6945">
        <v>8.5599999999999996E-2</v>
      </c>
      <c r="I6945">
        <v>6.1400000000000003E-2</v>
      </c>
      <c r="J6945">
        <v>0.2268</v>
      </c>
      <c r="K6945">
        <v>8.5599999999999996E-2</v>
      </c>
      <c r="L6945">
        <v>6.1400000000000003E-2</v>
      </c>
    </row>
    <row r="6946" spans="1:12" x14ac:dyDescent="0.45">
      <c r="A6946" t="s">
        <v>2034</v>
      </c>
      <c r="B6946">
        <v>2024</v>
      </c>
      <c r="C6946" t="s">
        <v>2009</v>
      </c>
      <c r="D6946">
        <v>0.92659999999999998</v>
      </c>
      <c r="E6946">
        <v>0.92659999999999998</v>
      </c>
      <c r="F6946">
        <v>0.92530000000000001</v>
      </c>
      <c r="G6946">
        <v>0.78869999999999996</v>
      </c>
      <c r="H6946">
        <v>0.92530000000000001</v>
      </c>
      <c r="I6946">
        <v>0.78790000000000004</v>
      </c>
      <c r="J6946">
        <v>0.88829999999999998</v>
      </c>
      <c r="K6946">
        <v>0.88829999999999998</v>
      </c>
      <c r="L6946">
        <v>0.75660000000000005</v>
      </c>
    </row>
    <row r="6947" spans="1:12" x14ac:dyDescent="0.45">
      <c r="A6947" t="s">
        <v>2034</v>
      </c>
      <c r="B6947">
        <v>2024</v>
      </c>
      <c r="C6947" t="s">
        <v>2010</v>
      </c>
      <c r="D6947">
        <v>0.1145</v>
      </c>
      <c r="E6947">
        <v>0.1145</v>
      </c>
      <c r="F6947">
        <v>4.3200000000000002E-2</v>
      </c>
      <c r="G6947">
        <v>6.8699999999999997E-2</v>
      </c>
      <c r="H6947">
        <v>4.3200000000000002E-2</v>
      </c>
      <c r="I6947">
        <v>3.1E-2</v>
      </c>
      <c r="J6947">
        <v>0.1145</v>
      </c>
      <c r="K6947">
        <v>4.3200000000000002E-2</v>
      </c>
      <c r="L6947">
        <v>3.1E-2</v>
      </c>
    </row>
    <row r="6948" spans="1:12" x14ac:dyDescent="0.45">
      <c r="A6948" t="s">
        <v>2034</v>
      </c>
      <c r="B6948">
        <v>2024</v>
      </c>
      <c r="C6948" t="s">
        <v>2005</v>
      </c>
      <c r="D6948">
        <v>2.3035000000000001</v>
      </c>
      <c r="E6948">
        <v>2.1842000000000001</v>
      </c>
      <c r="F6948">
        <v>2.0066000000000002</v>
      </c>
      <c r="G6948">
        <v>1.8740000000000001</v>
      </c>
      <c r="H6948">
        <v>1.9308000000000001</v>
      </c>
      <c r="I6948">
        <v>1.659</v>
      </c>
      <c r="J6948">
        <v>2.1507000000000001</v>
      </c>
      <c r="K6948">
        <v>1.8209</v>
      </c>
      <c r="L6948">
        <v>1.5093000000000001</v>
      </c>
    </row>
    <row r="6949" spans="1:12" x14ac:dyDescent="0.45">
      <c r="A6949" t="s">
        <v>2034</v>
      </c>
      <c r="B6949">
        <v>2024</v>
      </c>
      <c r="C6949" t="s">
        <v>2007</v>
      </c>
      <c r="D6949">
        <v>6.4799999999999996E-2</v>
      </c>
      <c r="E6949">
        <v>6.4799999999999996E-2</v>
      </c>
      <c r="F6949">
        <v>3.4599999999999999E-2</v>
      </c>
      <c r="G6949">
        <v>6.2300000000000001E-2</v>
      </c>
      <c r="H6949">
        <v>3.4599999999999999E-2</v>
      </c>
      <c r="I6949">
        <v>3.4599999999999999E-2</v>
      </c>
      <c r="J6949">
        <v>6.4799999999999996E-2</v>
      </c>
      <c r="K6949">
        <v>3.4599999999999999E-2</v>
      </c>
      <c r="L6949">
        <v>3.4599999999999999E-2</v>
      </c>
    </row>
    <row r="6950" spans="1:12" x14ac:dyDescent="0.45">
      <c r="A6950" t="s">
        <v>2034</v>
      </c>
      <c r="B6950">
        <v>2024</v>
      </c>
      <c r="C6950" t="s">
        <v>2006</v>
      </c>
      <c r="D6950">
        <v>0.45660000000000001</v>
      </c>
      <c r="E6950">
        <v>0.45660000000000001</v>
      </c>
      <c r="F6950">
        <v>0.3831</v>
      </c>
      <c r="G6950">
        <v>0.37219999999999998</v>
      </c>
      <c r="H6950">
        <v>0.3831</v>
      </c>
      <c r="I6950">
        <v>0.31130000000000002</v>
      </c>
      <c r="J6950">
        <v>0.45660000000000001</v>
      </c>
      <c r="K6950">
        <v>0.3831</v>
      </c>
      <c r="L6950">
        <v>0.31130000000000002</v>
      </c>
    </row>
    <row r="6951" spans="1:12" x14ac:dyDescent="0.45">
      <c r="A6951" t="s">
        <v>2034</v>
      </c>
      <c r="B6951">
        <v>2024</v>
      </c>
      <c r="C6951" t="s">
        <v>2008</v>
      </c>
      <c r="D6951">
        <v>0.71899999999999997</v>
      </c>
      <c r="E6951">
        <v>0.59970000000000001</v>
      </c>
      <c r="F6951">
        <v>0.59840000000000004</v>
      </c>
      <c r="G6951">
        <v>0.56879999999999997</v>
      </c>
      <c r="H6951">
        <v>0.52259999999999995</v>
      </c>
      <c r="I6951">
        <v>0.48099999999999998</v>
      </c>
      <c r="J6951">
        <v>0.60450000000000004</v>
      </c>
      <c r="K6951">
        <v>0.4496</v>
      </c>
      <c r="L6951">
        <v>0.36259999999999998</v>
      </c>
    </row>
    <row r="6952" spans="1:12" x14ac:dyDescent="0.45">
      <c r="A6952" t="s">
        <v>2034</v>
      </c>
      <c r="B6952">
        <v>2024</v>
      </c>
      <c r="C6952" t="s">
        <v>2011</v>
      </c>
      <c r="D6952">
        <v>2.1999999999999999E-2</v>
      </c>
      <c r="E6952">
        <v>2.1999999999999999E-2</v>
      </c>
      <c r="F6952">
        <v>2.1999999999999999E-2</v>
      </c>
      <c r="G6952">
        <v>1.32E-2</v>
      </c>
      <c r="H6952">
        <v>2.1999999999999999E-2</v>
      </c>
      <c r="I6952">
        <v>1.32E-2</v>
      </c>
      <c r="J6952">
        <v>2.1999999999999999E-2</v>
      </c>
      <c r="K6952">
        <v>2.1999999999999999E-2</v>
      </c>
      <c r="L6952">
        <v>1.32E-2</v>
      </c>
    </row>
    <row r="6953" spans="1:12" x14ac:dyDescent="0.45">
      <c r="A6953" t="s">
        <v>2035</v>
      </c>
      <c r="B6953">
        <v>2024</v>
      </c>
      <c r="C6953" t="s">
        <v>2008</v>
      </c>
      <c r="D6953">
        <v>1.4762999999999999</v>
      </c>
      <c r="E6953">
        <v>1.2313000000000001</v>
      </c>
      <c r="F6953">
        <v>1.2286999999999999</v>
      </c>
      <c r="G6953">
        <v>1.1679999999999999</v>
      </c>
      <c r="H6953">
        <v>1.0730999999999999</v>
      </c>
      <c r="I6953">
        <v>0.98760000000000003</v>
      </c>
      <c r="J6953">
        <v>1.2412000000000001</v>
      </c>
      <c r="K6953">
        <v>0.92320000000000002</v>
      </c>
      <c r="L6953">
        <v>0.74450000000000005</v>
      </c>
    </row>
    <row r="6954" spans="1:12" x14ac:dyDescent="0.45">
      <c r="A6954" t="s">
        <v>2035</v>
      </c>
      <c r="B6954">
        <v>2024</v>
      </c>
      <c r="C6954" t="s">
        <v>2007</v>
      </c>
      <c r="D6954">
        <v>0.13300000000000001</v>
      </c>
      <c r="E6954">
        <v>0.13300000000000001</v>
      </c>
      <c r="F6954">
        <v>7.0999999999999994E-2</v>
      </c>
      <c r="G6954">
        <v>0.12790000000000001</v>
      </c>
      <c r="H6954">
        <v>7.0999999999999994E-2</v>
      </c>
      <c r="I6954">
        <v>7.0999999999999994E-2</v>
      </c>
      <c r="J6954">
        <v>0.13300000000000001</v>
      </c>
      <c r="K6954">
        <v>7.0999999999999994E-2</v>
      </c>
      <c r="L6954">
        <v>7.0999999999999994E-2</v>
      </c>
    </row>
    <row r="6955" spans="1:12" x14ac:dyDescent="0.45">
      <c r="A6955" t="s">
        <v>2035</v>
      </c>
      <c r="B6955">
        <v>2024</v>
      </c>
      <c r="C6955" t="s">
        <v>2005</v>
      </c>
      <c r="D6955">
        <v>4.5906000000000002</v>
      </c>
      <c r="E6955">
        <v>4.3456000000000001</v>
      </c>
      <c r="F6955">
        <v>4.0153999999999996</v>
      </c>
      <c r="G6955">
        <v>3.7301000000000002</v>
      </c>
      <c r="H6955">
        <v>3.8597999999999999</v>
      </c>
      <c r="I6955">
        <v>3.3172999999999999</v>
      </c>
      <c r="J6955">
        <v>4.2748999999999997</v>
      </c>
      <c r="K6955">
        <v>3.6320000000000001</v>
      </c>
      <c r="L6955">
        <v>3.0082</v>
      </c>
    </row>
    <row r="6956" spans="1:12" x14ac:dyDescent="0.45">
      <c r="A6956" t="s">
        <v>2035</v>
      </c>
      <c r="B6956">
        <v>2024</v>
      </c>
      <c r="C6956" t="s">
        <v>2006</v>
      </c>
      <c r="D6956">
        <v>0.78539999999999999</v>
      </c>
      <c r="E6956">
        <v>0.78539999999999999</v>
      </c>
      <c r="F6956">
        <v>0.66890000000000005</v>
      </c>
      <c r="G6956">
        <v>0.63819999999999999</v>
      </c>
      <c r="H6956">
        <v>0.66890000000000005</v>
      </c>
      <c r="I6956">
        <v>0.54159999999999997</v>
      </c>
      <c r="J6956">
        <v>0.78539999999999999</v>
      </c>
      <c r="K6956">
        <v>0.66890000000000005</v>
      </c>
      <c r="L6956">
        <v>0.54159999999999997</v>
      </c>
    </row>
    <row r="6957" spans="1:12" x14ac:dyDescent="0.45">
      <c r="A6957" t="s">
        <v>2035</v>
      </c>
      <c r="B6957">
        <v>2024</v>
      </c>
      <c r="C6957" t="s">
        <v>2011</v>
      </c>
      <c r="D6957">
        <v>4.5199999999999997E-2</v>
      </c>
      <c r="E6957">
        <v>4.5199999999999997E-2</v>
      </c>
      <c r="F6957">
        <v>4.5199999999999997E-2</v>
      </c>
      <c r="G6957">
        <v>2.7099999999999999E-2</v>
      </c>
      <c r="H6957">
        <v>4.5199999999999997E-2</v>
      </c>
      <c r="I6957">
        <v>2.7099999999999999E-2</v>
      </c>
      <c r="J6957">
        <v>4.5199999999999997E-2</v>
      </c>
      <c r="K6957">
        <v>4.5199999999999997E-2</v>
      </c>
      <c r="L6957">
        <v>2.7099999999999999E-2</v>
      </c>
    </row>
    <row r="6958" spans="1:12" x14ac:dyDescent="0.45">
      <c r="A6958" t="s">
        <v>2035</v>
      </c>
      <c r="B6958">
        <v>2024</v>
      </c>
      <c r="C6958" t="s">
        <v>2010</v>
      </c>
      <c r="D6958">
        <v>0.2351</v>
      </c>
      <c r="E6958">
        <v>0.2351</v>
      </c>
      <c r="F6958">
        <v>8.8800000000000004E-2</v>
      </c>
      <c r="G6958">
        <v>0.1411</v>
      </c>
      <c r="H6958">
        <v>8.8800000000000004E-2</v>
      </c>
      <c r="I6958">
        <v>6.3700000000000007E-2</v>
      </c>
      <c r="J6958">
        <v>0.2351</v>
      </c>
      <c r="K6958">
        <v>8.8800000000000004E-2</v>
      </c>
      <c r="L6958">
        <v>6.3700000000000007E-2</v>
      </c>
    </row>
    <row r="6959" spans="1:12" x14ac:dyDescent="0.45">
      <c r="A6959" t="s">
        <v>2035</v>
      </c>
      <c r="B6959">
        <v>2024</v>
      </c>
      <c r="C6959" t="s">
        <v>2009</v>
      </c>
      <c r="D6959">
        <v>1.9155</v>
      </c>
      <c r="E6959">
        <v>1.9155</v>
      </c>
      <c r="F6959">
        <v>1.9127000000000001</v>
      </c>
      <c r="G6959">
        <v>1.6277999999999999</v>
      </c>
      <c r="H6959">
        <v>1.9127000000000001</v>
      </c>
      <c r="I6959">
        <v>1.6263000000000001</v>
      </c>
      <c r="J6959">
        <v>1.8349</v>
      </c>
      <c r="K6959">
        <v>1.8349</v>
      </c>
      <c r="L6959">
        <v>1.5603</v>
      </c>
    </row>
    <row r="6960" spans="1:12" x14ac:dyDescent="0.45">
      <c r="A6960" t="s">
        <v>2036</v>
      </c>
      <c r="B6960">
        <v>2024</v>
      </c>
      <c r="C6960" t="s">
        <v>2005</v>
      </c>
      <c r="D6960">
        <v>0.76129999999999998</v>
      </c>
      <c r="E6960">
        <v>0.72099999999999997</v>
      </c>
      <c r="F6960">
        <v>0.66410000000000002</v>
      </c>
      <c r="G6960">
        <v>0.61919999999999997</v>
      </c>
      <c r="H6960">
        <v>0.63849999999999996</v>
      </c>
      <c r="I6960">
        <v>0.54910000000000003</v>
      </c>
      <c r="J6960">
        <v>0.70989999999999998</v>
      </c>
      <c r="K6960">
        <v>0.60150000000000003</v>
      </c>
      <c r="L6960">
        <v>0.49869999999999998</v>
      </c>
    </row>
    <row r="6961" spans="1:12" x14ac:dyDescent="0.45">
      <c r="A6961" t="s">
        <v>2036</v>
      </c>
      <c r="B6961">
        <v>2024</v>
      </c>
      <c r="C6961" t="s">
        <v>2007</v>
      </c>
      <c r="D6961">
        <v>2.1899999999999999E-2</v>
      </c>
      <c r="E6961">
        <v>2.1899999999999999E-2</v>
      </c>
      <c r="F6961">
        <v>1.17E-2</v>
      </c>
      <c r="G6961">
        <v>2.1000000000000001E-2</v>
      </c>
      <c r="H6961">
        <v>1.17E-2</v>
      </c>
      <c r="I6961">
        <v>1.17E-2</v>
      </c>
      <c r="J6961">
        <v>2.1899999999999999E-2</v>
      </c>
      <c r="K6961">
        <v>1.17E-2</v>
      </c>
      <c r="L6961">
        <v>1.17E-2</v>
      </c>
    </row>
    <row r="6962" spans="1:12" x14ac:dyDescent="0.45">
      <c r="A6962" t="s">
        <v>2036</v>
      </c>
      <c r="B6962">
        <v>2024</v>
      </c>
      <c r="C6962" t="s">
        <v>2011</v>
      </c>
      <c r="D6962">
        <v>7.4000000000000003E-3</v>
      </c>
      <c r="E6962">
        <v>7.4000000000000003E-3</v>
      </c>
      <c r="F6962">
        <v>7.4000000000000003E-3</v>
      </c>
      <c r="G6962">
        <v>4.4999999999999997E-3</v>
      </c>
      <c r="H6962">
        <v>7.4000000000000003E-3</v>
      </c>
      <c r="I6962">
        <v>4.4999999999999997E-3</v>
      </c>
      <c r="J6962">
        <v>7.4000000000000003E-3</v>
      </c>
      <c r="K6962">
        <v>7.4000000000000003E-3</v>
      </c>
      <c r="L6962">
        <v>4.4999999999999997E-3</v>
      </c>
    </row>
    <row r="6963" spans="1:12" x14ac:dyDescent="0.45">
      <c r="A6963" t="s">
        <v>2036</v>
      </c>
      <c r="B6963">
        <v>2024</v>
      </c>
      <c r="C6963" t="s">
        <v>2006</v>
      </c>
      <c r="D6963">
        <v>0.14069999999999999</v>
      </c>
      <c r="E6963">
        <v>0.14069999999999999</v>
      </c>
      <c r="F6963">
        <v>0.11899999999999999</v>
      </c>
      <c r="G6963">
        <v>0.1145</v>
      </c>
      <c r="H6963">
        <v>0.11899999999999999</v>
      </c>
      <c r="I6963">
        <v>9.6500000000000002E-2</v>
      </c>
      <c r="J6963">
        <v>0.14069999999999999</v>
      </c>
      <c r="K6963">
        <v>0.11899999999999999</v>
      </c>
      <c r="L6963">
        <v>9.6500000000000002E-2</v>
      </c>
    </row>
    <row r="6964" spans="1:12" x14ac:dyDescent="0.45">
      <c r="A6964" t="s">
        <v>2036</v>
      </c>
      <c r="B6964">
        <v>2024</v>
      </c>
      <c r="C6964" t="s">
        <v>2008</v>
      </c>
      <c r="D6964">
        <v>0.24279999999999999</v>
      </c>
      <c r="E6964">
        <v>0.20250000000000001</v>
      </c>
      <c r="F6964">
        <v>0.2021</v>
      </c>
      <c r="G6964">
        <v>0.19209999999999999</v>
      </c>
      <c r="H6964">
        <v>0.17649999999999999</v>
      </c>
      <c r="I6964">
        <v>0.16250000000000001</v>
      </c>
      <c r="J6964">
        <v>0.20419999999999999</v>
      </c>
      <c r="K6964">
        <v>0.15179999999999999</v>
      </c>
      <c r="L6964">
        <v>0.1225</v>
      </c>
    </row>
    <row r="6965" spans="1:12" x14ac:dyDescent="0.45">
      <c r="A6965" t="s">
        <v>2036</v>
      </c>
      <c r="B6965">
        <v>2024</v>
      </c>
      <c r="C6965" t="s">
        <v>2010</v>
      </c>
      <c r="D6965">
        <v>3.8699999999999998E-2</v>
      </c>
      <c r="E6965">
        <v>3.8699999999999998E-2</v>
      </c>
      <c r="F6965">
        <v>1.46E-2</v>
      </c>
      <c r="G6965">
        <v>2.3199999999999998E-2</v>
      </c>
      <c r="H6965">
        <v>1.46E-2</v>
      </c>
      <c r="I6965">
        <v>1.0500000000000001E-2</v>
      </c>
      <c r="J6965">
        <v>3.8699999999999998E-2</v>
      </c>
      <c r="K6965">
        <v>1.46E-2</v>
      </c>
      <c r="L6965">
        <v>1.0500000000000001E-2</v>
      </c>
    </row>
    <row r="6966" spans="1:12" x14ac:dyDescent="0.45">
      <c r="A6966" t="s">
        <v>2036</v>
      </c>
      <c r="B6966">
        <v>2024</v>
      </c>
      <c r="C6966" t="s">
        <v>2009</v>
      </c>
      <c r="D6966">
        <v>0.30980000000000002</v>
      </c>
      <c r="E6966">
        <v>0.30980000000000002</v>
      </c>
      <c r="F6966">
        <v>0.30930000000000002</v>
      </c>
      <c r="G6966">
        <v>0.26390000000000002</v>
      </c>
      <c r="H6966">
        <v>0.30930000000000002</v>
      </c>
      <c r="I6966">
        <v>0.2636</v>
      </c>
      <c r="J6966">
        <v>0.29699999999999999</v>
      </c>
      <c r="K6966">
        <v>0.29699999999999999</v>
      </c>
      <c r="L6966">
        <v>0.25319999999999998</v>
      </c>
    </row>
    <row r="6967" spans="1:12" x14ac:dyDescent="0.45">
      <c r="A6967" t="s">
        <v>2037</v>
      </c>
      <c r="B6967">
        <v>2024</v>
      </c>
      <c r="C6967" t="s">
        <v>2009</v>
      </c>
      <c r="D6967">
        <v>0.55920000000000003</v>
      </c>
      <c r="E6967">
        <v>0.55920000000000003</v>
      </c>
      <c r="F6967">
        <v>0.55840000000000001</v>
      </c>
      <c r="G6967">
        <v>0.47539999999999999</v>
      </c>
      <c r="H6967">
        <v>0.55840000000000001</v>
      </c>
      <c r="I6967">
        <v>0.47489999999999999</v>
      </c>
      <c r="J6967">
        <v>0.53569999999999995</v>
      </c>
      <c r="K6967">
        <v>0.53569999999999995</v>
      </c>
      <c r="L6967">
        <v>0.45569999999999999</v>
      </c>
    </row>
    <row r="6968" spans="1:12" x14ac:dyDescent="0.45">
      <c r="A6968" t="s">
        <v>2037</v>
      </c>
      <c r="B6968">
        <v>2024</v>
      </c>
      <c r="C6968" t="s">
        <v>2008</v>
      </c>
      <c r="D6968">
        <v>0.42480000000000001</v>
      </c>
      <c r="E6968">
        <v>0.3543</v>
      </c>
      <c r="F6968">
        <v>0.35360000000000003</v>
      </c>
      <c r="G6968">
        <v>0.33610000000000001</v>
      </c>
      <c r="H6968">
        <v>0.30880000000000002</v>
      </c>
      <c r="I6968">
        <v>0.28420000000000001</v>
      </c>
      <c r="J6968">
        <v>0.35720000000000002</v>
      </c>
      <c r="K6968">
        <v>0.26569999999999999</v>
      </c>
      <c r="L6968">
        <v>0.2142</v>
      </c>
    </row>
    <row r="6969" spans="1:12" x14ac:dyDescent="0.45">
      <c r="A6969" t="s">
        <v>2037</v>
      </c>
      <c r="B6969">
        <v>2024</v>
      </c>
      <c r="C6969" t="s">
        <v>2007</v>
      </c>
      <c r="D6969">
        <v>3.8300000000000001E-2</v>
      </c>
      <c r="E6969">
        <v>3.8300000000000001E-2</v>
      </c>
      <c r="F6969">
        <v>2.0400000000000001E-2</v>
      </c>
      <c r="G6969">
        <v>3.6799999999999999E-2</v>
      </c>
      <c r="H6969">
        <v>2.0400000000000001E-2</v>
      </c>
      <c r="I6969">
        <v>2.0400000000000001E-2</v>
      </c>
      <c r="J6969">
        <v>3.8300000000000001E-2</v>
      </c>
      <c r="K6969">
        <v>2.0400000000000001E-2</v>
      </c>
      <c r="L6969">
        <v>2.0400000000000001E-2</v>
      </c>
    </row>
    <row r="6970" spans="1:12" x14ac:dyDescent="0.45">
      <c r="A6970" t="s">
        <v>2037</v>
      </c>
      <c r="B6970">
        <v>2024</v>
      </c>
      <c r="C6970" t="s">
        <v>2006</v>
      </c>
      <c r="D6970">
        <v>0.2361</v>
      </c>
      <c r="E6970">
        <v>0.2361</v>
      </c>
      <c r="F6970">
        <v>0.20030000000000001</v>
      </c>
      <c r="G6970">
        <v>0.192</v>
      </c>
      <c r="H6970">
        <v>0.20030000000000001</v>
      </c>
      <c r="I6970">
        <v>0.1623</v>
      </c>
      <c r="J6970">
        <v>0.2361</v>
      </c>
      <c r="K6970">
        <v>0.20030000000000001</v>
      </c>
      <c r="L6970">
        <v>0.1623</v>
      </c>
    </row>
    <row r="6971" spans="1:12" x14ac:dyDescent="0.45">
      <c r="A6971" t="s">
        <v>2037</v>
      </c>
      <c r="B6971">
        <v>2024</v>
      </c>
      <c r="C6971" t="s">
        <v>2010</v>
      </c>
      <c r="D6971">
        <v>6.7699999999999996E-2</v>
      </c>
      <c r="E6971">
        <v>6.7699999999999996E-2</v>
      </c>
      <c r="F6971">
        <v>2.5600000000000001E-2</v>
      </c>
      <c r="G6971">
        <v>4.0599999999999997E-2</v>
      </c>
      <c r="H6971">
        <v>2.5600000000000001E-2</v>
      </c>
      <c r="I6971">
        <v>1.83E-2</v>
      </c>
      <c r="J6971">
        <v>6.7699999999999996E-2</v>
      </c>
      <c r="K6971">
        <v>2.5600000000000001E-2</v>
      </c>
      <c r="L6971">
        <v>1.83E-2</v>
      </c>
    </row>
    <row r="6972" spans="1:12" x14ac:dyDescent="0.45">
      <c r="A6972" t="s">
        <v>2037</v>
      </c>
      <c r="B6972">
        <v>2024</v>
      </c>
      <c r="C6972" t="s">
        <v>2005</v>
      </c>
      <c r="D6972">
        <v>1.339</v>
      </c>
      <c r="E6972">
        <v>1.2685</v>
      </c>
      <c r="F6972">
        <v>1.1712</v>
      </c>
      <c r="G6972">
        <v>1.0887</v>
      </c>
      <c r="H6972">
        <v>1.1265000000000001</v>
      </c>
      <c r="I6972">
        <v>0.96799999999999997</v>
      </c>
      <c r="J6972">
        <v>1.2479</v>
      </c>
      <c r="K6972">
        <v>1.0606</v>
      </c>
      <c r="L6972">
        <v>0.87880000000000003</v>
      </c>
    </row>
    <row r="6973" spans="1:12" x14ac:dyDescent="0.45">
      <c r="A6973" t="s">
        <v>2037</v>
      </c>
      <c r="B6973">
        <v>2024</v>
      </c>
      <c r="C6973" t="s">
        <v>2011</v>
      </c>
      <c r="D6973">
        <v>1.2999999999999999E-2</v>
      </c>
      <c r="E6973">
        <v>1.2999999999999999E-2</v>
      </c>
      <c r="F6973">
        <v>1.2999999999999999E-2</v>
      </c>
      <c r="G6973">
        <v>7.7999999999999996E-3</v>
      </c>
      <c r="H6973">
        <v>1.2999999999999999E-2</v>
      </c>
      <c r="I6973">
        <v>7.7999999999999996E-3</v>
      </c>
      <c r="J6973">
        <v>1.2999999999999999E-2</v>
      </c>
      <c r="K6973">
        <v>1.2999999999999999E-2</v>
      </c>
      <c r="L6973">
        <v>7.7999999999999996E-3</v>
      </c>
    </row>
    <row r="6974" spans="1:12" x14ac:dyDescent="0.45">
      <c r="A6974" t="s">
        <v>2038</v>
      </c>
      <c r="B6974">
        <v>2024</v>
      </c>
      <c r="C6974" t="s">
        <v>2007</v>
      </c>
      <c r="D6974">
        <v>7.9899999999999999E-2</v>
      </c>
      <c r="E6974">
        <v>7.9899999999999999E-2</v>
      </c>
      <c r="F6974">
        <v>4.2599999999999999E-2</v>
      </c>
      <c r="G6974">
        <v>7.6899999999999996E-2</v>
      </c>
      <c r="H6974">
        <v>4.2599999999999999E-2</v>
      </c>
      <c r="I6974">
        <v>4.2599999999999999E-2</v>
      </c>
      <c r="J6974">
        <v>7.9899999999999999E-2</v>
      </c>
      <c r="K6974">
        <v>4.2599999999999999E-2</v>
      </c>
      <c r="L6974">
        <v>4.2599999999999999E-2</v>
      </c>
    </row>
    <row r="6975" spans="1:12" x14ac:dyDescent="0.45">
      <c r="A6975" t="s">
        <v>2038</v>
      </c>
      <c r="B6975">
        <v>2024</v>
      </c>
      <c r="C6975" t="s">
        <v>2009</v>
      </c>
      <c r="D6975">
        <v>0.97150000000000003</v>
      </c>
      <c r="E6975">
        <v>0.97150000000000003</v>
      </c>
      <c r="F6975">
        <v>0.9698</v>
      </c>
      <c r="G6975">
        <v>0.82389999999999997</v>
      </c>
      <c r="H6975">
        <v>0.9698</v>
      </c>
      <c r="I6975">
        <v>0.82299999999999995</v>
      </c>
      <c r="J6975">
        <v>0.93089999999999995</v>
      </c>
      <c r="K6975">
        <v>0.93089999999999995</v>
      </c>
      <c r="L6975">
        <v>0.79020000000000001</v>
      </c>
    </row>
    <row r="6976" spans="1:12" x14ac:dyDescent="0.45">
      <c r="A6976" t="s">
        <v>2038</v>
      </c>
      <c r="B6976">
        <v>2024</v>
      </c>
      <c r="C6976" t="s">
        <v>2010</v>
      </c>
      <c r="D6976">
        <v>0.14130000000000001</v>
      </c>
      <c r="E6976">
        <v>0.14130000000000001</v>
      </c>
      <c r="F6976">
        <v>5.33E-2</v>
      </c>
      <c r="G6976">
        <v>8.48E-2</v>
      </c>
      <c r="H6976">
        <v>5.33E-2</v>
      </c>
      <c r="I6976">
        <v>3.8300000000000001E-2</v>
      </c>
      <c r="J6976">
        <v>0.14130000000000001</v>
      </c>
      <c r="K6976">
        <v>5.33E-2</v>
      </c>
      <c r="L6976">
        <v>3.8300000000000001E-2</v>
      </c>
    </row>
    <row r="6977" spans="1:12" x14ac:dyDescent="0.45">
      <c r="A6977" t="s">
        <v>2038</v>
      </c>
      <c r="B6977">
        <v>2024</v>
      </c>
      <c r="C6977" t="s">
        <v>2011</v>
      </c>
      <c r="D6977">
        <v>2.7099999999999999E-2</v>
      </c>
      <c r="E6977">
        <v>2.7099999999999999E-2</v>
      </c>
      <c r="F6977">
        <v>2.7099999999999999E-2</v>
      </c>
      <c r="G6977">
        <v>1.6299999999999999E-2</v>
      </c>
      <c r="H6977">
        <v>2.7099999999999999E-2</v>
      </c>
      <c r="I6977">
        <v>1.6299999999999999E-2</v>
      </c>
      <c r="J6977">
        <v>2.7099999999999999E-2</v>
      </c>
      <c r="K6977">
        <v>2.7099999999999999E-2</v>
      </c>
      <c r="L6977">
        <v>1.6299999999999999E-2</v>
      </c>
    </row>
    <row r="6978" spans="1:12" x14ac:dyDescent="0.45">
      <c r="A6978" t="s">
        <v>2038</v>
      </c>
      <c r="B6978">
        <v>2024</v>
      </c>
      <c r="C6978" t="s">
        <v>2008</v>
      </c>
      <c r="D6978">
        <v>0.88680000000000003</v>
      </c>
      <c r="E6978">
        <v>0.73970000000000002</v>
      </c>
      <c r="F6978">
        <v>0.73809999999999998</v>
      </c>
      <c r="G6978">
        <v>0.7016</v>
      </c>
      <c r="H6978">
        <v>0.64459999999999995</v>
      </c>
      <c r="I6978">
        <v>0.59330000000000005</v>
      </c>
      <c r="J6978">
        <v>0.74560000000000004</v>
      </c>
      <c r="K6978">
        <v>0.55449999999999999</v>
      </c>
      <c r="L6978">
        <v>0.44719999999999999</v>
      </c>
    </row>
    <row r="6979" spans="1:12" x14ac:dyDescent="0.45">
      <c r="A6979" t="s">
        <v>2038</v>
      </c>
      <c r="B6979">
        <v>2024</v>
      </c>
      <c r="C6979" t="s">
        <v>2005</v>
      </c>
      <c r="D6979">
        <v>2.4779</v>
      </c>
      <c r="E6979">
        <v>2.3308</v>
      </c>
      <c r="F6979">
        <v>2.1551</v>
      </c>
      <c r="G6979">
        <v>2.0034999999999998</v>
      </c>
      <c r="H6979">
        <v>2.0615999999999999</v>
      </c>
      <c r="I6979">
        <v>1.7743</v>
      </c>
      <c r="J6979">
        <v>2.2961</v>
      </c>
      <c r="K6979">
        <v>1.9326000000000001</v>
      </c>
      <c r="L6979">
        <v>1.5954999999999999</v>
      </c>
    </row>
    <row r="6980" spans="1:12" x14ac:dyDescent="0.45">
      <c r="A6980" t="s">
        <v>2038</v>
      </c>
      <c r="B6980">
        <v>2024</v>
      </c>
      <c r="C6980" t="s">
        <v>2006</v>
      </c>
      <c r="D6980">
        <v>0.37140000000000001</v>
      </c>
      <c r="E6980">
        <v>0.37140000000000001</v>
      </c>
      <c r="F6980">
        <v>0.3241</v>
      </c>
      <c r="G6980">
        <v>0.30009999999999998</v>
      </c>
      <c r="H6980">
        <v>0.3241</v>
      </c>
      <c r="I6980">
        <v>0.26090000000000002</v>
      </c>
      <c r="J6980">
        <v>0.37140000000000001</v>
      </c>
      <c r="K6980">
        <v>0.3241</v>
      </c>
      <c r="L6980">
        <v>0.26090000000000002</v>
      </c>
    </row>
    <row r="6981" spans="1:12" x14ac:dyDescent="0.45">
      <c r="A6981" t="s">
        <v>2039</v>
      </c>
      <c r="B6981">
        <v>2024</v>
      </c>
      <c r="C6981" t="s">
        <v>2010</v>
      </c>
      <c r="D6981">
        <v>5.8799999999999998E-2</v>
      </c>
      <c r="E6981">
        <v>5.8799999999999998E-2</v>
      </c>
      <c r="F6981">
        <v>2.2200000000000001E-2</v>
      </c>
      <c r="G6981">
        <v>3.5299999999999998E-2</v>
      </c>
      <c r="H6981">
        <v>2.2200000000000001E-2</v>
      </c>
      <c r="I6981">
        <v>1.5900000000000001E-2</v>
      </c>
      <c r="J6981">
        <v>5.8799999999999998E-2</v>
      </c>
      <c r="K6981">
        <v>2.2200000000000001E-2</v>
      </c>
      <c r="L6981">
        <v>1.5900000000000001E-2</v>
      </c>
    </row>
    <row r="6982" spans="1:12" x14ac:dyDescent="0.45">
      <c r="A6982" t="s">
        <v>2039</v>
      </c>
      <c r="B6982">
        <v>2024</v>
      </c>
      <c r="C6982" t="s">
        <v>2007</v>
      </c>
      <c r="D6982">
        <v>3.3300000000000003E-2</v>
      </c>
      <c r="E6982">
        <v>3.3300000000000003E-2</v>
      </c>
      <c r="F6982">
        <v>1.78E-2</v>
      </c>
      <c r="G6982">
        <v>3.2000000000000001E-2</v>
      </c>
      <c r="H6982">
        <v>1.78E-2</v>
      </c>
      <c r="I6982">
        <v>1.78E-2</v>
      </c>
      <c r="J6982">
        <v>3.3300000000000003E-2</v>
      </c>
      <c r="K6982">
        <v>1.78E-2</v>
      </c>
      <c r="L6982">
        <v>1.78E-2</v>
      </c>
    </row>
    <row r="6983" spans="1:12" x14ac:dyDescent="0.45">
      <c r="A6983" t="s">
        <v>2039</v>
      </c>
      <c r="B6983">
        <v>2024</v>
      </c>
      <c r="C6983" t="s">
        <v>2008</v>
      </c>
      <c r="D6983">
        <v>0.36940000000000001</v>
      </c>
      <c r="E6983">
        <v>0.30809999999999998</v>
      </c>
      <c r="F6983">
        <v>0.30740000000000001</v>
      </c>
      <c r="G6983">
        <v>0.29220000000000002</v>
      </c>
      <c r="H6983">
        <v>0.26850000000000002</v>
      </c>
      <c r="I6983">
        <v>0.24709999999999999</v>
      </c>
      <c r="J6983">
        <v>0.31059999999999999</v>
      </c>
      <c r="K6983">
        <v>0.23100000000000001</v>
      </c>
      <c r="L6983">
        <v>0.18629999999999999</v>
      </c>
    </row>
    <row r="6984" spans="1:12" x14ac:dyDescent="0.45">
      <c r="A6984" t="s">
        <v>2039</v>
      </c>
      <c r="B6984">
        <v>2024</v>
      </c>
      <c r="C6984" t="s">
        <v>2006</v>
      </c>
      <c r="D6984">
        <v>0.1764</v>
      </c>
      <c r="E6984">
        <v>0.1764</v>
      </c>
      <c r="F6984">
        <v>0.15179999999999999</v>
      </c>
      <c r="G6984">
        <v>0.14299999999999999</v>
      </c>
      <c r="H6984">
        <v>0.15179999999999999</v>
      </c>
      <c r="I6984">
        <v>0.1226</v>
      </c>
      <c r="J6984">
        <v>0.1764</v>
      </c>
      <c r="K6984">
        <v>0.15179999999999999</v>
      </c>
      <c r="L6984">
        <v>0.1226</v>
      </c>
    </row>
    <row r="6985" spans="1:12" x14ac:dyDescent="0.45">
      <c r="A6985" t="s">
        <v>2039</v>
      </c>
      <c r="B6985">
        <v>2024</v>
      </c>
      <c r="C6985" t="s">
        <v>2011</v>
      </c>
      <c r="D6985">
        <v>1.1299999999999999E-2</v>
      </c>
      <c r="E6985">
        <v>1.1299999999999999E-2</v>
      </c>
      <c r="F6985">
        <v>1.1299999999999999E-2</v>
      </c>
      <c r="G6985">
        <v>6.7999999999999996E-3</v>
      </c>
      <c r="H6985">
        <v>1.1299999999999999E-2</v>
      </c>
      <c r="I6985">
        <v>6.7999999999999996E-3</v>
      </c>
      <c r="J6985">
        <v>1.1299999999999999E-2</v>
      </c>
      <c r="K6985">
        <v>1.1299999999999999E-2</v>
      </c>
      <c r="L6985">
        <v>6.7999999999999996E-3</v>
      </c>
    </row>
    <row r="6986" spans="1:12" x14ac:dyDescent="0.45">
      <c r="A6986" t="s">
        <v>2039</v>
      </c>
      <c r="B6986">
        <v>2024</v>
      </c>
      <c r="C6986" t="s">
        <v>2009</v>
      </c>
      <c r="D6986">
        <v>0.38129999999999997</v>
      </c>
      <c r="E6986">
        <v>0.38129999999999997</v>
      </c>
      <c r="F6986">
        <v>0.38059999999999999</v>
      </c>
      <c r="G6986">
        <v>0.3256</v>
      </c>
      <c r="H6986">
        <v>0.38059999999999999</v>
      </c>
      <c r="I6986">
        <v>0.32519999999999999</v>
      </c>
      <c r="J6986">
        <v>0.36630000000000001</v>
      </c>
      <c r="K6986">
        <v>0.36630000000000001</v>
      </c>
      <c r="L6986">
        <v>0.31309999999999999</v>
      </c>
    </row>
    <row r="6987" spans="1:12" x14ac:dyDescent="0.45">
      <c r="A6987" t="s">
        <v>2039</v>
      </c>
      <c r="B6987">
        <v>2024</v>
      </c>
      <c r="C6987" t="s">
        <v>2005</v>
      </c>
      <c r="D6987">
        <v>1.0306</v>
      </c>
      <c r="E6987">
        <v>0.96930000000000005</v>
      </c>
      <c r="F6987">
        <v>0.89119999999999999</v>
      </c>
      <c r="G6987">
        <v>0.83489999999999998</v>
      </c>
      <c r="H6987">
        <v>0.85219999999999996</v>
      </c>
      <c r="I6987">
        <v>0.73540000000000005</v>
      </c>
      <c r="J6987">
        <v>0.95669999999999999</v>
      </c>
      <c r="K6987">
        <v>0.8004</v>
      </c>
      <c r="L6987">
        <v>0.66249999999999998</v>
      </c>
    </row>
    <row r="6988" spans="1:12" x14ac:dyDescent="0.45">
      <c r="A6988" t="s">
        <v>2040</v>
      </c>
      <c r="B6988">
        <v>2024</v>
      </c>
      <c r="C6988" t="s">
        <v>2011</v>
      </c>
      <c r="D6988">
        <v>6.9000000000000006E-2</v>
      </c>
      <c r="E6988">
        <v>6.9000000000000006E-2</v>
      </c>
      <c r="F6988">
        <v>6.9000000000000006E-2</v>
      </c>
      <c r="G6988">
        <v>4.1399999999999999E-2</v>
      </c>
      <c r="H6988">
        <v>6.9000000000000006E-2</v>
      </c>
      <c r="I6988">
        <v>4.1399999999999999E-2</v>
      </c>
      <c r="J6988">
        <v>6.9000000000000006E-2</v>
      </c>
      <c r="K6988">
        <v>6.9000000000000006E-2</v>
      </c>
      <c r="L6988">
        <v>4.1399999999999999E-2</v>
      </c>
    </row>
    <row r="6989" spans="1:12" x14ac:dyDescent="0.45">
      <c r="A6989" t="s">
        <v>2040</v>
      </c>
      <c r="B6989">
        <v>2024</v>
      </c>
      <c r="C6989" t="s">
        <v>2010</v>
      </c>
      <c r="D6989">
        <v>0.3589</v>
      </c>
      <c r="E6989">
        <v>0.3589</v>
      </c>
      <c r="F6989">
        <v>0.13550000000000001</v>
      </c>
      <c r="G6989">
        <v>0.21529999999999999</v>
      </c>
      <c r="H6989">
        <v>0.13550000000000001</v>
      </c>
      <c r="I6989">
        <v>9.7199999999999995E-2</v>
      </c>
      <c r="J6989">
        <v>0.3589</v>
      </c>
      <c r="K6989">
        <v>0.13550000000000001</v>
      </c>
      <c r="L6989">
        <v>9.7199999999999995E-2</v>
      </c>
    </row>
    <row r="6990" spans="1:12" x14ac:dyDescent="0.45">
      <c r="A6990" t="s">
        <v>2040</v>
      </c>
      <c r="B6990">
        <v>2024</v>
      </c>
      <c r="C6990" t="s">
        <v>2008</v>
      </c>
      <c r="D6990">
        <v>2.2528999999999999</v>
      </c>
      <c r="E6990">
        <v>1.8791</v>
      </c>
      <c r="F6990">
        <v>1.8751</v>
      </c>
      <c r="G6990">
        <v>1.7824</v>
      </c>
      <c r="H6990">
        <v>1.6375999999999999</v>
      </c>
      <c r="I6990">
        <v>1.5072000000000001</v>
      </c>
      <c r="J6990">
        <v>1.8940999999999999</v>
      </c>
      <c r="K6990">
        <v>1.4088000000000001</v>
      </c>
      <c r="L6990">
        <v>1.1361000000000001</v>
      </c>
    </row>
    <row r="6991" spans="1:12" x14ac:dyDescent="0.45">
      <c r="A6991" t="s">
        <v>2040</v>
      </c>
      <c r="B6991">
        <v>2024</v>
      </c>
      <c r="C6991" t="s">
        <v>2005</v>
      </c>
      <c r="D6991">
        <v>6.1075999999999997</v>
      </c>
      <c r="E6991">
        <v>5.7336999999999998</v>
      </c>
      <c r="F6991">
        <v>5.2714999999999996</v>
      </c>
      <c r="G6991">
        <v>4.9379</v>
      </c>
      <c r="H6991">
        <v>5.0339999999999998</v>
      </c>
      <c r="I6991">
        <v>4.3425000000000002</v>
      </c>
      <c r="J6991">
        <v>5.6608999999999998</v>
      </c>
      <c r="K6991">
        <v>4.7215999999999996</v>
      </c>
      <c r="L6991">
        <v>3.9011</v>
      </c>
    </row>
    <row r="6992" spans="1:12" x14ac:dyDescent="0.45">
      <c r="A6992" t="s">
        <v>2040</v>
      </c>
      <c r="B6992">
        <v>2024</v>
      </c>
      <c r="C6992" t="s">
        <v>2009</v>
      </c>
      <c r="D6992">
        <v>2.2103000000000002</v>
      </c>
      <c r="E6992">
        <v>2.2103000000000002</v>
      </c>
      <c r="F6992">
        <v>2.2061000000000002</v>
      </c>
      <c r="G6992">
        <v>1.883</v>
      </c>
      <c r="H6992">
        <v>2.2061000000000002</v>
      </c>
      <c r="I6992">
        <v>1.8806</v>
      </c>
      <c r="J6992">
        <v>2.1223999999999998</v>
      </c>
      <c r="K6992">
        <v>2.1223999999999998</v>
      </c>
      <c r="L6992">
        <v>1.8103</v>
      </c>
    </row>
    <row r="6993" spans="1:12" x14ac:dyDescent="0.45">
      <c r="A6993" t="s">
        <v>2040</v>
      </c>
      <c r="B6993">
        <v>2024</v>
      </c>
      <c r="C6993" t="s">
        <v>2007</v>
      </c>
      <c r="D6993">
        <v>0.20300000000000001</v>
      </c>
      <c r="E6993">
        <v>0.20300000000000001</v>
      </c>
      <c r="F6993">
        <v>0.10829999999999999</v>
      </c>
      <c r="G6993">
        <v>0.19520000000000001</v>
      </c>
      <c r="H6993">
        <v>0.10829999999999999</v>
      </c>
      <c r="I6993">
        <v>0.10829999999999999</v>
      </c>
      <c r="J6993">
        <v>0.20300000000000001</v>
      </c>
      <c r="K6993">
        <v>0.10829999999999999</v>
      </c>
      <c r="L6993">
        <v>0.10829999999999999</v>
      </c>
    </row>
    <row r="6994" spans="1:12" x14ac:dyDescent="0.45">
      <c r="A6994" t="s">
        <v>2040</v>
      </c>
      <c r="B6994">
        <v>2024</v>
      </c>
      <c r="C6994" t="s">
        <v>2006</v>
      </c>
      <c r="D6994">
        <v>1.0135000000000001</v>
      </c>
      <c r="E6994">
        <v>1.0135000000000001</v>
      </c>
      <c r="F6994">
        <v>0.87760000000000005</v>
      </c>
      <c r="G6994">
        <v>0.82050000000000001</v>
      </c>
      <c r="H6994">
        <v>0.87760000000000005</v>
      </c>
      <c r="I6994">
        <v>0.70779999999999998</v>
      </c>
      <c r="J6994">
        <v>1.0135000000000001</v>
      </c>
      <c r="K6994">
        <v>0.87760000000000005</v>
      </c>
      <c r="L6994">
        <v>0.70779999999999998</v>
      </c>
    </row>
    <row r="6995" spans="1:12" x14ac:dyDescent="0.45">
      <c r="A6995" t="s">
        <v>2041</v>
      </c>
      <c r="B6995">
        <v>2024</v>
      </c>
      <c r="C6995" t="s">
        <v>2011</v>
      </c>
      <c r="D6995">
        <v>1.5100000000000001E-2</v>
      </c>
      <c r="E6995">
        <v>1.5100000000000001E-2</v>
      </c>
      <c r="F6995">
        <v>1.5100000000000001E-2</v>
      </c>
      <c r="G6995">
        <v>9.1000000000000004E-3</v>
      </c>
      <c r="H6995">
        <v>1.5100000000000001E-2</v>
      </c>
      <c r="I6995">
        <v>9.1000000000000004E-3</v>
      </c>
      <c r="J6995">
        <v>1.5100000000000001E-2</v>
      </c>
      <c r="K6995">
        <v>1.5100000000000001E-2</v>
      </c>
      <c r="L6995">
        <v>9.1000000000000004E-3</v>
      </c>
    </row>
    <row r="6996" spans="1:12" x14ac:dyDescent="0.45">
      <c r="A6996" t="s">
        <v>2041</v>
      </c>
      <c r="B6996">
        <v>2024</v>
      </c>
      <c r="C6996" t="s">
        <v>2009</v>
      </c>
      <c r="D6996">
        <v>0.59119999999999995</v>
      </c>
      <c r="E6996">
        <v>0.59119999999999995</v>
      </c>
      <c r="F6996">
        <v>0.59030000000000005</v>
      </c>
      <c r="G6996">
        <v>0.50270000000000004</v>
      </c>
      <c r="H6996">
        <v>0.59030000000000005</v>
      </c>
      <c r="I6996">
        <v>0.50219999999999998</v>
      </c>
      <c r="J6996">
        <v>0.56669999999999998</v>
      </c>
      <c r="K6996">
        <v>0.56669999999999998</v>
      </c>
      <c r="L6996">
        <v>0.48230000000000001</v>
      </c>
    </row>
    <row r="6997" spans="1:12" x14ac:dyDescent="0.45">
      <c r="A6997" t="s">
        <v>2041</v>
      </c>
      <c r="B6997">
        <v>2024</v>
      </c>
      <c r="C6997" t="s">
        <v>2010</v>
      </c>
      <c r="D6997">
        <v>7.8600000000000003E-2</v>
      </c>
      <c r="E6997">
        <v>7.8600000000000003E-2</v>
      </c>
      <c r="F6997">
        <v>2.9700000000000001E-2</v>
      </c>
      <c r="G6997">
        <v>4.7199999999999999E-2</v>
      </c>
      <c r="H6997">
        <v>2.9700000000000001E-2</v>
      </c>
      <c r="I6997">
        <v>2.1299999999999999E-2</v>
      </c>
      <c r="J6997">
        <v>7.8600000000000003E-2</v>
      </c>
      <c r="K6997">
        <v>2.9700000000000001E-2</v>
      </c>
      <c r="L6997">
        <v>2.1299999999999999E-2</v>
      </c>
    </row>
    <row r="6998" spans="1:12" x14ac:dyDescent="0.45">
      <c r="A6998" t="s">
        <v>2041</v>
      </c>
      <c r="B6998">
        <v>2024</v>
      </c>
      <c r="C6998" t="s">
        <v>2005</v>
      </c>
      <c r="D6998">
        <v>1.5257000000000001</v>
      </c>
      <c r="E6998">
        <v>1.4438</v>
      </c>
      <c r="F6998">
        <v>1.3243</v>
      </c>
      <c r="G6998">
        <v>1.2388999999999999</v>
      </c>
      <c r="H6998">
        <v>1.2723</v>
      </c>
      <c r="I6998">
        <v>1.0932999999999999</v>
      </c>
      <c r="J6998">
        <v>1.4226000000000001</v>
      </c>
      <c r="K6998">
        <v>1.1986000000000001</v>
      </c>
      <c r="L6998">
        <v>0.99209999999999998</v>
      </c>
    </row>
    <row r="6999" spans="1:12" x14ac:dyDescent="0.45">
      <c r="A6999" t="s">
        <v>2041</v>
      </c>
      <c r="B6999">
        <v>2024</v>
      </c>
      <c r="C6999" t="s">
        <v>2006</v>
      </c>
      <c r="D6999">
        <v>0.30280000000000001</v>
      </c>
      <c r="E6999">
        <v>0.30280000000000001</v>
      </c>
      <c r="F6999">
        <v>0.25480000000000003</v>
      </c>
      <c r="G6999">
        <v>0.2467</v>
      </c>
      <c r="H6999">
        <v>0.25480000000000003</v>
      </c>
      <c r="I6999">
        <v>0.2069</v>
      </c>
      <c r="J6999">
        <v>0.30280000000000001</v>
      </c>
      <c r="K6999">
        <v>0.25480000000000003</v>
      </c>
      <c r="L6999">
        <v>0.2069</v>
      </c>
    </row>
    <row r="7000" spans="1:12" x14ac:dyDescent="0.45">
      <c r="A7000" t="s">
        <v>2041</v>
      </c>
      <c r="B7000">
        <v>2024</v>
      </c>
      <c r="C7000" t="s">
        <v>2007</v>
      </c>
      <c r="D7000">
        <v>4.4499999999999998E-2</v>
      </c>
      <c r="E7000">
        <v>4.4499999999999998E-2</v>
      </c>
      <c r="F7000">
        <v>2.3699999999999999E-2</v>
      </c>
      <c r="G7000">
        <v>4.2799999999999998E-2</v>
      </c>
      <c r="H7000">
        <v>2.3699999999999999E-2</v>
      </c>
      <c r="I7000">
        <v>2.3699999999999999E-2</v>
      </c>
      <c r="J7000">
        <v>4.4499999999999998E-2</v>
      </c>
      <c r="K7000">
        <v>2.3699999999999999E-2</v>
      </c>
      <c r="L7000">
        <v>2.3699999999999999E-2</v>
      </c>
    </row>
    <row r="7001" spans="1:12" x14ac:dyDescent="0.45">
      <c r="A7001" t="s">
        <v>2041</v>
      </c>
      <c r="B7001">
        <v>2024</v>
      </c>
      <c r="C7001" t="s">
        <v>2008</v>
      </c>
      <c r="D7001">
        <v>0.49349999999999999</v>
      </c>
      <c r="E7001">
        <v>0.41160000000000002</v>
      </c>
      <c r="F7001">
        <v>0.4108</v>
      </c>
      <c r="G7001">
        <v>0.39050000000000001</v>
      </c>
      <c r="H7001">
        <v>0.35870000000000002</v>
      </c>
      <c r="I7001">
        <v>0.33019999999999999</v>
      </c>
      <c r="J7001">
        <v>0.41489999999999999</v>
      </c>
      <c r="K7001">
        <v>0.30859999999999999</v>
      </c>
      <c r="L7001">
        <v>0.24890000000000001</v>
      </c>
    </row>
    <row r="7002" spans="1:12" x14ac:dyDescent="0.45">
      <c r="A7002" t="s">
        <v>2042</v>
      </c>
      <c r="B7002">
        <v>2024</v>
      </c>
      <c r="C7002" t="s">
        <v>2009</v>
      </c>
      <c r="D7002">
        <v>4.7542</v>
      </c>
      <c r="E7002">
        <v>4.7542</v>
      </c>
      <c r="F7002">
        <v>4.7454000000000001</v>
      </c>
      <c r="G7002">
        <v>4.0582000000000003</v>
      </c>
      <c r="H7002">
        <v>4.7454000000000001</v>
      </c>
      <c r="I7002">
        <v>4.0532000000000004</v>
      </c>
      <c r="J7002">
        <v>4.5667</v>
      </c>
      <c r="K7002">
        <v>4.5667</v>
      </c>
      <c r="L7002">
        <v>3.9024999999999999</v>
      </c>
    </row>
    <row r="7003" spans="1:12" x14ac:dyDescent="0.45">
      <c r="A7003" t="s">
        <v>2042</v>
      </c>
      <c r="B7003">
        <v>2024</v>
      </c>
      <c r="C7003" t="s">
        <v>2010</v>
      </c>
      <c r="D7003">
        <v>0.73599999999999999</v>
      </c>
      <c r="E7003">
        <v>0.73599999999999999</v>
      </c>
      <c r="F7003">
        <v>0.27789999999999998</v>
      </c>
      <c r="G7003">
        <v>0.44159999999999999</v>
      </c>
      <c r="H7003">
        <v>0.27789999999999998</v>
      </c>
      <c r="I7003">
        <v>0.1993</v>
      </c>
      <c r="J7003">
        <v>0.73599999999999999</v>
      </c>
      <c r="K7003">
        <v>0.27789999999999998</v>
      </c>
      <c r="L7003">
        <v>0.1993</v>
      </c>
    </row>
    <row r="7004" spans="1:12" x14ac:dyDescent="0.45">
      <c r="A7004" t="s">
        <v>2042</v>
      </c>
      <c r="B7004">
        <v>2024</v>
      </c>
      <c r="C7004" t="s">
        <v>2005</v>
      </c>
      <c r="D7004">
        <v>12.6104</v>
      </c>
      <c r="E7004">
        <v>11.8437</v>
      </c>
      <c r="F7004">
        <v>10.9267</v>
      </c>
      <c r="G7004">
        <v>10.210100000000001</v>
      </c>
      <c r="H7004">
        <v>10.4396</v>
      </c>
      <c r="I7004">
        <v>9.0145999999999997</v>
      </c>
      <c r="J7004">
        <v>11.686999999999999</v>
      </c>
      <c r="K7004">
        <v>9.7914999999999992</v>
      </c>
      <c r="L7004">
        <v>8.1029</v>
      </c>
    </row>
    <row r="7005" spans="1:12" x14ac:dyDescent="0.45">
      <c r="A7005" t="s">
        <v>2042</v>
      </c>
      <c r="B7005">
        <v>2024</v>
      </c>
      <c r="C7005" t="s">
        <v>2006</v>
      </c>
      <c r="D7005">
        <v>1.9417</v>
      </c>
      <c r="E7005">
        <v>1.9417</v>
      </c>
      <c r="F7005">
        <v>1.6938</v>
      </c>
      <c r="G7005">
        <v>1.5691999999999999</v>
      </c>
      <c r="H7005">
        <v>1.6938</v>
      </c>
      <c r="I7005">
        <v>1.3636999999999999</v>
      </c>
      <c r="J7005">
        <v>1.9417</v>
      </c>
      <c r="K7005">
        <v>1.6938</v>
      </c>
      <c r="L7005">
        <v>1.3636999999999999</v>
      </c>
    </row>
    <row r="7006" spans="1:12" x14ac:dyDescent="0.45">
      <c r="A7006" t="s">
        <v>2042</v>
      </c>
      <c r="B7006">
        <v>2024</v>
      </c>
      <c r="C7006" t="s">
        <v>2008</v>
      </c>
      <c r="D7006">
        <v>4.6208999999999998</v>
      </c>
      <c r="E7006">
        <v>3.8540999999999999</v>
      </c>
      <c r="F7006">
        <v>3.8458999999999999</v>
      </c>
      <c r="G7006">
        <v>3.6558000000000002</v>
      </c>
      <c r="H7006">
        <v>3.3589000000000002</v>
      </c>
      <c r="I7006">
        <v>3.0912999999999999</v>
      </c>
      <c r="J7006">
        <v>3.8849</v>
      </c>
      <c r="K7006">
        <v>2.8895</v>
      </c>
      <c r="L7006">
        <v>2.3302999999999998</v>
      </c>
    </row>
    <row r="7007" spans="1:12" x14ac:dyDescent="0.45">
      <c r="A7007" t="s">
        <v>2042</v>
      </c>
      <c r="B7007">
        <v>2024</v>
      </c>
      <c r="C7007" t="s">
        <v>2011</v>
      </c>
      <c r="D7007">
        <v>0.1414</v>
      </c>
      <c r="E7007">
        <v>0.1414</v>
      </c>
      <c r="F7007">
        <v>0.1414</v>
      </c>
      <c r="G7007">
        <v>8.4900000000000003E-2</v>
      </c>
      <c r="H7007">
        <v>0.1414</v>
      </c>
      <c r="I7007">
        <v>8.4900000000000003E-2</v>
      </c>
      <c r="J7007">
        <v>0.1414</v>
      </c>
      <c r="K7007">
        <v>0.1414</v>
      </c>
      <c r="L7007">
        <v>8.4900000000000003E-2</v>
      </c>
    </row>
    <row r="7008" spans="1:12" x14ac:dyDescent="0.45">
      <c r="A7008" t="s">
        <v>2042</v>
      </c>
      <c r="B7008">
        <v>2024</v>
      </c>
      <c r="C7008" t="s">
        <v>2007</v>
      </c>
      <c r="D7008">
        <v>0.4163</v>
      </c>
      <c r="E7008">
        <v>0.4163</v>
      </c>
      <c r="F7008">
        <v>0.22220000000000001</v>
      </c>
      <c r="G7008">
        <v>0.40039999999999998</v>
      </c>
      <c r="H7008">
        <v>0.22220000000000001</v>
      </c>
      <c r="I7008">
        <v>0.22220000000000001</v>
      </c>
      <c r="J7008">
        <v>0.4163</v>
      </c>
      <c r="K7008">
        <v>0.22220000000000001</v>
      </c>
      <c r="L7008">
        <v>0.22220000000000001</v>
      </c>
    </row>
    <row r="7009" spans="1:12" x14ac:dyDescent="0.45">
      <c r="A7009" t="s">
        <v>2043</v>
      </c>
      <c r="B7009">
        <v>2024</v>
      </c>
      <c r="C7009" t="s">
        <v>2007</v>
      </c>
      <c r="D7009">
        <v>0.23880000000000001</v>
      </c>
      <c r="E7009">
        <v>0.23880000000000001</v>
      </c>
      <c r="F7009">
        <v>0.12740000000000001</v>
      </c>
      <c r="G7009">
        <v>0.22969999999999999</v>
      </c>
      <c r="H7009">
        <v>0.12740000000000001</v>
      </c>
      <c r="I7009">
        <v>0.12740000000000001</v>
      </c>
      <c r="J7009">
        <v>0.23880000000000001</v>
      </c>
      <c r="K7009">
        <v>0.12740000000000001</v>
      </c>
      <c r="L7009">
        <v>0.12740000000000001</v>
      </c>
    </row>
    <row r="7010" spans="1:12" x14ac:dyDescent="0.45">
      <c r="A7010" t="s">
        <v>2043</v>
      </c>
      <c r="B7010">
        <v>2024</v>
      </c>
      <c r="C7010" t="s">
        <v>2011</v>
      </c>
      <c r="D7010">
        <v>8.1100000000000005E-2</v>
      </c>
      <c r="E7010">
        <v>8.1100000000000005E-2</v>
      </c>
      <c r="F7010">
        <v>8.1100000000000005E-2</v>
      </c>
      <c r="G7010">
        <v>4.87E-2</v>
      </c>
      <c r="H7010">
        <v>8.1100000000000005E-2</v>
      </c>
      <c r="I7010">
        <v>4.87E-2</v>
      </c>
      <c r="J7010">
        <v>8.1100000000000005E-2</v>
      </c>
      <c r="K7010">
        <v>8.1100000000000005E-2</v>
      </c>
      <c r="L7010">
        <v>4.87E-2</v>
      </c>
    </row>
    <row r="7011" spans="1:12" x14ac:dyDescent="0.45">
      <c r="A7011" t="s">
        <v>2043</v>
      </c>
      <c r="B7011">
        <v>2024</v>
      </c>
      <c r="C7011" t="s">
        <v>2006</v>
      </c>
      <c r="D7011">
        <v>1.383</v>
      </c>
      <c r="E7011">
        <v>1.383</v>
      </c>
      <c r="F7011">
        <v>1.18</v>
      </c>
      <c r="G7011">
        <v>1.1233</v>
      </c>
      <c r="H7011">
        <v>1.18</v>
      </c>
      <c r="I7011">
        <v>0.95499999999999996</v>
      </c>
      <c r="J7011">
        <v>1.383</v>
      </c>
      <c r="K7011">
        <v>1.18</v>
      </c>
      <c r="L7011">
        <v>0.95499999999999996</v>
      </c>
    </row>
    <row r="7012" spans="1:12" x14ac:dyDescent="0.45">
      <c r="A7012" t="s">
        <v>2043</v>
      </c>
      <c r="B7012">
        <v>2024</v>
      </c>
      <c r="C7012" t="s">
        <v>2005</v>
      </c>
      <c r="D7012">
        <v>8.2499000000000002</v>
      </c>
      <c r="E7012">
        <v>7.8101000000000003</v>
      </c>
      <c r="F7012">
        <v>7.2233000000000001</v>
      </c>
      <c r="G7012">
        <v>6.7103999999999999</v>
      </c>
      <c r="H7012">
        <v>6.9439000000000002</v>
      </c>
      <c r="I7012">
        <v>5.9741999999999997</v>
      </c>
      <c r="J7012">
        <v>7.6843000000000004</v>
      </c>
      <c r="K7012">
        <v>6.5362</v>
      </c>
      <c r="L7012">
        <v>5.4203999999999999</v>
      </c>
    </row>
    <row r="7013" spans="1:12" x14ac:dyDescent="0.45">
      <c r="A7013" t="s">
        <v>2043</v>
      </c>
      <c r="B7013">
        <v>2024</v>
      </c>
      <c r="C7013" t="s">
        <v>2008</v>
      </c>
      <c r="D7013">
        <v>2.6505000000000001</v>
      </c>
      <c r="E7013">
        <v>2.2107000000000001</v>
      </c>
      <c r="F7013">
        <v>2.206</v>
      </c>
      <c r="G7013">
        <v>2.0969000000000002</v>
      </c>
      <c r="H7013">
        <v>1.9266000000000001</v>
      </c>
      <c r="I7013">
        <v>1.7730999999999999</v>
      </c>
      <c r="J7013">
        <v>2.2284000000000002</v>
      </c>
      <c r="K7013">
        <v>1.6574</v>
      </c>
      <c r="L7013">
        <v>1.3366</v>
      </c>
    </row>
    <row r="7014" spans="1:12" x14ac:dyDescent="0.45">
      <c r="A7014" t="s">
        <v>2043</v>
      </c>
      <c r="B7014">
        <v>2024</v>
      </c>
      <c r="C7014" t="s">
        <v>2009</v>
      </c>
      <c r="D7014">
        <v>3.4744000000000002</v>
      </c>
      <c r="E7014">
        <v>3.4744000000000002</v>
      </c>
      <c r="F7014">
        <v>3.4693000000000001</v>
      </c>
      <c r="G7014">
        <v>2.9584999999999999</v>
      </c>
      <c r="H7014">
        <v>3.4693000000000001</v>
      </c>
      <c r="I7014">
        <v>2.9556</v>
      </c>
      <c r="J7014">
        <v>3.3308</v>
      </c>
      <c r="K7014">
        <v>3.3308</v>
      </c>
      <c r="L7014">
        <v>2.8382999999999998</v>
      </c>
    </row>
    <row r="7015" spans="1:12" x14ac:dyDescent="0.45">
      <c r="A7015" t="s">
        <v>2043</v>
      </c>
      <c r="B7015">
        <v>2024</v>
      </c>
      <c r="C7015" t="s">
        <v>2010</v>
      </c>
      <c r="D7015">
        <v>0.42220000000000002</v>
      </c>
      <c r="E7015">
        <v>0.42220000000000002</v>
      </c>
      <c r="F7015">
        <v>0.15939999999999999</v>
      </c>
      <c r="G7015">
        <v>0.25330000000000003</v>
      </c>
      <c r="H7015">
        <v>0.15939999999999999</v>
      </c>
      <c r="I7015">
        <v>0.1143</v>
      </c>
      <c r="J7015">
        <v>0.42220000000000002</v>
      </c>
      <c r="K7015">
        <v>0.15939999999999999</v>
      </c>
      <c r="L7015">
        <v>0.1143</v>
      </c>
    </row>
    <row r="7016" spans="1:12" x14ac:dyDescent="0.45">
      <c r="A7016" t="s">
        <v>2044</v>
      </c>
      <c r="B7016">
        <v>2024</v>
      </c>
      <c r="C7016" t="s">
        <v>2008</v>
      </c>
      <c r="D7016">
        <v>0.14610000000000001</v>
      </c>
      <c r="E7016">
        <v>0.12189999999999999</v>
      </c>
      <c r="F7016">
        <v>0.1216</v>
      </c>
      <c r="G7016">
        <v>0.11559999999999999</v>
      </c>
      <c r="H7016">
        <v>0.1062</v>
      </c>
      <c r="I7016">
        <v>9.7799999999999998E-2</v>
      </c>
      <c r="J7016">
        <v>0.1229</v>
      </c>
      <c r="K7016">
        <v>9.1399999999999995E-2</v>
      </c>
      <c r="L7016">
        <v>7.3700000000000002E-2</v>
      </c>
    </row>
    <row r="7017" spans="1:12" x14ac:dyDescent="0.45">
      <c r="A7017" t="s">
        <v>2044</v>
      </c>
      <c r="B7017">
        <v>2024</v>
      </c>
      <c r="C7017" t="s">
        <v>2011</v>
      </c>
      <c r="D7017">
        <v>4.4999999999999997E-3</v>
      </c>
      <c r="E7017">
        <v>4.4999999999999997E-3</v>
      </c>
      <c r="F7017">
        <v>4.4999999999999997E-3</v>
      </c>
      <c r="G7017">
        <v>2.7000000000000001E-3</v>
      </c>
      <c r="H7017">
        <v>4.4999999999999997E-3</v>
      </c>
      <c r="I7017">
        <v>2.7000000000000001E-3</v>
      </c>
      <c r="J7017">
        <v>4.4999999999999997E-3</v>
      </c>
      <c r="K7017">
        <v>4.4999999999999997E-3</v>
      </c>
      <c r="L7017">
        <v>2.7000000000000001E-3</v>
      </c>
    </row>
    <row r="7018" spans="1:12" x14ac:dyDescent="0.45">
      <c r="A7018" t="s">
        <v>2044</v>
      </c>
      <c r="B7018">
        <v>2024</v>
      </c>
      <c r="C7018" t="s">
        <v>2006</v>
      </c>
      <c r="D7018">
        <v>0.1024</v>
      </c>
      <c r="E7018">
        <v>0.1024</v>
      </c>
      <c r="F7018">
        <v>8.5300000000000001E-2</v>
      </c>
      <c r="G7018">
        <v>8.3599999999999994E-2</v>
      </c>
      <c r="H7018">
        <v>8.5300000000000001E-2</v>
      </c>
      <c r="I7018">
        <v>6.9400000000000003E-2</v>
      </c>
      <c r="J7018">
        <v>0.1024</v>
      </c>
      <c r="K7018">
        <v>8.5300000000000001E-2</v>
      </c>
      <c r="L7018">
        <v>6.9400000000000003E-2</v>
      </c>
    </row>
    <row r="7019" spans="1:12" x14ac:dyDescent="0.45">
      <c r="A7019" t="s">
        <v>2044</v>
      </c>
      <c r="B7019">
        <v>2024</v>
      </c>
      <c r="C7019" t="s">
        <v>2010</v>
      </c>
      <c r="D7019">
        <v>2.3300000000000001E-2</v>
      </c>
      <c r="E7019">
        <v>2.3300000000000001E-2</v>
      </c>
      <c r="F7019">
        <v>8.8000000000000005E-3</v>
      </c>
      <c r="G7019">
        <v>1.4E-2</v>
      </c>
      <c r="H7019">
        <v>8.8000000000000005E-3</v>
      </c>
      <c r="I7019">
        <v>6.3E-3</v>
      </c>
      <c r="J7019">
        <v>2.3300000000000001E-2</v>
      </c>
      <c r="K7019">
        <v>8.8000000000000005E-3</v>
      </c>
      <c r="L7019">
        <v>6.3E-3</v>
      </c>
    </row>
    <row r="7020" spans="1:12" x14ac:dyDescent="0.45">
      <c r="A7020" t="s">
        <v>2044</v>
      </c>
      <c r="B7020">
        <v>2024</v>
      </c>
      <c r="C7020" t="s">
        <v>2007</v>
      </c>
      <c r="D7020">
        <v>1.32E-2</v>
      </c>
      <c r="E7020">
        <v>1.32E-2</v>
      </c>
      <c r="F7020">
        <v>7.0000000000000001E-3</v>
      </c>
      <c r="G7020">
        <v>1.2699999999999999E-2</v>
      </c>
      <c r="H7020">
        <v>7.0000000000000001E-3</v>
      </c>
      <c r="I7020">
        <v>7.0000000000000001E-3</v>
      </c>
      <c r="J7020">
        <v>1.32E-2</v>
      </c>
      <c r="K7020">
        <v>7.0000000000000001E-3</v>
      </c>
      <c r="L7020">
        <v>7.0000000000000001E-3</v>
      </c>
    </row>
    <row r="7021" spans="1:12" x14ac:dyDescent="0.45">
      <c r="A7021" t="s">
        <v>2044</v>
      </c>
      <c r="B7021">
        <v>2024</v>
      </c>
      <c r="C7021" t="s">
        <v>2009</v>
      </c>
      <c r="D7021">
        <v>0.22459999999999999</v>
      </c>
      <c r="E7021">
        <v>0.22459999999999999</v>
      </c>
      <c r="F7021">
        <v>0.22439999999999999</v>
      </c>
      <c r="G7021">
        <v>0.19159999999999999</v>
      </c>
      <c r="H7021">
        <v>0.22439999999999999</v>
      </c>
      <c r="I7021">
        <v>0.1915</v>
      </c>
      <c r="J7021">
        <v>0.21529999999999999</v>
      </c>
      <c r="K7021">
        <v>0.21529999999999999</v>
      </c>
      <c r="L7021">
        <v>0.1837</v>
      </c>
    </row>
    <row r="7022" spans="1:12" x14ac:dyDescent="0.45">
      <c r="A7022" t="s">
        <v>2044</v>
      </c>
      <c r="B7022">
        <v>2024</v>
      </c>
      <c r="C7022" t="s">
        <v>2005</v>
      </c>
      <c r="D7022">
        <v>0.5141</v>
      </c>
      <c r="E7022">
        <v>0.4899</v>
      </c>
      <c r="F7022">
        <v>0.4516</v>
      </c>
      <c r="G7022">
        <v>0.42020000000000002</v>
      </c>
      <c r="H7022">
        <v>0.43619999999999998</v>
      </c>
      <c r="I7022">
        <v>0.37469999999999998</v>
      </c>
      <c r="J7022">
        <v>0.48149999999999998</v>
      </c>
      <c r="K7022">
        <v>0.4123</v>
      </c>
      <c r="L7022">
        <v>0.34289999999999998</v>
      </c>
    </row>
    <row r="7023" spans="1:12" x14ac:dyDescent="0.45">
      <c r="A7023" t="s">
        <v>2045</v>
      </c>
      <c r="B7023">
        <v>2024</v>
      </c>
      <c r="C7023" t="s">
        <v>2007</v>
      </c>
      <c r="D7023">
        <v>0.2455</v>
      </c>
      <c r="E7023">
        <v>0.2455</v>
      </c>
      <c r="F7023">
        <v>0.13100000000000001</v>
      </c>
      <c r="G7023">
        <v>0.23619999999999999</v>
      </c>
      <c r="H7023">
        <v>0.13100000000000001</v>
      </c>
      <c r="I7023">
        <v>0.13100000000000001</v>
      </c>
      <c r="J7023">
        <v>0.2455</v>
      </c>
      <c r="K7023">
        <v>0.13100000000000001</v>
      </c>
      <c r="L7023">
        <v>0.13100000000000001</v>
      </c>
    </row>
    <row r="7024" spans="1:12" x14ac:dyDescent="0.45">
      <c r="A7024" t="s">
        <v>2045</v>
      </c>
      <c r="B7024">
        <v>2024</v>
      </c>
      <c r="C7024" t="s">
        <v>2009</v>
      </c>
      <c r="D7024">
        <v>3.4918999999999998</v>
      </c>
      <c r="E7024">
        <v>3.4918999999999998</v>
      </c>
      <c r="F7024">
        <v>3.4866999999999999</v>
      </c>
      <c r="G7024">
        <v>2.9664999999999999</v>
      </c>
      <c r="H7024">
        <v>3.4866999999999999</v>
      </c>
      <c r="I7024">
        <v>2.9636</v>
      </c>
      <c r="J7024">
        <v>3.3448000000000002</v>
      </c>
      <c r="K7024">
        <v>3.3448000000000002</v>
      </c>
      <c r="L7024">
        <v>2.8433999999999999</v>
      </c>
    </row>
    <row r="7025" spans="1:12" x14ac:dyDescent="0.45">
      <c r="A7025" t="s">
        <v>2045</v>
      </c>
      <c r="B7025">
        <v>2024</v>
      </c>
      <c r="C7025" t="s">
        <v>2005</v>
      </c>
      <c r="D7025">
        <v>8.5328999999999997</v>
      </c>
      <c r="E7025">
        <v>8.0807000000000002</v>
      </c>
      <c r="F7025">
        <v>7.4478</v>
      </c>
      <c r="G7025">
        <v>6.9325999999999999</v>
      </c>
      <c r="H7025">
        <v>7.1604999999999999</v>
      </c>
      <c r="I7025">
        <v>6.1512000000000002</v>
      </c>
      <c r="J7025">
        <v>7.9518000000000004</v>
      </c>
      <c r="K7025">
        <v>6.7417999999999996</v>
      </c>
      <c r="L7025">
        <v>5.5822000000000003</v>
      </c>
    </row>
    <row r="7026" spans="1:12" x14ac:dyDescent="0.45">
      <c r="A7026" t="s">
        <v>2045</v>
      </c>
      <c r="B7026">
        <v>2024</v>
      </c>
      <c r="C7026" t="s">
        <v>2011</v>
      </c>
      <c r="D7026">
        <v>8.3400000000000002E-2</v>
      </c>
      <c r="E7026">
        <v>8.3400000000000002E-2</v>
      </c>
      <c r="F7026">
        <v>8.3400000000000002E-2</v>
      </c>
      <c r="G7026">
        <v>0.05</v>
      </c>
      <c r="H7026">
        <v>8.3400000000000002E-2</v>
      </c>
      <c r="I7026">
        <v>0.05</v>
      </c>
      <c r="J7026">
        <v>8.3400000000000002E-2</v>
      </c>
      <c r="K7026">
        <v>8.3400000000000002E-2</v>
      </c>
      <c r="L7026">
        <v>0.05</v>
      </c>
    </row>
    <row r="7027" spans="1:12" x14ac:dyDescent="0.45">
      <c r="A7027" t="s">
        <v>2045</v>
      </c>
      <c r="B7027">
        <v>2024</v>
      </c>
      <c r="C7027" t="s">
        <v>2006</v>
      </c>
      <c r="D7027">
        <v>1.5528999999999999</v>
      </c>
      <c r="E7027">
        <v>1.5528999999999999</v>
      </c>
      <c r="F7027">
        <v>1.3146</v>
      </c>
      <c r="G7027">
        <v>1.2634000000000001</v>
      </c>
      <c r="H7027">
        <v>1.3146</v>
      </c>
      <c r="I7027">
        <v>1.0659000000000001</v>
      </c>
      <c r="J7027">
        <v>1.5528999999999999</v>
      </c>
      <c r="K7027">
        <v>1.3146</v>
      </c>
      <c r="L7027">
        <v>1.0659000000000001</v>
      </c>
    </row>
    <row r="7028" spans="1:12" x14ac:dyDescent="0.45">
      <c r="A7028" t="s">
        <v>2045</v>
      </c>
      <c r="B7028">
        <v>2024</v>
      </c>
      <c r="C7028" t="s">
        <v>2008</v>
      </c>
      <c r="D7028">
        <v>2.7252000000000001</v>
      </c>
      <c r="E7028">
        <v>2.2728999999999999</v>
      </c>
      <c r="F7028">
        <v>2.2682000000000002</v>
      </c>
      <c r="G7028">
        <v>2.1560000000000001</v>
      </c>
      <c r="H7028">
        <v>1.9809000000000001</v>
      </c>
      <c r="I7028">
        <v>1.8230999999999999</v>
      </c>
      <c r="J7028">
        <v>2.2911999999999999</v>
      </c>
      <c r="K7028">
        <v>1.7040999999999999</v>
      </c>
      <c r="L7028">
        <v>1.3743000000000001</v>
      </c>
    </row>
    <row r="7029" spans="1:12" x14ac:dyDescent="0.45">
      <c r="A7029" t="s">
        <v>2045</v>
      </c>
      <c r="B7029">
        <v>2024</v>
      </c>
      <c r="C7029" t="s">
        <v>2010</v>
      </c>
      <c r="D7029">
        <v>0.43409999999999999</v>
      </c>
      <c r="E7029">
        <v>0.43409999999999999</v>
      </c>
      <c r="F7029">
        <v>0.16389999999999999</v>
      </c>
      <c r="G7029">
        <v>0.26040000000000002</v>
      </c>
      <c r="H7029">
        <v>0.16389999999999999</v>
      </c>
      <c r="I7029">
        <v>0.1176</v>
      </c>
      <c r="J7029">
        <v>0.43409999999999999</v>
      </c>
      <c r="K7029">
        <v>0.16389999999999999</v>
      </c>
      <c r="L7029">
        <v>0.1176</v>
      </c>
    </row>
    <row r="7030" spans="1:12" x14ac:dyDescent="0.45">
      <c r="A7030" t="s">
        <v>2046</v>
      </c>
      <c r="B7030">
        <v>2024</v>
      </c>
      <c r="C7030" t="s">
        <v>2005</v>
      </c>
      <c r="D7030">
        <v>2.9045000000000001</v>
      </c>
      <c r="E7030">
        <v>2.7565</v>
      </c>
      <c r="F7030">
        <v>2.5373999999999999</v>
      </c>
      <c r="G7030">
        <v>2.3658999999999999</v>
      </c>
      <c r="H7030">
        <v>2.4434</v>
      </c>
      <c r="I7030">
        <v>2.1002999999999998</v>
      </c>
      <c r="J7030">
        <v>2.7128999999999999</v>
      </c>
      <c r="K7030">
        <v>2.3048999999999999</v>
      </c>
      <c r="L7030">
        <v>1.9128000000000001</v>
      </c>
    </row>
    <row r="7031" spans="1:12" x14ac:dyDescent="0.45">
      <c r="A7031" t="s">
        <v>2046</v>
      </c>
      <c r="B7031">
        <v>2024</v>
      </c>
      <c r="C7031" t="s">
        <v>2009</v>
      </c>
      <c r="D7031">
        <v>1.2018</v>
      </c>
      <c r="E7031">
        <v>1.2018</v>
      </c>
      <c r="F7031">
        <v>1.2000999999999999</v>
      </c>
      <c r="G7031">
        <v>1.024</v>
      </c>
      <c r="H7031">
        <v>1.2000999999999999</v>
      </c>
      <c r="I7031">
        <v>1.0230999999999999</v>
      </c>
      <c r="J7031">
        <v>1.1523000000000001</v>
      </c>
      <c r="K7031">
        <v>1.1523000000000001</v>
      </c>
      <c r="L7031">
        <v>0.98250000000000004</v>
      </c>
    </row>
    <row r="7032" spans="1:12" x14ac:dyDescent="0.45">
      <c r="A7032" t="s">
        <v>2046</v>
      </c>
      <c r="B7032">
        <v>2024</v>
      </c>
      <c r="C7032" t="s">
        <v>2006</v>
      </c>
      <c r="D7032">
        <v>0.56079999999999997</v>
      </c>
      <c r="E7032">
        <v>0.56079999999999997</v>
      </c>
      <c r="F7032">
        <v>0.47099999999999997</v>
      </c>
      <c r="G7032">
        <v>0.45710000000000001</v>
      </c>
      <c r="H7032">
        <v>0.47099999999999997</v>
      </c>
      <c r="I7032">
        <v>0.3826</v>
      </c>
      <c r="J7032">
        <v>0.56079999999999997</v>
      </c>
      <c r="K7032">
        <v>0.47099999999999997</v>
      </c>
      <c r="L7032">
        <v>0.3826</v>
      </c>
    </row>
    <row r="7033" spans="1:12" x14ac:dyDescent="0.45">
      <c r="A7033" t="s">
        <v>2046</v>
      </c>
      <c r="B7033">
        <v>2024</v>
      </c>
      <c r="C7033" t="s">
        <v>2008</v>
      </c>
      <c r="D7033">
        <v>0.8921</v>
      </c>
      <c r="E7033">
        <v>0.74409999999999998</v>
      </c>
      <c r="F7033">
        <v>0.74250000000000005</v>
      </c>
      <c r="G7033">
        <v>0.70579999999999998</v>
      </c>
      <c r="H7033">
        <v>0.64839999999999998</v>
      </c>
      <c r="I7033">
        <v>0.5968</v>
      </c>
      <c r="J7033">
        <v>0.75</v>
      </c>
      <c r="K7033">
        <v>0.55779999999999996</v>
      </c>
      <c r="L7033">
        <v>0.44990000000000002</v>
      </c>
    </row>
    <row r="7034" spans="1:12" x14ac:dyDescent="0.45">
      <c r="A7034" t="s">
        <v>2046</v>
      </c>
      <c r="B7034">
        <v>2024</v>
      </c>
      <c r="C7034" t="s">
        <v>2007</v>
      </c>
      <c r="D7034">
        <v>8.0399999999999999E-2</v>
      </c>
      <c r="E7034">
        <v>8.0399999999999999E-2</v>
      </c>
      <c r="F7034">
        <v>4.2900000000000001E-2</v>
      </c>
      <c r="G7034">
        <v>7.7299999999999994E-2</v>
      </c>
      <c r="H7034">
        <v>4.2900000000000001E-2</v>
      </c>
      <c r="I7034">
        <v>4.2900000000000001E-2</v>
      </c>
      <c r="J7034">
        <v>8.0399999999999999E-2</v>
      </c>
      <c r="K7034">
        <v>4.2900000000000001E-2</v>
      </c>
      <c r="L7034">
        <v>4.2900000000000001E-2</v>
      </c>
    </row>
    <row r="7035" spans="1:12" x14ac:dyDescent="0.45">
      <c r="A7035" t="s">
        <v>2046</v>
      </c>
      <c r="B7035">
        <v>2024</v>
      </c>
      <c r="C7035" t="s">
        <v>2010</v>
      </c>
      <c r="D7035">
        <v>0.1421</v>
      </c>
      <c r="E7035">
        <v>0.1421</v>
      </c>
      <c r="F7035">
        <v>5.3699999999999998E-2</v>
      </c>
      <c r="G7035">
        <v>8.5300000000000001E-2</v>
      </c>
      <c r="H7035">
        <v>5.3699999999999998E-2</v>
      </c>
      <c r="I7035">
        <v>3.85E-2</v>
      </c>
      <c r="J7035">
        <v>0.1421</v>
      </c>
      <c r="K7035">
        <v>5.3699999999999998E-2</v>
      </c>
      <c r="L7035">
        <v>3.85E-2</v>
      </c>
    </row>
    <row r="7036" spans="1:12" x14ac:dyDescent="0.45">
      <c r="A7036" t="s">
        <v>2046</v>
      </c>
      <c r="B7036">
        <v>2024</v>
      </c>
      <c r="C7036" t="s">
        <v>2011</v>
      </c>
      <c r="D7036">
        <v>2.7300000000000001E-2</v>
      </c>
      <c r="E7036">
        <v>2.7300000000000001E-2</v>
      </c>
      <c r="F7036">
        <v>2.7300000000000001E-2</v>
      </c>
      <c r="G7036">
        <v>1.6400000000000001E-2</v>
      </c>
      <c r="H7036">
        <v>2.7300000000000001E-2</v>
      </c>
      <c r="I7036">
        <v>1.6400000000000001E-2</v>
      </c>
      <c r="J7036">
        <v>2.7300000000000001E-2</v>
      </c>
      <c r="K7036">
        <v>2.7300000000000001E-2</v>
      </c>
      <c r="L7036">
        <v>1.6400000000000001E-2</v>
      </c>
    </row>
    <row r="7037" spans="1:12" x14ac:dyDescent="0.45">
      <c r="A7037" t="s">
        <v>2047</v>
      </c>
      <c r="B7037">
        <v>2024</v>
      </c>
      <c r="C7037" t="s">
        <v>2009</v>
      </c>
      <c r="D7037">
        <v>1.2161</v>
      </c>
      <c r="E7037">
        <v>1.2161</v>
      </c>
      <c r="F7037">
        <v>1.2141</v>
      </c>
      <c r="G7037">
        <v>1.0329999999999999</v>
      </c>
      <c r="H7037">
        <v>1.2141</v>
      </c>
      <c r="I7037">
        <v>1.0319</v>
      </c>
      <c r="J7037">
        <v>1.1655</v>
      </c>
      <c r="K7037">
        <v>1.1655</v>
      </c>
      <c r="L7037">
        <v>0.9909</v>
      </c>
    </row>
    <row r="7038" spans="1:12" x14ac:dyDescent="0.45">
      <c r="A7038" t="s">
        <v>2047</v>
      </c>
      <c r="B7038">
        <v>2024</v>
      </c>
      <c r="C7038" t="s">
        <v>2006</v>
      </c>
      <c r="D7038">
        <v>0.4672</v>
      </c>
      <c r="E7038">
        <v>0.4672</v>
      </c>
      <c r="F7038">
        <v>0.40500000000000003</v>
      </c>
      <c r="G7038">
        <v>0.37809999999999999</v>
      </c>
      <c r="H7038">
        <v>0.40500000000000003</v>
      </c>
      <c r="I7038">
        <v>0.3266</v>
      </c>
      <c r="J7038">
        <v>0.4672</v>
      </c>
      <c r="K7038">
        <v>0.40500000000000003</v>
      </c>
      <c r="L7038">
        <v>0.3266</v>
      </c>
    </row>
    <row r="7039" spans="1:12" x14ac:dyDescent="0.45">
      <c r="A7039" t="s">
        <v>2047</v>
      </c>
      <c r="B7039">
        <v>2024</v>
      </c>
      <c r="C7039" t="s">
        <v>2007</v>
      </c>
      <c r="D7039">
        <v>9.4600000000000004E-2</v>
      </c>
      <c r="E7039">
        <v>9.4600000000000004E-2</v>
      </c>
      <c r="F7039">
        <v>5.0500000000000003E-2</v>
      </c>
      <c r="G7039">
        <v>9.0999999999999998E-2</v>
      </c>
      <c r="H7039">
        <v>5.0500000000000003E-2</v>
      </c>
      <c r="I7039">
        <v>5.0500000000000003E-2</v>
      </c>
      <c r="J7039">
        <v>9.4600000000000004E-2</v>
      </c>
      <c r="K7039">
        <v>5.0500000000000003E-2</v>
      </c>
      <c r="L7039">
        <v>5.0500000000000003E-2</v>
      </c>
    </row>
    <row r="7040" spans="1:12" x14ac:dyDescent="0.45">
      <c r="A7040" t="s">
        <v>2047</v>
      </c>
      <c r="B7040">
        <v>2024</v>
      </c>
      <c r="C7040" t="s">
        <v>2008</v>
      </c>
      <c r="D7040">
        <v>1.0506</v>
      </c>
      <c r="E7040">
        <v>0.87629999999999997</v>
      </c>
      <c r="F7040">
        <v>0.87439999999999996</v>
      </c>
      <c r="G7040">
        <v>0.83120000000000005</v>
      </c>
      <c r="H7040">
        <v>0.76370000000000005</v>
      </c>
      <c r="I7040">
        <v>0.70289999999999997</v>
      </c>
      <c r="J7040">
        <v>0.88329999999999997</v>
      </c>
      <c r="K7040">
        <v>0.65700000000000003</v>
      </c>
      <c r="L7040">
        <v>0.52980000000000005</v>
      </c>
    </row>
    <row r="7041" spans="1:12" x14ac:dyDescent="0.45">
      <c r="A7041" t="s">
        <v>2047</v>
      </c>
      <c r="B7041">
        <v>2024</v>
      </c>
      <c r="C7041" t="s">
        <v>2011</v>
      </c>
      <c r="D7041">
        <v>3.2199999999999999E-2</v>
      </c>
      <c r="E7041">
        <v>3.2199999999999999E-2</v>
      </c>
      <c r="F7041">
        <v>3.2199999999999999E-2</v>
      </c>
      <c r="G7041">
        <v>1.9300000000000001E-2</v>
      </c>
      <c r="H7041">
        <v>3.2199999999999999E-2</v>
      </c>
      <c r="I7041">
        <v>1.9300000000000001E-2</v>
      </c>
      <c r="J7041">
        <v>3.2199999999999999E-2</v>
      </c>
      <c r="K7041">
        <v>3.2199999999999999E-2</v>
      </c>
      <c r="L7041">
        <v>1.9300000000000001E-2</v>
      </c>
    </row>
    <row r="7042" spans="1:12" x14ac:dyDescent="0.45">
      <c r="A7042" t="s">
        <v>2047</v>
      </c>
      <c r="B7042">
        <v>2024</v>
      </c>
      <c r="C7042" t="s">
        <v>2005</v>
      </c>
      <c r="D7042">
        <v>3.028</v>
      </c>
      <c r="E7042">
        <v>2.8536999999999999</v>
      </c>
      <c r="F7042">
        <v>2.6394000000000002</v>
      </c>
      <c r="G7042">
        <v>2.4531000000000001</v>
      </c>
      <c r="H7042">
        <v>2.5287000000000002</v>
      </c>
      <c r="I7042">
        <v>2.1764999999999999</v>
      </c>
      <c r="J7042">
        <v>2.8102</v>
      </c>
      <c r="K7042">
        <v>2.3734000000000002</v>
      </c>
      <c r="L7042">
        <v>1.9623999999999999</v>
      </c>
    </row>
    <row r="7043" spans="1:12" x14ac:dyDescent="0.45">
      <c r="A7043" t="s">
        <v>2047</v>
      </c>
      <c r="B7043">
        <v>2024</v>
      </c>
      <c r="C7043" t="s">
        <v>2010</v>
      </c>
      <c r="D7043">
        <v>0.1673</v>
      </c>
      <c r="E7043">
        <v>0.1673</v>
      </c>
      <c r="F7043">
        <v>6.3200000000000006E-2</v>
      </c>
      <c r="G7043">
        <v>0.1004</v>
      </c>
      <c r="H7043">
        <v>6.3200000000000006E-2</v>
      </c>
      <c r="I7043">
        <v>4.53E-2</v>
      </c>
      <c r="J7043">
        <v>0.1673</v>
      </c>
      <c r="K7043">
        <v>6.3200000000000006E-2</v>
      </c>
      <c r="L7043">
        <v>4.53E-2</v>
      </c>
    </row>
    <row r="7044" spans="1:12" x14ac:dyDescent="0.45">
      <c r="A7044" t="s">
        <v>2048</v>
      </c>
      <c r="B7044">
        <v>2024</v>
      </c>
      <c r="C7044" t="s">
        <v>2007</v>
      </c>
      <c r="D7044">
        <v>0.27060000000000001</v>
      </c>
      <c r="E7044">
        <v>0.27060000000000001</v>
      </c>
      <c r="F7044">
        <v>0.1444</v>
      </c>
      <c r="G7044">
        <v>0.26029999999999998</v>
      </c>
      <c r="H7044">
        <v>0.1444</v>
      </c>
      <c r="I7044">
        <v>0.1444</v>
      </c>
      <c r="J7044">
        <v>0.27060000000000001</v>
      </c>
      <c r="K7044">
        <v>0.1444</v>
      </c>
      <c r="L7044">
        <v>0.1444</v>
      </c>
    </row>
    <row r="7045" spans="1:12" x14ac:dyDescent="0.45">
      <c r="A7045" t="s">
        <v>2048</v>
      </c>
      <c r="B7045">
        <v>2024</v>
      </c>
      <c r="C7045" t="s">
        <v>2006</v>
      </c>
      <c r="D7045">
        <v>1.3896999999999999</v>
      </c>
      <c r="E7045">
        <v>1.3896999999999999</v>
      </c>
      <c r="F7045">
        <v>1.1997</v>
      </c>
      <c r="G7045">
        <v>1.1256999999999999</v>
      </c>
      <c r="H7045">
        <v>1.1997</v>
      </c>
      <c r="I7045">
        <v>0.96830000000000005</v>
      </c>
      <c r="J7045">
        <v>1.3896999999999999</v>
      </c>
      <c r="K7045">
        <v>1.1997</v>
      </c>
      <c r="L7045">
        <v>0.96830000000000005</v>
      </c>
    </row>
    <row r="7046" spans="1:12" x14ac:dyDescent="0.45">
      <c r="A7046" t="s">
        <v>2048</v>
      </c>
      <c r="B7046">
        <v>2024</v>
      </c>
      <c r="C7046" t="s">
        <v>2011</v>
      </c>
      <c r="D7046">
        <v>9.1899999999999996E-2</v>
      </c>
      <c r="E7046">
        <v>9.1899999999999996E-2</v>
      </c>
      <c r="F7046">
        <v>9.1899999999999996E-2</v>
      </c>
      <c r="G7046">
        <v>5.5199999999999999E-2</v>
      </c>
      <c r="H7046">
        <v>9.1899999999999996E-2</v>
      </c>
      <c r="I7046">
        <v>5.5199999999999999E-2</v>
      </c>
      <c r="J7046">
        <v>9.1899999999999996E-2</v>
      </c>
      <c r="K7046">
        <v>9.1899999999999996E-2</v>
      </c>
      <c r="L7046">
        <v>5.5199999999999999E-2</v>
      </c>
    </row>
    <row r="7047" spans="1:12" x14ac:dyDescent="0.45">
      <c r="A7047" t="s">
        <v>2048</v>
      </c>
      <c r="B7047">
        <v>2024</v>
      </c>
      <c r="C7047" t="s">
        <v>2008</v>
      </c>
      <c r="D7047">
        <v>3.0036999999999998</v>
      </c>
      <c r="E7047">
        <v>2.5053000000000001</v>
      </c>
      <c r="F7047">
        <v>2.5</v>
      </c>
      <c r="G7047">
        <v>2.3763999999999998</v>
      </c>
      <c r="H7047">
        <v>2.1833999999999998</v>
      </c>
      <c r="I7047">
        <v>2.0095000000000001</v>
      </c>
      <c r="J7047">
        <v>2.5253999999999999</v>
      </c>
      <c r="K7047">
        <v>1.8783000000000001</v>
      </c>
      <c r="L7047">
        <v>1.5147999999999999</v>
      </c>
    </row>
    <row r="7048" spans="1:12" x14ac:dyDescent="0.45">
      <c r="A7048" t="s">
        <v>2048</v>
      </c>
      <c r="B7048">
        <v>2024</v>
      </c>
      <c r="C7048" t="s">
        <v>2009</v>
      </c>
      <c r="D7048">
        <v>3.1728000000000001</v>
      </c>
      <c r="E7048">
        <v>3.1728000000000001</v>
      </c>
      <c r="F7048">
        <v>3.1671</v>
      </c>
      <c r="G7048">
        <v>2.7111000000000001</v>
      </c>
      <c r="H7048">
        <v>3.1671</v>
      </c>
      <c r="I7048">
        <v>2.7079</v>
      </c>
      <c r="J7048">
        <v>3.0482</v>
      </c>
      <c r="K7048">
        <v>3.0482</v>
      </c>
      <c r="L7048">
        <v>2.6076000000000001</v>
      </c>
    </row>
    <row r="7049" spans="1:12" x14ac:dyDescent="0.45">
      <c r="A7049" t="s">
        <v>2048</v>
      </c>
      <c r="B7049">
        <v>2024</v>
      </c>
      <c r="C7049" t="s">
        <v>2010</v>
      </c>
      <c r="D7049">
        <v>0.47839999999999999</v>
      </c>
      <c r="E7049">
        <v>0.47839999999999999</v>
      </c>
      <c r="F7049">
        <v>0.1807</v>
      </c>
      <c r="G7049">
        <v>0.28710000000000002</v>
      </c>
      <c r="H7049">
        <v>0.1807</v>
      </c>
      <c r="I7049">
        <v>0.12959999999999999</v>
      </c>
      <c r="J7049">
        <v>0.47839999999999999</v>
      </c>
      <c r="K7049">
        <v>0.1807</v>
      </c>
      <c r="L7049">
        <v>0.12959999999999999</v>
      </c>
    </row>
    <row r="7050" spans="1:12" x14ac:dyDescent="0.45">
      <c r="A7050" t="s">
        <v>2048</v>
      </c>
      <c r="B7050">
        <v>2024</v>
      </c>
      <c r="C7050" t="s">
        <v>2005</v>
      </c>
      <c r="D7050">
        <v>8.4071999999999996</v>
      </c>
      <c r="E7050">
        <v>7.9088000000000003</v>
      </c>
      <c r="F7050">
        <v>7.2839</v>
      </c>
      <c r="G7050">
        <v>6.8158000000000003</v>
      </c>
      <c r="H7050">
        <v>6.9672999999999998</v>
      </c>
      <c r="I7050">
        <v>6.0148999999999999</v>
      </c>
      <c r="J7050">
        <v>7.8042999999999996</v>
      </c>
      <c r="K7050">
        <v>6.5433000000000003</v>
      </c>
      <c r="L7050">
        <v>5.4198000000000004</v>
      </c>
    </row>
    <row r="7051" spans="1:12" x14ac:dyDescent="0.45">
      <c r="A7051" t="s">
        <v>2049</v>
      </c>
      <c r="B7051">
        <v>2024</v>
      </c>
      <c r="C7051" t="s">
        <v>2010</v>
      </c>
      <c r="D7051">
        <v>4.3299999999999998E-2</v>
      </c>
      <c r="E7051">
        <v>4.3299999999999998E-2</v>
      </c>
      <c r="F7051">
        <v>1.6299999999999999E-2</v>
      </c>
      <c r="G7051">
        <v>2.5999999999999999E-2</v>
      </c>
      <c r="H7051">
        <v>1.6299999999999999E-2</v>
      </c>
      <c r="I7051">
        <v>1.17E-2</v>
      </c>
      <c r="J7051">
        <v>4.3299999999999998E-2</v>
      </c>
      <c r="K7051">
        <v>1.6299999999999999E-2</v>
      </c>
      <c r="L7051">
        <v>1.17E-2</v>
      </c>
    </row>
    <row r="7052" spans="1:12" x14ac:dyDescent="0.45">
      <c r="A7052" t="s">
        <v>2049</v>
      </c>
      <c r="B7052">
        <v>2024</v>
      </c>
      <c r="C7052" t="s">
        <v>2008</v>
      </c>
      <c r="D7052">
        <v>0.2717</v>
      </c>
      <c r="E7052">
        <v>0.2266</v>
      </c>
      <c r="F7052">
        <v>0.2261</v>
      </c>
      <c r="G7052">
        <v>0.215</v>
      </c>
      <c r="H7052">
        <v>0.19750000000000001</v>
      </c>
      <c r="I7052">
        <v>0.18179999999999999</v>
      </c>
      <c r="J7052">
        <v>0.22839999999999999</v>
      </c>
      <c r="K7052">
        <v>0.1699</v>
      </c>
      <c r="L7052">
        <v>0.13700000000000001</v>
      </c>
    </row>
    <row r="7053" spans="1:12" x14ac:dyDescent="0.45">
      <c r="A7053" t="s">
        <v>2049</v>
      </c>
      <c r="B7053">
        <v>2024</v>
      </c>
      <c r="C7053" t="s">
        <v>2009</v>
      </c>
      <c r="D7053">
        <v>0.27410000000000001</v>
      </c>
      <c r="E7053">
        <v>0.27410000000000001</v>
      </c>
      <c r="F7053">
        <v>0.27360000000000001</v>
      </c>
      <c r="G7053">
        <v>0.23380000000000001</v>
      </c>
      <c r="H7053">
        <v>0.27360000000000001</v>
      </c>
      <c r="I7053">
        <v>0.23350000000000001</v>
      </c>
      <c r="J7053">
        <v>0.26329999999999998</v>
      </c>
      <c r="K7053">
        <v>0.26329999999999998</v>
      </c>
      <c r="L7053">
        <v>0.2248</v>
      </c>
    </row>
    <row r="7054" spans="1:12" x14ac:dyDescent="0.45">
      <c r="A7054" t="s">
        <v>2049</v>
      </c>
      <c r="B7054">
        <v>2024</v>
      </c>
      <c r="C7054" t="s">
        <v>2006</v>
      </c>
      <c r="D7054">
        <v>0.1196</v>
      </c>
      <c r="E7054">
        <v>0.1196</v>
      </c>
      <c r="F7054">
        <v>0.1038</v>
      </c>
      <c r="G7054">
        <v>9.6699999999999994E-2</v>
      </c>
      <c r="H7054">
        <v>0.1038</v>
      </c>
      <c r="I7054">
        <v>8.3599999999999994E-2</v>
      </c>
      <c r="J7054">
        <v>0.1196</v>
      </c>
      <c r="K7054">
        <v>0.1038</v>
      </c>
      <c r="L7054">
        <v>8.3599999999999994E-2</v>
      </c>
    </row>
    <row r="7055" spans="1:12" x14ac:dyDescent="0.45">
      <c r="A7055" t="s">
        <v>2049</v>
      </c>
      <c r="B7055">
        <v>2024</v>
      </c>
      <c r="C7055" t="s">
        <v>2007</v>
      </c>
      <c r="D7055">
        <v>2.4500000000000001E-2</v>
      </c>
      <c r="E7055">
        <v>2.4500000000000001E-2</v>
      </c>
      <c r="F7055">
        <v>1.3100000000000001E-2</v>
      </c>
      <c r="G7055">
        <v>2.35E-2</v>
      </c>
      <c r="H7055">
        <v>1.3100000000000001E-2</v>
      </c>
      <c r="I7055">
        <v>1.3100000000000001E-2</v>
      </c>
      <c r="J7055">
        <v>2.4500000000000001E-2</v>
      </c>
      <c r="K7055">
        <v>1.3100000000000001E-2</v>
      </c>
      <c r="L7055">
        <v>1.3100000000000001E-2</v>
      </c>
    </row>
    <row r="7056" spans="1:12" x14ac:dyDescent="0.45">
      <c r="A7056" t="s">
        <v>2049</v>
      </c>
      <c r="B7056">
        <v>2024</v>
      </c>
      <c r="C7056" t="s">
        <v>2011</v>
      </c>
      <c r="D7056">
        <v>8.3000000000000001E-3</v>
      </c>
      <c r="E7056">
        <v>8.3000000000000001E-3</v>
      </c>
      <c r="F7056">
        <v>8.3000000000000001E-3</v>
      </c>
      <c r="G7056">
        <v>5.0000000000000001E-3</v>
      </c>
      <c r="H7056">
        <v>8.3000000000000001E-3</v>
      </c>
      <c r="I7056">
        <v>5.0000000000000001E-3</v>
      </c>
      <c r="J7056">
        <v>8.3000000000000001E-3</v>
      </c>
      <c r="K7056">
        <v>8.3000000000000001E-3</v>
      </c>
      <c r="L7056">
        <v>5.0000000000000001E-3</v>
      </c>
    </row>
    <row r="7057" spans="1:12" x14ac:dyDescent="0.45">
      <c r="A7057" t="s">
        <v>2049</v>
      </c>
      <c r="B7057">
        <v>2024</v>
      </c>
      <c r="C7057" t="s">
        <v>2005</v>
      </c>
      <c r="D7057">
        <v>0.74139999999999995</v>
      </c>
      <c r="E7057">
        <v>0.69640000000000002</v>
      </c>
      <c r="F7057">
        <v>0.64119999999999999</v>
      </c>
      <c r="G7057">
        <v>0.6</v>
      </c>
      <c r="H7057">
        <v>0.61260000000000003</v>
      </c>
      <c r="I7057">
        <v>0.52869999999999995</v>
      </c>
      <c r="J7057">
        <v>0.68730000000000002</v>
      </c>
      <c r="K7057">
        <v>0.57469999999999999</v>
      </c>
      <c r="L7057">
        <v>0.47520000000000001</v>
      </c>
    </row>
    <row r="7058" spans="1:12" x14ac:dyDescent="0.45">
      <c r="A7058" t="s">
        <v>2050</v>
      </c>
      <c r="B7058">
        <v>2024</v>
      </c>
      <c r="C7058" t="s">
        <v>2010</v>
      </c>
      <c r="D7058">
        <v>0.1852</v>
      </c>
      <c r="E7058">
        <v>0.1852</v>
      </c>
      <c r="F7058">
        <v>6.9900000000000004E-2</v>
      </c>
      <c r="G7058">
        <v>0.1111</v>
      </c>
      <c r="H7058">
        <v>6.9900000000000004E-2</v>
      </c>
      <c r="I7058">
        <v>5.0200000000000002E-2</v>
      </c>
      <c r="J7058">
        <v>0.1852</v>
      </c>
      <c r="K7058">
        <v>6.9900000000000004E-2</v>
      </c>
      <c r="L7058">
        <v>5.0200000000000002E-2</v>
      </c>
    </row>
    <row r="7059" spans="1:12" x14ac:dyDescent="0.45">
      <c r="A7059" t="s">
        <v>2050</v>
      </c>
      <c r="B7059">
        <v>2024</v>
      </c>
      <c r="C7059" t="s">
        <v>2009</v>
      </c>
      <c r="D7059">
        <v>1.5993999999999999</v>
      </c>
      <c r="E7059">
        <v>1.5993999999999999</v>
      </c>
      <c r="F7059">
        <v>1.5972</v>
      </c>
      <c r="G7059">
        <v>1.3634999999999999</v>
      </c>
      <c r="H7059">
        <v>1.5972</v>
      </c>
      <c r="I7059">
        <v>1.3622000000000001</v>
      </c>
      <c r="J7059">
        <v>1.5336000000000001</v>
      </c>
      <c r="K7059">
        <v>1.5336000000000001</v>
      </c>
      <c r="L7059">
        <v>1.3083</v>
      </c>
    </row>
    <row r="7060" spans="1:12" x14ac:dyDescent="0.45">
      <c r="A7060" t="s">
        <v>2050</v>
      </c>
      <c r="B7060">
        <v>2024</v>
      </c>
      <c r="C7060" t="s">
        <v>2005</v>
      </c>
      <c r="D7060">
        <v>3.7071999999999998</v>
      </c>
      <c r="E7060">
        <v>3.5142000000000002</v>
      </c>
      <c r="F7060">
        <v>3.2538999999999998</v>
      </c>
      <c r="G7060">
        <v>3.02</v>
      </c>
      <c r="H7060">
        <v>3.1313</v>
      </c>
      <c r="I7060">
        <v>2.6947000000000001</v>
      </c>
      <c r="J7060">
        <v>3.4561000000000002</v>
      </c>
      <c r="K7060">
        <v>2.9496000000000002</v>
      </c>
      <c r="L7060">
        <v>2.4491999999999998</v>
      </c>
    </row>
    <row r="7061" spans="1:12" x14ac:dyDescent="0.45">
      <c r="A7061" t="s">
        <v>2050</v>
      </c>
      <c r="B7061">
        <v>2024</v>
      </c>
      <c r="C7061" t="s">
        <v>2008</v>
      </c>
      <c r="D7061">
        <v>1.1629</v>
      </c>
      <c r="E7061">
        <v>0.96989999999999998</v>
      </c>
      <c r="F7061">
        <v>0.96789999999999998</v>
      </c>
      <c r="G7061">
        <v>0.92</v>
      </c>
      <c r="H7061">
        <v>0.84530000000000005</v>
      </c>
      <c r="I7061">
        <v>0.77800000000000002</v>
      </c>
      <c r="J7061">
        <v>0.97770000000000001</v>
      </c>
      <c r="K7061">
        <v>0.72719999999999996</v>
      </c>
      <c r="L7061">
        <v>0.58640000000000003</v>
      </c>
    </row>
    <row r="7062" spans="1:12" x14ac:dyDescent="0.45">
      <c r="A7062" t="s">
        <v>2050</v>
      </c>
      <c r="B7062">
        <v>2024</v>
      </c>
      <c r="C7062" t="s">
        <v>2007</v>
      </c>
      <c r="D7062">
        <v>0.1048</v>
      </c>
      <c r="E7062">
        <v>0.1048</v>
      </c>
      <c r="F7062">
        <v>5.5899999999999998E-2</v>
      </c>
      <c r="G7062">
        <v>0.1008</v>
      </c>
      <c r="H7062">
        <v>5.5899999999999998E-2</v>
      </c>
      <c r="I7062">
        <v>5.5899999999999998E-2</v>
      </c>
      <c r="J7062">
        <v>0.1048</v>
      </c>
      <c r="K7062">
        <v>5.5899999999999998E-2</v>
      </c>
      <c r="L7062">
        <v>5.5899999999999998E-2</v>
      </c>
    </row>
    <row r="7063" spans="1:12" x14ac:dyDescent="0.45">
      <c r="A7063" t="s">
        <v>2050</v>
      </c>
      <c r="B7063">
        <v>2024</v>
      </c>
      <c r="C7063" t="s">
        <v>2011</v>
      </c>
      <c r="D7063">
        <v>3.56E-2</v>
      </c>
      <c r="E7063">
        <v>3.56E-2</v>
      </c>
      <c r="F7063">
        <v>3.56E-2</v>
      </c>
      <c r="G7063">
        <v>2.1399999999999999E-2</v>
      </c>
      <c r="H7063">
        <v>3.56E-2</v>
      </c>
      <c r="I7063">
        <v>2.1399999999999999E-2</v>
      </c>
      <c r="J7063">
        <v>3.56E-2</v>
      </c>
      <c r="K7063">
        <v>3.56E-2</v>
      </c>
      <c r="L7063">
        <v>2.1399999999999999E-2</v>
      </c>
    </row>
    <row r="7064" spans="1:12" x14ac:dyDescent="0.45">
      <c r="A7064" t="s">
        <v>2050</v>
      </c>
      <c r="B7064">
        <v>2024</v>
      </c>
      <c r="C7064" t="s">
        <v>2006</v>
      </c>
      <c r="D7064">
        <v>0.61929999999999996</v>
      </c>
      <c r="E7064">
        <v>0.61929999999999996</v>
      </c>
      <c r="F7064">
        <v>0.52739999999999998</v>
      </c>
      <c r="G7064">
        <v>0.50319999999999998</v>
      </c>
      <c r="H7064">
        <v>0.52739999999999998</v>
      </c>
      <c r="I7064">
        <v>0.42699999999999999</v>
      </c>
      <c r="J7064">
        <v>0.61929999999999996</v>
      </c>
      <c r="K7064">
        <v>0.52739999999999998</v>
      </c>
      <c r="L7064">
        <v>0.42699999999999999</v>
      </c>
    </row>
    <row r="7065" spans="1:12" x14ac:dyDescent="0.45">
      <c r="A7065" t="s">
        <v>2051</v>
      </c>
      <c r="B7065">
        <v>2024</v>
      </c>
      <c r="C7065" t="s">
        <v>2010</v>
      </c>
      <c r="D7065">
        <v>0.03</v>
      </c>
      <c r="E7065">
        <v>0.03</v>
      </c>
      <c r="F7065">
        <v>1.1299999999999999E-2</v>
      </c>
      <c r="G7065">
        <v>1.7999999999999999E-2</v>
      </c>
      <c r="H7065">
        <v>1.1299999999999999E-2</v>
      </c>
      <c r="I7065">
        <v>8.0999999999999996E-3</v>
      </c>
      <c r="J7065">
        <v>0.03</v>
      </c>
      <c r="K7065">
        <v>1.1299999999999999E-2</v>
      </c>
      <c r="L7065">
        <v>8.0999999999999996E-3</v>
      </c>
    </row>
    <row r="7066" spans="1:12" x14ac:dyDescent="0.45">
      <c r="A7066" t="s">
        <v>2051</v>
      </c>
      <c r="B7066">
        <v>2024</v>
      </c>
      <c r="C7066" t="s">
        <v>2011</v>
      </c>
      <c r="D7066">
        <v>5.7999999999999996E-3</v>
      </c>
      <c r="E7066">
        <v>5.7999999999999996E-3</v>
      </c>
      <c r="F7066">
        <v>5.7999999999999996E-3</v>
      </c>
      <c r="G7066">
        <v>3.5000000000000001E-3</v>
      </c>
      <c r="H7066">
        <v>5.7999999999999996E-3</v>
      </c>
      <c r="I7066">
        <v>3.5000000000000001E-3</v>
      </c>
      <c r="J7066">
        <v>5.7999999999999996E-3</v>
      </c>
      <c r="K7066">
        <v>5.7999999999999996E-3</v>
      </c>
      <c r="L7066">
        <v>3.5000000000000001E-3</v>
      </c>
    </row>
    <row r="7067" spans="1:12" x14ac:dyDescent="0.45">
      <c r="A7067" t="s">
        <v>2051</v>
      </c>
      <c r="B7067">
        <v>2024</v>
      </c>
      <c r="C7067" t="s">
        <v>2005</v>
      </c>
      <c r="D7067">
        <v>0.60550000000000004</v>
      </c>
      <c r="E7067">
        <v>0.57430000000000003</v>
      </c>
      <c r="F7067">
        <v>0.5302</v>
      </c>
      <c r="G7067">
        <v>0.49280000000000002</v>
      </c>
      <c r="H7067">
        <v>0.51039999999999996</v>
      </c>
      <c r="I7067">
        <v>0.43859999999999999</v>
      </c>
      <c r="J7067">
        <v>0.56479999999999997</v>
      </c>
      <c r="K7067">
        <v>0.48089999999999999</v>
      </c>
      <c r="L7067">
        <v>0.39879999999999999</v>
      </c>
    </row>
    <row r="7068" spans="1:12" x14ac:dyDescent="0.45">
      <c r="A7068" t="s">
        <v>2051</v>
      </c>
      <c r="B7068">
        <v>2024</v>
      </c>
      <c r="C7068" t="s">
        <v>2006</v>
      </c>
      <c r="D7068">
        <v>0.1087</v>
      </c>
      <c r="E7068">
        <v>0.1087</v>
      </c>
      <c r="F7068">
        <v>9.1899999999999996E-2</v>
      </c>
      <c r="G7068">
        <v>8.8400000000000006E-2</v>
      </c>
      <c r="H7068">
        <v>9.1899999999999996E-2</v>
      </c>
      <c r="I7068">
        <v>7.4499999999999997E-2</v>
      </c>
      <c r="J7068">
        <v>0.1087</v>
      </c>
      <c r="K7068">
        <v>9.1899999999999996E-2</v>
      </c>
      <c r="L7068">
        <v>7.4499999999999997E-2</v>
      </c>
    </row>
    <row r="7069" spans="1:12" x14ac:dyDescent="0.45">
      <c r="A7069" t="s">
        <v>2051</v>
      </c>
      <c r="B7069">
        <v>2024</v>
      </c>
      <c r="C7069" t="s">
        <v>2007</v>
      </c>
      <c r="D7069">
        <v>1.7000000000000001E-2</v>
      </c>
      <c r="E7069">
        <v>1.7000000000000001E-2</v>
      </c>
      <c r="F7069">
        <v>8.9999999999999993E-3</v>
      </c>
      <c r="G7069">
        <v>1.6299999999999999E-2</v>
      </c>
      <c r="H7069">
        <v>8.9999999999999993E-3</v>
      </c>
      <c r="I7069">
        <v>8.9999999999999993E-3</v>
      </c>
      <c r="J7069">
        <v>1.7000000000000001E-2</v>
      </c>
      <c r="K7069">
        <v>8.9999999999999993E-3</v>
      </c>
      <c r="L7069">
        <v>8.9999999999999993E-3</v>
      </c>
    </row>
    <row r="7070" spans="1:12" x14ac:dyDescent="0.45">
      <c r="A7070" t="s">
        <v>2051</v>
      </c>
      <c r="B7070">
        <v>2024</v>
      </c>
      <c r="C7070" t="s">
        <v>2008</v>
      </c>
      <c r="D7070">
        <v>0.18820000000000001</v>
      </c>
      <c r="E7070">
        <v>0.157</v>
      </c>
      <c r="F7070">
        <v>0.15659999999999999</v>
      </c>
      <c r="G7070">
        <v>0.1489</v>
      </c>
      <c r="H7070">
        <v>0.1368</v>
      </c>
      <c r="I7070">
        <v>0.12590000000000001</v>
      </c>
      <c r="J7070">
        <v>0.15820000000000001</v>
      </c>
      <c r="K7070">
        <v>0.1177</v>
      </c>
      <c r="L7070">
        <v>9.4899999999999998E-2</v>
      </c>
    </row>
    <row r="7071" spans="1:12" x14ac:dyDescent="0.45">
      <c r="A7071" t="s">
        <v>2051</v>
      </c>
      <c r="B7071">
        <v>2024</v>
      </c>
      <c r="C7071" t="s">
        <v>2009</v>
      </c>
      <c r="D7071">
        <v>0.25600000000000001</v>
      </c>
      <c r="E7071">
        <v>0.25600000000000001</v>
      </c>
      <c r="F7071">
        <v>0.25559999999999999</v>
      </c>
      <c r="G7071">
        <v>0.21779999999999999</v>
      </c>
      <c r="H7071">
        <v>0.25559999999999999</v>
      </c>
      <c r="I7071">
        <v>0.21759999999999999</v>
      </c>
      <c r="J7071">
        <v>0.2452</v>
      </c>
      <c r="K7071">
        <v>0.2452</v>
      </c>
      <c r="L7071">
        <v>0.2087</v>
      </c>
    </row>
    <row r="7072" spans="1:12" x14ac:dyDescent="0.45">
      <c r="A7072" t="s">
        <v>2052</v>
      </c>
      <c r="B7072">
        <v>2024</v>
      </c>
      <c r="C7072" t="s">
        <v>2006</v>
      </c>
      <c r="D7072">
        <v>0.89510000000000001</v>
      </c>
      <c r="E7072">
        <v>0.89510000000000001</v>
      </c>
      <c r="F7072">
        <v>0.76080000000000003</v>
      </c>
      <c r="G7072">
        <v>0.72760000000000002</v>
      </c>
      <c r="H7072">
        <v>0.76080000000000003</v>
      </c>
      <c r="I7072">
        <v>0.61629999999999996</v>
      </c>
      <c r="J7072">
        <v>0.89510000000000001</v>
      </c>
      <c r="K7072">
        <v>0.76080000000000003</v>
      </c>
      <c r="L7072">
        <v>0.61629999999999996</v>
      </c>
    </row>
    <row r="7073" spans="1:12" x14ac:dyDescent="0.45">
      <c r="A7073" t="s">
        <v>2052</v>
      </c>
      <c r="B7073">
        <v>2024</v>
      </c>
      <c r="C7073" t="s">
        <v>2007</v>
      </c>
      <c r="D7073">
        <v>0.1482</v>
      </c>
      <c r="E7073">
        <v>0.1482</v>
      </c>
      <c r="F7073">
        <v>7.9100000000000004E-2</v>
      </c>
      <c r="G7073">
        <v>0.1426</v>
      </c>
      <c r="H7073">
        <v>7.9100000000000004E-2</v>
      </c>
      <c r="I7073">
        <v>7.9100000000000004E-2</v>
      </c>
      <c r="J7073">
        <v>0.1482</v>
      </c>
      <c r="K7073">
        <v>7.9100000000000004E-2</v>
      </c>
      <c r="L7073">
        <v>7.9100000000000004E-2</v>
      </c>
    </row>
    <row r="7074" spans="1:12" x14ac:dyDescent="0.45">
      <c r="A7074" t="s">
        <v>2052</v>
      </c>
      <c r="B7074">
        <v>2024</v>
      </c>
      <c r="C7074" t="s">
        <v>2009</v>
      </c>
      <c r="D7074">
        <v>2.1503999999999999</v>
      </c>
      <c r="E7074">
        <v>2.1503999999999999</v>
      </c>
      <c r="F7074">
        <v>2.1473</v>
      </c>
      <c r="G7074">
        <v>1.831</v>
      </c>
      <c r="H7074">
        <v>2.1473</v>
      </c>
      <c r="I7074">
        <v>1.8291999999999999</v>
      </c>
      <c r="J7074">
        <v>2.0615999999999999</v>
      </c>
      <c r="K7074">
        <v>2.0615999999999999</v>
      </c>
      <c r="L7074">
        <v>1.7565999999999999</v>
      </c>
    </row>
    <row r="7075" spans="1:12" x14ac:dyDescent="0.45">
      <c r="A7075" t="s">
        <v>2052</v>
      </c>
      <c r="B7075">
        <v>2024</v>
      </c>
      <c r="C7075" t="s">
        <v>2010</v>
      </c>
      <c r="D7075">
        <v>0.2621</v>
      </c>
      <c r="E7075">
        <v>0.2621</v>
      </c>
      <c r="F7075">
        <v>9.9000000000000005E-2</v>
      </c>
      <c r="G7075">
        <v>0.15720000000000001</v>
      </c>
      <c r="H7075">
        <v>9.9000000000000005E-2</v>
      </c>
      <c r="I7075">
        <v>7.0999999999999994E-2</v>
      </c>
      <c r="J7075">
        <v>0.2621</v>
      </c>
      <c r="K7075">
        <v>9.9000000000000005E-2</v>
      </c>
      <c r="L7075">
        <v>7.0999999999999994E-2</v>
      </c>
    </row>
    <row r="7076" spans="1:12" x14ac:dyDescent="0.45">
      <c r="A7076" t="s">
        <v>2052</v>
      </c>
      <c r="B7076">
        <v>2024</v>
      </c>
      <c r="C7076" t="s">
        <v>2011</v>
      </c>
      <c r="D7076">
        <v>5.04E-2</v>
      </c>
      <c r="E7076">
        <v>5.04E-2</v>
      </c>
      <c r="F7076">
        <v>5.04E-2</v>
      </c>
      <c r="G7076">
        <v>3.0200000000000001E-2</v>
      </c>
      <c r="H7076">
        <v>5.04E-2</v>
      </c>
      <c r="I7076">
        <v>3.0200000000000001E-2</v>
      </c>
      <c r="J7076">
        <v>5.04E-2</v>
      </c>
      <c r="K7076">
        <v>5.04E-2</v>
      </c>
      <c r="L7076">
        <v>3.0200000000000001E-2</v>
      </c>
    </row>
    <row r="7077" spans="1:12" x14ac:dyDescent="0.45">
      <c r="A7077" t="s">
        <v>2052</v>
      </c>
      <c r="B7077">
        <v>2024</v>
      </c>
      <c r="C7077" t="s">
        <v>2005</v>
      </c>
      <c r="D7077">
        <v>5.1513999999999998</v>
      </c>
      <c r="E7077">
        <v>4.8784000000000001</v>
      </c>
      <c r="F7077">
        <v>4.5058999999999996</v>
      </c>
      <c r="G7077">
        <v>4.1902999999999997</v>
      </c>
      <c r="H7077">
        <v>4.3323999999999998</v>
      </c>
      <c r="I7077">
        <v>3.7265000000000001</v>
      </c>
      <c r="J7077">
        <v>4.8005000000000004</v>
      </c>
      <c r="K7077">
        <v>4.0796000000000001</v>
      </c>
      <c r="L7077">
        <v>3.3828999999999998</v>
      </c>
    </row>
    <row r="7078" spans="1:12" x14ac:dyDescent="0.45">
      <c r="A7078" t="s">
        <v>2052</v>
      </c>
      <c r="B7078">
        <v>2024</v>
      </c>
      <c r="C7078" t="s">
        <v>2008</v>
      </c>
      <c r="D7078">
        <v>1.6453</v>
      </c>
      <c r="E7078">
        <v>1.3722000000000001</v>
      </c>
      <c r="F7078">
        <v>1.3694</v>
      </c>
      <c r="G7078">
        <v>1.3017000000000001</v>
      </c>
      <c r="H7078">
        <v>1.1959</v>
      </c>
      <c r="I7078">
        <v>1.1007</v>
      </c>
      <c r="J7078">
        <v>1.3832</v>
      </c>
      <c r="K7078">
        <v>1.0287999999999999</v>
      </c>
      <c r="L7078">
        <v>0.82969999999999999</v>
      </c>
    </row>
    <row r="7079" spans="1:12" x14ac:dyDescent="0.45">
      <c r="A7079" t="s">
        <v>2053</v>
      </c>
      <c r="B7079">
        <v>2024</v>
      </c>
      <c r="C7079" t="s">
        <v>2008</v>
      </c>
      <c r="D7079">
        <v>7.1315999999999997</v>
      </c>
      <c r="E7079">
        <v>5.9481999999999999</v>
      </c>
      <c r="F7079">
        <v>5.9356999999999998</v>
      </c>
      <c r="G7079">
        <v>5.6421999999999999</v>
      </c>
      <c r="H7079">
        <v>5.1839000000000004</v>
      </c>
      <c r="I7079">
        <v>4.7709999999999999</v>
      </c>
      <c r="J7079">
        <v>5.9958999999999998</v>
      </c>
      <c r="K7079">
        <v>4.4596</v>
      </c>
      <c r="L7079">
        <v>3.5964</v>
      </c>
    </row>
    <row r="7080" spans="1:12" x14ac:dyDescent="0.45">
      <c r="A7080" t="s">
        <v>2053</v>
      </c>
      <c r="B7080">
        <v>2024</v>
      </c>
      <c r="C7080" t="s">
        <v>2011</v>
      </c>
      <c r="D7080">
        <v>0.21829999999999999</v>
      </c>
      <c r="E7080">
        <v>0.21829999999999999</v>
      </c>
      <c r="F7080">
        <v>0.21829999999999999</v>
      </c>
      <c r="G7080">
        <v>0.13100000000000001</v>
      </c>
      <c r="H7080">
        <v>0.21829999999999999</v>
      </c>
      <c r="I7080">
        <v>0.13100000000000001</v>
      </c>
      <c r="J7080">
        <v>0.21829999999999999</v>
      </c>
      <c r="K7080">
        <v>0.21829999999999999</v>
      </c>
      <c r="L7080">
        <v>0.13100000000000001</v>
      </c>
    </row>
    <row r="7081" spans="1:12" x14ac:dyDescent="0.45">
      <c r="A7081" t="s">
        <v>2053</v>
      </c>
      <c r="B7081">
        <v>2024</v>
      </c>
      <c r="C7081" t="s">
        <v>2007</v>
      </c>
      <c r="D7081">
        <v>0.64239999999999997</v>
      </c>
      <c r="E7081">
        <v>0.64239999999999997</v>
      </c>
      <c r="F7081">
        <v>0.34289999999999998</v>
      </c>
      <c r="G7081">
        <v>0.61799999999999999</v>
      </c>
      <c r="H7081">
        <v>0.34289999999999998</v>
      </c>
      <c r="I7081">
        <v>0.34289999999999998</v>
      </c>
      <c r="J7081">
        <v>0.64239999999999997</v>
      </c>
      <c r="K7081">
        <v>0.34289999999999998</v>
      </c>
      <c r="L7081">
        <v>0.34289999999999998</v>
      </c>
    </row>
    <row r="7082" spans="1:12" x14ac:dyDescent="0.45">
      <c r="A7082" t="s">
        <v>2053</v>
      </c>
      <c r="B7082">
        <v>2024</v>
      </c>
      <c r="C7082" t="s">
        <v>2009</v>
      </c>
      <c r="D7082">
        <v>8.6948000000000008</v>
      </c>
      <c r="E7082">
        <v>8.6948000000000008</v>
      </c>
      <c r="F7082">
        <v>8.6812000000000005</v>
      </c>
      <c r="G7082">
        <v>7.3898999999999999</v>
      </c>
      <c r="H7082">
        <v>8.6812000000000005</v>
      </c>
      <c r="I7082">
        <v>7.3822000000000001</v>
      </c>
      <c r="J7082">
        <v>8.3335000000000008</v>
      </c>
      <c r="K7082">
        <v>8.3335000000000008</v>
      </c>
      <c r="L7082">
        <v>7.0881999999999996</v>
      </c>
    </row>
    <row r="7083" spans="1:12" x14ac:dyDescent="0.45">
      <c r="A7083" t="s">
        <v>2053</v>
      </c>
      <c r="B7083">
        <v>2024</v>
      </c>
      <c r="C7083" t="s">
        <v>2006</v>
      </c>
      <c r="D7083">
        <v>3.3397999999999999</v>
      </c>
      <c r="E7083">
        <v>3.3397999999999999</v>
      </c>
      <c r="F7083">
        <v>2.8797000000000001</v>
      </c>
      <c r="G7083">
        <v>2.7061999999999999</v>
      </c>
      <c r="H7083">
        <v>2.8797000000000001</v>
      </c>
      <c r="I7083">
        <v>2.3248000000000002</v>
      </c>
      <c r="J7083">
        <v>3.3397999999999999</v>
      </c>
      <c r="K7083">
        <v>2.8797000000000001</v>
      </c>
      <c r="L7083">
        <v>2.3248000000000002</v>
      </c>
    </row>
    <row r="7084" spans="1:12" x14ac:dyDescent="0.45">
      <c r="A7084" t="s">
        <v>2053</v>
      </c>
      <c r="B7084">
        <v>2024</v>
      </c>
      <c r="C7084" t="s">
        <v>2010</v>
      </c>
      <c r="D7084">
        <v>1.1358999999999999</v>
      </c>
      <c r="E7084">
        <v>1.1358999999999999</v>
      </c>
      <c r="F7084">
        <v>0.4289</v>
      </c>
      <c r="G7084">
        <v>0.68159999999999998</v>
      </c>
      <c r="H7084">
        <v>0.4289</v>
      </c>
      <c r="I7084">
        <v>0.30769999999999997</v>
      </c>
      <c r="J7084">
        <v>1.1358999999999999</v>
      </c>
      <c r="K7084">
        <v>0.4289</v>
      </c>
      <c r="L7084">
        <v>0.30769999999999997</v>
      </c>
    </row>
    <row r="7085" spans="1:12" x14ac:dyDescent="0.45">
      <c r="A7085" t="s">
        <v>2053</v>
      </c>
      <c r="B7085">
        <v>2024</v>
      </c>
      <c r="C7085" t="s">
        <v>2005</v>
      </c>
      <c r="D7085">
        <v>21.1629</v>
      </c>
      <c r="E7085">
        <v>19.979500000000002</v>
      </c>
      <c r="F7085">
        <v>18.486699999999999</v>
      </c>
      <c r="G7085">
        <v>17.168900000000001</v>
      </c>
      <c r="H7085">
        <v>17.734999999999999</v>
      </c>
      <c r="I7085">
        <v>15.259600000000001</v>
      </c>
      <c r="J7085">
        <v>19.665900000000001</v>
      </c>
      <c r="K7085">
        <v>16.663</v>
      </c>
      <c r="L7085">
        <v>13.791</v>
      </c>
    </row>
    <row r="7086" spans="1:12" x14ac:dyDescent="0.45">
      <c r="A7086" t="s">
        <v>2054</v>
      </c>
      <c r="B7086">
        <v>2024</v>
      </c>
      <c r="C7086" t="s">
        <v>2007</v>
      </c>
      <c r="D7086">
        <v>6.7100000000000007E-2</v>
      </c>
      <c r="E7086">
        <v>6.7100000000000007E-2</v>
      </c>
      <c r="F7086">
        <v>3.5799999999999998E-2</v>
      </c>
      <c r="G7086">
        <v>6.4600000000000005E-2</v>
      </c>
      <c r="H7086">
        <v>3.5799999999999998E-2</v>
      </c>
      <c r="I7086">
        <v>3.5799999999999998E-2</v>
      </c>
      <c r="J7086">
        <v>6.7100000000000007E-2</v>
      </c>
      <c r="K7086">
        <v>3.5799999999999998E-2</v>
      </c>
      <c r="L7086">
        <v>3.5799999999999998E-2</v>
      </c>
    </row>
    <row r="7087" spans="1:12" x14ac:dyDescent="0.45">
      <c r="A7087" t="s">
        <v>2054</v>
      </c>
      <c r="B7087">
        <v>2024</v>
      </c>
      <c r="C7087" t="s">
        <v>2009</v>
      </c>
      <c r="D7087">
        <v>0.80300000000000005</v>
      </c>
      <c r="E7087">
        <v>0.80300000000000005</v>
      </c>
      <c r="F7087">
        <v>0.80159999999999998</v>
      </c>
      <c r="G7087">
        <v>0.68069999999999997</v>
      </c>
      <c r="H7087">
        <v>0.80159999999999998</v>
      </c>
      <c r="I7087">
        <v>0.67989999999999995</v>
      </c>
      <c r="J7087">
        <v>0.76939999999999997</v>
      </c>
      <c r="K7087">
        <v>0.76939999999999997</v>
      </c>
      <c r="L7087">
        <v>0.65280000000000005</v>
      </c>
    </row>
    <row r="7088" spans="1:12" x14ac:dyDescent="0.45">
      <c r="A7088" t="s">
        <v>2054</v>
      </c>
      <c r="B7088">
        <v>2024</v>
      </c>
      <c r="C7088" t="s">
        <v>2008</v>
      </c>
      <c r="D7088">
        <v>0.745</v>
      </c>
      <c r="E7088">
        <v>0.62139999999999995</v>
      </c>
      <c r="F7088">
        <v>0.62009999999999998</v>
      </c>
      <c r="G7088">
        <v>0.58940000000000003</v>
      </c>
      <c r="H7088">
        <v>0.54159999999999997</v>
      </c>
      <c r="I7088">
        <v>0.49840000000000001</v>
      </c>
      <c r="J7088">
        <v>0.62639999999999996</v>
      </c>
      <c r="K7088">
        <v>0.46589999999999998</v>
      </c>
      <c r="L7088">
        <v>0.37569999999999998</v>
      </c>
    </row>
    <row r="7089" spans="1:12" x14ac:dyDescent="0.45">
      <c r="A7089" t="s">
        <v>2054</v>
      </c>
      <c r="B7089">
        <v>2024</v>
      </c>
      <c r="C7089" t="s">
        <v>2005</v>
      </c>
      <c r="D7089">
        <v>2.1179999999999999</v>
      </c>
      <c r="E7089">
        <v>1.9944</v>
      </c>
      <c r="F7089">
        <v>1.8355999999999999</v>
      </c>
      <c r="G7089">
        <v>1.7125999999999999</v>
      </c>
      <c r="H7089">
        <v>1.7571000000000001</v>
      </c>
      <c r="I7089">
        <v>1.5107999999999999</v>
      </c>
      <c r="J7089">
        <v>1.9658</v>
      </c>
      <c r="K7089">
        <v>1.6493</v>
      </c>
      <c r="L7089">
        <v>1.361</v>
      </c>
    </row>
    <row r="7090" spans="1:12" x14ac:dyDescent="0.45">
      <c r="A7090" t="s">
        <v>2054</v>
      </c>
      <c r="B7090">
        <v>2024</v>
      </c>
      <c r="C7090" t="s">
        <v>2006</v>
      </c>
      <c r="D7090">
        <v>0.3614</v>
      </c>
      <c r="E7090">
        <v>0.3614</v>
      </c>
      <c r="F7090">
        <v>0.3105</v>
      </c>
      <c r="G7090">
        <v>0.29310000000000003</v>
      </c>
      <c r="H7090">
        <v>0.3105</v>
      </c>
      <c r="I7090">
        <v>0.25090000000000001</v>
      </c>
      <c r="J7090">
        <v>0.3614</v>
      </c>
      <c r="K7090">
        <v>0.3105</v>
      </c>
      <c r="L7090">
        <v>0.25090000000000001</v>
      </c>
    </row>
    <row r="7091" spans="1:12" x14ac:dyDescent="0.45">
      <c r="A7091" t="s">
        <v>2054</v>
      </c>
      <c r="B7091">
        <v>2024</v>
      </c>
      <c r="C7091" t="s">
        <v>2010</v>
      </c>
      <c r="D7091">
        <v>0.1187</v>
      </c>
      <c r="E7091">
        <v>0.1187</v>
      </c>
      <c r="F7091">
        <v>4.48E-2</v>
      </c>
      <c r="G7091">
        <v>7.1199999999999999E-2</v>
      </c>
      <c r="H7091">
        <v>4.48E-2</v>
      </c>
      <c r="I7091">
        <v>3.2099999999999997E-2</v>
      </c>
      <c r="J7091">
        <v>0.1187</v>
      </c>
      <c r="K7091">
        <v>4.48E-2</v>
      </c>
      <c r="L7091">
        <v>3.2099999999999997E-2</v>
      </c>
    </row>
    <row r="7092" spans="1:12" x14ac:dyDescent="0.45">
      <c r="A7092" t="s">
        <v>2054</v>
      </c>
      <c r="B7092">
        <v>2024</v>
      </c>
      <c r="C7092" t="s">
        <v>2011</v>
      </c>
      <c r="D7092">
        <v>2.2800000000000001E-2</v>
      </c>
      <c r="E7092">
        <v>2.2800000000000001E-2</v>
      </c>
      <c r="F7092">
        <v>2.2800000000000001E-2</v>
      </c>
      <c r="G7092">
        <v>1.37E-2</v>
      </c>
      <c r="H7092">
        <v>2.2800000000000001E-2</v>
      </c>
      <c r="I7092">
        <v>1.37E-2</v>
      </c>
      <c r="J7092">
        <v>2.2800000000000001E-2</v>
      </c>
      <c r="K7092">
        <v>2.2800000000000001E-2</v>
      </c>
      <c r="L7092">
        <v>1.37E-2</v>
      </c>
    </row>
    <row r="7093" spans="1:12" x14ac:dyDescent="0.45">
      <c r="A7093" t="s">
        <v>2055</v>
      </c>
      <c r="B7093">
        <v>2024</v>
      </c>
      <c r="C7093" t="s">
        <v>2009</v>
      </c>
      <c r="D7093">
        <v>0.18329999999999999</v>
      </c>
      <c r="E7093">
        <v>0.18329999999999999</v>
      </c>
      <c r="F7093">
        <v>0.183</v>
      </c>
      <c r="G7093">
        <v>0.157</v>
      </c>
      <c r="H7093">
        <v>0.183</v>
      </c>
      <c r="I7093">
        <v>0.15679999999999999</v>
      </c>
      <c r="J7093">
        <v>0.1762</v>
      </c>
      <c r="K7093">
        <v>0.1762</v>
      </c>
      <c r="L7093">
        <v>0.151</v>
      </c>
    </row>
    <row r="7094" spans="1:12" x14ac:dyDescent="0.45">
      <c r="A7094" t="s">
        <v>2055</v>
      </c>
      <c r="B7094">
        <v>2024</v>
      </c>
      <c r="C7094" t="s">
        <v>2006</v>
      </c>
      <c r="D7094">
        <v>8.9200000000000002E-2</v>
      </c>
      <c r="E7094">
        <v>8.9200000000000002E-2</v>
      </c>
      <c r="F7094">
        <v>7.5899999999999995E-2</v>
      </c>
      <c r="G7094">
        <v>7.2499999999999995E-2</v>
      </c>
      <c r="H7094">
        <v>7.5899999999999995E-2</v>
      </c>
      <c r="I7094">
        <v>6.1400000000000003E-2</v>
      </c>
      <c r="J7094">
        <v>8.9200000000000002E-2</v>
      </c>
      <c r="K7094">
        <v>7.5899999999999995E-2</v>
      </c>
      <c r="L7094">
        <v>6.1400000000000003E-2</v>
      </c>
    </row>
    <row r="7095" spans="1:12" x14ac:dyDescent="0.45">
      <c r="A7095" t="s">
        <v>2055</v>
      </c>
      <c r="B7095">
        <v>2024</v>
      </c>
      <c r="C7095" t="s">
        <v>2007</v>
      </c>
      <c r="D7095">
        <v>1.4800000000000001E-2</v>
      </c>
      <c r="E7095">
        <v>1.4800000000000001E-2</v>
      </c>
      <c r="F7095">
        <v>7.9000000000000008E-3</v>
      </c>
      <c r="G7095">
        <v>1.43E-2</v>
      </c>
      <c r="H7095">
        <v>7.9000000000000008E-3</v>
      </c>
      <c r="I7095">
        <v>7.9000000000000008E-3</v>
      </c>
      <c r="J7095">
        <v>1.4800000000000001E-2</v>
      </c>
      <c r="K7095">
        <v>7.9000000000000008E-3</v>
      </c>
      <c r="L7095">
        <v>7.9000000000000008E-3</v>
      </c>
    </row>
    <row r="7096" spans="1:12" x14ac:dyDescent="0.45">
      <c r="A7096" t="s">
        <v>2055</v>
      </c>
      <c r="B7096">
        <v>2024</v>
      </c>
      <c r="C7096" t="s">
        <v>2010</v>
      </c>
      <c r="D7096">
        <v>2.6200000000000001E-2</v>
      </c>
      <c r="E7096">
        <v>2.6200000000000001E-2</v>
      </c>
      <c r="F7096">
        <v>9.9000000000000008E-3</v>
      </c>
      <c r="G7096">
        <v>1.5699999999999999E-2</v>
      </c>
      <c r="H7096">
        <v>9.9000000000000008E-3</v>
      </c>
      <c r="I7096">
        <v>7.1000000000000004E-3</v>
      </c>
      <c r="J7096">
        <v>2.6200000000000001E-2</v>
      </c>
      <c r="K7096">
        <v>9.9000000000000008E-3</v>
      </c>
      <c r="L7096">
        <v>7.1000000000000004E-3</v>
      </c>
    </row>
    <row r="7097" spans="1:12" x14ac:dyDescent="0.45">
      <c r="A7097" t="s">
        <v>2055</v>
      </c>
      <c r="B7097">
        <v>2024</v>
      </c>
      <c r="C7097" t="s">
        <v>2011</v>
      </c>
      <c r="D7097">
        <v>5.0000000000000001E-3</v>
      </c>
      <c r="E7097">
        <v>5.0000000000000001E-3</v>
      </c>
      <c r="F7097">
        <v>5.0000000000000001E-3</v>
      </c>
      <c r="G7097">
        <v>3.0000000000000001E-3</v>
      </c>
      <c r="H7097">
        <v>5.0000000000000001E-3</v>
      </c>
      <c r="I7097">
        <v>3.0000000000000001E-3</v>
      </c>
      <c r="J7097">
        <v>5.0000000000000001E-3</v>
      </c>
      <c r="K7097">
        <v>5.0000000000000001E-3</v>
      </c>
      <c r="L7097">
        <v>3.0000000000000001E-3</v>
      </c>
    </row>
    <row r="7098" spans="1:12" x14ac:dyDescent="0.45">
      <c r="A7098" t="s">
        <v>2055</v>
      </c>
      <c r="B7098">
        <v>2024</v>
      </c>
      <c r="C7098" t="s">
        <v>2005</v>
      </c>
      <c r="D7098">
        <v>0.48309999999999997</v>
      </c>
      <c r="E7098">
        <v>0.45579999999999998</v>
      </c>
      <c r="F7098">
        <v>0.41860000000000003</v>
      </c>
      <c r="G7098">
        <v>0.3926</v>
      </c>
      <c r="H7098">
        <v>0.40129999999999999</v>
      </c>
      <c r="I7098">
        <v>0.3463</v>
      </c>
      <c r="J7098">
        <v>0.44979999999999998</v>
      </c>
      <c r="K7098">
        <v>0.37769999999999998</v>
      </c>
      <c r="L7098">
        <v>0.31340000000000001</v>
      </c>
    </row>
    <row r="7099" spans="1:12" x14ac:dyDescent="0.45">
      <c r="A7099" t="s">
        <v>2055</v>
      </c>
      <c r="B7099">
        <v>2024</v>
      </c>
      <c r="C7099" t="s">
        <v>2008</v>
      </c>
      <c r="D7099">
        <v>0.16450000000000001</v>
      </c>
      <c r="E7099">
        <v>0.13719999999999999</v>
      </c>
      <c r="F7099">
        <v>0.13689999999999999</v>
      </c>
      <c r="G7099">
        <v>0.13009999999999999</v>
      </c>
      <c r="H7099">
        <v>0.1196</v>
      </c>
      <c r="I7099">
        <v>0.11</v>
      </c>
      <c r="J7099">
        <v>0.13830000000000001</v>
      </c>
      <c r="K7099">
        <v>0.10290000000000001</v>
      </c>
      <c r="L7099">
        <v>8.3000000000000004E-2</v>
      </c>
    </row>
    <row r="7100" spans="1:12" x14ac:dyDescent="0.45">
      <c r="A7100" t="s">
        <v>2056</v>
      </c>
      <c r="B7100">
        <v>2024</v>
      </c>
      <c r="C7100" t="s">
        <v>2010</v>
      </c>
      <c r="D7100">
        <v>0.34660000000000002</v>
      </c>
      <c r="E7100">
        <v>0.34660000000000002</v>
      </c>
      <c r="F7100">
        <v>0.13089999999999999</v>
      </c>
      <c r="G7100">
        <v>0.2079</v>
      </c>
      <c r="H7100">
        <v>0.13089999999999999</v>
      </c>
      <c r="I7100">
        <v>9.3899999999999997E-2</v>
      </c>
      <c r="J7100">
        <v>0.34660000000000002</v>
      </c>
      <c r="K7100">
        <v>0.13089999999999999</v>
      </c>
      <c r="L7100">
        <v>9.3899999999999997E-2</v>
      </c>
    </row>
    <row r="7101" spans="1:12" x14ac:dyDescent="0.45">
      <c r="A7101" t="s">
        <v>2056</v>
      </c>
      <c r="B7101">
        <v>2024</v>
      </c>
      <c r="C7101" t="s">
        <v>2008</v>
      </c>
      <c r="D7101">
        <v>2.1758999999999999</v>
      </c>
      <c r="E7101">
        <v>1.8148</v>
      </c>
      <c r="F7101">
        <v>1.8109999999999999</v>
      </c>
      <c r="G7101">
        <v>1.7214</v>
      </c>
      <c r="H7101">
        <v>1.5815999999999999</v>
      </c>
      <c r="I7101">
        <v>1.4556</v>
      </c>
      <c r="J7101">
        <v>1.8292999999999999</v>
      </c>
      <c r="K7101">
        <v>1.3606</v>
      </c>
      <c r="L7101">
        <v>1.0972999999999999</v>
      </c>
    </row>
    <row r="7102" spans="1:12" x14ac:dyDescent="0.45">
      <c r="A7102" t="s">
        <v>2056</v>
      </c>
      <c r="B7102">
        <v>2024</v>
      </c>
      <c r="C7102" t="s">
        <v>2006</v>
      </c>
      <c r="D7102">
        <v>1.0978000000000001</v>
      </c>
      <c r="E7102">
        <v>1.0978000000000001</v>
      </c>
      <c r="F7102">
        <v>0.93959999999999999</v>
      </c>
      <c r="G7102">
        <v>0.89100000000000001</v>
      </c>
      <c r="H7102">
        <v>0.93959999999999999</v>
      </c>
      <c r="I7102">
        <v>0.75990000000000002</v>
      </c>
      <c r="J7102">
        <v>1.0978000000000001</v>
      </c>
      <c r="K7102">
        <v>0.93959999999999999</v>
      </c>
      <c r="L7102">
        <v>0.75990000000000002</v>
      </c>
    </row>
    <row r="7103" spans="1:12" x14ac:dyDescent="0.45">
      <c r="A7103" t="s">
        <v>2056</v>
      </c>
      <c r="B7103">
        <v>2024</v>
      </c>
      <c r="C7103" t="s">
        <v>2009</v>
      </c>
      <c r="D7103">
        <v>2.6823000000000001</v>
      </c>
      <c r="E7103">
        <v>2.6823000000000001</v>
      </c>
      <c r="F7103">
        <v>2.6781999999999999</v>
      </c>
      <c r="G7103">
        <v>2.2804000000000002</v>
      </c>
      <c r="H7103">
        <v>2.6781999999999999</v>
      </c>
      <c r="I7103">
        <v>2.2780999999999998</v>
      </c>
      <c r="J7103">
        <v>2.5710000000000002</v>
      </c>
      <c r="K7103">
        <v>2.5710000000000002</v>
      </c>
      <c r="L7103">
        <v>2.1873999999999998</v>
      </c>
    </row>
    <row r="7104" spans="1:12" x14ac:dyDescent="0.45">
      <c r="A7104" t="s">
        <v>2056</v>
      </c>
      <c r="B7104">
        <v>2024</v>
      </c>
      <c r="C7104" t="s">
        <v>2011</v>
      </c>
      <c r="D7104">
        <v>6.6600000000000006E-2</v>
      </c>
      <c r="E7104">
        <v>6.6600000000000006E-2</v>
      </c>
      <c r="F7104">
        <v>6.6600000000000006E-2</v>
      </c>
      <c r="G7104">
        <v>0.04</v>
      </c>
      <c r="H7104">
        <v>6.6600000000000006E-2</v>
      </c>
      <c r="I7104">
        <v>0.04</v>
      </c>
      <c r="J7104">
        <v>6.6600000000000006E-2</v>
      </c>
      <c r="K7104">
        <v>6.6600000000000006E-2</v>
      </c>
      <c r="L7104">
        <v>0.04</v>
      </c>
    </row>
    <row r="7105" spans="1:12" x14ac:dyDescent="0.45">
      <c r="A7105" t="s">
        <v>2056</v>
      </c>
      <c r="B7105">
        <v>2024</v>
      </c>
      <c r="C7105" t="s">
        <v>2007</v>
      </c>
      <c r="D7105">
        <v>0.19600000000000001</v>
      </c>
      <c r="E7105">
        <v>0.19600000000000001</v>
      </c>
      <c r="F7105">
        <v>0.1046</v>
      </c>
      <c r="G7105">
        <v>0.18859999999999999</v>
      </c>
      <c r="H7105">
        <v>0.1046</v>
      </c>
      <c r="I7105">
        <v>0.1046</v>
      </c>
      <c r="J7105">
        <v>0.19600000000000001</v>
      </c>
      <c r="K7105">
        <v>0.1046</v>
      </c>
      <c r="L7105">
        <v>0.1046</v>
      </c>
    </row>
    <row r="7106" spans="1:12" x14ac:dyDescent="0.45">
      <c r="A7106" t="s">
        <v>2056</v>
      </c>
      <c r="B7106">
        <v>2024</v>
      </c>
      <c r="C7106" t="s">
        <v>2005</v>
      </c>
      <c r="D7106">
        <v>6.5651999999999999</v>
      </c>
      <c r="E7106">
        <v>6.2041000000000004</v>
      </c>
      <c r="F7106">
        <v>5.7308000000000003</v>
      </c>
      <c r="G7106">
        <v>5.3292999999999999</v>
      </c>
      <c r="H7106">
        <v>5.5015000000000001</v>
      </c>
      <c r="I7106">
        <v>4.7321</v>
      </c>
      <c r="J7106">
        <v>6.1073000000000004</v>
      </c>
      <c r="K7106">
        <v>5.1733000000000002</v>
      </c>
      <c r="L7106">
        <v>4.2830000000000004</v>
      </c>
    </row>
    <row r="7107" spans="1:12" x14ac:dyDescent="0.45">
      <c r="A7107" t="s">
        <v>2057</v>
      </c>
      <c r="B7107">
        <v>2024</v>
      </c>
      <c r="C7107" t="s">
        <v>2005</v>
      </c>
      <c r="D7107">
        <v>4.5423</v>
      </c>
      <c r="E7107">
        <v>4.2298999999999998</v>
      </c>
      <c r="F7107">
        <v>3.9573</v>
      </c>
      <c r="G7107">
        <v>3.6996000000000002</v>
      </c>
      <c r="H7107">
        <v>3.7589000000000001</v>
      </c>
      <c r="I7107">
        <v>3.2963</v>
      </c>
      <c r="J7107">
        <v>4.1833999999999998</v>
      </c>
      <c r="K7107">
        <v>3.5122</v>
      </c>
      <c r="L7107">
        <v>2.94</v>
      </c>
    </row>
    <row r="7108" spans="1:12" x14ac:dyDescent="0.45">
      <c r="A7108" t="s">
        <v>2057</v>
      </c>
      <c r="B7108">
        <v>2024</v>
      </c>
      <c r="C7108" t="s">
        <v>2010</v>
      </c>
      <c r="D7108">
        <v>0.2999</v>
      </c>
      <c r="E7108">
        <v>0.2999</v>
      </c>
      <c r="F7108">
        <v>0.1132</v>
      </c>
      <c r="G7108">
        <v>0.1799</v>
      </c>
      <c r="H7108">
        <v>0.1132</v>
      </c>
      <c r="I7108">
        <v>8.1199999999999994E-2</v>
      </c>
      <c r="J7108">
        <v>0.2999</v>
      </c>
      <c r="K7108">
        <v>0.1132</v>
      </c>
      <c r="L7108">
        <v>8.1199999999999994E-2</v>
      </c>
    </row>
    <row r="7109" spans="1:12" x14ac:dyDescent="0.45">
      <c r="A7109" t="s">
        <v>2057</v>
      </c>
      <c r="B7109">
        <v>2024</v>
      </c>
      <c r="C7109" t="s">
        <v>2007</v>
      </c>
      <c r="D7109">
        <v>0.1696</v>
      </c>
      <c r="E7109">
        <v>0.1696</v>
      </c>
      <c r="F7109">
        <v>9.0499999999999997E-2</v>
      </c>
      <c r="G7109">
        <v>0.16309999999999999</v>
      </c>
      <c r="H7109">
        <v>9.0499999999999997E-2</v>
      </c>
      <c r="I7109">
        <v>9.0499999999999997E-2</v>
      </c>
      <c r="J7109">
        <v>0.1696</v>
      </c>
      <c r="K7109">
        <v>9.0499999999999997E-2</v>
      </c>
      <c r="L7109">
        <v>9.0499999999999997E-2</v>
      </c>
    </row>
    <row r="7110" spans="1:12" x14ac:dyDescent="0.45">
      <c r="A7110" t="s">
        <v>2057</v>
      </c>
      <c r="B7110">
        <v>2024</v>
      </c>
      <c r="C7110" t="s">
        <v>2006</v>
      </c>
      <c r="D7110">
        <v>0.72019999999999995</v>
      </c>
      <c r="E7110">
        <v>0.72019999999999995</v>
      </c>
      <c r="F7110">
        <v>0.72019999999999995</v>
      </c>
      <c r="G7110">
        <v>0.64490000000000003</v>
      </c>
      <c r="H7110">
        <v>0.72019999999999995</v>
      </c>
      <c r="I7110">
        <v>0.64490000000000003</v>
      </c>
      <c r="J7110">
        <v>0.72019999999999995</v>
      </c>
      <c r="K7110">
        <v>0.72019999999999995</v>
      </c>
      <c r="L7110">
        <v>0.64490000000000003</v>
      </c>
    </row>
    <row r="7111" spans="1:12" x14ac:dyDescent="0.45">
      <c r="A7111" t="s">
        <v>2057</v>
      </c>
      <c r="B7111">
        <v>2024</v>
      </c>
      <c r="C7111" t="s">
        <v>2009</v>
      </c>
      <c r="D7111">
        <v>1.4125000000000001</v>
      </c>
      <c r="E7111">
        <v>1.4125000000000001</v>
      </c>
      <c r="F7111">
        <v>1.4089</v>
      </c>
      <c r="G7111">
        <v>1.1877</v>
      </c>
      <c r="H7111">
        <v>1.4089</v>
      </c>
      <c r="I7111">
        <v>1.1857</v>
      </c>
      <c r="J7111">
        <v>1.3533999999999999</v>
      </c>
      <c r="K7111">
        <v>1.3533999999999999</v>
      </c>
      <c r="L7111">
        <v>1.1395</v>
      </c>
    </row>
    <row r="7112" spans="1:12" x14ac:dyDescent="0.45">
      <c r="A7112" t="s">
        <v>2057</v>
      </c>
      <c r="B7112">
        <v>2024</v>
      </c>
      <c r="C7112" t="s">
        <v>2008</v>
      </c>
      <c r="D7112">
        <v>1.8826000000000001</v>
      </c>
      <c r="E7112">
        <v>1.5702</v>
      </c>
      <c r="F7112">
        <v>1.5669</v>
      </c>
      <c r="G7112">
        <v>1.4894000000000001</v>
      </c>
      <c r="H7112">
        <v>1.3684000000000001</v>
      </c>
      <c r="I7112">
        <v>1.2594000000000001</v>
      </c>
      <c r="J7112">
        <v>1.5828</v>
      </c>
      <c r="K7112">
        <v>1.1772</v>
      </c>
      <c r="L7112">
        <v>0.94940000000000002</v>
      </c>
    </row>
    <row r="7113" spans="1:12" x14ac:dyDescent="0.45">
      <c r="A7113" t="s">
        <v>2057</v>
      </c>
      <c r="B7113">
        <v>2024</v>
      </c>
      <c r="C7113" t="s">
        <v>2011</v>
      </c>
      <c r="D7113">
        <v>5.7599999999999998E-2</v>
      </c>
      <c r="E7113">
        <v>5.7599999999999998E-2</v>
      </c>
      <c r="F7113">
        <v>5.7599999999999998E-2</v>
      </c>
      <c r="G7113">
        <v>3.4599999999999999E-2</v>
      </c>
      <c r="H7113">
        <v>5.7599999999999998E-2</v>
      </c>
      <c r="I7113">
        <v>3.4599999999999999E-2</v>
      </c>
      <c r="J7113">
        <v>5.7599999999999998E-2</v>
      </c>
      <c r="K7113">
        <v>5.7599999999999998E-2</v>
      </c>
      <c r="L7113">
        <v>3.4599999999999999E-2</v>
      </c>
    </row>
    <row r="7114" spans="1:12" x14ac:dyDescent="0.45">
      <c r="A7114" t="s">
        <v>2058</v>
      </c>
      <c r="B7114">
        <v>2024</v>
      </c>
      <c r="C7114" t="s">
        <v>2007</v>
      </c>
      <c r="D7114">
        <v>9.7000000000000003E-3</v>
      </c>
      <c r="E7114">
        <v>9.7000000000000003E-3</v>
      </c>
      <c r="F7114">
        <v>5.1999999999999998E-3</v>
      </c>
      <c r="G7114">
        <v>9.4000000000000004E-3</v>
      </c>
      <c r="H7114">
        <v>5.1999999999999998E-3</v>
      </c>
      <c r="I7114">
        <v>5.1999999999999998E-3</v>
      </c>
      <c r="J7114">
        <v>9.7000000000000003E-3</v>
      </c>
      <c r="K7114">
        <v>5.1999999999999998E-3</v>
      </c>
      <c r="L7114">
        <v>5.1999999999999998E-3</v>
      </c>
    </row>
    <row r="7115" spans="1:12" x14ac:dyDescent="0.45">
      <c r="A7115" t="s">
        <v>2058</v>
      </c>
      <c r="B7115">
        <v>2024</v>
      </c>
      <c r="C7115" t="s">
        <v>2010</v>
      </c>
      <c r="D7115">
        <v>1.72E-2</v>
      </c>
      <c r="E7115">
        <v>1.72E-2</v>
      </c>
      <c r="F7115">
        <v>6.4999999999999997E-3</v>
      </c>
      <c r="G7115">
        <v>1.03E-2</v>
      </c>
      <c r="H7115">
        <v>6.4999999999999997E-3</v>
      </c>
      <c r="I7115">
        <v>4.7000000000000002E-3</v>
      </c>
      <c r="J7115">
        <v>1.72E-2</v>
      </c>
      <c r="K7115">
        <v>6.4999999999999997E-3</v>
      </c>
      <c r="L7115">
        <v>4.7000000000000002E-3</v>
      </c>
    </row>
    <row r="7116" spans="1:12" x14ac:dyDescent="0.45">
      <c r="A7116" t="s">
        <v>2058</v>
      </c>
      <c r="B7116">
        <v>2024</v>
      </c>
      <c r="C7116" t="s">
        <v>2011</v>
      </c>
      <c r="D7116">
        <v>3.3E-3</v>
      </c>
      <c r="E7116">
        <v>3.3E-3</v>
      </c>
      <c r="F7116">
        <v>3.3E-3</v>
      </c>
      <c r="G7116">
        <v>2E-3</v>
      </c>
      <c r="H7116">
        <v>3.3E-3</v>
      </c>
      <c r="I7116">
        <v>2E-3</v>
      </c>
      <c r="J7116">
        <v>3.3E-3</v>
      </c>
      <c r="K7116">
        <v>3.3E-3</v>
      </c>
      <c r="L7116">
        <v>2E-3</v>
      </c>
    </row>
    <row r="7117" spans="1:12" x14ac:dyDescent="0.45">
      <c r="A7117" t="s">
        <v>2058</v>
      </c>
      <c r="B7117">
        <v>2024</v>
      </c>
      <c r="C7117" t="s">
        <v>2008</v>
      </c>
      <c r="D7117">
        <v>0.1079</v>
      </c>
      <c r="E7117">
        <v>0.09</v>
      </c>
      <c r="F7117">
        <v>8.9800000000000005E-2</v>
      </c>
      <c r="G7117">
        <v>8.5400000000000004E-2</v>
      </c>
      <c r="H7117">
        <v>7.85E-2</v>
      </c>
      <c r="I7117">
        <v>7.22E-2</v>
      </c>
      <c r="J7117">
        <v>9.0700000000000003E-2</v>
      </c>
      <c r="K7117">
        <v>6.7500000000000004E-2</v>
      </c>
      <c r="L7117">
        <v>5.4399999999999997E-2</v>
      </c>
    </row>
    <row r="7118" spans="1:12" x14ac:dyDescent="0.45">
      <c r="A7118" t="s">
        <v>2058</v>
      </c>
      <c r="B7118">
        <v>2024</v>
      </c>
      <c r="C7118" t="s">
        <v>2006</v>
      </c>
      <c r="D7118">
        <v>5.4199999999999998E-2</v>
      </c>
      <c r="E7118">
        <v>5.4199999999999998E-2</v>
      </c>
      <c r="F7118">
        <v>4.6399999999999997E-2</v>
      </c>
      <c r="G7118">
        <v>4.3999999999999997E-2</v>
      </c>
      <c r="H7118">
        <v>4.6399999999999997E-2</v>
      </c>
      <c r="I7118">
        <v>3.7600000000000001E-2</v>
      </c>
      <c r="J7118">
        <v>5.4199999999999998E-2</v>
      </c>
      <c r="K7118">
        <v>4.6399999999999997E-2</v>
      </c>
      <c r="L7118">
        <v>3.7600000000000001E-2</v>
      </c>
    </row>
    <row r="7119" spans="1:12" x14ac:dyDescent="0.45">
      <c r="A7119" t="s">
        <v>2058</v>
      </c>
      <c r="B7119">
        <v>2024</v>
      </c>
      <c r="C7119" t="s">
        <v>2009</v>
      </c>
      <c r="D7119">
        <v>0.17780000000000001</v>
      </c>
      <c r="E7119">
        <v>0.17780000000000001</v>
      </c>
      <c r="F7119">
        <v>0.17760000000000001</v>
      </c>
      <c r="G7119">
        <v>0.1522</v>
      </c>
      <c r="H7119">
        <v>0.17760000000000001</v>
      </c>
      <c r="I7119">
        <v>0.15210000000000001</v>
      </c>
      <c r="J7119">
        <v>0.1706</v>
      </c>
      <c r="K7119">
        <v>0.1706</v>
      </c>
      <c r="L7119">
        <v>0.14610000000000001</v>
      </c>
    </row>
    <row r="7120" spans="1:12" x14ac:dyDescent="0.45">
      <c r="A7120" t="s">
        <v>2058</v>
      </c>
      <c r="B7120">
        <v>2024</v>
      </c>
      <c r="C7120" t="s">
        <v>2005</v>
      </c>
      <c r="D7120">
        <v>0.37019999999999997</v>
      </c>
      <c r="E7120">
        <v>0.3523</v>
      </c>
      <c r="F7120">
        <v>0.32879999999999998</v>
      </c>
      <c r="G7120">
        <v>0.30320000000000003</v>
      </c>
      <c r="H7120">
        <v>0.3175</v>
      </c>
      <c r="I7120">
        <v>0.27360000000000001</v>
      </c>
      <c r="J7120">
        <v>0.3458</v>
      </c>
      <c r="K7120">
        <v>0.29949999999999999</v>
      </c>
      <c r="L7120">
        <v>0.24990000000000001</v>
      </c>
    </row>
    <row r="7121" spans="1:12" x14ac:dyDescent="0.45">
      <c r="A7121" t="s">
        <v>2059</v>
      </c>
      <c r="B7121">
        <v>2024</v>
      </c>
      <c r="C7121" t="s">
        <v>2010</v>
      </c>
      <c r="D7121">
        <v>6.6299999999999998E-2</v>
      </c>
      <c r="E7121">
        <v>6.6299999999999998E-2</v>
      </c>
      <c r="F7121">
        <v>2.5000000000000001E-2</v>
      </c>
      <c r="G7121">
        <v>3.9800000000000002E-2</v>
      </c>
      <c r="H7121">
        <v>2.5000000000000001E-2</v>
      </c>
      <c r="I7121">
        <v>1.7999999999999999E-2</v>
      </c>
      <c r="J7121">
        <v>6.6299999999999998E-2</v>
      </c>
      <c r="K7121">
        <v>2.5000000000000001E-2</v>
      </c>
      <c r="L7121">
        <v>1.7999999999999999E-2</v>
      </c>
    </row>
    <row r="7122" spans="1:12" x14ac:dyDescent="0.45">
      <c r="A7122" t="s">
        <v>2059</v>
      </c>
      <c r="B7122">
        <v>2024</v>
      </c>
      <c r="C7122" t="s">
        <v>2005</v>
      </c>
      <c r="D7122">
        <v>1.3343</v>
      </c>
      <c r="E7122">
        <v>1.2653000000000001</v>
      </c>
      <c r="F7122">
        <v>1.1717</v>
      </c>
      <c r="G7122">
        <v>1.0873999999999999</v>
      </c>
      <c r="H7122">
        <v>1.1277999999999999</v>
      </c>
      <c r="I7122">
        <v>0.97060000000000002</v>
      </c>
      <c r="J7122">
        <v>1.2443</v>
      </c>
      <c r="K7122">
        <v>1.0626</v>
      </c>
      <c r="L7122">
        <v>0.88249999999999995</v>
      </c>
    </row>
    <row r="7123" spans="1:12" x14ac:dyDescent="0.45">
      <c r="A7123" t="s">
        <v>2059</v>
      </c>
      <c r="B7123">
        <v>2024</v>
      </c>
      <c r="C7123" t="s">
        <v>2006</v>
      </c>
      <c r="D7123">
        <v>0.2235</v>
      </c>
      <c r="E7123">
        <v>0.2235</v>
      </c>
      <c r="F7123">
        <v>0.19020000000000001</v>
      </c>
      <c r="G7123">
        <v>0.18160000000000001</v>
      </c>
      <c r="H7123">
        <v>0.19020000000000001</v>
      </c>
      <c r="I7123">
        <v>0.154</v>
      </c>
      <c r="J7123">
        <v>0.2235</v>
      </c>
      <c r="K7123">
        <v>0.19020000000000001</v>
      </c>
      <c r="L7123">
        <v>0.154</v>
      </c>
    </row>
    <row r="7124" spans="1:12" x14ac:dyDescent="0.45">
      <c r="A7124" t="s">
        <v>2059</v>
      </c>
      <c r="B7124">
        <v>2024</v>
      </c>
      <c r="C7124" t="s">
        <v>2009</v>
      </c>
      <c r="D7124">
        <v>0.57809999999999995</v>
      </c>
      <c r="E7124">
        <v>0.57809999999999995</v>
      </c>
      <c r="F7124">
        <v>0.57730000000000004</v>
      </c>
      <c r="G7124">
        <v>0.4929</v>
      </c>
      <c r="H7124">
        <v>0.57730000000000004</v>
      </c>
      <c r="I7124">
        <v>0.49249999999999999</v>
      </c>
      <c r="J7124">
        <v>0.55430000000000001</v>
      </c>
      <c r="K7124">
        <v>0.55430000000000001</v>
      </c>
      <c r="L7124">
        <v>0.47299999999999998</v>
      </c>
    </row>
    <row r="7125" spans="1:12" x14ac:dyDescent="0.45">
      <c r="A7125" t="s">
        <v>2059</v>
      </c>
      <c r="B7125">
        <v>2024</v>
      </c>
      <c r="C7125" t="s">
        <v>2007</v>
      </c>
      <c r="D7125">
        <v>3.7499999999999999E-2</v>
      </c>
      <c r="E7125">
        <v>3.7499999999999999E-2</v>
      </c>
      <c r="F7125">
        <v>0.02</v>
      </c>
      <c r="G7125">
        <v>3.61E-2</v>
      </c>
      <c r="H7125">
        <v>0.02</v>
      </c>
      <c r="I7125">
        <v>0.02</v>
      </c>
      <c r="J7125">
        <v>3.7499999999999999E-2</v>
      </c>
      <c r="K7125">
        <v>0.02</v>
      </c>
      <c r="L7125">
        <v>0.02</v>
      </c>
    </row>
    <row r="7126" spans="1:12" x14ac:dyDescent="0.45">
      <c r="A7126" t="s">
        <v>2059</v>
      </c>
      <c r="B7126">
        <v>2024</v>
      </c>
      <c r="C7126" t="s">
        <v>2011</v>
      </c>
      <c r="D7126">
        <v>1.2699999999999999E-2</v>
      </c>
      <c r="E7126">
        <v>1.2699999999999999E-2</v>
      </c>
      <c r="F7126">
        <v>1.2699999999999999E-2</v>
      </c>
      <c r="G7126">
        <v>7.6E-3</v>
      </c>
      <c r="H7126">
        <v>1.2699999999999999E-2</v>
      </c>
      <c r="I7126">
        <v>7.6E-3</v>
      </c>
      <c r="J7126">
        <v>1.2699999999999999E-2</v>
      </c>
      <c r="K7126">
        <v>1.2699999999999999E-2</v>
      </c>
      <c r="L7126">
        <v>7.6E-3</v>
      </c>
    </row>
    <row r="7127" spans="1:12" x14ac:dyDescent="0.45">
      <c r="A7127" t="s">
        <v>2059</v>
      </c>
      <c r="B7127">
        <v>2024</v>
      </c>
      <c r="C7127" t="s">
        <v>2008</v>
      </c>
      <c r="D7127">
        <v>0.41620000000000001</v>
      </c>
      <c r="E7127">
        <v>0.34720000000000001</v>
      </c>
      <c r="F7127">
        <v>0.34639999999999999</v>
      </c>
      <c r="G7127">
        <v>0.32929999999999998</v>
      </c>
      <c r="H7127">
        <v>0.30259999999999998</v>
      </c>
      <c r="I7127">
        <v>0.27850000000000003</v>
      </c>
      <c r="J7127">
        <v>0.35</v>
      </c>
      <c r="K7127">
        <v>0.26029999999999998</v>
      </c>
      <c r="L7127">
        <v>0.2099</v>
      </c>
    </row>
    <row r="7128" spans="1:12" x14ac:dyDescent="0.45">
      <c r="A7128" t="s">
        <v>2060</v>
      </c>
      <c r="B7128">
        <v>2024</v>
      </c>
      <c r="C7128" t="s">
        <v>2005</v>
      </c>
      <c r="D7128">
        <v>4.4069000000000003</v>
      </c>
      <c r="E7128">
        <v>4.1703999999999999</v>
      </c>
      <c r="F7128">
        <v>3.8563000000000001</v>
      </c>
      <c r="G7128">
        <v>3.5802999999999998</v>
      </c>
      <c r="H7128">
        <v>3.7061000000000002</v>
      </c>
      <c r="I7128">
        <v>3.1857000000000002</v>
      </c>
      <c r="J7128">
        <v>4.1021999999999998</v>
      </c>
      <c r="K7128">
        <v>3.4864000000000002</v>
      </c>
      <c r="L7128">
        <v>2.8874</v>
      </c>
    </row>
    <row r="7129" spans="1:12" x14ac:dyDescent="0.45">
      <c r="A7129" t="s">
        <v>2060</v>
      </c>
      <c r="B7129">
        <v>2024</v>
      </c>
      <c r="C7129" t="s">
        <v>2006</v>
      </c>
      <c r="D7129">
        <v>0.73729999999999996</v>
      </c>
      <c r="E7129">
        <v>0.73729999999999996</v>
      </c>
      <c r="F7129">
        <v>0.62960000000000005</v>
      </c>
      <c r="G7129">
        <v>0.59870000000000001</v>
      </c>
      <c r="H7129">
        <v>0.62960000000000005</v>
      </c>
      <c r="I7129">
        <v>0.50939999999999996</v>
      </c>
      <c r="J7129">
        <v>0.73729999999999996</v>
      </c>
      <c r="K7129">
        <v>0.62960000000000005</v>
      </c>
      <c r="L7129">
        <v>0.50939999999999996</v>
      </c>
    </row>
    <row r="7130" spans="1:12" x14ac:dyDescent="0.45">
      <c r="A7130" t="s">
        <v>2060</v>
      </c>
      <c r="B7130">
        <v>2024</v>
      </c>
      <c r="C7130" t="s">
        <v>2009</v>
      </c>
      <c r="D7130">
        <v>1.8454999999999999</v>
      </c>
      <c r="E7130">
        <v>1.8454999999999999</v>
      </c>
      <c r="F7130">
        <v>1.8428</v>
      </c>
      <c r="G7130">
        <v>1.5682</v>
      </c>
      <c r="H7130">
        <v>1.8428</v>
      </c>
      <c r="I7130">
        <v>1.5667</v>
      </c>
      <c r="J7130">
        <v>1.7678</v>
      </c>
      <c r="K7130">
        <v>1.7678</v>
      </c>
      <c r="L7130">
        <v>1.5032000000000001</v>
      </c>
    </row>
    <row r="7131" spans="1:12" x14ac:dyDescent="0.45">
      <c r="A7131" t="s">
        <v>2060</v>
      </c>
      <c r="B7131">
        <v>2024</v>
      </c>
      <c r="C7131" t="s">
        <v>2007</v>
      </c>
      <c r="D7131">
        <v>0.12839999999999999</v>
      </c>
      <c r="E7131">
        <v>0.12839999999999999</v>
      </c>
      <c r="F7131">
        <v>6.8500000000000005E-2</v>
      </c>
      <c r="G7131">
        <v>0.1235</v>
      </c>
      <c r="H7131">
        <v>6.8500000000000005E-2</v>
      </c>
      <c r="I7131">
        <v>6.8500000000000005E-2</v>
      </c>
      <c r="J7131">
        <v>0.12839999999999999</v>
      </c>
      <c r="K7131">
        <v>6.8500000000000005E-2</v>
      </c>
      <c r="L7131">
        <v>6.8500000000000005E-2</v>
      </c>
    </row>
    <row r="7132" spans="1:12" x14ac:dyDescent="0.45">
      <c r="A7132" t="s">
        <v>2060</v>
      </c>
      <c r="B7132">
        <v>2024</v>
      </c>
      <c r="C7132" t="s">
        <v>2011</v>
      </c>
      <c r="D7132">
        <v>4.36E-2</v>
      </c>
      <c r="E7132">
        <v>4.36E-2</v>
      </c>
      <c r="F7132">
        <v>4.36E-2</v>
      </c>
      <c r="G7132">
        <v>2.6200000000000001E-2</v>
      </c>
      <c r="H7132">
        <v>4.36E-2</v>
      </c>
      <c r="I7132">
        <v>2.6200000000000001E-2</v>
      </c>
      <c r="J7132">
        <v>4.36E-2</v>
      </c>
      <c r="K7132">
        <v>4.36E-2</v>
      </c>
      <c r="L7132">
        <v>2.6200000000000001E-2</v>
      </c>
    </row>
    <row r="7133" spans="1:12" x14ac:dyDescent="0.45">
      <c r="A7133" t="s">
        <v>2060</v>
      </c>
      <c r="B7133">
        <v>2024</v>
      </c>
      <c r="C7133" t="s">
        <v>2008</v>
      </c>
      <c r="D7133">
        <v>1.4251</v>
      </c>
      <c r="E7133">
        <v>1.1886000000000001</v>
      </c>
      <c r="F7133">
        <v>1.1860999999999999</v>
      </c>
      <c r="G7133">
        <v>1.1274999999999999</v>
      </c>
      <c r="H7133">
        <v>1.0359</v>
      </c>
      <c r="I7133">
        <v>0.95340000000000003</v>
      </c>
      <c r="J7133">
        <v>1.1980999999999999</v>
      </c>
      <c r="K7133">
        <v>0.8911</v>
      </c>
      <c r="L7133">
        <v>0.71870000000000001</v>
      </c>
    </row>
    <row r="7134" spans="1:12" x14ac:dyDescent="0.45">
      <c r="A7134" t="s">
        <v>2060</v>
      </c>
      <c r="B7134">
        <v>2024</v>
      </c>
      <c r="C7134" t="s">
        <v>2010</v>
      </c>
      <c r="D7134">
        <v>0.22700000000000001</v>
      </c>
      <c r="E7134">
        <v>0.22700000000000001</v>
      </c>
      <c r="F7134">
        <v>8.5699999999999998E-2</v>
      </c>
      <c r="G7134">
        <v>0.13619999999999999</v>
      </c>
      <c r="H7134">
        <v>8.5699999999999998E-2</v>
      </c>
      <c r="I7134">
        <v>6.1499999999999999E-2</v>
      </c>
      <c r="J7134">
        <v>0.22700000000000001</v>
      </c>
      <c r="K7134">
        <v>8.5699999999999998E-2</v>
      </c>
      <c r="L7134">
        <v>6.1499999999999999E-2</v>
      </c>
    </row>
    <row r="7135" spans="1:12" x14ac:dyDescent="0.45">
      <c r="A7135" t="s">
        <v>2061</v>
      </c>
      <c r="B7135">
        <v>2024</v>
      </c>
      <c r="C7135" t="s">
        <v>2008</v>
      </c>
      <c r="D7135">
        <v>0.12429999999999999</v>
      </c>
      <c r="E7135">
        <v>0.1037</v>
      </c>
      <c r="F7135">
        <v>0.10340000000000001</v>
      </c>
      <c r="G7135">
        <v>9.8299999999999998E-2</v>
      </c>
      <c r="H7135">
        <v>9.0300000000000005E-2</v>
      </c>
      <c r="I7135">
        <v>8.3099999999999993E-2</v>
      </c>
      <c r="J7135">
        <v>0.1045</v>
      </c>
      <c r="K7135">
        <v>7.7700000000000005E-2</v>
      </c>
      <c r="L7135">
        <v>6.2700000000000006E-2</v>
      </c>
    </row>
    <row r="7136" spans="1:12" x14ac:dyDescent="0.45">
      <c r="A7136" t="s">
        <v>2061</v>
      </c>
      <c r="B7136">
        <v>2024</v>
      </c>
      <c r="C7136" t="s">
        <v>2006</v>
      </c>
      <c r="D7136">
        <v>9.8799999999999999E-2</v>
      </c>
      <c r="E7136">
        <v>9.8799999999999999E-2</v>
      </c>
      <c r="F7136">
        <v>8.1600000000000006E-2</v>
      </c>
      <c r="G7136">
        <v>8.0799999999999997E-2</v>
      </c>
      <c r="H7136">
        <v>8.1600000000000006E-2</v>
      </c>
      <c r="I7136">
        <v>6.6600000000000006E-2</v>
      </c>
      <c r="J7136">
        <v>9.8799999999999999E-2</v>
      </c>
      <c r="K7136">
        <v>8.1600000000000006E-2</v>
      </c>
      <c r="L7136">
        <v>6.6600000000000006E-2</v>
      </c>
    </row>
    <row r="7137" spans="1:12" x14ac:dyDescent="0.45">
      <c r="A7137" t="s">
        <v>2061</v>
      </c>
      <c r="B7137">
        <v>2024</v>
      </c>
      <c r="C7137" t="s">
        <v>2010</v>
      </c>
      <c r="D7137">
        <v>1.9800000000000002E-2</v>
      </c>
      <c r="E7137">
        <v>1.9800000000000002E-2</v>
      </c>
      <c r="F7137">
        <v>7.4999999999999997E-3</v>
      </c>
      <c r="G7137">
        <v>1.1900000000000001E-2</v>
      </c>
      <c r="H7137">
        <v>7.4999999999999997E-3</v>
      </c>
      <c r="I7137">
        <v>5.4000000000000003E-3</v>
      </c>
      <c r="J7137">
        <v>1.9800000000000002E-2</v>
      </c>
      <c r="K7137">
        <v>7.4999999999999997E-3</v>
      </c>
      <c r="L7137">
        <v>5.4000000000000003E-3</v>
      </c>
    </row>
    <row r="7138" spans="1:12" x14ac:dyDescent="0.45">
      <c r="A7138" t="s">
        <v>2061</v>
      </c>
      <c r="B7138">
        <v>2024</v>
      </c>
      <c r="C7138" t="s">
        <v>2005</v>
      </c>
      <c r="D7138">
        <v>0.41970000000000002</v>
      </c>
      <c r="E7138">
        <v>0.39900000000000002</v>
      </c>
      <c r="F7138">
        <v>0.3639</v>
      </c>
      <c r="G7138">
        <v>0.34200000000000003</v>
      </c>
      <c r="H7138">
        <v>0.3508</v>
      </c>
      <c r="I7138">
        <v>0.30109999999999998</v>
      </c>
      <c r="J7138">
        <v>0.39319999999999999</v>
      </c>
      <c r="K7138">
        <v>0.33169999999999999</v>
      </c>
      <c r="L7138">
        <v>0.2752</v>
      </c>
    </row>
    <row r="7139" spans="1:12" x14ac:dyDescent="0.45">
      <c r="A7139" t="s">
        <v>2061</v>
      </c>
      <c r="B7139">
        <v>2024</v>
      </c>
      <c r="C7139" t="s">
        <v>2007</v>
      </c>
      <c r="D7139">
        <v>1.12E-2</v>
      </c>
      <c r="E7139">
        <v>1.12E-2</v>
      </c>
      <c r="F7139">
        <v>6.0000000000000001E-3</v>
      </c>
      <c r="G7139">
        <v>1.0800000000000001E-2</v>
      </c>
      <c r="H7139">
        <v>6.0000000000000001E-3</v>
      </c>
      <c r="I7139">
        <v>6.0000000000000001E-3</v>
      </c>
      <c r="J7139">
        <v>1.12E-2</v>
      </c>
      <c r="K7139">
        <v>6.0000000000000001E-3</v>
      </c>
      <c r="L7139">
        <v>6.0000000000000001E-3</v>
      </c>
    </row>
    <row r="7140" spans="1:12" x14ac:dyDescent="0.45">
      <c r="A7140" t="s">
        <v>2061</v>
      </c>
      <c r="B7140">
        <v>2024</v>
      </c>
      <c r="C7140" t="s">
        <v>2009</v>
      </c>
      <c r="D7140">
        <v>0.1618</v>
      </c>
      <c r="E7140">
        <v>0.1618</v>
      </c>
      <c r="F7140">
        <v>0.16159999999999999</v>
      </c>
      <c r="G7140">
        <v>0.13789999999999999</v>
      </c>
      <c r="H7140">
        <v>0.16159999999999999</v>
      </c>
      <c r="I7140">
        <v>0.13780000000000001</v>
      </c>
      <c r="J7140">
        <v>0.15509999999999999</v>
      </c>
      <c r="K7140">
        <v>0.15509999999999999</v>
      </c>
      <c r="L7140">
        <v>0.1323</v>
      </c>
    </row>
    <row r="7141" spans="1:12" x14ac:dyDescent="0.45">
      <c r="A7141" t="s">
        <v>2061</v>
      </c>
      <c r="B7141">
        <v>2024</v>
      </c>
      <c r="C7141" t="s">
        <v>2011</v>
      </c>
      <c r="D7141">
        <v>3.8E-3</v>
      </c>
      <c r="E7141">
        <v>3.8E-3</v>
      </c>
      <c r="F7141">
        <v>3.8E-3</v>
      </c>
      <c r="G7141">
        <v>2.3E-3</v>
      </c>
      <c r="H7141">
        <v>3.8E-3</v>
      </c>
      <c r="I7141">
        <v>2.3E-3</v>
      </c>
      <c r="J7141">
        <v>3.8E-3</v>
      </c>
      <c r="K7141">
        <v>3.8E-3</v>
      </c>
      <c r="L7141">
        <v>2.3E-3</v>
      </c>
    </row>
    <row r="7142" spans="1:12" x14ac:dyDescent="0.45">
      <c r="A7142" t="s">
        <v>2004</v>
      </c>
      <c r="B7142">
        <v>2025</v>
      </c>
      <c r="C7142" t="s">
        <v>2009</v>
      </c>
      <c r="D7142">
        <v>1.6069</v>
      </c>
      <c r="E7142">
        <v>1.6069</v>
      </c>
      <c r="F7142">
        <v>1.6027</v>
      </c>
      <c r="G7142">
        <v>1.325</v>
      </c>
      <c r="H7142">
        <v>1.6027</v>
      </c>
      <c r="I7142">
        <v>1.3224</v>
      </c>
      <c r="J7142">
        <v>1.4813000000000001</v>
      </c>
      <c r="K7142">
        <v>1.4813000000000001</v>
      </c>
      <c r="L7142">
        <v>1.2228000000000001</v>
      </c>
    </row>
    <row r="7143" spans="1:12" x14ac:dyDescent="0.45">
      <c r="A7143" t="s">
        <v>2004</v>
      </c>
      <c r="B7143">
        <v>2025</v>
      </c>
      <c r="C7143" t="s">
        <v>2010</v>
      </c>
      <c r="D7143">
        <v>0.17899999999999999</v>
      </c>
      <c r="E7143">
        <v>0.17899999999999999</v>
      </c>
      <c r="F7143">
        <v>6.7599999999999993E-2</v>
      </c>
      <c r="G7143">
        <v>0.1074</v>
      </c>
      <c r="H7143">
        <v>6.7599999999999993E-2</v>
      </c>
      <c r="I7143">
        <v>4.8500000000000001E-2</v>
      </c>
      <c r="J7143">
        <v>0.17899999999999999</v>
      </c>
      <c r="K7143">
        <v>6.7599999999999993E-2</v>
      </c>
      <c r="L7143">
        <v>4.8500000000000001E-2</v>
      </c>
    </row>
    <row r="7144" spans="1:12" x14ac:dyDescent="0.45">
      <c r="A7144" t="s">
        <v>2004</v>
      </c>
      <c r="B7144">
        <v>2025</v>
      </c>
      <c r="C7144" t="s">
        <v>2008</v>
      </c>
      <c r="D7144">
        <v>1.1521999999999999</v>
      </c>
      <c r="E7144">
        <v>0.9294</v>
      </c>
      <c r="F7144">
        <v>0.93340000000000001</v>
      </c>
      <c r="G7144">
        <v>0.8972</v>
      </c>
      <c r="H7144">
        <v>0.79620000000000002</v>
      </c>
      <c r="I7144">
        <v>0.74339999999999995</v>
      </c>
      <c r="J7144">
        <v>0.91539999999999999</v>
      </c>
      <c r="K7144">
        <v>0.65590000000000004</v>
      </c>
      <c r="L7144">
        <v>0.52480000000000004</v>
      </c>
    </row>
    <row r="7145" spans="1:12" x14ac:dyDescent="0.45">
      <c r="A7145" t="s">
        <v>2004</v>
      </c>
      <c r="B7145">
        <v>2025</v>
      </c>
      <c r="C7145" t="s">
        <v>2011</v>
      </c>
      <c r="D7145">
        <v>3.4200000000000001E-2</v>
      </c>
      <c r="E7145">
        <v>3.4200000000000001E-2</v>
      </c>
      <c r="F7145">
        <v>3.4200000000000001E-2</v>
      </c>
      <c r="G7145">
        <v>2.0500000000000001E-2</v>
      </c>
      <c r="H7145">
        <v>3.4200000000000001E-2</v>
      </c>
      <c r="I7145">
        <v>2.0500000000000001E-2</v>
      </c>
      <c r="J7145">
        <v>3.4200000000000001E-2</v>
      </c>
      <c r="K7145">
        <v>3.4200000000000001E-2</v>
      </c>
      <c r="L7145">
        <v>2.0500000000000001E-2</v>
      </c>
    </row>
    <row r="7146" spans="1:12" x14ac:dyDescent="0.45">
      <c r="A7146" t="s">
        <v>2004</v>
      </c>
      <c r="B7146">
        <v>2025</v>
      </c>
      <c r="C7146" t="s">
        <v>2005</v>
      </c>
      <c r="D7146">
        <v>3.8083</v>
      </c>
      <c r="E7146">
        <v>3.5855000000000001</v>
      </c>
      <c r="F7146">
        <v>3.2673000000000001</v>
      </c>
      <c r="G7146">
        <v>3.0314999999999999</v>
      </c>
      <c r="H7146">
        <v>3.1301000000000001</v>
      </c>
      <c r="I7146">
        <v>2.6452</v>
      </c>
      <c r="J7146">
        <v>3.4457</v>
      </c>
      <c r="K7146">
        <v>2.8683999999999998</v>
      </c>
      <c r="L7146">
        <v>2.327</v>
      </c>
    </row>
    <row r="7147" spans="1:12" x14ac:dyDescent="0.45">
      <c r="A7147" t="s">
        <v>2004</v>
      </c>
      <c r="B7147">
        <v>2025</v>
      </c>
      <c r="C7147" t="s">
        <v>2006</v>
      </c>
      <c r="D7147">
        <v>0.73440000000000005</v>
      </c>
      <c r="E7147">
        <v>0.73440000000000005</v>
      </c>
      <c r="F7147">
        <v>0.58079999999999998</v>
      </c>
      <c r="G7147">
        <v>0.58650000000000002</v>
      </c>
      <c r="H7147">
        <v>0.58079999999999998</v>
      </c>
      <c r="I7147">
        <v>0.46160000000000001</v>
      </c>
      <c r="J7147">
        <v>0.73440000000000005</v>
      </c>
      <c r="K7147">
        <v>0.58079999999999998</v>
      </c>
      <c r="L7147">
        <v>0.46160000000000001</v>
      </c>
    </row>
    <row r="7148" spans="1:12" x14ac:dyDescent="0.45">
      <c r="A7148" t="s">
        <v>2004</v>
      </c>
      <c r="B7148">
        <v>2025</v>
      </c>
      <c r="C7148" t="s">
        <v>2007</v>
      </c>
      <c r="D7148">
        <v>0.1014</v>
      </c>
      <c r="E7148">
        <v>0.1014</v>
      </c>
      <c r="F7148">
        <v>4.87E-2</v>
      </c>
      <c r="G7148">
        <v>9.4799999999999995E-2</v>
      </c>
      <c r="H7148">
        <v>4.87E-2</v>
      </c>
      <c r="I7148">
        <v>4.87E-2</v>
      </c>
      <c r="J7148">
        <v>0.1014</v>
      </c>
      <c r="K7148">
        <v>4.87E-2</v>
      </c>
      <c r="L7148">
        <v>4.87E-2</v>
      </c>
    </row>
    <row r="7149" spans="1:12" x14ac:dyDescent="0.45">
      <c r="A7149" t="s">
        <v>2012</v>
      </c>
      <c r="B7149">
        <v>2025</v>
      </c>
      <c r="C7149" t="s">
        <v>2005</v>
      </c>
      <c r="D7149">
        <v>0.55769999999999997</v>
      </c>
      <c r="E7149">
        <v>0.51959999999999995</v>
      </c>
      <c r="F7149">
        <v>0.47989999999999999</v>
      </c>
      <c r="G7149">
        <v>0.44159999999999999</v>
      </c>
      <c r="H7149">
        <v>0.45639999999999997</v>
      </c>
      <c r="I7149">
        <v>0.38750000000000001</v>
      </c>
      <c r="J7149">
        <v>0.49880000000000002</v>
      </c>
      <c r="K7149">
        <v>0.41489999999999999</v>
      </c>
      <c r="L7149">
        <v>0.3357</v>
      </c>
    </row>
    <row r="7150" spans="1:12" x14ac:dyDescent="0.45">
      <c r="A7150" t="s">
        <v>2012</v>
      </c>
      <c r="B7150">
        <v>2025</v>
      </c>
      <c r="C7150" t="s">
        <v>2008</v>
      </c>
      <c r="D7150">
        <v>0.19700000000000001</v>
      </c>
      <c r="E7150">
        <v>0.15890000000000001</v>
      </c>
      <c r="F7150">
        <v>0.15959999999999999</v>
      </c>
      <c r="G7150">
        <v>0.15340000000000001</v>
      </c>
      <c r="H7150">
        <v>0.13619999999999999</v>
      </c>
      <c r="I7150">
        <v>0.12709999999999999</v>
      </c>
      <c r="J7150">
        <v>0.1565</v>
      </c>
      <c r="K7150">
        <v>0.11219999999999999</v>
      </c>
      <c r="L7150">
        <v>8.9700000000000002E-2</v>
      </c>
    </row>
    <row r="7151" spans="1:12" x14ac:dyDescent="0.45">
      <c r="A7151" t="s">
        <v>2012</v>
      </c>
      <c r="B7151">
        <v>2025</v>
      </c>
      <c r="C7151" t="s">
        <v>2009</v>
      </c>
      <c r="D7151">
        <v>0.2319</v>
      </c>
      <c r="E7151">
        <v>0.2319</v>
      </c>
      <c r="F7151">
        <v>0.23119999999999999</v>
      </c>
      <c r="G7151">
        <v>0.19089999999999999</v>
      </c>
      <c r="H7151">
        <v>0.23119999999999999</v>
      </c>
      <c r="I7151">
        <v>0.1905</v>
      </c>
      <c r="J7151">
        <v>0.21360000000000001</v>
      </c>
      <c r="K7151">
        <v>0.21360000000000001</v>
      </c>
      <c r="L7151">
        <v>0.17610000000000001</v>
      </c>
    </row>
    <row r="7152" spans="1:12" x14ac:dyDescent="0.45">
      <c r="A7152" t="s">
        <v>2012</v>
      </c>
      <c r="B7152">
        <v>2025</v>
      </c>
      <c r="C7152" t="s">
        <v>2006</v>
      </c>
      <c r="D7152">
        <v>7.4899999999999994E-2</v>
      </c>
      <c r="E7152">
        <v>7.4899999999999994E-2</v>
      </c>
      <c r="F7152">
        <v>6.3399999999999998E-2</v>
      </c>
      <c r="G7152">
        <v>5.91E-2</v>
      </c>
      <c r="H7152">
        <v>6.3399999999999998E-2</v>
      </c>
      <c r="I7152">
        <v>4.9799999999999997E-2</v>
      </c>
      <c r="J7152">
        <v>7.4899999999999994E-2</v>
      </c>
      <c r="K7152">
        <v>6.3399999999999998E-2</v>
      </c>
      <c r="L7152">
        <v>4.9799999999999997E-2</v>
      </c>
    </row>
    <row r="7153" spans="1:12" x14ac:dyDescent="0.45">
      <c r="A7153" t="s">
        <v>2012</v>
      </c>
      <c r="B7153">
        <v>2025</v>
      </c>
      <c r="C7153" t="s">
        <v>2010</v>
      </c>
      <c r="D7153">
        <v>3.0599999999999999E-2</v>
      </c>
      <c r="E7153">
        <v>3.0599999999999999E-2</v>
      </c>
      <c r="F7153">
        <v>1.1599999999999999E-2</v>
      </c>
      <c r="G7153">
        <v>1.84E-2</v>
      </c>
      <c r="H7153">
        <v>1.1599999999999999E-2</v>
      </c>
      <c r="I7153">
        <v>8.3000000000000001E-3</v>
      </c>
      <c r="J7153">
        <v>3.0599999999999999E-2</v>
      </c>
      <c r="K7153">
        <v>1.1599999999999999E-2</v>
      </c>
      <c r="L7153">
        <v>8.3000000000000001E-3</v>
      </c>
    </row>
    <row r="7154" spans="1:12" x14ac:dyDescent="0.45">
      <c r="A7154" t="s">
        <v>2012</v>
      </c>
      <c r="B7154">
        <v>2025</v>
      </c>
      <c r="C7154" t="s">
        <v>2007</v>
      </c>
      <c r="D7154">
        <v>1.7299999999999999E-2</v>
      </c>
      <c r="E7154">
        <v>1.7299999999999999E-2</v>
      </c>
      <c r="F7154">
        <v>8.3000000000000001E-3</v>
      </c>
      <c r="G7154">
        <v>1.6199999999999999E-2</v>
      </c>
      <c r="H7154">
        <v>8.3000000000000001E-3</v>
      </c>
      <c r="I7154">
        <v>8.3000000000000001E-3</v>
      </c>
      <c r="J7154">
        <v>1.7299999999999999E-2</v>
      </c>
      <c r="K7154">
        <v>8.3000000000000001E-3</v>
      </c>
      <c r="L7154">
        <v>8.3000000000000001E-3</v>
      </c>
    </row>
    <row r="7155" spans="1:12" x14ac:dyDescent="0.45">
      <c r="A7155" t="s">
        <v>2012</v>
      </c>
      <c r="B7155">
        <v>2025</v>
      </c>
      <c r="C7155" t="s">
        <v>2011</v>
      </c>
      <c r="D7155">
        <v>5.8999999999999999E-3</v>
      </c>
      <c r="E7155">
        <v>5.8999999999999999E-3</v>
      </c>
      <c r="F7155">
        <v>5.8999999999999999E-3</v>
      </c>
      <c r="G7155">
        <v>3.5000000000000001E-3</v>
      </c>
      <c r="H7155">
        <v>5.8999999999999999E-3</v>
      </c>
      <c r="I7155">
        <v>3.5000000000000001E-3</v>
      </c>
      <c r="J7155">
        <v>5.8999999999999999E-3</v>
      </c>
      <c r="K7155">
        <v>5.8999999999999999E-3</v>
      </c>
      <c r="L7155">
        <v>3.5000000000000001E-3</v>
      </c>
    </row>
    <row r="7156" spans="1:12" x14ac:dyDescent="0.45">
      <c r="A7156" t="s">
        <v>2013</v>
      </c>
      <c r="B7156">
        <v>2025</v>
      </c>
      <c r="C7156" t="s">
        <v>2007</v>
      </c>
      <c r="D7156">
        <v>0.2014</v>
      </c>
      <c r="E7156">
        <v>0.2014</v>
      </c>
      <c r="F7156">
        <v>9.6699999999999994E-2</v>
      </c>
      <c r="G7156">
        <v>0.1883</v>
      </c>
      <c r="H7156">
        <v>9.6699999999999994E-2</v>
      </c>
      <c r="I7156">
        <v>9.6699999999999994E-2</v>
      </c>
      <c r="J7156">
        <v>0.2014</v>
      </c>
      <c r="K7156">
        <v>9.6699999999999994E-2</v>
      </c>
      <c r="L7156">
        <v>9.6699999999999994E-2</v>
      </c>
    </row>
    <row r="7157" spans="1:12" x14ac:dyDescent="0.45">
      <c r="A7157" t="s">
        <v>2013</v>
      </c>
      <c r="B7157">
        <v>2025</v>
      </c>
      <c r="C7157" t="s">
        <v>2006</v>
      </c>
      <c r="D7157">
        <v>0.89529999999999998</v>
      </c>
      <c r="E7157">
        <v>0.89529999999999998</v>
      </c>
      <c r="F7157">
        <v>0.75390000000000001</v>
      </c>
      <c r="G7157">
        <v>0.70709999999999995</v>
      </c>
      <c r="H7157">
        <v>0.75390000000000001</v>
      </c>
      <c r="I7157">
        <v>0.59219999999999995</v>
      </c>
      <c r="J7157">
        <v>0.89529999999999998</v>
      </c>
      <c r="K7157">
        <v>0.75390000000000001</v>
      </c>
      <c r="L7157">
        <v>0.59219999999999995</v>
      </c>
    </row>
    <row r="7158" spans="1:12" x14ac:dyDescent="0.45">
      <c r="A7158" t="s">
        <v>2013</v>
      </c>
      <c r="B7158">
        <v>2025</v>
      </c>
      <c r="C7158" t="s">
        <v>2008</v>
      </c>
      <c r="D7158">
        <v>2.2879999999999998</v>
      </c>
      <c r="E7158">
        <v>1.8455999999999999</v>
      </c>
      <c r="F7158">
        <v>1.8533999999999999</v>
      </c>
      <c r="G7158">
        <v>1.7815000000000001</v>
      </c>
      <c r="H7158">
        <v>1.5809</v>
      </c>
      <c r="I7158">
        <v>1.4761</v>
      </c>
      <c r="J7158">
        <v>1.8177000000000001</v>
      </c>
      <c r="K7158">
        <v>1.3024</v>
      </c>
      <c r="L7158">
        <v>1.0421</v>
      </c>
    </row>
    <row r="7159" spans="1:12" x14ac:dyDescent="0.45">
      <c r="A7159" t="s">
        <v>2013</v>
      </c>
      <c r="B7159">
        <v>2025</v>
      </c>
      <c r="C7159" t="s">
        <v>2010</v>
      </c>
      <c r="D7159">
        <v>0.35539999999999999</v>
      </c>
      <c r="E7159">
        <v>0.35539999999999999</v>
      </c>
      <c r="F7159">
        <v>0.13420000000000001</v>
      </c>
      <c r="G7159">
        <v>0.2132</v>
      </c>
      <c r="H7159">
        <v>0.13420000000000001</v>
      </c>
      <c r="I7159">
        <v>9.6299999999999997E-2</v>
      </c>
      <c r="J7159">
        <v>0.35539999999999999</v>
      </c>
      <c r="K7159">
        <v>0.13420000000000001</v>
      </c>
      <c r="L7159">
        <v>9.6299999999999997E-2</v>
      </c>
    </row>
    <row r="7160" spans="1:12" x14ac:dyDescent="0.45">
      <c r="A7160" t="s">
        <v>2013</v>
      </c>
      <c r="B7160">
        <v>2025</v>
      </c>
      <c r="C7160" t="s">
        <v>2005</v>
      </c>
      <c r="D7160">
        <v>6.3490000000000002</v>
      </c>
      <c r="E7160">
        <v>5.9066000000000001</v>
      </c>
      <c r="F7160">
        <v>5.4386000000000001</v>
      </c>
      <c r="G7160">
        <v>5.0205000000000002</v>
      </c>
      <c r="H7160">
        <v>5.1661999999999999</v>
      </c>
      <c r="I7160">
        <v>4.3864000000000001</v>
      </c>
      <c r="J7160">
        <v>5.6767000000000003</v>
      </c>
      <c r="K7160">
        <v>4.6942000000000004</v>
      </c>
      <c r="L7160">
        <v>3.7942999999999998</v>
      </c>
    </row>
    <row r="7161" spans="1:12" x14ac:dyDescent="0.45">
      <c r="A7161" t="s">
        <v>2013</v>
      </c>
      <c r="B7161">
        <v>2025</v>
      </c>
      <c r="C7161" t="s">
        <v>2009</v>
      </c>
      <c r="D7161">
        <v>2.5409999999999999</v>
      </c>
      <c r="E7161">
        <v>2.5409999999999999</v>
      </c>
      <c r="F7161">
        <v>2.5325000000000002</v>
      </c>
      <c r="G7161">
        <v>2.0895000000000001</v>
      </c>
      <c r="H7161">
        <v>2.5325000000000002</v>
      </c>
      <c r="I7161">
        <v>2.0842999999999998</v>
      </c>
      <c r="J7161">
        <v>2.339</v>
      </c>
      <c r="K7161">
        <v>2.339</v>
      </c>
      <c r="L7161">
        <v>1.9261999999999999</v>
      </c>
    </row>
    <row r="7162" spans="1:12" x14ac:dyDescent="0.45">
      <c r="A7162" t="s">
        <v>2013</v>
      </c>
      <c r="B7162">
        <v>2025</v>
      </c>
      <c r="C7162" t="s">
        <v>2011</v>
      </c>
      <c r="D7162">
        <v>6.8000000000000005E-2</v>
      </c>
      <c r="E7162">
        <v>6.8000000000000005E-2</v>
      </c>
      <c r="F7162">
        <v>6.8000000000000005E-2</v>
      </c>
      <c r="G7162">
        <v>4.0800000000000003E-2</v>
      </c>
      <c r="H7162">
        <v>6.8000000000000005E-2</v>
      </c>
      <c r="I7162">
        <v>4.0800000000000003E-2</v>
      </c>
      <c r="J7162">
        <v>6.8000000000000005E-2</v>
      </c>
      <c r="K7162">
        <v>6.8000000000000005E-2</v>
      </c>
      <c r="L7162">
        <v>4.0800000000000003E-2</v>
      </c>
    </row>
    <row r="7163" spans="1:12" x14ac:dyDescent="0.45">
      <c r="A7163" t="s">
        <v>2014</v>
      </c>
      <c r="B7163">
        <v>2025</v>
      </c>
      <c r="C7163" t="s">
        <v>2005</v>
      </c>
      <c r="D7163">
        <v>2.3831000000000002</v>
      </c>
      <c r="E7163">
        <v>2.2368999999999999</v>
      </c>
      <c r="F7163">
        <v>2.0516000000000001</v>
      </c>
      <c r="G7163">
        <v>1.8942000000000001</v>
      </c>
      <c r="H7163">
        <v>1.9615</v>
      </c>
      <c r="I7163">
        <v>1.6597999999999999</v>
      </c>
      <c r="J7163">
        <v>2.1476999999999999</v>
      </c>
      <c r="K7163">
        <v>1.7923</v>
      </c>
      <c r="L7163">
        <v>1.4530000000000001</v>
      </c>
    </row>
    <row r="7164" spans="1:12" x14ac:dyDescent="0.45">
      <c r="A7164" t="s">
        <v>2014</v>
      </c>
      <c r="B7164">
        <v>2025</v>
      </c>
      <c r="C7164" t="s">
        <v>2011</v>
      </c>
      <c r="D7164">
        <v>2.2499999999999999E-2</v>
      </c>
      <c r="E7164">
        <v>2.2499999999999999E-2</v>
      </c>
      <c r="F7164">
        <v>2.2499999999999999E-2</v>
      </c>
      <c r="G7164">
        <v>1.35E-2</v>
      </c>
      <c r="H7164">
        <v>2.2499999999999999E-2</v>
      </c>
      <c r="I7164">
        <v>1.35E-2</v>
      </c>
      <c r="J7164">
        <v>2.2499999999999999E-2</v>
      </c>
      <c r="K7164">
        <v>2.2499999999999999E-2</v>
      </c>
      <c r="L7164">
        <v>1.35E-2</v>
      </c>
    </row>
    <row r="7165" spans="1:12" x14ac:dyDescent="0.45">
      <c r="A7165" t="s">
        <v>2014</v>
      </c>
      <c r="B7165">
        <v>2025</v>
      </c>
      <c r="C7165" t="s">
        <v>2007</v>
      </c>
      <c r="D7165">
        <v>6.6600000000000006E-2</v>
      </c>
      <c r="E7165">
        <v>6.6600000000000006E-2</v>
      </c>
      <c r="F7165">
        <v>3.2000000000000001E-2</v>
      </c>
      <c r="G7165">
        <v>6.2300000000000001E-2</v>
      </c>
      <c r="H7165">
        <v>3.2000000000000001E-2</v>
      </c>
      <c r="I7165">
        <v>3.2000000000000001E-2</v>
      </c>
      <c r="J7165">
        <v>6.6600000000000006E-2</v>
      </c>
      <c r="K7165">
        <v>3.2000000000000001E-2</v>
      </c>
      <c r="L7165">
        <v>3.2000000000000001E-2</v>
      </c>
    </row>
    <row r="7166" spans="1:12" x14ac:dyDescent="0.45">
      <c r="A7166" t="s">
        <v>2014</v>
      </c>
      <c r="B7166">
        <v>2025</v>
      </c>
      <c r="C7166" t="s">
        <v>2009</v>
      </c>
      <c r="D7166">
        <v>1.0190999999999999</v>
      </c>
      <c r="E7166">
        <v>1.0190999999999999</v>
      </c>
      <c r="F7166">
        <v>1.0163</v>
      </c>
      <c r="G7166">
        <v>0.83989999999999998</v>
      </c>
      <c r="H7166">
        <v>1.0163</v>
      </c>
      <c r="I7166">
        <v>0.83809999999999996</v>
      </c>
      <c r="J7166">
        <v>0.93920000000000003</v>
      </c>
      <c r="K7166">
        <v>0.93920000000000003</v>
      </c>
      <c r="L7166">
        <v>0.77490000000000003</v>
      </c>
    </row>
    <row r="7167" spans="1:12" x14ac:dyDescent="0.45">
      <c r="A7167" t="s">
        <v>2014</v>
      </c>
      <c r="B7167">
        <v>2025</v>
      </c>
      <c r="C7167" t="s">
        <v>2006</v>
      </c>
      <c r="D7167">
        <v>0.40110000000000001</v>
      </c>
      <c r="E7167">
        <v>0.40110000000000001</v>
      </c>
      <c r="F7167">
        <v>0.32379999999999998</v>
      </c>
      <c r="G7167">
        <v>0.31919999999999998</v>
      </c>
      <c r="H7167">
        <v>0.32379999999999998</v>
      </c>
      <c r="I7167">
        <v>0.25640000000000002</v>
      </c>
      <c r="J7167">
        <v>0.40110000000000001</v>
      </c>
      <c r="K7167">
        <v>0.32379999999999998</v>
      </c>
      <c r="L7167">
        <v>0.25640000000000002</v>
      </c>
    </row>
    <row r="7168" spans="1:12" x14ac:dyDescent="0.45">
      <c r="A7168" t="s">
        <v>2014</v>
      </c>
      <c r="B7168">
        <v>2025</v>
      </c>
      <c r="C7168" t="s">
        <v>2010</v>
      </c>
      <c r="D7168">
        <v>0.11749999999999999</v>
      </c>
      <c r="E7168">
        <v>0.11749999999999999</v>
      </c>
      <c r="F7168">
        <v>4.4400000000000002E-2</v>
      </c>
      <c r="G7168">
        <v>7.0499999999999993E-2</v>
      </c>
      <c r="H7168">
        <v>4.4400000000000002E-2</v>
      </c>
      <c r="I7168">
        <v>3.1800000000000002E-2</v>
      </c>
      <c r="J7168">
        <v>0.11749999999999999</v>
      </c>
      <c r="K7168">
        <v>4.4400000000000002E-2</v>
      </c>
      <c r="L7168">
        <v>3.1800000000000002E-2</v>
      </c>
    </row>
    <row r="7169" spans="1:12" x14ac:dyDescent="0.45">
      <c r="A7169" t="s">
        <v>2014</v>
      </c>
      <c r="B7169">
        <v>2025</v>
      </c>
      <c r="C7169" t="s">
        <v>2008</v>
      </c>
      <c r="D7169">
        <v>0.75639999999999996</v>
      </c>
      <c r="E7169">
        <v>0.61009999999999998</v>
      </c>
      <c r="F7169">
        <v>0.61270000000000002</v>
      </c>
      <c r="G7169">
        <v>0.58899999999999997</v>
      </c>
      <c r="H7169">
        <v>0.52259999999999995</v>
      </c>
      <c r="I7169">
        <v>0.48799999999999999</v>
      </c>
      <c r="J7169">
        <v>0.60089999999999999</v>
      </c>
      <c r="K7169">
        <v>0.43059999999999998</v>
      </c>
      <c r="L7169">
        <v>0.34449999999999997</v>
      </c>
    </row>
    <row r="7170" spans="1:12" x14ac:dyDescent="0.45">
      <c r="A7170" t="s">
        <v>2015</v>
      </c>
      <c r="B7170">
        <v>2025</v>
      </c>
      <c r="C7170" t="s">
        <v>2011</v>
      </c>
      <c r="D7170">
        <v>0.31590000000000001</v>
      </c>
      <c r="E7170">
        <v>0.31590000000000001</v>
      </c>
      <c r="F7170">
        <v>0.31590000000000001</v>
      </c>
      <c r="G7170">
        <v>0.1895</v>
      </c>
      <c r="H7170">
        <v>0.31590000000000001</v>
      </c>
      <c r="I7170">
        <v>0.1895</v>
      </c>
      <c r="J7170">
        <v>0.31590000000000001</v>
      </c>
      <c r="K7170">
        <v>0.31590000000000001</v>
      </c>
      <c r="L7170">
        <v>0.1895</v>
      </c>
    </row>
    <row r="7171" spans="1:12" x14ac:dyDescent="0.45">
      <c r="A7171" t="s">
        <v>2015</v>
      </c>
      <c r="B7171">
        <v>2025</v>
      </c>
      <c r="C7171" t="s">
        <v>2006</v>
      </c>
      <c r="D7171">
        <v>4.2904999999999998</v>
      </c>
      <c r="E7171">
        <v>4.2904999999999998</v>
      </c>
      <c r="F7171">
        <v>4.2904999999999998</v>
      </c>
      <c r="G7171">
        <v>3.3917999999999999</v>
      </c>
      <c r="H7171">
        <v>4.2904999999999998</v>
      </c>
      <c r="I7171">
        <v>2.8273000000000001</v>
      </c>
      <c r="J7171">
        <v>4.2904999999999998</v>
      </c>
      <c r="K7171">
        <v>4.2904999999999998</v>
      </c>
      <c r="L7171">
        <v>2.8273000000000001</v>
      </c>
    </row>
    <row r="7172" spans="1:12" x14ac:dyDescent="0.45">
      <c r="A7172" t="s">
        <v>2015</v>
      </c>
      <c r="B7172">
        <v>2025</v>
      </c>
      <c r="C7172" t="s">
        <v>2008</v>
      </c>
      <c r="D7172">
        <v>10.635199999999999</v>
      </c>
      <c r="E7172">
        <v>8.5787999999999993</v>
      </c>
      <c r="F7172">
        <v>8.6151</v>
      </c>
      <c r="G7172">
        <v>8.2811000000000003</v>
      </c>
      <c r="H7172">
        <v>7.3486000000000002</v>
      </c>
      <c r="I7172">
        <v>6.8613999999999997</v>
      </c>
      <c r="J7172">
        <v>8.4489999999999998</v>
      </c>
      <c r="K7172">
        <v>6.0540000000000003</v>
      </c>
      <c r="L7172">
        <v>4.8437999999999999</v>
      </c>
    </row>
    <row r="7173" spans="1:12" x14ac:dyDescent="0.45">
      <c r="A7173" t="s">
        <v>2015</v>
      </c>
      <c r="B7173">
        <v>2025</v>
      </c>
      <c r="C7173" t="s">
        <v>2005</v>
      </c>
      <c r="D7173">
        <v>28.930800000000001</v>
      </c>
      <c r="E7173">
        <v>26.874400000000001</v>
      </c>
      <c r="F7173">
        <v>25.356400000000001</v>
      </c>
      <c r="G7173">
        <v>22.845800000000001</v>
      </c>
      <c r="H7173">
        <v>24.0899</v>
      </c>
      <c r="I7173">
        <v>19.867799999999999</v>
      </c>
      <c r="J7173">
        <v>25.8566</v>
      </c>
      <c r="K7173">
        <v>21.9467</v>
      </c>
      <c r="L7173">
        <v>17.157399999999999</v>
      </c>
    </row>
    <row r="7174" spans="1:12" x14ac:dyDescent="0.45">
      <c r="A7174" t="s">
        <v>2015</v>
      </c>
      <c r="B7174">
        <v>2025</v>
      </c>
      <c r="C7174" t="s">
        <v>2009</v>
      </c>
      <c r="D7174">
        <v>11.101000000000001</v>
      </c>
      <c r="E7174">
        <v>11.101000000000001</v>
      </c>
      <c r="F7174">
        <v>11.0616</v>
      </c>
      <c r="G7174">
        <v>9.1168999999999993</v>
      </c>
      <c r="H7174">
        <v>11.0616</v>
      </c>
      <c r="I7174">
        <v>9.0925999999999991</v>
      </c>
      <c r="J7174">
        <v>10.212999999999999</v>
      </c>
      <c r="K7174">
        <v>10.212999999999999</v>
      </c>
      <c r="L7174">
        <v>8.3999000000000006</v>
      </c>
    </row>
    <row r="7175" spans="1:12" x14ac:dyDescent="0.45">
      <c r="A7175" t="s">
        <v>2015</v>
      </c>
      <c r="B7175">
        <v>2025</v>
      </c>
      <c r="C7175" t="s">
        <v>2007</v>
      </c>
      <c r="D7175">
        <v>0.93630000000000002</v>
      </c>
      <c r="E7175">
        <v>0.93630000000000002</v>
      </c>
      <c r="F7175">
        <v>0.4496</v>
      </c>
      <c r="G7175">
        <v>0.87539999999999996</v>
      </c>
      <c r="H7175">
        <v>0.4496</v>
      </c>
      <c r="I7175">
        <v>0.4496</v>
      </c>
      <c r="J7175">
        <v>0.93630000000000002</v>
      </c>
      <c r="K7175">
        <v>0.4496</v>
      </c>
      <c r="L7175">
        <v>0.4496</v>
      </c>
    </row>
    <row r="7176" spans="1:12" x14ac:dyDescent="0.45">
      <c r="A7176" t="s">
        <v>2015</v>
      </c>
      <c r="B7176">
        <v>2025</v>
      </c>
      <c r="C7176" t="s">
        <v>2010</v>
      </c>
      <c r="D7176">
        <v>1.6518999999999999</v>
      </c>
      <c r="E7176">
        <v>1.6518999999999999</v>
      </c>
      <c r="F7176">
        <v>0.62380000000000002</v>
      </c>
      <c r="G7176">
        <v>0.99119999999999997</v>
      </c>
      <c r="H7176">
        <v>0.62380000000000002</v>
      </c>
      <c r="I7176">
        <v>0.44740000000000002</v>
      </c>
      <c r="J7176">
        <v>1.6518999999999999</v>
      </c>
      <c r="K7176">
        <v>0.62380000000000002</v>
      </c>
      <c r="L7176">
        <v>0.44740000000000002</v>
      </c>
    </row>
    <row r="7177" spans="1:12" x14ac:dyDescent="0.45">
      <c r="A7177" t="s">
        <v>2016</v>
      </c>
      <c r="B7177">
        <v>2025</v>
      </c>
      <c r="C7177" t="s">
        <v>2009</v>
      </c>
      <c r="D7177">
        <v>1.6475</v>
      </c>
      <c r="E7177">
        <v>1.6475</v>
      </c>
      <c r="F7177">
        <v>1.6426000000000001</v>
      </c>
      <c r="G7177">
        <v>1.3576999999999999</v>
      </c>
      <c r="H7177">
        <v>1.6426000000000001</v>
      </c>
      <c r="I7177">
        <v>1.3547</v>
      </c>
      <c r="J7177">
        <v>1.518</v>
      </c>
      <c r="K7177">
        <v>1.518</v>
      </c>
      <c r="L7177">
        <v>1.2526999999999999</v>
      </c>
    </row>
    <row r="7178" spans="1:12" x14ac:dyDescent="0.45">
      <c r="A7178" t="s">
        <v>2016</v>
      </c>
      <c r="B7178">
        <v>2025</v>
      </c>
      <c r="C7178" t="s">
        <v>2011</v>
      </c>
      <c r="D7178">
        <v>3.9399999999999998E-2</v>
      </c>
      <c r="E7178">
        <v>3.9399999999999998E-2</v>
      </c>
      <c r="F7178">
        <v>3.9399999999999998E-2</v>
      </c>
      <c r="G7178">
        <v>2.3599999999999999E-2</v>
      </c>
      <c r="H7178">
        <v>3.9399999999999998E-2</v>
      </c>
      <c r="I7178">
        <v>2.3599999999999999E-2</v>
      </c>
      <c r="J7178">
        <v>3.9399999999999998E-2</v>
      </c>
      <c r="K7178">
        <v>3.9399999999999998E-2</v>
      </c>
      <c r="L7178">
        <v>2.3599999999999999E-2</v>
      </c>
    </row>
    <row r="7179" spans="1:12" x14ac:dyDescent="0.45">
      <c r="A7179" t="s">
        <v>2016</v>
      </c>
      <c r="B7179">
        <v>2025</v>
      </c>
      <c r="C7179" t="s">
        <v>2008</v>
      </c>
      <c r="D7179">
        <v>1.3257000000000001</v>
      </c>
      <c r="E7179">
        <v>1.0693999999999999</v>
      </c>
      <c r="F7179">
        <v>1.0739000000000001</v>
      </c>
      <c r="G7179">
        <v>1.0323</v>
      </c>
      <c r="H7179">
        <v>0.91600000000000004</v>
      </c>
      <c r="I7179">
        <v>0.85529999999999995</v>
      </c>
      <c r="J7179">
        <v>1.0531999999999999</v>
      </c>
      <c r="K7179">
        <v>0.75470000000000004</v>
      </c>
      <c r="L7179">
        <v>0.6038</v>
      </c>
    </row>
    <row r="7180" spans="1:12" x14ac:dyDescent="0.45">
      <c r="A7180" t="s">
        <v>2016</v>
      </c>
      <c r="B7180">
        <v>2025</v>
      </c>
      <c r="C7180" t="s">
        <v>2010</v>
      </c>
      <c r="D7180">
        <v>0.2059</v>
      </c>
      <c r="E7180">
        <v>0.2059</v>
      </c>
      <c r="F7180">
        <v>7.7799999999999994E-2</v>
      </c>
      <c r="G7180">
        <v>0.1236</v>
      </c>
      <c r="H7180">
        <v>7.7799999999999994E-2</v>
      </c>
      <c r="I7180">
        <v>5.5800000000000002E-2</v>
      </c>
      <c r="J7180">
        <v>0.2059</v>
      </c>
      <c r="K7180">
        <v>7.7799999999999994E-2</v>
      </c>
      <c r="L7180">
        <v>5.5800000000000002E-2</v>
      </c>
    </row>
    <row r="7181" spans="1:12" x14ac:dyDescent="0.45">
      <c r="A7181" t="s">
        <v>2016</v>
      </c>
      <c r="B7181">
        <v>2025</v>
      </c>
      <c r="C7181" t="s">
        <v>2006</v>
      </c>
      <c r="D7181">
        <v>0.61619999999999997</v>
      </c>
      <c r="E7181">
        <v>0.61619999999999997</v>
      </c>
      <c r="F7181">
        <v>0.50590000000000002</v>
      </c>
      <c r="G7181">
        <v>0.4889</v>
      </c>
      <c r="H7181">
        <v>0.50590000000000002</v>
      </c>
      <c r="I7181">
        <v>0.39929999999999999</v>
      </c>
      <c r="J7181">
        <v>0.61619999999999997</v>
      </c>
      <c r="K7181">
        <v>0.50590000000000002</v>
      </c>
      <c r="L7181">
        <v>0.39929999999999999</v>
      </c>
    </row>
    <row r="7182" spans="1:12" x14ac:dyDescent="0.45">
      <c r="A7182" t="s">
        <v>2016</v>
      </c>
      <c r="B7182">
        <v>2025</v>
      </c>
      <c r="C7182" t="s">
        <v>2005</v>
      </c>
      <c r="D7182">
        <v>3.9514</v>
      </c>
      <c r="E7182">
        <v>3.6949999999999998</v>
      </c>
      <c r="F7182">
        <v>3.3956</v>
      </c>
      <c r="G7182">
        <v>3.1352000000000002</v>
      </c>
      <c r="H7182">
        <v>3.2376999999999998</v>
      </c>
      <c r="I7182">
        <v>2.7446999999999999</v>
      </c>
      <c r="J7182">
        <v>3.5493999999999999</v>
      </c>
      <c r="K7182">
        <v>2.9517000000000002</v>
      </c>
      <c r="L7182">
        <v>2.3912</v>
      </c>
    </row>
    <row r="7183" spans="1:12" x14ac:dyDescent="0.45">
      <c r="A7183" t="s">
        <v>2016</v>
      </c>
      <c r="B7183">
        <v>2025</v>
      </c>
      <c r="C7183" t="s">
        <v>2007</v>
      </c>
      <c r="D7183">
        <v>0.1167</v>
      </c>
      <c r="E7183">
        <v>0.1167</v>
      </c>
      <c r="F7183">
        <v>5.6000000000000001E-2</v>
      </c>
      <c r="G7183">
        <v>0.1091</v>
      </c>
      <c r="H7183">
        <v>5.6000000000000001E-2</v>
      </c>
      <c r="I7183">
        <v>5.6000000000000001E-2</v>
      </c>
      <c r="J7183">
        <v>0.1167</v>
      </c>
      <c r="K7183">
        <v>5.6000000000000001E-2</v>
      </c>
      <c r="L7183">
        <v>5.6000000000000001E-2</v>
      </c>
    </row>
    <row r="7184" spans="1:12" x14ac:dyDescent="0.45">
      <c r="A7184" t="s">
        <v>2017</v>
      </c>
      <c r="B7184">
        <v>2025</v>
      </c>
      <c r="C7184" t="s">
        <v>2009</v>
      </c>
      <c r="D7184">
        <v>0.91790000000000005</v>
      </c>
      <c r="E7184">
        <v>0.91790000000000005</v>
      </c>
      <c r="F7184">
        <v>0.91459999999999997</v>
      </c>
      <c r="G7184">
        <v>0.76249999999999996</v>
      </c>
      <c r="H7184">
        <v>0.91459999999999997</v>
      </c>
      <c r="I7184">
        <v>0.76049999999999995</v>
      </c>
      <c r="J7184">
        <v>0.84850000000000003</v>
      </c>
      <c r="K7184">
        <v>0.84850000000000003</v>
      </c>
      <c r="L7184">
        <v>0.70640000000000003</v>
      </c>
    </row>
    <row r="7185" spans="1:12" x14ac:dyDescent="0.45">
      <c r="A7185" t="s">
        <v>2017</v>
      </c>
      <c r="B7185">
        <v>2025</v>
      </c>
      <c r="C7185" t="s">
        <v>2011</v>
      </c>
      <c r="D7185">
        <v>2.63E-2</v>
      </c>
      <c r="E7185">
        <v>2.63E-2</v>
      </c>
      <c r="F7185">
        <v>2.63E-2</v>
      </c>
      <c r="G7185">
        <v>1.5800000000000002E-2</v>
      </c>
      <c r="H7185">
        <v>2.63E-2</v>
      </c>
      <c r="I7185">
        <v>1.5800000000000002E-2</v>
      </c>
      <c r="J7185">
        <v>2.63E-2</v>
      </c>
      <c r="K7185">
        <v>2.63E-2</v>
      </c>
      <c r="L7185">
        <v>1.5800000000000002E-2</v>
      </c>
    </row>
    <row r="7186" spans="1:12" x14ac:dyDescent="0.45">
      <c r="A7186" t="s">
        <v>2017</v>
      </c>
      <c r="B7186">
        <v>2025</v>
      </c>
      <c r="C7186" t="s">
        <v>2006</v>
      </c>
      <c r="D7186">
        <v>0.40379999999999999</v>
      </c>
      <c r="E7186">
        <v>0.40379999999999999</v>
      </c>
      <c r="F7186">
        <v>0.33239999999999997</v>
      </c>
      <c r="G7186">
        <v>0.32019999999999998</v>
      </c>
      <c r="H7186">
        <v>0.33239999999999997</v>
      </c>
      <c r="I7186">
        <v>0.26219999999999999</v>
      </c>
      <c r="J7186">
        <v>0.40379999999999999</v>
      </c>
      <c r="K7186">
        <v>0.33239999999999997</v>
      </c>
      <c r="L7186">
        <v>0.26219999999999999</v>
      </c>
    </row>
    <row r="7187" spans="1:12" x14ac:dyDescent="0.45">
      <c r="A7187" t="s">
        <v>2017</v>
      </c>
      <c r="B7187">
        <v>2025</v>
      </c>
      <c r="C7187" t="s">
        <v>2007</v>
      </c>
      <c r="D7187">
        <v>7.8E-2</v>
      </c>
      <c r="E7187">
        <v>7.8E-2</v>
      </c>
      <c r="F7187">
        <v>3.7499999999999999E-2</v>
      </c>
      <c r="G7187">
        <v>7.2900000000000006E-2</v>
      </c>
      <c r="H7187">
        <v>3.7499999999999999E-2</v>
      </c>
      <c r="I7187">
        <v>3.7499999999999999E-2</v>
      </c>
      <c r="J7187">
        <v>7.8E-2</v>
      </c>
      <c r="K7187">
        <v>3.7499999999999999E-2</v>
      </c>
      <c r="L7187">
        <v>3.7499999999999999E-2</v>
      </c>
    </row>
    <row r="7188" spans="1:12" x14ac:dyDescent="0.45">
      <c r="A7188" t="s">
        <v>2017</v>
      </c>
      <c r="B7188">
        <v>2025</v>
      </c>
      <c r="C7188" t="s">
        <v>2010</v>
      </c>
      <c r="D7188">
        <v>0.1376</v>
      </c>
      <c r="E7188">
        <v>0.1376</v>
      </c>
      <c r="F7188">
        <v>5.1999999999999998E-2</v>
      </c>
      <c r="G7188">
        <v>8.2600000000000007E-2</v>
      </c>
      <c r="H7188">
        <v>5.1999999999999998E-2</v>
      </c>
      <c r="I7188">
        <v>3.73E-2</v>
      </c>
      <c r="J7188">
        <v>0.1376</v>
      </c>
      <c r="K7188">
        <v>5.1999999999999998E-2</v>
      </c>
      <c r="L7188">
        <v>3.73E-2</v>
      </c>
    </row>
    <row r="7189" spans="1:12" x14ac:dyDescent="0.45">
      <c r="A7189" t="s">
        <v>2017</v>
      </c>
      <c r="B7189">
        <v>2025</v>
      </c>
      <c r="C7189" t="s">
        <v>2008</v>
      </c>
      <c r="D7189">
        <v>0.88600000000000001</v>
      </c>
      <c r="E7189">
        <v>0.7147</v>
      </c>
      <c r="F7189">
        <v>0.7177</v>
      </c>
      <c r="G7189">
        <v>0.68989999999999996</v>
      </c>
      <c r="H7189">
        <v>0.61219999999999997</v>
      </c>
      <c r="I7189">
        <v>0.5716</v>
      </c>
      <c r="J7189">
        <v>0.70389999999999997</v>
      </c>
      <c r="K7189">
        <v>0.50439999999999996</v>
      </c>
      <c r="L7189">
        <v>0.40350000000000003</v>
      </c>
    </row>
    <row r="7190" spans="1:12" x14ac:dyDescent="0.45">
      <c r="A7190" t="s">
        <v>2017</v>
      </c>
      <c r="B7190">
        <v>2025</v>
      </c>
      <c r="C7190" t="s">
        <v>2005</v>
      </c>
      <c r="D7190">
        <v>2.4496000000000002</v>
      </c>
      <c r="E7190">
        <v>2.2783000000000002</v>
      </c>
      <c r="F7190">
        <v>2.0804</v>
      </c>
      <c r="G7190">
        <v>1.9439</v>
      </c>
      <c r="H7190">
        <v>1.9749000000000001</v>
      </c>
      <c r="I7190">
        <v>1.6849000000000001</v>
      </c>
      <c r="J7190">
        <v>2.1981000000000002</v>
      </c>
      <c r="K7190">
        <v>1.8009999999999999</v>
      </c>
      <c r="L7190">
        <v>1.4625999999999999</v>
      </c>
    </row>
    <row r="7191" spans="1:12" x14ac:dyDescent="0.45">
      <c r="A7191" t="s">
        <v>2018</v>
      </c>
      <c r="B7191">
        <v>2025</v>
      </c>
      <c r="C7191" t="s">
        <v>2008</v>
      </c>
      <c r="D7191">
        <v>0.23780000000000001</v>
      </c>
      <c r="E7191">
        <v>0.1918</v>
      </c>
      <c r="F7191">
        <v>0.19259999999999999</v>
      </c>
      <c r="G7191">
        <v>0.1852</v>
      </c>
      <c r="H7191">
        <v>0.1643</v>
      </c>
      <c r="I7191">
        <v>0.15340000000000001</v>
      </c>
      <c r="J7191">
        <v>0.18890000000000001</v>
      </c>
      <c r="K7191">
        <v>0.13539999999999999</v>
      </c>
      <c r="L7191">
        <v>0.10829999999999999</v>
      </c>
    </row>
    <row r="7192" spans="1:12" x14ac:dyDescent="0.45">
      <c r="A7192" t="s">
        <v>2018</v>
      </c>
      <c r="B7192">
        <v>2025</v>
      </c>
      <c r="C7192" t="s">
        <v>2009</v>
      </c>
      <c r="D7192">
        <v>0.32240000000000002</v>
      </c>
      <c r="E7192">
        <v>0.32240000000000002</v>
      </c>
      <c r="F7192">
        <v>0.3216</v>
      </c>
      <c r="G7192">
        <v>0.26579999999999998</v>
      </c>
      <c r="H7192">
        <v>0.3216</v>
      </c>
      <c r="I7192">
        <v>0.26519999999999999</v>
      </c>
      <c r="J7192">
        <v>0.29720000000000002</v>
      </c>
      <c r="K7192">
        <v>0.29720000000000002</v>
      </c>
      <c r="L7192">
        <v>0.2452</v>
      </c>
    </row>
    <row r="7193" spans="1:12" x14ac:dyDescent="0.45">
      <c r="A7193" t="s">
        <v>2018</v>
      </c>
      <c r="B7193">
        <v>2025</v>
      </c>
      <c r="C7193" t="s">
        <v>2005</v>
      </c>
      <c r="D7193">
        <v>0.74199999999999999</v>
      </c>
      <c r="E7193">
        <v>0.69599999999999995</v>
      </c>
      <c r="F7193">
        <v>0.64049999999999996</v>
      </c>
      <c r="G7193">
        <v>0.5897</v>
      </c>
      <c r="H7193">
        <v>0.61209999999999998</v>
      </c>
      <c r="I7193">
        <v>0.51819999999999999</v>
      </c>
      <c r="J7193">
        <v>0.66779999999999995</v>
      </c>
      <c r="K7193">
        <v>0.55879999999999996</v>
      </c>
      <c r="L7193">
        <v>0.4531</v>
      </c>
    </row>
    <row r="7194" spans="1:12" x14ac:dyDescent="0.45">
      <c r="A7194" t="s">
        <v>2018</v>
      </c>
      <c r="B7194">
        <v>2025</v>
      </c>
      <c r="C7194" t="s">
        <v>2011</v>
      </c>
      <c r="D7194">
        <v>7.1000000000000004E-3</v>
      </c>
      <c r="E7194">
        <v>7.1000000000000004E-3</v>
      </c>
      <c r="F7194">
        <v>7.1000000000000004E-3</v>
      </c>
      <c r="G7194">
        <v>4.1999999999999997E-3</v>
      </c>
      <c r="H7194">
        <v>7.1000000000000004E-3</v>
      </c>
      <c r="I7194">
        <v>4.1999999999999997E-3</v>
      </c>
      <c r="J7194">
        <v>7.1000000000000004E-3</v>
      </c>
      <c r="K7194">
        <v>7.1000000000000004E-3</v>
      </c>
      <c r="L7194">
        <v>4.1999999999999997E-3</v>
      </c>
    </row>
    <row r="7195" spans="1:12" x14ac:dyDescent="0.45">
      <c r="A7195" t="s">
        <v>2018</v>
      </c>
      <c r="B7195">
        <v>2025</v>
      </c>
      <c r="C7195" t="s">
        <v>2006</v>
      </c>
      <c r="D7195">
        <v>0.1168</v>
      </c>
      <c r="E7195">
        <v>0.1168</v>
      </c>
      <c r="F7195">
        <v>9.5200000000000007E-2</v>
      </c>
      <c r="G7195">
        <v>9.2799999999999994E-2</v>
      </c>
      <c r="H7195">
        <v>9.5200000000000007E-2</v>
      </c>
      <c r="I7195">
        <v>7.5200000000000003E-2</v>
      </c>
      <c r="J7195">
        <v>0.1168</v>
      </c>
      <c r="K7195">
        <v>9.5200000000000007E-2</v>
      </c>
      <c r="L7195">
        <v>7.5200000000000003E-2</v>
      </c>
    </row>
    <row r="7196" spans="1:12" x14ac:dyDescent="0.45">
      <c r="A7196" t="s">
        <v>2018</v>
      </c>
      <c r="B7196">
        <v>2025</v>
      </c>
      <c r="C7196" t="s">
        <v>2010</v>
      </c>
      <c r="D7196">
        <v>3.6900000000000002E-2</v>
      </c>
      <c r="E7196">
        <v>3.6900000000000002E-2</v>
      </c>
      <c r="F7196">
        <v>1.3899999999999999E-2</v>
      </c>
      <c r="G7196">
        <v>2.2200000000000001E-2</v>
      </c>
      <c r="H7196">
        <v>1.3899999999999999E-2</v>
      </c>
      <c r="I7196">
        <v>0.01</v>
      </c>
      <c r="J7196">
        <v>3.6900000000000002E-2</v>
      </c>
      <c r="K7196">
        <v>1.3899999999999999E-2</v>
      </c>
      <c r="L7196">
        <v>0.01</v>
      </c>
    </row>
    <row r="7197" spans="1:12" x14ac:dyDescent="0.45">
      <c r="A7197" t="s">
        <v>2018</v>
      </c>
      <c r="B7197">
        <v>2025</v>
      </c>
      <c r="C7197" t="s">
        <v>2007</v>
      </c>
      <c r="D7197">
        <v>2.0899999999999998E-2</v>
      </c>
      <c r="E7197">
        <v>2.0899999999999998E-2</v>
      </c>
      <c r="F7197">
        <v>1.01E-2</v>
      </c>
      <c r="G7197">
        <v>1.9599999999999999E-2</v>
      </c>
      <c r="H7197">
        <v>1.01E-2</v>
      </c>
      <c r="I7197">
        <v>1.01E-2</v>
      </c>
      <c r="J7197">
        <v>2.0899999999999998E-2</v>
      </c>
      <c r="K7197">
        <v>1.01E-2</v>
      </c>
      <c r="L7197">
        <v>1.01E-2</v>
      </c>
    </row>
    <row r="7198" spans="1:12" x14ac:dyDescent="0.45">
      <c r="A7198" t="s">
        <v>2019</v>
      </c>
      <c r="B7198">
        <v>2025</v>
      </c>
      <c r="C7198" t="s">
        <v>2008</v>
      </c>
      <c r="D7198">
        <v>6.2201000000000004</v>
      </c>
      <c r="E7198">
        <v>5.0174000000000003</v>
      </c>
      <c r="F7198">
        <v>5.0387000000000004</v>
      </c>
      <c r="G7198">
        <v>4.8433000000000002</v>
      </c>
      <c r="H7198">
        <v>4.2979000000000003</v>
      </c>
      <c r="I7198">
        <v>4.0129999999999999</v>
      </c>
      <c r="J7198">
        <v>4.9414999999999996</v>
      </c>
      <c r="K7198">
        <v>3.5407999999999999</v>
      </c>
      <c r="L7198">
        <v>2.8329</v>
      </c>
    </row>
    <row r="7199" spans="1:12" x14ac:dyDescent="0.45">
      <c r="A7199" t="s">
        <v>2019</v>
      </c>
      <c r="B7199">
        <v>2025</v>
      </c>
      <c r="C7199" t="s">
        <v>2011</v>
      </c>
      <c r="D7199">
        <v>0.18479999999999999</v>
      </c>
      <c r="E7199">
        <v>0.18479999999999999</v>
      </c>
      <c r="F7199">
        <v>0.18479999999999999</v>
      </c>
      <c r="G7199">
        <v>0.1109</v>
      </c>
      <c r="H7199">
        <v>0.18479999999999999</v>
      </c>
      <c r="I7199">
        <v>0.1109</v>
      </c>
      <c r="J7199">
        <v>0.18479999999999999</v>
      </c>
      <c r="K7199">
        <v>0.18479999999999999</v>
      </c>
      <c r="L7199">
        <v>0.1109</v>
      </c>
    </row>
    <row r="7200" spans="1:12" x14ac:dyDescent="0.45">
      <c r="A7200" t="s">
        <v>2019</v>
      </c>
      <c r="B7200">
        <v>2025</v>
      </c>
      <c r="C7200" t="s">
        <v>2006</v>
      </c>
      <c r="D7200">
        <v>2.6884000000000001</v>
      </c>
      <c r="E7200">
        <v>2.6884000000000001</v>
      </c>
      <c r="F7200">
        <v>2.2299000000000002</v>
      </c>
      <c r="G7200">
        <v>2.1292</v>
      </c>
      <c r="H7200">
        <v>2.2299000000000002</v>
      </c>
      <c r="I7200">
        <v>1.7566999999999999</v>
      </c>
      <c r="J7200">
        <v>2.6884000000000001</v>
      </c>
      <c r="K7200">
        <v>2.2299000000000002</v>
      </c>
      <c r="L7200">
        <v>1.7566999999999999</v>
      </c>
    </row>
    <row r="7201" spans="1:12" x14ac:dyDescent="0.45">
      <c r="A7201" t="s">
        <v>2019</v>
      </c>
      <c r="B7201">
        <v>2025</v>
      </c>
      <c r="C7201" t="s">
        <v>2009</v>
      </c>
      <c r="D7201">
        <v>8.0536999999999992</v>
      </c>
      <c r="E7201">
        <v>8.0536999999999992</v>
      </c>
      <c r="F7201">
        <v>8.0305999999999997</v>
      </c>
      <c r="G7201">
        <v>6.633</v>
      </c>
      <c r="H7201">
        <v>8.0305999999999997</v>
      </c>
      <c r="I7201">
        <v>6.6188000000000002</v>
      </c>
      <c r="J7201">
        <v>7.4198000000000004</v>
      </c>
      <c r="K7201">
        <v>7.4198000000000004</v>
      </c>
      <c r="L7201">
        <v>6.1184000000000003</v>
      </c>
    </row>
    <row r="7202" spans="1:12" x14ac:dyDescent="0.45">
      <c r="A7202" t="s">
        <v>2019</v>
      </c>
      <c r="B7202">
        <v>2025</v>
      </c>
      <c r="C7202" t="s">
        <v>2010</v>
      </c>
      <c r="D7202">
        <v>0.96619999999999995</v>
      </c>
      <c r="E7202">
        <v>0.96619999999999995</v>
      </c>
      <c r="F7202">
        <v>0.36480000000000001</v>
      </c>
      <c r="G7202">
        <v>0.57969999999999999</v>
      </c>
      <c r="H7202">
        <v>0.36480000000000001</v>
      </c>
      <c r="I7202">
        <v>0.26169999999999999</v>
      </c>
      <c r="J7202">
        <v>0.96619999999999995</v>
      </c>
      <c r="K7202">
        <v>0.36480000000000001</v>
      </c>
      <c r="L7202">
        <v>0.26169999999999999</v>
      </c>
    </row>
    <row r="7203" spans="1:12" x14ac:dyDescent="0.45">
      <c r="A7203" t="s">
        <v>2019</v>
      </c>
      <c r="B7203">
        <v>2025</v>
      </c>
      <c r="C7203" t="s">
        <v>2005</v>
      </c>
      <c r="D7203">
        <v>18.660699999999999</v>
      </c>
      <c r="E7203">
        <v>17.457999999999998</v>
      </c>
      <c r="F7203">
        <v>16.111799999999999</v>
      </c>
      <c r="G7203">
        <v>14.808</v>
      </c>
      <c r="H7203">
        <v>15.371</v>
      </c>
      <c r="I7203">
        <v>13.023899999999999</v>
      </c>
      <c r="J7203">
        <v>16.748200000000001</v>
      </c>
      <c r="K7203">
        <v>14.003</v>
      </c>
      <c r="L7203">
        <v>11.3436</v>
      </c>
    </row>
    <row r="7204" spans="1:12" x14ac:dyDescent="0.45">
      <c r="A7204" t="s">
        <v>2019</v>
      </c>
      <c r="B7204">
        <v>2025</v>
      </c>
      <c r="C7204" t="s">
        <v>2007</v>
      </c>
      <c r="D7204">
        <v>0.54759999999999998</v>
      </c>
      <c r="E7204">
        <v>0.54759999999999998</v>
      </c>
      <c r="F7204">
        <v>0.26290000000000002</v>
      </c>
      <c r="G7204">
        <v>0.51200000000000001</v>
      </c>
      <c r="H7204">
        <v>0.26290000000000002</v>
      </c>
      <c r="I7204">
        <v>0.26290000000000002</v>
      </c>
      <c r="J7204">
        <v>0.54759999999999998</v>
      </c>
      <c r="K7204">
        <v>0.26290000000000002</v>
      </c>
      <c r="L7204">
        <v>0.26290000000000002</v>
      </c>
    </row>
    <row r="7205" spans="1:12" x14ac:dyDescent="0.45">
      <c r="A7205" t="s">
        <v>2020</v>
      </c>
      <c r="B7205">
        <v>2025</v>
      </c>
      <c r="C7205" t="s">
        <v>2007</v>
      </c>
      <c r="D7205">
        <v>0.2417</v>
      </c>
      <c r="E7205">
        <v>0.2417</v>
      </c>
      <c r="F7205">
        <v>0.11609999999999999</v>
      </c>
      <c r="G7205">
        <v>0.22600000000000001</v>
      </c>
      <c r="H7205">
        <v>0.11609999999999999</v>
      </c>
      <c r="I7205">
        <v>0.11609999999999999</v>
      </c>
      <c r="J7205">
        <v>0.2417</v>
      </c>
      <c r="K7205">
        <v>0.11609999999999999</v>
      </c>
      <c r="L7205">
        <v>0.11609999999999999</v>
      </c>
    </row>
    <row r="7206" spans="1:12" x14ac:dyDescent="0.45">
      <c r="A7206" t="s">
        <v>2020</v>
      </c>
      <c r="B7206">
        <v>2025</v>
      </c>
      <c r="C7206" t="s">
        <v>2005</v>
      </c>
      <c r="D7206">
        <v>8.3254999999999999</v>
      </c>
      <c r="E7206">
        <v>7.7946</v>
      </c>
      <c r="F7206">
        <v>7.1474000000000002</v>
      </c>
      <c r="G7206">
        <v>6.6059999999999999</v>
      </c>
      <c r="H7206">
        <v>6.8204000000000002</v>
      </c>
      <c r="I7206">
        <v>5.7754000000000003</v>
      </c>
      <c r="J7206">
        <v>7.4880000000000004</v>
      </c>
      <c r="K7206">
        <v>6.2233000000000001</v>
      </c>
      <c r="L7206">
        <v>5.0392999999999999</v>
      </c>
    </row>
    <row r="7207" spans="1:12" x14ac:dyDescent="0.45">
      <c r="A7207" t="s">
        <v>2020</v>
      </c>
      <c r="B7207">
        <v>2025</v>
      </c>
      <c r="C7207" t="s">
        <v>2009</v>
      </c>
      <c r="D7207">
        <v>3.4611999999999998</v>
      </c>
      <c r="E7207">
        <v>3.4611999999999998</v>
      </c>
      <c r="F7207">
        <v>3.4510000000000001</v>
      </c>
      <c r="G7207">
        <v>2.8492999999999999</v>
      </c>
      <c r="H7207">
        <v>3.4510000000000001</v>
      </c>
      <c r="I7207">
        <v>2.8431000000000002</v>
      </c>
      <c r="J7207">
        <v>3.1882000000000001</v>
      </c>
      <c r="K7207">
        <v>3.1882000000000001</v>
      </c>
      <c r="L7207">
        <v>2.6278000000000001</v>
      </c>
    </row>
    <row r="7208" spans="1:12" x14ac:dyDescent="0.45">
      <c r="A7208" t="s">
        <v>2020</v>
      </c>
      <c r="B7208">
        <v>2025</v>
      </c>
      <c r="C7208" t="s">
        <v>2011</v>
      </c>
      <c r="D7208">
        <v>8.1600000000000006E-2</v>
      </c>
      <c r="E7208">
        <v>8.1600000000000006E-2</v>
      </c>
      <c r="F7208">
        <v>8.1600000000000006E-2</v>
      </c>
      <c r="G7208">
        <v>4.8899999999999999E-2</v>
      </c>
      <c r="H7208">
        <v>8.1600000000000006E-2</v>
      </c>
      <c r="I7208">
        <v>4.8899999999999999E-2</v>
      </c>
      <c r="J7208">
        <v>8.1600000000000006E-2</v>
      </c>
      <c r="K7208">
        <v>8.1600000000000006E-2</v>
      </c>
      <c r="L7208">
        <v>4.8899999999999999E-2</v>
      </c>
    </row>
    <row r="7209" spans="1:12" x14ac:dyDescent="0.45">
      <c r="A7209" t="s">
        <v>2020</v>
      </c>
      <c r="B7209">
        <v>2025</v>
      </c>
      <c r="C7209" t="s">
        <v>2008</v>
      </c>
      <c r="D7209">
        <v>2.7458</v>
      </c>
      <c r="E7209">
        <v>2.2149000000000001</v>
      </c>
      <c r="F7209">
        <v>2.2242000000000002</v>
      </c>
      <c r="G7209">
        <v>2.1379999999999999</v>
      </c>
      <c r="H7209">
        <v>1.8972</v>
      </c>
      <c r="I7209">
        <v>1.7715000000000001</v>
      </c>
      <c r="J7209">
        <v>2.1812999999999998</v>
      </c>
      <c r="K7209">
        <v>1.5629999999999999</v>
      </c>
      <c r="L7209">
        <v>1.2505999999999999</v>
      </c>
    </row>
    <row r="7210" spans="1:12" x14ac:dyDescent="0.45">
      <c r="A7210" t="s">
        <v>2020</v>
      </c>
      <c r="B7210">
        <v>2025</v>
      </c>
      <c r="C7210" t="s">
        <v>2006</v>
      </c>
      <c r="D7210">
        <v>1.3688</v>
      </c>
      <c r="E7210">
        <v>1.3688</v>
      </c>
      <c r="F7210">
        <v>1.1134999999999999</v>
      </c>
      <c r="G7210">
        <v>1.0878000000000001</v>
      </c>
      <c r="H7210">
        <v>1.1134999999999999</v>
      </c>
      <c r="I7210">
        <v>0.88029999999999997</v>
      </c>
      <c r="J7210">
        <v>1.3688</v>
      </c>
      <c r="K7210">
        <v>1.1134999999999999</v>
      </c>
      <c r="L7210">
        <v>0.88029999999999997</v>
      </c>
    </row>
    <row r="7211" spans="1:12" x14ac:dyDescent="0.45">
      <c r="A7211" t="s">
        <v>2020</v>
      </c>
      <c r="B7211">
        <v>2025</v>
      </c>
      <c r="C7211" t="s">
        <v>2010</v>
      </c>
      <c r="D7211">
        <v>0.42649999999999999</v>
      </c>
      <c r="E7211">
        <v>0.42649999999999999</v>
      </c>
      <c r="F7211">
        <v>0.161</v>
      </c>
      <c r="G7211">
        <v>0.25590000000000002</v>
      </c>
      <c r="H7211">
        <v>0.161</v>
      </c>
      <c r="I7211">
        <v>0.11550000000000001</v>
      </c>
      <c r="J7211">
        <v>0.42649999999999999</v>
      </c>
      <c r="K7211">
        <v>0.161</v>
      </c>
      <c r="L7211">
        <v>0.11550000000000001</v>
      </c>
    </row>
    <row r="7212" spans="1:12" x14ac:dyDescent="0.45">
      <c r="A7212" t="s">
        <v>2021</v>
      </c>
      <c r="B7212">
        <v>2025</v>
      </c>
      <c r="C7212" t="s">
        <v>2009</v>
      </c>
      <c r="D7212">
        <v>0.38750000000000001</v>
      </c>
      <c r="E7212">
        <v>0.38750000000000001</v>
      </c>
      <c r="F7212">
        <v>0.38619999999999999</v>
      </c>
      <c r="G7212">
        <v>0.31869999999999998</v>
      </c>
      <c r="H7212">
        <v>0.38619999999999999</v>
      </c>
      <c r="I7212">
        <v>0.31790000000000002</v>
      </c>
      <c r="J7212">
        <v>0.35670000000000002</v>
      </c>
      <c r="K7212">
        <v>0.35670000000000002</v>
      </c>
      <c r="L7212">
        <v>0.29380000000000001</v>
      </c>
    </row>
    <row r="7213" spans="1:12" x14ac:dyDescent="0.45">
      <c r="A7213" t="s">
        <v>2021</v>
      </c>
      <c r="B7213">
        <v>2025</v>
      </c>
      <c r="C7213" t="s">
        <v>2005</v>
      </c>
      <c r="D7213">
        <v>0.97170000000000001</v>
      </c>
      <c r="E7213">
        <v>0.90500000000000003</v>
      </c>
      <c r="F7213">
        <v>0.83160000000000001</v>
      </c>
      <c r="G7213">
        <v>0.76880000000000004</v>
      </c>
      <c r="H7213">
        <v>0.79049999999999998</v>
      </c>
      <c r="I7213">
        <v>0.67090000000000005</v>
      </c>
      <c r="J7213">
        <v>0.87</v>
      </c>
      <c r="K7213">
        <v>0.71889999999999998</v>
      </c>
      <c r="L7213">
        <v>0.58120000000000005</v>
      </c>
    </row>
    <row r="7214" spans="1:12" x14ac:dyDescent="0.45">
      <c r="A7214" t="s">
        <v>2021</v>
      </c>
      <c r="B7214">
        <v>2025</v>
      </c>
      <c r="C7214" t="s">
        <v>2007</v>
      </c>
      <c r="D7214">
        <v>3.04E-2</v>
      </c>
      <c r="E7214">
        <v>3.04E-2</v>
      </c>
      <c r="F7214">
        <v>1.46E-2</v>
      </c>
      <c r="G7214">
        <v>2.8400000000000002E-2</v>
      </c>
      <c r="H7214">
        <v>1.46E-2</v>
      </c>
      <c r="I7214">
        <v>1.46E-2</v>
      </c>
      <c r="J7214">
        <v>3.04E-2</v>
      </c>
      <c r="K7214">
        <v>1.46E-2</v>
      </c>
      <c r="L7214">
        <v>1.46E-2</v>
      </c>
    </row>
    <row r="7215" spans="1:12" x14ac:dyDescent="0.45">
      <c r="A7215" t="s">
        <v>2021</v>
      </c>
      <c r="B7215">
        <v>2025</v>
      </c>
      <c r="C7215" t="s">
        <v>2010</v>
      </c>
      <c r="D7215">
        <v>5.3600000000000002E-2</v>
      </c>
      <c r="E7215">
        <v>5.3600000000000002E-2</v>
      </c>
      <c r="F7215">
        <v>2.0299999999999999E-2</v>
      </c>
      <c r="G7215">
        <v>3.2199999999999999E-2</v>
      </c>
      <c r="H7215">
        <v>2.0299999999999999E-2</v>
      </c>
      <c r="I7215">
        <v>1.4500000000000001E-2</v>
      </c>
      <c r="J7215">
        <v>5.3600000000000002E-2</v>
      </c>
      <c r="K7215">
        <v>2.0299999999999999E-2</v>
      </c>
      <c r="L7215">
        <v>1.4500000000000001E-2</v>
      </c>
    </row>
    <row r="7216" spans="1:12" x14ac:dyDescent="0.45">
      <c r="A7216" t="s">
        <v>2021</v>
      </c>
      <c r="B7216">
        <v>2025</v>
      </c>
      <c r="C7216" t="s">
        <v>2008</v>
      </c>
      <c r="D7216">
        <v>0.34539999999999998</v>
      </c>
      <c r="E7216">
        <v>0.27860000000000001</v>
      </c>
      <c r="F7216">
        <v>0.27979999999999999</v>
      </c>
      <c r="G7216">
        <v>0.26889999999999997</v>
      </c>
      <c r="H7216">
        <v>0.23860000000000001</v>
      </c>
      <c r="I7216">
        <v>0.2228</v>
      </c>
      <c r="J7216">
        <v>0.27439999999999998</v>
      </c>
      <c r="K7216">
        <v>0.1966</v>
      </c>
      <c r="L7216">
        <v>0.1573</v>
      </c>
    </row>
    <row r="7217" spans="1:12" x14ac:dyDescent="0.45">
      <c r="A7217" t="s">
        <v>2021</v>
      </c>
      <c r="B7217">
        <v>2025</v>
      </c>
      <c r="C7217" t="s">
        <v>2006</v>
      </c>
      <c r="D7217">
        <v>0.14460000000000001</v>
      </c>
      <c r="E7217">
        <v>0.14460000000000001</v>
      </c>
      <c r="F7217">
        <v>0.1205</v>
      </c>
      <c r="G7217">
        <v>0.1144</v>
      </c>
      <c r="H7217">
        <v>0.1205</v>
      </c>
      <c r="I7217">
        <v>9.4799999999999995E-2</v>
      </c>
      <c r="J7217">
        <v>0.14460000000000001</v>
      </c>
      <c r="K7217">
        <v>0.1205</v>
      </c>
      <c r="L7217">
        <v>9.4799999999999995E-2</v>
      </c>
    </row>
    <row r="7218" spans="1:12" x14ac:dyDescent="0.45">
      <c r="A7218" t="s">
        <v>2021</v>
      </c>
      <c r="B7218">
        <v>2025</v>
      </c>
      <c r="C7218" t="s">
        <v>2011</v>
      </c>
      <c r="D7218">
        <v>1.03E-2</v>
      </c>
      <c r="E7218">
        <v>1.03E-2</v>
      </c>
      <c r="F7218">
        <v>1.03E-2</v>
      </c>
      <c r="G7218">
        <v>6.1999999999999998E-3</v>
      </c>
      <c r="H7218">
        <v>1.03E-2</v>
      </c>
      <c r="I7218">
        <v>6.1999999999999998E-3</v>
      </c>
      <c r="J7218">
        <v>1.03E-2</v>
      </c>
      <c r="K7218">
        <v>1.03E-2</v>
      </c>
      <c r="L7218">
        <v>6.1999999999999998E-3</v>
      </c>
    </row>
    <row r="7219" spans="1:12" x14ac:dyDescent="0.45">
      <c r="A7219" t="s">
        <v>2022</v>
      </c>
      <c r="B7219">
        <v>2025</v>
      </c>
      <c r="C7219" t="s">
        <v>2008</v>
      </c>
      <c r="D7219">
        <v>0.44469999999999998</v>
      </c>
      <c r="E7219">
        <v>0.35870000000000002</v>
      </c>
      <c r="F7219">
        <v>0.36020000000000002</v>
      </c>
      <c r="G7219">
        <v>0.3463</v>
      </c>
      <c r="H7219">
        <v>0.30730000000000002</v>
      </c>
      <c r="I7219">
        <v>0.28689999999999999</v>
      </c>
      <c r="J7219">
        <v>0.3533</v>
      </c>
      <c r="K7219">
        <v>0.25309999999999999</v>
      </c>
      <c r="L7219">
        <v>0.20250000000000001</v>
      </c>
    </row>
    <row r="7220" spans="1:12" x14ac:dyDescent="0.45">
      <c r="A7220" t="s">
        <v>2022</v>
      </c>
      <c r="B7220">
        <v>2025</v>
      </c>
      <c r="C7220" t="s">
        <v>2007</v>
      </c>
      <c r="D7220">
        <v>3.9199999999999999E-2</v>
      </c>
      <c r="E7220">
        <v>3.9199999999999999E-2</v>
      </c>
      <c r="F7220">
        <v>1.8800000000000001E-2</v>
      </c>
      <c r="G7220">
        <v>3.6600000000000001E-2</v>
      </c>
      <c r="H7220">
        <v>1.8800000000000001E-2</v>
      </c>
      <c r="I7220">
        <v>1.8800000000000001E-2</v>
      </c>
      <c r="J7220">
        <v>3.9199999999999999E-2</v>
      </c>
      <c r="K7220">
        <v>1.8800000000000001E-2</v>
      </c>
      <c r="L7220">
        <v>1.8800000000000001E-2</v>
      </c>
    </row>
    <row r="7221" spans="1:12" x14ac:dyDescent="0.45">
      <c r="A7221" t="s">
        <v>2022</v>
      </c>
      <c r="B7221">
        <v>2025</v>
      </c>
      <c r="C7221" t="s">
        <v>2006</v>
      </c>
      <c r="D7221">
        <v>0.20419999999999999</v>
      </c>
      <c r="E7221">
        <v>0.20419999999999999</v>
      </c>
      <c r="F7221">
        <v>0.16789999999999999</v>
      </c>
      <c r="G7221">
        <v>0.16200000000000001</v>
      </c>
      <c r="H7221">
        <v>0.16789999999999999</v>
      </c>
      <c r="I7221">
        <v>0.13250000000000001</v>
      </c>
      <c r="J7221">
        <v>0.20419999999999999</v>
      </c>
      <c r="K7221">
        <v>0.16789999999999999</v>
      </c>
      <c r="L7221">
        <v>0.13250000000000001</v>
      </c>
    </row>
    <row r="7222" spans="1:12" x14ac:dyDescent="0.45">
      <c r="A7222" t="s">
        <v>2022</v>
      </c>
      <c r="B7222">
        <v>2025</v>
      </c>
      <c r="C7222" t="s">
        <v>2011</v>
      </c>
      <c r="D7222">
        <v>1.32E-2</v>
      </c>
      <c r="E7222">
        <v>1.32E-2</v>
      </c>
      <c r="F7222">
        <v>1.32E-2</v>
      </c>
      <c r="G7222">
        <v>7.9000000000000008E-3</v>
      </c>
      <c r="H7222">
        <v>1.32E-2</v>
      </c>
      <c r="I7222">
        <v>7.9000000000000008E-3</v>
      </c>
      <c r="J7222">
        <v>1.32E-2</v>
      </c>
      <c r="K7222">
        <v>1.32E-2</v>
      </c>
      <c r="L7222">
        <v>7.9000000000000008E-3</v>
      </c>
    </row>
    <row r="7223" spans="1:12" x14ac:dyDescent="0.45">
      <c r="A7223" t="s">
        <v>2022</v>
      </c>
      <c r="B7223">
        <v>2025</v>
      </c>
      <c r="C7223" t="s">
        <v>2005</v>
      </c>
      <c r="D7223">
        <v>1.2999000000000001</v>
      </c>
      <c r="E7223">
        <v>1.2139</v>
      </c>
      <c r="F7223">
        <v>1.1142000000000001</v>
      </c>
      <c r="G7223">
        <v>1.0303</v>
      </c>
      <c r="H7223">
        <v>1.0611999999999999</v>
      </c>
      <c r="I7223">
        <v>0.89990000000000003</v>
      </c>
      <c r="J7223">
        <v>1.1667000000000001</v>
      </c>
      <c r="K7223">
        <v>0.96689999999999998</v>
      </c>
      <c r="L7223">
        <v>0.78269999999999995</v>
      </c>
    </row>
    <row r="7224" spans="1:12" x14ac:dyDescent="0.45">
      <c r="A7224" t="s">
        <v>2022</v>
      </c>
      <c r="B7224">
        <v>2025</v>
      </c>
      <c r="C7224" t="s">
        <v>2009</v>
      </c>
      <c r="D7224">
        <v>0.52959999999999996</v>
      </c>
      <c r="E7224">
        <v>0.52959999999999996</v>
      </c>
      <c r="F7224">
        <v>0.52790000000000004</v>
      </c>
      <c r="G7224">
        <v>0.43609999999999999</v>
      </c>
      <c r="H7224">
        <v>0.52790000000000004</v>
      </c>
      <c r="I7224">
        <v>0.43509999999999999</v>
      </c>
      <c r="J7224">
        <v>0.48780000000000001</v>
      </c>
      <c r="K7224">
        <v>0.48780000000000001</v>
      </c>
      <c r="L7224">
        <v>0.4022</v>
      </c>
    </row>
    <row r="7225" spans="1:12" x14ac:dyDescent="0.45">
      <c r="A7225" t="s">
        <v>2022</v>
      </c>
      <c r="B7225">
        <v>2025</v>
      </c>
      <c r="C7225" t="s">
        <v>2010</v>
      </c>
      <c r="D7225">
        <v>6.9099999999999995E-2</v>
      </c>
      <c r="E7225">
        <v>6.9099999999999995E-2</v>
      </c>
      <c r="F7225">
        <v>2.6100000000000002E-2</v>
      </c>
      <c r="G7225">
        <v>4.1399999999999999E-2</v>
      </c>
      <c r="H7225">
        <v>2.6100000000000002E-2</v>
      </c>
      <c r="I7225">
        <v>1.8700000000000001E-2</v>
      </c>
      <c r="J7225">
        <v>6.9099999999999995E-2</v>
      </c>
      <c r="K7225">
        <v>2.6100000000000002E-2</v>
      </c>
      <c r="L7225">
        <v>1.8700000000000001E-2</v>
      </c>
    </row>
    <row r="7226" spans="1:12" x14ac:dyDescent="0.45">
      <c r="A7226" t="s">
        <v>2023</v>
      </c>
      <c r="B7226">
        <v>2025</v>
      </c>
      <c r="C7226" t="s">
        <v>2008</v>
      </c>
      <c r="D7226">
        <v>3.2023000000000001</v>
      </c>
      <c r="E7226">
        <v>2.5831</v>
      </c>
      <c r="F7226">
        <v>2.5939999999999999</v>
      </c>
      <c r="G7226">
        <v>2.4935</v>
      </c>
      <c r="H7226">
        <v>2.2126999999999999</v>
      </c>
      <c r="I7226">
        <v>2.0659999999999998</v>
      </c>
      <c r="J7226">
        <v>2.544</v>
      </c>
      <c r="K7226">
        <v>1.8229</v>
      </c>
      <c r="L7226">
        <v>1.4584999999999999</v>
      </c>
    </row>
    <row r="7227" spans="1:12" x14ac:dyDescent="0.45">
      <c r="A7227" t="s">
        <v>2023</v>
      </c>
      <c r="B7227">
        <v>2025</v>
      </c>
      <c r="C7227" t="s">
        <v>2007</v>
      </c>
      <c r="D7227">
        <v>0.28189999999999998</v>
      </c>
      <c r="E7227">
        <v>0.28189999999999998</v>
      </c>
      <c r="F7227">
        <v>0.13539999999999999</v>
      </c>
      <c r="G7227">
        <v>0.2636</v>
      </c>
      <c r="H7227">
        <v>0.13539999999999999</v>
      </c>
      <c r="I7227">
        <v>0.13539999999999999</v>
      </c>
      <c r="J7227">
        <v>0.28189999999999998</v>
      </c>
      <c r="K7227">
        <v>0.13539999999999999</v>
      </c>
      <c r="L7227">
        <v>0.13539999999999999</v>
      </c>
    </row>
    <row r="7228" spans="1:12" x14ac:dyDescent="0.45">
      <c r="A7228" t="s">
        <v>2023</v>
      </c>
      <c r="B7228">
        <v>2025</v>
      </c>
      <c r="C7228" t="s">
        <v>2005</v>
      </c>
      <c r="D7228">
        <v>9.4602000000000004</v>
      </c>
      <c r="E7228">
        <v>8.8409999999999993</v>
      </c>
      <c r="F7228">
        <v>8.1361000000000008</v>
      </c>
      <c r="G7228">
        <v>7.4920999999999998</v>
      </c>
      <c r="H7228">
        <v>7.7548000000000004</v>
      </c>
      <c r="I7228">
        <v>6.5640999999999998</v>
      </c>
      <c r="J7228">
        <v>8.4847000000000001</v>
      </c>
      <c r="K7228">
        <v>7.0595999999999997</v>
      </c>
      <c r="L7228">
        <v>5.7068000000000003</v>
      </c>
    </row>
    <row r="7229" spans="1:12" x14ac:dyDescent="0.45">
      <c r="A7229" t="s">
        <v>2023</v>
      </c>
      <c r="B7229">
        <v>2025</v>
      </c>
      <c r="C7229" t="s">
        <v>2010</v>
      </c>
      <c r="D7229">
        <v>0.49740000000000001</v>
      </c>
      <c r="E7229">
        <v>0.49740000000000001</v>
      </c>
      <c r="F7229">
        <v>0.18779999999999999</v>
      </c>
      <c r="G7229">
        <v>0.2984</v>
      </c>
      <c r="H7229">
        <v>0.18779999999999999</v>
      </c>
      <c r="I7229">
        <v>0.13469999999999999</v>
      </c>
      <c r="J7229">
        <v>0.49740000000000001</v>
      </c>
      <c r="K7229">
        <v>0.18779999999999999</v>
      </c>
      <c r="L7229">
        <v>0.13469999999999999</v>
      </c>
    </row>
    <row r="7230" spans="1:12" x14ac:dyDescent="0.45">
      <c r="A7230" t="s">
        <v>2023</v>
      </c>
      <c r="B7230">
        <v>2025</v>
      </c>
      <c r="C7230" t="s">
        <v>2006</v>
      </c>
      <c r="D7230">
        <v>1.4246000000000001</v>
      </c>
      <c r="E7230">
        <v>1.4246000000000001</v>
      </c>
      <c r="F7230">
        <v>1.1768000000000001</v>
      </c>
      <c r="G7230">
        <v>1.1291</v>
      </c>
      <c r="H7230">
        <v>1.1768000000000001</v>
      </c>
      <c r="I7230">
        <v>0.92779999999999996</v>
      </c>
      <c r="J7230">
        <v>1.4246000000000001</v>
      </c>
      <c r="K7230">
        <v>1.1768000000000001</v>
      </c>
      <c r="L7230">
        <v>0.92779999999999996</v>
      </c>
    </row>
    <row r="7231" spans="1:12" x14ac:dyDescent="0.45">
      <c r="A7231" t="s">
        <v>2023</v>
      </c>
      <c r="B7231">
        <v>2025</v>
      </c>
      <c r="C7231" t="s">
        <v>2011</v>
      </c>
      <c r="D7231">
        <v>9.5100000000000004E-2</v>
      </c>
      <c r="E7231">
        <v>9.5100000000000004E-2</v>
      </c>
      <c r="F7231">
        <v>9.5100000000000004E-2</v>
      </c>
      <c r="G7231">
        <v>5.7099999999999998E-2</v>
      </c>
      <c r="H7231">
        <v>9.5100000000000004E-2</v>
      </c>
      <c r="I7231">
        <v>5.7099999999999998E-2</v>
      </c>
      <c r="J7231">
        <v>9.5100000000000004E-2</v>
      </c>
      <c r="K7231">
        <v>9.5100000000000004E-2</v>
      </c>
      <c r="L7231">
        <v>5.7099999999999998E-2</v>
      </c>
    </row>
    <row r="7232" spans="1:12" x14ac:dyDescent="0.45">
      <c r="A7232" t="s">
        <v>2023</v>
      </c>
      <c r="B7232">
        <v>2025</v>
      </c>
      <c r="C7232" t="s">
        <v>2009</v>
      </c>
      <c r="D7232">
        <v>3.9588000000000001</v>
      </c>
      <c r="E7232">
        <v>3.9588000000000001</v>
      </c>
      <c r="F7232">
        <v>3.9470000000000001</v>
      </c>
      <c r="G7232">
        <v>3.2504</v>
      </c>
      <c r="H7232">
        <v>3.9470000000000001</v>
      </c>
      <c r="I7232">
        <v>3.2431000000000001</v>
      </c>
      <c r="J7232">
        <v>3.6415999999999999</v>
      </c>
      <c r="K7232">
        <v>3.6415999999999999</v>
      </c>
      <c r="L7232">
        <v>2.9933999999999998</v>
      </c>
    </row>
    <row r="7233" spans="1:12" x14ac:dyDescent="0.45">
      <c r="A7233" t="s">
        <v>2024</v>
      </c>
      <c r="B7233">
        <v>2025</v>
      </c>
      <c r="C7233" t="s">
        <v>2007</v>
      </c>
      <c r="D7233">
        <v>0.14199999999999999</v>
      </c>
      <c r="E7233">
        <v>0.14199999999999999</v>
      </c>
      <c r="F7233">
        <v>6.8199999999999997E-2</v>
      </c>
      <c r="G7233">
        <v>0.1328</v>
      </c>
      <c r="H7233">
        <v>6.8199999999999997E-2</v>
      </c>
      <c r="I7233">
        <v>6.8199999999999997E-2</v>
      </c>
      <c r="J7233">
        <v>0.14199999999999999</v>
      </c>
      <c r="K7233">
        <v>6.8199999999999997E-2</v>
      </c>
      <c r="L7233">
        <v>6.8199999999999997E-2</v>
      </c>
    </row>
    <row r="7234" spans="1:12" x14ac:dyDescent="0.45">
      <c r="A7234" t="s">
        <v>2024</v>
      </c>
      <c r="B7234">
        <v>2025</v>
      </c>
      <c r="C7234" t="s">
        <v>2005</v>
      </c>
      <c r="D7234">
        <v>5.0548000000000002</v>
      </c>
      <c r="E7234">
        <v>4.7427999999999999</v>
      </c>
      <c r="F7234">
        <v>4.3311000000000002</v>
      </c>
      <c r="G7234">
        <v>4.0110999999999999</v>
      </c>
      <c r="H7234">
        <v>4.1390000000000002</v>
      </c>
      <c r="I7234">
        <v>3.4975999999999998</v>
      </c>
      <c r="J7234">
        <v>4.5563000000000002</v>
      </c>
      <c r="K7234">
        <v>3.7818000000000001</v>
      </c>
      <c r="L7234">
        <v>3.0598999999999998</v>
      </c>
    </row>
    <row r="7235" spans="1:12" x14ac:dyDescent="0.45">
      <c r="A7235" t="s">
        <v>2024</v>
      </c>
      <c r="B7235">
        <v>2025</v>
      </c>
      <c r="C7235" t="s">
        <v>2010</v>
      </c>
      <c r="D7235">
        <v>0.25059999999999999</v>
      </c>
      <c r="E7235">
        <v>0.25059999999999999</v>
      </c>
      <c r="F7235">
        <v>9.4600000000000004E-2</v>
      </c>
      <c r="G7235">
        <v>0.15040000000000001</v>
      </c>
      <c r="H7235">
        <v>9.4600000000000004E-2</v>
      </c>
      <c r="I7235">
        <v>6.7900000000000002E-2</v>
      </c>
      <c r="J7235">
        <v>0.25059999999999999</v>
      </c>
      <c r="K7235">
        <v>9.4600000000000004E-2</v>
      </c>
      <c r="L7235">
        <v>6.7900000000000002E-2</v>
      </c>
    </row>
    <row r="7236" spans="1:12" x14ac:dyDescent="0.45">
      <c r="A7236" t="s">
        <v>2024</v>
      </c>
      <c r="B7236">
        <v>2025</v>
      </c>
      <c r="C7236" t="s">
        <v>2006</v>
      </c>
      <c r="D7236">
        <v>0.91220000000000001</v>
      </c>
      <c r="E7236">
        <v>0.91220000000000001</v>
      </c>
      <c r="F7236">
        <v>0.73080000000000001</v>
      </c>
      <c r="G7236">
        <v>0.7268</v>
      </c>
      <c r="H7236">
        <v>0.73080000000000001</v>
      </c>
      <c r="I7236">
        <v>0.57950000000000002</v>
      </c>
      <c r="J7236">
        <v>0.91220000000000001</v>
      </c>
      <c r="K7236">
        <v>0.73080000000000001</v>
      </c>
      <c r="L7236">
        <v>0.57950000000000002</v>
      </c>
    </row>
    <row r="7237" spans="1:12" x14ac:dyDescent="0.45">
      <c r="A7237" t="s">
        <v>2024</v>
      </c>
      <c r="B7237">
        <v>2025</v>
      </c>
      <c r="C7237" t="s">
        <v>2008</v>
      </c>
      <c r="D7237">
        <v>1.6133999999999999</v>
      </c>
      <c r="E7237">
        <v>1.3015000000000001</v>
      </c>
      <c r="F7237">
        <v>1.3069999999999999</v>
      </c>
      <c r="G7237">
        <v>1.2563</v>
      </c>
      <c r="H7237">
        <v>1.1148</v>
      </c>
      <c r="I7237">
        <v>1.0408999999999999</v>
      </c>
      <c r="J7237">
        <v>1.2818000000000001</v>
      </c>
      <c r="K7237">
        <v>0.91839999999999999</v>
      </c>
      <c r="L7237">
        <v>0.73480000000000001</v>
      </c>
    </row>
    <row r="7238" spans="1:12" x14ac:dyDescent="0.45">
      <c r="A7238" t="s">
        <v>2024</v>
      </c>
      <c r="B7238">
        <v>2025</v>
      </c>
      <c r="C7238" t="s">
        <v>2009</v>
      </c>
      <c r="D7238">
        <v>2.0886</v>
      </c>
      <c r="E7238">
        <v>2.0886</v>
      </c>
      <c r="F7238">
        <v>2.0825999999999998</v>
      </c>
      <c r="G7238">
        <v>1.7161</v>
      </c>
      <c r="H7238">
        <v>2.0825999999999998</v>
      </c>
      <c r="I7238">
        <v>1.7123999999999999</v>
      </c>
      <c r="J7238">
        <v>1.9218</v>
      </c>
      <c r="K7238">
        <v>1.9218</v>
      </c>
      <c r="L7238">
        <v>1.5808</v>
      </c>
    </row>
    <row r="7239" spans="1:12" x14ac:dyDescent="0.45">
      <c r="A7239" t="s">
        <v>2024</v>
      </c>
      <c r="B7239">
        <v>2025</v>
      </c>
      <c r="C7239" t="s">
        <v>2011</v>
      </c>
      <c r="D7239">
        <v>4.7899999999999998E-2</v>
      </c>
      <c r="E7239">
        <v>4.7899999999999998E-2</v>
      </c>
      <c r="F7239">
        <v>4.7899999999999998E-2</v>
      </c>
      <c r="G7239">
        <v>2.8799999999999999E-2</v>
      </c>
      <c r="H7239">
        <v>4.7899999999999998E-2</v>
      </c>
      <c r="I7239">
        <v>2.8799999999999999E-2</v>
      </c>
      <c r="J7239">
        <v>4.7899999999999998E-2</v>
      </c>
      <c r="K7239">
        <v>4.7899999999999998E-2</v>
      </c>
      <c r="L7239">
        <v>2.8799999999999999E-2</v>
      </c>
    </row>
    <row r="7240" spans="1:12" x14ac:dyDescent="0.45">
      <c r="A7240" t="s">
        <v>2025</v>
      </c>
      <c r="B7240">
        <v>2025</v>
      </c>
      <c r="C7240" t="s">
        <v>2007</v>
      </c>
      <c r="D7240">
        <v>6.3299999999999995E-2</v>
      </c>
      <c r="E7240">
        <v>6.3299999999999995E-2</v>
      </c>
      <c r="F7240">
        <v>3.04E-2</v>
      </c>
      <c r="G7240">
        <v>5.91E-2</v>
      </c>
      <c r="H7240">
        <v>3.04E-2</v>
      </c>
      <c r="I7240">
        <v>3.04E-2</v>
      </c>
      <c r="J7240">
        <v>6.3299999999999995E-2</v>
      </c>
      <c r="K7240">
        <v>3.04E-2</v>
      </c>
      <c r="L7240">
        <v>3.04E-2</v>
      </c>
    </row>
    <row r="7241" spans="1:12" x14ac:dyDescent="0.45">
      <c r="A7241" t="s">
        <v>2025</v>
      </c>
      <c r="B7241">
        <v>2025</v>
      </c>
      <c r="C7241" t="s">
        <v>2005</v>
      </c>
      <c r="D7241">
        <v>2.2555000000000001</v>
      </c>
      <c r="E7241">
        <v>2.1166</v>
      </c>
      <c r="F7241">
        <v>1.9406000000000001</v>
      </c>
      <c r="G7241">
        <v>1.7906</v>
      </c>
      <c r="H7241">
        <v>1.8551</v>
      </c>
      <c r="I7241">
        <v>1.5679000000000001</v>
      </c>
      <c r="J7241">
        <v>2.0314000000000001</v>
      </c>
      <c r="K7241">
        <v>1.6938</v>
      </c>
      <c r="L7241">
        <v>1.3711</v>
      </c>
    </row>
    <row r="7242" spans="1:12" x14ac:dyDescent="0.45">
      <c r="A7242" t="s">
        <v>2025</v>
      </c>
      <c r="B7242">
        <v>2025</v>
      </c>
      <c r="C7242" t="s">
        <v>2006</v>
      </c>
      <c r="D7242">
        <v>0.38090000000000002</v>
      </c>
      <c r="E7242">
        <v>0.38090000000000002</v>
      </c>
      <c r="F7242">
        <v>0.3075</v>
      </c>
      <c r="G7242">
        <v>0.30309999999999998</v>
      </c>
      <c r="H7242">
        <v>0.3075</v>
      </c>
      <c r="I7242">
        <v>0.24349999999999999</v>
      </c>
      <c r="J7242">
        <v>0.38090000000000002</v>
      </c>
      <c r="K7242">
        <v>0.3075</v>
      </c>
      <c r="L7242">
        <v>0.24349999999999999</v>
      </c>
    </row>
    <row r="7243" spans="1:12" x14ac:dyDescent="0.45">
      <c r="A7243" t="s">
        <v>2025</v>
      </c>
      <c r="B7243">
        <v>2025</v>
      </c>
      <c r="C7243" t="s">
        <v>2010</v>
      </c>
      <c r="D7243">
        <v>0.1116</v>
      </c>
      <c r="E7243">
        <v>0.1116</v>
      </c>
      <c r="F7243">
        <v>4.2099999999999999E-2</v>
      </c>
      <c r="G7243">
        <v>6.7000000000000004E-2</v>
      </c>
      <c r="H7243">
        <v>4.2099999999999999E-2</v>
      </c>
      <c r="I7243">
        <v>3.0200000000000001E-2</v>
      </c>
      <c r="J7243">
        <v>0.1116</v>
      </c>
      <c r="K7243">
        <v>4.2099999999999999E-2</v>
      </c>
      <c r="L7243">
        <v>3.0200000000000001E-2</v>
      </c>
    </row>
    <row r="7244" spans="1:12" x14ac:dyDescent="0.45">
      <c r="A7244" t="s">
        <v>2025</v>
      </c>
      <c r="B7244">
        <v>2025</v>
      </c>
      <c r="C7244" t="s">
        <v>2011</v>
      </c>
      <c r="D7244">
        <v>2.1299999999999999E-2</v>
      </c>
      <c r="E7244">
        <v>2.1299999999999999E-2</v>
      </c>
      <c r="F7244">
        <v>2.1299999999999999E-2</v>
      </c>
      <c r="G7244">
        <v>1.2800000000000001E-2</v>
      </c>
      <c r="H7244">
        <v>2.1299999999999999E-2</v>
      </c>
      <c r="I7244">
        <v>1.2800000000000001E-2</v>
      </c>
      <c r="J7244">
        <v>2.1299999999999999E-2</v>
      </c>
      <c r="K7244">
        <v>2.1299999999999999E-2</v>
      </c>
      <c r="L7244">
        <v>1.2800000000000001E-2</v>
      </c>
    </row>
    <row r="7245" spans="1:12" x14ac:dyDescent="0.45">
      <c r="A7245" t="s">
        <v>2025</v>
      </c>
      <c r="B7245">
        <v>2025</v>
      </c>
      <c r="C7245" t="s">
        <v>2008</v>
      </c>
      <c r="D7245">
        <v>0.71850000000000003</v>
      </c>
      <c r="E7245">
        <v>0.5796</v>
      </c>
      <c r="F7245">
        <v>0.58199999999999996</v>
      </c>
      <c r="G7245">
        <v>0.5595</v>
      </c>
      <c r="H7245">
        <v>0.4965</v>
      </c>
      <c r="I7245">
        <v>0.46360000000000001</v>
      </c>
      <c r="J7245">
        <v>0.57079999999999997</v>
      </c>
      <c r="K7245">
        <v>0.40899999999999997</v>
      </c>
      <c r="L7245">
        <v>0.32719999999999999</v>
      </c>
    </row>
    <row r="7246" spans="1:12" x14ac:dyDescent="0.45">
      <c r="A7246" t="s">
        <v>2025</v>
      </c>
      <c r="B7246">
        <v>2025</v>
      </c>
      <c r="C7246" t="s">
        <v>2009</v>
      </c>
      <c r="D7246">
        <v>0.95989999999999998</v>
      </c>
      <c r="E7246">
        <v>0.95989999999999998</v>
      </c>
      <c r="F7246">
        <v>0.95720000000000005</v>
      </c>
      <c r="G7246">
        <v>0.78910000000000002</v>
      </c>
      <c r="H7246">
        <v>0.95720000000000005</v>
      </c>
      <c r="I7246">
        <v>0.78739999999999999</v>
      </c>
      <c r="J7246">
        <v>0.88339999999999996</v>
      </c>
      <c r="K7246">
        <v>0.88339999999999996</v>
      </c>
      <c r="L7246">
        <v>0.72699999999999998</v>
      </c>
    </row>
    <row r="7247" spans="1:12" x14ac:dyDescent="0.45">
      <c r="A7247" t="s">
        <v>2026</v>
      </c>
      <c r="B7247">
        <v>2025</v>
      </c>
      <c r="C7247" t="s">
        <v>2005</v>
      </c>
      <c r="D7247">
        <v>2.1735000000000002</v>
      </c>
      <c r="E7247">
        <v>2.0379999999999998</v>
      </c>
      <c r="F7247">
        <v>1.8672</v>
      </c>
      <c r="G7247">
        <v>1.7243999999999999</v>
      </c>
      <c r="H7247">
        <v>1.7837000000000001</v>
      </c>
      <c r="I7247">
        <v>1.5079</v>
      </c>
      <c r="J7247">
        <v>1.9565999999999999</v>
      </c>
      <c r="K7247">
        <v>1.6282000000000001</v>
      </c>
      <c r="L7247">
        <v>1.3174999999999999</v>
      </c>
    </row>
    <row r="7248" spans="1:12" x14ac:dyDescent="0.45">
      <c r="A7248" t="s">
        <v>2026</v>
      </c>
      <c r="B7248">
        <v>2025</v>
      </c>
      <c r="C7248" t="s">
        <v>2008</v>
      </c>
      <c r="D7248">
        <v>0.70069999999999999</v>
      </c>
      <c r="E7248">
        <v>0.56520000000000004</v>
      </c>
      <c r="F7248">
        <v>0.56759999999999999</v>
      </c>
      <c r="G7248">
        <v>0.54559999999999997</v>
      </c>
      <c r="H7248">
        <v>0.48420000000000002</v>
      </c>
      <c r="I7248">
        <v>0.4521</v>
      </c>
      <c r="J7248">
        <v>0.55669999999999997</v>
      </c>
      <c r="K7248">
        <v>0.39889999999999998</v>
      </c>
      <c r="L7248">
        <v>0.31909999999999999</v>
      </c>
    </row>
    <row r="7249" spans="1:12" x14ac:dyDescent="0.45">
      <c r="A7249" t="s">
        <v>2026</v>
      </c>
      <c r="B7249">
        <v>2025</v>
      </c>
      <c r="C7249" t="s">
        <v>2011</v>
      </c>
      <c r="D7249">
        <v>2.0799999999999999E-2</v>
      </c>
      <c r="E7249">
        <v>2.0799999999999999E-2</v>
      </c>
      <c r="F7249">
        <v>2.0799999999999999E-2</v>
      </c>
      <c r="G7249">
        <v>1.2500000000000001E-2</v>
      </c>
      <c r="H7249">
        <v>2.0799999999999999E-2</v>
      </c>
      <c r="I7249">
        <v>1.2500000000000001E-2</v>
      </c>
      <c r="J7249">
        <v>2.0799999999999999E-2</v>
      </c>
      <c r="K7249">
        <v>2.0799999999999999E-2</v>
      </c>
      <c r="L7249">
        <v>1.2500000000000001E-2</v>
      </c>
    </row>
    <row r="7250" spans="1:12" x14ac:dyDescent="0.45">
      <c r="A7250" t="s">
        <v>2026</v>
      </c>
      <c r="B7250">
        <v>2025</v>
      </c>
      <c r="C7250" t="s">
        <v>2007</v>
      </c>
      <c r="D7250">
        <v>6.1699999999999998E-2</v>
      </c>
      <c r="E7250">
        <v>6.1699999999999998E-2</v>
      </c>
      <c r="F7250">
        <v>2.9600000000000001E-2</v>
      </c>
      <c r="G7250">
        <v>5.7700000000000001E-2</v>
      </c>
      <c r="H7250">
        <v>2.9600000000000001E-2</v>
      </c>
      <c r="I7250">
        <v>2.9600000000000001E-2</v>
      </c>
      <c r="J7250">
        <v>6.1699999999999998E-2</v>
      </c>
      <c r="K7250">
        <v>2.9600000000000001E-2</v>
      </c>
      <c r="L7250">
        <v>2.9600000000000001E-2</v>
      </c>
    </row>
    <row r="7251" spans="1:12" x14ac:dyDescent="0.45">
      <c r="A7251" t="s">
        <v>2026</v>
      </c>
      <c r="B7251">
        <v>2025</v>
      </c>
      <c r="C7251" t="s">
        <v>2010</v>
      </c>
      <c r="D7251">
        <v>0.10879999999999999</v>
      </c>
      <c r="E7251">
        <v>0.10879999999999999</v>
      </c>
      <c r="F7251">
        <v>4.1099999999999998E-2</v>
      </c>
      <c r="G7251">
        <v>6.5299999999999997E-2</v>
      </c>
      <c r="H7251">
        <v>4.1099999999999998E-2</v>
      </c>
      <c r="I7251">
        <v>2.9499999999999998E-2</v>
      </c>
      <c r="J7251">
        <v>0.10879999999999999</v>
      </c>
      <c r="K7251">
        <v>4.1099999999999998E-2</v>
      </c>
      <c r="L7251">
        <v>2.9499999999999998E-2</v>
      </c>
    </row>
    <row r="7252" spans="1:12" x14ac:dyDescent="0.45">
      <c r="A7252" t="s">
        <v>2026</v>
      </c>
      <c r="B7252">
        <v>2025</v>
      </c>
      <c r="C7252" t="s">
        <v>2006</v>
      </c>
      <c r="D7252">
        <v>0.36870000000000003</v>
      </c>
      <c r="E7252">
        <v>0.36870000000000003</v>
      </c>
      <c r="F7252">
        <v>0.2979</v>
      </c>
      <c r="G7252">
        <v>0.29339999999999999</v>
      </c>
      <c r="H7252">
        <v>0.2979</v>
      </c>
      <c r="I7252">
        <v>0.2359</v>
      </c>
      <c r="J7252">
        <v>0.36870000000000003</v>
      </c>
      <c r="K7252">
        <v>0.2979</v>
      </c>
      <c r="L7252">
        <v>0.2359</v>
      </c>
    </row>
    <row r="7253" spans="1:12" x14ac:dyDescent="0.45">
      <c r="A7253" t="s">
        <v>2026</v>
      </c>
      <c r="B7253">
        <v>2025</v>
      </c>
      <c r="C7253" t="s">
        <v>2009</v>
      </c>
      <c r="D7253">
        <v>0.91269999999999996</v>
      </c>
      <c r="E7253">
        <v>0.91269999999999996</v>
      </c>
      <c r="F7253">
        <v>0.91010000000000002</v>
      </c>
      <c r="G7253">
        <v>0.75</v>
      </c>
      <c r="H7253">
        <v>0.91010000000000002</v>
      </c>
      <c r="I7253">
        <v>0.74839999999999995</v>
      </c>
      <c r="J7253">
        <v>0.83989999999999998</v>
      </c>
      <c r="K7253">
        <v>0.83989999999999998</v>
      </c>
      <c r="L7253">
        <v>0.69089999999999996</v>
      </c>
    </row>
    <row r="7254" spans="1:12" x14ac:dyDescent="0.45">
      <c r="A7254" t="s">
        <v>2027</v>
      </c>
      <c r="B7254">
        <v>2025</v>
      </c>
      <c r="C7254" t="s">
        <v>2008</v>
      </c>
      <c r="D7254">
        <v>1.0777000000000001</v>
      </c>
      <c r="E7254">
        <v>0.86929999999999996</v>
      </c>
      <c r="F7254">
        <v>0.873</v>
      </c>
      <c r="G7254">
        <v>0.83919999999999995</v>
      </c>
      <c r="H7254">
        <v>0.74470000000000003</v>
      </c>
      <c r="I7254">
        <v>0.69530000000000003</v>
      </c>
      <c r="J7254">
        <v>0.85619999999999996</v>
      </c>
      <c r="K7254">
        <v>0.61350000000000005</v>
      </c>
      <c r="L7254">
        <v>0.49080000000000001</v>
      </c>
    </row>
    <row r="7255" spans="1:12" x14ac:dyDescent="0.45">
      <c r="A7255" t="s">
        <v>2027</v>
      </c>
      <c r="B7255">
        <v>2025</v>
      </c>
      <c r="C7255" t="s">
        <v>2010</v>
      </c>
      <c r="D7255">
        <v>0.16739999999999999</v>
      </c>
      <c r="E7255">
        <v>0.16739999999999999</v>
      </c>
      <c r="F7255">
        <v>6.3200000000000006E-2</v>
      </c>
      <c r="G7255">
        <v>0.1004</v>
      </c>
      <c r="H7255">
        <v>6.3200000000000006E-2</v>
      </c>
      <c r="I7255">
        <v>4.53E-2</v>
      </c>
      <c r="J7255">
        <v>0.16739999999999999</v>
      </c>
      <c r="K7255">
        <v>6.3200000000000006E-2</v>
      </c>
      <c r="L7255">
        <v>4.53E-2</v>
      </c>
    </row>
    <row r="7256" spans="1:12" x14ac:dyDescent="0.45">
      <c r="A7256" t="s">
        <v>2027</v>
      </c>
      <c r="B7256">
        <v>2025</v>
      </c>
      <c r="C7256" t="s">
        <v>2007</v>
      </c>
      <c r="D7256">
        <v>9.4899999999999998E-2</v>
      </c>
      <c r="E7256">
        <v>9.4899999999999998E-2</v>
      </c>
      <c r="F7256">
        <v>4.5600000000000002E-2</v>
      </c>
      <c r="G7256">
        <v>8.8700000000000001E-2</v>
      </c>
      <c r="H7256">
        <v>4.5600000000000002E-2</v>
      </c>
      <c r="I7256">
        <v>4.5600000000000002E-2</v>
      </c>
      <c r="J7256">
        <v>9.4899999999999998E-2</v>
      </c>
      <c r="K7256">
        <v>4.5600000000000002E-2</v>
      </c>
      <c r="L7256">
        <v>4.5600000000000002E-2</v>
      </c>
    </row>
    <row r="7257" spans="1:12" x14ac:dyDescent="0.45">
      <c r="A7257" t="s">
        <v>2027</v>
      </c>
      <c r="B7257">
        <v>2025</v>
      </c>
      <c r="C7257" t="s">
        <v>2006</v>
      </c>
      <c r="D7257">
        <v>0.58860000000000001</v>
      </c>
      <c r="E7257">
        <v>0.58860000000000001</v>
      </c>
      <c r="F7257">
        <v>0.47339999999999999</v>
      </c>
      <c r="G7257">
        <v>0.46870000000000001</v>
      </c>
      <c r="H7257">
        <v>0.47339999999999999</v>
      </c>
      <c r="I7257">
        <v>0.37509999999999999</v>
      </c>
      <c r="J7257">
        <v>0.58860000000000001</v>
      </c>
      <c r="K7257">
        <v>0.47339999999999999</v>
      </c>
      <c r="L7257">
        <v>0.37509999999999999</v>
      </c>
    </row>
    <row r="7258" spans="1:12" x14ac:dyDescent="0.45">
      <c r="A7258" t="s">
        <v>2027</v>
      </c>
      <c r="B7258">
        <v>2025</v>
      </c>
      <c r="C7258" t="s">
        <v>2009</v>
      </c>
      <c r="D7258">
        <v>1.4461999999999999</v>
      </c>
      <c r="E7258">
        <v>1.4461999999999999</v>
      </c>
      <c r="F7258">
        <v>1.4421999999999999</v>
      </c>
      <c r="G7258">
        <v>1.1918</v>
      </c>
      <c r="H7258">
        <v>1.4421999999999999</v>
      </c>
      <c r="I7258">
        <v>1.1893</v>
      </c>
      <c r="J7258">
        <v>1.3327</v>
      </c>
      <c r="K7258">
        <v>1.3327</v>
      </c>
      <c r="L7258">
        <v>1.0995999999999999</v>
      </c>
    </row>
    <row r="7259" spans="1:12" x14ac:dyDescent="0.45">
      <c r="A7259" t="s">
        <v>2027</v>
      </c>
      <c r="B7259">
        <v>2025</v>
      </c>
      <c r="C7259" t="s">
        <v>2005</v>
      </c>
      <c r="D7259">
        <v>3.4068000000000001</v>
      </c>
      <c r="E7259">
        <v>3.1983999999999999</v>
      </c>
      <c r="F7259">
        <v>2.9293999999999998</v>
      </c>
      <c r="G7259">
        <v>2.7080000000000002</v>
      </c>
      <c r="H7259">
        <v>2.8010999999999999</v>
      </c>
      <c r="I7259">
        <v>2.3698000000000001</v>
      </c>
      <c r="J7259">
        <v>3.0718000000000001</v>
      </c>
      <c r="K7259">
        <v>2.5604</v>
      </c>
      <c r="L7259">
        <v>2.0756999999999999</v>
      </c>
    </row>
    <row r="7260" spans="1:12" x14ac:dyDescent="0.45">
      <c r="A7260" t="s">
        <v>2027</v>
      </c>
      <c r="B7260">
        <v>2025</v>
      </c>
      <c r="C7260" t="s">
        <v>2011</v>
      </c>
      <c r="D7260">
        <v>3.2000000000000001E-2</v>
      </c>
      <c r="E7260">
        <v>3.2000000000000001E-2</v>
      </c>
      <c r="F7260">
        <v>3.2000000000000001E-2</v>
      </c>
      <c r="G7260">
        <v>1.9199999999999998E-2</v>
      </c>
      <c r="H7260">
        <v>3.2000000000000001E-2</v>
      </c>
      <c r="I7260">
        <v>1.9199999999999998E-2</v>
      </c>
      <c r="J7260">
        <v>3.2000000000000001E-2</v>
      </c>
      <c r="K7260">
        <v>3.2000000000000001E-2</v>
      </c>
      <c r="L7260">
        <v>1.9199999999999998E-2</v>
      </c>
    </row>
    <row r="7261" spans="1:12" x14ac:dyDescent="0.45">
      <c r="A7261" t="s">
        <v>2028</v>
      </c>
      <c r="B7261">
        <v>2025</v>
      </c>
      <c r="C7261" t="s">
        <v>2006</v>
      </c>
      <c r="D7261">
        <v>0.58209999999999995</v>
      </c>
      <c r="E7261">
        <v>0.58209999999999995</v>
      </c>
      <c r="F7261">
        <v>0.47220000000000001</v>
      </c>
      <c r="G7261">
        <v>0.46279999999999999</v>
      </c>
      <c r="H7261">
        <v>0.47220000000000001</v>
      </c>
      <c r="I7261">
        <v>0.3735</v>
      </c>
      <c r="J7261">
        <v>0.58209999999999995</v>
      </c>
      <c r="K7261">
        <v>0.47220000000000001</v>
      </c>
      <c r="L7261">
        <v>0.3735</v>
      </c>
    </row>
    <row r="7262" spans="1:12" x14ac:dyDescent="0.45">
      <c r="A7262" t="s">
        <v>2028</v>
      </c>
      <c r="B7262">
        <v>2025</v>
      </c>
      <c r="C7262" t="s">
        <v>2011</v>
      </c>
      <c r="D7262">
        <v>3.4000000000000002E-2</v>
      </c>
      <c r="E7262">
        <v>3.4000000000000002E-2</v>
      </c>
      <c r="F7262">
        <v>3.4000000000000002E-2</v>
      </c>
      <c r="G7262">
        <v>2.0400000000000001E-2</v>
      </c>
      <c r="H7262">
        <v>3.4000000000000002E-2</v>
      </c>
      <c r="I7262">
        <v>2.0400000000000001E-2</v>
      </c>
      <c r="J7262">
        <v>3.4000000000000002E-2</v>
      </c>
      <c r="K7262">
        <v>3.4000000000000002E-2</v>
      </c>
      <c r="L7262">
        <v>2.0400000000000001E-2</v>
      </c>
    </row>
    <row r="7263" spans="1:12" x14ac:dyDescent="0.45">
      <c r="A7263" t="s">
        <v>2028</v>
      </c>
      <c r="B7263">
        <v>2025</v>
      </c>
      <c r="C7263" t="s">
        <v>2007</v>
      </c>
      <c r="D7263">
        <v>0.10059999999999999</v>
      </c>
      <c r="E7263">
        <v>0.10059999999999999</v>
      </c>
      <c r="F7263">
        <v>4.8300000000000003E-2</v>
      </c>
      <c r="G7263">
        <v>9.4100000000000003E-2</v>
      </c>
      <c r="H7263">
        <v>4.8300000000000003E-2</v>
      </c>
      <c r="I7263">
        <v>4.8300000000000003E-2</v>
      </c>
      <c r="J7263">
        <v>0.10059999999999999</v>
      </c>
      <c r="K7263">
        <v>4.8300000000000003E-2</v>
      </c>
      <c r="L7263">
        <v>4.8300000000000003E-2</v>
      </c>
    </row>
    <row r="7264" spans="1:12" x14ac:dyDescent="0.45">
      <c r="A7264" t="s">
        <v>2028</v>
      </c>
      <c r="B7264">
        <v>2025</v>
      </c>
      <c r="C7264" t="s">
        <v>2008</v>
      </c>
      <c r="D7264">
        <v>1.1432</v>
      </c>
      <c r="E7264">
        <v>0.92210000000000003</v>
      </c>
      <c r="F7264">
        <v>0.92600000000000005</v>
      </c>
      <c r="G7264">
        <v>0.8901</v>
      </c>
      <c r="H7264">
        <v>0.78990000000000005</v>
      </c>
      <c r="I7264">
        <v>0.73750000000000004</v>
      </c>
      <c r="J7264">
        <v>0.90820000000000001</v>
      </c>
      <c r="K7264">
        <v>0.65080000000000005</v>
      </c>
      <c r="L7264">
        <v>0.52070000000000005</v>
      </c>
    </row>
    <row r="7265" spans="1:12" x14ac:dyDescent="0.45">
      <c r="A7265" t="s">
        <v>2028</v>
      </c>
      <c r="B7265">
        <v>2025</v>
      </c>
      <c r="C7265" t="s">
        <v>2005</v>
      </c>
      <c r="D7265">
        <v>3.5421999999999998</v>
      </c>
      <c r="E7265">
        <v>3.3210999999999999</v>
      </c>
      <c r="F7265">
        <v>3.0480999999999998</v>
      </c>
      <c r="G7265">
        <v>2.8136000000000001</v>
      </c>
      <c r="H7265">
        <v>2.9119999999999999</v>
      </c>
      <c r="I7265">
        <v>2.4649000000000001</v>
      </c>
      <c r="J7265">
        <v>3.1888999999999998</v>
      </c>
      <c r="K7265">
        <v>2.6587999999999998</v>
      </c>
      <c r="L7265">
        <v>2.1545999999999998</v>
      </c>
    </row>
    <row r="7266" spans="1:12" x14ac:dyDescent="0.45">
      <c r="A7266" t="s">
        <v>2028</v>
      </c>
      <c r="B7266">
        <v>2025</v>
      </c>
      <c r="C7266" t="s">
        <v>2009</v>
      </c>
      <c r="D7266">
        <v>1.5046999999999999</v>
      </c>
      <c r="E7266">
        <v>1.5046999999999999</v>
      </c>
      <c r="F7266">
        <v>1.5004999999999999</v>
      </c>
      <c r="G7266">
        <v>1.2396</v>
      </c>
      <c r="H7266">
        <v>1.5004999999999999</v>
      </c>
      <c r="I7266">
        <v>1.2370000000000001</v>
      </c>
      <c r="J7266">
        <v>1.3865000000000001</v>
      </c>
      <c r="K7266">
        <v>1.3865000000000001</v>
      </c>
      <c r="L7266">
        <v>1.1435999999999999</v>
      </c>
    </row>
    <row r="7267" spans="1:12" x14ac:dyDescent="0.45">
      <c r="A7267" t="s">
        <v>2028</v>
      </c>
      <c r="B7267">
        <v>2025</v>
      </c>
      <c r="C7267" t="s">
        <v>2010</v>
      </c>
      <c r="D7267">
        <v>0.17760000000000001</v>
      </c>
      <c r="E7267">
        <v>0.17760000000000001</v>
      </c>
      <c r="F7267">
        <v>6.7000000000000004E-2</v>
      </c>
      <c r="G7267">
        <v>0.1065</v>
      </c>
      <c r="H7267">
        <v>6.7000000000000004E-2</v>
      </c>
      <c r="I7267">
        <v>4.8099999999999997E-2</v>
      </c>
      <c r="J7267">
        <v>0.17760000000000001</v>
      </c>
      <c r="K7267">
        <v>6.7000000000000004E-2</v>
      </c>
      <c r="L7267">
        <v>4.8099999999999997E-2</v>
      </c>
    </row>
    <row r="7268" spans="1:12" x14ac:dyDescent="0.45">
      <c r="A7268" t="s">
        <v>2029</v>
      </c>
      <c r="B7268">
        <v>2025</v>
      </c>
      <c r="C7268" t="s">
        <v>2010</v>
      </c>
      <c r="D7268">
        <v>5.2699999999999997E-2</v>
      </c>
      <c r="E7268">
        <v>5.2699999999999997E-2</v>
      </c>
      <c r="F7268">
        <v>1.9900000000000001E-2</v>
      </c>
      <c r="G7268">
        <v>3.1600000000000003E-2</v>
      </c>
      <c r="H7268">
        <v>1.9900000000000001E-2</v>
      </c>
      <c r="I7268">
        <v>1.43E-2</v>
      </c>
      <c r="J7268">
        <v>5.2699999999999997E-2</v>
      </c>
      <c r="K7268">
        <v>1.9900000000000001E-2</v>
      </c>
      <c r="L7268">
        <v>1.43E-2</v>
      </c>
    </row>
    <row r="7269" spans="1:12" x14ac:dyDescent="0.45">
      <c r="A7269" t="s">
        <v>2029</v>
      </c>
      <c r="B7269">
        <v>2025</v>
      </c>
      <c r="C7269" t="s">
        <v>2005</v>
      </c>
      <c r="D7269">
        <v>1.0104</v>
      </c>
      <c r="E7269">
        <v>0.94479999999999997</v>
      </c>
      <c r="F7269">
        <v>0.8629</v>
      </c>
      <c r="G7269">
        <v>0.80549999999999999</v>
      </c>
      <c r="H7269">
        <v>0.82250000000000001</v>
      </c>
      <c r="I7269">
        <v>0.70130000000000003</v>
      </c>
      <c r="J7269">
        <v>0.91090000000000004</v>
      </c>
      <c r="K7269">
        <v>0.75260000000000005</v>
      </c>
      <c r="L7269">
        <v>0.61350000000000005</v>
      </c>
    </row>
    <row r="7270" spans="1:12" x14ac:dyDescent="0.45">
      <c r="A7270" t="s">
        <v>2029</v>
      </c>
      <c r="B7270">
        <v>2025</v>
      </c>
      <c r="C7270" t="s">
        <v>2006</v>
      </c>
      <c r="D7270">
        <v>0.17560000000000001</v>
      </c>
      <c r="E7270">
        <v>0.17560000000000001</v>
      </c>
      <c r="F7270">
        <v>0.14219999999999999</v>
      </c>
      <c r="G7270">
        <v>0.13969999999999999</v>
      </c>
      <c r="H7270">
        <v>0.14219999999999999</v>
      </c>
      <c r="I7270">
        <v>0.1125</v>
      </c>
      <c r="J7270">
        <v>0.17560000000000001</v>
      </c>
      <c r="K7270">
        <v>0.14219999999999999</v>
      </c>
      <c r="L7270">
        <v>0.1125</v>
      </c>
    </row>
    <row r="7271" spans="1:12" x14ac:dyDescent="0.45">
      <c r="A7271" t="s">
        <v>2029</v>
      </c>
      <c r="B7271">
        <v>2025</v>
      </c>
      <c r="C7271" t="s">
        <v>2009</v>
      </c>
      <c r="D7271">
        <v>0.40260000000000001</v>
      </c>
      <c r="E7271">
        <v>0.40260000000000001</v>
      </c>
      <c r="F7271">
        <v>0.40129999999999999</v>
      </c>
      <c r="G7271">
        <v>0.33589999999999998</v>
      </c>
      <c r="H7271">
        <v>0.40129999999999999</v>
      </c>
      <c r="I7271">
        <v>0.33510000000000001</v>
      </c>
      <c r="J7271">
        <v>0.37280000000000002</v>
      </c>
      <c r="K7271">
        <v>0.37280000000000002</v>
      </c>
      <c r="L7271">
        <v>0.31159999999999999</v>
      </c>
    </row>
    <row r="7272" spans="1:12" x14ac:dyDescent="0.45">
      <c r="A7272" t="s">
        <v>2029</v>
      </c>
      <c r="B7272">
        <v>2025</v>
      </c>
      <c r="C7272" t="s">
        <v>2011</v>
      </c>
      <c r="D7272">
        <v>1.01E-2</v>
      </c>
      <c r="E7272">
        <v>1.01E-2</v>
      </c>
      <c r="F7272">
        <v>1.01E-2</v>
      </c>
      <c r="G7272">
        <v>6.1000000000000004E-3</v>
      </c>
      <c r="H7272">
        <v>1.01E-2</v>
      </c>
      <c r="I7272">
        <v>6.1000000000000004E-3</v>
      </c>
      <c r="J7272">
        <v>1.01E-2</v>
      </c>
      <c r="K7272">
        <v>1.01E-2</v>
      </c>
      <c r="L7272">
        <v>6.1000000000000004E-3</v>
      </c>
    </row>
    <row r="7273" spans="1:12" x14ac:dyDescent="0.45">
      <c r="A7273" t="s">
        <v>2029</v>
      </c>
      <c r="B7273">
        <v>2025</v>
      </c>
      <c r="C7273" t="s">
        <v>2008</v>
      </c>
      <c r="D7273">
        <v>0.33950000000000002</v>
      </c>
      <c r="E7273">
        <v>0.27389999999999998</v>
      </c>
      <c r="F7273">
        <v>0.27500000000000002</v>
      </c>
      <c r="G7273">
        <v>0.26440000000000002</v>
      </c>
      <c r="H7273">
        <v>0.2346</v>
      </c>
      <c r="I7273">
        <v>0.219</v>
      </c>
      <c r="J7273">
        <v>0.2697</v>
      </c>
      <c r="K7273">
        <v>0.1933</v>
      </c>
      <c r="L7273">
        <v>0.15459999999999999</v>
      </c>
    </row>
    <row r="7274" spans="1:12" x14ac:dyDescent="0.45">
      <c r="A7274" t="s">
        <v>2029</v>
      </c>
      <c r="B7274">
        <v>2025</v>
      </c>
      <c r="C7274" t="s">
        <v>2007</v>
      </c>
      <c r="D7274">
        <v>2.9899999999999999E-2</v>
      </c>
      <c r="E7274">
        <v>2.9899999999999999E-2</v>
      </c>
      <c r="F7274">
        <v>1.44E-2</v>
      </c>
      <c r="G7274">
        <v>2.7900000000000001E-2</v>
      </c>
      <c r="H7274">
        <v>1.44E-2</v>
      </c>
      <c r="I7274">
        <v>1.44E-2</v>
      </c>
      <c r="J7274">
        <v>2.9899999999999999E-2</v>
      </c>
      <c r="K7274">
        <v>1.44E-2</v>
      </c>
      <c r="L7274">
        <v>1.44E-2</v>
      </c>
    </row>
    <row r="7275" spans="1:12" x14ac:dyDescent="0.45">
      <c r="A7275" t="s">
        <v>2030</v>
      </c>
      <c r="B7275">
        <v>2025</v>
      </c>
      <c r="C7275" t="s">
        <v>2006</v>
      </c>
      <c r="D7275">
        <v>0.74739999999999995</v>
      </c>
      <c r="E7275">
        <v>0.74739999999999995</v>
      </c>
      <c r="F7275">
        <v>0.61439999999999995</v>
      </c>
      <c r="G7275">
        <v>0.59279999999999999</v>
      </c>
      <c r="H7275">
        <v>0.61439999999999995</v>
      </c>
      <c r="I7275">
        <v>0.48480000000000001</v>
      </c>
      <c r="J7275">
        <v>0.74739999999999995</v>
      </c>
      <c r="K7275">
        <v>0.61439999999999995</v>
      </c>
      <c r="L7275">
        <v>0.48480000000000001</v>
      </c>
    </row>
    <row r="7276" spans="1:12" x14ac:dyDescent="0.45">
      <c r="A7276" t="s">
        <v>2030</v>
      </c>
      <c r="B7276">
        <v>2025</v>
      </c>
      <c r="C7276" t="s">
        <v>2008</v>
      </c>
      <c r="D7276">
        <v>1.6234</v>
      </c>
      <c r="E7276">
        <v>1.3095000000000001</v>
      </c>
      <c r="F7276">
        <v>1.3149999999999999</v>
      </c>
      <c r="G7276">
        <v>1.264</v>
      </c>
      <c r="H7276">
        <v>1.1216999999999999</v>
      </c>
      <c r="I7276">
        <v>1.0472999999999999</v>
      </c>
      <c r="J7276">
        <v>1.2897000000000001</v>
      </c>
      <c r="K7276">
        <v>0.92410000000000003</v>
      </c>
      <c r="L7276">
        <v>0.73939999999999995</v>
      </c>
    </row>
    <row r="7277" spans="1:12" x14ac:dyDescent="0.45">
      <c r="A7277" t="s">
        <v>2030</v>
      </c>
      <c r="B7277">
        <v>2025</v>
      </c>
      <c r="C7277" t="s">
        <v>2011</v>
      </c>
      <c r="D7277">
        <v>4.82E-2</v>
      </c>
      <c r="E7277">
        <v>4.82E-2</v>
      </c>
      <c r="F7277">
        <v>4.82E-2</v>
      </c>
      <c r="G7277">
        <v>2.8899999999999999E-2</v>
      </c>
      <c r="H7277">
        <v>4.82E-2</v>
      </c>
      <c r="I7277">
        <v>2.8899999999999999E-2</v>
      </c>
      <c r="J7277">
        <v>4.82E-2</v>
      </c>
      <c r="K7277">
        <v>4.82E-2</v>
      </c>
      <c r="L7277">
        <v>2.8899999999999999E-2</v>
      </c>
    </row>
    <row r="7278" spans="1:12" x14ac:dyDescent="0.45">
      <c r="A7278" t="s">
        <v>2030</v>
      </c>
      <c r="B7278">
        <v>2025</v>
      </c>
      <c r="C7278" t="s">
        <v>2007</v>
      </c>
      <c r="D7278">
        <v>0.1429</v>
      </c>
      <c r="E7278">
        <v>0.1429</v>
      </c>
      <c r="F7278">
        <v>6.8599999999999994E-2</v>
      </c>
      <c r="G7278">
        <v>0.1336</v>
      </c>
      <c r="H7278">
        <v>6.8599999999999994E-2</v>
      </c>
      <c r="I7278">
        <v>6.8599999999999994E-2</v>
      </c>
      <c r="J7278">
        <v>0.1429</v>
      </c>
      <c r="K7278">
        <v>6.8599999999999994E-2</v>
      </c>
      <c r="L7278">
        <v>6.8599999999999994E-2</v>
      </c>
    </row>
    <row r="7279" spans="1:12" x14ac:dyDescent="0.45">
      <c r="A7279" t="s">
        <v>2030</v>
      </c>
      <c r="B7279">
        <v>2025</v>
      </c>
      <c r="C7279" t="s">
        <v>2005</v>
      </c>
      <c r="D7279">
        <v>4.7954999999999997</v>
      </c>
      <c r="E7279">
        <v>4.4816000000000003</v>
      </c>
      <c r="F7279">
        <v>4.117</v>
      </c>
      <c r="G7279">
        <v>3.8010000000000002</v>
      </c>
      <c r="H7279">
        <v>3.9236</v>
      </c>
      <c r="I7279">
        <v>3.3246000000000002</v>
      </c>
      <c r="J7279">
        <v>4.3049999999999997</v>
      </c>
      <c r="K7279">
        <v>3.5752999999999999</v>
      </c>
      <c r="L7279">
        <v>2.8933</v>
      </c>
    </row>
    <row r="7280" spans="1:12" x14ac:dyDescent="0.45">
      <c r="A7280" t="s">
        <v>2030</v>
      </c>
      <c r="B7280">
        <v>2025</v>
      </c>
      <c r="C7280" t="s">
        <v>2010</v>
      </c>
      <c r="D7280">
        <v>0.25219999999999998</v>
      </c>
      <c r="E7280">
        <v>0.25219999999999998</v>
      </c>
      <c r="F7280">
        <v>9.5200000000000007E-2</v>
      </c>
      <c r="G7280">
        <v>0.15129999999999999</v>
      </c>
      <c r="H7280">
        <v>9.5200000000000007E-2</v>
      </c>
      <c r="I7280">
        <v>6.83E-2</v>
      </c>
      <c r="J7280">
        <v>0.25219999999999998</v>
      </c>
      <c r="K7280">
        <v>9.5200000000000007E-2</v>
      </c>
      <c r="L7280">
        <v>6.83E-2</v>
      </c>
    </row>
    <row r="7281" spans="1:12" x14ac:dyDescent="0.45">
      <c r="A7281" t="s">
        <v>2030</v>
      </c>
      <c r="B7281">
        <v>2025</v>
      </c>
      <c r="C7281" t="s">
        <v>2009</v>
      </c>
      <c r="D7281">
        <v>1.9815</v>
      </c>
      <c r="E7281">
        <v>1.9815</v>
      </c>
      <c r="F7281">
        <v>1.9755</v>
      </c>
      <c r="G7281">
        <v>1.6303000000000001</v>
      </c>
      <c r="H7281">
        <v>1.9755</v>
      </c>
      <c r="I7281">
        <v>1.6266</v>
      </c>
      <c r="J7281">
        <v>1.8247</v>
      </c>
      <c r="K7281">
        <v>1.8247</v>
      </c>
      <c r="L7281">
        <v>1.5032000000000001</v>
      </c>
    </row>
    <row r="7282" spans="1:12" x14ac:dyDescent="0.45">
      <c r="A7282" t="s">
        <v>2031</v>
      </c>
      <c r="B7282">
        <v>2025</v>
      </c>
      <c r="C7282" t="s">
        <v>2005</v>
      </c>
      <c r="D7282">
        <v>4.6047000000000002</v>
      </c>
      <c r="E7282">
        <v>4.2826000000000004</v>
      </c>
      <c r="F7282">
        <v>3.9169</v>
      </c>
      <c r="G7282">
        <v>3.6551</v>
      </c>
      <c r="H7282">
        <v>3.7185999999999999</v>
      </c>
      <c r="I7282">
        <v>3.1732</v>
      </c>
      <c r="J7282">
        <v>4.1304999999999996</v>
      </c>
      <c r="K7282">
        <v>3.3902999999999999</v>
      </c>
      <c r="L7282">
        <v>2.7543000000000002</v>
      </c>
    </row>
    <row r="7283" spans="1:12" x14ac:dyDescent="0.45">
      <c r="A7283" t="s">
        <v>2031</v>
      </c>
      <c r="B7283">
        <v>2025</v>
      </c>
      <c r="C7283" t="s">
        <v>2009</v>
      </c>
      <c r="D7283">
        <v>1.7465999999999999</v>
      </c>
      <c r="E7283">
        <v>1.7465999999999999</v>
      </c>
      <c r="F7283">
        <v>1.7403999999999999</v>
      </c>
      <c r="G7283">
        <v>1.4516</v>
      </c>
      <c r="H7283">
        <v>1.7403999999999999</v>
      </c>
      <c r="I7283">
        <v>1.4478</v>
      </c>
      <c r="J7283">
        <v>1.6148</v>
      </c>
      <c r="K7283">
        <v>1.6148</v>
      </c>
      <c r="L7283">
        <v>1.3449</v>
      </c>
    </row>
    <row r="7284" spans="1:12" x14ac:dyDescent="0.45">
      <c r="A7284" t="s">
        <v>2031</v>
      </c>
      <c r="B7284">
        <v>2025</v>
      </c>
      <c r="C7284" t="s">
        <v>2008</v>
      </c>
      <c r="D7284">
        <v>1.6656</v>
      </c>
      <c r="E7284">
        <v>1.3434999999999999</v>
      </c>
      <c r="F7284">
        <v>1.3492</v>
      </c>
      <c r="G7284">
        <v>1.2968999999999999</v>
      </c>
      <c r="H7284">
        <v>1.1509</v>
      </c>
      <c r="I7284">
        <v>1.0746</v>
      </c>
      <c r="J7284">
        <v>1.3231999999999999</v>
      </c>
      <c r="K7284">
        <v>0.94810000000000005</v>
      </c>
      <c r="L7284">
        <v>0.75860000000000005</v>
      </c>
    </row>
    <row r="7285" spans="1:12" x14ac:dyDescent="0.45">
      <c r="A7285" t="s">
        <v>2031</v>
      </c>
      <c r="B7285">
        <v>2025</v>
      </c>
      <c r="C7285" t="s">
        <v>2010</v>
      </c>
      <c r="D7285">
        <v>0.25869999999999999</v>
      </c>
      <c r="E7285">
        <v>0.25869999999999999</v>
      </c>
      <c r="F7285">
        <v>9.7699999999999995E-2</v>
      </c>
      <c r="G7285">
        <v>0.1552</v>
      </c>
      <c r="H7285">
        <v>9.7699999999999995E-2</v>
      </c>
      <c r="I7285">
        <v>7.0099999999999996E-2</v>
      </c>
      <c r="J7285">
        <v>0.25869999999999999</v>
      </c>
      <c r="K7285">
        <v>9.7699999999999995E-2</v>
      </c>
      <c r="L7285">
        <v>7.0099999999999996E-2</v>
      </c>
    </row>
    <row r="7286" spans="1:12" x14ac:dyDescent="0.45">
      <c r="A7286" t="s">
        <v>2031</v>
      </c>
      <c r="B7286">
        <v>2025</v>
      </c>
      <c r="C7286" t="s">
        <v>2011</v>
      </c>
      <c r="D7286">
        <v>4.9500000000000002E-2</v>
      </c>
      <c r="E7286">
        <v>4.9500000000000002E-2</v>
      </c>
      <c r="F7286">
        <v>4.9500000000000002E-2</v>
      </c>
      <c r="G7286">
        <v>2.9700000000000001E-2</v>
      </c>
      <c r="H7286">
        <v>4.9500000000000002E-2</v>
      </c>
      <c r="I7286">
        <v>2.9700000000000001E-2</v>
      </c>
      <c r="J7286">
        <v>4.9500000000000002E-2</v>
      </c>
      <c r="K7286">
        <v>4.9500000000000002E-2</v>
      </c>
      <c r="L7286">
        <v>2.9700000000000001E-2</v>
      </c>
    </row>
    <row r="7287" spans="1:12" x14ac:dyDescent="0.45">
      <c r="A7287" t="s">
        <v>2031</v>
      </c>
      <c r="B7287">
        <v>2025</v>
      </c>
      <c r="C7287" t="s">
        <v>2007</v>
      </c>
      <c r="D7287">
        <v>0.14660000000000001</v>
      </c>
      <c r="E7287">
        <v>0.14660000000000001</v>
      </c>
      <c r="F7287">
        <v>7.0400000000000004E-2</v>
      </c>
      <c r="G7287">
        <v>0.1371</v>
      </c>
      <c r="H7287">
        <v>7.0400000000000004E-2</v>
      </c>
      <c r="I7287">
        <v>7.0400000000000004E-2</v>
      </c>
      <c r="J7287">
        <v>0.14660000000000001</v>
      </c>
      <c r="K7287">
        <v>7.0400000000000004E-2</v>
      </c>
      <c r="L7287">
        <v>7.0400000000000004E-2</v>
      </c>
    </row>
    <row r="7288" spans="1:12" x14ac:dyDescent="0.45">
      <c r="A7288" t="s">
        <v>2031</v>
      </c>
      <c r="B7288">
        <v>2025</v>
      </c>
      <c r="C7288" t="s">
        <v>2006</v>
      </c>
      <c r="D7288">
        <v>0.73770000000000002</v>
      </c>
      <c r="E7288">
        <v>0.73770000000000002</v>
      </c>
      <c r="F7288">
        <v>0.60980000000000001</v>
      </c>
      <c r="G7288">
        <v>0.58460000000000001</v>
      </c>
      <c r="H7288">
        <v>0.60980000000000001</v>
      </c>
      <c r="I7288">
        <v>0.48070000000000002</v>
      </c>
      <c r="J7288">
        <v>0.73770000000000002</v>
      </c>
      <c r="K7288">
        <v>0.60980000000000001</v>
      </c>
      <c r="L7288">
        <v>0.48070000000000002</v>
      </c>
    </row>
    <row r="7289" spans="1:12" x14ac:dyDescent="0.45">
      <c r="A7289" t="s">
        <v>2032</v>
      </c>
      <c r="B7289">
        <v>2025</v>
      </c>
      <c r="C7289" t="s">
        <v>2008</v>
      </c>
      <c r="D7289">
        <v>2.5718000000000001</v>
      </c>
      <c r="E7289">
        <v>2.0745</v>
      </c>
      <c r="F7289">
        <v>2.0832999999999999</v>
      </c>
      <c r="G7289">
        <v>2.0024999999999999</v>
      </c>
      <c r="H7289">
        <v>1.7769999999999999</v>
      </c>
      <c r="I7289">
        <v>1.6592</v>
      </c>
      <c r="J7289">
        <v>2.0430999999999999</v>
      </c>
      <c r="K7289">
        <v>1.464</v>
      </c>
      <c r="L7289">
        <v>1.1713</v>
      </c>
    </row>
    <row r="7290" spans="1:12" x14ac:dyDescent="0.45">
      <c r="A7290" t="s">
        <v>2032</v>
      </c>
      <c r="B7290">
        <v>2025</v>
      </c>
      <c r="C7290" t="s">
        <v>2010</v>
      </c>
      <c r="D7290">
        <v>0.39950000000000002</v>
      </c>
      <c r="E7290">
        <v>0.39950000000000002</v>
      </c>
      <c r="F7290">
        <v>0.15079999999999999</v>
      </c>
      <c r="G7290">
        <v>0.2397</v>
      </c>
      <c r="H7290">
        <v>0.15079999999999999</v>
      </c>
      <c r="I7290">
        <v>0.1082</v>
      </c>
      <c r="J7290">
        <v>0.39950000000000002</v>
      </c>
      <c r="K7290">
        <v>0.15079999999999999</v>
      </c>
      <c r="L7290">
        <v>0.1082</v>
      </c>
    </row>
    <row r="7291" spans="1:12" x14ac:dyDescent="0.45">
      <c r="A7291" t="s">
        <v>2032</v>
      </c>
      <c r="B7291">
        <v>2025</v>
      </c>
      <c r="C7291" t="s">
        <v>2009</v>
      </c>
      <c r="D7291">
        <v>3.2949999999999999</v>
      </c>
      <c r="E7291">
        <v>3.2949999999999999</v>
      </c>
      <c r="F7291">
        <v>3.2854000000000001</v>
      </c>
      <c r="G7291">
        <v>2.7069000000000001</v>
      </c>
      <c r="H7291">
        <v>3.2854000000000001</v>
      </c>
      <c r="I7291">
        <v>2.7010000000000001</v>
      </c>
      <c r="J7291">
        <v>3.0316999999999998</v>
      </c>
      <c r="K7291">
        <v>3.0316999999999998</v>
      </c>
      <c r="L7291">
        <v>2.4933000000000001</v>
      </c>
    </row>
    <row r="7292" spans="1:12" x14ac:dyDescent="0.45">
      <c r="A7292" t="s">
        <v>2032</v>
      </c>
      <c r="B7292">
        <v>2025</v>
      </c>
      <c r="C7292" t="s">
        <v>2006</v>
      </c>
      <c r="D7292">
        <v>1.2569999999999999</v>
      </c>
      <c r="E7292">
        <v>1.2569999999999999</v>
      </c>
      <c r="F7292">
        <v>1.0250999999999999</v>
      </c>
      <c r="G7292">
        <v>0.99850000000000005</v>
      </c>
      <c r="H7292">
        <v>1.0250999999999999</v>
      </c>
      <c r="I7292">
        <v>0.81010000000000004</v>
      </c>
      <c r="J7292">
        <v>1.2569999999999999</v>
      </c>
      <c r="K7292">
        <v>1.0250999999999999</v>
      </c>
      <c r="L7292">
        <v>0.81010000000000004</v>
      </c>
    </row>
    <row r="7293" spans="1:12" x14ac:dyDescent="0.45">
      <c r="A7293" t="s">
        <v>2032</v>
      </c>
      <c r="B7293">
        <v>2025</v>
      </c>
      <c r="C7293" t="s">
        <v>2011</v>
      </c>
      <c r="D7293">
        <v>7.6399999999999996E-2</v>
      </c>
      <c r="E7293">
        <v>7.6399999999999996E-2</v>
      </c>
      <c r="F7293">
        <v>7.6399999999999996E-2</v>
      </c>
      <c r="G7293">
        <v>4.58E-2</v>
      </c>
      <c r="H7293">
        <v>7.6399999999999996E-2</v>
      </c>
      <c r="I7293">
        <v>4.58E-2</v>
      </c>
      <c r="J7293">
        <v>7.6399999999999996E-2</v>
      </c>
      <c r="K7293">
        <v>7.6399999999999996E-2</v>
      </c>
      <c r="L7293">
        <v>4.58E-2</v>
      </c>
    </row>
    <row r="7294" spans="1:12" x14ac:dyDescent="0.45">
      <c r="A7294" t="s">
        <v>2032</v>
      </c>
      <c r="B7294">
        <v>2025</v>
      </c>
      <c r="C7294" t="s">
        <v>2005</v>
      </c>
      <c r="D7294">
        <v>7.8259999999999996</v>
      </c>
      <c r="E7294">
        <v>7.3287000000000004</v>
      </c>
      <c r="F7294">
        <v>6.7298</v>
      </c>
      <c r="G7294">
        <v>6.2050999999999998</v>
      </c>
      <c r="H7294">
        <v>6.4234999999999998</v>
      </c>
      <c r="I7294">
        <v>5.4330999999999996</v>
      </c>
      <c r="J7294">
        <v>7.0339999999999998</v>
      </c>
      <c r="K7294">
        <v>5.8567</v>
      </c>
      <c r="L7294">
        <v>4.7374999999999998</v>
      </c>
    </row>
    <row r="7295" spans="1:12" x14ac:dyDescent="0.45">
      <c r="A7295" t="s">
        <v>2032</v>
      </c>
      <c r="B7295">
        <v>2025</v>
      </c>
      <c r="C7295" t="s">
        <v>2007</v>
      </c>
      <c r="D7295">
        <v>0.22639999999999999</v>
      </c>
      <c r="E7295">
        <v>0.22639999999999999</v>
      </c>
      <c r="F7295">
        <v>0.1087</v>
      </c>
      <c r="G7295">
        <v>0.2117</v>
      </c>
      <c r="H7295">
        <v>0.1087</v>
      </c>
      <c r="I7295">
        <v>0.1087</v>
      </c>
      <c r="J7295">
        <v>0.22639999999999999</v>
      </c>
      <c r="K7295">
        <v>0.1087</v>
      </c>
      <c r="L7295">
        <v>0.1087</v>
      </c>
    </row>
    <row r="7296" spans="1:12" x14ac:dyDescent="0.45">
      <c r="A7296" t="s">
        <v>2033</v>
      </c>
      <c r="B7296">
        <v>2025</v>
      </c>
      <c r="C7296" t="s">
        <v>2011</v>
      </c>
      <c r="D7296">
        <v>4.36E-2</v>
      </c>
      <c r="E7296">
        <v>4.36E-2</v>
      </c>
      <c r="F7296">
        <v>4.36E-2</v>
      </c>
      <c r="G7296">
        <v>2.6100000000000002E-2</v>
      </c>
      <c r="H7296">
        <v>4.36E-2</v>
      </c>
      <c r="I7296">
        <v>2.6100000000000002E-2</v>
      </c>
      <c r="J7296">
        <v>4.36E-2</v>
      </c>
      <c r="K7296">
        <v>4.36E-2</v>
      </c>
      <c r="L7296">
        <v>2.6100000000000002E-2</v>
      </c>
    </row>
    <row r="7297" spans="1:12" x14ac:dyDescent="0.45">
      <c r="A7297" t="s">
        <v>2033</v>
      </c>
      <c r="B7297">
        <v>2025</v>
      </c>
      <c r="C7297" t="s">
        <v>2009</v>
      </c>
      <c r="D7297">
        <v>1.8551</v>
      </c>
      <c r="E7297">
        <v>1.8551</v>
      </c>
      <c r="F7297">
        <v>1.8496999999999999</v>
      </c>
      <c r="G7297">
        <v>1.5237000000000001</v>
      </c>
      <c r="H7297">
        <v>1.8496999999999999</v>
      </c>
      <c r="I7297">
        <v>1.5204</v>
      </c>
      <c r="J7297">
        <v>1.7067000000000001</v>
      </c>
      <c r="K7297">
        <v>1.7067000000000001</v>
      </c>
      <c r="L7297">
        <v>1.4034</v>
      </c>
    </row>
    <row r="7298" spans="1:12" x14ac:dyDescent="0.45">
      <c r="A7298" t="s">
        <v>2033</v>
      </c>
      <c r="B7298">
        <v>2025</v>
      </c>
      <c r="C7298" t="s">
        <v>2007</v>
      </c>
      <c r="D7298">
        <v>0.12909999999999999</v>
      </c>
      <c r="E7298">
        <v>0.12909999999999999</v>
      </c>
      <c r="F7298">
        <v>6.2E-2</v>
      </c>
      <c r="G7298">
        <v>0.1207</v>
      </c>
      <c r="H7298">
        <v>6.2E-2</v>
      </c>
      <c r="I7298">
        <v>6.2E-2</v>
      </c>
      <c r="J7298">
        <v>0.12909999999999999</v>
      </c>
      <c r="K7298">
        <v>6.2E-2</v>
      </c>
      <c r="L7298">
        <v>6.2E-2</v>
      </c>
    </row>
    <row r="7299" spans="1:12" x14ac:dyDescent="0.45">
      <c r="A7299" t="s">
        <v>2033</v>
      </c>
      <c r="B7299">
        <v>2025</v>
      </c>
      <c r="C7299" t="s">
        <v>2010</v>
      </c>
      <c r="D7299">
        <v>0.2278</v>
      </c>
      <c r="E7299">
        <v>0.2278</v>
      </c>
      <c r="F7299">
        <v>8.5999999999999993E-2</v>
      </c>
      <c r="G7299">
        <v>0.13669999999999999</v>
      </c>
      <c r="H7299">
        <v>8.5999999999999993E-2</v>
      </c>
      <c r="I7299">
        <v>6.1699999999999998E-2</v>
      </c>
      <c r="J7299">
        <v>0.2278</v>
      </c>
      <c r="K7299">
        <v>8.5999999999999993E-2</v>
      </c>
      <c r="L7299">
        <v>6.1699999999999998E-2</v>
      </c>
    </row>
    <row r="7300" spans="1:12" x14ac:dyDescent="0.45">
      <c r="A7300" t="s">
        <v>2033</v>
      </c>
      <c r="B7300">
        <v>2025</v>
      </c>
      <c r="C7300" t="s">
        <v>2005</v>
      </c>
      <c r="D7300">
        <v>4.4451999999999998</v>
      </c>
      <c r="E7300">
        <v>4.1616999999999997</v>
      </c>
      <c r="F7300">
        <v>3.8182999999999998</v>
      </c>
      <c r="G7300">
        <v>3.5236999999999998</v>
      </c>
      <c r="H7300">
        <v>3.6436000000000002</v>
      </c>
      <c r="I7300">
        <v>3.0819000000000001</v>
      </c>
      <c r="J7300">
        <v>3.9954000000000001</v>
      </c>
      <c r="K7300">
        <v>3.3222</v>
      </c>
      <c r="L7300">
        <v>2.6867999999999999</v>
      </c>
    </row>
    <row r="7301" spans="1:12" x14ac:dyDescent="0.45">
      <c r="A7301" t="s">
        <v>2033</v>
      </c>
      <c r="B7301">
        <v>2025</v>
      </c>
      <c r="C7301" t="s">
        <v>2006</v>
      </c>
      <c r="D7301">
        <v>0.72330000000000005</v>
      </c>
      <c r="E7301">
        <v>0.72330000000000005</v>
      </c>
      <c r="F7301">
        <v>0.58919999999999995</v>
      </c>
      <c r="G7301">
        <v>0.57469999999999999</v>
      </c>
      <c r="H7301">
        <v>0.58919999999999995</v>
      </c>
      <c r="I7301">
        <v>0.4657</v>
      </c>
      <c r="J7301">
        <v>0.72330000000000005</v>
      </c>
      <c r="K7301">
        <v>0.58919999999999995</v>
      </c>
      <c r="L7301">
        <v>0.4657</v>
      </c>
    </row>
    <row r="7302" spans="1:12" x14ac:dyDescent="0.45">
      <c r="A7302" t="s">
        <v>2033</v>
      </c>
      <c r="B7302">
        <v>2025</v>
      </c>
      <c r="C7302" t="s">
        <v>2008</v>
      </c>
      <c r="D7302">
        <v>1.4663999999999999</v>
      </c>
      <c r="E7302">
        <v>1.1828000000000001</v>
      </c>
      <c r="F7302">
        <v>1.1878</v>
      </c>
      <c r="G7302">
        <v>1.1417999999999999</v>
      </c>
      <c r="H7302">
        <v>1.0132000000000001</v>
      </c>
      <c r="I7302">
        <v>0.94610000000000005</v>
      </c>
      <c r="J7302">
        <v>1.1649</v>
      </c>
      <c r="K7302">
        <v>0.8347</v>
      </c>
      <c r="L7302">
        <v>0.66790000000000005</v>
      </c>
    </row>
    <row r="7303" spans="1:12" x14ac:dyDescent="0.45">
      <c r="A7303" t="s">
        <v>2034</v>
      </c>
      <c r="B7303">
        <v>2025</v>
      </c>
      <c r="C7303" t="s">
        <v>2009</v>
      </c>
      <c r="D7303">
        <v>0.96730000000000005</v>
      </c>
      <c r="E7303">
        <v>0.96730000000000005</v>
      </c>
      <c r="F7303">
        <v>0.96460000000000001</v>
      </c>
      <c r="G7303">
        <v>0.79679999999999995</v>
      </c>
      <c r="H7303">
        <v>0.96460000000000001</v>
      </c>
      <c r="I7303">
        <v>0.79520000000000002</v>
      </c>
      <c r="J7303">
        <v>0.89129999999999998</v>
      </c>
      <c r="K7303">
        <v>0.89129999999999998</v>
      </c>
      <c r="L7303">
        <v>0.73509999999999998</v>
      </c>
    </row>
    <row r="7304" spans="1:12" x14ac:dyDescent="0.45">
      <c r="A7304" t="s">
        <v>2034</v>
      </c>
      <c r="B7304">
        <v>2025</v>
      </c>
      <c r="C7304" t="s">
        <v>2006</v>
      </c>
      <c r="D7304">
        <v>0.44690000000000002</v>
      </c>
      <c r="E7304">
        <v>0.44690000000000002</v>
      </c>
      <c r="F7304">
        <v>0.3553</v>
      </c>
      <c r="G7304">
        <v>0.35659999999999997</v>
      </c>
      <c r="H7304">
        <v>0.3553</v>
      </c>
      <c r="I7304">
        <v>0.28210000000000002</v>
      </c>
      <c r="J7304">
        <v>0.44690000000000002</v>
      </c>
      <c r="K7304">
        <v>0.3553</v>
      </c>
      <c r="L7304">
        <v>0.28210000000000002</v>
      </c>
    </row>
    <row r="7305" spans="1:12" x14ac:dyDescent="0.45">
      <c r="A7305" t="s">
        <v>2034</v>
      </c>
      <c r="B7305">
        <v>2025</v>
      </c>
      <c r="C7305" t="s">
        <v>2008</v>
      </c>
      <c r="D7305">
        <v>0.73680000000000001</v>
      </c>
      <c r="E7305">
        <v>0.59430000000000005</v>
      </c>
      <c r="F7305">
        <v>0.5968</v>
      </c>
      <c r="G7305">
        <v>0.57369999999999999</v>
      </c>
      <c r="H7305">
        <v>0.5091</v>
      </c>
      <c r="I7305">
        <v>0.47539999999999999</v>
      </c>
      <c r="J7305">
        <v>0.58530000000000004</v>
      </c>
      <c r="K7305">
        <v>0.4194</v>
      </c>
      <c r="L7305">
        <v>0.33560000000000001</v>
      </c>
    </row>
    <row r="7306" spans="1:12" x14ac:dyDescent="0.45">
      <c r="A7306" t="s">
        <v>2034</v>
      </c>
      <c r="B7306">
        <v>2025</v>
      </c>
      <c r="C7306" t="s">
        <v>2005</v>
      </c>
      <c r="D7306">
        <v>2.3521999999999998</v>
      </c>
      <c r="E7306">
        <v>2.2098</v>
      </c>
      <c r="F7306">
        <v>2.0129000000000001</v>
      </c>
      <c r="G7306">
        <v>1.8695999999999999</v>
      </c>
      <c r="H7306">
        <v>1.9252</v>
      </c>
      <c r="I7306">
        <v>1.6278999999999999</v>
      </c>
      <c r="J7306">
        <v>2.1246999999999998</v>
      </c>
      <c r="K7306">
        <v>1.7622</v>
      </c>
      <c r="L7306">
        <v>1.4280999999999999</v>
      </c>
    </row>
    <row r="7307" spans="1:12" x14ac:dyDescent="0.45">
      <c r="A7307" t="s">
        <v>2034</v>
      </c>
      <c r="B7307">
        <v>2025</v>
      </c>
      <c r="C7307" t="s">
        <v>2010</v>
      </c>
      <c r="D7307">
        <v>0.1144</v>
      </c>
      <c r="E7307">
        <v>0.1144</v>
      </c>
      <c r="F7307">
        <v>4.3200000000000002E-2</v>
      </c>
      <c r="G7307">
        <v>6.8699999999999997E-2</v>
      </c>
      <c r="H7307">
        <v>4.3200000000000002E-2</v>
      </c>
      <c r="I7307">
        <v>3.1E-2</v>
      </c>
      <c r="J7307">
        <v>0.1144</v>
      </c>
      <c r="K7307">
        <v>4.3200000000000002E-2</v>
      </c>
      <c r="L7307">
        <v>3.1E-2</v>
      </c>
    </row>
    <row r="7308" spans="1:12" x14ac:dyDescent="0.45">
      <c r="A7308" t="s">
        <v>2034</v>
      </c>
      <c r="B7308">
        <v>2025</v>
      </c>
      <c r="C7308" t="s">
        <v>2011</v>
      </c>
      <c r="D7308">
        <v>2.1899999999999999E-2</v>
      </c>
      <c r="E7308">
        <v>2.1899999999999999E-2</v>
      </c>
      <c r="F7308">
        <v>2.1899999999999999E-2</v>
      </c>
      <c r="G7308">
        <v>1.3100000000000001E-2</v>
      </c>
      <c r="H7308">
        <v>2.1899999999999999E-2</v>
      </c>
      <c r="I7308">
        <v>1.3100000000000001E-2</v>
      </c>
      <c r="J7308">
        <v>2.1899999999999999E-2</v>
      </c>
      <c r="K7308">
        <v>2.1899999999999999E-2</v>
      </c>
      <c r="L7308">
        <v>1.3100000000000001E-2</v>
      </c>
    </row>
    <row r="7309" spans="1:12" x14ac:dyDescent="0.45">
      <c r="A7309" t="s">
        <v>2034</v>
      </c>
      <c r="B7309">
        <v>2025</v>
      </c>
      <c r="C7309" t="s">
        <v>2007</v>
      </c>
      <c r="D7309">
        <v>6.4899999999999999E-2</v>
      </c>
      <c r="E7309">
        <v>6.4899999999999999E-2</v>
      </c>
      <c r="F7309">
        <v>3.1099999999999999E-2</v>
      </c>
      <c r="G7309">
        <v>6.0600000000000001E-2</v>
      </c>
      <c r="H7309">
        <v>3.1099999999999999E-2</v>
      </c>
      <c r="I7309">
        <v>3.1099999999999999E-2</v>
      </c>
      <c r="J7309">
        <v>6.4899999999999999E-2</v>
      </c>
      <c r="K7309">
        <v>3.1099999999999999E-2</v>
      </c>
      <c r="L7309">
        <v>3.1099999999999999E-2</v>
      </c>
    </row>
    <row r="7310" spans="1:12" x14ac:dyDescent="0.45">
      <c r="A7310" t="s">
        <v>2035</v>
      </c>
      <c r="B7310">
        <v>2025</v>
      </c>
      <c r="C7310" t="s">
        <v>2011</v>
      </c>
      <c r="D7310">
        <v>4.4999999999999998E-2</v>
      </c>
      <c r="E7310">
        <v>4.4999999999999998E-2</v>
      </c>
      <c r="F7310">
        <v>4.4999999999999998E-2</v>
      </c>
      <c r="G7310">
        <v>2.7E-2</v>
      </c>
      <c r="H7310">
        <v>4.4999999999999998E-2</v>
      </c>
      <c r="I7310">
        <v>2.7E-2</v>
      </c>
      <c r="J7310">
        <v>4.4999999999999998E-2</v>
      </c>
      <c r="K7310">
        <v>4.4999999999999998E-2</v>
      </c>
      <c r="L7310">
        <v>2.7E-2</v>
      </c>
    </row>
    <row r="7311" spans="1:12" x14ac:dyDescent="0.45">
      <c r="A7311" t="s">
        <v>2035</v>
      </c>
      <c r="B7311">
        <v>2025</v>
      </c>
      <c r="C7311" t="s">
        <v>2009</v>
      </c>
      <c r="D7311">
        <v>2.0074000000000001</v>
      </c>
      <c r="E7311">
        <v>2.0074000000000001</v>
      </c>
      <c r="F7311">
        <v>2.0017</v>
      </c>
      <c r="G7311">
        <v>1.6498999999999999</v>
      </c>
      <c r="H7311">
        <v>2.0017</v>
      </c>
      <c r="I7311">
        <v>1.6464000000000001</v>
      </c>
      <c r="J7311">
        <v>1.8472999999999999</v>
      </c>
      <c r="K7311">
        <v>1.8472999999999999</v>
      </c>
      <c r="L7311">
        <v>1.52</v>
      </c>
    </row>
    <row r="7312" spans="1:12" x14ac:dyDescent="0.45">
      <c r="A7312" t="s">
        <v>2035</v>
      </c>
      <c r="B7312">
        <v>2025</v>
      </c>
      <c r="C7312" t="s">
        <v>2010</v>
      </c>
      <c r="D7312">
        <v>0.23549999999999999</v>
      </c>
      <c r="E7312">
        <v>0.23549999999999999</v>
      </c>
      <c r="F7312">
        <v>8.8900000000000007E-2</v>
      </c>
      <c r="G7312">
        <v>0.14130000000000001</v>
      </c>
      <c r="H7312">
        <v>8.8900000000000007E-2</v>
      </c>
      <c r="I7312">
        <v>6.3799999999999996E-2</v>
      </c>
      <c r="J7312">
        <v>0.23549999999999999</v>
      </c>
      <c r="K7312">
        <v>8.8900000000000007E-2</v>
      </c>
      <c r="L7312">
        <v>6.3799999999999996E-2</v>
      </c>
    </row>
    <row r="7313" spans="1:12" x14ac:dyDescent="0.45">
      <c r="A7313" t="s">
        <v>2035</v>
      </c>
      <c r="B7313">
        <v>2025</v>
      </c>
      <c r="C7313" t="s">
        <v>2007</v>
      </c>
      <c r="D7313">
        <v>0.13350000000000001</v>
      </c>
      <c r="E7313">
        <v>0.13350000000000001</v>
      </c>
      <c r="F7313">
        <v>6.4100000000000004E-2</v>
      </c>
      <c r="G7313">
        <v>0.12479999999999999</v>
      </c>
      <c r="H7313">
        <v>6.4100000000000004E-2</v>
      </c>
      <c r="I7313">
        <v>6.4100000000000004E-2</v>
      </c>
      <c r="J7313">
        <v>0.13350000000000001</v>
      </c>
      <c r="K7313">
        <v>6.4100000000000004E-2</v>
      </c>
      <c r="L7313">
        <v>6.4100000000000004E-2</v>
      </c>
    </row>
    <row r="7314" spans="1:12" x14ac:dyDescent="0.45">
      <c r="A7314" t="s">
        <v>2035</v>
      </c>
      <c r="B7314">
        <v>2025</v>
      </c>
      <c r="C7314" t="s">
        <v>2005</v>
      </c>
      <c r="D7314">
        <v>4.7081</v>
      </c>
      <c r="E7314">
        <v>4.415</v>
      </c>
      <c r="F7314">
        <v>4.0532000000000004</v>
      </c>
      <c r="G7314">
        <v>3.7362000000000002</v>
      </c>
      <c r="H7314">
        <v>3.8727</v>
      </c>
      <c r="I7314">
        <v>3.2740999999999998</v>
      </c>
      <c r="J7314">
        <v>4.2365000000000004</v>
      </c>
      <c r="K7314">
        <v>3.5337999999999998</v>
      </c>
      <c r="L7314">
        <v>2.8601000000000001</v>
      </c>
    </row>
    <row r="7315" spans="1:12" x14ac:dyDescent="0.45">
      <c r="A7315" t="s">
        <v>2035</v>
      </c>
      <c r="B7315">
        <v>2025</v>
      </c>
      <c r="C7315" t="s">
        <v>2006</v>
      </c>
      <c r="D7315">
        <v>0.77080000000000004</v>
      </c>
      <c r="E7315">
        <v>0.77080000000000004</v>
      </c>
      <c r="F7315">
        <v>0.62549999999999994</v>
      </c>
      <c r="G7315">
        <v>0.61280000000000001</v>
      </c>
      <c r="H7315">
        <v>0.62549999999999994</v>
      </c>
      <c r="I7315">
        <v>0.49469999999999997</v>
      </c>
      <c r="J7315">
        <v>0.77080000000000004</v>
      </c>
      <c r="K7315">
        <v>0.62549999999999994</v>
      </c>
      <c r="L7315">
        <v>0.49469999999999997</v>
      </c>
    </row>
    <row r="7316" spans="1:12" x14ac:dyDescent="0.45">
      <c r="A7316" t="s">
        <v>2035</v>
      </c>
      <c r="B7316">
        <v>2025</v>
      </c>
      <c r="C7316" t="s">
        <v>2008</v>
      </c>
      <c r="D7316">
        <v>1.516</v>
      </c>
      <c r="E7316">
        <v>1.2228000000000001</v>
      </c>
      <c r="F7316">
        <v>1.228</v>
      </c>
      <c r="G7316">
        <v>1.1803999999999999</v>
      </c>
      <c r="H7316">
        <v>1.0475000000000001</v>
      </c>
      <c r="I7316">
        <v>0.97799999999999998</v>
      </c>
      <c r="J7316">
        <v>1.2042999999999999</v>
      </c>
      <c r="K7316">
        <v>0.86299999999999999</v>
      </c>
      <c r="L7316">
        <v>0.69040000000000001</v>
      </c>
    </row>
    <row r="7317" spans="1:12" x14ac:dyDescent="0.45">
      <c r="A7317" t="s">
        <v>2036</v>
      </c>
      <c r="B7317">
        <v>2025</v>
      </c>
      <c r="C7317" t="s">
        <v>2005</v>
      </c>
      <c r="D7317">
        <v>0.78139999999999998</v>
      </c>
      <c r="E7317">
        <v>0.73329999999999995</v>
      </c>
      <c r="F7317">
        <v>0.67059999999999997</v>
      </c>
      <c r="G7317">
        <v>0.62119999999999997</v>
      </c>
      <c r="H7317">
        <v>0.64090000000000003</v>
      </c>
      <c r="I7317">
        <v>0.54269999999999996</v>
      </c>
      <c r="J7317">
        <v>0.70469999999999999</v>
      </c>
      <c r="K7317">
        <v>0.58599999999999997</v>
      </c>
      <c r="L7317">
        <v>0.47520000000000001</v>
      </c>
    </row>
    <row r="7318" spans="1:12" x14ac:dyDescent="0.45">
      <c r="A7318" t="s">
        <v>2036</v>
      </c>
      <c r="B7318">
        <v>2025</v>
      </c>
      <c r="C7318" t="s">
        <v>2008</v>
      </c>
      <c r="D7318">
        <v>0.249</v>
      </c>
      <c r="E7318">
        <v>0.2009</v>
      </c>
      <c r="F7318">
        <v>0.20169999999999999</v>
      </c>
      <c r="G7318">
        <v>0.19389999999999999</v>
      </c>
      <c r="H7318">
        <v>0.1721</v>
      </c>
      <c r="I7318">
        <v>0.16070000000000001</v>
      </c>
      <c r="J7318">
        <v>0.1978</v>
      </c>
      <c r="K7318">
        <v>0.14180000000000001</v>
      </c>
      <c r="L7318">
        <v>0.1134</v>
      </c>
    </row>
    <row r="7319" spans="1:12" x14ac:dyDescent="0.45">
      <c r="A7319" t="s">
        <v>2036</v>
      </c>
      <c r="B7319">
        <v>2025</v>
      </c>
      <c r="C7319" t="s">
        <v>2009</v>
      </c>
      <c r="D7319">
        <v>0.32650000000000001</v>
      </c>
      <c r="E7319">
        <v>0.32650000000000001</v>
      </c>
      <c r="F7319">
        <v>0.3256</v>
      </c>
      <c r="G7319">
        <v>0.26939999999999997</v>
      </c>
      <c r="H7319">
        <v>0.3256</v>
      </c>
      <c r="I7319">
        <v>0.26879999999999998</v>
      </c>
      <c r="J7319">
        <v>0.30099999999999999</v>
      </c>
      <c r="K7319">
        <v>0.30099999999999999</v>
      </c>
      <c r="L7319">
        <v>0.24859999999999999</v>
      </c>
    </row>
    <row r="7320" spans="1:12" x14ac:dyDescent="0.45">
      <c r="A7320" t="s">
        <v>2036</v>
      </c>
      <c r="B7320">
        <v>2025</v>
      </c>
      <c r="C7320" t="s">
        <v>2010</v>
      </c>
      <c r="D7320">
        <v>3.8699999999999998E-2</v>
      </c>
      <c r="E7320">
        <v>3.8699999999999998E-2</v>
      </c>
      <c r="F7320">
        <v>1.46E-2</v>
      </c>
      <c r="G7320">
        <v>2.3199999999999998E-2</v>
      </c>
      <c r="H7320">
        <v>1.46E-2</v>
      </c>
      <c r="I7320">
        <v>1.0500000000000001E-2</v>
      </c>
      <c r="J7320">
        <v>3.8699999999999998E-2</v>
      </c>
      <c r="K7320">
        <v>1.46E-2</v>
      </c>
      <c r="L7320">
        <v>1.0500000000000001E-2</v>
      </c>
    </row>
    <row r="7321" spans="1:12" x14ac:dyDescent="0.45">
      <c r="A7321" t="s">
        <v>2036</v>
      </c>
      <c r="B7321">
        <v>2025</v>
      </c>
      <c r="C7321" t="s">
        <v>2007</v>
      </c>
      <c r="D7321">
        <v>2.1899999999999999E-2</v>
      </c>
      <c r="E7321">
        <v>2.1899999999999999E-2</v>
      </c>
      <c r="F7321">
        <v>1.0500000000000001E-2</v>
      </c>
      <c r="G7321">
        <v>2.0500000000000001E-2</v>
      </c>
      <c r="H7321">
        <v>1.0500000000000001E-2</v>
      </c>
      <c r="I7321">
        <v>1.0500000000000001E-2</v>
      </c>
      <c r="J7321">
        <v>2.1899999999999999E-2</v>
      </c>
      <c r="K7321">
        <v>1.0500000000000001E-2</v>
      </c>
      <c r="L7321">
        <v>1.0500000000000001E-2</v>
      </c>
    </row>
    <row r="7322" spans="1:12" x14ac:dyDescent="0.45">
      <c r="A7322" t="s">
        <v>2036</v>
      </c>
      <c r="B7322">
        <v>2025</v>
      </c>
      <c r="C7322" t="s">
        <v>2011</v>
      </c>
      <c r="D7322">
        <v>7.4000000000000003E-3</v>
      </c>
      <c r="E7322">
        <v>7.4000000000000003E-3</v>
      </c>
      <c r="F7322">
        <v>7.4000000000000003E-3</v>
      </c>
      <c r="G7322">
        <v>4.4000000000000003E-3</v>
      </c>
      <c r="H7322">
        <v>7.4000000000000003E-3</v>
      </c>
      <c r="I7322">
        <v>4.4000000000000003E-3</v>
      </c>
      <c r="J7322">
        <v>7.4000000000000003E-3</v>
      </c>
      <c r="K7322">
        <v>7.4000000000000003E-3</v>
      </c>
      <c r="L7322">
        <v>4.4000000000000003E-3</v>
      </c>
    </row>
    <row r="7323" spans="1:12" x14ac:dyDescent="0.45">
      <c r="A7323" t="s">
        <v>2036</v>
      </c>
      <c r="B7323">
        <v>2025</v>
      </c>
      <c r="C7323" t="s">
        <v>2006</v>
      </c>
      <c r="D7323">
        <v>0.13789999999999999</v>
      </c>
      <c r="E7323">
        <v>0.13789999999999999</v>
      </c>
      <c r="F7323">
        <v>0.11070000000000001</v>
      </c>
      <c r="G7323">
        <v>0.10979999999999999</v>
      </c>
      <c r="H7323">
        <v>0.11070000000000001</v>
      </c>
      <c r="I7323">
        <v>8.7800000000000003E-2</v>
      </c>
      <c r="J7323">
        <v>0.13789999999999999</v>
      </c>
      <c r="K7323">
        <v>0.11070000000000001</v>
      </c>
      <c r="L7323">
        <v>8.7800000000000003E-2</v>
      </c>
    </row>
    <row r="7324" spans="1:12" x14ac:dyDescent="0.45">
      <c r="A7324" t="s">
        <v>2037</v>
      </c>
      <c r="B7324">
        <v>2025</v>
      </c>
      <c r="C7324" t="s">
        <v>2007</v>
      </c>
      <c r="D7324">
        <v>3.8300000000000001E-2</v>
      </c>
      <c r="E7324">
        <v>3.8300000000000001E-2</v>
      </c>
      <c r="F7324">
        <v>1.84E-2</v>
      </c>
      <c r="G7324">
        <v>3.5799999999999998E-2</v>
      </c>
      <c r="H7324">
        <v>1.84E-2</v>
      </c>
      <c r="I7324">
        <v>1.84E-2</v>
      </c>
      <c r="J7324">
        <v>3.8300000000000001E-2</v>
      </c>
      <c r="K7324">
        <v>1.84E-2</v>
      </c>
      <c r="L7324">
        <v>1.84E-2</v>
      </c>
    </row>
    <row r="7325" spans="1:12" x14ac:dyDescent="0.45">
      <c r="A7325" t="s">
        <v>2037</v>
      </c>
      <c r="B7325">
        <v>2025</v>
      </c>
      <c r="C7325" t="s">
        <v>2005</v>
      </c>
      <c r="D7325">
        <v>1.3698999999999999</v>
      </c>
      <c r="E7325">
        <v>1.2857000000000001</v>
      </c>
      <c r="F7325">
        <v>1.1789000000000001</v>
      </c>
      <c r="G7325">
        <v>1.0875999999999999</v>
      </c>
      <c r="H7325">
        <v>1.1271</v>
      </c>
      <c r="I7325">
        <v>0.9526</v>
      </c>
      <c r="J7325">
        <v>1.2339</v>
      </c>
      <c r="K7325">
        <v>1.0291999999999999</v>
      </c>
      <c r="L7325">
        <v>0.83320000000000005</v>
      </c>
    </row>
    <row r="7326" spans="1:12" x14ac:dyDescent="0.45">
      <c r="A7326" t="s">
        <v>2037</v>
      </c>
      <c r="B7326">
        <v>2025</v>
      </c>
      <c r="C7326" t="s">
        <v>2006</v>
      </c>
      <c r="D7326">
        <v>0.23139999999999999</v>
      </c>
      <c r="E7326">
        <v>0.23139999999999999</v>
      </c>
      <c r="F7326">
        <v>0.1867</v>
      </c>
      <c r="G7326">
        <v>0.18410000000000001</v>
      </c>
      <c r="H7326">
        <v>0.1867</v>
      </c>
      <c r="I7326">
        <v>0.14779999999999999</v>
      </c>
      <c r="J7326">
        <v>0.23139999999999999</v>
      </c>
      <c r="K7326">
        <v>0.1867</v>
      </c>
      <c r="L7326">
        <v>0.14779999999999999</v>
      </c>
    </row>
    <row r="7327" spans="1:12" x14ac:dyDescent="0.45">
      <c r="A7327" t="s">
        <v>2037</v>
      </c>
      <c r="B7327">
        <v>2025</v>
      </c>
      <c r="C7327" t="s">
        <v>2008</v>
      </c>
      <c r="D7327">
        <v>0.43509999999999999</v>
      </c>
      <c r="E7327">
        <v>0.35099999999999998</v>
      </c>
      <c r="F7327">
        <v>0.35249999999999998</v>
      </c>
      <c r="G7327">
        <v>0.33879999999999999</v>
      </c>
      <c r="H7327">
        <v>0.30070000000000002</v>
      </c>
      <c r="I7327">
        <v>0.28070000000000001</v>
      </c>
      <c r="J7327">
        <v>0.34570000000000001</v>
      </c>
      <c r="K7327">
        <v>0.2477</v>
      </c>
      <c r="L7327">
        <v>0.19819999999999999</v>
      </c>
    </row>
    <row r="7328" spans="1:12" x14ac:dyDescent="0.45">
      <c r="A7328" t="s">
        <v>2037</v>
      </c>
      <c r="B7328">
        <v>2025</v>
      </c>
      <c r="C7328" t="s">
        <v>2010</v>
      </c>
      <c r="D7328">
        <v>6.7599999999999993E-2</v>
      </c>
      <c r="E7328">
        <v>6.7599999999999993E-2</v>
      </c>
      <c r="F7328">
        <v>2.5499999999999998E-2</v>
      </c>
      <c r="G7328">
        <v>4.0599999999999997E-2</v>
      </c>
      <c r="H7328">
        <v>2.5499999999999998E-2</v>
      </c>
      <c r="I7328">
        <v>1.83E-2</v>
      </c>
      <c r="J7328">
        <v>6.7599999999999993E-2</v>
      </c>
      <c r="K7328">
        <v>2.5499999999999998E-2</v>
      </c>
      <c r="L7328">
        <v>1.83E-2</v>
      </c>
    </row>
    <row r="7329" spans="1:12" x14ac:dyDescent="0.45">
      <c r="A7329" t="s">
        <v>2037</v>
      </c>
      <c r="B7329">
        <v>2025</v>
      </c>
      <c r="C7329" t="s">
        <v>2009</v>
      </c>
      <c r="D7329">
        <v>0.58450000000000002</v>
      </c>
      <c r="E7329">
        <v>0.58450000000000002</v>
      </c>
      <c r="F7329">
        <v>0.58289999999999997</v>
      </c>
      <c r="G7329">
        <v>0.48049999999999998</v>
      </c>
      <c r="H7329">
        <v>0.58289999999999997</v>
      </c>
      <c r="I7329">
        <v>0.47949999999999998</v>
      </c>
      <c r="J7329">
        <v>0.53800000000000003</v>
      </c>
      <c r="K7329">
        <v>0.53800000000000003</v>
      </c>
      <c r="L7329">
        <v>0.44269999999999998</v>
      </c>
    </row>
    <row r="7330" spans="1:12" x14ac:dyDescent="0.45">
      <c r="A7330" t="s">
        <v>2037</v>
      </c>
      <c r="B7330">
        <v>2025</v>
      </c>
      <c r="C7330" t="s">
        <v>2011</v>
      </c>
      <c r="D7330">
        <v>1.29E-2</v>
      </c>
      <c r="E7330">
        <v>1.29E-2</v>
      </c>
      <c r="F7330">
        <v>1.29E-2</v>
      </c>
      <c r="G7330">
        <v>7.7999999999999996E-3</v>
      </c>
      <c r="H7330">
        <v>1.29E-2</v>
      </c>
      <c r="I7330">
        <v>7.7999999999999996E-3</v>
      </c>
      <c r="J7330">
        <v>1.29E-2</v>
      </c>
      <c r="K7330">
        <v>1.29E-2</v>
      </c>
      <c r="L7330">
        <v>7.7999999999999996E-3</v>
      </c>
    </row>
    <row r="7331" spans="1:12" x14ac:dyDescent="0.45">
      <c r="A7331" t="s">
        <v>2038</v>
      </c>
      <c r="B7331">
        <v>2025</v>
      </c>
      <c r="C7331" t="s">
        <v>2008</v>
      </c>
      <c r="D7331">
        <v>0.9274</v>
      </c>
      <c r="E7331">
        <v>0.74809999999999999</v>
      </c>
      <c r="F7331">
        <v>0.75119999999999998</v>
      </c>
      <c r="G7331">
        <v>0.72209999999999996</v>
      </c>
      <c r="H7331">
        <v>0.64080000000000004</v>
      </c>
      <c r="I7331">
        <v>0.59830000000000005</v>
      </c>
      <c r="J7331">
        <v>0.73670000000000002</v>
      </c>
      <c r="K7331">
        <v>0.52790000000000004</v>
      </c>
      <c r="L7331">
        <v>0.4224</v>
      </c>
    </row>
    <row r="7332" spans="1:12" x14ac:dyDescent="0.45">
      <c r="A7332" t="s">
        <v>2038</v>
      </c>
      <c r="B7332">
        <v>2025</v>
      </c>
      <c r="C7332" t="s">
        <v>2009</v>
      </c>
      <c r="D7332">
        <v>1.0427</v>
      </c>
      <c r="E7332">
        <v>1.0427</v>
      </c>
      <c r="F7332">
        <v>1.0392999999999999</v>
      </c>
      <c r="G7332">
        <v>0.85770000000000002</v>
      </c>
      <c r="H7332">
        <v>1.0392999999999999</v>
      </c>
      <c r="I7332">
        <v>0.85560000000000003</v>
      </c>
      <c r="J7332">
        <v>0.96</v>
      </c>
      <c r="K7332">
        <v>0.96</v>
      </c>
      <c r="L7332">
        <v>0.79069999999999996</v>
      </c>
    </row>
    <row r="7333" spans="1:12" x14ac:dyDescent="0.45">
      <c r="A7333" t="s">
        <v>2038</v>
      </c>
      <c r="B7333">
        <v>2025</v>
      </c>
      <c r="C7333" t="s">
        <v>2006</v>
      </c>
      <c r="D7333">
        <v>0.36870000000000003</v>
      </c>
      <c r="E7333">
        <v>0.36870000000000003</v>
      </c>
      <c r="F7333">
        <v>0.30969999999999998</v>
      </c>
      <c r="G7333">
        <v>0.2913</v>
      </c>
      <c r="H7333">
        <v>0.30969999999999998</v>
      </c>
      <c r="I7333">
        <v>0.24340000000000001</v>
      </c>
      <c r="J7333">
        <v>0.36870000000000003</v>
      </c>
      <c r="K7333">
        <v>0.30969999999999998</v>
      </c>
      <c r="L7333">
        <v>0.24340000000000001</v>
      </c>
    </row>
    <row r="7334" spans="1:12" x14ac:dyDescent="0.45">
      <c r="A7334" t="s">
        <v>2038</v>
      </c>
      <c r="B7334">
        <v>2025</v>
      </c>
      <c r="C7334" t="s">
        <v>2010</v>
      </c>
      <c r="D7334">
        <v>0.14399999999999999</v>
      </c>
      <c r="E7334">
        <v>0.14399999999999999</v>
      </c>
      <c r="F7334">
        <v>5.4399999999999997E-2</v>
      </c>
      <c r="G7334">
        <v>8.6400000000000005E-2</v>
      </c>
      <c r="H7334">
        <v>5.4399999999999997E-2</v>
      </c>
      <c r="I7334">
        <v>3.9E-2</v>
      </c>
      <c r="J7334">
        <v>0.14399999999999999</v>
      </c>
      <c r="K7334">
        <v>5.4399999999999997E-2</v>
      </c>
      <c r="L7334">
        <v>3.9E-2</v>
      </c>
    </row>
    <row r="7335" spans="1:12" x14ac:dyDescent="0.45">
      <c r="A7335" t="s">
        <v>2038</v>
      </c>
      <c r="B7335">
        <v>2025</v>
      </c>
      <c r="C7335" t="s">
        <v>2005</v>
      </c>
      <c r="D7335">
        <v>2.5920000000000001</v>
      </c>
      <c r="E7335">
        <v>2.4127000000000001</v>
      </c>
      <c r="F7335">
        <v>2.2212999999999998</v>
      </c>
      <c r="G7335">
        <v>2.0503999999999998</v>
      </c>
      <c r="H7335">
        <v>2.1109</v>
      </c>
      <c r="I7335">
        <v>1.792</v>
      </c>
      <c r="J7335">
        <v>2.3186</v>
      </c>
      <c r="K7335">
        <v>1.9187000000000001</v>
      </c>
      <c r="L7335">
        <v>1.5511999999999999</v>
      </c>
    </row>
    <row r="7336" spans="1:12" x14ac:dyDescent="0.45">
      <c r="A7336" t="s">
        <v>2038</v>
      </c>
      <c r="B7336">
        <v>2025</v>
      </c>
      <c r="C7336" t="s">
        <v>2011</v>
      </c>
      <c r="D7336">
        <v>2.75E-2</v>
      </c>
      <c r="E7336">
        <v>2.75E-2</v>
      </c>
      <c r="F7336">
        <v>2.75E-2</v>
      </c>
      <c r="G7336">
        <v>1.6500000000000001E-2</v>
      </c>
      <c r="H7336">
        <v>2.75E-2</v>
      </c>
      <c r="I7336">
        <v>1.6500000000000001E-2</v>
      </c>
      <c r="J7336">
        <v>2.75E-2</v>
      </c>
      <c r="K7336">
        <v>2.75E-2</v>
      </c>
      <c r="L7336">
        <v>1.6500000000000001E-2</v>
      </c>
    </row>
    <row r="7337" spans="1:12" x14ac:dyDescent="0.45">
      <c r="A7337" t="s">
        <v>2038</v>
      </c>
      <c r="B7337">
        <v>2025</v>
      </c>
      <c r="C7337" t="s">
        <v>2007</v>
      </c>
      <c r="D7337">
        <v>8.1600000000000006E-2</v>
      </c>
      <c r="E7337">
        <v>8.1600000000000006E-2</v>
      </c>
      <c r="F7337">
        <v>3.9199999999999999E-2</v>
      </c>
      <c r="G7337">
        <v>7.6300000000000007E-2</v>
      </c>
      <c r="H7337">
        <v>3.9199999999999999E-2</v>
      </c>
      <c r="I7337">
        <v>3.9199999999999999E-2</v>
      </c>
      <c r="J7337">
        <v>8.1600000000000006E-2</v>
      </c>
      <c r="K7337">
        <v>3.9199999999999999E-2</v>
      </c>
      <c r="L7337">
        <v>3.9199999999999999E-2</v>
      </c>
    </row>
    <row r="7338" spans="1:12" x14ac:dyDescent="0.45">
      <c r="A7338" t="s">
        <v>2039</v>
      </c>
      <c r="B7338">
        <v>2025</v>
      </c>
      <c r="C7338" t="s">
        <v>2009</v>
      </c>
      <c r="D7338">
        <v>0.40039999999999998</v>
      </c>
      <c r="E7338">
        <v>0.40039999999999998</v>
      </c>
      <c r="F7338">
        <v>0.39900000000000002</v>
      </c>
      <c r="G7338">
        <v>0.33279999999999998</v>
      </c>
      <c r="H7338">
        <v>0.39900000000000002</v>
      </c>
      <c r="I7338">
        <v>0.33200000000000002</v>
      </c>
      <c r="J7338">
        <v>0.37019999999999997</v>
      </c>
      <c r="K7338">
        <v>0.37019999999999997</v>
      </c>
      <c r="L7338">
        <v>0.30840000000000001</v>
      </c>
    </row>
    <row r="7339" spans="1:12" x14ac:dyDescent="0.45">
      <c r="A7339" t="s">
        <v>2039</v>
      </c>
      <c r="B7339">
        <v>2025</v>
      </c>
      <c r="C7339" t="s">
        <v>2010</v>
      </c>
      <c r="D7339">
        <v>5.91E-2</v>
      </c>
      <c r="E7339">
        <v>5.91E-2</v>
      </c>
      <c r="F7339">
        <v>2.23E-2</v>
      </c>
      <c r="G7339">
        <v>3.5499999999999997E-2</v>
      </c>
      <c r="H7339">
        <v>2.23E-2</v>
      </c>
      <c r="I7339">
        <v>1.6E-2</v>
      </c>
      <c r="J7339">
        <v>5.91E-2</v>
      </c>
      <c r="K7339">
        <v>2.23E-2</v>
      </c>
      <c r="L7339">
        <v>1.6E-2</v>
      </c>
    </row>
    <row r="7340" spans="1:12" x14ac:dyDescent="0.45">
      <c r="A7340" t="s">
        <v>2039</v>
      </c>
      <c r="B7340">
        <v>2025</v>
      </c>
      <c r="C7340" t="s">
        <v>2007</v>
      </c>
      <c r="D7340">
        <v>3.3500000000000002E-2</v>
      </c>
      <c r="E7340">
        <v>3.3500000000000002E-2</v>
      </c>
      <c r="F7340">
        <v>1.61E-2</v>
      </c>
      <c r="G7340">
        <v>3.1300000000000001E-2</v>
      </c>
      <c r="H7340">
        <v>1.61E-2</v>
      </c>
      <c r="I7340">
        <v>1.61E-2</v>
      </c>
      <c r="J7340">
        <v>3.3500000000000002E-2</v>
      </c>
      <c r="K7340">
        <v>1.61E-2</v>
      </c>
      <c r="L7340">
        <v>1.61E-2</v>
      </c>
    </row>
    <row r="7341" spans="1:12" x14ac:dyDescent="0.45">
      <c r="A7341" t="s">
        <v>2039</v>
      </c>
      <c r="B7341">
        <v>2025</v>
      </c>
      <c r="C7341" t="s">
        <v>2008</v>
      </c>
      <c r="D7341">
        <v>0.38080000000000003</v>
      </c>
      <c r="E7341">
        <v>0.30719999999999997</v>
      </c>
      <c r="F7341">
        <v>0.3085</v>
      </c>
      <c r="G7341">
        <v>0.29649999999999999</v>
      </c>
      <c r="H7341">
        <v>0.2631</v>
      </c>
      <c r="I7341">
        <v>0.2457</v>
      </c>
      <c r="J7341">
        <v>0.30249999999999999</v>
      </c>
      <c r="K7341">
        <v>0.21679999999999999</v>
      </c>
      <c r="L7341">
        <v>0.1734</v>
      </c>
    </row>
    <row r="7342" spans="1:12" x14ac:dyDescent="0.45">
      <c r="A7342" t="s">
        <v>2039</v>
      </c>
      <c r="B7342">
        <v>2025</v>
      </c>
      <c r="C7342" t="s">
        <v>2006</v>
      </c>
      <c r="D7342">
        <v>0.1736</v>
      </c>
      <c r="E7342">
        <v>0.1736</v>
      </c>
      <c r="F7342">
        <v>0.1429</v>
      </c>
      <c r="G7342">
        <v>0.13769999999999999</v>
      </c>
      <c r="H7342">
        <v>0.1429</v>
      </c>
      <c r="I7342">
        <v>0.1128</v>
      </c>
      <c r="J7342">
        <v>0.1736</v>
      </c>
      <c r="K7342">
        <v>0.1429</v>
      </c>
      <c r="L7342">
        <v>0.1128</v>
      </c>
    </row>
    <row r="7343" spans="1:12" x14ac:dyDescent="0.45">
      <c r="A7343" t="s">
        <v>2039</v>
      </c>
      <c r="B7343">
        <v>2025</v>
      </c>
      <c r="C7343" t="s">
        <v>2005</v>
      </c>
      <c r="D7343">
        <v>1.0588</v>
      </c>
      <c r="E7343">
        <v>0.98519999999999996</v>
      </c>
      <c r="F7343">
        <v>0.9002</v>
      </c>
      <c r="G7343">
        <v>0.8407</v>
      </c>
      <c r="H7343">
        <v>0.8548</v>
      </c>
      <c r="I7343">
        <v>0.72929999999999995</v>
      </c>
      <c r="J7343">
        <v>0.95040000000000002</v>
      </c>
      <c r="K7343">
        <v>0.77969999999999995</v>
      </c>
      <c r="L7343">
        <v>0.63349999999999995</v>
      </c>
    </row>
    <row r="7344" spans="1:12" x14ac:dyDescent="0.45">
      <c r="A7344" t="s">
        <v>2039</v>
      </c>
      <c r="B7344">
        <v>2025</v>
      </c>
      <c r="C7344" t="s">
        <v>2011</v>
      </c>
      <c r="D7344">
        <v>1.1299999999999999E-2</v>
      </c>
      <c r="E7344">
        <v>1.1299999999999999E-2</v>
      </c>
      <c r="F7344">
        <v>1.1299999999999999E-2</v>
      </c>
      <c r="G7344">
        <v>6.7999999999999996E-3</v>
      </c>
      <c r="H7344">
        <v>1.1299999999999999E-2</v>
      </c>
      <c r="I7344">
        <v>6.7999999999999996E-3</v>
      </c>
      <c r="J7344">
        <v>1.1299999999999999E-2</v>
      </c>
      <c r="K7344">
        <v>1.1299999999999999E-2</v>
      </c>
      <c r="L7344">
        <v>6.7999999999999996E-3</v>
      </c>
    </row>
    <row r="7345" spans="1:12" x14ac:dyDescent="0.45">
      <c r="A7345" t="s">
        <v>2040</v>
      </c>
      <c r="B7345">
        <v>2025</v>
      </c>
      <c r="C7345" t="s">
        <v>2011</v>
      </c>
      <c r="D7345">
        <v>6.8699999999999997E-2</v>
      </c>
      <c r="E7345">
        <v>6.8699999999999997E-2</v>
      </c>
      <c r="F7345">
        <v>6.8699999999999997E-2</v>
      </c>
      <c r="G7345">
        <v>4.1200000000000001E-2</v>
      </c>
      <c r="H7345">
        <v>6.8699999999999997E-2</v>
      </c>
      <c r="I7345">
        <v>4.1200000000000001E-2</v>
      </c>
      <c r="J7345">
        <v>6.8699999999999997E-2</v>
      </c>
      <c r="K7345">
        <v>6.8699999999999997E-2</v>
      </c>
      <c r="L7345">
        <v>4.1200000000000001E-2</v>
      </c>
    </row>
    <row r="7346" spans="1:12" x14ac:dyDescent="0.45">
      <c r="A7346" t="s">
        <v>2040</v>
      </c>
      <c r="B7346">
        <v>2025</v>
      </c>
      <c r="C7346" t="s">
        <v>2009</v>
      </c>
      <c r="D7346">
        <v>2.3109999999999999</v>
      </c>
      <c r="E7346">
        <v>2.3109999999999999</v>
      </c>
      <c r="F7346">
        <v>2.3024</v>
      </c>
      <c r="G7346">
        <v>1.9176</v>
      </c>
      <c r="H7346">
        <v>2.3024</v>
      </c>
      <c r="I7346">
        <v>1.9123000000000001</v>
      </c>
      <c r="J7346">
        <v>2.1352000000000002</v>
      </c>
      <c r="K7346">
        <v>2.1352000000000002</v>
      </c>
      <c r="L7346">
        <v>1.7754000000000001</v>
      </c>
    </row>
    <row r="7347" spans="1:12" x14ac:dyDescent="0.45">
      <c r="A7347" t="s">
        <v>2040</v>
      </c>
      <c r="B7347">
        <v>2025</v>
      </c>
      <c r="C7347" t="s">
        <v>2007</v>
      </c>
      <c r="D7347">
        <v>0.2036</v>
      </c>
      <c r="E7347">
        <v>0.2036</v>
      </c>
      <c r="F7347">
        <v>9.7799999999999998E-2</v>
      </c>
      <c r="G7347">
        <v>0.19040000000000001</v>
      </c>
      <c r="H7347">
        <v>9.7799999999999998E-2</v>
      </c>
      <c r="I7347">
        <v>9.7799999999999998E-2</v>
      </c>
      <c r="J7347">
        <v>0.2036</v>
      </c>
      <c r="K7347">
        <v>9.7799999999999998E-2</v>
      </c>
      <c r="L7347">
        <v>9.7799999999999998E-2</v>
      </c>
    </row>
    <row r="7348" spans="1:12" x14ac:dyDescent="0.45">
      <c r="A7348" t="s">
        <v>2040</v>
      </c>
      <c r="B7348">
        <v>2025</v>
      </c>
      <c r="C7348" t="s">
        <v>2005</v>
      </c>
      <c r="D7348">
        <v>6.2526999999999999</v>
      </c>
      <c r="E7348">
        <v>5.8055000000000003</v>
      </c>
      <c r="F7348">
        <v>5.3056000000000001</v>
      </c>
      <c r="G7348">
        <v>4.9554999999999998</v>
      </c>
      <c r="H7348">
        <v>5.0301999999999998</v>
      </c>
      <c r="I7348">
        <v>4.2927</v>
      </c>
      <c r="J7348">
        <v>5.6013999999999999</v>
      </c>
      <c r="K7348">
        <v>4.5814000000000004</v>
      </c>
      <c r="L7348">
        <v>3.7168999999999999</v>
      </c>
    </row>
    <row r="7349" spans="1:12" x14ac:dyDescent="0.45">
      <c r="A7349" t="s">
        <v>2040</v>
      </c>
      <c r="B7349">
        <v>2025</v>
      </c>
      <c r="C7349" t="s">
        <v>2008</v>
      </c>
      <c r="D7349">
        <v>2.3132000000000001</v>
      </c>
      <c r="E7349">
        <v>1.8658999999999999</v>
      </c>
      <c r="F7349">
        <v>1.8737999999999999</v>
      </c>
      <c r="G7349">
        <v>1.8011999999999999</v>
      </c>
      <c r="H7349">
        <v>1.5984</v>
      </c>
      <c r="I7349">
        <v>1.4923999999999999</v>
      </c>
      <c r="J7349">
        <v>1.8376999999999999</v>
      </c>
      <c r="K7349">
        <v>1.3168</v>
      </c>
      <c r="L7349">
        <v>1.0535000000000001</v>
      </c>
    </row>
    <row r="7350" spans="1:12" x14ac:dyDescent="0.45">
      <c r="A7350" t="s">
        <v>2040</v>
      </c>
      <c r="B7350">
        <v>2025</v>
      </c>
      <c r="C7350" t="s">
        <v>2010</v>
      </c>
      <c r="D7350">
        <v>0.35930000000000001</v>
      </c>
      <c r="E7350">
        <v>0.35930000000000001</v>
      </c>
      <c r="F7350">
        <v>0.13569999999999999</v>
      </c>
      <c r="G7350">
        <v>0.21560000000000001</v>
      </c>
      <c r="H7350">
        <v>0.13569999999999999</v>
      </c>
      <c r="I7350">
        <v>9.7299999999999998E-2</v>
      </c>
      <c r="J7350">
        <v>0.35930000000000001</v>
      </c>
      <c r="K7350">
        <v>0.13569999999999999</v>
      </c>
      <c r="L7350">
        <v>9.7299999999999998E-2</v>
      </c>
    </row>
    <row r="7351" spans="1:12" x14ac:dyDescent="0.45">
      <c r="A7351" t="s">
        <v>2040</v>
      </c>
      <c r="B7351">
        <v>2025</v>
      </c>
      <c r="C7351" t="s">
        <v>2006</v>
      </c>
      <c r="D7351">
        <v>0.99690000000000001</v>
      </c>
      <c r="E7351">
        <v>0.99690000000000001</v>
      </c>
      <c r="F7351">
        <v>0.82720000000000005</v>
      </c>
      <c r="G7351">
        <v>0.78949999999999998</v>
      </c>
      <c r="H7351">
        <v>0.82720000000000005</v>
      </c>
      <c r="I7351">
        <v>0.65159999999999996</v>
      </c>
      <c r="J7351">
        <v>0.99690000000000001</v>
      </c>
      <c r="K7351">
        <v>0.82720000000000005</v>
      </c>
      <c r="L7351">
        <v>0.65159999999999996</v>
      </c>
    </row>
    <row r="7352" spans="1:12" x14ac:dyDescent="0.45">
      <c r="A7352" t="s">
        <v>2041</v>
      </c>
      <c r="B7352">
        <v>2025</v>
      </c>
      <c r="C7352" t="s">
        <v>2006</v>
      </c>
      <c r="D7352">
        <v>0.29649999999999999</v>
      </c>
      <c r="E7352">
        <v>0.29649999999999999</v>
      </c>
      <c r="F7352">
        <v>0.23649999999999999</v>
      </c>
      <c r="G7352">
        <v>0.2364</v>
      </c>
      <c r="H7352">
        <v>0.23649999999999999</v>
      </c>
      <c r="I7352">
        <v>0.18770000000000001</v>
      </c>
      <c r="J7352">
        <v>0.29649999999999999</v>
      </c>
      <c r="K7352">
        <v>0.23649999999999999</v>
      </c>
      <c r="L7352">
        <v>0.18770000000000001</v>
      </c>
    </row>
    <row r="7353" spans="1:12" x14ac:dyDescent="0.45">
      <c r="A7353" t="s">
        <v>2041</v>
      </c>
      <c r="B7353">
        <v>2025</v>
      </c>
      <c r="C7353" t="s">
        <v>2011</v>
      </c>
      <c r="D7353">
        <v>1.4999999999999999E-2</v>
      </c>
      <c r="E7353">
        <v>1.4999999999999999E-2</v>
      </c>
      <c r="F7353">
        <v>1.4999999999999999E-2</v>
      </c>
      <c r="G7353">
        <v>8.9999999999999993E-3</v>
      </c>
      <c r="H7353">
        <v>1.4999999999999999E-2</v>
      </c>
      <c r="I7353">
        <v>8.9999999999999993E-3</v>
      </c>
      <c r="J7353">
        <v>1.4999999999999999E-2</v>
      </c>
      <c r="K7353">
        <v>1.4999999999999999E-2</v>
      </c>
      <c r="L7353">
        <v>8.9999999999999993E-3</v>
      </c>
    </row>
    <row r="7354" spans="1:12" x14ac:dyDescent="0.45">
      <c r="A7354" t="s">
        <v>2041</v>
      </c>
      <c r="B7354">
        <v>2025</v>
      </c>
      <c r="C7354" t="s">
        <v>2007</v>
      </c>
      <c r="D7354">
        <v>4.4499999999999998E-2</v>
      </c>
      <c r="E7354">
        <v>4.4499999999999998E-2</v>
      </c>
      <c r="F7354">
        <v>2.1399999999999999E-2</v>
      </c>
      <c r="G7354">
        <v>4.1599999999999998E-2</v>
      </c>
      <c r="H7354">
        <v>2.1399999999999999E-2</v>
      </c>
      <c r="I7354">
        <v>2.1399999999999999E-2</v>
      </c>
      <c r="J7354">
        <v>4.4499999999999998E-2</v>
      </c>
      <c r="K7354">
        <v>2.1399999999999999E-2</v>
      </c>
      <c r="L7354">
        <v>2.1399999999999999E-2</v>
      </c>
    </row>
    <row r="7355" spans="1:12" x14ac:dyDescent="0.45">
      <c r="A7355" t="s">
        <v>2041</v>
      </c>
      <c r="B7355">
        <v>2025</v>
      </c>
      <c r="C7355" t="s">
        <v>2010</v>
      </c>
      <c r="D7355">
        <v>7.85E-2</v>
      </c>
      <c r="E7355">
        <v>7.85E-2</v>
      </c>
      <c r="F7355">
        <v>2.9700000000000001E-2</v>
      </c>
      <c r="G7355">
        <v>4.7100000000000003E-2</v>
      </c>
      <c r="H7355">
        <v>2.9700000000000001E-2</v>
      </c>
      <c r="I7355">
        <v>2.1299999999999999E-2</v>
      </c>
      <c r="J7355">
        <v>7.85E-2</v>
      </c>
      <c r="K7355">
        <v>2.9700000000000001E-2</v>
      </c>
      <c r="L7355">
        <v>2.1299999999999999E-2</v>
      </c>
    </row>
    <row r="7356" spans="1:12" x14ac:dyDescent="0.45">
      <c r="A7356" t="s">
        <v>2041</v>
      </c>
      <c r="B7356">
        <v>2025</v>
      </c>
      <c r="C7356" t="s">
        <v>2009</v>
      </c>
      <c r="D7356">
        <v>0.62239999999999995</v>
      </c>
      <c r="E7356">
        <v>0.62239999999999995</v>
      </c>
      <c r="F7356">
        <v>0.62050000000000005</v>
      </c>
      <c r="G7356">
        <v>0.51280000000000003</v>
      </c>
      <c r="H7356">
        <v>0.62050000000000005</v>
      </c>
      <c r="I7356">
        <v>0.51170000000000004</v>
      </c>
      <c r="J7356">
        <v>0.57340000000000002</v>
      </c>
      <c r="K7356">
        <v>0.57340000000000002</v>
      </c>
      <c r="L7356">
        <v>0.47310000000000002</v>
      </c>
    </row>
    <row r="7357" spans="1:12" x14ac:dyDescent="0.45">
      <c r="A7357" t="s">
        <v>2041</v>
      </c>
      <c r="B7357">
        <v>2025</v>
      </c>
      <c r="C7357" t="s">
        <v>2008</v>
      </c>
      <c r="D7357">
        <v>0.50570000000000004</v>
      </c>
      <c r="E7357">
        <v>0.40789999999999998</v>
      </c>
      <c r="F7357">
        <v>0.40960000000000002</v>
      </c>
      <c r="G7357">
        <v>0.39369999999999999</v>
      </c>
      <c r="H7357">
        <v>0.34939999999999999</v>
      </c>
      <c r="I7357">
        <v>0.32619999999999999</v>
      </c>
      <c r="J7357">
        <v>0.4017</v>
      </c>
      <c r="K7357">
        <v>0.28789999999999999</v>
      </c>
      <c r="L7357">
        <v>0.2303</v>
      </c>
    </row>
    <row r="7358" spans="1:12" x14ac:dyDescent="0.45">
      <c r="A7358" t="s">
        <v>2041</v>
      </c>
      <c r="B7358">
        <v>2025</v>
      </c>
      <c r="C7358" t="s">
        <v>2005</v>
      </c>
      <c r="D7358">
        <v>1.5626</v>
      </c>
      <c r="E7358">
        <v>1.4648000000000001</v>
      </c>
      <c r="F7358">
        <v>1.3327</v>
      </c>
      <c r="G7358">
        <v>1.2406999999999999</v>
      </c>
      <c r="H7358">
        <v>1.2725</v>
      </c>
      <c r="I7358">
        <v>1.0772999999999999</v>
      </c>
      <c r="J7358">
        <v>1.4097</v>
      </c>
      <c r="K7358">
        <v>1.1637999999999999</v>
      </c>
      <c r="L7358">
        <v>0.94279999999999997</v>
      </c>
    </row>
    <row r="7359" spans="1:12" x14ac:dyDescent="0.45">
      <c r="A7359" t="s">
        <v>2042</v>
      </c>
      <c r="B7359">
        <v>2025</v>
      </c>
      <c r="C7359" t="s">
        <v>2011</v>
      </c>
      <c r="D7359">
        <v>0.1406</v>
      </c>
      <c r="E7359">
        <v>0.1406</v>
      </c>
      <c r="F7359">
        <v>0.1406</v>
      </c>
      <c r="G7359">
        <v>8.43E-2</v>
      </c>
      <c r="H7359">
        <v>0.1406</v>
      </c>
      <c r="I7359">
        <v>8.43E-2</v>
      </c>
      <c r="J7359">
        <v>0.1406</v>
      </c>
      <c r="K7359">
        <v>0.1406</v>
      </c>
      <c r="L7359">
        <v>8.43E-2</v>
      </c>
    </row>
    <row r="7360" spans="1:12" x14ac:dyDescent="0.45">
      <c r="A7360" t="s">
        <v>2042</v>
      </c>
      <c r="B7360">
        <v>2025</v>
      </c>
      <c r="C7360" t="s">
        <v>2005</v>
      </c>
      <c r="D7360">
        <v>12.892899999999999</v>
      </c>
      <c r="E7360">
        <v>11.9779</v>
      </c>
      <c r="F7360">
        <v>10.9931</v>
      </c>
      <c r="G7360">
        <v>10.230499999999999</v>
      </c>
      <c r="H7360">
        <v>10.429500000000001</v>
      </c>
      <c r="I7360">
        <v>8.9052000000000007</v>
      </c>
      <c r="J7360">
        <v>11.545999999999999</v>
      </c>
      <c r="K7360">
        <v>9.4969000000000001</v>
      </c>
      <c r="L7360">
        <v>7.7152000000000003</v>
      </c>
    </row>
    <row r="7361" spans="1:12" x14ac:dyDescent="0.45">
      <c r="A7361" t="s">
        <v>2042</v>
      </c>
      <c r="B7361">
        <v>2025</v>
      </c>
      <c r="C7361" t="s">
        <v>2010</v>
      </c>
      <c r="D7361">
        <v>0.73509999999999998</v>
      </c>
      <c r="E7361">
        <v>0.73509999999999998</v>
      </c>
      <c r="F7361">
        <v>0.27760000000000001</v>
      </c>
      <c r="G7361">
        <v>0.441</v>
      </c>
      <c r="H7361">
        <v>0.27760000000000001</v>
      </c>
      <c r="I7361">
        <v>0.1991</v>
      </c>
      <c r="J7361">
        <v>0.73509999999999998</v>
      </c>
      <c r="K7361">
        <v>0.27760000000000001</v>
      </c>
      <c r="L7361">
        <v>0.1991</v>
      </c>
    </row>
    <row r="7362" spans="1:12" x14ac:dyDescent="0.45">
      <c r="A7362" t="s">
        <v>2042</v>
      </c>
      <c r="B7362">
        <v>2025</v>
      </c>
      <c r="C7362" t="s">
        <v>2008</v>
      </c>
      <c r="D7362">
        <v>4.7323000000000004</v>
      </c>
      <c r="E7362">
        <v>3.8172999999999999</v>
      </c>
      <c r="F7362">
        <v>3.8334000000000001</v>
      </c>
      <c r="G7362">
        <v>3.6848000000000001</v>
      </c>
      <c r="H7362">
        <v>3.2698999999999998</v>
      </c>
      <c r="I7362">
        <v>3.0531000000000001</v>
      </c>
      <c r="J7362">
        <v>3.7595000000000001</v>
      </c>
      <c r="K7362">
        <v>2.6938</v>
      </c>
      <c r="L7362">
        <v>2.1553</v>
      </c>
    </row>
    <row r="7363" spans="1:12" x14ac:dyDescent="0.45">
      <c r="A7363" t="s">
        <v>2042</v>
      </c>
      <c r="B7363">
        <v>2025</v>
      </c>
      <c r="C7363" t="s">
        <v>2007</v>
      </c>
      <c r="D7363">
        <v>0.41660000000000003</v>
      </c>
      <c r="E7363">
        <v>0.41660000000000003</v>
      </c>
      <c r="F7363">
        <v>0.2</v>
      </c>
      <c r="G7363">
        <v>0.38950000000000001</v>
      </c>
      <c r="H7363">
        <v>0.2</v>
      </c>
      <c r="I7363">
        <v>0.2</v>
      </c>
      <c r="J7363">
        <v>0.41660000000000003</v>
      </c>
      <c r="K7363">
        <v>0.2</v>
      </c>
      <c r="L7363">
        <v>0.2</v>
      </c>
    </row>
    <row r="7364" spans="1:12" x14ac:dyDescent="0.45">
      <c r="A7364" t="s">
        <v>2042</v>
      </c>
      <c r="B7364">
        <v>2025</v>
      </c>
      <c r="C7364" t="s">
        <v>2009</v>
      </c>
      <c r="D7364">
        <v>4.9587000000000003</v>
      </c>
      <c r="E7364">
        <v>4.9587000000000003</v>
      </c>
      <c r="F7364">
        <v>4.9412000000000003</v>
      </c>
      <c r="G7364">
        <v>4.1211000000000002</v>
      </c>
      <c r="H7364">
        <v>4.9412000000000003</v>
      </c>
      <c r="I7364">
        <v>4.1102999999999996</v>
      </c>
      <c r="J7364">
        <v>4.5846</v>
      </c>
      <c r="K7364">
        <v>4.5846</v>
      </c>
      <c r="L7364">
        <v>3.8180999999999998</v>
      </c>
    </row>
    <row r="7365" spans="1:12" x14ac:dyDescent="0.45">
      <c r="A7365" t="s">
        <v>2042</v>
      </c>
      <c r="B7365">
        <v>2025</v>
      </c>
      <c r="C7365" t="s">
        <v>2006</v>
      </c>
      <c r="D7365">
        <v>1.9096</v>
      </c>
      <c r="E7365">
        <v>1.9096</v>
      </c>
      <c r="F7365">
        <v>1.6003000000000001</v>
      </c>
      <c r="G7365">
        <v>1.5096000000000001</v>
      </c>
      <c r="H7365">
        <v>1.6003000000000001</v>
      </c>
      <c r="I7365">
        <v>1.2583</v>
      </c>
      <c r="J7365">
        <v>1.9096</v>
      </c>
      <c r="K7365">
        <v>1.6003000000000001</v>
      </c>
      <c r="L7365">
        <v>1.2583</v>
      </c>
    </row>
    <row r="7366" spans="1:12" x14ac:dyDescent="0.45">
      <c r="A7366" t="s">
        <v>2043</v>
      </c>
      <c r="B7366">
        <v>2025</v>
      </c>
      <c r="C7366" t="s">
        <v>2007</v>
      </c>
      <c r="D7366">
        <v>0.24199999999999999</v>
      </c>
      <c r="E7366">
        <v>0.24199999999999999</v>
      </c>
      <c r="F7366">
        <v>0.1162</v>
      </c>
      <c r="G7366">
        <v>0.22620000000000001</v>
      </c>
      <c r="H7366">
        <v>0.1162</v>
      </c>
      <c r="I7366">
        <v>0.1162</v>
      </c>
      <c r="J7366">
        <v>0.24199999999999999</v>
      </c>
      <c r="K7366">
        <v>0.1162</v>
      </c>
      <c r="L7366">
        <v>0.1162</v>
      </c>
    </row>
    <row r="7367" spans="1:12" x14ac:dyDescent="0.45">
      <c r="A7367" t="s">
        <v>2043</v>
      </c>
      <c r="B7367">
        <v>2025</v>
      </c>
      <c r="C7367" t="s">
        <v>2009</v>
      </c>
      <c r="D7367">
        <v>3.6699000000000002</v>
      </c>
      <c r="E7367">
        <v>3.6699000000000002</v>
      </c>
      <c r="F7367">
        <v>3.6597</v>
      </c>
      <c r="G7367">
        <v>3.024</v>
      </c>
      <c r="H7367">
        <v>3.6597</v>
      </c>
      <c r="I7367">
        <v>3.0177999999999998</v>
      </c>
      <c r="J7367">
        <v>3.3818000000000001</v>
      </c>
      <c r="K7367">
        <v>3.3818000000000001</v>
      </c>
      <c r="L7367">
        <v>2.79</v>
      </c>
    </row>
    <row r="7368" spans="1:12" x14ac:dyDescent="0.45">
      <c r="A7368" t="s">
        <v>2043</v>
      </c>
      <c r="B7368">
        <v>2025</v>
      </c>
      <c r="C7368" t="s">
        <v>2011</v>
      </c>
      <c r="D7368">
        <v>8.1600000000000006E-2</v>
      </c>
      <c r="E7368">
        <v>8.1600000000000006E-2</v>
      </c>
      <c r="F7368">
        <v>8.1600000000000006E-2</v>
      </c>
      <c r="G7368">
        <v>4.9000000000000002E-2</v>
      </c>
      <c r="H7368">
        <v>8.1600000000000006E-2</v>
      </c>
      <c r="I7368">
        <v>4.9000000000000002E-2</v>
      </c>
      <c r="J7368">
        <v>8.1600000000000006E-2</v>
      </c>
      <c r="K7368">
        <v>8.1600000000000006E-2</v>
      </c>
      <c r="L7368">
        <v>4.9000000000000002E-2</v>
      </c>
    </row>
    <row r="7369" spans="1:12" x14ac:dyDescent="0.45">
      <c r="A7369" t="s">
        <v>2043</v>
      </c>
      <c r="B7369">
        <v>2025</v>
      </c>
      <c r="C7369" t="s">
        <v>2006</v>
      </c>
      <c r="D7369">
        <v>1.3624000000000001</v>
      </c>
      <c r="E7369">
        <v>1.3624000000000001</v>
      </c>
      <c r="F7369">
        <v>1.109</v>
      </c>
      <c r="G7369">
        <v>1.0826</v>
      </c>
      <c r="H7369">
        <v>1.109</v>
      </c>
      <c r="I7369">
        <v>0.87670000000000003</v>
      </c>
      <c r="J7369">
        <v>1.3624000000000001</v>
      </c>
      <c r="K7369">
        <v>1.109</v>
      </c>
      <c r="L7369">
        <v>0.87670000000000003</v>
      </c>
    </row>
    <row r="7370" spans="1:12" x14ac:dyDescent="0.45">
      <c r="A7370" t="s">
        <v>2043</v>
      </c>
      <c r="B7370">
        <v>2025</v>
      </c>
      <c r="C7370" t="s">
        <v>2005</v>
      </c>
      <c r="D7370">
        <v>8.5310000000000006</v>
      </c>
      <c r="E7370">
        <v>7.9996</v>
      </c>
      <c r="F7370">
        <v>7.3540000000000001</v>
      </c>
      <c r="G7370">
        <v>6.7778999999999998</v>
      </c>
      <c r="H7370">
        <v>7.0266999999999999</v>
      </c>
      <c r="I7370">
        <v>5.9484000000000004</v>
      </c>
      <c r="J7370">
        <v>7.6779999999999999</v>
      </c>
      <c r="K7370">
        <v>6.4142999999999999</v>
      </c>
      <c r="L7370">
        <v>5.1992000000000003</v>
      </c>
    </row>
    <row r="7371" spans="1:12" x14ac:dyDescent="0.45">
      <c r="A7371" t="s">
        <v>2043</v>
      </c>
      <c r="B7371">
        <v>2025</v>
      </c>
      <c r="C7371" t="s">
        <v>2010</v>
      </c>
      <c r="D7371">
        <v>0.4269</v>
      </c>
      <c r="E7371">
        <v>0.4269</v>
      </c>
      <c r="F7371">
        <v>0.16120000000000001</v>
      </c>
      <c r="G7371">
        <v>0.25609999999999999</v>
      </c>
      <c r="H7371">
        <v>0.16120000000000001</v>
      </c>
      <c r="I7371">
        <v>0.11559999999999999</v>
      </c>
      <c r="J7371">
        <v>0.4269</v>
      </c>
      <c r="K7371">
        <v>0.16120000000000001</v>
      </c>
      <c r="L7371">
        <v>0.11559999999999999</v>
      </c>
    </row>
    <row r="7372" spans="1:12" x14ac:dyDescent="0.45">
      <c r="A7372" t="s">
        <v>2043</v>
      </c>
      <c r="B7372">
        <v>2025</v>
      </c>
      <c r="C7372" t="s">
        <v>2008</v>
      </c>
      <c r="D7372">
        <v>2.7483</v>
      </c>
      <c r="E7372">
        <v>2.2168999999999999</v>
      </c>
      <c r="F7372">
        <v>2.2263000000000002</v>
      </c>
      <c r="G7372">
        <v>2.14</v>
      </c>
      <c r="H7372">
        <v>1.899</v>
      </c>
      <c r="I7372">
        <v>1.7730999999999999</v>
      </c>
      <c r="J7372">
        <v>2.1833999999999998</v>
      </c>
      <c r="K7372">
        <v>1.5645</v>
      </c>
      <c r="L7372">
        <v>1.2517</v>
      </c>
    </row>
    <row r="7373" spans="1:12" x14ac:dyDescent="0.45">
      <c r="A7373" t="s">
        <v>2044</v>
      </c>
      <c r="B7373">
        <v>2025</v>
      </c>
      <c r="C7373" t="s">
        <v>2005</v>
      </c>
      <c r="D7373">
        <v>0.52370000000000005</v>
      </c>
      <c r="E7373">
        <v>0.49480000000000002</v>
      </c>
      <c r="F7373">
        <v>0.45219999999999999</v>
      </c>
      <c r="G7373">
        <v>0.41749999999999998</v>
      </c>
      <c r="H7373">
        <v>0.4345</v>
      </c>
      <c r="I7373">
        <v>0.36630000000000001</v>
      </c>
      <c r="J7373">
        <v>0.47460000000000002</v>
      </c>
      <c r="K7373">
        <v>0.39850000000000002</v>
      </c>
      <c r="L7373">
        <v>0.32340000000000002</v>
      </c>
    </row>
    <row r="7374" spans="1:12" x14ac:dyDescent="0.45">
      <c r="A7374" t="s">
        <v>2044</v>
      </c>
      <c r="B7374">
        <v>2025</v>
      </c>
      <c r="C7374" t="s">
        <v>2008</v>
      </c>
      <c r="D7374">
        <v>0.14899999999999999</v>
      </c>
      <c r="E7374">
        <v>0.1202</v>
      </c>
      <c r="F7374">
        <v>0.1207</v>
      </c>
      <c r="G7374">
        <v>0.11600000000000001</v>
      </c>
      <c r="H7374">
        <v>0.10299999999999999</v>
      </c>
      <c r="I7374">
        <v>9.6100000000000005E-2</v>
      </c>
      <c r="J7374">
        <v>0.11840000000000001</v>
      </c>
      <c r="K7374">
        <v>8.48E-2</v>
      </c>
      <c r="L7374">
        <v>6.7900000000000002E-2</v>
      </c>
    </row>
    <row r="7375" spans="1:12" x14ac:dyDescent="0.45">
      <c r="A7375" t="s">
        <v>2044</v>
      </c>
      <c r="B7375">
        <v>2025</v>
      </c>
      <c r="C7375" t="s">
        <v>2010</v>
      </c>
      <c r="D7375">
        <v>2.3099999999999999E-2</v>
      </c>
      <c r="E7375">
        <v>2.3099999999999999E-2</v>
      </c>
      <c r="F7375">
        <v>8.6999999999999994E-3</v>
      </c>
      <c r="G7375">
        <v>1.3899999999999999E-2</v>
      </c>
      <c r="H7375">
        <v>8.6999999999999994E-3</v>
      </c>
      <c r="I7375">
        <v>6.3E-3</v>
      </c>
      <c r="J7375">
        <v>2.3099999999999999E-2</v>
      </c>
      <c r="K7375">
        <v>8.6999999999999994E-3</v>
      </c>
      <c r="L7375">
        <v>6.3E-3</v>
      </c>
    </row>
    <row r="7376" spans="1:12" x14ac:dyDescent="0.45">
      <c r="A7376" t="s">
        <v>2044</v>
      </c>
      <c r="B7376">
        <v>2025</v>
      </c>
      <c r="C7376" t="s">
        <v>2011</v>
      </c>
      <c r="D7376">
        <v>4.4000000000000003E-3</v>
      </c>
      <c r="E7376">
        <v>4.4000000000000003E-3</v>
      </c>
      <c r="F7376">
        <v>4.4000000000000003E-3</v>
      </c>
      <c r="G7376">
        <v>2.7000000000000001E-3</v>
      </c>
      <c r="H7376">
        <v>4.4000000000000003E-3</v>
      </c>
      <c r="I7376">
        <v>2.7000000000000001E-3</v>
      </c>
      <c r="J7376">
        <v>4.4000000000000003E-3</v>
      </c>
      <c r="K7376">
        <v>4.4000000000000003E-3</v>
      </c>
      <c r="L7376">
        <v>2.7000000000000001E-3</v>
      </c>
    </row>
    <row r="7377" spans="1:12" x14ac:dyDescent="0.45">
      <c r="A7377" t="s">
        <v>2044</v>
      </c>
      <c r="B7377">
        <v>2025</v>
      </c>
      <c r="C7377" t="s">
        <v>2009</v>
      </c>
      <c r="D7377">
        <v>0.2339</v>
      </c>
      <c r="E7377">
        <v>0.2339</v>
      </c>
      <c r="F7377">
        <v>0.2334</v>
      </c>
      <c r="G7377">
        <v>0.19270000000000001</v>
      </c>
      <c r="H7377">
        <v>0.2334</v>
      </c>
      <c r="I7377">
        <v>0.19239999999999999</v>
      </c>
      <c r="J7377">
        <v>0.2155</v>
      </c>
      <c r="K7377">
        <v>0.2155</v>
      </c>
      <c r="L7377">
        <v>0.1777</v>
      </c>
    </row>
    <row r="7378" spans="1:12" x14ac:dyDescent="0.45">
      <c r="A7378" t="s">
        <v>2044</v>
      </c>
      <c r="B7378">
        <v>2025</v>
      </c>
      <c r="C7378" t="s">
        <v>2006</v>
      </c>
      <c r="D7378">
        <v>0.1</v>
      </c>
      <c r="E7378">
        <v>0.1</v>
      </c>
      <c r="F7378">
        <v>7.8700000000000006E-2</v>
      </c>
      <c r="G7378">
        <v>7.9899999999999999E-2</v>
      </c>
      <c r="H7378">
        <v>7.8700000000000006E-2</v>
      </c>
      <c r="I7378">
        <v>6.2600000000000003E-2</v>
      </c>
      <c r="J7378">
        <v>0.1</v>
      </c>
      <c r="K7378">
        <v>7.8700000000000006E-2</v>
      </c>
      <c r="L7378">
        <v>6.2600000000000003E-2</v>
      </c>
    </row>
    <row r="7379" spans="1:12" x14ac:dyDescent="0.45">
      <c r="A7379" t="s">
        <v>2044</v>
      </c>
      <c r="B7379">
        <v>2025</v>
      </c>
      <c r="C7379" t="s">
        <v>2007</v>
      </c>
      <c r="D7379">
        <v>1.3100000000000001E-2</v>
      </c>
      <c r="E7379">
        <v>1.3100000000000001E-2</v>
      </c>
      <c r="F7379">
        <v>6.3E-3</v>
      </c>
      <c r="G7379">
        <v>1.23E-2</v>
      </c>
      <c r="H7379">
        <v>6.3E-3</v>
      </c>
      <c r="I7379">
        <v>6.3E-3</v>
      </c>
      <c r="J7379">
        <v>1.3100000000000001E-2</v>
      </c>
      <c r="K7379">
        <v>6.3E-3</v>
      </c>
      <c r="L7379">
        <v>6.3E-3</v>
      </c>
    </row>
    <row r="7380" spans="1:12" x14ac:dyDescent="0.45">
      <c r="A7380" t="s">
        <v>2045</v>
      </c>
      <c r="B7380">
        <v>2025</v>
      </c>
      <c r="C7380" t="s">
        <v>2006</v>
      </c>
      <c r="D7380">
        <v>1.5205</v>
      </c>
      <c r="E7380">
        <v>1.5205</v>
      </c>
      <c r="F7380">
        <v>1.2231000000000001</v>
      </c>
      <c r="G7380">
        <v>1.2107000000000001</v>
      </c>
      <c r="H7380">
        <v>1.2231000000000001</v>
      </c>
      <c r="I7380">
        <v>0.96909999999999996</v>
      </c>
      <c r="J7380">
        <v>1.5205</v>
      </c>
      <c r="K7380">
        <v>1.2231000000000001</v>
      </c>
      <c r="L7380">
        <v>0.96909999999999996</v>
      </c>
    </row>
    <row r="7381" spans="1:12" x14ac:dyDescent="0.45">
      <c r="A7381" t="s">
        <v>2045</v>
      </c>
      <c r="B7381">
        <v>2025</v>
      </c>
      <c r="C7381" t="s">
        <v>2007</v>
      </c>
      <c r="D7381">
        <v>0.24529999999999999</v>
      </c>
      <c r="E7381">
        <v>0.24529999999999999</v>
      </c>
      <c r="F7381">
        <v>0.1178</v>
      </c>
      <c r="G7381">
        <v>0.2293</v>
      </c>
      <c r="H7381">
        <v>0.1178</v>
      </c>
      <c r="I7381">
        <v>0.1178</v>
      </c>
      <c r="J7381">
        <v>0.24529999999999999</v>
      </c>
      <c r="K7381">
        <v>0.1178</v>
      </c>
      <c r="L7381">
        <v>0.1178</v>
      </c>
    </row>
    <row r="7382" spans="1:12" x14ac:dyDescent="0.45">
      <c r="A7382" t="s">
        <v>2045</v>
      </c>
      <c r="B7382">
        <v>2025</v>
      </c>
      <c r="C7382" t="s">
        <v>2008</v>
      </c>
      <c r="D7382">
        <v>2.7858999999999998</v>
      </c>
      <c r="E7382">
        <v>2.2471999999999999</v>
      </c>
      <c r="F7382">
        <v>2.2566999999999999</v>
      </c>
      <c r="G7382">
        <v>2.1692</v>
      </c>
      <c r="H7382">
        <v>1.925</v>
      </c>
      <c r="I7382">
        <v>1.7972999999999999</v>
      </c>
      <c r="J7382">
        <v>2.2132000000000001</v>
      </c>
      <c r="K7382">
        <v>1.5859000000000001</v>
      </c>
      <c r="L7382">
        <v>1.2687999999999999</v>
      </c>
    </row>
    <row r="7383" spans="1:12" x14ac:dyDescent="0.45">
      <c r="A7383" t="s">
        <v>2045</v>
      </c>
      <c r="B7383">
        <v>2025</v>
      </c>
      <c r="C7383" t="s">
        <v>2009</v>
      </c>
      <c r="D7383">
        <v>3.6429</v>
      </c>
      <c r="E7383">
        <v>3.6429</v>
      </c>
      <c r="F7383">
        <v>3.6326000000000001</v>
      </c>
      <c r="G7383">
        <v>2.9935999999999998</v>
      </c>
      <c r="H7383">
        <v>3.6326000000000001</v>
      </c>
      <c r="I7383">
        <v>2.9872999999999998</v>
      </c>
      <c r="J7383">
        <v>3.3521999999999998</v>
      </c>
      <c r="K7383">
        <v>3.3521999999999998</v>
      </c>
      <c r="L7383">
        <v>2.7578</v>
      </c>
    </row>
    <row r="7384" spans="1:12" x14ac:dyDescent="0.45">
      <c r="A7384" t="s">
        <v>2045</v>
      </c>
      <c r="B7384">
        <v>2025</v>
      </c>
      <c r="C7384" t="s">
        <v>2005</v>
      </c>
      <c r="D7384">
        <v>8.7100000000000009</v>
      </c>
      <c r="E7384">
        <v>8.1713000000000005</v>
      </c>
      <c r="F7384">
        <v>7.4763000000000002</v>
      </c>
      <c r="G7384">
        <v>6.9120999999999997</v>
      </c>
      <c r="H7384">
        <v>7.1445999999999996</v>
      </c>
      <c r="I7384">
        <v>6.0382999999999996</v>
      </c>
      <c r="J7384">
        <v>7.8467000000000002</v>
      </c>
      <c r="K7384">
        <v>6.5251000000000001</v>
      </c>
      <c r="L7384">
        <v>5.2803000000000004</v>
      </c>
    </row>
    <row r="7385" spans="1:12" x14ac:dyDescent="0.45">
      <c r="A7385" t="s">
        <v>2045</v>
      </c>
      <c r="B7385">
        <v>2025</v>
      </c>
      <c r="C7385" t="s">
        <v>2010</v>
      </c>
      <c r="D7385">
        <v>0.43269999999999997</v>
      </c>
      <c r="E7385">
        <v>0.43269999999999997</v>
      </c>
      <c r="F7385">
        <v>0.16339999999999999</v>
      </c>
      <c r="G7385">
        <v>0.2596</v>
      </c>
      <c r="H7385">
        <v>0.16339999999999999</v>
      </c>
      <c r="I7385">
        <v>0.1172</v>
      </c>
      <c r="J7385">
        <v>0.43269999999999997</v>
      </c>
      <c r="K7385">
        <v>0.16339999999999999</v>
      </c>
      <c r="L7385">
        <v>0.1172</v>
      </c>
    </row>
    <row r="7386" spans="1:12" x14ac:dyDescent="0.45">
      <c r="A7386" t="s">
        <v>2045</v>
      </c>
      <c r="B7386">
        <v>2025</v>
      </c>
      <c r="C7386" t="s">
        <v>2011</v>
      </c>
      <c r="D7386">
        <v>8.2699999999999996E-2</v>
      </c>
      <c r="E7386">
        <v>8.2699999999999996E-2</v>
      </c>
      <c r="F7386">
        <v>8.2699999999999996E-2</v>
      </c>
      <c r="G7386">
        <v>4.9599999999999998E-2</v>
      </c>
      <c r="H7386">
        <v>8.2699999999999996E-2</v>
      </c>
      <c r="I7386">
        <v>4.9599999999999998E-2</v>
      </c>
      <c r="J7386">
        <v>8.2699999999999996E-2</v>
      </c>
      <c r="K7386">
        <v>8.2699999999999996E-2</v>
      </c>
      <c r="L7386">
        <v>4.9599999999999998E-2</v>
      </c>
    </row>
    <row r="7387" spans="1:12" x14ac:dyDescent="0.45">
      <c r="A7387" t="s">
        <v>2046</v>
      </c>
      <c r="B7387">
        <v>2025</v>
      </c>
      <c r="C7387" t="s">
        <v>2007</v>
      </c>
      <c r="D7387">
        <v>8.0699999999999994E-2</v>
      </c>
      <c r="E7387">
        <v>8.0699999999999994E-2</v>
      </c>
      <c r="F7387">
        <v>3.8800000000000001E-2</v>
      </c>
      <c r="G7387">
        <v>7.5499999999999998E-2</v>
      </c>
      <c r="H7387">
        <v>3.8800000000000001E-2</v>
      </c>
      <c r="I7387">
        <v>3.8800000000000001E-2</v>
      </c>
      <c r="J7387">
        <v>8.0699999999999994E-2</v>
      </c>
      <c r="K7387">
        <v>3.8800000000000001E-2</v>
      </c>
      <c r="L7387">
        <v>3.8800000000000001E-2</v>
      </c>
    </row>
    <row r="7388" spans="1:12" x14ac:dyDescent="0.45">
      <c r="A7388" t="s">
        <v>2046</v>
      </c>
      <c r="B7388">
        <v>2025</v>
      </c>
      <c r="C7388" t="s">
        <v>2010</v>
      </c>
      <c r="D7388">
        <v>0.14249999999999999</v>
      </c>
      <c r="E7388">
        <v>0.14249999999999999</v>
      </c>
      <c r="F7388">
        <v>5.3800000000000001E-2</v>
      </c>
      <c r="G7388">
        <v>8.5500000000000007E-2</v>
      </c>
      <c r="H7388">
        <v>5.3800000000000001E-2</v>
      </c>
      <c r="I7388">
        <v>3.8600000000000002E-2</v>
      </c>
      <c r="J7388">
        <v>0.14249999999999999</v>
      </c>
      <c r="K7388">
        <v>5.3800000000000001E-2</v>
      </c>
      <c r="L7388">
        <v>3.8600000000000002E-2</v>
      </c>
    </row>
    <row r="7389" spans="1:12" x14ac:dyDescent="0.45">
      <c r="A7389" t="s">
        <v>2046</v>
      </c>
      <c r="B7389">
        <v>2025</v>
      </c>
      <c r="C7389" t="s">
        <v>2008</v>
      </c>
      <c r="D7389">
        <v>0.91720000000000002</v>
      </c>
      <c r="E7389">
        <v>0.7399</v>
      </c>
      <c r="F7389">
        <v>0.74299999999999999</v>
      </c>
      <c r="G7389">
        <v>0.71419999999999995</v>
      </c>
      <c r="H7389">
        <v>0.63380000000000003</v>
      </c>
      <c r="I7389">
        <v>0.5917</v>
      </c>
      <c r="J7389">
        <v>0.72870000000000001</v>
      </c>
      <c r="K7389">
        <v>0.52210000000000001</v>
      </c>
      <c r="L7389">
        <v>0.41770000000000002</v>
      </c>
    </row>
    <row r="7390" spans="1:12" x14ac:dyDescent="0.45">
      <c r="A7390" t="s">
        <v>2046</v>
      </c>
      <c r="B7390">
        <v>2025</v>
      </c>
      <c r="C7390" t="s">
        <v>2009</v>
      </c>
      <c r="D7390">
        <v>1.2586999999999999</v>
      </c>
      <c r="E7390">
        <v>1.2586999999999999</v>
      </c>
      <c r="F7390">
        <v>1.2553000000000001</v>
      </c>
      <c r="G7390">
        <v>1.0376000000000001</v>
      </c>
      <c r="H7390">
        <v>1.2553000000000001</v>
      </c>
      <c r="I7390">
        <v>1.0355000000000001</v>
      </c>
      <c r="J7390">
        <v>1.1600999999999999</v>
      </c>
      <c r="K7390">
        <v>1.1600999999999999</v>
      </c>
      <c r="L7390">
        <v>0.95750000000000002</v>
      </c>
    </row>
    <row r="7391" spans="1:12" x14ac:dyDescent="0.45">
      <c r="A7391" t="s">
        <v>2046</v>
      </c>
      <c r="B7391">
        <v>2025</v>
      </c>
      <c r="C7391" t="s">
        <v>2005</v>
      </c>
      <c r="D7391">
        <v>2.9759000000000002</v>
      </c>
      <c r="E7391">
        <v>2.7986</v>
      </c>
      <c r="F7391">
        <v>2.5554999999999999</v>
      </c>
      <c r="G7391">
        <v>2.3675000000000002</v>
      </c>
      <c r="H7391">
        <v>2.4462999999999999</v>
      </c>
      <c r="I7391">
        <v>2.0682</v>
      </c>
      <c r="J7391">
        <v>2.6888000000000001</v>
      </c>
      <c r="K7391">
        <v>2.2393999999999998</v>
      </c>
      <c r="L7391">
        <v>1.8162</v>
      </c>
    </row>
    <row r="7392" spans="1:12" x14ac:dyDescent="0.45">
      <c r="A7392" t="s">
        <v>2046</v>
      </c>
      <c r="B7392">
        <v>2025</v>
      </c>
      <c r="C7392" t="s">
        <v>2006</v>
      </c>
      <c r="D7392">
        <v>0.54949999999999999</v>
      </c>
      <c r="E7392">
        <v>0.54949999999999999</v>
      </c>
      <c r="F7392">
        <v>0.43740000000000001</v>
      </c>
      <c r="G7392">
        <v>0.43840000000000001</v>
      </c>
      <c r="H7392">
        <v>0.43740000000000001</v>
      </c>
      <c r="I7392">
        <v>0.3473</v>
      </c>
      <c r="J7392">
        <v>0.54949999999999999</v>
      </c>
      <c r="K7392">
        <v>0.43740000000000001</v>
      </c>
      <c r="L7392">
        <v>0.3473</v>
      </c>
    </row>
    <row r="7393" spans="1:12" x14ac:dyDescent="0.45">
      <c r="A7393" t="s">
        <v>2046</v>
      </c>
      <c r="B7393">
        <v>2025</v>
      </c>
      <c r="C7393" t="s">
        <v>2011</v>
      </c>
      <c r="D7393">
        <v>2.7199999999999998E-2</v>
      </c>
      <c r="E7393">
        <v>2.7199999999999998E-2</v>
      </c>
      <c r="F7393">
        <v>2.7199999999999998E-2</v>
      </c>
      <c r="G7393">
        <v>1.6299999999999999E-2</v>
      </c>
      <c r="H7393">
        <v>2.7199999999999998E-2</v>
      </c>
      <c r="I7393">
        <v>1.6299999999999999E-2</v>
      </c>
      <c r="J7393">
        <v>2.7199999999999998E-2</v>
      </c>
      <c r="K7393">
        <v>2.7199999999999998E-2</v>
      </c>
      <c r="L7393">
        <v>1.6299999999999999E-2</v>
      </c>
    </row>
    <row r="7394" spans="1:12" x14ac:dyDescent="0.45">
      <c r="A7394" t="s">
        <v>2047</v>
      </c>
      <c r="B7394">
        <v>2025</v>
      </c>
      <c r="C7394" t="s">
        <v>2005</v>
      </c>
      <c r="D7394">
        <v>3.1417999999999999</v>
      </c>
      <c r="E7394">
        <v>2.9312</v>
      </c>
      <c r="F7394">
        <v>2.6981999999999999</v>
      </c>
      <c r="G7394">
        <v>2.4893000000000001</v>
      </c>
      <c r="H7394">
        <v>2.5684999999999998</v>
      </c>
      <c r="I7394">
        <v>2.1791</v>
      </c>
      <c r="J7394">
        <v>2.8157999999999999</v>
      </c>
      <c r="K7394">
        <v>2.3378999999999999</v>
      </c>
      <c r="L7394">
        <v>1.8922000000000001</v>
      </c>
    </row>
    <row r="7395" spans="1:12" x14ac:dyDescent="0.45">
      <c r="A7395" t="s">
        <v>2047</v>
      </c>
      <c r="B7395">
        <v>2025</v>
      </c>
      <c r="C7395" t="s">
        <v>2010</v>
      </c>
      <c r="D7395">
        <v>0.1691</v>
      </c>
      <c r="E7395">
        <v>0.1691</v>
      </c>
      <c r="F7395">
        <v>6.3899999999999998E-2</v>
      </c>
      <c r="G7395">
        <v>0.10150000000000001</v>
      </c>
      <c r="H7395">
        <v>6.3899999999999998E-2</v>
      </c>
      <c r="I7395">
        <v>4.58E-2</v>
      </c>
      <c r="J7395">
        <v>0.1691</v>
      </c>
      <c r="K7395">
        <v>6.3899999999999998E-2</v>
      </c>
      <c r="L7395">
        <v>4.58E-2</v>
      </c>
    </row>
    <row r="7396" spans="1:12" x14ac:dyDescent="0.45">
      <c r="A7396" t="s">
        <v>2047</v>
      </c>
      <c r="B7396">
        <v>2025</v>
      </c>
      <c r="C7396" t="s">
        <v>2011</v>
      </c>
      <c r="D7396">
        <v>3.2300000000000002E-2</v>
      </c>
      <c r="E7396">
        <v>3.2300000000000002E-2</v>
      </c>
      <c r="F7396">
        <v>3.2300000000000002E-2</v>
      </c>
      <c r="G7396">
        <v>1.9400000000000001E-2</v>
      </c>
      <c r="H7396">
        <v>3.2300000000000002E-2</v>
      </c>
      <c r="I7396">
        <v>1.9400000000000001E-2</v>
      </c>
      <c r="J7396">
        <v>3.2300000000000002E-2</v>
      </c>
      <c r="K7396">
        <v>3.2300000000000002E-2</v>
      </c>
      <c r="L7396">
        <v>1.9400000000000001E-2</v>
      </c>
    </row>
    <row r="7397" spans="1:12" x14ac:dyDescent="0.45">
      <c r="A7397" t="s">
        <v>2047</v>
      </c>
      <c r="B7397">
        <v>2025</v>
      </c>
      <c r="C7397" t="s">
        <v>2006</v>
      </c>
      <c r="D7397">
        <v>0.46139999999999998</v>
      </c>
      <c r="E7397">
        <v>0.46139999999999998</v>
      </c>
      <c r="F7397">
        <v>0.38390000000000002</v>
      </c>
      <c r="G7397">
        <v>0.36530000000000001</v>
      </c>
      <c r="H7397">
        <v>0.38390000000000002</v>
      </c>
      <c r="I7397">
        <v>0.30220000000000002</v>
      </c>
      <c r="J7397">
        <v>0.46139999999999998</v>
      </c>
      <c r="K7397">
        <v>0.38390000000000002</v>
      </c>
      <c r="L7397">
        <v>0.30220000000000002</v>
      </c>
    </row>
    <row r="7398" spans="1:12" x14ac:dyDescent="0.45">
      <c r="A7398" t="s">
        <v>2047</v>
      </c>
      <c r="B7398">
        <v>2025</v>
      </c>
      <c r="C7398" t="s">
        <v>2008</v>
      </c>
      <c r="D7398">
        <v>1.0889</v>
      </c>
      <c r="E7398">
        <v>0.87839999999999996</v>
      </c>
      <c r="F7398">
        <v>0.8821</v>
      </c>
      <c r="G7398">
        <v>0.84789999999999999</v>
      </c>
      <c r="H7398">
        <v>0.75239999999999996</v>
      </c>
      <c r="I7398">
        <v>0.70250000000000001</v>
      </c>
      <c r="J7398">
        <v>0.86509999999999998</v>
      </c>
      <c r="K7398">
        <v>0.61990000000000001</v>
      </c>
      <c r="L7398">
        <v>0.496</v>
      </c>
    </row>
    <row r="7399" spans="1:12" x14ac:dyDescent="0.45">
      <c r="A7399" t="s">
        <v>2047</v>
      </c>
      <c r="B7399">
        <v>2025</v>
      </c>
      <c r="C7399" t="s">
        <v>2009</v>
      </c>
      <c r="D7399">
        <v>1.294</v>
      </c>
      <c r="E7399">
        <v>1.294</v>
      </c>
      <c r="F7399">
        <v>1.29</v>
      </c>
      <c r="G7399">
        <v>1.0656000000000001</v>
      </c>
      <c r="H7399">
        <v>1.29</v>
      </c>
      <c r="I7399">
        <v>1.0630999999999999</v>
      </c>
      <c r="J7399">
        <v>1.1919</v>
      </c>
      <c r="K7399">
        <v>1.1919</v>
      </c>
      <c r="L7399">
        <v>0.98280000000000001</v>
      </c>
    </row>
    <row r="7400" spans="1:12" x14ac:dyDescent="0.45">
      <c r="A7400" t="s">
        <v>2047</v>
      </c>
      <c r="B7400">
        <v>2025</v>
      </c>
      <c r="C7400" t="s">
        <v>2007</v>
      </c>
      <c r="D7400">
        <v>9.5899999999999999E-2</v>
      </c>
      <c r="E7400">
        <v>9.5899999999999999E-2</v>
      </c>
      <c r="F7400">
        <v>4.5999999999999999E-2</v>
      </c>
      <c r="G7400">
        <v>8.9599999999999999E-2</v>
      </c>
      <c r="H7400">
        <v>4.5999999999999999E-2</v>
      </c>
      <c r="I7400">
        <v>4.5999999999999999E-2</v>
      </c>
      <c r="J7400">
        <v>9.5899999999999999E-2</v>
      </c>
      <c r="K7400">
        <v>4.5999999999999999E-2</v>
      </c>
      <c r="L7400">
        <v>4.5999999999999999E-2</v>
      </c>
    </row>
    <row r="7401" spans="1:12" x14ac:dyDescent="0.45">
      <c r="A7401" t="s">
        <v>2048</v>
      </c>
      <c r="B7401">
        <v>2025</v>
      </c>
      <c r="C7401" t="s">
        <v>2007</v>
      </c>
      <c r="D7401">
        <v>0.27050000000000002</v>
      </c>
      <c r="E7401">
        <v>0.27050000000000002</v>
      </c>
      <c r="F7401">
        <v>0.12989999999999999</v>
      </c>
      <c r="G7401">
        <v>0.253</v>
      </c>
      <c r="H7401">
        <v>0.12989999999999999</v>
      </c>
      <c r="I7401">
        <v>0.12989999999999999</v>
      </c>
      <c r="J7401">
        <v>0.27050000000000002</v>
      </c>
      <c r="K7401">
        <v>0.12989999999999999</v>
      </c>
      <c r="L7401">
        <v>0.12989999999999999</v>
      </c>
    </row>
    <row r="7402" spans="1:12" x14ac:dyDescent="0.45">
      <c r="A7402" t="s">
        <v>2048</v>
      </c>
      <c r="B7402">
        <v>2025</v>
      </c>
      <c r="C7402" t="s">
        <v>2006</v>
      </c>
      <c r="D7402">
        <v>1.3643000000000001</v>
      </c>
      <c r="E7402">
        <v>1.3643000000000001</v>
      </c>
      <c r="F7402">
        <v>1.1273</v>
      </c>
      <c r="G7402">
        <v>1.0812999999999999</v>
      </c>
      <c r="H7402">
        <v>1.1273</v>
      </c>
      <c r="I7402">
        <v>0.88870000000000005</v>
      </c>
      <c r="J7402">
        <v>1.3643000000000001</v>
      </c>
      <c r="K7402">
        <v>1.1273</v>
      </c>
      <c r="L7402">
        <v>0.88870000000000005</v>
      </c>
    </row>
    <row r="7403" spans="1:12" x14ac:dyDescent="0.45">
      <c r="A7403" t="s">
        <v>2048</v>
      </c>
      <c r="B7403">
        <v>2025</v>
      </c>
      <c r="C7403" t="s">
        <v>2011</v>
      </c>
      <c r="D7403">
        <v>9.1300000000000006E-2</v>
      </c>
      <c r="E7403">
        <v>9.1300000000000006E-2</v>
      </c>
      <c r="F7403">
        <v>9.1300000000000006E-2</v>
      </c>
      <c r="G7403">
        <v>5.4800000000000001E-2</v>
      </c>
      <c r="H7403">
        <v>9.1300000000000006E-2</v>
      </c>
      <c r="I7403">
        <v>5.4800000000000001E-2</v>
      </c>
      <c r="J7403">
        <v>9.1300000000000006E-2</v>
      </c>
      <c r="K7403">
        <v>9.1300000000000006E-2</v>
      </c>
      <c r="L7403">
        <v>5.4800000000000001E-2</v>
      </c>
    </row>
    <row r="7404" spans="1:12" x14ac:dyDescent="0.45">
      <c r="A7404" t="s">
        <v>2048</v>
      </c>
      <c r="B7404">
        <v>2025</v>
      </c>
      <c r="C7404" t="s">
        <v>2009</v>
      </c>
      <c r="D7404">
        <v>3.3066</v>
      </c>
      <c r="E7404">
        <v>3.3066</v>
      </c>
      <c r="F7404">
        <v>3.2953000000000001</v>
      </c>
      <c r="G7404">
        <v>2.7504</v>
      </c>
      <c r="H7404">
        <v>3.2953000000000001</v>
      </c>
      <c r="I7404">
        <v>2.7433999999999998</v>
      </c>
      <c r="J7404">
        <v>3.0583</v>
      </c>
      <c r="K7404">
        <v>3.0583</v>
      </c>
      <c r="L7404">
        <v>2.5491000000000001</v>
      </c>
    </row>
    <row r="7405" spans="1:12" x14ac:dyDescent="0.45">
      <c r="A7405" t="s">
        <v>2048</v>
      </c>
      <c r="B7405">
        <v>2025</v>
      </c>
      <c r="C7405" t="s">
        <v>2008</v>
      </c>
      <c r="D7405">
        <v>3.073</v>
      </c>
      <c r="E7405">
        <v>2.4788000000000001</v>
      </c>
      <c r="F7405">
        <v>2.4893000000000001</v>
      </c>
      <c r="G7405">
        <v>2.3927999999999998</v>
      </c>
      <c r="H7405">
        <v>2.1234000000000002</v>
      </c>
      <c r="I7405">
        <v>1.9825999999999999</v>
      </c>
      <c r="J7405">
        <v>2.4413</v>
      </c>
      <c r="K7405">
        <v>1.7493000000000001</v>
      </c>
      <c r="L7405">
        <v>1.3996</v>
      </c>
    </row>
    <row r="7406" spans="1:12" x14ac:dyDescent="0.45">
      <c r="A7406" t="s">
        <v>2048</v>
      </c>
      <c r="B7406">
        <v>2025</v>
      </c>
      <c r="C7406" t="s">
        <v>2005</v>
      </c>
      <c r="D7406">
        <v>8.5831999999999997</v>
      </c>
      <c r="E7406">
        <v>7.9889999999999999</v>
      </c>
      <c r="F7406">
        <v>7.3132999999999999</v>
      </c>
      <c r="G7406">
        <v>6.8186</v>
      </c>
      <c r="H7406">
        <v>6.9474</v>
      </c>
      <c r="I7406">
        <v>5.9287000000000001</v>
      </c>
      <c r="J7406">
        <v>7.7031000000000001</v>
      </c>
      <c r="K7406">
        <v>6.3364000000000003</v>
      </c>
      <c r="L7406">
        <v>5.1513</v>
      </c>
    </row>
    <row r="7407" spans="1:12" x14ac:dyDescent="0.45">
      <c r="A7407" t="s">
        <v>2048</v>
      </c>
      <c r="B7407">
        <v>2025</v>
      </c>
      <c r="C7407" t="s">
        <v>2010</v>
      </c>
      <c r="D7407">
        <v>0.4773</v>
      </c>
      <c r="E7407">
        <v>0.4773</v>
      </c>
      <c r="F7407">
        <v>0.1802</v>
      </c>
      <c r="G7407">
        <v>0.28639999999999999</v>
      </c>
      <c r="H7407">
        <v>0.1802</v>
      </c>
      <c r="I7407">
        <v>0.1293</v>
      </c>
      <c r="J7407">
        <v>0.4773</v>
      </c>
      <c r="K7407">
        <v>0.1802</v>
      </c>
      <c r="L7407">
        <v>0.1293</v>
      </c>
    </row>
    <row r="7408" spans="1:12" x14ac:dyDescent="0.45">
      <c r="A7408" t="s">
        <v>2049</v>
      </c>
      <c r="B7408">
        <v>2025</v>
      </c>
      <c r="C7408" t="s">
        <v>2011</v>
      </c>
      <c r="D7408">
        <v>8.3000000000000001E-3</v>
      </c>
      <c r="E7408">
        <v>8.3000000000000001E-3</v>
      </c>
      <c r="F7408">
        <v>8.3000000000000001E-3</v>
      </c>
      <c r="G7408">
        <v>5.0000000000000001E-3</v>
      </c>
      <c r="H7408">
        <v>8.3000000000000001E-3</v>
      </c>
      <c r="I7408">
        <v>5.0000000000000001E-3</v>
      </c>
      <c r="J7408">
        <v>8.3000000000000001E-3</v>
      </c>
      <c r="K7408">
        <v>8.3000000000000001E-3</v>
      </c>
      <c r="L7408">
        <v>5.0000000000000001E-3</v>
      </c>
    </row>
    <row r="7409" spans="1:12" x14ac:dyDescent="0.45">
      <c r="A7409" t="s">
        <v>2049</v>
      </c>
      <c r="B7409">
        <v>2025</v>
      </c>
      <c r="C7409" t="s">
        <v>2007</v>
      </c>
      <c r="D7409">
        <v>2.4500000000000001E-2</v>
      </c>
      <c r="E7409">
        <v>2.4500000000000001E-2</v>
      </c>
      <c r="F7409">
        <v>1.17E-2</v>
      </c>
      <c r="G7409">
        <v>2.29E-2</v>
      </c>
      <c r="H7409">
        <v>1.17E-2</v>
      </c>
      <c r="I7409">
        <v>1.17E-2</v>
      </c>
      <c r="J7409">
        <v>2.4500000000000001E-2</v>
      </c>
      <c r="K7409">
        <v>1.17E-2</v>
      </c>
      <c r="L7409">
        <v>1.17E-2</v>
      </c>
    </row>
    <row r="7410" spans="1:12" x14ac:dyDescent="0.45">
      <c r="A7410" t="s">
        <v>2049</v>
      </c>
      <c r="B7410">
        <v>2025</v>
      </c>
      <c r="C7410" t="s">
        <v>2006</v>
      </c>
      <c r="D7410">
        <v>0.1174</v>
      </c>
      <c r="E7410">
        <v>0.1174</v>
      </c>
      <c r="F7410">
        <v>9.7699999999999995E-2</v>
      </c>
      <c r="G7410">
        <v>9.2999999999999999E-2</v>
      </c>
      <c r="H7410">
        <v>9.7699999999999995E-2</v>
      </c>
      <c r="I7410">
        <v>7.6999999999999999E-2</v>
      </c>
      <c r="J7410">
        <v>0.1174</v>
      </c>
      <c r="K7410">
        <v>9.7699999999999995E-2</v>
      </c>
      <c r="L7410">
        <v>7.6999999999999999E-2</v>
      </c>
    </row>
    <row r="7411" spans="1:12" x14ac:dyDescent="0.45">
      <c r="A7411" t="s">
        <v>2049</v>
      </c>
      <c r="B7411">
        <v>2025</v>
      </c>
      <c r="C7411" t="s">
        <v>2009</v>
      </c>
      <c r="D7411">
        <v>0.28560000000000002</v>
      </c>
      <c r="E7411">
        <v>0.28560000000000002</v>
      </c>
      <c r="F7411">
        <v>0.28460000000000002</v>
      </c>
      <c r="G7411">
        <v>0.23719999999999999</v>
      </c>
      <c r="H7411">
        <v>0.28460000000000002</v>
      </c>
      <c r="I7411">
        <v>0.2366</v>
      </c>
      <c r="J7411">
        <v>0.26400000000000001</v>
      </c>
      <c r="K7411">
        <v>0.26400000000000001</v>
      </c>
      <c r="L7411">
        <v>0.21970000000000001</v>
      </c>
    </row>
    <row r="7412" spans="1:12" x14ac:dyDescent="0.45">
      <c r="A7412" t="s">
        <v>2049</v>
      </c>
      <c r="B7412">
        <v>2025</v>
      </c>
      <c r="C7412" t="s">
        <v>2005</v>
      </c>
      <c r="D7412">
        <v>0.75690000000000002</v>
      </c>
      <c r="E7412">
        <v>0.70309999999999995</v>
      </c>
      <c r="F7412">
        <v>0.64380000000000004</v>
      </c>
      <c r="G7412">
        <v>0.60029999999999994</v>
      </c>
      <c r="H7412">
        <v>0.61070000000000002</v>
      </c>
      <c r="I7412">
        <v>0.5212</v>
      </c>
      <c r="J7412">
        <v>0.67810000000000004</v>
      </c>
      <c r="K7412">
        <v>0.55630000000000002</v>
      </c>
      <c r="L7412">
        <v>0.45169999999999999</v>
      </c>
    </row>
    <row r="7413" spans="1:12" x14ac:dyDescent="0.45">
      <c r="A7413" t="s">
        <v>2049</v>
      </c>
      <c r="B7413">
        <v>2025</v>
      </c>
      <c r="C7413" t="s">
        <v>2008</v>
      </c>
      <c r="D7413">
        <v>0.27789999999999998</v>
      </c>
      <c r="E7413">
        <v>0.22420000000000001</v>
      </c>
      <c r="F7413">
        <v>0.22509999999999999</v>
      </c>
      <c r="G7413">
        <v>0.21640000000000001</v>
      </c>
      <c r="H7413">
        <v>0.192</v>
      </c>
      <c r="I7413">
        <v>0.17929999999999999</v>
      </c>
      <c r="J7413">
        <v>0.2208</v>
      </c>
      <c r="K7413">
        <v>0.15820000000000001</v>
      </c>
      <c r="L7413">
        <v>0.12659999999999999</v>
      </c>
    </row>
    <row r="7414" spans="1:12" x14ac:dyDescent="0.45">
      <c r="A7414" t="s">
        <v>2049</v>
      </c>
      <c r="B7414">
        <v>2025</v>
      </c>
      <c r="C7414" t="s">
        <v>2010</v>
      </c>
      <c r="D7414">
        <v>4.3200000000000002E-2</v>
      </c>
      <c r="E7414">
        <v>4.3200000000000002E-2</v>
      </c>
      <c r="F7414">
        <v>1.6299999999999999E-2</v>
      </c>
      <c r="G7414">
        <v>2.5899999999999999E-2</v>
      </c>
      <c r="H7414">
        <v>1.6299999999999999E-2</v>
      </c>
      <c r="I7414">
        <v>1.17E-2</v>
      </c>
      <c r="J7414">
        <v>4.3200000000000002E-2</v>
      </c>
      <c r="K7414">
        <v>1.6299999999999999E-2</v>
      </c>
      <c r="L7414">
        <v>1.17E-2</v>
      </c>
    </row>
    <row r="7415" spans="1:12" x14ac:dyDescent="0.45">
      <c r="A7415" t="s">
        <v>2050</v>
      </c>
      <c r="B7415">
        <v>2025</v>
      </c>
      <c r="C7415" t="s">
        <v>2010</v>
      </c>
      <c r="D7415">
        <v>0.186</v>
      </c>
      <c r="E7415">
        <v>0.186</v>
      </c>
      <c r="F7415">
        <v>7.0199999999999999E-2</v>
      </c>
      <c r="G7415">
        <v>0.1116</v>
      </c>
      <c r="H7415">
        <v>7.0199999999999999E-2</v>
      </c>
      <c r="I7415">
        <v>5.04E-2</v>
      </c>
      <c r="J7415">
        <v>0.186</v>
      </c>
      <c r="K7415">
        <v>7.0199999999999999E-2</v>
      </c>
      <c r="L7415">
        <v>5.04E-2</v>
      </c>
    </row>
    <row r="7416" spans="1:12" x14ac:dyDescent="0.45">
      <c r="A7416" t="s">
        <v>2050</v>
      </c>
      <c r="B7416">
        <v>2025</v>
      </c>
      <c r="C7416" t="s">
        <v>2006</v>
      </c>
      <c r="D7416">
        <v>0.60840000000000005</v>
      </c>
      <c r="E7416">
        <v>0.60840000000000005</v>
      </c>
      <c r="F7416">
        <v>0.49370000000000003</v>
      </c>
      <c r="G7416">
        <v>0.48370000000000002</v>
      </c>
      <c r="H7416">
        <v>0.49370000000000003</v>
      </c>
      <c r="I7416">
        <v>0.39050000000000001</v>
      </c>
      <c r="J7416">
        <v>0.60840000000000005</v>
      </c>
      <c r="K7416">
        <v>0.49370000000000003</v>
      </c>
      <c r="L7416">
        <v>0.39050000000000001</v>
      </c>
    </row>
    <row r="7417" spans="1:12" x14ac:dyDescent="0.45">
      <c r="A7417" t="s">
        <v>2050</v>
      </c>
      <c r="B7417">
        <v>2025</v>
      </c>
      <c r="C7417" t="s">
        <v>2005</v>
      </c>
      <c r="D7417">
        <v>3.8115000000000001</v>
      </c>
      <c r="E7417">
        <v>3.5798999999999999</v>
      </c>
      <c r="F7417">
        <v>3.2942999999999998</v>
      </c>
      <c r="G7417">
        <v>3.0318999999999998</v>
      </c>
      <c r="H7417">
        <v>3.1516999999999999</v>
      </c>
      <c r="I7417">
        <v>2.6669</v>
      </c>
      <c r="J7417">
        <v>3.4340999999999999</v>
      </c>
      <c r="K7417">
        <v>2.8791000000000002</v>
      </c>
      <c r="L7417">
        <v>2.3357000000000001</v>
      </c>
    </row>
    <row r="7418" spans="1:12" x14ac:dyDescent="0.45">
      <c r="A7418" t="s">
        <v>2050</v>
      </c>
      <c r="B7418">
        <v>2025</v>
      </c>
      <c r="C7418" t="s">
        <v>2008</v>
      </c>
      <c r="D7418">
        <v>1.1977</v>
      </c>
      <c r="E7418">
        <v>0.96609999999999996</v>
      </c>
      <c r="F7418">
        <v>0.97019999999999995</v>
      </c>
      <c r="G7418">
        <v>0.93259999999999998</v>
      </c>
      <c r="H7418">
        <v>0.8276</v>
      </c>
      <c r="I7418">
        <v>0.77270000000000005</v>
      </c>
      <c r="J7418">
        <v>0.95150000000000001</v>
      </c>
      <c r="K7418">
        <v>0.68179999999999996</v>
      </c>
      <c r="L7418">
        <v>0.54549999999999998</v>
      </c>
    </row>
    <row r="7419" spans="1:12" x14ac:dyDescent="0.45">
      <c r="A7419" t="s">
        <v>2050</v>
      </c>
      <c r="B7419">
        <v>2025</v>
      </c>
      <c r="C7419" t="s">
        <v>2007</v>
      </c>
      <c r="D7419">
        <v>0.10539999999999999</v>
      </c>
      <c r="E7419">
        <v>0.10539999999999999</v>
      </c>
      <c r="F7419">
        <v>5.0599999999999999E-2</v>
      </c>
      <c r="G7419">
        <v>9.8599999999999993E-2</v>
      </c>
      <c r="H7419">
        <v>5.0599999999999999E-2</v>
      </c>
      <c r="I7419">
        <v>5.0599999999999999E-2</v>
      </c>
      <c r="J7419">
        <v>0.10539999999999999</v>
      </c>
      <c r="K7419">
        <v>5.0599999999999999E-2</v>
      </c>
      <c r="L7419">
        <v>5.0599999999999999E-2</v>
      </c>
    </row>
    <row r="7420" spans="1:12" x14ac:dyDescent="0.45">
      <c r="A7420" t="s">
        <v>2050</v>
      </c>
      <c r="B7420">
        <v>2025</v>
      </c>
      <c r="C7420" t="s">
        <v>2011</v>
      </c>
      <c r="D7420">
        <v>3.56E-2</v>
      </c>
      <c r="E7420">
        <v>3.56E-2</v>
      </c>
      <c r="F7420">
        <v>3.56E-2</v>
      </c>
      <c r="G7420">
        <v>2.1299999999999999E-2</v>
      </c>
      <c r="H7420">
        <v>3.56E-2</v>
      </c>
      <c r="I7420">
        <v>2.1299999999999999E-2</v>
      </c>
      <c r="J7420">
        <v>3.56E-2</v>
      </c>
      <c r="K7420">
        <v>3.56E-2</v>
      </c>
      <c r="L7420">
        <v>2.1299999999999999E-2</v>
      </c>
    </row>
    <row r="7421" spans="1:12" x14ac:dyDescent="0.45">
      <c r="A7421" t="s">
        <v>2050</v>
      </c>
      <c r="B7421">
        <v>2025</v>
      </c>
      <c r="C7421" t="s">
        <v>2009</v>
      </c>
      <c r="D7421">
        <v>1.6783999999999999</v>
      </c>
      <c r="E7421">
        <v>1.6783999999999999</v>
      </c>
      <c r="F7421">
        <v>1.6738999999999999</v>
      </c>
      <c r="G7421">
        <v>1.3839999999999999</v>
      </c>
      <c r="H7421">
        <v>1.6738999999999999</v>
      </c>
      <c r="I7421">
        <v>1.3813</v>
      </c>
      <c r="J7421">
        <v>1.5470999999999999</v>
      </c>
      <c r="K7421">
        <v>1.5470999999999999</v>
      </c>
      <c r="L7421">
        <v>1.2773000000000001</v>
      </c>
    </row>
    <row r="7422" spans="1:12" x14ac:dyDescent="0.45">
      <c r="A7422" t="s">
        <v>2051</v>
      </c>
      <c r="B7422">
        <v>2025</v>
      </c>
      <c r="C7422" t="s">
        <v>2010</v>
      </c>
      <c r="D7422">
        <v>2.9899999999999999E-2</v>
      </c>
      <c r="E7422">
        <v>2.9899999999999999E-2</v>
      </c>
      <c r="F7422">
        <v>1.1299999999999999E-2</v>
      </c>
      <c r="G7422">
        <v>1.7899999999999999E-2</v>
      </c>
      <c r="H7422">
        <v>1.1299999999999999E-2</v>
      </c>
      <c r="I7422">
        <v>8.0999999999999996E-3</v>
      </c>
      <c r="J7422">
        <v>2.9899999999999999E-2</v>
      </c>
      <c r="K7422">
        <v>1.1299999999999999E-2</v>
      </c>
      <c r="L7422">
        <v>8.0999999999999996E-3</v>
      </c>
    </row>
    <row r="7423" spans="1:12" x14ac:dyDescent="0.45">
      <c r="A7423" t="s">
        <v>2051</v>
      </c>
      <c r="B7423">
        <v>2025</v>
      </c>
      <c r="C7423" t="s">
        <v>2008</v>
      </c>
      <c r="D7423">
        <v>0.1925</v>
      </c>
      <c r="E7423">
        <v>0.15529999999999999</v>
      </c>
      <c r="F7423">
        <v>0.15590000000000001</v>
      </c>
      <c r="G7423">
        <v>0.14990000000000001</v>
      </c>
      <c r="H7423">
        <v>0.13300000000000001</v>
      </c>
      <c r="I7423">
        <v>0.1242</v>
      </c>
      <c r="J7423">
        <v>0.15290000000000001</v>
      </c>
      <c r="K7423">
        <v>0.1096</v>
      </c>
      <c r="L7423">
        <v>8.77E-2</v>
      </c>
    </row>
    <row r="7424" spans="1:12" x14ac:dyDescent="0.45">
      <c r="A7424" t="s">
        <v>2051</v>
      </c>
      <c r="B7424">
        <v>2025</v>
      </c>
      <c r="C7424" t="s">
        <v>2005</v>
      </c>
      <c r="D7424">
        <v>0.61870000000000003</v>
      </c>
      <c r="E7424">
        <v>0.58140000000000003</v>
      </c>
      <c r="F7424">
        <v>0.53300000000000003</v>
      </c>
      <c r="G7424">
        <v>0.49159999999999998</v>
      </c>
      <c r="H7424">
        <v>0.5101</v>
      </c>
      <c r="I7424">
        <v>0.43090000000000001</v>
      </c>
      <c r="J7424">
        <v>0.55789999999999995</v>
      </c>
      <c r="K7424">
        <v>0.4662</v>
      </c>
      <c r="L7424">
        <v>0.37759999999999999</v>
      </c>
    </row>
    <row r="7425" spans="1:12" x14ac:dyDescent="0.45">
      <c r="A7425" t="s">
        <v>2051</v>
      </c>
      <c r="B7425">
        <v>2025</v>
      </c>
      <c r="C7425" t="s">
        <v>2006</v>
      </c>
      <c r="D7425">
        <v>0.10639999999999999</v>
      </c>
      <c r="E7425">
        <v>0.10639999999999999</v>
      </c>
      <c r="F7425">
        <v>8.5500000000000007E-2</v>
      </c>
      <c r="G7425">
        <v>8.4699999999999998E-2</v>
      </c>
      <c r="H7425">
        <v>8.5500000000000007E-2</v>
      </c>
      <c r="I7425">
        <v>6.7699999999999996E-2</v>
      </c>
      <c r="J7425">
        <v>0.10639999999999999</v>
      </c>
      <c r="K7425">
        <v>8.5500000000000007E-2</v>
      </c>
      <c r="L7425">
        <v>6.7699999999999996E-2</v>
      </c>
    </row>
    <row r="7426" spans="1:12" x14ac:dyDescent="0.45">
      <c r="A7426" t="s">
        <v>2051</v>
      </c>
      <c r="B7426">
        <v>2025</v>
      </c>
      <c r="C7426" t="s">
        <v>2009</v>
      </c>
      <c r="D7426">
        <v>0.26719999999999999</v>
      </c>
      <c r="E7426">
        <v>0.26719999999999999</v>
      </c>
      <c r="F7426">
        <v>0.26650000000000001</v>
      </c>
      <c r="G7426">
        <v>0.2198</v>
      </c>
      <c r="H7426">
        <v>0.26650000000000001</v>
      </c>
      <c r="I7426">
        <v>0.21940000000000001</v>
      </c>
      <c r="J7426">
        <v>0.246</v>
      </c>
      <c r="K7426">
        <v>0.246</v>
      </c>
      <c r="L7426">
        <v>0.20250000000000001</v>
      </c>
    </row>
    <row r="7427" spans="1:12" x14ac:dyDescent="0.45">
      <c r="A7427" t="s">
        <v>2051</v>
      </c>
      <c r="B7427">
        <v>2025</v>
      </c>
      <c r="C7427" t="s">
        <v>2007</v>
      </c>
      <c r="D7427">
        <v>1.6899999999999998E-2</v>
      </c>
      <c r="E7427">
        <v>1.6899999999999998E-2</v>
      </c>
      <c r="F7427">
        <v>8.0999999999999996E-3</v>
      </c>
      <c r="G7427">
        <v>1.5800000000000002E-2</v>
      </c>
      <c r="H7427">
        <v>8.0999999999999996E-3</v>
      </c>
      <c r="I7427">
        <v>8.0999999999999996E-3</v>
      </c>
      <c r="J7427">
        <v>1.6899999999999998E-2</v>
      </c>
      <c r="K7427">
        <v>8.0999999999999996E-3</v>
      </c>
      <c r="L7427">
        <v>8.0999999999999996E-3</v>
      </c>
    </row>
    <row r="7428" spans="1:12" x14ac:dyDescent="0.45">
      <c r="A7428" t="s">
        <v>2051</v>
      </c>
      <c r="B7428">
        <v>2025</v>
      </c>
      <c r="C7428" t="s">
        <v>2011</v>
      </c>
      <c r="D7428">
        <v>5.7000000000000002E-3</v>
      </c>
      <c r="E7428">
        <v>5.7000000000000002E-3</v>
      </c>
      <c r="F7428">
        <v>5.7000000000000002E-3</v>
      </c>
      <c r="G7428">
        <v>3.3999999999999998E-3</v>
      </c>
      <c r="H7428">
        <v>5.7000000000000002E-3</v>
      </c>
      <c r="I7428">
        <v>3.3999999999999998E-3</v>
      </c>
      <c r="J7428">
        <v>5.7000000000000002E-3</v>
      </c>
      <c r="K7428">
        <v>5.7000000000000002E-3</v>
      </c>
      <c r="L7428">
        <v>3.3999999999999998E-3</v>
      </c>
    </row>
    <row r="7429" spans="1:12" x14ac:dyDescent="0.45">
      <c r="A7429" t="s">
        <v>2052</v>
      </c>
      <c r="B7429">
        <v>2025</v>
      </c>
      <c r="C7429" t="s">
        <v>2008</v>
      </c>
      <c r="D7429">
        <v>1.6979</v>
      </c>
      <c r="E7429">
        <v>1.3695999999999999</v>
      </c>
      <c r="F7429">
        <v>1.3754</v>
      </c>
      <c r="G7429">
        <v>1.3220000000000001</v>
      </c>
      <c r="H7429">
        <v>1.1732</v>
      </c>
      <c r="I7429">
        <v>1.0953999999999999</v>
      </c>
      <c r="J7429">
        <v>1.3488</v>
      </c>
      <c r="K7429">
        <v>0.96650000000000003</v>
      </c>
      <c r="L7429">
        <v>0.77329999999999999</v>
      </c>
    </row>
    <row r="7430" spans="1:12" x14ac:dyDescent="0.45">
      <c r="A7430" t="s">
        <v>2052</v>
      </c>
      <c r="B7430">
        <v>2025</v>
      </c>
      <c r="C7430" t="s">
        <v>2011</v>
      </c>
      <c r="D7430">
        <v>5.04E-2</v>
      </c>
      <c r="E7430">
        <v>5.04E-2</v>
      </c>
      <c r="F7430">
        <v>5.04E-2</v>
      </c>
      <c r="G7430">
        <v>3.0300000000000001E-2</v>
      </c>
      <c r="H7430">
        <v>5.04E-2</v>
      </c>
      <c r="I7430">
        <v>3.0300000000000001E-2</v>
      </c>
      <c r="J7430">
        <v>5.04E-2</v>
      </c>
      <c r="K7430">
        <v>5.04E-2</v>
      </c>
      <c r="L7430">
        <v>3.0300000000000001E-2</v>
      </c>
    </row>
    <row r="7431" spans="1:12" x14ac:dyDescent="0.45">
      <c r="A7431" t="s">
        <v>2052</v>
      </c>
      <c r="B7431">
        <v>2025</v>
      </c>
      <c r="C7431" t="s">
        <v>2006</v>
      </c>
      <c r="D7431">
        <v>0.87970000000000004</v>
      </c>
      <c r="E7431">
        <v>0.87970000000000004</v>
      </c>
      <c r="F7431">
        <v>0.71209999999999996</v>
      </c>
      <c r="G7431">
        <v>0.69969999999999999</v>
      </c>
      <c r="H7431">
        <v>0.71209999999999996</v>
      </c>
      <c r="I7431">
        <v>0.56359999999999999</v>
      </c>
      <c r="J7431">
        <v>0.87970000000000004</v>
      </c>
      <c r="K7431">
        <v>0.71209999999999996</v>
      </c>
      <c r="L7431">
        <v>0.56359999999999999</v>
      </c>
    </row>
    <row r="7432" spans="1:12" x14ac:dyDescent="0.45">
      <c r="A7432" t="s">
        <v>2052</v>
      </c>
      <c r="B7432">
        <v>2025</v>
      </c>
      <c r="C7432" t="s">
        <v>2007</v>
      </c>
      <c r="D7432">
        <v>0.14949999999999999</v>
      </c>
      <c r="E7432">
        <v>0.14949999999999999</v>
      </c>
      <c r="F7432">
        <v>7.1800000000000003E-2</v>
      </c>
      <c r="G7432">
        <v>0.13980000000000001</v>
      </c>
      <c r="H7432">
        <v>7.1800000000000003E-2</v>
      </c>
      <c r="I7432">
        <v>7.1800000000000003E-2</v>
      </c>
      <c r="J7432">
        <v>0.14949999999999999</v>
      </c>
      <c r="K7432">
        <v>7.1800000000000003E-2</v>
      </c>
      <c r="L7432">
        <v>7.1800000000000003E-2</v>
      </c>
    </row>
    <row r="7433" spans="1:12" x14ac:dyDescent="0.45">
      <c r="A7433" t="s">
        <v>2052</v>
      </c>
      <c r="B7433">
        <v>2025</v>
      </c>
      <c r="C7433" t="s">
        <v>2010</v>
      </c>
      <c r="D7433">
        <v>0.26369999999999999</v>
      </c>
      <c r="E7433">
        <v>0.26369999999999999</v>
      </c>
      <c r="F7433">
        <v>9.9599999999999994E-2</v>
      </c>
      <c r="G7433">
        <v>0.15820000000000001</v>
      </c>
      <c r="H7433">
        <v>9.9599999999999994E-2</v>
      </c>
      <c r="I7433">
        <v>7.1400000000000005E-2</v>
      </c>
      <c r="J7433">
        <v>0.26369999999999999</v>
      </c>
      <c r="K7433">
        <v>9.9599999999999994E-2</v>
      </c>
      <c r="L7433">
        <v>7.1400000000000005E-2</v>
      </c>
    </row>
    <row r="7434" spans="1:12" x14ac:dyDescent="0.45">
      <c r="A7434" t="s">
        <v>2052</v>
      </c>
      <c r="B7434">
        <v>2025</v>
      </c>
      <c r="C7434" t="s">
        <v>2009</v>
      </c>
      <c r="D7434">
        <v>2.2605</v>
      </c>
      <c r="E7434">
        <v>2.2605</v>
      </c>
      <c r="F7434">
        <v>2.2542</v>
      </c>
      <c r="G7434">
        <v>1.8626</v>
      </c>
      <c r="H7434">
        <v>2.2542</v>
      </c>
      <c r="I7434">
        <v>1.8587</v>
      </c>
      <c r="J7434">
        <v>2.0830000000000002</v>
      </c>
      <c r="K7434">
        <v>2.0830000000000002</v>
      </c>
      <c r="L7434">
        <v>1.7183999999999999</v>
      </c>
    </row>
    <row r="7435" spans="1:12" x14ac:dyDescent="0.45">
      <c r="A7435" t="s">
        <v>2052</v>
      </c>
      <c r="B7435">
        <v>2025</v>
      </c>
      <c r="C7435" t="s">
        <v>2005</v>
      </c>
      <c r="D7435">
        <v>5.3017000000000003</v>
      </c>
      <c r="E7435">
        <v>4.9733999999999998</v>
      </c>
      <c r="F7435">
        <v>4.5635000000000003</v>
      </c>
      <c r="G7435">
        <v>4.2126000000000001</v>
      </c>
      <c r="H7435">
        <v>4.3613</v>
      </c>
      <c r="I7435">
        <v>3.6911</v>
      </c>
      <c r="J7435">
        <v>4.7751999999999999</v>
      </c>
      <c r="K7435">
        <v>3.9834000000000001</v>
      </c>
      <c r="L7435">
        <v>3.2286999999999999</v>
      </c>
    </row>
    <row r="7436" spans="1:12" x14ac:dyDescent="0.45">
      <c r="A7436" t="s">
        <v>2053</v>
      </c>
      <c r="B7436">
        <v>2025</v>
      </c>
      <c r="C7436" t="s">
        <v>2011</v>
      </c>
      <c r="D7436">
        <v>0.22009999999999999</v>
      </c>
      <c r="E7436">
        <v>0.22009999999999999</v>
      </c>
      <c r="F7436">
        <v>0.22009999999999999</v>
      </c>
      <c r="G7436">
        <v>0.13200000000000001</v>
      </c>
      <c r="H7436">
        <v>0.22009999999999999</v>
      </c>
      <c r="I7436">
        <v>0.13200000000000001</v>
      </c>
      <c r="J7436">
        <v>0.22009999999999999</v>
      </c>
      <c r="K7436">
        <v>0.22009999999999999</v>
      </c>
      <c r="L7436">
        <v>0.13200000000000001</v>
      </c>
    </row>
    <row r="7437" spans="1:12" x14ac:dyDescent="0.45">
      <c r="A7437" t="s">
        <v>2053</v>
      </c>
      <c r="B7437">
        <v>2025</v>
      </c>
      <c r="C7437" t="s">
        <v>2009</v>
      </c>
      <c r="D7437">
        <v>9.1986000000000008</v>
      </c>
      <c r="E7437">
        <v>9.1986000000000008</v>
      </c>
      <c r="F7437">
        <v>9.1712000000000007</v>
      </c>
      <c r="G7437">
        <v>7.5705</v>
      </c>
      <c r="H7437">
        <v>9.1712000000000007</v>
      </c>
      <c r="I7437">
        <v>7.5536000000000003</v>
      </c>
      <c r="J7437">
        <v>8.4719999999999995</v>
      </c>
      <c r="K7437">
        <v>8.4719999999999995</v>
      </c>
      <c r="L7437">
        <v>6.9813000000000001</v>
      </c>
    </row>
    <row r="7438" spans="1:12" x14ac:dyDescent="0.45">
      <c r="A7438" t="s">
        <v>2053</v>
      </c>
      <c r="B7438">
        <v>2025</v>
      </c>
      <c r="C7438" t="s">
        <v>2010</v>
      </c>
      <c r="D7438">
        <v>1.1508</v>
      </c>
      <c r="E7438">
        <v>1.1508</v>
      </c>
      <c r="F7438">
        <v>0.4345</v>
      </c>
      <c r="G7438">
        <v>0.6905</v>
      </c>
      <c r="H7438">
        <v>0.4345</v>
      </c>
      <c r="I7438">
        <v>0.31169999999999998</v>
      </c>
      <c r="J7438">
        <v>1.1508</v>
      </c>
      <c r="K7438">
        <v>0.4345</v>
      </c>
      <c r="L7438">
        <v>0.31169999999999998</v>
      </c>
    </row>
    <row r="7439" spans="1:12" x14ac:dyDescent="0.45">
      <c r="A7439" t="s">
        <v>2053</v>
      </c>
      <c r="B7439">
        <v>2025</v>
      </c>
      <c r="C7439" t="s">
        <v>2008</v>
      </c>
      <c r="D7439">
        <v>7.4089999999999998</v>
      </c>
      <c r="E7439">
        <v>5.9763999999999999</v>
      </c>
      <c r="F7439">
        <v>6.0016999999999996</v>
      </c>
      <c r="G7439">
        <v>5.7690000000000001</v>
      </c>
      <c r="H7439">
        <v>5.1193999999999997</v>
      </c>
      <c r="I7439">
        <v>4.78</v>
      </c>
      <c r="J7439">
        <v>5.8860000000000001</v>
      </c>
      <c r="K7439">
        <v>4.2175000000000002</v>
      </c>
      <c r="L7439">
        <v>3.3744000000000001</v>
      </c>
    </row>
    <row r="7440" spans="1:12" x14ac:dyDescent="0.45">
      <c r="A7440" t="s">
        <v>2053</v>
      </c>
      <c r="B7440">
        <v>2025</v>
      </c>
      <c r="C7440" t="s">
        <v>2005</v>
      </c>
      <c r="D7440">
        <v>21.929300000000001</v>
      </c>
      <c r="E7440">
        <v>20.4968</v>
      </c>
      <c r="F7440">
        <v>18.865200000000002</v>
      </c>
      <c r="G7440">
        <v>17.386399999999998</v>
      </c>
      <c r="H7440">
        <v>17.982900000000001</v>
      </c>
      <c r="I7440">
        <v>15.2385</v>
      </c>
      <c r="J7440">
        <v>19.6797</v>
      </c>
      <c r="K7440">
        <v>16.381799999999998</v>
      </c>
      <c r="L7440">
        <v>13.2606</v>
      </c>
    </row>
    <row r="7441" spans="1:12" x14ac:dyDescent="0.45">
      <c r="A7441" t="s">
        <v>2053</v>
      </c>
      <c r="B7441">
        <v>2025</v>
      </c>
      <c r="C7441" t="s">
        <v>2007</v>
      </c>
      <c r="D7441">
        <v>0.65229999999999999</v>
      </c>
      <c r="E7441">
        <v>0.65229999999999999</v>
      </c>
      <c r="F7441">
        <v>0.31319999999999998</v>
      </c>
      <c r="G7441">
        <v>0.6099</v>
      </c>
      <c r="H7441">
        <v>0.31319999999999998</v>
      </c>
      <c r="I7441">
        <v>0.31319999999999998</v>
      </c>
      <c r="J7441">
        <v>0.65229999999999999</v>
      </c>
      <c r="K7441">
        <v>0.31319999999999998</v>
      </c>
      <c r="L7441">
        <v>0.31319999999999998</v>
      </c>
    </row>
    <row r="7442" spans="1:12" x14ac:dyDescent="0.45">
      <c r="A7442" t="s">
        <v>2053</v>
      </c>
      <c r="B7442">
        <v>2025</v>
      </c>
      <c r="C7442" t="s">
        <v>2006</v>
      </c>
      <c r="D7442">
        <v>3.2986</v>
      </c>
      <c r="E7442">
        <v>3.2986</v>
      </c>
      <c r="F7442">
        <v>2.7244999999999999</v>
      </c>
      <c r="G7442">
        <v>2.6143999999999998</v>
      </c>
      <c r="H7442">
        <v>2.7244999999999999</v>
      </c>
      <c r="I7442">
        <v>2.1480000000000001</v>
      </c>
      <c r="J7442">
        <v>3.2986</v>
      </c>
      <c r="K7442">
        <v>2.7244999999999999</v>
      </c>
      <c r="L7442">
        <v>2.1480000000000001</v>
      </c>
    </row>
    <row r="7443" spans="1:12" x14ac:dyDescent="0.45">
      <c r="A7443" t="s">
        <v>2054</v>
      </c>
      <c r="B7443">
        <v>2025</v>
      </c>
      <c r="C7443" t="s">
        <v>2010</v>
      </c>
      <c r="D7443">
        <v>0.1203</v>
      </c>
      <c r="E7443">
        <v>0.1203</v>
      </c>
      <c r="F7443">
        <v>4.5400000000000003E-2</v>
      </c>
      <c r="G7443">
        <v>7.22E-2</v>
      </c>
      <c r="H7443">
        <v>4.5400000000000003E-2</v>
      </c>
      <c r="I7443">
        <v>3.2599999999999997E-2</v>
      </c>
      <c r="J7443">
        <v>0.1203</v>
      </c>
      <c r="K7443">
        <v>4.5400000000000003E-2</v>
      </c>
      <c r="L7443">
        <v>3.2599999999999997E-2</v>
      </c>
    </row>
    <row r="7444" spans="1:12" x14ac:dyDescent="0.45">
      <c r="A7444" t="s">
        <v>2054</v>
      </c>
      <c r="B7444">
        <v>2025</v>
      </c>
      <c r="C7444" t="s">
        <v>2007</v>
      </c>
      <c r="D7444">
        <v>6.8199999999999997E-2</v>
      </c>
      <c r="E7444">
        <v>6.8199999999999997E-2</v>
      </c>
      <c r="F7444">
        <v>3.27E-2</v>
      </c>
      <c r="G7444">
        <v>6.3700000000000007E-2</v>
      </c>
      <c r="H7444">
        <v>3.27E-2</v>
      </c>
      <c r="I7444">
        <v>3.27E-2</v>
      </c>
      <c r="J7444">
        <v>6.8199999999999997E-2</v>
      </c>
      <c r="K7444">
        <v>3.27E-2</v>
      </c>
      <c r="L7444">
        <v>3.27E-2</v>
      </c>
    </row>
    <row r="7445" spans="1:12" x14ac:dyDescent="0.45">
      <c r="A7445" t="s">
        <v>2054</v>
      </c>
      <c r="B7445">
        <v>2025</v>
      </c>
      <c r="C7445" t="s">
        <v>2005</v>
      </c>
      <c r="D7445">
        <v>2.1987000000000001</v>
      </c>
      <c r="E7445">
        <v>2.0489999999999999</v>
      </c>
      <c r="F7445">
        <v>1.8749</v>
      </c>
      <c r="G7445">
        <v>1.7396</v>
      </c>
      <c r="H7445">
        <v>1.7827</v>
      </c>
      <c r="I7445">
        <v>1.5123</v>
      </c>
      <c r="J7445">
        <v>1.9714</v>
      </c>
      <c r="K7445">
        <v>1.6233</v>
      </c>
      <c r="L7445">
        <v>1.3121</v>
      </c>
    </row>
    <row r="7446" spans="1:12" x14ac:dyDescent="0.45">
      <c r="A7446" t="s">
        <v>2054</v>
      </c>
      <c r="B7446">
        <v>2025</v>
      </c>
      <c r="C7446" t="s">
        <v>2006</v>
      </c>
      <c r="D7446">
        <v>0.35680000000000001</v>
      </c>
      <c r="E7446">
        <v>0.35680000000000001</v>
      </c>
      <c r="F7446">
        <v>0.29330000000000001</v>
      </c>
      <c r="G7446">
        <v>0.28299999999999997</v>
      </c>
      <c r="H7446">
        <v>0.29330000000000001</v>
      </c>
      <c r="I7446">
        <v>0.23139999999999999</v>
      </c>
      <c r="J7446">
        <v>0.35680000000000001</v>
      </c>
      <c r="K7446">
        <v>0.29330000000000001</v>
      </c>
      <c r="L7446">
        <v>0.23139999999999999</v>
      </c>
    </row>
    <row r="7447" spans="1:12" x14ac:dyDescent="0.45">
      <c r="A7447" t="s">
        <v>2054</v>
      </c>
      <c r="B7447">
        <v>2025</v>
      </c>
      <c r="C7447" t="s">
        <v>2009</v>
      </c>
      <c r="D7447">
        <v>0.85619999999999996</v>
      </c>
      <c r="E7447">
        <v>0.85619999999999996</v>
      </c>
      <c r="F7447">
        <v>0.85329999999999995</v>
      </c>
      <c r="G7447">
        <v>0.70399999999999996</v>
      </c>
      <c r="H7447">
        <v>0.85329999999999995</v>
      </c>
      <c r="I7447">
        <v>0.70220000000000005</v>
      </c>
      <c r="J7447">
        <v>0.78810000000000002</v>
      </c>
      <c r="K7447">
        <v>0.78810000000000002</v>
      </c>
      <c r="L7447">
        <v>0.64900000000000002</v>
      </c>
    </row>
    <row r="7448" spans="1:12" x14ac:dyDescent="0.45">
      <c r="A7448" t="s">
        <v>2054</v>
      </c>
      <c r="B7448">
        <v>2025</v>
      </c>
      <c r="C7448" t="s">
        <v>2011</v>
      </c>
      <c r="D7448">
        <v>2.3E-2</v>
      </c>
      <c r="E7448">
        <v>2.3E-2</v>
      </c>
      <c r="F7448">
        <v>2.3E-2</v>
      </c>
      <c r="G7448">
        <v>1.38E-2</v>
      </c>
      <c r="H7448">
        <v>2.3E-2</v>
      </c>
      <c r="I7448">
        <v>1.38E-2</v>
      </c>
      <c r="J7448">
        <v>2.3E-2</v>
      </c>
      <c r="K7448">
        <v>2.3E-2</v>
      </c>
      <c r="L7448">
        <v>1.38E-2</v>
      </c>
    </row>
    <row r="7449" spans="1:12" x14ac:dyDescent="0.45">
      <c r="A7449" t="s">
        <v>2054</v>
      </c>
      <c r="B7449">
        <v>2025</v>
      </c>
      <c r="C7449" t="s">
        <v>2008</v>
      </c>
      <c r="D7449">
        <v>0.77429999999999999</v>
      </c>
      <c r="E7449">
        <v>0.62460000000000004</v>
      </c>
      <c r="F7449">
        <v>0.62719999999999998</v>
      </c>
      <c r="G7449">
        <v>0.60289999999999999</v>
      </c>
      <c r="H7449">
        <v>0.53500000000000003</v>
      </c>
      <c r="I7449">
        <v>0.49959999999999999</v>
      </c>
      <c r="J7449">
        <v>0.61509999999999998</v>
      </c>
      <c r="K7449">
        <v>0.44080000000000003</v>
      </c>
      <c r="L7449">
        <v>0.35270000000000001</v>
      </c>
    </row>
    <row r="7450" spans="1:12" x14ac:dyDescent="0.45">
      <c r="A7450" t="s">
        <v>2055</v>
      </c>
      <c r="B7450">
        <v>2025</v>
      </c>
      <c r="C7450" t="s">
        <v>2006</v>
      </c>
      <c r="D7450">
        <v>8.7499999999999994E-2</v>
      </c>
      <c r="E7450">
        <v>8.7499999999999994E-2</v>
      </c>
      <c r="F7450">
        <v>7.0800000000000002E-2</v>
      </c>
      <c r="G7450">
        <v>6.9599999999999995E-2</v>
      </c>
      <c r="H7450">
        <v>7.0800000000000002E-2</v>
      </c>
      <c r="I7450">
        <v>5.6099999999999997E-2</v>
      </c>
      <c r="J7450">
        <v>8.7499999999999994E-2</v>
      </c>
      <c r="K7450">
        <v>7.0800000000000002E-2</v>
      </c>
      <c r="L7450">
        <v>5.6099999999999997E-2</v>
      </c>
    </row>
    <row r="7451" spans="1:12" x14ac:dyDescent="0.45">
      <c r="A7451" t="s">
        <v>2055</v>
      </c>
      <c r="B7451">
        <v>2025</v>
      </c>
      <c r="C7451" t="s">
        <v>2005</v>
      </c>
      <c r="D7451">
        <v>0.49419999999999997</v>
      </c>
      <c r="E7451">
        <v>0.46150000000000002</v>
      </c>
      <c r="F7451">
        <v>0.42070000000000002</v>
      </c>
      <c r="G7451">
        <v>0.39340000000000003</v>
      </c>
      <c r="H7451">
        <v>0.40060000000000001</v>
      </c>
      <c r="I7451">
        <v>0.34160000000000001</v>
      </c>
      <c r="J7451">
        <v>0.44519999999999998</v>
      </c>
      <c r="K7451">
        <v>0.3664</v>
      </c>
      <c r="L7451">
        <v>0.29830000000000001</v>
      </c>
    </row>
    <row r="7452" spans="1:12" x14ac:dyDescent="0.45">
      <c r="A7452" t="s">
        <v>2055</v>
      </c>
      <c r="B7452">
        <v>2025</v>
      </c>
      <c r="C7452" t="s">
        <v>2010</v>
      </c>
      <c r="D7452">
        <v>2.6200000000000001E-2</v>
      </c>
      <c r="E7452">
        <v>2.6200000000000001E-2</v>
      </c>
      <c r="F7452">
        <v>9.9000000000000008E-3</v>
      </c>
      <c r="G7452">
        <v>1.5699999999999999E-2</v>
      </c>
      <c r="H7452">
        <v>9.9000000000000008E-3</v>
      </c>
      <c r="I7452">
        <v>7.1000000000000004E-3</v>
      </c>
      <c r="J7452">
        <v>2.6200000000000001E-2</v>
      </c>
      <c r="K7452">
        <v>9.9000000000000008E-3</v>
      </c>
      <c r="L7452">
        <v>7.1000000000000004E-3</v>
      </c>
    </row>
    <row r="7453" spans="1:12" x14ac:dyDescent="0.45">
      <c r="A7453" t="s">
        <v>2055</v>
      </c>
      <c r="B7453">
        <v>2025</v>
      </c>
      <c r="C7453" t="s">
        <v>2008</v>
      </c>
      <c r="D7453">
        <v>0.16880000000000001</v>
      </c>
      <c r="E7453">
        <v>0.13619999999999999</v>
      </c>
      <c r="F7453">
        <v>0.1368</v>
      </c>
      <c r="G7453">
        <v>0.13150000000000001</v>
      </c>
      <c r="H7453">
        <v>0.1166</v>
      </c>
      <c r="I7453">
        <v>0.1089</v>
      </c>
      <c r="J7453">
        <v>0.1341</v>
      </c>
      <c r="K7453">
        <v>9.6100000000000005E-2</v>
      </c>
      <c r="L7453">
        <v>7.6899999999999996E-2</v>
      </c>
    </row>
    <row r="7454" spans="1:12" x14ac:dyDescent="0.45">
      <c r="A7454" t="s">
        <v>2055</v>
      </c>
      <c r="B7454">
        <v>2025</v>
      </c>
      <c r="C7454" t="s">
        <v>2007</v>
      </c>
      <c r="D7454">
        <v>1.49E-2</v>
      </c>
      <c r="E7454">
        <v>1.49E-2</v>
      </c>
      <c r="F7454">
        <v>7.1000000000000004E-3</v>
      </c>
      <c r="G7454">
        <v>1.3899999999999999E-2</v>
      </c>
      <c r="H7454">
        <v>7.1000000000000004E-3</v>
      </c>
      <c r="I7454">
        <v>7.1000000000000004E-3</v>
      </c>
      <c r="J7454">
        <v>1.49E-2</v>
      </c>
      <c r="K7454">
        <v>7.1000000000000004E-3</v>
      </c>
      <c r="L7454">
        <v>7.1000000000000004E-3</v>
      </c>
    </row>
    <row r="7455" spans="1:12" x14ac:dyDescent="0.45">
      <c r="A7455" t="s">
        <v>2055</v>
      </c>
      <c r="B7455">
        <v>2025</v>
      </c>
      <c r="C7455" t="s">
        <v>2011</v>
      </c>
      <c r="D7455">
        <v>5.0000000000000001E-3</v>
      </c>
      <c r="E7455">
        <v>5.0000000000000001E-3</v>
      </c>
      <c r="F7455">
        <v>5.0000000000000001E-3</v>
      </c>
      <c r="G7455">
        <v>3.0000000000000001E-3</v>
      </c>
      <c r="H7455">
        <v>5.0000000000000001E-3</v>
      </c>
      <c r="I7455">
        <v>3.0000000000000001E-3</v>
      </c>
      <c r="J7455">
        <v>5.0000000000000001E-3</v>
      </c>
      <c r="K7455">
        <v>5.0000000000000001E-3</v>
      </c>
      <c r="L7455">
        <v>3.0000000000000001E-3</v>
      </c>
    </row>
    <row r="7456" spans="1:12" x14ac:dyDescent="0.45">
      <c r="A7456" t="s">
        <v>2055</v>
      </c>
      <c r="B7456">
        <v>2025</v>
      </c>
      <c r="C7456" t="s">
        <v>2009</v>
      </c>
      <c r="D7456">
        <v>0.19170000000000001</v>
      </c>
      <c r="E7456">
        <v>0.19170000000000001</v>
      </c>
      <c r="F7456">
        <v>0.19109999999999999</v>
      </c>
      <c r="G7456">
        <v>0.15970000000000001</v>
      </c>
      <c r="H7456">
        <v>0.19109999999999999</v>
      </c>
      <c r="I7456">
        <v>0.1593</v>
      </c>
      <c r="J7456">
        <v>0.1774</v>
      </c>
      <c r="K7456">
        <v>0.1774</v>
      </c>
      <c r="L7456">
        <v>0.14810000000000001</v>
      </c>
    </row>
    <row r="7457" spans="1:12" x14ac:dyDescent="0.45">
      <c r="A7457" t="s">
        <v>2056</v>
      </c>
      <c r="B7457">
        <v>2025</v>
      </c>
      <c r="C7457" t="s">
        <v>2006</v>
      </c>
      <c r="D7457">
        <v>1.0805</v>
      </c>
      <c r="E7457">
        <v>1.0805</v>
      </c>
      <c r="F7457">
        <v>0.88319999999999999</v>
      </c>
      <c r="G7457">
        <v>0.85799999999999998</v>
      </c>
      <c r="H7457">
        <v>0.88319999999999999</v>
      </c>
      <c r="I7457">
        <v>0.6976</v>
      </c>
      <c r="J7457">
        <v>1.0805</v>
      </c>
      <c r="K7457">
        <v>0.88319999999999999</v>
      </c>
      <c r="L7457">
        <v>0.6976</v>
      </c>
    </row>
    <row r="7458" spans="1:12" x14ac:dyDescent="0.45">
      <c r="A7458" t="s">
        <v>2056</v>
      </c>
      <c r="B7458">
        <v>2025</v>
      </c>
      <c r="C7458" t="s">
        <v>2008</v>
      </c>
      <c r="D7458">
        <v>2.2477999999999998</v>
      </c>
      <c r="E7458">
        <v>1.8131999999999999</v>
      </c>
      <c r="F7458">
        <v>1.8209</v>
      </c>
      <c r="G7458">
        <v>1.7503</v>
      </c>
      <c r="H7458">
        <v>1.5531999999999999</v>
      </c>
      <c r="I7458">
        <v>1.4501999999999999</v>
      </c>
      <c r="J7458">
        <v>1.7858000000000001</v>
      </c>
      <c r="K7458">
        <v>1.2796000000000001</v>
      </c>
      <c r="L7458">
        <v>1.0238</v>
      </c>
    </row>
    <row r="7459" spans="1:12" x14ac:dyDescent="0.45">
      <c r="A7459" t="s">
        <v>2056</v>
      </c>
      <c r="B7459">
        <v>2025</v>
      </c>
      <c r="C7459" t="s">
        <v>2005</v>
      </c>
      <c r="D7459">
        <v>6.7645</v>
      </c>
      <c r="E7459">
        <v>6.3299000000000003</v>
      </c>
      <c r="F7459">
        <v>5.8117000000000001</v>
      </c>
      <c r="G7459">
        <v>5.3661000000000003</v>
      </c>
      <c r="H7459">
        <v>5.5439999999999996</v>
      </c>
      <c r="I7459">
        <v>4.6955999999999998</v>
      </c>
      <c r="J7459">
        <v>6.0796999999999999</v>
      </c>
      <c r="K7459">
        <v>5.056</v>
      </c>
      <c r="L7459">
        <v>4.0937000000000001</v>
      </c>
    </row>
    <row r="7460" spans="1:12" x14ac:dyDescent="0.45">
      <c r="A7460" t="s">
        <v>2056</v>
      </c>
      <c r="B7460">
        <v>2025</v>
      </c>
      <c r="C7460" t="s">
        <v>2009</v>
      </c>
      <c r="D7460">
        <v>2.8222999999999998</v>
      </c>
      <c r="E7460">
        <v>2.8222999999999998</v>
      </c>
      <c r="F7460">
        <v>2.8140000000000001</v>
      </c>
      <c r="G7460">
        <v>2.3233000000000001</v>
      </c>
      <c r="H7460">
        <v>2.8140000000000001</v>
      </c>
      <c r="I7460">
        <v>2.3180999999999998</v>
      </c>
      <c r="J7460">
        <v>2.5996000000000001</v>
      </c>
      <c r="K7460">
        <v>2.5996000000000001</v>
      </c>
      <c r="L7460">
        <v>2.1425999999999998</v>
      </c>
    </row>
    <row r="7461" spans="1:12" x14ac:dyDescent="0.45">
      <c r="A7461" t="s">
        <v>2056</v>
      </c>
      <c r="B7461">
        <v>2025</v>
      </c>
      <c r="C7461" t="s">
        <v>2007</v>
      </c>
      <c r="D7461">
        <v>0.19789999999999999</v>
      </c>
      <c r="E7461">
        <v>0.19789999999999999</v>
      </c>
      <c r="F7461">
        <v>9.5000000000000001E-2</v>
      </c>
      <c r="G7461">
        <v>0.185</v>
      </c>
      <c r="H7461">
        <v>9.5000000000000001E-2</v>
      </c>
      <c r="I7461">
        <v>9.5000000000000001E-2</v>
      </c>
      <c r="J7461">
        <v>0.19789999999999999</v>
      </c>
      <c r="K7461">
        <v>9.5000000000000001E-2</v>
      </c>
      <c r="L7461">
        <v>9.5000000000000001E-2</v>
      </c>
    </row>
    <row r="7462" spans="1:12" x14ac:dyDescent="0.45">
      <c r="A7462" t="s">
        <v>2056</v>
      </c>
      <c r="B7462">
        <v>2025</v>
      </c>
      <c r="C7462" t="s">
        <v>2011</v>
      </c>
      <c r="D7462">
        <v>6.6799999999999998E-2</v>
      </c>
      <c r="E7462">
        <v>6.6799999999999998E-2</v>
      </c>
      <c r="F7462">
        <v>6.6799999999999998E-2</v>
      </c>
      <c r="G7462">
        <v>4.0099999999999997E-2</v>
      </c>
      <c r="H7462">
        <v>6.6799999999999998E-2</v>
      </c>
      <c r="I7462">
        <v>4.0099999999999997E-2</v>
      </c>
      <c r="J7462">
        <v>6.6799999999999998E-2</v>
      </c>
      <c r="K7462">
        <v>6.6799999999999998E-2</v>
      </c>
      <c r="L7462">
        <v>4.0099999999999997E-2</v>
      </c>
    </row>
    <row r="7463" spans="1:12" x14ac:dyDescent="0.45">
      <c r="A7463" t="s">
        <v>2056</v>
      </c>
      <c r="B7463">
        <v>2025</v>
      </c>
      <c r="C7463" t="s">
        <v>2010</v>
      </c>
      <c r="D7463">
        <v>0.34920000000000001</v>
      </c>
      <c r="E7463">
        <v>0.34920000000000001</v>
      </c>
      <c r="F7463">
        <v>0.1318</v>
      </c>
      <c r="G7463">
        <v>0.20949999999999999</v>
      </c>
      <c r="H7463">
        <v>0.1318</v>
      </c>
      <c r="I7463">
        <v>9.4600000000000004E-2</v>
      </c>
      <c r="J7463">
        <v>0.34920000000000001</v>
      </c>
      <c r="K7463">
        <v>0.1318</v>
      </c>
      <c r="L7463">
        <v>9.4600000000000004E-2</v>
      </c>
    </row>
    <row r="7464" spans="1:12" x14ac:dyDescent="0.45">
      <c r="A7464" t="s">
        <v>2057</v>
      </c>
      <c r="B7464">
        <v>2025</v>
      </c>
      <c r="C7464" t="s">
        <v>2005</v>
      </c>
      <c r="D7464">
        <v>4.6481000000000003</v>
      </c>
      <c r="E7464">
        <v>4.2718999999999996</v>
      </c>
      <c r="F7464">
        <v>3.9942000000000002</v>
      </c>
      <c r="G7464">
        <v>3.7147000000000001</v>
      </c>
      <c r="H7464">
        <v>3.7625000000000002</v>
      </c>
      <c r="I7464">
        <v>3.2730999999999999</v>
      </c>
      <c r="J7464">
        <v>4.1292999999999997</v>
      </c>
      <c r="K7464">
        <v>3.4140000000000001</v>
      </c>
      <c r="L7464">
        <v>2.8134000000000001</v>
      </c>
    </row>
    <row r="7465" spans="1:12" x14ac:dyDescent="0.45">
      <c r="A7465" t="s">
        <v>2057</v>
      </c>
      <c r="B7465">
        <v>2025</v>
      </c>
      <c r="C7465" t="s">
        <v>2008</v>
      </c>
      <c r="D7465">
        <v>1.9455</v>
      </c>
      <c r="E7465">
        <v>1.5693999999999999</v>
      </c>
      <c r="F7465">
        <v>1.5760000000000001</v>
      </c>
      <c r="G7465">
        <v>1.5148999999999999</v>
      </c>
      <c r="H7465">
        <v>1.3443000000000001</v>
      </c>
      <c r="I7465">
        <v>1.2552000000000001</v>
      </c>
      <c r="J7465">
        <v>1.5456000000000001</v>
      </c>
      <c r="K7465">
        <v>1.1074999999999999</v>
      </c>
      <c r="L7465">
        <v>0.8861</v>
      </c>
    </row>
    <row r="7466" spans="1:12" x14ac:dyDescent="0.45">
      <c r="A7466" t="s">
        <v>2057</v>
      </c>
      <c r="B7466">
        <v>2025</v>
      </c>
      <c r="C7466" t="s">
        <v>2011</v>
      </c>
      <c r="D7466">
        <v>5.7799999999999997E-2</v>
      </c>
      <c r="E7466">
        <v>5.7799999999999997E-2</v>
      </c>
      <c r="F7466">
        <v>5.7799999999999997E-2</v>
      </c>
      <c r="G7466">
        <v>3.4700000000000002E-2</v>
      </c>
      <c r="H7466">
        <v>5.7799999999999997E-2</v>
      </c>
      <c r="I7466">
        <v>3.4700000000000002E-2</v>
      </c>
      <c r="J7466">
        <v>5.7799999999999997E-2</v>
      </c>
      <c r="K7466">
        <v>5.7799999999999997E-2</v>
      </c>
      <c r="L7466">
        <v>3.4700000000000002E-2</v>
      </c>
    </row>
    <row r="7467" spans="1:12" x14ac:dyDescent="0.45">
      <c r="A7467" t="s">
        <v>2057</v>
      </c>
      <c r="B7467">
        <v>2025</v>
      </c>
      <c r="C7467" t="s">
        <v>2009</v>
      </c>
      <c r="D7467">
        <v>1.4835</v>
      </c>
      <c r="E7467">
        <v>1.4835</v>
      </c>
      <c r="F7467">
        <v>1.4762999999999999</v>
      </c>
      <c r="G7467">
        <v>1.2182999999999999</v>
      </c>
      <c r="H7467">
        <v>1.4762999999999999</v>
      </c>
      <c r="I7467">
        <v>1.2139</v>
      </c>
      <c r="J7467">
        <v>1.3646</v>
      </c>
      <c r="K7467">
        <v>1.3646</v>
      </c>
      <c r="L7467">
        <v>1.1232</v>
      </c>
    </row>
    <row r="7468" spans="1:12" x14ac:dyDescent="0.45">
      <c r="A7468" t="s">
        <v>2057</v>
      </c>
      <c r="B7468">
        <v>2025</v>
      </c>
      <c r="C7468" t="s">
        <v>2010</v>
      </c>
      <c r="D7468">
        <v>0.30220000000000002</v>
      </c>
      <c r="E7468">
        <v>0.30220000000000002</v>
      </c>
      <c r="F7468">
        <v>0.11409999999999999</v>
      </c>
      <c r="G7468">
        <v>0.18129999999999999</v>
      </c>
      <c r="H7468">
        <v>0.11409999999999999</v>
      </c>
      <c r="I7468">
        <v>8.1799999999999998E-2</v>
      </c>
      <c r="J7468">
        <v>0.30220000000000002</v>
      </c>
      <c r="K7468">
        <v>0.11409999999999999</v>
      </c>
      <c r="L7468">
        <v>8.1799999999999998E-2</v>
      </c>
    </row>
    <row r="7469" spans="1:12" x14ac:dyDescent="0.45">
      <c r="A7469" t="s">
        <v>2057</v>
      </c>
      <c r="B7469">
        <v>2025</v>
      </c>
      <c r="C7469" t="s">
        <v>2006</v>
      </c>
      <c r="D7469">
        <v>0.68779999999999997</v>
      </c>
      <c r="E7469">
        <v>0.68779999999999997</v>
      </c>
      <c r="F7469">
        <v>0.68779999999999997</v>
      </c>
      <c r="G7469">
        <v>0.60529999999999995</v>
      </c>
      <c r="H7469">
        <v>0.68779999999999997</v>
      </c>
      <c r="I7469">
        <v>0.60529999999999995</v>
      </c>
      <c r="J7469">
        <v>0.68779999999999997</v>
      </c>
      <c r="K7469">
        <v>0.68779999999999997</v>
      </c>
      <c r="L7469">
        <v>0.60529999999999995</v>
      </c>
    </row>
    <row r="7470" spans="1:12" x14ac:dyDescent="0.45">
      <c r="A7470" t="s">
        <v>2057</v>
      </c>
      <c r="B7470">
        <v>2025</v>
      </c>
      <c r="C7470" t="s">
        <v>2007</v>
      </c>
      <c r="D7470">
        <v>0.17130000000000001</v>
      </c>
      <c r="E7470">
        <v>0.17130000000000001</v>
      </c>
      <c r="F7470">
        <v>8.2199999999999995E-2</v>
      </c>
      <c r="G7470">
        <v>0.16009999999999999</v>
      </c>
      <c r="H7470">
        <v>8.2199999999999995E-2</v>
      </c>
      <c r="I7470">
        <v>8.2199999999999995E-2</v>
      </c>
      <c r="J7470">
        <v>0.17130000000000001</v>
      </c>
      <c r="K7470">
        <v>8.2199999999999995E-2</v>
      </c>
      <c r="L7470">
        <v>8.2199999999999995E-2</v>
      </c>
    </row>
    <row r="7471" spans="1:12" x14ac:dyDescent="0.45">
      <c r="A7471" t="s">
        <v>2058</v>
      </c>
      <c r="B7471">
        <v>2025</v>
      </c>
      <c r="C7471" t="s">
        <v>2005</v>
      </c>
      <c r="D7471">
        <v>0.3755</v>
      </c>
      <c r="E7471">
        <v>0.35439999999999999</v>
      </c>
      <c r="F7471">
        <v>0.3291</v>
      </c>
      <c r="G7471">
        <v>0.2999</v>
      </c>
      <c r="H7471">
        <v>0.31609999999999999</v>
      </c>
      <c r="I7471">
        <v>0.26719999999999999</v>
      </c>
      <c r="J7471">
        <v>0.33889999999999998</v>
      </c>
      <c r="K7471">
        <v>0.28899999999999998</v>
      </c>
      <c r="L7471">
        <v>0.23519999999999999</v>
      </c>
    </row>
    <row r="7472" spans="1:12" x14ac:dyDescent="0.45">
      <c r="A7472" t="s">
        <v>2058</v>
      </c>
      <c r="B7472">
        <v>2025</v>
      </c>
      <c r="C7472" t="s">
        <v>2008</v>
      </c>
      <c r="D7472">
        <v>0.10920000000000001</v>
      </c>
      <c r="E7472">
        <v>8.8099999999999998E-2</v>
      </c>
      <c r="F7472">
        <v>8.8499999999999995E-2</v>
      </c>
      <c r="G7472">
        <v>8.5099999999999995E-2</v>
      </c>
      <c r="H7472">
        <v>7.5499999999999998E-2</v>
      </c>
      <c r="I7472">
        <v>7.0499999999999993E-2</v>
      </c>
      <c r="J7472">
        <v>8.6800000000000002E-2</v>
      </c>
      <c r="K7472">
        <v>6.2199999999999998E-2</v>
      </c>
      <c r="L7472">
        <v>4.9799999999999997E-2</v>
      </c>
    </row>
    <row r="7473" spans="1:12" x14ac:dyDescent="0.45">
      <c r="A7473" t="s">
        <v>2058</v>
      </c>
      <c r="B7473">
        <v>2025</v>
      </c>
      <c r="C7473" t="s">
        <v>2010</v>
      </c>
      <c r="D7473">
        <v>1.7000000000000001E-2</v>
      </c>
      <c r="E7473">
        <v>1.7000000000000001E-2</v>
      </c>
      <c r="F7473">
        <v>6.4000000000000003E-3</v>
      </c>
      <c r="G7473">
        <v>1.0200000000000001E-2</v>
      </c>
      <c r="H7473">
        <v>6.4000000000000003E-3</v>
      </c>
      <c r="I7473">
        <v>4.5999999999999999E-3</v>
      </c>
      <c r="J7473">
        <v>1.7000000000000001E-2</v>
      </c>
      <c r="K7473">
        <v>6.4000000000000003E-3</v>
      </c>
      <c r="L7473">
        <v>4.5999999999999999E-3</v>
      </c>
    </row>
    <row r="7474" spans="1:12" x14ac:dyDescent="0.45">
      <c r="A7474" t="s">
        <v>2058</v>
      </c>
      <c r="B7474">
        <v>2025</v>
      </c>
      <c r="C7474" t="s">
        <v>2007</v>
      </c>
      <c r="D7474">
        <v>9.5999999999999992E-3</v>
      </c>
      <c r="E7474">
        <v>9.5999999999999992E-3</v>
      </c>
      <c r="F7474">
        <v>4.5999999999999999E-3</v>
      </c>
      <c r="G7474">
        <v>8.9999999999999993E-3</v>
      </c>
      <c r="H7474">
        <v>4.5999999999999999E-3</v>
      </c>
      <c r="I7474">
        <v>4.5999999999999999E-3</v>
      </c>
      <c r="J7474">
        <v>9.5999999999999992E-3</v>
      </c>
      <c r="K7474">
        <v>4.5999999999999999E-3</v>
      </c>
      <c r="L7474">
        <v>4.5999999999999999E-3</v>
      </c>
    </row>
    <row r="7475" spans="1:12" x14ac:dyDescent="0.45">
      <c r="A7475" t="s">
        <v>2058</v>
      </c>
      <c r="B7475">
        <v>2025</v>
      </c>
      <c r="C7475" t="s">
        <v>2009</v>
      </c>
      <c r="D7475">
        <v>0.18340000000000001</v>
      </c>
      <c r="E7475">
        <v>0.18340000000000001</v>
      </c>
      <c r="F7475">
        <v>0.183</v>
      </c>
      <c r="G7475">
        <v>0.1517</v>
      </c>
      <c r="H7475">
        <v>0.183</v>
      </c>
      <c r="I7475">
        <v>0.15140000000000001</v>
      </c>
      <c r="J7475">
        <v>0.16930000000000001</v>
      </c>
      <c r="K7475">
        <v>0.16930000000000001</v>
      </c>
      <c r="L7475">
        <v>0.1401</v>
      </c>
    </row>
    <row r="7476" spans="1:12" x14ac:dyDescent="0.45">
      <c r="A7476" t="s">
        <v>2058</v>
      </c>
      <c r="B7476">
        <v>2025</v>
      </c>
      <c r="C7476" t="s">
        <v>2006</v>
      </c>
      <c r="D7476">
        <v>5.2999999999999999E-2</v>
      </c>
      <c r="E7476">
        <v>5.2999999999999999E-2</v>
      </c>
      <c r="F7476">
        <v>4.3299999999999998E-2</v>
      </c>
      <c r="G7476">
        <v>4.2099999999999999E-2</v>
      </c>
      <c r="H7476">
        <v>4.3299999999999998E-2</v>
      </c>
      <c r="I7476">
        <v>3.4200000000000001E-2</v>
      </c>
      <c r="J7476">
        <v>5.2999999999999999E-2</v>
      </c>
      <c r="K7476">
        <v>4.3299999999999998E-2</v>
      </c>
      <c r="L7476">
        <v>3.4200000000000001E-2</v>
      </c>
    </row>
    <row r="7477" spans="1:12" x14ac:dyDescent="0.45">
      <c r="A7477" t="s">
        <v>2058</v>
      </c>
      <c r="B7477">
        <v>2025</v>
      </c>
      <c r="C7477" t="s">
        <v>2011</v>
      </c>
      <c r="D7477">
        <v>3.2000000000000002E-3</v>
      </c>
      <c r="E7477">
        <v>3.2000000000000002E-3</v>
      </c>
      <c r="F7477">
        <v>3.2000000000000002E-3</v>
      </c>
      <c r="G7477">
        <v>1.9E-3</v>
      </c>
      <c r="H7477">
        <v>3.2000000000000002E-3</v>
      </c>
      <c r="I7477">
        <v>1.9E-3</v>
      </c>
      <c r="J7477">
        <v>3.2000000000000002E-3</v>
      </c>
      <c r="K7477">
        <v>3.2000000000000002E-3</v>
      </c>
      <c r="L7477">
        <v>1.9E-3</v>
      </c>
    </row>
    <row r="7478" spans="1:12" x14ac:dyDescent="0.45">
      <c r="A7478" t="s">
        <v>2059</v>
      </c>
      <c r="B7478">
        <v>2025</v>
      </c>
      <c r="C7478" t="s">
        <v>2008</v>
      </c>
      <c r="D7478">
        <v>0.42399999999999999</v>
      </c>
      <c r="E7478">
        <v>0.34200000000000003</v>
      </c>
      <c r="F7478">
        <v>0.34350000000000003</v>
      </c>
      <c r="G7478">
        <v>0.33019999999999999</v>
      </c>
      <c r="H7478">
        <v>0.29299999999999998</v>
      </c>
      <c r="I7478">
        <v>0.27360000000000001</v>
      </c>
      <c r="J7478">
        <v>0.33689999999999998</v>
      </c>
      <c r="K7478">
        <v>0.2414</v>
      </c>
      <c r="L7478">
        <v>0.19309999999999999</v>
      </c>
    </row>
    <row r="7479" spans="1:12" x14ac:dyDescent="0.45">
      <c r="A7479" t="s">
        <v>2059</v>
      </c>
      <c r="B7479">
        <v>2025</v>
      </c>
      <c r="C7479" t="s">
        <v>2006</v>
      </c>
      <c r="D7479">
        <v>0.21870000000000001</v>
      </c>
      <c r="E7479">
        <v>0.21870000000000001</v>
      </c>
      <c r="F7479">
        <v>0.17710000000000001</v>
      </c>
      <c r="G7479">
        <v>0.1739</v>
      </c>
      <c r="H7479">
        <v>0.17710000000000001</v>
      </c>
      <c r="I7479">
        <v>0.14019999999999999</v>
      </c>
      <c r="J7479">
        <v>0.21870000000000001</v>
      </c>
      <c r="K7479">
        <v>0.17710000000000001</v>
      </c>
      <c r="L7479">
        <v>0.14019999999999999</v>
      </c>
    </row>
    <row r="7480" spans="1:12" x14ac:dyDescent="0.45">
      <c r="A7480" t="s">
        <v>2059</v>
      </c>
      <c r="B7480">
        <v>2025</v>
      </c>
      <c r="C7480" t="s">
        <v>2010</v>
      </c>
      <c r="D7480">
        <v>6.59E-2</v>
      </c>
      <c r="E7480">
        <v>6.59E-2</v>
      </c>
      <c r="F7480">
        <v>2.4899999999999999E-2</v>
      </c>
      <c r="G7480">
        <v>3.95E-2</v>
      </c>
      <c r="H7480">
        <v>2.4899999999999999E-2</v>
      </c>
      <c r="I7480">
        <v>1.78E-2</v>
      </c>
      <c r="J7480">
        <v>6.59E-2</v>
      </c>
      <c r="K7480">
        <v>2.4899999999999999E-2</v>
      </c>
      <c r="L7480">
        <v>1.78E-2</v>
      </c>
    </row>
    <row r="7481" spans="1:12" x14ac:dyDescent="0.45">
      <c r="A7481" t="s">
        <v>2059</v>
      </c>
      <c r="B7481">
        <v>2025</v>
      </c>
      <c r="C7481" t="s">
        <v>2005</v>
      </c>
      <c r="D7481">
        <v>1.3586</v>
      </c>
      <c r="E7481">
        <v>1.2766</v>
      </c>
      <c r="F7481">
        <v>1.1745000000000001</v>
      </c>
      <c r="G7481">
        <v>1.081</v>
      </c>
      <c r="H7481">
        <v>1.1240000000000001</v>
      </c>
      <c r="I7481">
        <v>0.95099999999999996</v>
      </c>
      <c r="J7481">
        <v>1.2244999999999999</v>
      </c>
      <c r="K7481">
        <v>1.0270999999999999</v>
      </c>
      <c r="L7481">
        <v>0.83340000000000003</v>
      </c>
    </row>
    <row r="7482" spans="1:12" x14ac:dyDescent="0.45">
      <c r="A7482" t="s">
        <v>2059</v>
      </c>
      <c r="B7482">
        <v>2025</v>
      </c>
      <c r="C7482" t="s">
        <v>2011</v>
      </c>
      <c r="D7482">
        <v>1.26E-2</v>
      </c>
      <c r="E7482">
        <v>1.26E-2</v>
      </c>
      <c r="F7482">
        <v>1.26E-2</v>
      </c>
      <c r="G7482">
        <v>7.6E-3</v>
      </c>
      <c r="H7482">
        <v>1.26E-2</v>
      </c>
      <c r="I7482">
        <v>7.6E-3</v>
      </c>
      <c r="J7482">
        <v>1.26E-2</v>
      </c>
      <c r="K7482">
        <v>1.26E-2</v>
      </c>
      <c r="L7482">
        <v>7.6E-3</v>
      </c>
    </row>
    <row r="7483" spans="1:12" x14ac:dyDescent="0.45">
      <c r="A7483" t="s">
        <v>2059</v>
      </c>
      <c r="B7483">
        <v>2025</v>
      </c>
      <c r="C7483" t="s">
        <v>2007</v>
      </c>
      <c r="D7483">
        <v>3.73E-2</v>
      </c>
      <c r="E7483">
        <v>3.73E-2</v>
      </c>
      <c r="F7483">
        <v>1.7899999999999999E-2</v>
      </c>
      <c r="G7483">
        <v>3.49E-2</v>
      </c>
      <c r="H7483">
        <v>1.7899999999999999E-2</v>
      </c>
      <c r="I7483">
        <v>1.7899999999999999E-2</v>
      </c>
      <c r="J7483">
        <v>3.73E-2</v>
      </c>
      <c r="K7483">
        <v>1.7899999999999999E-2</v>
      </c>
      <c r="L7483">
        <v>1.7899999999999999E-2</v>
      </c>
    </row>
    <row r="7484" spans="1:12" x14ac:dyDescent="0.45">
      <c r="A7484" t="s">
        <v>2059</v>
      </c>
      <c r="B7484">
        <v>2025</v>
      </c>
      <c r="C7484" t="s">
        <v>2009</v>
      </c>
      <c r="D7484">
        <v>0.60009999999999997</v>
      </c>
      <c r="E7484">
        <v>0.60009999999999997</v>
      </c>
      <c r="F7484">
        <v>0.59850000000000003</v>
      </c>
      <c r="G7484">
        <v>0.49490000000000001</v>
      </c>
      <c r="H7484">
        <v>0.59850000000000003</v>
      </c>
      <c r="I7484">
        <v>0.49390000000000001</v>
      </c>
      <c r="J7484">
        <v>0.55320000000000003</v>
      </c>
      <c r="K7484">
        <v>0.55320000000000003</v>
      </c>
      <c r="L7484">
        <v>0.45679999999999998</v>
      </c>
    </row>
    <row r="7485" spans="1:12" x14ac:dyDescent="0.45">
      <c r="A7485" t="s">
        <v>2060</v>
      </c>
      <c r="B7485">
        <v>2025</v>
      </c>
      <c r="C7485" t="s">
        <v>2007</v>
      </c>
      <c r="D7485">
        <v>0.12870000000000001</v>
      </c>
      <c r="E7485">
        <v>0.12870000000000001</v>
      </c>
      <c r="F7485">
        <v>6.1800000000000001E-2</v>
      </c>
      <c r="G7485">
        <v>0.1203</v>
      </c>
      <c r="H7485">
        <v>6.1800000000000001E-2</v>
      </c>
      <c r="I7485">
        <v>6.1800000000000001E-2</v>
      </c>
      <c r="J7485">
        <v>0.12870000000000001</v>
      </c>
      <c r="K7485">
        <v>6.1800000000000001E-2</v>
      </c>
      <c r="L7485">
        <v>6.1800000000000001E-2</v>
      </c>
    </row>
    <row r="7486" spans="1:12" x14ac:dyDescent="0.45">
      <c r="A7486" t="s">
        <v>2060</v>
      </c>
      <c r="B7486">
        <v>2025</v>
      </c>
      <c r="C7486" t="s">
        <v>2011</v>
      </c>
      <c r="D7486">
        <v>4.3400000000000001E-2</v>
      </c>
      <c r="E7486">
        <v>4.3400000000000001E-2</v>
      </c>
      <c r="F7486">
        <v>4.3400000000000001E-2</v>
      </c>
      <c r="G7486">
        <v>2.5999999999999999E-2</v>
      </c>
      <c r="H7486">
        <v>4.3400000000000001E-2</v>
      </c>
      <c r="I7486">
        <v>2.5999999999999999E-2</v>
      </c>
      <c r="J7486">
        <v>4.3400000000000001E-2</v>
      </c>
      <c r="K7486">
        <v>4.3400000000000001E-2</v>
      </c>
      <c r="L7486">
        <v>2.5999999999999999E-2</v>
      </c>
    </row>
    <row r="7487" spans="1:12" x14ac:dyDescent="0.45">
      <c r="A7487" t="s">
        <v>2060</v>
      </c>
      <c r="B7487">
        <v>2025</v>
      </c>
      <c r="C7487" t="s">
        <v>2009</v>
      </c>
      <c r="D7487">
        <v>1.9317</v>
      </c>
      <c r="E7487">
        <v>1.9317</v>
      </c>
      <c r="F7487">
        <v>1.9262999999999999</v>
      </c>
      <c r="G7487">
        <v>1.5875999999999999</v>
      </c>
      <c r="H7487">
        <v>1.9262999999999999</v>
      </c>
      <c r="I7487">
        <v>1.5843</v>
      </c>
      <c r="J7487">
        <v>1.7777000000000001</v>
      </c>
      <c r="K7487">
        <v>1.7777000000000001</v>
      </c>
      <c r="L7487">
        <v>1.4626999999999999</v>
      </c>
    </row>
    <row r="7488" spans="1:12" x14ac:dyDescent="0.45">
      <c r="A7488" t="s">
        <v>2060</v>
      </c>
      <c r="B7488">
        <v>2025</v>
      </c>
      <c r="C7488" t="s">
        <v>2006</v>
      </c>
      <c r="D7488">
        <v>0.72350000000000003</v>
      </c>
      <c r="E7488">
        <v>0.72350000000000003</v>
      </c>
      <c r="F7488">
        <v>0.58909999999999996</v>
      </c>
      <c r="G7488">
        <v>0.57489999999999997</v>
      </c>
      <c r="H7488">
        <v>0.58909999999999996</v>
      </c>
      <c r="I7488">
        <v>0.4657</v>
      </c>
      <c r="J7488">
        <v>0.72350000000000003</v>
      </c>
      <c r="K7488">
        <v>0.58909999999999996</v>
      </c>
      <c r="L7488">
        <v>0.4657</v>
      </c>
    </row>
    <row r="7489" spans="1:12" x14ac:dyDescent="0.45">
      <c r="A7489" t="s">
        <v>2060</v>
      </c>
      <c r="B7489">
        <v>2025</v>
      </c>
      <c r="C7489" t="s">
        <v>2005</v>
      </c>
      <c r="D7489">
        <v>4.5156999999999998</v>
      </c>
      <c r="E7489">
        <v>4.2331000000000003</v>
      </c>
      <c r="F7489">
        <v>3.8900999999999999</v>
      </c>
      <c r="G7489">
        <v>3.5830000000000002</v>
      </c>
      <c r="H7489">
        <v>3.7161</v>
      </c>
      <c r="I7489">
        <v>3.1421999999999999</v>
      </c>
      <c r="J7489">
        <v>4.0613000000000001</v>
      </c>
      <c r="K7489">
        <v>3.3896000000000002</v>
      </c>
      <c r="L7489">
        <v>2.7431999999999999</v>
      </c>
    </row>
    <row r="7490" spans="1:12" x14ac:dyDescent="0.45">
      <c r="A7490" t="s">
        <v>2060</v>
      </c>
      <c r="B7490">
        <v>2025</v>
      </c>
      <c r="C7490" t="s">
        <v>2010</v>
      </c>
      <c r="D7490">
        <v>0.22700000000000001</v>
      </c>
      <c r="E7490">
        <v>0.22700000000000001</v>
      </c>
      <c r="F7490">
        <v>8.5699999999999998E-2</v>
      </c>
      <c r="G7490">
        <v>0.13619999999999999</v>
      </c>
      <c r="H7490">
        <v>8.5699999999999998E-2</v>
      </c>
      <c r="I7490">
        <v>6.1499999999999999E-2</v>
      </c>
      <c r="J7490">
        <v>0.22700000000000001</v>
      </c>
      <c r="K7490">
        <v>8.5699999999999998E-2</v>
      </c>
      <c r="L7490">
        <v>6.1499999999999999E-2</v>
      </c>
    </row>
    <row r="7491" spans="1:12" x14ac:dyDescent="0.45">
      <c r="A7491" t="s">
        <v>2060</v>
      </c>
      <c r="B7491">
        <v>2025</v>
      </c>
      <c r="C7491" t="s">
        <v>2008</v>
      </c>
      <c r="D7491">
        <v>1.4615</v>
      </c>
      <c r="E7491">
        <v>1.1789000000000001</v>
      </c>
      <c r="F7491">
        <v>1.1839</v>
      </c>
      <c r="G7491">
        <v>1.1379999999999999</v>
      </c>
      <c r="H7491">
        <v>1.0098</v>
      </c>
      <c r="I7491">
        <v>0.94289999999999996</v>
      </c>
      <c r="J7491">
        <v>1.1611</v>
      </c>
      <c r="K7491">
        <v>0.83189999999999997</v>
      </c>
      <c r="L7491">
        <v>0.66559999999999997</v>
      </c>
    </row>
    <row r="7492" spans="1:12" x14ac:dyDescent="0.45">
      <c r="A7492" t="s">
        <v>2061</v>
      </c>
      <c r="B7492">
        <v>2025</v>
      </c>
      <c r="C7492" t="s">
        <v>2008</v>
      </c>
      <c r="D7492">
        <v>0.127</v>
      </c>
      <c r="E7492">
        <v>0.1024</v>
      </c>
      <c r="F7492">
        <v>0.10290000000000001</v>
      </c>
      <c r="G7492">
        <v>9.8900000000000002E-2</v>
      </c>
      <c r="H7492">
        <v>8.77E-2</v>
      </c>
      <c r="I7492">
        <v>8.1900000000000001E-2</v>
      </c>
      <c r="J7492">
        <v>0.1009</v>
      </c>
      <c r="K7492">
        <v>7.2300000000000003E-2</v>
      </c>
      <c r="L7492">
        <v>5.7799999999999997E-2</v>
      </c>
    </row>
    <row r="7493" spans="1:12" x14ac:dyDescent="0.45">
      <c r="A7493" t="s">
        <v>2061</v>
      </c>
      <c r="B7493">
        <v>2025</v>
      </c>
      <c r="C7493" t="s">
        <v>2011</v>
      </c>
      <c r="D7493">
        <v>3.8E-3</v>
      </c>
      <c r="E7493">
        <v>3.8E-3</v>
      </c>
      <c r="F7493">
        <v>3.8E-3</v>
      </c>
      <c r="G7493">
        <v>2.3E-3</v>
      </c>
      <c r="H7493">
        <v>3.8E-3</v>
      </c>
      <c r="I7493">
        <v>2.3E-3</v>
      </c>
      <c r="J7493">
        <v>3.8E-3</v>
      </c>
      <c r="K7493">
        <v>3.8E-3</v>
      </c>
      <c r="L7493">
        <v>2.3E-3</v>
      </c>
    </row>
    <row r="7494" spans="1:12" x14ac:dyDescent="0.45">
      <c r="A7494" t="s">
        <v>2061</v>
      </c>
      <c r="B7494">
        <v>2025</v>
      </c>
      <c r="C7494" t="s">
        <v>2010</v>
      </c>
      <c r="D7494">
        <v>1.9699999999999999E-2</v>
      </c>
      <c r="E7494">
        <v>1.9699999999999999E-2</v>
      </c>
      <c r="F7494">
        <v>7.4000000000000003E-3</v>
      </c>
      <c r="G7494">
        <v>1.18E-2</v>
      </c>
      <c r="H7494">
        <v>7.4000000000000003E-3</v>
      </c>
      <c r="I7494">
        <v>5.3E-3</v>
      </c>
      <c r="J7494">
        <v>1.9699999999999999E-2</v>
      </c>
      <c r="K7494">
        <v>7.4000000000000003E-3</v>
      </c>
      <c r="L7494">
        <v>5.3E-3</v>
      </c>
    </row>
    <row r="7495" spans="1:12" x14ac:dyDescent="0.45">
      <c r="A7495" t="s">
        <v>2061</v>
      </c>
      <c r="B7495">
        <v>2025</v>
      </c>
      <c r="C7495" t="s">
        <v>2009</v>
      </c>
      <c r="D7495">
        <v>0.17</v>
      </c>
      <c r="E7495">
        <v>0.17</v>
      </c>
      <c r="F7495">
        <v>0.16950000000000001</v>
      </c>
      <c r="G7495">
        <v>0.14030000000000001</v>
      </c>
      <c r="H7495">
        <v>0.16950000000000001</v>
      </c>
      <c r="I7495">
        <v>0.14000000000000001</v>
      </c>
      <c r="J7495">
        <v>0.15670000000000001</v>
      </c>
      <c r="K7495">
        <v>0.15670000000000001</v>
      </c>
      <c r="L7495">
        <v>0.1295</v>
      </c>
    </row>
    <row r="7496" spans="1:12" x14ac:dyDescent="0.45">
      <c r="A7496" t="s">
        <v>2061</v>
      </c>
      <c r="B7496">
        <v>2025</v>
      </c>
      <c r="C7496" t="s">
        <v>2006</v>
      </c>
      <c r="D7496">
        <v>9.64E-2</v>
      </c>
      <c r="E7496">
        <v>9.64E-2</v>
      </c>
      <c r="F7496">
        <v>7.4999999999999997E-2</v>
      </c>
      <c r="G7496">
        <v>7.7200000000000005E-2</v>
      </c>
      <c r="H7496">
        <v>7.4999999999999997E-2</v>
      </c>
      <c r="I7496">
        <v>5.9799999999999999E-2</v>
      </c>
      <c r="J7496">
        <v>9.64E-2</v>
      </c>
      <c r="K7496">
        <v>7.4999999999999997E-2</v>
      </c>
      <c r="L7496">
        <v>5.9799999999999999E-2</v>
      </c>
    </row>
    <row r="7497" spans="1:12" x14ac:dyDescent="0.45">
      <c r="A7497" t="s">
        <v>2061</v>
      </c>
      <c r="B7497">
        <v>2025</v>
      </c>
      <c r="C7497" t="s">
        <v>2007</v>
      </c>
      <c r="D7497">
        <v>1.12E-2</v>
      </c>
      <c r="E7497">
        <v>1.12E-2</v>
      </c>
      <c r="F7497">
        <v>5.4000000000000003E-3</v>
      </c>
      <c r="G7497">
        <v>1.0500000000000001E-2</v>
      </c>
      <c r="H7497">
        <v>5.4000000000000003E-3</v>
      </c>
      <c r="I7497">
        <v>5.4000000000000003E-3</v>
      </c>
      <c r="J7497">
        <v>1.12E-2</v>
      </c>
      <c r="K7497">
        <v>5.4000000000000003E-3</v>
      </c>
      <c r="L7497">
        <v>5.4000000000000003E-3</v>
      </c>
    </row>
    <row r="7498" spans="1:12" x14ac:dyDescent="0.45">
      <c r="A7498" t="s">
        <v>2061</v>
      </c>
      <c r="B7498">
        <v>2025</v>
      </c>
      <c r="C7498" t="s">
        <v>2005</v>
      </c>
      <c r="D7498">
        <v>0.42809999999999998</v>
      </c>
      <c r="E7498">
        <v>0.40350000000000003</v>
      </c>
      <c r="F7498">
        <v>0.36399999999999999</v>
      </c>
      <c r="G7498">
        <v>0.34089999999999998</v>
      </c>
      <c r="H7498">
        <v>0.3488</v>
      </c>
      <c r="I7498">
        <v>0.29470000000000002</v>
      </c>
      <c r="J7498">
        <v>0.38869999999999999</v>
      </c>
      <c r="K7498">
        <v>0.3206</v>
      </c>
      <c r="L7498">
        <v>0.2601</v>
      </c>
    </row>
    <row r="7499" spans="1:12" x14ac:dyDescent="0.45">
      <c r="A7499" t="s">
        <v>2004</v>
      </c>
      <c r="B7499">
        <v>2026</v>
      </c>
      <c r="C7499" t="s">
        <v>2005</v>
      </c>
      <c r="D7499">
        <v>3.8938999999999999</v>
      </c>
      <c r="E7499">
        <v>3.6659999999999999</v>
      </c>
      <c r="F7499">
        <v>3.2848999999999999</v>
      </c>
      <c r="G7499">
        <v>3.0272999999999999</v>
      </c>
      <c r="H7499">
        <v>3.1486999999999998</v>
      </c>
      <c r="I7499">
        <v>2.5992000000000002</v>
      </c>
      <c r="J7499">
        <v>3.4091999999999998</v>
      </c>
      <c r="K7499">
        <v>2.8</v>
      </c>
      <c r="L7499">
        <v>2.2183000000000002</v>
      </c>
    </row>
    <row r="7500" spans="1:12" x14ac:dyDescent="0.45">
      <c r="A7500" t="s">
        <v>2004</v>
      </c>
      <c r="B7500">
        <v>2026</v>
      </c>
      <c r="C7500" t="s">
        <v>2010</v>
      </c>
      <c r="D7500">
        <v>0.1792</v>
      </c>
      <c r="E7500">
        <v>0.1792</v>
      </c>
      <c r="F7500">
        <v>6.7599999999999993E-2</v>
      </c>
      <c r="G7500">
        <v>0.1075</v>
      </c>
      <c r="H7500">
        <v>6.7599999999999993E-2</v>
      </c>
      <c r="I7500">
        <v>4.8500000000000001E-2</v>
      </c>
      <c r="J7500">
        <v>0.1792</v>
      </c>
      <c r="K7500">
        <v>6.7599999999999993E-2</v>
      </c>
      <c r="L7500">
        <v>4.8500000000000001E-2</v>
      </c>
    </row>
    <row r="7501" spans="1:12" x14ac:dyDescent="0.45">
      <c r="A7501" t="s">
        <v>2004</v>
      </c>
      <c r="B7501">
        <v>2026</v>
      </c>
      <c r="C7501" t="s">
        <v>2011</v>
      </c>
      <c r="D7501">
        <v>3.4099999999999998E-2</v>
      </c>
      <c r="E7501">
        <v>3.4099999999999998E-2</v>
      </c>
      <c r="F7501">
        <v>3.4099999999999998E-2</v>
      </c>
      <c r="G7501">
        <v>2.0500000000000001E-2</v>
      </c>
      <c r="H7501">
        <v>3.4099999999999998E-2</v>
      </c>
      <c r="I7501">
        <v>2.0500000000000001E-2</v>
      </c>
      <c r="J7501">
        <v>3.4099999999999998E-2</v>
      </c>
      <c r="K7501">
        <v>3.4099999999999998E-2</v>
      </c>
      <c r="L7501">
        <v>2.0500000000000001E-2</v>
      </c>
    </row>
    <row r="7502" spans="1:12" x14ac:dyDescent="0.45">
      <c r="A7502" t="s">
        <v>2004</v>
      </c>
      <c r="B7502">
        <v>2026</v>
      </c>
      <c r="C7502" t="s">
        <v>2006</v>
      </c>
      <c r="D7502">
        <v>0.71689999999999998</v>
      </c>
      <c r="E7502">
        <v>0.71689999999999998</v>
      </c>
      <c r="F7502">
        <v>0.53249999999999997</v>
      </c>
      <c r="G7502">
        <v>0.55969999999999998</v>
      </c>
      <c r="H7502">
        <v>0.53249999999999997</v>
      </c>
      <c r="I7502">
        <v>0.41310000000000002</v>
      </c>
      <c r="J7502">
        <v>0.71689999999999998</v>
      </c>
      <c r="K7502">
        <v>0.53249999999999997</v>
      </c>
      <c r="L7502">
        <v>0.41310000000000002</v>
      </c>
    </row>
    <row r="7503" spans="1:12" x14ac:dyDescent="0.45">
      <c r="A7503" t="s">
        <v>2004</v>
      </c>
      <c r="B7503">
        <v>2026</v>
      </c>
      <c r="C7503" t="s">
        <v>2009</v>
      </c>
      <c r="D7503">
        <v>1.6843999999999999</v>
      </c>
      <c r="E7503">
        <v>1.6843999999999999</v>
      </c>
      <c r="F7503">
        <v>1.6778</v>
      </c>
      <c r="G7503">
        <v>1.3446</v>
      </c>
      <c r="H7503">
        <v>1.6778</v>
      </c>
      <c r="I7503">
        <v>1.3405</v>
      </c>
      <c r="J7503">
        <v>1.494</v>
      </c>
      <c r="K7503">
        <v>1.494</v>
      </c>
      <c r="L7503">
        <v>1.1944999999999999</v>
      </c>
    </row>
    <row r="7504" spans="1:12" x14ac:dyDescent="0.45">
      <c r="A7504" t="s">
        <v>2004</v>
      </c>
      <c r="B7504">
        <v>2026</v>
      </c>
      <c r="C7504" t="s">
        <v>2008</v>
      </c>
      <c r="D7504">
        <v>1.1774</v>
      </c>
      <c r="E7504">
        <v>0.9496</v>
      </c>
      <c r="F7504">
        <v>0.92979999999999996</v>
      </c>
      <c r="G7504">
        <v>0.90210000000000001</v>
      </c>
      <c r="H7504">
        <v>0.79349999999999998</v>
      </c>
      <c r="I7504">
        <v>0.73350000000000004</v>
      </c>
      <c r="J7504">
        <v>0.88319999999999999</v>
      </c>
      <c r="K7504">
        <v>0.62870000000000004</v>
      </c>
      <c r="L7504">
        <v>0.49869999999999998</v>
      </c>
    </row>
    <row r="7505" spans="1:12" x14ac:dyDescent="0.45">
      <c r="A7505" t="s">
        <v>2004</v>
      </c>
      <c r="B7505">
        <v>2026</v>
      </c>
      <c r="C7505" t="s">
        <v>2007</v>
      </c>
      <c r="D7505">
        <v>0.1019</v>
      </c>
      <c r="E7505">
        <v>0.1019</v>
      </c>
      <c r="F7505">
        <v>4.3099999999999999E-2</v>
      </c>
      <c r="G7505">
        <v>9.2899999999999996E-2</v>
      </c>
      <c r="H7505">
        <v>4.3099999999999999E-2</v>
      </c>
      <c r="I7505">
        <v>4.3099999999999999E-2</v>
      </c>
      <c r="J7505">
        <v>0.1019</v>
      </c>
      <c r="K7505">
        <v>4.3099999999999999E-2</v>
      </c>
      <c r="L7505">
        <v>4.3099999999999999E-2</v>
      </c>
    </row>
    <row r="7506" spans="1:12" x14ac:dyDescent="0.45">
      <c r="A7506" t="s">
        <v>2012</v>
      </c>
      <c r="B7506">
        <v>2026</v>
      </c>
      <c r="C7506" t="s">
        <v>2006</v>
      </c>
      <c r="D7506">
        <v>7.3999999999999996E-2</v>
      </c>
      <c r="E7506">
        <v>7.3999999999999996E-2</v>
      </c>
      <c r="F7506">
        <v>6.0199999999999997E-2</v>
      </c>
      <c r="G7506">
        <v>5.7099999999999998E-2</v>
      </c>
      <c r="H7506">
        <v>6.0199999999999997E-2</v>
      </c>
      <c r="I7506">
        <v>4.6100000000000002E-2</v>
      </c>
      <c r="J7506">
        <v>7.3999999999999996E-2</v>
      </c>
      <c r="K7506">
        <v>6.0199999999999997E-2</v>
      </c>
      <c r="L7506">
        <v>4.6100000000000002E-2</v>
      </c>
    </row>
    <row r="7507" spans="1:12" x14ac:dyDescent="0.45">
      <c r="A7507" t="s">
        <v>2012</v>
      </c>
      <c r="B7507">
        <v>2026</v>
      </c>
      <c r="C7507" t="s">
        <v>2007</v>
      </c>
      <c r="D7507">
        <v>1.7600000000000001E-2</v>
      </c>
      <c r="E7507">
        <v>1.7600000000000001E-2</v>
      </c>
      <c r="F7507">
        <v>7.4000000000000003E-3</v>
      </c>
      <c r="G7507">
        <v>1.6E-2</v>
      </c>
      <c r="H7507">
        <v>7.4000000000000003E-3</v>
      </c>
      <c r="I7507">
        <v>7.4000000000000003E-3</v>
      </c>
      <c r="J7507">
        <v>1.7600000000000001E-2</v>
      </c>
      <c r="K7507">
        <v>7.4000000000000003E-3</v>
      </c>
      <c r="L7507">
        <v>7.4000000000000003E-3</v>
      </c>
    </row>
    <row r="7508" spans="1:12" x14ac:dyDescent="0.45">
      <c r="A7508" t="s">
        <v>2012</v>
      </c>
      <c r="B7508">
        <v>2026</v>
      </c>
      <c r="C7508" t="s">
        <v>2011</v>
      </c>
      <c r="D7508">
        <v>5.8999999999999999E-3</v>
      </c>
      <c r="E7508">
        <v>5.8999999999999999E-3</v>
      </c>
      <c r="F7508">
        <v>5.8999999999999999E-3</v>
      </c>
      <c r="G7508">
        <v>3.5000000000000001E-3</v>
      </c>
      <c r="H7508">
        <v>5.8999999999999999E-3</v>
      </c>
      <c r="I7508">
        <v>3.5000000000000001E-3</v>
      </c>
      <c r="J7508">
        <v>5.8999999999999999E-3</v>
      </c>
      <c r="K7508">
        <v>5.8999999999999999E-3</v>
      </c>
      <c r="L7508">
        <v>3.5000000000000001E-3</v>
      </c>
    </row>
    <row r="7509" spans="1:12" x14ac:dyDescent="0.45">
      <c r="A7509" t="s">
        <v>2012</v>
      </c>
      <c r="B7509">
        <v>2026</v>
      </c>
      <c r="C7509" t="s">
        <v>2010</v>
      </c>
      <c r="D7509">
        <v>3.09E-2</v>
      </c>
      <c r="E7509">
        <v>3.09E-2</v>
      </c>
      <c r="F7509">
        <v>1.17E-2</v>
      </c>
      <c r="G7509">
        <v>1.8499999999999999E-2</v>
      </c>
      <c r="H7509">
        <v>1.17E-2</v>
      </c>
      <c r="I7509">
        <v>8.3999999999999995E-3</v>
      </c>
      <c r="J7509">
        <v>3.09E-2</v>
      </c>
      <c r="K7509">
        <v>1.17E-2</v>
      </c>
      <c r="L7509">
        <v>8.3999999999999995E-3</v>
      </c>
    </row>
    <row r="7510" spans="1:12" x14ac:dyDescent="0.45">
      <c r="A7510" t="s">
        <v>2012</v>
      </c>
      <c r="B7510">
        <v>2026</v>
      </c>
      <c r="C7510" t="s">
        <v>2005</v>
      </c>
      <c r="D7510">
        <v>0.57869999999999999</v>
      </c>
      <c r="E7510">
        <v>0.53939999999999999</v>
      </c>
      <c r="F7510">
        <v>0.49159999999999998</v>
      </c>
      <c r="G7510">
        <v>0.44819999999999999</v>
      </c>
      <c r="H7510">
        <v>0.46810000000000002</v>
      </c>
      <c r="I7510">
        <v>0.3886</v>
      </c>
      <c r="J7510">
        <v>0.49969999999999998</v>
      </c>
      <c r="K7510">
        <v>0.41260000000000002</v>
      </c>
      <c r="L7510">
        <v>0.3266</v>
      </c>
    </row>
    <row r="7511" spans="1:12" x14ac:dyDescent="0.45">
      <c r="A7511" t="s">
        <v>2012</v>
      </c>
      <c r="B7511">
        <v>2026</v>
      </c>
      <c r="C7511" t="s">
        <v>2009</v>
      </c>
      <c r="D7511">
        <v>0.24729999999999999</v>
      </c>
      <c r="E7511">
        <v>0.24729999999999999</v>
      </c>
      <c r="F7511">
        <v>0.24610000000000001</v>
      </c>
      <c r="G7511">
        <v>0.19739999999999999</v>
      </c>
      <c r="H7511">
        <v>0.24610000000000001</v>
      </c>
      <c r="I7511">
        <v>0.19670000000000001</v>
      </c>
      <c r="J7511">
        <v>0.219</v>
      </c>
      <c r="K7511">
        <v>0.219</v>
      </c>
      <c r="L7511">
        <v>0.17519999999999999</v>
      </c>
    </row>
    <row r="7512" spans="1:12" x14ac:dyDescent="0.45">
      <c r="A7512" t="s">
        <v>2012</v>
      </c>
      <c r="B7512">
        <v>2026</v>
      </c>
      <c r="C7512" t="s">
        <v>2008</v>
      </c>
      <c r="D7512">
        <v>0.2031</v>
      </c>
      <c r="E7512">
        <v>0.1638</v>
      </c>
      <c r="F7512">
        <v>0.16039999999999999</v>
      </c>
      <c r="G7512">
        <v>0.15559999999999999</v>
      </c>
      <c r="H7512">
        <v>0.13689999999999999</v>
      </c>
      <c r="I7512">
        <v>0.1265</v>
      </c>
      <c r="J7512">
        <v>0.15229999999999999</v>
      </c>
      <c r="K7512">
        <v>0.1084</v>
      </c>
      <c r="L7512">
        <v>8.5999999999999993E-2</v>
      </c>
    </row>
    <row r="7513" spans="1:12" x14ac:dyDescent="0.45">
      <c r="A7513" t="s">
        <v>2013</v>
      </c>
      <c r="B7513">
        <v>2026</v>
      </c>
      <c r="C7513" t="s">
        <v>2005</v>
      </c>
      <c r="D7513">
        <v>6.6539999999999999</v>
      </c>
      <c r="E7513">
        <v>6.1920999999999999</v>
      </c>
      <c r="F7513">
        <v>5.6238000000000001</v>
      </c>
      <c r="G7513">
        <v>5.1485000000000003</v>
      </c>
      <c r="H7513">
        <v>5.3475999999999999</v>
      </c>
      <c r="I7513">
        <v>4.4429999999999996</v>
      </c>
      <c r="J7513">
        <v>5.7427999999999999</v>
      </c>
      <c r="K7513">
        <v>4.7121000000000004</v>
      </c>
      <c r="L7513">
        <v>3.7277999999999998</v>
      </c>
    </row>
    <row r="7514" spans="1:12" x14ac:dyDescent="0.45">
      <c r="A7514" t="s">
        <v>2013</v>
      </c>
      <c r="B7514">
        <v>2026</v>
      </c>
      <c r="C7514" t="s">
        <v>2008</v>
      </c>
      <c r="D7514">
        <v>2.3866000000000001</v>
      </c>
      <c r="E7514">
        <v>1.9248000000000001</v>
      </c>
      <c r="F7514">
        <v>1.8846000000000001</v>
      </c>
      <c r="G7514">
        <v>1.8287</v>
      </c>
      <c r="H7514">
        <v>1.6084000000000001</v>
      </c>
      <c r="I7514">
        <v>1.4869000000000001</v>
      </c>
      <c r="J7514">
        <v>1.7903</v>
      </c>
      <c r="K7514">
        <v>1.2744</v>
      </c>
      <c r="L7514">
        <v>1.0107999999999999</v>
      </c>
    </row>
    <row r="7515" spans="1:12" x14ac:dyDescent="0.45">
      <c r="A7515" t="s">
        <v>2013</v>
      </c>
      <c r="B7515">
        <v>2026</v>
      </c>
      <c r="C7515" t="s">
        <v>2009</v>
      </c>
      <c r="D7515">
        <v>2.7399</v>
      </c>
      <c r="E7515">
        <v>2.7399</v>
      </c>
      <c r="F7515">
        <v>2.7265999999999999</v>
      </c>
      <c r="G7515">
        <v>2.1863999999999999</v>
      </c>
      <c r="H7515">
        <v>2.7265999999999999</v>
      </c>
      <c r="I7515">
        <v>2.1779999999999999</v>
      </c>
      <c r="J7515">
        <v>2.4251999999999998</v>
      </c>
      <c r="K7515">
        <v>2.4251999999999998</v>
      </c>
      <c r="L7515">
        <v>1.9389000000000001</v>
      </c>
    </row>
    <row r="7516" spans="1:12" x14ac:dyDescent="0.45">
      <c r="A7516" t="s">
        <v>2013</v>
      </c>
      <c r="B7516">
        <v>2026</v>
      </c>
      <c r="C7516" t="s">
        <v>2010</v>
      </c>
      <c r="D7516">
        <v>0.36309999999999998</v>
      </c>
      <c r="E7516">
        <v>0.36309999999999998</v>
      </c>
      <c r="F7516">
        <v>0.1371</v>
      </c>
      <c r="G7516">
        <v>0.21790000000000001</v>
      </c>
      <c r="H7516">
        <v>0.1371</v>
      </c>
      <c r="I7516">
        <v>9.8400000000000001E-2</v>
      </c>
      <c r="J7516">
        <v>0.36309999999999998</v>
      </c>
      <c r="K7516">
        <v>0.1371</v>
      </c>
      <c r="L7516">
        <v>9.8400000000000001E-2</v>
      </c>
    </row>
    <row r="7517" spans="1:12" x14ac:dyDescent="0.45">
      <c r="A7517" t="s">
        <v>2013</v>
      </c>
      <c r="B7517">
        <v>2026</v>
      </c>
      <c r="C7517" t="s">
        <v>2006</v>
      </c>
      <c r="D7517">
        <v>0.88859999999999995</v>
      </c>
      <c r="E7517">
        <v>0.88859999999999995</v>
      </c>
      <c r="F7517">
        <v>0.71899999999999997</v>
      </c>
      <c r="G7517">
        <v>0.68579999999999997</v>
      </c>
      <c r="H7517">
        <v>0.71899999999999997</v>
      </c>
      <c r="I7517">
        <v>0.55089999999999995</v>
      </c>
      <c r="J7517">
        <v>0.88859999999999995</v>
      </c>
      <c r="K7517">
        <v>0.71899999999999997</v>
      </c>
      <c r="L7517">
        <v>0.55089999999999995</v>
      </c>
    </row>
    <row r="7518" spans="1:12" x14ac:dyDescent="0.45">
      <c r="A7518" t="s">
        <v>2013</v>
      </c>
      <c r="B7518">
        <v>2026</v>
      </c>
      <c r="C7518" t="s">
        <v>2011</v>
      </c>
      <c r="D7518">
        <v>6.9099999999999995E-2</v>
      </c>
      <c r="E7518">
        <v>6.9099999999999995E-2</v>
      </c>
      <c r="F7518">
        <v>6.9099999999999995E-2</v>
      </c>
      <c r="G7518">
        <v>4.1500000000000002E-2</v>
      </c>
      <c r="H7518">
        <v>6.9099999999999995E-2</v>
      </c>
      <c r="I7518">
        <v>4.1500000000000002E-2</v>
      </c>
      <c r="J7518">
        <v>6.9099999999999995E-2</v>
      </c>
      <c r="K7518">
        <v>6.9099999999999995E-2</v>
      </c>
      <c r="L7518">
        <v>4.1500000000000002E-2</v>
      </c>
    </row>
    <row r="7519" spans="1:12" x14ac:dyDescent="0.45">
      <c r="A7519" t="s">
        <v>2013</v>
      </c>
      <c r="B7519">
        <v>2026</v>
      </c>
      <c r="C7519" t="s">
        <v>2007</v>
      </c>
      <c r="D7519">
        <v>0.20649999999999999</v>
      </c>
      <c r="E7519">
        <v>0.20649999999999999</v>
      </c>
      <c r="F7519">
        <v>8.7400000000000005E-2</v>
      </c>
      <c r="G7519">
        <v>0.1883</v>
      </c>
      <c r="H7519">
        <v>8.7400000000000005E-2</v>
      </c>
      <c r="I7519">
        <v>8.7400000000000005E-2</v>
      </c>
      <c r="J7519">
        <v>0.20649999999999999</v>
      </c>
      <c r="K7519">
        <v>8.7400000000000005E-2</v>
      </c>
      <c r="L7519">
        <v>8.7400000000000005E-2</v>
      </c>
    </row>
    <row r="7520" spans="1:12" x14ac:dyDescent="0.45">
      <c r="A7520" t="s">
        <v>2014</v>
      </c>
      <c r="B7520">
        <v>2026</v>
      </c>
      <c r="C7520" t="s">
        <v>2006</v>
      </c>
      <c r="D7520">
        <v>0.39279999999999998</v>
      </c>
      <c r="E7520">
        <v>0.39279999999999998</v>
      </c>
      <c r="F7520">
        <v>0.3</v>
      </c>
      <c r="G7520">
        <v>0.30549999999999999</v>
      </c>
      <c r="H7520">
        <v>0.3</v>
      </c>
      <c r="I7520">
        <v>0.23180000000000001</v>
      </c>
      <c r="J7520">
        <v>0.39279999999999998</v>
      </c>
      <c r="K7520">
        <v>0.3</v>
      </c>
      <c r="L7520">
        <v>0.23180000000000001</v>
      </c>
    </row>
    <row r="7521" spans="1:12" x14ac:dyDescent="0.45">
      <c r="A7521" t="s">
        <v>2014</v>
      </c>
      <c r="B7521">
        <v>2026</v>
      </c>
      <c r="C7521" t="s">
        <v>2007</v>
      </c>
      <c r="D7521">
        <v>6.7000000000000004E-2</v>
      </c>
      <c r="E7521">
        <v>6.7000000000000004E-2</v>
      </c>
      <c r="F7521">
        <v>2.8400000000000002E-2</v>
      </c>
      <c r="G7521">
        <v>6.1100000000000002E-2</v>
      </c>
      <c r="H7521">
        <v>2.8400000000000002E-2</v>
      </c>
      <c r="I7521">
        <v>2.8400000000000002E-2</v>
      </c>
      <c r="J7521">
        <v>6.7000000000000004E-2</v>
      </c>
      <c r="K7521">
        <v>2.8400000000000002E-2</v>
      </c>
      <c r="L7521">
        <v>2.8400000000000002E-2</v>
      </c>
    </row>
    <row r="7522" spans="1:12" x14ac:dyDescent="0.45">
      <c r="A7522" t="s">
        <v>2014</v>
      </c>
      <c r="B7522">
        <v>2026</v>
      </c>
      <c r="C7522" t="s">
        <v>2010</v>
      </c>
      <c r="D7522">
        <v>0.1179</v>
      </c>
      <c r="E7522">
        <v>0.1179</v>
      </c>
      <c r="F7522">
        <v>4.4499999999999998E-2</v>
      </c>
      <c r="G7522">
        <v>7.0699999999999999E-2</v>
      </c>
      <c r="H7522">
        <v>4.4499999999999998E-2</v>
      </c>
      <c r="I7522">
        <v>3.1899999999999998E-2</v>
      </c>
      <c r="J7522">
        <v>0.1179</v>
      </c>
      <c r="K7522">
        <v>4.4499999999999998E-2</v>
      </c>
      <c r="L7522">
        <v>3.1899999999999998E-2</v>
      </c>
    </row>
    <row r="7523" spans="1:12" x14ac:dyDescent="0.45">
      <c r="A7523" t="s">
        <v>2014</v>
      </c>
      <c r="B7523">
        <v>2026</v>
      </c>
      <c r="C7523" t="s">
        <v>2008</v>
      </c>
      <c r="D7523">
        <v>0.77490000000000003</v>
      </c>
      <c r="E7523">
        <v>0.625</v>
      </c>
      <c r="F7523">
        <v>0.6119</v>
      </c>
      <c r="G7523">
        <v>0.59379999999999999</v>
      </c>
      <c r="H7523">
        <v>0.52229999999999999</v>
      </c>
      <c r="I7523">
        <v>0.48280000000000001</v>
      </c>
      <c r="J7523">
        <v>0.58130000000000004</v>
      </c>
      <c r="K7523">
        <v>0.4138</v>
      </c>
      <c r="L7523">
        <v>0.32819999999999999</v>
      </c>
    </row>
    <row r="7524" spans="1:12" x14ac:dyDescent="0.45">
      <c r="A7524" t="s">
        <v>2014</v>
      </c>
      <c r="B7524">
        <v>2026</v>
      </c>
      <c r="C7524" t="s">
        <v>2005</v>
      </c>
      <c r="D7524">
        <v>2.4460000000000002</v>
      </c>
      <c r="E7524">
        <v>2.2961</v>
      </c>
      <c r="F7524">
        <v>2.0737999999999999</v>
      </c>
      <c r="G7524">
        <v>1.8993</v>
      </c>
      <c r="H7524">
        <v>1.9842</v>
      </c>
      <c r="I7524">
        <v>1.6402000000000001</v>
      </c>
      <c r="J7524">
        <v>2.1309999999999998</v>
      </c>
      <c r="K7524">
        <v>1.7585999999999999</v>
      </c>
      <c r="L7524">
        <v>1.3927</v>
      </c>
    </row>
    <row r="7525" spans="1:12" x14ac:dyDescent="0.45">
      <c r="A7525" t="s">
        <v>2014</v>
      </c>
      <c r="B7525">
        <v>2026</v>
      </c>
      <c r="C7525" t="s">
        <v>2009</v>
      </c>
      <c r="D7525">
        <v>1.0709</v>
      </c>
      <c r="E7525">
        <v>1.0709</v>
      </c>
      <c r="F7525">
        <v>1.0666</v>
      </c>
      <c r="G7525">
        <v>0.85460000000000003</v>
      </c>
      <c r="H7525">
        <v>1.0666</v>
      </c>
      <c r="I7525">
        <v>0.85189999999999999</v>
      </c>
      <c r="J7525">
        <v>0.94950000000000001</v>
      </c>
      <c r="K7525">
        <v>0.94950000000000001</v>
      </c>
      <c r="L7525">
        <v>0.75890000000000002</v>
      </c>
    </row>
    <row r="7526" spans="1:12" x14ac:dyDescent="0.45">
      <c r="A7526" t="s">
        <v>2014</v>
      </c>
      <c r="B7526">
        <v>2026</v>
      </c>
      <c r="C7526" t="s">
        <v>2011</v>
      </c>
      <c r="D7526">
        <v>2.24E-2</v>
      </c>
      <c r="E7526">
        <v>2.24E-2</v>
      </c>
      <c r="F7526">
        <v>2.24E-2</v>
      </c>
      <c r="G7526">
        <v>1.35E-2</v>
      </c>
      <c r="H7526">
        <v>2.24E-2</v>
      </c>
      <c r="I7526">
        <v>1.35E-2</v>
      </c>
      <c r="J7526">
        <v>2.24E-2</v>
      </c>
      <c r="K7526">
        <v>2.24E-2</v>
      </c>
      <c r="L7526">
        <v>1.35E-2</v>
      </c>
    </row>
    <row r="7527" spans="1:12" x14ac:dyDescent="0.45">
      <c r="A7527" t="s">
        <v>2015</v>
      </c>
      <c r="B7527">
        <v>2026</v>
      </c>
      <c r="C7527" t="s">
        <v>2009</v>
      </c>
      <c r="D7527">
        <v>11.778600000000001</v>
      </c>
      <c r="E7527">
        <v>11.778600000000001</v>
      </c>
      <c r="F7527">
        <v>11.7173</v>
      </c>
      <c r="G7527">
        <v>9.3925999999999998</v>
      </c>
      <c r="H7527">
        <v>11.7173</v>
      </c>
      <c r="I7527">
        <v>9.3537999999999997</v>
      </c>
      <c r="J7527">
        <v>10.4162</v>
      </c>
      <c r="K7527">
        <v>10.4162</v>
      </c>
      <c r="L7527">
        <v>8.3224</v>
      </c>
    </row>
    <row r="7528" spans="1:12" x14ac:dyDescent="0.45">
      <c r="A7528" t="s">
        <v>2015</v>
      </c>
      <c r="B7528">
        <v>2026</v>
      </c>
      <c r="C7528" t="s">
        <v>2011</v>
      </c>
      <c r="D7528">
        <v>0.31680000000000003</v>
      </c>
      <c r="E7528">
        <v>0.31680000000000003</v>
      </c>
      <c r="F7528">
        <v>0.31680000000000003</v>
      </c>
      <c r="G7528">
        <v>0.19009999999999999</v>
      </c>
      <c r="H7528">
        <v>0.31680000000000003</v>
      </c>
      <c r="I7528">
        <v>0.19009999999999999</v>
      </c>
      <c r="J7528">
        <v>0.31680000000000003</v>
      </c>
      <c r="K7528">
        <v>0.31680000000000003</v>
      </c>
      <c r="L7528">
        <v>0.19009999999999999</v>
      </c>
    </row>
    <row r="7529" spans="1:12" x14ac:dyDescent="0.45">
      <c r="A7529" t="s">
        <v>2015</v>
      </c>
      <c r="B7529">
        <v>2026</v>
      </c>
      <c r="C7529" t="s">
        <v>2010</v>
      </c>
      <c r="D7529">
        <v>1.6642999999999999</v>
      </c>
      <c r="E7529">
        <v>1.6642999999999999</v>
      </c>
      <c r="F7529">
        <v>0.62839999999999996</v>
      </c>
      <c r="G7529">
        <v>0.99860000000000004</v>
      </c>
      <c r="H7529">
        <v>0.62839999999999996</v>
      </c>
      <c r="I7529">
        <v>0.45079999999999998</v>
      </c>
      <c r="J7529">
        <v>1.6642999999999999</v>
      </c>
      <c r="K7529">
        <v>0.62839999999999996</v>
      </c>
      <c r="L7529">
        <v>0.45079999999999998</v>
      </c>
    </row>
    <row r="7530" spans="1:12" x14ac:dyDescent="0.45">
      <c r="A7530" t="s">
        <v>2015</v>
      </c>
      <c r="B7530">
        <v>2026</v>
      </c>
      <c r="C7530" t="s">
        <v>2006</v>
      </c>
      <c r="D7530">
        <v>4.2396000000000003</v>
      </c>
      <c r="E7530">
        <v>4.2396000000000003</v>
      </c>
      <c r="F7530">
        <v>4.2396000000000003</v>
      </c>
      <c r="G7530">
        <v>3.2755999999999998</v>
      </c>
      <c r="H7530">
        <v>4.2396000000000003</v>
      </c>
      <c r="I7530">
        <v>2.6093999999999999</v>
      </c>
      <c r="J7530">
        <v>4.2396000000000003</v>
      </c>
      <c r="K7530">
        <v>4.2396000000000003</v>
      </c>
      <c r="L7530">
        <v>2.6093999999999999</v>
      </c>
    </row>
    <row r="7531" spans="1:12" x14ac:dyDescent="0.45">
      <c r="A7531" t="s">
        <v>2015</v>
      </c>
      <c r="B7531">
        <v>2026</v>
      </c>
      <c r="C7531" t="s">
        <v>2007</v>
      </c>
      <c r="D7531">
        <v>0.94630000000000003</v>
      </c>
      <c r="E7531">
        <v>0.94630000000000003</v>
      </c>
      <c r="F7531">
        <v>0.40039999999999998</v>
      </c>
      <c r="G7531">
        <v>0.86299999999999999</v>
      </c>
      <c r="H7531">
        <v>0.40039999999999998</v>
      </c>
      <c r="I7531">
        <v>0.40039999999999998</v>
      </c>
      <c r="J7531">
        <v>0.94630000000000003</v>
      </c>
      <c r="K7531">
        <v>0.40039999999999998</v>
      </c>
      <c r="L7531">
        <v>0.40039999999999998</v>
      </c>
    </row>
    <row r="7532" spans="1:12" x14ac:dyDescent="0.45">
      <c r="A7532" t="s">
        <v>2015</v>
      </c>
      <c r="B7532">
        <v>2026</v>
      </c>
      <c r="C7532" t="s">
        <v>2005</v>
      </c>
      <c r="D7532">
        <v>29.883500000000002</v>
      </c>
      <c r="E7532">
        <v>27.7669</v>
      </c>
      <c r="F7532">
        <v>25.939800000000002</v>
      </c>
      <c r="G7532">
        <v>23.1006</v>
      </c>
      <c r="H7532">
        <v>24.673999999999999</v>
      </c>
      <c r="I7532">
        <v>19.818899999999999</v>
      </c>
      <c r="J7532">
        <v>25.788</v>
      </c>
      <c r="K7532">
        <v>21.841899999999999</v>
      </c>
      <c r="L7532">
        <v>16.605499999999999</v>
      </c>
    </row>
    <row r="7533" spans="1:12" x14ac:dyDescent="0.45">
      <c r="A7533" t="s">
        <v>2015</v>
      </c>
      <c r="B7533">
        <v>2026</v>
      </c>
      <c r="C7533" t="s">
        <v>2008</v>
      </c>
      <c r="D7533">
        <v>10.937799999999999</v>
      </c>
      <c r="E7533">
        <v>8.8213000000000008</v>
      </c>
      <c r="F7533">
        <v>8.6372</v>
      </c>
      <c r="G7533">
        <v>8.3806999999999992</v>
      </c>
      <c r="H7533">
        <v>7.3714000000000004</v>
      </c>
      <c r="I7533">
        <v>6.8144</v>
      </c>
      <c r="J7533">
        <v>8.2048000000000005</v>
      </c>
      <c r="K7533">
        <v>5.8403</v>
      </c>
      <c r="L7533">
        <v>4.6323999999999996</v>
      </c>
    </row>
    <row r="7534" spans="1:12" x14ac:dyDescent="0.45">
      <c r="A7534" t="s">
        <v>2016</v>
      </c>
      <c r="B7534">
        <v>2026</v>
      </c>
      <c r="C7534" t="s">
        <v>2010</v>
      </c>
      <c r="D7534">
        <v>0.2074</v>
      </c>
      <c r="E7534">
        <v>0.2074</v>
      </c>
      <c r="F7534">
        <v>7.8299999999999995E-2</v>
      </c>
      <c r="G7534">
        <v>0.1244</v>
      </c>
      <c r="H7534">
        <v>7.8299999999999995E-2</v>
      </c>
      <c r="I7534">
        <v>5.62E-2</v>
      </c>
      <c r="J7534">
        <v>0.2074</v>
      </c>
      <c r="K7534">
        <v>7.8299999999999995E-2</v>
      </c>
      <c r="L7534">
        <v>5.62E-2</v>
      </c>
    </row>
    <row r="7535" spans="1:12" x14ac:dyDescent="0.45">
      <c r="A7535" t="s">
        <v>2016</v>
      </c>
      <c r="B7535">
        <v>2026</v>
      </c>
      <c r="C7535" t="s">
        <v>2007</v>
      </c>
      <c r="D7535">
        <v>0.1179</v>
      </c>
      <c r="E7535">
        <v>0.1179</v>
      </c>
      <c r="F7535">
        <v>4.99E-2</v>
      </c>
      <c r="G7535">
        <v>0.1076</v>
      </c>
      <c r="H7535">
        <v>4.99E-2</v>
      </c>
      <c r="I7535">
        <v>4.99E-2</v>
      </c>
      <c r="J7535">
        <v>0.1179</v>
      </c>
      <c r="K7535">
        <v>4.99E-2</v>
      </c>
      <c r="L7535">
        <v>4.99E-2</v>
      </c>
    </row>
    <row r="7536" spans="1:12" x14ac:dyDescent="0.45">
      <c r="A7536" t="s">
        <v>2016</v>
      </c>
      <c r="B7536">
        <v>2026</v>
      </c>
      <c r="C7536" t="s">
        <v>2005</v>
      </c>
      <c r="D7536">
        <v>4.0861999999999998</v>
      </c>
      <c r="E7536">
        <v>3.8224999999999998</v>
      </c>
      <c r="F7536">
        <v>3.4624999999999999</v>
      </c>
      <c r="G7536">
        <v>3.17</v>
      </c>
      <c r="H7536">
        <v>3.3047</v>
      </c>
      <c r="I7536">
        <v>2.7387999999999999</v>
      </c>
      <c r="J7536">
        <v>3.5465</v>
      </c>
      <c r="K7536">
        <v>2.9224000000000001</v>
      </c>
      <c r="L7536">
        <v>2.3149000000000002</v>
      </c>
    </row>
    <row r="7537" spans="1:12" x14ac:dyDescent="0.45">
      <c r="A7537" t="s">
        <v>2016</v>
      </c>
      <c r="B7537">
        <v>2026</v>
      </c>
      <c r="C7537" t="s">
        <v>2008</v>
      </c>
      <c r="D7537">
        <v>1.363</v>
      </c>
      <c r="E7537">
        <v>1.0992999999999999</v>
      </c>
      <c r="F7537">
        <v>1.0763</v>
      </c>
      <c r="G7537">
        <v>1.0444</v>
      </c>
      <c r="H7537">
        <v>0.91859999999999997</v>
      </c>
      <c r="I7537">
        <v>0.84919999999999995</v>
      </c>
      <c r="J7537">
        <v>1.0225</v>
      </c>
      <c r="K7537">
        <v>0.7278</v>
      </c>
      <c r="L7537">
        <v>0.57730000000000004</v>
      </c>
    </row>
    <row r="7538" spans="1:12" x14ac:dyDescent="0.45">
      <c r="A7538" t="s">
        <v>2016</v>
      </c>
      <c r="B7538">
        <v>2026</v>
      </c>
      <c r="C7538" t="s">
        <v>2011</v>
      </c>
      <c r="D7538">
        <v>3.95E-2</v>
      </c>
      <c r="E7538">
        <v>3.95E-2</v>
      </c>
      <c r="F7538">
        <v>3.95E-2</v>
      </c>
      <c r="G7538">
        <v>2.3699999999999999E-2</v>
      </c>
      <c r="H7538">
        <v>3.95E-2</v>
      </c>
      <c r="I7538">
        <v>2.3699999999999999E-2</v>
      </c>
      <c r="J7538">
        <v>3.95E-2</v>
      </c>
      <c r="K7538">
        <v>3.95E-2</v>
      </c>
      <c r="L7538">
        <v>2.3699999999999999E-2</v>
      </c>
    </row>
    <row r="7539" spans="1:12" x14ac:dyDescent="0.45">
      <c r="A7539" t="s">
        <v>2016</v>
      </c>
      <c r="B7539">
        <v>2026</v>
      </c>
      <c r="C7539" t="s">
        <v>2006</v>
      </c>
      <c r="D7539">
        <v>0.60540000000000005</v>
      </c>
      <c r="E7539">
        <v>0.60540000000000005</v>
      </c>
      <c r="F7539">
        <v>0.47310000000000002</v>
      </c>
      <c r="G7539">
        <v>0.46949999999999997</v>
      </c>
      <c r="H7539">
        <v>0.47310000000000002</v>
      </c>
      <c r="I7539">
        <v>0.36430000000000001</v>
      </c>
      <c r="J7539">
        <v>0.60540000000000005</v>
      </c>
      <c r="K7539">
        <v>0.47310000000000002</v>
      </c>
      <c r="L7539">
        <v>0.36430000000000001</v>
      </c>
    </row>
    <row r="7540" spans="1:12" x14ac:dyDescent="0.45">
      <c r="A7540" t="s">
        <v>2016</v>
      </c>
      <c r="B7540">
        <v>2026</v>
      </c>
      <c r="C7540" t="s">
        <v>2009</v>
      </c>
      <c r="D7540">
        <v>1.7528999999999999</v>
      </c>
      <c r="E7540">
        <v>1.7528999999999999</v>
      </c>
      <c r="F7540">
        <v>1.7453000000000001</v>
      </c>
      <c r="G7540">
        <v>1.4004000000000001</v>
      </c>
      <c r="H7540">
        <v>1.7453000000000001</v>
      </c>
      <c r="I7540">
        <v>1.3956</v>
      </c>
      <c r="J7540">
        <v>1.5538000000000001</v>
      </c>
      <c r="K7540">
        <v>1.5538000000000001</v>
      </c>
      <c r="L7540">
        <v>1.2435</v>
      </c>
    </row>
    <row r="7541" spans="1:12" x14ac:dyDescent="0.45">
      <c r="A7541" t="s">
        <v>2017</v>
      </c>
      <c r="B7541">
        <v>2026</v>
      </c>
      <c r="C7541" t="s">
        <v>2005</v>
      </c>
      <c r="D7541">
        <v>2.4981</v>
      </c>
      <c r="E7541">
        <v>2.3233999999999999</v>
      </c>
      <c r="F7541">
        <v>2.0870000000000002</v>
      </c>
      <c r="G7541">
        <v>1.9426000000000001</v>
      </c>
      <c r="H7541">
        <v>1.9824999999999999</v>
      </c>
      <c r="I7541">
        <v>1.6587000000000001</v>
      </c>
      <c r="J7541">
        <v>2.1669</v>
      </c>
      <c r="K7541">
        <v>1.7556</v>
      </c>
      <c r="L7541">
        <v>1.3983000000000001</v>
      </c>
    </row>
    <row r="7542" spans="1:12" x14ac:dyDescent="0.45">
      <c r="A7542" t="s">
        <v>2017</v>
      </c>
      <c r="B7542">
        <v>2026</v>
      </c>
      <c r="C7542" t="s">
        <v>2010</v>
      </c>
      <c r="D7542">
        <v>0.13730000000000001</v>
      </c>
      <c r="E7542">
        <v>0.13730000000000001</v>
      </c>
      <c r="F7542">
        <v>5.1900000000000002E-2</v>
      </c>
      <c r="G7542">
        <v>8.2400000000000001E-2</v>
      </c>
      <c r="H7542">
        <v>5.1900000000000002E-2</v>
      </c>
      <c r="I7542">
        <v>3.7199999999999997E-2</v>
      </c>
      <c r="J7542">
        <v>0.13730000000000001</v>
      </c>
      <c r="K7542">
        <v>5.1900000000000002E-2</v>
      </c>
      <c r="L7542">
        <v>3.7199999999999997E-2</v>
      </c>
    </row>
    <row r="7543" spans="1:12" x14ac:dyDescent="0.45">
      <c r="A7543" t="s">
        <v>2017</v>
      </c>
      <c r="B7543">
        <v>2026</v>
      </c>
      <c r="C7543" t="s">
        <v>2011</v>
      </c>
      <c r="D7543">
        <v>2.6100000000000002E-2</v>
      </c>
      <c r="E7543">
        <v>2.6100000000000002E-2</v>
      </c>
      <c r="F7543">
        <v>2.6100000000000002E-2</v>
      </c>
      <c r="G7543">
        <v>1.5699999999999999E-2</v>
      </c>
      <c r="H7543">
        <v>2.6100000000000002E-2</v>
      </c>
      <c r="I7543">
        <v>1.5699999999999999E-2</v>
      </c>
      <c r="J7543">
        <v>2.6100000000000002E-2</v>
      </c>
      <c r="K7543">
        <v>2.6100000000000002E-2</v>
      </c>
      <c r="L7543">
        <v>1.5699999999999999E-2</v>
      </c>
    </row>
    <row r="7544" spans="1:12" x14ac:dyDescent="0.45">
      <c r="A7544" t="s">
        <v>2017</v>
      </c>
      <c r="B7544">
        <v>2026</v>
      </c>
      <c r="C7544" t="s">
        <v>2009</v>
      </c>
      <c r="D7544">
        <v>0.95840000000000003</v>
      </c>
      <c r="E7544">
        <v>0.95840000000000003</v>
      </c>
      <c r="F7544">
        <v>0.95330000000000004</v>
      </c>
      <c r="G7544">
        <v>0.77510000000000001</v>
      </c>
      <c r="H7544">
        <v>0.95330000000000004</v>
      </c>
      <c r="I7544">
        <v>0.77190000000000003</v>
      </c>
      <c r="J7544">
        <v>0.85270000000000001</v>
      </c>
      <c r="K7544">
        <v>0.85270000000000001</v>
      </c>
      <c r="L7544">
        <v>0.69159999999999999</v>
      </c>
    </row>
    <row r="7545" spans="1:12" x14ac:dyDescent="0.45">
      <c r="A7545" t="s">
        <v>2017</v>
      </c>
      <c r="B7545">
        <v>2026</v>
      </c>
      <c r="C7545" t="s">
        <v>2007</v>
      </c>
      <c r="D7545">
        <v>7.8100000000000003E-2</v>
      </c>
      <c r="E7545">
        <v>7.8100000000000003E-2</v>
      </c>
      <c r="F7545">
        <v>3.3000000000000002E-2</v>
      </c>
      <c r="G7545">
        <v>7.1199999999999999E-2</v>
      </c>
      <c r="H7545">
        <v>3.3000000000000002E-2</v>
      </c>
      <c r="I7545">
        <v>3.3000000000000002E-2</v>
      </c>
      <c r="J7545">
        <v>7.8100000000000003E-2</v>
      </c>
      <c r="K7545">
        <v>3.3000000000000002E-2</v>
      </c>
      <c r="L7545">
        <v>3.3000000000000002E-2</v>
      </c>
    </row>
    <row r="7546" spans="1:12" x14ac:dyDescent="0.45">
      <c r="A7546" t="s">
        <v>2017</v>
      </c>
      <c r="B7546">
        <v>2026</v>
      </c>
      <c r="C7546" t="s">
        <v>2006</v>
      </c>
      <c r="D7546">
        <v>0.39550000000000002</v>
      </c>
      <c r="E7546">
        <v>0.39550000000000002</v>
      </c>
      <c r="F7546">
        <v>0.30980000000000002</v>
      </c>
      <c r="G7546">
        <v>0.30649999999999999</v>
      </c>
      <c r="H7546">
        <v>0.30980000000000002</v>
      </c>
      <c r="I7546">
        <v>0.23849999999999999</v>
      </c>
      <c r="J7546">
        <v>0.39550000000000002</v>
      </c>
      <c r="K7546">
        <v>0.30980000000000002</v>
      </c>
      <c r="L7546">
        <v>0.23849999999999999</v>
      </c>
    </row>
    <row r="7547" spans="1:12" x14ac:dyDescent="0.45">
      <c r="A7547" t="s">
        <v>2017</v>
      </c>
      <c r="B7547">
        <v>2026</v>
      </c>
      <c r="C7547" t="s">
        <v>2008</v>
      </c>
      <c r="D7547">
        <v>0.90269999999999995</v>
      </c>
      <c r="E7547">
        <v>0.72799999999999998</v>
      </c>
      <c r="F7547">
        <v>0.71279999999999999</v>
      </c>
      <c r="G7547">
        <v>0.69159999999999999</v>
      </c>
      <c r="H7547">
        <v>0.60829999999999995</v>
      </c>
      <c r="I7547">
        <v>0.56240000000000001</v>
      </c>
      <c r="J7547">
        <v>0.67710000000000004</v>
      </c>
      <c r="K7547">
        <v>0.48199999999999998</v>
      </c>
      <c r="L7547">
        <v>0.38229999999999997</v>
      </c>
    </row>
    <row r="7548" spans="1:12" x14ac:dyDescent="0.45">
      <c r="A7548" t="s">
        <v>2018</v>
      </c>
      <c r="B7548">
        <v>2026</v>
      </c>
      <c r="C7548" t="s">
        <v>2007</v>
      </c>
      <c r="D7548">
        <v>2.1100000000000001E-2</v>
      </c>
      <c r="E7548">
        <v>2.1100000000000001E-2</v>
      </c>
      <c r="F7548">
        <v>8.8999999999999999E-3</v>
      </c>
      <c r="G7548">
        <v>1.9199999999999998E-2</v>
      </c>
      <c r="H7548">
        <v>8.8999999999999999E-3</v>
      </c>
      <c r="I7548">
        <v>8.8999999999999999E-3</v>
      </c>
      <c r="J7548">
        <v>2.1100000000000001E-2</v>
      </c>
      <c r="K7548">
        <v>8.8999999999999999E-3</v>
      </c>
      <c r="L7548">
        <v>8.8999999999999999E-3</v>
      </c>
    </row>
    <row r="7549" spans="1:12" x14ac:dyDescent="0.45">
      <c r="A7549" t="s">
        <v>2018</v>
      </c>
      <c r="B7549">
        <v>2026</v>
      </c>
      <c r="C7549" t="s">
        <v>2011</v>
      </c>
      <c r="D7549">
        <v>7.1000000000000004E-3</v>
      </c>
      <c r="E7549">
        <v>7.1000000000000004E-3</v>
      </c>
      <c r="F7549">
        <v>7.1000000000000004E-3</v>
      </c>
      <c r="G7549">
        <v>4.1999999999999997E-3</v>
      </c>
      <c r="H7549">
        <v>7.1000000000000004E-3</v>
      </c>
      <c r="I7549">
        <v>4.1999999999999997E-3</v>
      </c>
      <c r="J7549">
        <v>7.1000000000000004E-3</v>
      </c>
      <c r="K7549">
        <v>7.1000000000000004E-3</v>
      </c>
      <c r="L7549">
        <v>4.1999999999999997E-3</v>
      </c>
    </row>
    <row r="7550" spans="1:12" x14ac:dyDescent="0.45">
      <c r="A7550" t="s">
        <v>2018</v>
      </c>
      <c r="B7550">
        <v>2026</v>
      </c>
      <c r="C7550" t="s">
        <v>2005</v>
      </c>
      <c r="D7550">
        <v>0.76149999999999995</v>
      </c>
      <c r="E7550">
        <v>0.71440000000000003</v>
      </c>
      <c r="F7550">
        <v>0.64780000000000004</v>
      </c>
      <c r="G7550">
        <v>0.59119999999999995</v>
      </c>
      <c r="H7550">
        <v>0.61970000000000003</v>
      </c>
      <c r="I7550">
        <v>0.51239999999999997</v>
      </c>
      <c r="J7550">
        <v>0.6623</v>
      </c>
      <c r="K7550">
        <v>0.54859999999999998</v>
      </c>
      <c r="L7550">
        <v>0.4345</v>
      </c>
    </row>
    <row r="7551" spans="1:12" x14ac:dyDescent="0.45">
      <c r="A7551" t="s">
        <v>2018</v>
      </c>
      <c r="B7551">
        <v>2026</v>
      </c>
      <c r="C7551" t="s">
        <v>2009</v>
      </c>
      <c r="D7551">
        <v>0.33850000000000002</v>
      </c>
      <c r="E7551">
        <v>0.33850000000000002</v>
      </c>
      <c r="F7551">
        <v>0.3372</v>
      </c>
      <c r="G7551">
        <v>0.2702</v>
      </c>
      <c r="H7551">
        <v>0.3372</v>
      </c>
      <c r="I7551">
        <v>0.26929999999999998</v>
      </c>
      <c r="J7551">
        <v>0.30020000000000002</v>
      </c>
      <c r="K7551">
        <v>0.30020000000000002</v>
      </c>
      <c r="L7551">
        <v>0.2399</v>
      </c>
    </row>
    <row r="7552" spans="1:12" x14ac:dyDescent="0.45">
      <c r="A7552" t="s">
        <v>2018</v>
      </c>
      <c r="B7552">
        <v>2026</v>
      </c>
      <c r="C7552" t="s">
        <v>2010</v>
      </c>
      <c r="D7552">
        <v>3.6999999999999998E-2</v>
      </c>
      <c r="E7552">
        <v>3.6999999999999998E-2</v>
      </c>
      <c r="F7552">
        <v>1.4E-2</v>
      </c>
      <c r="G7552">
        <v>2.2200000000000001E-2</v>
      </c>
      <c r="H7552">
        <v>1.4E-2</v>
      </c>
      <c r="I7552">
        <v>0.01</v>
      </c>
      <c r="J7552">
        <v>3.6999999999999998E-2</v>
      </c>
      <c r="K7552">
        <v>1.4E-2</v>
      </c>
      <c r="L7552">
        <v>0.01</v>
      </c>
    </row>
    <row r="7553" spans="1:12" x14ac:dyDescent="0.45">
      <c r="A7553" t="s">
        <v>2018</v>
      </c>
      <c r="B7553">
        <v>2026</v>
      </c>
      <c r="C7553" t="s">
        <v>2006</v>
      </c>
      <c r="D7553">
        <v>0.1144</v>
      </c>
      <c r="E7553">
        <v>0.1144</v>
      </c>
      <c r="F7553">
        <v>8.8499999999999995E-2</v>
      </c>
      <c r="G7553">
        <v>8.8900000000000007E-2</v>
      </c>
      <c r="H7553">
        <v>8.8499999999999995E-2</v>
      </c>
      <c r="I7553">
        <v>6.83E-2</v>
      </c>
      <c r="J7553">
        <v>0.1144</v>
      </c>
      <c r="K7553">
        <v>8.8499999999999995E-2</v>
      </c>
      <c r="L7553">
        <v>6.83E-2</v>
      </c>
    </row>
    <row r="7554" spans="1:12" x14ac:dyDescent="0.45">
      <c r="A7554" t="s">
        <v>2018</v>
      </c>
      <c r="B7554">
        <v>2026</v>
      </c>
      <c r="C7554" t="s">
        <v>2008</v>
      </c>
      <c r="D7554">
        <v>0.24340000000000001</v>
      </c>
      <c r="E7554">
        <v>0.1963</v>
      </c>
      <c r="F7554">
        <v>0.19220000000000001</v>
      </c>
      <c r="G7554">
        <v>0.1865</v>
      </c>
      <c r="H7554">
        <v>0.16400000000000001</v>
      </c>
      <c r="I7554">
        <v>0.15160000000000001</v>
      </c>
      <c r="J7554">
        <v>0.18260000000000001</v>
      </c>
      <c r="K7554">
        <v>0.13</v>
      </c>
      <c r="L7554">
        <v>0.1031</v>
      </c>
    </row>
    <row r="7555" spans="1:12" x14ac:dyDescent="0.45">
      <c r="A7555" t="s">
        <v>2019</v>
      </c>
      <c r="B7555">
        <v>2026</v>
      </c>
      <c r="C7555" t="s">
        <v>2005</v>
      </c>
      <c r="D7555">
        <v>19.444800000000001</v>
      </c>
      <c r="E7555">
        <v>18.193200000000001</v>
      </c>
      <c r="F7555">
        <v>16.562799999999999</v>
      </c>
      <c r="G7555">
        <v>15.077400000000001</v>
      </c>
      <c r="H7555">
        <v>15.814299999999999</v>
      </c>
      <c r="I7555">
        <v>13.093500000000001</v>
      </c>
      <c r="J7555">
        <v>16.851500000000001</v>
      </c>
      <c r="K7555">
        <v>13.968</v>
      </c>
      <c r="L7555">
        <v>11.0565</v>
      </c>
    </row>
    <row r="7556" spans="1:12" x14ac:dyDescent="0.45">
      <c r="A7556" t="s">
        <v>2019</v>
      </c>
      <c r="B7556">
        <v>2026</v>
      </c>
      <c r="C7556" t="s">
        <v>2009</v>
      </c>
      <c r="D7556">
        <v>8.5881000000000007</v>
      </c>
      <c r="E7556">
        <v>8.5881000000000007</v>
      </c>
      <c r="F7556">
        <v>8.5518999999999998</v>
      </c>
      <c r="G7556">
        <v>6.8517000000000001</v>
      </c>
      <c r="H7556">
        <v>8.5518999999999998</v>
      </c>
      <c r="I7556">
        <v>6.8287000000000004</v>
      </c>
      <c r="J7556">
        <v>7.6109999999999998</v>
      </c>
      <c r="K7556">
        <v>7.6109999999999998</v>
      </c>
      <c r="L7556">
        <v>6.0819999999999999</v>
      </c>
    </row>
    <row r="7557" spans="1:12" x14ac:dyDescent="0.45">
      <c r="A7557" t="s">
        <v>2019</v>
      </c>
      <c r="B7557">
        <v>2026</v>
      </c>
      <c r="C7557" t="s">
        <v>2011</v>
      </c>
      <c r="D7557">
        <v>0.18740000000000001</v>
      </c>
      <c r="E7557">
        <v>0.18740000000000001</v>
      </c>
      <c r="F7557">
        <v>0.18740000000000001</v>
      </c>
      <c r="G7557">
        <v>0.1124</v>
      </c>
      <c r="H7557">
        <v>0.18740000000000001</v>
      </c>
      <c r="I7557">
        <v>0.1124</v>
      </c>
      <c r="J7557">
        <v>0.18740000000000001</v>
      </c>
      <c r="K7557">
        <v>0.18740000000000001</v>
      </c>
      <c r="L7557">
        <v>0.1124</v>
      </c>
    </row>
    <row r="7558" spans="1:12" x14ac:dyDescent="0.45">
      <c r="A7558" t="s">
        <v>2019</v>
      </c>
      <c r="B7558">
        <v>2026</v>
      </c>
      <c r="C7558" t="s">
        <v>2006</v>
      </c>
      <c r="D7558">
        <v>2.6579000000000002</v>
      </c>
      <c r="E7558">
        <v>2.6579000000000002</v>
      </c>
      <c r="F7558">
        <v>2.1078000000000001</v>
      </c>
      <c r="G7558">
        <v>2.0569000000000002</v>
      </c>
      <c r="H7558">
        <v>2.1078000000000001</v>
      </c>
      <c r="I7558">
        <v>1.6195999999999999</v>
      </c>
      <c r="J7558">
        <v>2.6579000000000002</v>
      </c>
      <c r="K7558">
        <v>2.1078000000000001</v>
      </c>
      <c r="L7558">
        <v>1.6195999999999999</v>
      </c>
    </row>
    <row r="7559" spans="1:12" x14ac:dyDescent="0.45">
      <c r="A7559" t="s">
        <v>2019</v>
      </c>
      <c r="B7559">
        <v>2026</v>
      </c>
      <c r="C7559" t="s">
        <v>2007</v>
      </c>
      <c r="D7559">
        <v>0.55959999999999999</v>
      </c>
      <c r="E7559">
        <v>0.55959999999999999</v>
      </c>
      <c r="F7559">
        <v>0.23680000000000001</v>
      </c>
      <c r="G7559">
        <v>0.51029999999999998</v>
      </c>
      <c r="H7559">
        <v>0.23680000000000001</v>
      </c>
      <c r="I7559">
        <v>0.23680000000000001</v>
      </c>
      <c r="J7559">
        <v>0.55959999999999999</v>
      </c>
      <c r="K7559">
        <v>0.23680000000000001</v>
      </c>
      <c r="L7559">
        <v>0.23680000000000001</v>
      </c>
    </row>
    <row r="7560" spans="1:12" x14ac:dyDescent="0.45">
      <c r="A7560" t="s">
        <v>2019</v>
      </c>
      <c r="B7560">
        <v>2026</v>
      </c>
      <c r="C7560" t="s">
        <v>2010</v>
      </c>
      <c r="D7560">
        <v>0.98409999999999997</v>
      </c>
      <c r="E7560">
        <v>0.98409999999999997</v>
      </c>
      <c r="F7560">
        <v>0.37159999999999999</v>
      </c>
      <c r="G7560">
        <v>0.59050000000000002</v>
      </c>
      <c r="H7560">
        <v>0.37159999999999999</v>
      </c>
      <c r="I7560">
        <v>0.26650000000000001</v>
      </c>
      <c r="J7560">
        <v>0.98409999999999997</v>
      </c>
      <c r="K7560">
        <v>0.37159999999999999</v>
      </c>
      <c r="L7560">
        <v>0.26650000000000001</v>
      </c>
    </row>
    <row r="7561" spans="1:12" x14ac:dyDescent="0.45">
      <c r="A7561" t="s">
        <v>2019</v>
      </c>
      <c r="B7561">
        <v>2026</v>
      </c>
      <c r="C7561" t="s">
        <v>2008</v>
      </c>
      <c r="D7561">
        <v>6.4676999999999998</v>
      </c>
      <c r="E7561">
        <v>5.2161999999999997</v>
      </c>
      <c r="F7561">
        <v>5.1073000000000004</v>
      </c>
      <c r="G7561">
        <v>4.9557000000000002</v>
      </c>
      <c r="H7561">
        <v>4.3587999999999996</v>
      </c>
      <c r="I7561">
        <v>4.0294999999999996</v>
      </c>
      <c r="J7561">
        <v>4.8516000000000004</v>
      </c>
      <c r="K7561">
        <v>3.4535</v>
      </c>
      <c r="L7561">
        <v>2.7391999999999999</v>
      </c>
    </row>
    <row r="7562" spans="1:12" x14ac:dyDescent="0.45">
      <c r="A7562" t="s">
        <v>2020</v>
      </c>
      <c r="B7562">
        <v>2026</v>
      </c>
      <c r="C7562" t="s">
        <v>2005</v>
      </c>
      <c r="D7562">
        <v>8.5785</v>
      </c>
      <c r="E7562">
        <v>8.0315999999999992</v>
      </c>
      <c r="F7562">
        <v>7.2533000000000003</v>
      </c>
      <c r="G7562">
        <v>6.6524000000000001</v>
      </c>
      <c r="H7562">
        <v>6.9263000000000003</v>
      </c>
      <c r="I7562">
        <v>5.7332000000000001</v>
      </c>
      <c r="J7562">
        <v>7.4558</v>
      </c>
      <c r="K7562">
        <v>6.13</v>
      </c>
      <c r="L7562">
        <v>4.8514999999999997</v>
      </c>
    </row>
    <row r="7563" spans="1:12" x14ac:dyDescent="0.45">
      <c r="A7563" t="s">
        <v>2020</v>
      </c>
      <c r="B7563">
        <v>2026</v>
      </c>
      <c r="C7563" t="s">
        <v>2007</v>
      </c>
      <c r="D7563">
        <v>0.2445</v>
      </c>
      <c r="E7563">
        <v>0.2445</v>
      </c>
      <c r="F7563">
        <v>0.10349999999999999</v>
      </c>
      <c r="G7563">
        <v>0.223</v>
      </c>
      <c r="H7563">
        <v>0.10349999999999999</v>
      </c>
      <c r="I7563">
        <v>0.10349999999999999</v>
      </c>
      <c r="J7563">
        <v>0.2445</v>
      </c>
      <c r="K7563">
        <v>0.10349999999999999</v>
      </c>
      <c r="L7563">
        <v>0.10349999999999999</v>
      </c>
    </row>
    <row r="7564" spans="1:12" x14ac:dyDescent="0.45">
      <c r="A7564" t="s">
        <v>2020</v>
      </c>
      <c r="B7564">
        <v>2026</v>
      </c>
      <c r="C7564" t="s">
        <v>2008</v>
      </c>
      <c r="D7564">
        <v>2.8256999999999999</v>
      </c>
      <c r="E7564">
        <v>2.2789000000000001</v>
      </c>
      <c r="F7564">
        <v>2.2313999999999998</v>
      </c>
      <c r="G7564">
        <v>2.1650999999999998</v>
      </c>
      <c r="H7564">
        <v>1.9044000000000001</v>
      </c>
      <c r="I7564">
        <v>1.7605</v>
      </c>
      <c r="J7564">
        <v>2.1196999999999999</v>
      </c>
      <c r="K7564">
        <v>1.5087999999999999</v>
      </c>
      <c r="L7564">
        <v>1.1968000000000001</v>
      </c>
    </row>
    <row r="7565" spans="1:12" x14ac:dyDescent="0.45">
      <c r="A7565" t="s">
        <v>2020</v>
      </c>
      <c r="B7565">
        <v>2026</v>
      </c>
      <c r="C7565" t="s">
        <v>2006</v>
      </c>
      <c r="D7565">
        <v>1.3438000000000001</v>
      </c>
      <c r="E7565">
        <v>1.3438000000000001</v>
      </c>
      <c r="F7565">
        <v>1.0374000000000001</v>
      </c>
      <c r="G7565">
        <v>1.0438000000000001</v>
      </c>
      <c r="H7565">
        <v>1.0374000000000001</v>
      </c>
      <c r="I7565">
        <v>0.80020000000000002</v>
      </c>
      <c r="J7565">
        <v>1.3438000000000001</v>
      </c>
      <c r="K7565">
        <v>1.0374000000000001</v>
      </c>
      <c r="L7565">
        <v>0.80020000000000002</v>
      </c>
    </row>
    <row r="7566" spans="1:12" x14ac:dyDescent="0.45">
      <c r="A7566" t="s">
        <v>2020</v>
      </c>
      <c r="B7566">
        <v>2026</v>
      </c>
      <c r="C7566" t="s">
        <v>2010</v>
      </c>
      <c r="D7566">
        <v>0.43</v>
      </c>
      <c r="E7566">
        <v>0.43</v>
      </c>
      <c r="F7566">
        <v>0.1623</v>
      </c>
      <c r="G7566">
        <v>0.25800000000000001</v>
      </c>
      <c r="H7566">
        <v>0.1623</v>
      </c>
      <c r="I7566">
        <v>0.11650000000000001</v>
      </c>
      <c r="J7566">
        <v>0.43</v>
      </c>
      <c r="K7566">
        <v>0.1623</v>
      </c>
      <c r="L7566">
        <v>0.11650000000000001</v>
      </c>
    </row>
    <row r="7567" spans="1:12" x14ac:dyDescent="0.45">
      <c r="A7567" t="s">
        <v>2020</v>
      </c>
      <c r="B7567">
        <v>2026</v>
      </c>
      <c r="C7567" t="s">
        <v>2011</v>
      </c>
      <c r="D7567">
        <v>8.1900000000000001E-2</v>
      </c>
      <c r="E7567">
        <v>8.1900000000000001E-2</v>
      </c>
      <c r="F7567">
        <v>8.1900000000000001E-2</v>
      </c>
      <c r="G7567">
        <v>4.9099999999999998E-2</v>
      </c>
      <c r="H7567">
        <v>8.1900000000000001E-2</v>
      </c>
      <c r="I7567">
        <v>4.9099999999999998E-2</v>
      </c>
      <c r="J7567">
        <v>8.1900000000000001E-2</v>
      </c>
      <c r="K7567">
        <v>8.1900000000000001E-2</v>
      </c>
      <c r="L7567">
        <v>4.9099999999999998E-2</v>
      </c>
    </row>
    <row r="7568" spans="1:12" x14ac:dyDescent="0.45">
      <c r="A7568" t="s">
        <v>2020</v>
      </c>
      <c r="B7568">
        <v>2026</v>
      </c>
      <c r="C7568" t="s">
        <v>2009</v>
      </c>
      <c r="D7568">
        <v>3.6526000000000001</v>
      </c>
      <c r="E7568">
        <v>3.6526000000000001</v>
      </c>
      <c r="F7568">
        <v>3.6368</v>
      </c>
      <c r="G7568">
        <v>2.9134000000000002</v>
      </c>
      <c r="H7568">
        <v>3.6368</v>
      </c>
      <c r="I7568">
        <v>2.9034</v>
      </c>
      <c r="J7568">
        <v>3.2360000000000002</v>
      </c>
      <c r="K7568">
        <v>3.2360000000000002</v>
      </c>
      <c r="L7568">
        <v>2.5853999999999999</v>
      </c>
    </row>
    <row r="7569" spans="1:12" x14ac:dyDescent="0.45">
      <c r="A7569" t="s">
        <v>2021</v>
      </c>
      <c r="B7569">
        <v>2026</v>
      </c>
      <c r="C7569" t="s">
        <v>2010</v>
      </c>
      <c r="D7569">
        <v>5.3699999999999998E-2</v>
      </c>
      <c r="E7569">
        <v>5.3699999999999998E-2</v>
      </c>
      <c r="F7569">
        <v>2.0299999999999999E-2</v>
      </c>
      <c r="G7569">
        <v>3.2199999999999999E-2</v>
      </c>
      <c r="H7569">
        <v>2.0299999999999999E-2</v>
      </c>
      <c r="I7569">
        <v>1.46E-2</v>
      </c>
      <c r="J7569">
        <v>5.3699999999999998E-2</v>
      </c>
      <c r="K7569">
        <v>2.0299999999999999E-2</v>
      </c>
      <c r="L7569">
        <v>1.46E-2</v>
      </c>
    </row>
    <row r="7570" spans="1:12" x14ac:dyDescent="0.45">
      <c r="A7570" t="s">
        <v>2021</v>
      </c>
      <c r="B7570">
        <v>2026</v>
      </c>
      <c r="C7570" t="s">
        <v>2008</v>
      </c>
      <c r="D7570">
        <v>0.35320000000000001</v>
      </c>
      <c r="E7570">
        <v>0.2848</v>
      </c>
      <c r="F7570">
        <v>0.27889999999999998</v>
      </c>
      <c r="G7570">
        <v>0.27060000000000001</v>
      </c>
      <c r="H7570">
        <v>0.23799999999999999</v>
      </c>
      <c r="I7570">
        <v>0.22</v>
      </c>
      <c r="J7570">
        <v>0.26490000000000002</v>
      </c>
      <c r="K7570">
        <v>0.18859999999999999</v>
      </c>
      <c r="L7570">
        <v>0.14960000000000001</v>
      </c>
    </row>
    <row r="7571" spans="1:12" x14ac:dyDescent="0.45">
      <c r="A7571" t="s">
        <v>2021</v>
      </c>
      <c r="B7571">
        <v>2026</v>
      </c>
      <c r="C7571" t="s">
        <v>2009</v>
      </c>
      <c r="D7571">
        <v>0.40970000000000001</v>
      </c>
      <c r="E7571">
        <v>0.40970000000000001</v>
      </c>
      <c r="F7571">
        <v>0.40770000000000001</v>
      </c>
      <c r="G7571">
        <v>0.32690000000000002</v>
      </c>
      <c r="H7571">
        <v>0.40770000000000001</v>
      </c>
      <c r="I7571">
        <v>0.32569999999999999</v>
      </c>
      <c r="J7571">
        <v>0.36259999999999998</v>
      </c>
      <c r="K7571">
        <v>0.36259999999999998</v>
      </c>
      <c r="L7571">
        <v>0.28999999999999998</v>
      </c>
    </row>
    <row r="7572" spans="1:12" x14ac:dyDescent="0.45">
      <c r="A7572" t="s">
        <v>2021</v>
      </c>
      <c r="B7572">
        <v>2026</v>
      </c>
      <c r="C7572" t="s">
        <v>2005</v>
      </c>
      <c r="D7572">
        <v>0.99939999999999996</v>
      </c>
      <c r="E7572">
        <v>0.93100000000000005</v>
      </c>
      <c r="F7572">
        <v>0.84309999999999996</v>
      </c>
      <c r="G7572">
        <v>0.77359999999999995</v>
      </c>
      <c r="H7572">
        <v>0.80230000000000001</v>
      </c>
      <c r="I7572">
        <v>0.66620000000000001</v>
      </c>
      <c r="J7572">
        <v>0.86409999999999998</v>
      </c>
      <c r="K7572">
        <v>0.70779999999999998</v>
      </c>
      <c r="L7572">
        <v>0.56000000000000005</v>
      </c>
    </row>
    <row r="7573" spans="1:12" x14ac:dyDescent="0.45">
      <c r="A7573" t="s">
        <v>2021</v>
      </c>
      <c r="B7573">
        <v>2026</v>
      </c>
      <c r="C7573" t="s">
        <v>2006</v>
      </c>
      <c r="D7573">
        <v>0.14199999999999999</v>
      </c>
      <c r="E7573">
        <v>0.14199999999999999</v>
      </c>
      <c r="F7573">
        <v>0.11310000000000001</v>
      </c>
      <c r="G7573">
        <v>0.10979999999999999</v>
      </c>
      <c r="H7573">
        <v>0.11310000000000001</v>
      </c>
      <c r="I7573">
        <v>8.6800000000000002E-2</v>
      </c>
      <c r="J7573">
        <v>0.14199999999999999</v>
      </c>
      <c r="K7573">
        <v>0.11310000000000001</v>
      </c>
      <c r="L7573">
        <v>8.6800000000000002E-2</v>
      </c>
    </row>
    <row r="7574" spans="1:12" x14ac:dyDescent="0.45">
      <c r="A7574" t="s">
        <v>2021</v>
      </c>
      <c r="B7574">
        <v>2026</v>
      </c>
      <c r="C7574" t="s">
        <v>2007</v>
      </c>
      <c r="D7574">
        <v>3.0599999999999999E-2</v>
      </c>
      <c r="E7574">
        <v>3.0599999999999999E-2</v>
      </c>
      <c r="F7574">
        <v>1.29E-2</v>
      </c>
      <c r="G7574">
        <v>2.7900000000000001E-2</v>
      </c>
      <c r="H7574">
        <v>1.29E-2</v>
      </c>
      <c r="I7574">
        <v>1.29E-2</v>
      </c>
      <c r="J7574">
        <v>3.0599999999999999E-2</v>
      </c>
      <c r="K7574">
        <v>1.29E-2</v>
      </c>
      <c r="L7574">
        <v>1.29E-2</v>
      </c>
    </row>
    <row r="7575" spans="1:12" x14ac:dyDescent="0.45">
      <c r="A7575" t="s">
        <v>2021</v>
      </c>
      <c r="B7575">
        <v>2026</v>
      </c>
      <c r="C7575" t="s">
        <v>2011</v>
      </c>
      <c r="D7575">
        <v>1.0200000000000001E-2</v>
      </c>
      <c r="E7575">
        <v>1.0200000000000001E-2</v>
      </c>
      <c r="F7575">
        <v>1.0200000000000001E-2</v>
      </c>
      <c r="G7575">
        <v>6.1000000000000004E-3</v>
      </c>
      <c r="H7575">
        <v>1.0200000000000001E-2</v>
      </c>
      <c r="I7575">
        <v>6.1000000000000004E-3</v>
      </c>
      <c r="J7575">
        <v>1.0200000000000001E-2</v>
      </c>
      <c r="K7575">
        <v>1.0200000000000001E-2</v>
      </c>
      <c r="L7575">
        <v>6.1000000000000004E-3</v>
      </c>
    </row>
    <row r="7576" spans="1:12" x14ac:dyDescent="0.45">
      <c r="A7576" t="s">
        <v>2022</v>
      </c>
      <c r="B7576">
        <v>2026</v>
      </c>
      <c r="C7576" t="s">
        <v>2005</v>
      </c>
      <c r="D7576">
        <v>1.3471</v>
      </c>
      <c r="E7576">
        <v>1.2584</v>
      </c>
      <c r="F7576">
        <v>1.1383000000000001</v>
      </c>
      <c r="G7576">
        <v>1.0442</v>
      </c>
      <c r="H7576">
        <v>1.0851999999999999</v>
      </c>
      <c r="I7576">
        <v>0.9</v>
      </c>
      <c r="J7576">
        <v>1.1680999999999999</v>
      </c>
      <c r="K7576">
        <v>0.95909999999999995</v>
      </c>
      <c r="L7576">
        <v>0.75939999999999996</v>
      </c>
    </row>
    <row r="7577" spans="1:12" x14ac:dyDescent="0.45">
      <c r="A7577" t="s">
        <v>2022</v>
      </c>
      <c r="B7577">
        <v>2026</v>
      </c>
      <c r="C7577" t="s">
        <v>2009</v>
      </c>
      <c r="D7577">
        <v>0.56489999999999996</v>
      </c>
      <c r="E7577">
        <v>0.56489999999999996</v>
      </c>
      <c r="F7577">
        <v>0.56230000000000002</v>
      </c>
      <c r="G7577">
        <v>0.4511</v>
      </c>
      <c r="H7577">
        <v>0.56230000000000002</v>
      </c>
      <c r="I7577">
        <v>0.44950000000000001</v>
      </c>
      <c r="J7577">
        <v>0.50049999999999994</v>
      </c>
      <c r="K7577">
        <v>0.50049999999999994</v>
      </c>
      <c r="L7577">
        <v>0.40039999999999998</v>
      </c>
    </row>
    <row r="7578" spans="1:12" x14ac:dyDescent="0.45">
      <c r="A7578" t="s">
        <v>2022</v>
      </c>
      <c r="B7578">
        <v>2026</v>
      </c>
      <c r="C7578" t="s">
        <v>2010</v>
      </c>
      <c r="D7578">
        <v>6.9800000000000001E-2</v>
      </c>
      <c r="E7578">
        <v>6.9800000000000001E-2</v>
      </c>
      <c r="F7578">
        <v>2.63E-2</v>
      </c>
      <c r="G7578">
        <v>4.19E-2</v>
      </c>
      <c r="H7578">
        <v>2.63E-2</v>
      </c>
      <c r="I7578">
        <v>1.89E-2</v>
      </c>
      <c r="J7578">
        <v>6.9800000000000001E-2</v>
      </c>
      <c r="K7578">
        <v>2.63E-2</v>
      </c>
      <c r="L7578">
        <v>1.89E-2</v>
      </c>
    </row>
    <row r="7579" spans="1:12" x14ac:dyDescent="0.45">
      <c r="A7579" t="s">
        <v>2022</v>
      </c>
      <c r="B7579">
        <v>2026</v>
      </c>
      <c r="C7579" t="s">
        <v>2011</v>
      </c>
      <c r="D7579">
        <v>1.3299999999999999E-2</v>
      </c>
      <c r="E7579">
        <v>1.3299999999999999E-2</v>
      </c>
      <c r="F7579">
        <v>1.3299999999999999E-2</v>
      </c>
      <c r="G7579">
        <v>8.0000000000000002E-3</v>
      </c>
      <c r="H7579">
        <v>1.3299999999999999E-2</v>
      </c>
      <c r="I7579">
        <v>8.0000000000000002E-3</v>
      </c>
      <c r="J7579">
        <v>1.3299999999999999E-2</v>
      </c>
      <c r="K7579">
        <v>1.3299999999999999E-2</v>
      </c>
      <c r="L7579">
        <v>8.0000000000000002E-3</v>
      </c>
    </row>
    <row r="7580" spans="1:12" x14ac:dyDescent="0.45">
      <c r="A7580" t="s">
        <v>2022</v>
      </c>
      <c r="B7580">
        <v>2026</v>
      </c>
      <c r="C7580" t="s">
        <v>2008</v>
      </c>
      <c r="D7580">
        <v>0.45860000000000001</v>
      </c>
      <c r="E7580">
        <v>0.36980000000000002</v>
      </c>
      <c r="F7580">
        <v>0.36209999999999998</v>
      </c>
      <c r="G7580">
        <v>0.35139999999999999</v>
      </c>
      <c r="H7580">
        <v>0.30909999999999999</v>
      </c>
      <c r="I7580">
        <v>0.28570000000000001</v>
      </c>
      <c r="J7580">
        <v>0.34399999999999997</v>
      </c>
      <c r="K7580">
        <v>0.24490000000000001</v>
      </c>
      <c r="L7580">
        <v>0.19420000000000001</v>
      </c>
    </row>
    <row r="7581" spans="1:12" x14ac:dyDescent="0.45">
      <c r="A7581" t="s">
        <v>2022</v>
      </c>
      <c r="B7581">
        <v>2026</v>
      </c>
      <c r="C7581" t="s">
        <v>2006</v>
      </c>
      <c r="D7581">
        <v>0.2009</v>
      </c>
      <c r="E7581">
        <v>0.2009</v>
      </c>
      <c r="F7581">
        <v>0.15740000000000001</v>
      </c>
      <c r="G7581">
        <v>0.15579999999999999</v>
      </c>
      <c r="H7581">
        <v>0.15740000000000001</v>
      </c>
      <c r="I7581">
        <v>0.1212</v>
      </c>
      <c r="J7581">
        <v>0.2009</v>
      </c>
      <c r="K7581">
        <v>0.15740000000000001</v>
      </c>
      <c r="L7581">
        <v>0.1212</v>
      </c>
    </row>
    <row r="7582" spans="1:12" x14ac:dyDescent="0.45">
      <c r="A7582" t="s">
        <v>2022</v>
      </c>
      <c r="B7582">
        <v>2026</v>
      </c>
      <c r="C7582" t="s">
        <v>2007</v>
      </c>
      <c r="D7582">
        <v>3.9699999999999999E-2</v>
      </c>
      <c r="E7582">
        <v>3.9699999999999999E-2</v>
      </c>
      <c r="F7582">
        <v>1.6799999999999999E-2</v>
      </c>
      <c r="G7582">
        <v>3.6200000000000003E-2</v>
      </c>
      <c r="H7582">
        <v>1.6799999999999999E-2</v>
      </c>
      <c r="I7582">
        <v>1.6799999999999999E-2</v>
      </c>
      <c r="J7582">
        <v>3.9699999999999999E-2</v>
      </c>
      <c r="K7582">
        <v>1.6799999999999999E-2</v>
      </c>
      <c r="L7582">
        <v>1.6799999999999999E-2</v>
      </c>
    </row>
    <row r="7583" spans="1:12" x14ac:dyDescent="0.45">
      <c r="A7583" t="s">
        <v>2023</v>
      </c>
      <c r="B7583">
        <v>2026</v>
      </c>
      <c r="C7583" t="s">
        <v>2006</v>
      </c>
      <c r="D7583">
        <v>1.3964000000000001</v>
      </c>
      <c r="E7583">
        <v>1.3964000000000001</v>
      </c>
      <c r="F7583">
        <v>1.0991</v>
      </c>
      <c r="G7583">
        <v>1.0818000000000001</v>
      </c>
      <c r="H7583">
        <v>1.0991</v>
      </c>
      <c r="I7583">
        <v>0.84540000000000004</v>
      </c>
      <c r="J7583">
        <v>1.3964000000000001</v>
      </c>
      <c r="K7583">
        <v>1.0991</v>
      </c>
      <c r="L7583">
        <v>0.84540000000000004</v>
      </c>
    </row>
    <row r="7584" spans="1:12" x14ac:dyDescent="0.45">
      <c r="A7584" t="s">
        <v>2023</v>
      </c>
      <c r="B7584">
        <v>2026</v>
      </c>
      <c r="C7584" t="s">
        <v>2009</v>
      </c>
      <c r="D7584">
        <v>4.1555</v>
      </c>
      <c r="E7584">
        <v>4.1555</v>
      </c>
      <c r="F7584">
        <v>4.1372</v>
      </c>
      <c r="G7584">
        <v>3.3050999999999999</v>
      </c>
      <c r="H7584">
        <v>4.1372</v>
      </c>
      <c r="I7584">
        <v>3.2934999999999999</v>
      </c>
      <c r="J7584">
        <v>3.6753</v>
      </c>
      <c r="K7584">
        <v>3.6753</v>
      </c>
      <c r="L7584">
        <v>2.9275000000000002</v>
      </c>
    </row>
    <row r="7585" spans="1:12" x14ac:dyDescent="0.45">
      <c r="A7585" t="s">
        <v>2023</v>
      </c>
      <c r="B7585">
        <v>2026</v>
      </c>
      <c r="C7585" t="s">
        <v>2005</v>
      </c>
      <c r="D7585">
        <v>9.6928999999999998</v>
      </c>
      <c r="E7585">
        <v>9.0608000000000004</v>
      </c>
      <c r="F7585">
        <v>8.2178000000000004</v>
      </c>
      <c r="G7585">
        <v>7.5026000000000002</v>
      </c>
      <c r="H7585">
        <v>7.8396999999999997</v>
      </c>
      <c r="I7585">
        <v>6.4851000000000001</v>
      </c>
      <c r="J7585">
        <v>8.3964999999999996</v>
      </c>
      <c r="K7585">
        <v>6.9206000000000003</v>
      </c>
      <c r="L7585">
        <v>5.4673999999999996</v>
      </c>
    </row>
    <row r="7586" spans="1:12" x14ac:dyDescent="0.45">
      <c r="A7586" t="s">
        <v>2023</v>
      </c>
      <c r="B7586">
        <v>2026</v>
      </c>
      <c r="C7586" t="s">
        <v>2010</v>
      </c>
      <c r="D7586">
        <v>0.497</v>
      </c>
      <c r="E7586">
        <v>0.497</v>
      </c>
      <c r="F7586">
        <v>0.18770000000000001</v>
      </c>
      <c r="G7586">
        <v>0.29820000000000002</v>
      </c>
      <c r="H7586">
        <v>0.18770000000000001</v>
      </c>
      <c r="I7586">
        <v>0.1346</v>
      </c>
      <c r="J7586">
        <v>0.497</v>
      </c>
      <c r="K7586">
        <v>0.18770000000000001</v>
      </c>
      <c r="L7586">
        <v>0.1346</v>
      </c>
    </row>
    <row r="7587" spans="1:12" x14ac:dyDescent="0.45">
      <c r="A7587" t="s">
        <v>2023</v>
      </c>
      <c r="B7587">
        <v>2026</v>
      </c>
      <c r="C7587" t="s">
        <v>2011</v>
      </c>
      <c r="D7587">
        <v>9.4600000000000004E-2</v>
      </c>
      <c r="E7587">
        <v>9.4600000000000004E-2</v>
      </c>
      <c r="F7587">
        <v>9.4600000000000004E-2</v>
      </c>
      <c r="G7587">
        <v>5.6800000000000003E-2</v>
      </c>
      <c r="H7587">
        <v>9.4600000000000004E-2</v>
      </c>
      <c r="I7587">
        <v>5.6800000000000003E-2</v>
      </c>
      <c r="J7587">
        <v>9.4600000000000004E-2</v>
      </c>
      <c r="K7587">
        <v>9.4600000000000004E-2</v>
      </c>
      <c r="L7587">
        <v>5.6800000000000003E-2</v>
      </c>
    </row>
    <row r="7588" spans="1:12" x14ac:dyDescent="0.45">
      <c r="A7588" t="s">
        <v>2023</v>
      </c>
      <c r="B7588">
        <v>2026</v>
      </c>
      <c r="C7588" t="s">
        <v>2008</v>
      </c>
      <c r="D7588">
        <v>3.2667000000000002</v>
      </c>
      <c r="E7588">
        <v>2.6345999999999998</v>
      </c>
      <c r="F7588">
        <v>2.5796000000000001</v>
      </c>
      <c r="G7588">
        <v>2.5030000000000001</v>
      </c>
      <c r="H7588">
        <v>2.2014999999999998</v>
      </c>
      <c r="I7588">
        <v>2.0352000000000001</v>
      </c>
      <c r="J7588">
        <v>2.4504000000000001</v>
      </c>
      <c r="K7588">
        <v>1.7443</v>
      </c>
      <c r="L7588">
        <v>1.3835</v>
      </c>
    </row>
    <row r="7589" spans="1:12" x14ac:dyDescent="0.45">
      <c r="A7589" t="s">
        <v>2023</v>
      </c>
      <c r="B7589">
        <v>2026</v>
      </c>
      <c r="C7589" t="s">
        <v>2007</v>
      </c>
      <c r="D7589">
        <v>0.28260000000000002</v>
      </c>
      <c r="E7589">
        <v>0.28260000000000002</v>
      </c>
      <c r="F7589">
        <v>0.1196</v>
      </c>
      <c r="G7589">
        <v>0.25779999999999997</v>
      </c>
      <c r="H7589">
        <v>0.1196</v>
      </c>
      <c r="I7589">
        <v>0.1196</v>
      </c>
      <c r="J7589">
        <v>0.28260000000000002</v>
      </c>
      <c r="K7589">
        <v>0.1196</v>
      </c>
      <c r="L7589">
        <v>0.1196</v>
      </c>
    </row>
    <row r="7590" spans="1:12" x14ac:dyDescent="0.45">
      <c r="A7590" t="s">
        <v>2024</v>
      </c>
      <c r="B7590">
        <v>2026</v>
      </c>
      <c r="C7590" t="s">
        <v>2006</v>
      </c>
      <c r="D7590">
        <v>0.89149999999999996</v>
      </c>
      <c r="E7590">
        <v>0.89149999999999996</v>
      </c>
      <c r="F7590">
        <v>0.67390000000000005</v>
      </c>
      <c r="G7590">
        <v>0.69450000000000001</v>
      </c>
      <c r="H7590">
        <v>0.67390000000000005</v>
      </c>
      <c r="I7590">
        <v>0.52139999999999997</v>
      </c>
      <c r="J7590">
        <v>0.89149999999999996</v>
      </c>
      <c r="K7590">
        <v>0.67390000000000005</v>
      </c>
      <c r="L7590">
        <v>0.52139999999999997</v>
      </c>
    </row>
    <row r="7591" spans="1:12" x14ac:dyDescent="0.45">
      <c r="A7591" t="s">
        <v>2024</v>
      </c>
      <c r="B7591">
        <v>2026</v>
      </c>
      <c r="C7591" t="s">
        <v>2011</v>
      </c>
      <c r="D7591">
        <v>4.7699999999999999E-2</v>
      </c>
      <c r="E7591">
        <v>4.7699999999999999E-2</v>
      </c>
      <c r="F7591">
        <v>4.7699999999999999E-2</v>
      </c>
      <c r="G7591">
        <v>2.86E-2</v>
      </c>
      <c r="H7591">
        <v>4.7699999999999999E-2</v>
      </c>
      <c r="I7591">
        <v>2.86E-2</v>
      </c>
      <c r="J7591">
        <v>4.7699999999999999E-2</v>
      </c>
      <c r="K7591">
        <v>4.7699999999999999E-2</v>
      </c>
      <c r="L7591">
        <v>2.86E-2</v>
      </c>
    </row>
    <row r="7592" spans="1:12" x14ac:dyDescent="0.45">
      <c r="A7592" t="s">
        <v>2024</v>
      </c>
      <c r="B7592">
        <v>2026</v>
      </c>
      <c r="C7592" t="s">
        <v>2010</v>
      </c>
      <c r="D7592">
        <v>0.25069999999999998</v>
      </c>
      <c r="E7592">
        <v>0.25069999999999998</v>
      </c>
      <c r="F7592">
        <v>9.4700000000000006E-2</v>
      </c>
      <c r="G7592">
        <v>0.15040000000000001</v>
      </c>
      <c r="H7592">
        <v>9.4700000000000006E-2</v>
      </c>
      <c r="I7592">
        <v>6.7900000000000002E-2</v>
      </c>
      <c r="J7592">
        <v>0.25069999999999998</v>
      </c>
      <c r="K7592">
        <v>9.4700000000000006E-2</v>
      </c>
      <c r="L7592">
        <v>6.7900000000000002E-2</v>
      </c>
    </row>
    <row r="7593" spans="1:12" x14ac:dyDescent="0.45">
      <c r="A7593" t="s">
        <v>2024</v>
      </c>
      <c r="B7593">
        <v>2026</v>
      </c>
      <c r="C7593" t="s">
        <v>2005</v>
      </c>
      <c r="D7593">
        <v>5.1761999999999997</v>
      </c>
      <c r="E7593">
        <v>4.8574000000000002</v>
      </c>
      <c r="F7593">
        <v>4.3643999999999998</v>
      </c>
      <c r="G7593">
        <v>4.0130999999999997</v>
      </c>
      <c r="H7593">
        <v>4.1737000000000002</v>
      </c>
      <c r="I7593">
        <v>3.4460000000000002</v>
      </c>
      <c r="J7593">
        <v>4.5117000000000003</v>
      </c>
      <c r="K7593">
        <v>3.6995</v>
      </c>
      <c r="L7593">
        <v>2.9241999999999999</v>
      </c>
    </row>
    <row r="7594" spans="1:12" x14ac:dyDescent="0.45">
      <c r="A7594" t="s">
        <v>2024</v>
      </c>
      <c r="B7594">
        <v>2026</v>
      </c>
      <c r="C7594" t="s">
        <v>2009</v>
      </c>
      <c r="D7594">
        <v>2.1958000000000002</v>
      </c>
      <c r="E7594">
        <v>2.1958000000000002</v>
      </c>
      <c r="F7594">
        <v>2.1865000000000001</v>
      </c>
      <c r="G7594">
        <v>1.7468999999999999</v>
      </c>
      <c r="H7594">
        <v>2.1865000000000001</v>
      </c>
      <c r="I7594">
        <v>1.7411000000000001</v>
      </c>
      <c r="J7594">
        <v>1.9430000000000001</v>
      </c>
      <c r="K7594">
        <v>1.9430000000000001</v>
      </c>
      <c r="L7594">
        <v>1.548</v>
      </c>
    </row>
    <row r="7595" spans="1:12" x14ac:dyDescent="0.45">
      <c r="A7595" t="s">
        <v>2024</v>
      </c>
      <c r="B7595">
        <v>2026</v>
      </c>
      <c r="C7595" t="s">
        <v>2008</v>
      </c>
      <c r="D7595">
        <v>1.6478999999999999</v>
      </c>
      <c r="E7595">
        <v>1.329</v>
      </c>
      <c r="F7595">
        <v>1.3012999999999999</v>
      </c>
      <c r="G7595">
        <v>1.2625999999999999</v>
      </c>
      <c r="H7595">
        <v>1.1106</v>
      </c>
      <c r="I7595">
        <v>1.0266999999999999</v>
      </c>
      <c r="J7595">
        <v>1.2361</v>
      </c>
      <c r="K7595">
        <v>0.87990000000000002</v>
      </c>
      <c r="L7595">
        <v>0.69789999999999996</v>
      </c>
    </row>
    <row r="7596" spans="1:12" x14ac:dyDescent="0.45">
      <c r="A7596" t="s">
        <v>2024</v>
      </c>
      <c r="B7596">
        <v>2026</v>
      </c>
      <c r="C7596" t="s">
        <v>2007</v>
      </c>
      <c r="D7596">
        <v>0.1426</v>
      </c>
      <c r="E7596">
        <v>0.1426</v>
      </c>
      <c r="F7596">
        <v>6.0299999999999999E-2</v>
      </c>
      <c r="G7596">
        <v>0.13</v>
      </c>
      <c r="H7596">
        <v>6.0299999999999999E-2</v>
      </c>
      <c r="I7596">
        <v>6.0299999999999999E-2</v>
      </c>
      <c r="J7596">
        <v>0.1426</v>
      </c>
      <c r="K7596">
        <v>6.0299999999999999E-2</v>
      </c>
      <c r="L7596">
        <v>6.0299999999999999E-2</v>
      </c>
    </row>
    <row r="7597" spans="1:12" x14ac:dyDescent="0.45">
      <c r="A7597" t="s">
        <v>2025</v>
      </c>
      <c r="B7597">
        <v>2026</v>
      </c>
      <c r="C7597" t="s">
        <v>2007</v>
      </c>
      <c r="D7597">
        <v>6.3200000000000006E-2</v>
      </c>
      <c r="E7597">
        <v>6.3200000000000006E-2</v>
      </c>
      <c r="F7597">
        <v>2.6700000000000002E-2</v>
      </c>
      <c r="G7597">
        <v>5.7599999999999998E-2</v>
      </c>
      <c r="H7597">
        <v>2.6700000000000002E-2</v>
      </c>
      <c r="I7597">
        <v>2.6700000000000002E-2</v>
      </c>
      <c r="J7597">
        <v>6.3200000000000006E-2</v>
      </c>
      <c r="K7597">
        <v>2.6700000000000002E-2</v>
      </c>
      <c r="L7597">
        <v>2.6700000000000002E-2</v>
      </c>
    </row>
    <row r="7598" spans="1:12" x14ac:dyDescent="0.45">
      <c r="A7598" t="s">
        <v>2025</v>
      </c>
      <c r="B7598">
        <v>2026</v>
      </c>
      <c r="C7598" t="s">
        <v>2008</v>
      </c>
      <c r="D7598">
        <v>0.73019999999999996</v>
      </c>
      <c r="E7598">
        <v>0.58889999999999998</v>
      </c>
      <c r="F7598">
        <v>0.5766</v>
      </c>
      <c r="G7598">
        <v>0.5595</v>
      </c>
      <c r="H7598">
        <v>0.49209999999999998</v>
      </c>
      <c r="I7598">
        <v>0.45490000000000003</v>
      </c>
      <c r="J7598">
        <v>0.54769999999999996</v>
      </c>
      <c r="K7598">
        <v>0.38990000000000002</v>
      </c>
      <c r="L7598">
        <v>0.30919999999999997</v>
      </c>
    </row>
    <row r="7599" spans="1:12" x14ac:dyDescent="0.45">
      <c r="A7599" t="s">
        <v>2025</v>
      </c>
      <c r="B7599">
        <v>2026</v>
      </c>
      <c r="C7599" t="s">
        <v>2010</v>
      </c>
      <c r="D7599">
        <v>0.1111</v>
      </c>
      <c r="E7599">
        <v>0.1111</v>
      </c>
      <c r="F7599">
        <v>4.2000000000000003E-2</v>
      </c>
      <c r="G7599">
        <v>6.6699999999999995E-2</v>
      </c>
      <c r="H7599">
        <v>4.2000000000000003E-2</v>
      </c>
      <c r="I7599">
        <v>3.0099999999999998E-2</v>
      </c>
      <c r="J7599">
        <v>0.1111</v>
      </c>
      <c r="K7599">
        <v>4.2000000000000003E-2</v>
      </c>
      <c r="L7599">
        <v>3.0099999999999998E-2</v>
      </c>
    </row>
    <row r="7600" spans="1:12" x14ac:dyDescent="0.45">
      <c r="A7600" t="s">
        <v>2025</v>
      </c>
      <c r="B7600">
        <v>2026</v>
      </c>
      <c r="C7600" t="s">
        <v>2009</v>
      </c>
      <c r="D7600">
        <v>1.0043</v>
      </c>
      <c r="E7600">
        <v>1.0043</v>
      </c>
      <c r="F7600">
        <v>1.0002</v>
      </c>
      <c r="G7600">
        <v>0.79920000000000002</v>
      </c>
      <c r="H7600">
        <v>1.0002</v>
      </c>
      <c r="I7600">
        <v>0.79659999999999997</v>
      </c>
      <c r="J7600">
        <v>0.88900000000000001</v>
      </c>
      <c r="K7600">
        <v>0.88900000000000001</v>
      </c>
      <c r="L7600">
        <v>0.70840000000000003</v>
      </c>
    </row>
    <row r="7601" spans="1:12" x14ac:dyDescent="0.45">
      <c r="A7601" t="s">
        <v>2025</v>
      </c>
      <c r="B7601">
        <v>2026</v>
      </c>
      <c r="C7601" t="s">
        <v>2006</v>
      </c>
      <c r="D7601">
        <v>0.372</v>
      </c>
      <c r="E7601">
        <v>0.372</v>
      </c>
      <c r="F7601">
        <v>0.28389999999999999</v>
      </c>
      <c r="G7601">
        <v>0.28939999999999999</v>
      </c>
      <c r="H7601">
        <v>0.28389999999999999</v>
      </c>
      <c r="I7601">
        <v>0.21929999999999999</v>
      </c>
      <c r="J7601">
        <v>0.372</v>
      </c>
      <c r="K7601">
        <v>0.28389999999999999</v>
      </c>
      <c r="L7601">
        <v>0.21929999999999999</v>
      </c>
    </row>
    <row r="7602" spans="1:12" x14ac:dyDescent="0.45">
      <c r="A7602" t="s">
        <v>2025</v>
      </c>
      <c r="B7602">
        <v>2026</v>
      </c>
      <c r="C7602" t="s">
        <v>2005</v>
      </c>
      <c r="D7602">
        <v>2.3018999999999998</v>
      </c>
      <c r="E7602">
        <v>2.1606000000000001</v>
      </c>
      <c r="F7602">
        <v>1.9504999999999999</v>
      </c>
      <c r="G7602">
        <v>1.7849999999999999</v>
      </c>
      <c r="H7602">
        <v>1.8660000000000001</v>
      </c>
      <c r="I7602">
        <v>1.5403</v>
      </c>
      <c r="J7602">
        <v>2.0041000000000002</v>
      </c>
      <c r="K7602">
        <v>1.6525000000000001</v>
      </c>
      <c r="L7602">
        <v>1.3065</v>
      </c>
    </row>
    <row r="7603" spans="1:12" x14ac:dyDescent="0.45">
      <c r="A7603" t="s">
        <v>2025</v>
      </c>
      <c r="B7603">
        <v>2026</v>
      </c>
      <c r="C7603" t="s">
        <v>2011</v>
      </c>
      <c r="D7603">
        <v>2.12E-2</v>
      </c>
      <c r="E7603">
        <v>2.12E-2</v>
      </c>
      <c r="F7603">
        <v>2.12E-2</v>
      </c>
      <c r="G7603">
        <v>1.2699999999999999E-2</v>
      </c>
      <c r="H7603">
        <v>2.12E-2</v>
      </c>
      <c r="I7603">
        <v>1.2699999999999999E-2</v>
      </c>
      <c r="J7603">
        <v>2.12E-2</v>
      </c>
      <c r="K7603">
        <v>2.12E-2</v>
      </c>
      <c r="L7603">
        <v>1.2699999999999999E-2</v>
      </c>
    </row>
    <row r="7604" spans="1:12" x14ac:dyDescent="0.45">
      <c r="A7604" t="s">
        <v>2026</v>
      </c>
      <c r="B7604">
        <v>2026</v>
      </c>
      <c r="C7604" t="s">
        <v>2009</v>
      </c>
      <c r="D7604">
        <v>0.9587</v>
      </c>
      <c r="E7604">
        <v>0.9587</v>
      </c>
      <c r="F7604">
        <v>0.95469999999999999</v>
      </c>
      <c r="G7604">
        <v>0.76270000000000004</v>
      </c>
      <c r="H7604">
        <v>0.95469999999999999</v>
      </c>
      <c r="I7604">
        <v>0.76019999999999999</v>
      </c>
      <c r="J7604">
        <v>0.84840000000000004</v>
      </c>
      <c r="K7604">
        <v>0.84840000000000004</v>
      </c>
      <c r="L7604">
        <v>0.67589999999999995</v>
      </c>
    </row>
    <row r="7605" spans="1:12" x14ac:dyDescent="0.45">
      <c r="A7605" t="s">
        <v>2026</v>
      </c>
      <c r="B7605">
        <v>2026</v>
      </c>
      <c r="C7605" t="s">
        <v>2008</v>
      </c>
      <c r="D7605">
        <v>0.71489999999999998</v>
      </c>
      <c r="E7605">
        <v>0.5766</v>
      </c>
      <c r="F7605">
        <v>0.56459999999999999</v>
      </c>
      <c r="G7605">
        <v>0.54779999999999995</v>
      </c>
      <c r="H7605">
        <v>0.48180000000000001</v>
      </c>
      <c r="I7605">
        <v>0.44540000000000002</v>
      </c>
      <c r="J7605">
        <v>0.5363</v>
      </c>
      <c r="K7605">
        <v>0.38169999999999998</v>
      </c>
      <c r="L7605">
        <v>0.30280000000000001</v>
      </c>
    </row>
    <row r="7606" spans="1:12" x14ac:dyDescent="0.45">
      <c r="A7606" t="s">
        <v>2026</v>
      </c>
      <c r="B7606">
        <v>2026</v>
      </c>
      <c r="C7606" t="s">
        <v>2010</v>
      </c>
      <c r="D7606">
        <v>0.10879999999999999</v>
      </c>
      <c r="E7606">
        <v>0.10879999999999999</v>
      </c>
      <c r="F7606">
        <v>4.1099999999999998E-2</v>
      </c>
      <c r="G7606">
        <v>6.5299999999999997E-2</v>
      </c>
      <c r="H7606">
        <v>4.1099999999999998E-2</v>
      </c>
      <c r="I7606">
        <v>2.9499999999999998E-2</v>
      </c>
      <c r="J7606">
        <v>0.10879999999999999</v>
      </c>
      <c r="K7606">
        <v>4.1099999999999998E-2</v>
      </c>
      <c r="L7606">
        <v>2.9499999999999998E-2</v>
      </c>
    </row>
    <row r="7607" spans="1:12" x14ac:dyDescent="0.45">
      <c r="A7607" t="s">
        <v>2026</v>
      </c>
      <c r="B7607">
        <v>2026</v>
      </c>
      <c r="C7607" t="s">
        <v>2011</v>
      </c>
      <c r="D7607">
        <v>2.07E-2</v>
      </c>
      <c r="E7607">
        <v>2.07E-2</v>
      </c>
      <c r="F7607">
        <v>2.07E-2</v>
      </c>
      <c r="G7607">
        <v>1.24E-2</v>
      </c>
      <c r="H7607">
        <v>2.07E-2</v>
      </c>
      <c r="I7607">
        <v>1.24E-2</v>
      </c>
      <c r="J7607">
        <v>2.07E-2</v>
      </c>
      <c r="K7607">
        <v>2.07E-2</v>
      </c>
      <c r="L7607">
        <v>1.24E-2</v>
      </c>
    </row>
    <row r="7608" spans="1:12" x14ac:dyDescent="0.45">
      <c r="A7608" t="s">
        <v>2026</v>
      </c>
      <c r="B7608">
        <v>2026</v>
      </c>
      <c r="C7608" t="s">
        <v>2007</v>
      </c>
      <c r="D7608">
        <v>6.1899999999999997E-2</v>
      </c>
      <c r="E7608">
        <v>6.1899999999999997E-2</v>
      </c>
      <c r="F7608">
        <v>2.6200000000000001E-2</v>
      </c>
      <c r="G7608">
        <v>5.6399999999999999E-2</v>
      </c>
      <c r="H7608">
        <v>2.6200000000000001E-2</v>
      </c>
      <c r="I7608">
        <v>2.6200000000000001E-2</v>
      </c>
      <c r="J7608">
        <v>6.1899999999999997E-2</v>
      </c>
      <c r="K7608">
        <v>2.6200000000000001E-2</v>
      </c>
      <c r="L7608">
        <v>2.6200000000000001E-2</v>
      </c>
    </row>
    <row r="7609" spans="1:12" x14ac:dyDescent="0.45">
      <c r="A7609" t="s">
        <v>2026</v>
      </c>
      <c r="B7609">
        <v>2026</v>
      </c>
      <c r="C7609" t="s">
        <v>2005</v>
      </c>
      <c r="D7609">
        <v>2.2254999999999998</v>
      </c>
      <c r="E7609">
        <v>2.0872000000000002</v>
      </c>
      <c r="F7609">
        <v>1.8828</v>
      </c>
      <c r="G7609">
        <v>1.7251000000000001</v>
      </c>
      <c r="H7609">
        <v>1.8001</v>
      </c>
      <c r="I7609">
        <v>1.4865999999999999</v>
      </c>
      <c r="J7609">
        <v>1.9366000000000001</v>
      </c>
      <c r="K7609">
        <v>1.5936999999999999</v>
      </c>
      <c r="L7609">
        <v>1.2597</v>
      </c>
    </row>
    <row r="7610" spans="1:12" x14ac:dyDescent="0.45">
      <c r="A7610" t="s">
        <v>2026</v>
      </c>
      <c r="B7610">
        <v>2026</v>
      </c>
      <c r="C7610" t="s">
        <v>2006</v>
      </c>
      <c r="D7610">
        <v>0.36059999999999998</v>
      </c>
      <c r="E7610">
        <v>0.36059999999999998</v>
      </c>
      <c r="F7610">
        <v>0.27560000000000001</v>
      </c>
      <c r="G7610">
        <v>0.28050000000000003</v>
      </c>
      <c r="H7610">
        <v>0.27560000000000001</v>
      </c>
      <c r="I7610">
        <v>0.21290000000000001</v>
      </c>
      <c r="J7610">
        <v>0.36059999999999998</v>
      </c>
      <c r="K7610">
        <v>0.27560000000000001</v>
      </c>
      <c r="L7610">
        <v>0.21290000000000001</v>
      </c>
    </row>
    <row r="7611" spans="1:12" x14ac:dyDescent="0.45">
      <c r="A7611" t="s">
        <v>2027</v>
      </c>
      <c r="B7611">
        <v>2026</v>
      </c>
      <c r="C7611" t="s">
        <v>2007</v>
      </c>
      <c r="D7611">
        <v>9.5299999999999996E-2</v>
      </c>
      <c r="E7611">
        <v>9.5299999999999996E-2</v>
      </c>
      <c r="F7611">
        <v>4.0300000000000002E-2</v>
      </c>
      <c r="G7611">
        <v>8.6900000000000005E-2</v>
      </c>
      <c r="H7611">
        <v>4.0300000000000002E-2</v>
      </c>
      <c r="I7611">
        <v>4.0300000000000002E-2</v>
      </c>
      <c r="J7611">
        <v>9.5299999999999996E-2</v>
      </c>
      <c r="K7611">
        <v>4.0300000000000002E-2</v>
      </c>
      <c r="L7611">
        <v>4.0300000000000002E-2</v>
      </c>
    </row>
    <row r="7612" spans="1:12" x14ac:dyDescent="0.45">
      <c r="A7612" t="s">
        <v>2027</v>
      </c>
      <c r="B7612">
        <v>2026</v>
      </c>
      <c r="C7612" t="s">
        <v>2010</v>
      </c>
      <c r="D7612">
        <v>0.16750000000000001</v>
      </c>
      <c r="E7612">
        <v>0.16750000000000001</v>
      </c>
      <c r="F7612">
        <v>6.3299999999999995E-2</v>
      </c>
      <c r="G7612">
        <v>0.10050000000000001</v>
      </c>
      <c r="H7612">
        <v>6.3299999999999995E-2</v>
      </c>
      <c r="I7612">
        <v>4.5400000000000003E-2</v>
      </c>
      <c r="J7612">
        <v>0.16750000000000001</v>
      </c>
      <c r="K7612">
        <v>6.3299999999999995E-2</v>
      </c>
      <c r="L7612">
        <v>4.5400000000000003E-2</v>
      </c>
    </row>
    <row r="7613" spans="1:12" x14ac:dyDescent="0.45">
      <c r="A7613" t="s">
        <v>2027</v>
      </c>
      <c r="B7613">
        <v>2026</v>
      </c>
      <c r="C7613" t="s">
        <v>2011</v>
      </c>
      <c r="D7613">
        <v>3.1899999999999998E-2</v>
      </c>
      <c r="E7613">
        <v>3.1899999999999998E-2</v>
      </c>
      <c r="F7613">
        <v>3.1899999999999998E-2</v>
      </c>
      <c r="G7613">
        <v>1.9099999999999999E-2</v>
      </c>
      <c r="H7613">
        <v>3.1899999999999998E-2</v>
      </c>
      <c r="I7613">
        <v>1.9099999999999999E-2</v>
      </c>
      <c r="J7613">
        <v>3.1899999999999998E-2</v>
      </c>
      <c r="K7613">
        <v>3.1899999999999998E-2</v>
      </c>
      <c r="L7613">
        <v>1.9099999999999999E-2</v>
      </c>
    </row>
    <row r="7614" spans="1:12" x14ac:dyDescent="0.45">
      <c r="A7614" t="s">
        <v>2027</v>
      </c>
      <c r="B7614">
        <v>2026</v>
      </c>
      <c r="C7614" t="s">
        <v>2005</v>
      </c>
      <c r="D7614">
        <v>3.4864000000000002</v>
      </c>
      <c r="E7614">
        <v>3.2734000000000001</v>
      </c>
      <c r="F7614">
        <v>2.9512999999999998</v>
      </c>
      <c r="G7614">
        <v>2.7073</v>
      </c>
      <c r="H7614">
        <v>2.8239000000000001</v>
      </c>
      <c r="I7614">
        <v>2.3342000000000001</v>
      </c>
      <c r="J7614">
        <v>3.0394999999999999</v>
      </c>
      <c r="K7614">
        <v>2.5041000000000002</v>
      </c>
      <c r="L7614">
        <v>1.9831000000000001</v>
      </c>
    </row>
    <row r="7615" spans="1:12" x14ac:dyDescent="0.45">
      <c r="A7615" t="s">
        <v>2027</v>
      </c>
      <c r="B7615">
        <v>2026</v>
      </c>
      <c r="C7615" t="s">
        <v>2006</v>
      </c>
      <c r="D7615">
        <v>0.57550000000000001</v>
      </c>
      <c r="E7615">
        <v>0.57550000000000001</v>
      </c>
      <c r="F7615">
        <v>0.43740000000000001</v>
      </c>
      <c r="G7615">
        <v>0.44800000000000001</v>
      </c>
      <c r="H7615">
        <v>0.43740000000000001</v>
      </c>
      <c r="I7615">
        <v>0.3382</v>
      </c>
      <c r="J7615">
        <v>0.57550000000000001</v>
      </c>
      <c r="K7615">
        <v>0.43740000000000001</v>
      </c>
      <c r="L7615">
        <v>0.3382</v>
      </c>
    </row>
    <row r="7616" spans="1:12" x14ac:dyDescent="0.45">
      <c r="A7616" t="s">
        <v>2027</v>
      </c>
      <c r="B7616">
        <v>2026</v>
      </c>
      <c r="C7616" t="s">
        <v>2008</v>
      </c>
      <c r="D7616">
        <v>1.101</v>
      </c>
      <c r="E7616">
        <v>0.88790000000000002</v>
      </c>
      <c r="F7616">
        <v>0.86939999999999995</v>
      </c>
      <c r="G7616">
        <v>0.84360000000000002</v>
      </c>
      <c r="H7616">
        <v>0.74199999999999999</v>
      </c>
      <c r="I7616">
        <v>0.68589999999999995</v>
      </c>
      <c r="J7616">
        <v>0.82589999999999997</v>
      </c>
      <c r="K7616">
        <v>0.58789999999999998</v>
      </c>
      <c r="L7616">
        <v>0.46629999999999999</v>
      </c>
    </row>
    <row r="7617" spans="1:12" x14ac:dyDescent="0.45">
      <c r="A7617" t="s">
        <v>2027</v>
      </c>
      <c r="B7617">
        <v>2026</v>
      </c>
      <c r="C7617" t="s">
        <v>2009</v>
      </c>
      <c r="D7617">
        <v>1.5153000000000001</v>
      </c>
      <c r="E7617">
        <v>1.5153000000000001</v>
      </c>
      <c r="F7617">
        <v>1.5091000000000001</v>
      </c>
      <c r="G7617">
        <v>1.2092000000000001</v>
      </c>
      <c r="H7617">
        <v>1.5091000000000001</v>
      </c>
      <c r="I7617">
        <v>1.2053</v>
      </c>
      <c r="J7617">
        <v>1.3433999999999999</v>
      </c>
      <c r="K7617">
        <v>1.3433999999999999</v>
      </c>
      <c r="L7617">
        <v>1.0738000000000001</v>
      </c>
    </row>
    <row r="7618" spans="1:12" x14ac:dyDescent="0.45">
      <c r="A7618" t="s">
        <v>2028</v>
      </c>
      <c r="B7618">
        <v>2026</v>
      </c>
      <c r="C7618" t="s">
        <v>2011</v>
      </c>
      <c r="D7618">
        <v>3.3799999999999997E-2</v>
      </c>
      <c r="E7618">
        <v>3.3799999999999997E-2</v>
      </c>
      <c r="F7618">
        <v>3.3799999999999997E-2</v>
      </c>
      <c r="G7618">
        <v>2.0299999999999999E-2</v>
      </c>
      <c r="H7618">
        <v>3.3799999999999997E-2</v>
      </c>
      <c r="I7618">
        <v>2.0299999999999999E-2</v>
      </c>
      <c r="J7618">
        <v>3.3799999999999997E-2</v>
      </c>
      <c r="K7618">
        <v>3.3799999999999997E-2</v>
      </c>
      <c r="L7618">
        <v>2.0299999999999999E-2</v>
      </c>
    </row>
    <row r="7619" spans="1:12" x14ac:dyDescent="0.45">
      <c r="A7619" t="s">
        <v>2028</v>
      </c>
      <c r="B7619">
        <v>2026</v>
      </c>
      <c r="C7619" t="s">
        <v>2009</v>
      </c>
      <c r="D7619">
        <v>1.575</v>
      </c>
      <c r="E7619">
        <v>1.575</v>
      </c>
      <c r="F7619">
        <v>1.5684</v>
      </c>
      <c r="G7619">
        <v>1.2566999999999999</v>
      </c>
      <c r="H7619">
        <v>1.5684</v>
      </c>
      <c r="I7619">
        <v>1.2525999999999999</v>
      </c>
      <c r="J7619">
        <v>1.3959999999999999</v>
      </c>
      <c r="K7619">
        <v>1.3959999999999999</v>
      </c>
      <c r="L7619">
        <v>1.1156999999999999</v>
      </c>
    </row>
    <row r="7620" spans="1:12" x14ac:dyDescent="0.45">
      <c r="A7620" t="s">
        <v>2028</v>
      </c>
      <c r="B7620">
        <v>2026</v>
      </c>
      <c r="C7620" t="s">
        <v>2005</v>
      </c>
      <c r="D7620">
        <v>3.6234000000000002</v>
      </c>
      <c r="E7620">
        <v>3.3976999999999999</v>
      </c>
      <c r="F7620">
        <v>3.0710000000000002</v>
      </c>
      <c r="G7620">
        <v>2.8121</v>
      </c>
      <c r="H7620">
        <v>2.9359999999999999</v>
      </c>
      <c r="I7620">
        <v>2.4283000000000001</v>
      </c>
      <c r="J7620">
        <v>3.153</v>
      </c>
      <c r="K7620">
        <v>2.6002000000000001</v>
      </c>
      <c r="L7620">
        <v>2.0588000000000002</v>
      </c>
    </row>
    <row r="7621" spans="1:12" x14ac:dyDescent="0.45">
      <c r="A7621" t="s">
        <v>2028</v>
      </c>
      <c r="B7621">
        <v>2026</v>
      </c>
      <c r="C7621" t="s">
        <v>2006</v>
      </c>
      <c r="D7621">
        <v>0.56950000000000001</v>
      </c>
      <c r="E7621">
        <v>0.56950000000000001</v>
      </c>
      <c r="F7621">
        <v>0.43769999999999998</v>
      </c>
      <c r="G7621">
        <v>0.44259999999999999</v>
      </c>
      <c r="H7621">
        <v>0.43769999999999998</v>
      </c>
      <c r="I7621">
        <v>0.33789999999999998</v>
      </c>
      <c r="J7621">
        <v>0.56950000000000001</v>
      </c>
      <c r="K7621">
        <v>0.43769999999999998</v>
      </c>
      <c r="L7621">
        <v>0.33789999999999998</v>
      </c>
    </row>
    <row r="7622" spans="1:12" x14ac:dyDescent="0.45">
      <c r="A7622" t="s">
        <v>2028</v>
      </c>
      <c r="B7622">
        <v>2026</v>
      </c>
      <c r="C7622" t="s">
        <v>2007</v>
      </c>
      <c r="D7622">
        <v>0.1009</v>
      </c>
      <c r="E7622">
        <v>0.1009</v>
      </c>
      <c r="F7622">
        <v>4.2700000000000002E-2</v>
      </c>
      <c r="G7622">
        <v>9.2100000000000001E-2</v>
      </c>
      <c r="H7622">
        <v>4.2700000000000002E-2</v>
      </c>
      <c r="I7622">
        <v>4.2700000000000002E-2</v>
      </c>
      <c r="J7622">
        <v>0.1009</v>
      </c>
      <c r="K7622">
        <v>4.2700000000000002E-2</v>
      </c>
      <c r="L7622">
        <v>4.2700000000000002E-2</v>
      </c>
    </row>
    <row r="7623" spans="1:12" x14ac:dyDescent="0.45">
      <c r="A7623" t="s">
        <v>2028</v>
      </c>
      <c r="B7623">
        <v>2026</v>
      </c>
      <c r="C7623" t="s">
        <v>2010</v>
      </c>
      <c r="D7623">
        <v>0.17749999999999999</v>
      </c>
      <c r="E7623">
        <v>0.17749999999999999</v>
      </c>
      <c r="F7623">
        <v>6.7000000000000004E-2</v>
      </c>
      <c r="G7623">
        <v>0.1065</v>
      </c>
      <c r="H7623">
        <v>6.7000000000000004E-2</v>
      </c>
      <c r="I7623">
        <v>4.8099999999999997E-2</v>
      </c>
      <c r="J7623">
        <v>0.17749999999999999</v>
      </c>
      <c r="K7623">
        <v>6.7000000000000004E-2</v>
      </c>
      <c r="L7623">
        <v>4.8099999999999997E-2</v>
      </c>
    </row>
    <row r="7624" spans="1:12" x14ac:dyDescent="0.45">
      <c r="A7624" t="s">
        <v>2028</v>
      </c>
      <c r="B7624">
        <v>2026</v>
      </c>
      <c r="C7624" t="s">
        <v>2008</v>
      </c>
      <c r="D7624">
        <v>1.1667000000000001</v>
      </c>
      <c r="E7624">
        <v>0.94089999999999996</v>
      </c>
      <c r="F7624">
        <v>0.92130000000000001</v>
      </c>
      <c r="G7624">
        <v>0.89390000000000003</v>
      </c>
      <c r="H7624">
        <v>0.7863</v>
      </c>
      <c r="I7624">
        <v>0.72689999999999999</v>
      </c>
      <c r="J7624">
        <v>0.87519999999999998</v>
      </c>
      <c r="K7624">
        <v>0.623</v>
      </c>
      <c r="L7624">
        <v>0.49409999999999998</v>
      </c>
    </row>
    <row r="7625" spans="1:12" x14ac:dyDescent="0.45">
      <c r="A7625" t="s">
        <v>2029</v>
      </c>
      <c r="B7625">
        <v>2026</v>
      </c>
      <c r="C7625" t="s">
        <v>2005</v>
      </c>
      <c r="D7625">
        <v>1.0306</v>
      </c>
      <c r="E7625">
        <v>0.9637</v>
      </c>
      <c r="F7625">
        <v>0.86580000000000001</v>
      </c>
      <c r="G7625">
        <v>0.80449999999999999</v>
      </c>
      <c r="H7625">
        <v>0.82579999999999998</v>
      </c>
      <c r="I7625">
        <v>0.68989999999999996</v>
      </c>
      <c r="J7625">
        <v>0.89880000000000004</v>
      </c>
      <c r="K7625">
        <v>0.7339</v>
      </c>
      <c r="L7625">
        <v>0.58620000000000005</v>
      </c>
    </row>
    <row r="7626" spans="1:12" x14ac:dyDescent="0.45">
      <c r="A7626" t="s">
        <v>2029</v>
      </c>
      <c r="B7626">
        <v>2026</v>
      </c>
      <c r="C7626" t="s">
        <v>2011</v>
      </c>
      <c r="D7626">
        <v>0.01</v>
      </c>
      <c r="E7626">
        <v>0.01</v>
      </c>
      <c r="F7626">
        <v>0.01</v>
      </c>
      <c r="G7626">
        <v>6.0000000000000001E-3</v>
      </c>
      <c r="H7626">
        <v>0.01</v>
      </c>
      <c r="I7626">
        <v>6.0000000000000001E-3</v>
      </c>
      <c r="J7626">
        <v>0.01</v>
      </c>
      <c r="K7626">
        <v>0.01</v>
      </c>
      <c r="L7626">
        <v>6.0000000000000001E-3</v>
      </c>
    </row>
    <row r="7627" spans="1:12" x14ac:dyDescent="0.45">
      <c r="A7627" t="s">
        <v>2029</v>
      </c>
      <c r="B7627">
        <v>2026</v>
      </c>
      <c r="C7627" t="s">
        <v>2007</v>
      </c>
      <c r="D7627">
        <v>2.9899999999999999E-2</v>
      </c>
      <c r="E7627">
        <v>2.9899999999999999E-2</v>
      </c>
      <c r="F7627">
        <v>1.2699999999999999E-2</v>
      </c>
      <c r="G7627">
        <v>2.7300000000000001E-2</v>
      </c>
      <c r="H7627">
        <v>1.2699999999999999E-2</v>
      </c>
      <c r="I7627">
        <v>1.2699999999999999E-2</v>
      </c>
      <c r="J7627">
        <v>2.9899999999999999E-2</v>
      </c>
      <c r="K7627">
        <v>1.2699999999999999E-2</v>
      </c>
      <c r="L7627">
        <v>1.2699999999999999E-2</v>
      </c>
    </row>
    <row r="7628" spans="1:12" x14ac:dyDescent="0.45">
      <c r="A7628" t="s">
        <v>2029</v>
      </c>
      <c r="B7628">
        <v>2026</v>
      </c>
      <c r="C7628" t="s">
        <v>2006</v>
      </c>
      <c r="D7628">
        <v>0.17169999999999999</v>
      </c>
      <c r="E7628">
        <v>0.17169999999999999</v>
      </c>
      <c r="F7628">
        <v>0.13159999999999999</v>
      </c>
      <c r="G7628">
        <v>0.13350000000000001</v>
      </c>
      <c r="H7628">
        <v>0.13159999999999999</v>
      </c>
      <c r="I7628">
        <v>0.1016</v>
      </c>
      <c r="J7628">
        <v>0.17169999999999999</v>
      </c>
      <c r="K7628">
        <v>0.13159999999999999</v>
      </c>
      <c r="L7628">
        <v>0.1016</v>
      </c>
    </row>
    <row r="7629" spans="1:12" x14ac:dyDescent="0.45">
      <c r="A7629" t="s">
        <v>2029</v>
      </c>
      <c r="B7629">
        <v>2026</v>
      </c>
      <c r="C7629" t="s">
        <v>2010</v>
      </c>
      <c r="D7629">
        <v>5.2600000000000001E-2</v>
      </c>
      <c r="E7629">
        <v>5.2600000000000001E-2</v>
      </c>
      <c r="F7629">
        <v>1.9900000000000001E-2</v>
      </c>
      <c r="G7629">
        <v>3.1600000000000003E-2</v>
      </c>
      <c r="H7629">
        <v>1.9900000000000001E-2</v>
      </c>
      <c r="I7629">
        <v>1.43E-2</v>
      </c>
      <c r="J7629">
        <v>5.2600000000000001E-2</v>
      </c>
      <c r="K7629">
        <v>1.9900000000000001E-2</v>
      </c>
      <c r="L7629">
        <v>1.43E-2</v>
      </c>
    </row>
    <row r="7630" spans="1:12" x14ac:dyDescent="0.45">
      <c r="A7630" t="s">
        <v>2029</v>
      </c>
      <c r="B7630">
        <v>2026</v>
      </c>
      <c r="C7630" t="s">
        <v>2008</v>
      </c>
      <c r="D7630">
        <v>0.3458</v>
      </c>
      <c r="E7630">
        <v>0.27889999999999998</v>
      </c>
      <c r="F7630">
        <v>0.27310000000000001</v>
      </c>
      <c r="G7630">
        <v>0.26500000000000001</v>
      </c>
      <c r="H7630">
        <v>0.2331</v>
      </c>
      <c r="I7630">
        <v>0.21540000000000001</v>
      </c>
      <c r="J7630">
        <v>0.25940000000000002</v>
      </c>
      <c r="K7630">
        <v>0.18459999999999999</v>
      </c>
      <c r="L7630">
        <v>0.14649999999999999</v>
      </c>
    </row>
    <row r="7631" spans="1:12" x14ac:dyDescent="0.45">
      <c r="A7631" t="s">
        <v>2029</v>
      </c>
      <c r="B7631">
        <v>2026</v>
      </c>
      <c r="C7631" t="s">
        <v>2009</v>
      </c>
      <c r="D7631">
        <v>0.42059999999999997</v>
      </c>
      <c r="E7631">
        <v>0.42059999999999997</v>
      </c>
      <c r="F7631">
        <v>0.41860000000000003</v>
      </c>
      <c r="G7631">
        <v>0.3412</v>
      </c>
      <c r="H7631">
        <v>0.41860000000000003</v>
      </c>
      <c r="I7631">
        <v>0.34</v>
      </c>
      <c r="J7631">
        <v>0.37519999999999998</v>
      </c>
      <c r="K7631">
        <v>0.37519999999999998</v>
      </c>
      <c r="L7631">
        <v>0.30520000000000003</v>
      </c>
    </row>
    <row r="7632" spans="1:12" x14ac:dyDescent="0.45">
      <c r="A7632" t="s">
        <v>2030</v>
      </c>
      <c r="B7632">
        <v>2026</v>
      </c>
      <c r="C7632" t="s">
        <v>2009</v>
      </c>
      <c r="D7632">
        <v>2.0851999999999999</v>
      </c>
      <c r="E7632">
        <v>2.0851999999999999</v>
      </c>
      <c r="F7632">
        <v>2.0758000000000001</v>
      </c>
      <c r="G7632">
        <v>1.6627000000000001</v>
      </c>
      <c r="H7632">
        <v>2.0758000000000001</v>
      </c>
      <c r="I7632">
        <v>1.6568000000000001</v>
      </c>
      <c r="J7632">
        <v>1.8467</v>
      </c>
      <c r="K7632">
        <v>1.8467</v>
      </c>
      <c r="L7632">
        <v>1.4750000000000001</v>
      </c>
    </row>
    <row r="7633" spans="1:12" x14ac:dyDescent="0.45">
      <c r="A7633" t="s">
        <v>2030</v>
      </c>
      <c r="B7633">
        <v>2026</v>
      </c>
      <c r="C7633" t="s">
        <v>2006</v>
      </c>
      <c r="D7633">
        <v>0.73399999999999999</v>
      </c>
      <c r="E7633">
        <v>0.73399999999999999</v>
      </c>
      <c r="F7633">
        <v>0.57450000000000001</v>
      </c>
      <c r="G7633">
        <v>0.56899999999999995</v>
      </c>
      <c r="H7633">
        <v>0.57450000000000001</v>
      </c>
      <c r="I7633">
        <v>0.44219999999999998</v>
      </c>
      <c r="J7633">
        <v>0.73399999999999999</v>
      </c>
      <c r="K7633">
        <v>0.57450000000000001</v>
      </c>
      <c r="L7633">
        <v>0.44219999999999998</v>
      </c>
    </row>
    <row r="7634" spans="1:12" x14ac:dyDescent="0.45">
      <c r="A7634" t="s">
        <v>2030</v>
      </c>
      <c r="B7634">
        <v>2026</v>
      </c>
      <c r="C7634" t="s">
        <v>2008</v>
      </c>
      <c r="D7634">
        <v>1.6661999999999999</v>
      </c>
      <c r="E7634">
        <v>1.3438000000000001</v>
      </c>
      <c r="F7634">
        <v>1.3158000000000001</v>
      </c>
      <c r="G7634">
        <v>1.2766999999999999</v>
      </c>
      <c r="H7634">
        <v>1.1229</v>
      </c>
      <c r="I7634">
        <v>1.0381</v>
      </c>
      <c r="J7634">
        <v>1.2499</v>
      </c>
      <c r="K7634">
        <v>0.88970000000000005</v>
      </c>
      <c r="L7634">
        <v>0.70569999999999999</v>
      </c>
    </row>
    <row r="7635" spans="1:12" x14ac:dyDescent="0.45">
      <c r="A7635" t="s">
        <v>2030</v>
      </c>
      <c r="B7635">
        <v>2026</v>
      </c>
      <c r="C7635" t="s">
        <v>2007</v>
      </c>
      <c r="D7635">
        <v>0.14419999999999999</v>
      </c>
      <c r="E7635">
        <v>0.14419999999999999</v>
      </c>
      <c r="F7635">
        <v>6.0999999999999999E-2</v>
      </c>
      <c r="G7635">
        <v>0.13150000000000001</v>
      </c>
      <c r="H7635">
        <v>6.0999999999999999E-2</v>
      </c>
      <c r="I7635">
        <v>6.0999999999999999E-2</v>
      </c>
      <c r="J7635">
        <v>0.14419999999999999</v>
      </c>
      <c r="K7635">
        <v>6.0999999999999999E-2</v>
      </c>
      <c r="L7635">
        <v>6.0999999999999999E-2</v>
      </c>
    </row>
    <row r="7636" spans="1:12" x14ac:dyDescent="0.45">
      <c r="A7636" t="s">
        <v>2030</v>
      </c>
      <c r="B7636">
        <v>2026</v>
      </c>
      <c r="C7636" t="s">
        <v>2005</v>
      </c>
      <c r="D7636">
        <v>4.9313000000000002</v>
      </c>
      <c r="E7636">
        <v>4.6089000000000002</v>
      </c>
      <c r="F7636">
        <v>4.1711</v>
      </c>
      <c r="G7636">
        <v>3.8210000000000002</v>
      </c>
      <c r="H7636">
        <v>3.9782000000000002</v>
      </c>
      <c r="I7636">
        <v>3.2957999999999998</v>
      </c>
      <c r="J7636">
        <v>4.2765000000000004</v>
      </c>
      <c r="K7636">
        <v>3.5158</v>
      </c>
      <c r="L7636">
        <v>2.7816000000000001</v>
      </c>
    </row>
    <row r="7637" spans="1:12" x14ac:dyDescent="0.45">
      <c r="A7637" t="s">
        <v>2030</v>
      </c>
      <c r="B7637">
        <v>2026</v>
      </c>
      <c r="C7637" t="s">
        <v>2010</v>
      </c>
      <c r="D7637">
        <v>0.2535</v>
      </c>
      <c r="E7637">
        <v>0.2535</v>
      </c>
      <c r="F7637">
        <v>9.5699999999999993E-2</v>
      </c>
      <c r="G7637">
        <v>0.15210000000000001</v>
      </c>
      <c r="H7637">
        <v>9.5699999999999993E-2</v>
      </c>
      <c r="I7637">
        <v>6.8699999999999997E-2</v>
      </c>
      <c r="J7637">
        <v>0.2535</v>
      </c>
      <c r="K7637">
        <v>9.5699999999999993E-2</v>
      </c>
      <c r="L7637">
        <v>6.8699999999999997E-2</v>
      </c>
    </row>
    <row r="7638" spans="1:12" x14ac:dyDescent="0.45">
      <c r="A7638" t="s">
        <v>2030</v>
      </c>
      <c r="B7638">
        <v>2026</v>
      </c>
      <c r="C7638" t="s">
        <v>2011</v>
      </c>
      <c r="D7638">
        <v>4.8300000000000003E-2</v>
      </c>
      <c r="E7638">
        <v>4.8300000000000003E-2</v>
      </c>
      <c r="F7638">
        <v>4.8300000000000003E-2</v>
      </c>
      <c r="G7638">
        <v>2.9000000000000001E-2</v>
      </c>
      <c r="H7638">
        <v>4.8300000000000003E-2</v>
      </c>
      <c r="I7638">
        <v>2.9000000000000001E-2</v>
      </c>
      <c r="J7638">
        <v>4.8300000000000003E-2</v>
      </c>
      <c r="K7638">
        <v>4.8300000000000003E-2</v>
      </c>
      <c r="L7638">
        <v>2.9000000000000001E-2</v>
      </c>
    </row>
    <row r="7639" spans="1:12" x14ac:dyDescent="0.45">
      <c r="A7639" t="s">
        <v>2031</v>
      </c>
      <c r="B7639">
        <v>2026</v>
      </c>
      <c r="C7639" t="s">
        <v>2005</v>
      </c>
      <c r="D7639">
        <v>4.7062999999999997</v>
      </c>
      <c r="E7639">
        <v>4.3773</v>
      </c>
      <c r="F7639">
        <v>3.9397000000000002</v>
      </c>
      <c r="G7639">
        <v>3.6604999999999999</v>
      </c>
      <c r="H7639">
        <v>3.7429999999999999</v>
      </c>
      <c r="I7639">
        <v>3.1318999999999999</v>
      </c>
      <c r="J7639">
        <v>4.0803000000000003</v>
      </c>
      <c r="K7639">
        <v>3.3132999999999999</v>
      </c>
      <c r="L7639">
        <v>2.6396999999999999</v>
      </c>
    </row>
    <row r="7640" spans="1:12" x14ac:dyDescent="0.45">
      <c r="A7640" t="s">
        <v>2031</v>
      </c>
      <c r="B7640">
        <v>2026</v>
      </c>
      <c r="C7640" t="s">
        <v>2007</v>
      </c>
      <c r="D7640">
        <v>0.14710000000000001</v>
      </c>
      <c r="E7640">
        <v>0.14710000000000001</v>
      </c>
      <c r="F7640">
        <v>6.2300000000000001E-2</v>
      </c>
      <c r="G7640">
        <v>0.13420000000000001</v>
      </c>
      <c r="H7640">
        <v>6.2300000000000001E-2</v>
      </c>
      <c r="I7640">
        <v>6.2300000000000001E-2</v>
      </c>
      <c r="J7640">
        <v>0.14710000000000001</v>
      </c>
      <c r="K7640">
        <v>6.2300000000000001E-2</v>
      </c>
      <c r="L7640">
        <v>6.2300000000000001E-2</v>
      </c>
    </row>
    <row r="7641" spans="1:12" x14ac:dyDescent="0.45">
      <c r="A7641" t="s">
        <v>2031</v>
      </c>
      <c r="B7641">
        <v>2026</v>
      </c>
      <c r="C7641" t="s">
        <v>2008</v>
      </c>
      <c r="D7641">
        <v>1.7003999999999999</v>
      </c>
      <c r="E7641">
        <v>1.3713</v>
      </c>
      <c r="F7641">
        <v>1.3427</v>
      </c>
      <c r="G7641">
        <v>1.3028999999999999</v>
      </c>
      <c r="H7641">
        <v>1.1459999999999999</v>
      </c>
      <c r="I7641">
        <v>1.0593999999999999</v>
      </c>
      <c r="J7641">
        <v>1.2755000000000001</v>
      </c>
      <c r="K7641">
        <v>0.90790000000000004</v>
      </c>
      <c r="L7641">
        <v>0.72009999999999996</v>
      </c>
    </row>
    <row r="7642" spans="1:12" x14ac:dyDescent="0.45">
      <c r="A7642" t="s">
        <v>2031</v>
      </c>
      <c r="B7642">
        <v>2026</v>
      </c>
      <c r="C7642" t="s">
        <v>2011</v>
      </c>
      <c r="D7642">
        <v>4.9299999999999997E-2</v>
      </c>
      <c r="E7642">
        <v>4.9299999999999997E-2</v>
      </c>
      <c r="F7642">
        <v>4.9299999999999997E-2</v>
      </c>
      <c r="G7642">
        <v>2.9600000000000001E-2</v>
      </c>
      <c r="H7642">
        <v>4.9299999999999997E-2</v>
      </c>
      <c r="I7642">
        <v>2.9600000000000001E-2</v>
      </c>
      <c r="J7642">
        <v>4.9299999999999997E-2</v>
      </c>
      <c r="K7642">
        <v>4.9299999999999997E-2</v>
      </c>
      <c r="L7642">
        <v>2.9600000000000001E-2</v>
      </c>
    </row>
    <row r="7643" spans="1:12" x14ac:dyDescent="0.45">
      <c r="A7643" t="s">
        <v>2031</v>
      </c>
      <c r="B7643">
        <v>2026</v>
      </c>
      <c r="C7643" t="s">
        <v>2006</v>
      </c>
      <c r="D7643">
        <v>0.72340000000000004</v>
      </c>
      <c r="E7643">
        <v>0.72340000000000004</v>
      </c>
      <c r="F7643">
        <v>0.56989999999999996</v>
      </c>
      <c r="G7643">
        <v>0.56030000000000002</v>
      </c>
      <c r="H7643">
        <v>0.56989999999999996</v>
      </c>
      <c r="I7643">
        <v>0.43830000000000002</v>
      </c>
      <c r="J7643">
        <v>0.72340000000000004</v>
      </c>
      <c r="K7643">
        <v>0.56989999999999996</v>
      </c>
      <c r="L7643">
        <v>0.43830000000000002</v>
      </c>
    </row>
    <row r="7644" spans="1:12" x14ac:dyDescent="0.45">
      <c r="A7644" t="s">
        <v>2031</v>
      </c>
      <c r="B7644">
        <v>2026</v>
      </c>
      <c r="C7644" t="s">
        <v>2010</v>
      </c>
      <c r="D7644">
        <v>0.25869999999999999</v>
      </c>
      <c r="E7644">
        <v>0.25869999999999999</v>
      </c>
      <c r="F7644">
        <v>9.7699999999999995E-2</v>
      </c>
      <c r="G7644">
        <v>0.1552</v>
      </c>
      <c r="H7644">
        <v>9.7699999999999995E-2</v>
      </c>
      <c r="I7644">
        <v>7.0099999999999996E-2</v>
      </c>
      <c r="J7644">
        <v>0.25869999999999999</v>
      </c>
      <c r="K7644">
        <v>9.7699999999999995E-2</v>
      </c>
      <c r="L7644">
        <v>7.0099999999999996E-2</v>
      </c>
    </row>
    <row r="7645" spans="1:12" x14ac:dyDescent="0.45">
      <c r="A7645" t="s">
        <v>2031</v>
      </c>
      <c r="B7645">
        <v>2026</v>
      </c>
      <c r="C7645" t="s">
        <v>2009</v>
      </c>
      <c r="D7645">
        <v>1.8274999999999999</v>
      </c>
      <c r="E7645">
        <v>1.8274999999999999</v>
      </c>
      <c r="F7645">
        <v>1.8179000000000001</v>
      </c>
      <c r="G7645">
        <v>1.4783999999999999</v>
      </c>
      <c r="H7645">
        <v>1.8179000000000001</v>
      </c>
      <c r="I7645">
        <v>1.4722999999999999</v>
      </c>
      <c r="J7645">
        <v>1.6263000000000001</v>
      </c>
      <c r="K7645">
        <v>1.6263000000000001</v>
      </c>
      <c r="L7645">
        <v>1.3193999999999999</v>
      </c>
    </row>
    <row r="7646" spans="1:12" x14ac:dyDescent="0.45">
      <c r="A7646" t="s">
        <v>2032</v>
      </c>
      <c r="B7646">
        <v>2026</v>
      </c>
      <c r="C7646" t="s">
        <v>2005</v>
      </c>
      <c r="D7646">
        <v>8.0035000000000007</v>
      </c>
      <c r="E7646">
        <v>7.4966999999999997</v>
      </c>
      <c r="F7646">
        <v>6.7809999999999997</v>
      </c>
      <c r="G7646">
        <v>6.2004999999999999</v>
      </c>
      <c r="H7646">
        <v>6.4779</v>
      </c>
      <c r="I7646">
        <v>5.3531000000000004</v>
      </c>
      <c r="J7646">
        <v>6.9512</v>
      </c>
      <c r="K7646">
        <v>5.7279999999999998</v>
      </c>
      <c r="L7646">
        <v>4.5267999999999997</v>
      </c>
    </row>
    <row r="7647" spans="1:12" x14ac:dyDescent="0.45">
      <c r="A7647" t="s">
        <v>2032</v>
      </c>
      <c r="B7647">
        <v>2026</v>
      </c>
      <c r="C7647" t="s">
        <v>2008</v>
      </c>
      <c r="D7647">
        <v>2.6191</v>
      </c>
      <c r="E7647">
        <v>2.1122999999999998</v>
      </c>
      <c r="F7647">
        <v>2.0682</v>
      </c>
      <c r="G7647">
        <v>2.0068000000000001</v>
      </c>
      <c r="H7647">
        <v>1.7650999999999999</v>
      </c>
      <c r="I7647">
        <v>1.6316999999999999</v>
      </c>
      <c r="J7647">
        <v>1.9646999999999999</v>
      </c>
      <c r="K7647">
        <v>1.3985000000000001</v>
      </c>
      <c r="L7647">
        <v>1.1092</v>
      </c>
    </row>
    <row r="7648" spans="1:12" x14ac:dyDescent="0.45">
      <c r="A7648" t="s">
        <v>2032</v>
      </c>
      <c r="B7648">
        <v>2026</v>
      </c>
      <c r="C7648" t="s">
        <v>2009</v>
      </c>
      <c r="D7648">
        <v>3.4538000000000002</v>
      </c>
      <c r="E7648">
        <v>3.4538000000000002</v>
      </c>
      <c r="F7648">
        <v>3.4392</v>
      </c>
      <c r="G7648">
        <v>2.7477</v>
      </c>
      <c r="H7648">
        <v>3.4392</v>
      </c>
      <c r="I7648">
        <v>2.7383999999999999</v>
      </c>
      <c r="J7648">
        <v>3.0558999999999998</v>
      </c>
      <c r="K7648">
        <v>3.0558999999999998</v>
      </c>
      <c r="L7648">
        <v>2.4346000000000001</v>
      </c>
    </row>
    <row r="7649" spans="1:12" x14ac:dyDescent="0.45">
      <c r="A7649" t="s">
        <v>2032</v>
      </c>
      <c r="B7649">
        <v>2026</v>
      </c>
      <c r="C7649" t="s">
        <v>2006</v>
      </c>
      <c r="D7649">
        <v>1.2296</v>
      </c>
      <c r="E7649">
        <v>1.2296</v>
      </c>
      <c r="F7649">
        <v>0.95140000000000002</v>
      </c>
      <c r="G7649">
        <v>0.95479999999999998</v>
      </c>
      <c r="H7649">
        <v>0.95140000000000002</v>
      </c>
      <c r="I7649">
        <v>0.73360000000000003</v>
      </c>
      <c r="J7649">
        <v>1.2296</v>
      </c>
      <c r="K7649">
        <v>0.95140000000000002</v>
      </c>
      <c r="L7649">
        <v>0.73360000000000003</v>
      </c>
    </row>
    <row r="7650" spans="1:12" x14ac:dyDescent="0.45">
      <c r="A7650" t="s">
        <v>2032</v>
      </c>
      <c r="B7650">
        <v>2026</v>
      </c>
      <c r="C7650" t="s">
        <v>2011</v>
      </c>
      <c r="D7650">
        <v>7.5899999999999995E-2</v>
      </c>
      <c r="E7650">
        <v>7.5899999999999995E-2</v>
      </c>
      <c r="F7650">
        <v>7.5899999999999995E-2</v>
      </c>
      <c r="G7650">
        <v>4.5499999999999999E-2</v>
      </c>
      <c r="H7650">
        <v>7.5899999999999995E-2</v>
      </c>
      <c r="I7650">
        <v>4.5499999999999999E-2</v>
      </c>
      <c r="J7650">
        <v>7.5899999999999995E-2</v>
      </c>
      <c r="K7650">
        <v>7.5899999999999995E-2</v>
      </c>
      <c r="L7650">
        <v>4.5499999999999999E-2</v>
      </c>
    </row>
    <row r="7651" spans="1:12" x14ac:dyDescent="0.45">
      <c r="A7651" t="s">
        <v>2032</v>
      </c>
      <c r="B7651">
        <v>2026</v>
      </c>
      <c r="C7651" t="s">
        <v>2010</v>
      </c>
      <c r="D7651">
        <v>0.39850000000000002</v>
      </c>
      <c r="E7651">
        <v>0.39850000000000002</v>
      </c>
      <c r="F7651">
        <v>0.15049999999999999</v>
      </c>
      <c r="G7651">
        <v>0.23910000000000001</v>
      </c>
      <c r="H7651">
        <v>0.15049999999999999</v>
      </c>
      <c r="I7651">
        <v>0.1079</v>
      </c>
      <c r="J7651">
        <v>0.39850000000000002</v>
      </c>
      <c r="K7651">
        <v>0.15049999999999999</v>
      </c>
      <c r="L7651">
        <v>0.1079</v>
      </c>
    </row>
    <row r="7652" spans="1:12" x14ac:dyDescent="0.45">
      <c r="A7652" t="s">
        <v>2032</v>
      </c>
      <c r="B7652">
        <v>2026</v>
      </c>
      <c r="C7652" t="s">
        <v>2007</v>
      </c>
      <c r="D7652">
        <v>0.2266</v>
      </c>
      <c r="E7652">
        <v>0.2266</v>
      </c>
      <c r="F7652">
        <v>9.5899999999999999E-2</v>
      </c>
      <c r="G7652">
        <v>0.20669999999999999</v>
      </c>
      <c r="H7652">
        <v>9.5899999999999999E-2</v>
      </c>
      <c r="I7652">
        <v>9.5899999999999999E-2</v>
      </c>
      <c r="J7652">
        <v>0.2266</v>
      </c>
      <c r="K7652">
        <v>9.5899999999999999E-2</v>
      </c>
      <c r="L7652">
        <v>9.5899999999999999E-2</v>
      </c>
    </row>
    <row r="7653" spans="1:12" x14ac:dyDescent="0.45">
      <c r="A7653" t="s">
        <v>2033</v>
      </c>
      <c r="B7653">
        <v>2026</v>
      </c>
      <c r="C7653" t="s">
        <v>2010</v>
      </c>
      <c r="D7653">
        <v>0.2288</v>
      </c>
      <c r="E7653">
        <v>0.2288</v>
      </c>
      <c r="F7653">
        <v>8.6400000000000005E-2</v>
      </c>
      <c r="G7653">
        <v>0.13730000000000001</v>
      </c>
      <c r="H7653">
        <v>8.6400000000000005E-2</v>
      </c>
      <c r="I7653">
        <v>6.2E-2</v>
      </c>
      <c r="J7653">
        <v>0.2288</v>
      </c>
      <c r="K7653">
        <v>8.6400000000000005E-2</v>
      </c>
      <c r="L7653">
        <v>6.2E-2</v>
      </c>
    </row>
    <row r="7654" spans="1:12" x14ac:dyDescent="0.45">
      <c r="A7654" t="s">
        <v>2033</v>
      </c>
      <c r="B7654">
        <v>2026</v>
      </c>
      <c r="C7654" t="s">
        <v>2005</v>
      </c>
      <c r="D7654">
        <v>4.5726000000000004</v>
      </c>
      <c r="E7654">
        <v>4.2816999999999998</v>
      </c>
      <c r="F7654">
        <v>3.8696000000000002</v>
      </c>
      <c r="G7654">
        <v>3.5419</v>
      </c>
      <c r="H7654">
        <v>3.6956000000000002</v>
      </c>
      <c r="I7654">
        <v>3.0545</v>
      </c>
      <c r="J7654">
        <v>3.9712000000000001</v>
      </c>
      <c r="K7654">
        <v>3.2677999999999998</v>
      </c>
      <c r="L7654">
        <v>2.5823</v>
      </c>
    </row>
    <row r="7655" spans="1:12" x14ac:dyDescent="0.45">
      <c r="A7655" t="s">
        <v>2033</v>
      </c>
      <c r="B7655">
        <v>2026</v>
      </c>
      <c r="C7655" t="s">
        <v>2006</v>
      </c>
      <c r="D7655">
        <v>0.70920000000000005</v>
      </c>
      <c r="E7655">
        <v>0.70920000000000005</v>
      </c>
      <c r="F7655">
        <v>0.54830000000000001</v>
      </c>
      <c r="G7655">
        <v>0.55079999999999996</v>
      </c>
      <c r="H7655">
        <v>0.54830000000000001</v>
      </c>
      <c r="I7655">
        <v>0.42280000000000001</v>
      </c>
      <c r="J7655">
        <v>0.70920000000000005</v>
      </c>
      <c r="K7655">
        <v>0.54830000000000001</v>
      </c>
      <c r="L7655">
        <v>0.42280000000000001</v>
      </c>
    </row>
    <row r="7656" spans="1:12" x14ac:dyDescent="0.45">
      <c r="A7656" t="s">
        <v>2033</v>
      </c>
      <c r="B7656">
        <v>2026</v>
      </c>
      <c r="C7656" t="s">
        <v>2009</v>
      </c>
      <c r="D7656">
        <v>1.9576</v>
      </c>
      <c r="E7656">
        <v>1.9576</v>
      </c>
      <c r="F7656">
        <v>1.9491000000000001</v>
      </c>
      <c r="G7656">
        <v>1.5571999999999999</v>
      </c>
      <c r="H7656">
        <v>1.9491000000000001</v>
      </c>
      <c r="I7656">
        <v>1.5518000000000001</v>
      </c>
      <c r="J7656">
        <v>1.7318</v>
      </c>
      <c r="K7656">
        <v>1.7318</v>
      </c>
      <c r="L7656">
        <v>1.3795999999999999</v>
      </c>
    </row>
    <row r="7657" spans="1:12" x14ac:dyDescent="0.45">
      <c r="A7657" t="s">
        <v>2033</v>
      </c>
      <c r="B7657">
        <v>2026</v>
      </c>
      <c r="C7657" t="s">
        <v>2011</v>
      </c>
      <c r="D7657">
        <v>4.36E-2</v>
      </c>
      <c r="E7657">
        <v>4.36E-2</v>
      </c>
      <c r="F7657">
        <v>4.36E-2</v>
      </c>
      <c r="G7657">
        <v>2.6100000000000002E-2</v>
      </c>
      <c r="H7657">
        <v>4.36E-2</v>
      </c>
      <c r="I7657">
        <v>2.6100000000000002E-2</v>
      </c>
      <c r="J7657">
        <v>4.36E-2</v>
      </c>
      <c r="K7657">
        <v>4.36E-2</v>
      </c>
      <c r="L7657">
        <v>2.6100000000000002E-2</v>
      </c>
    </row>
    <row r="7658" spans="1:12" x14ac:dyDescent="0.45">
      <c r="A7658" t="s">
        <v>2033</v>
      </c>
      <c r="B7658">
        <v>2026</v>
      </c>
      <c r="C7658" t="s">
        <v>2007</v>
      </c>
      <c r="D7658">
        <v>0.13009999999999999</v>
      </c>
      <c r="E7658">
        <v>0.13009999999999999</v>
      </c>
      <c r="F7658">
        <v>5.5E-2</v>
      </c>
      <c r="G7658">
        <v>0.1186</v>
      </c>
      <c r="H7658">
        <v>5.5E-2</v>
      </c>
      <c r="I7658">
        <v>5.5E-2</v>
      </c>
      <c r="J7658">
        <v>0.13009999999999999</v>
      </c>
      <c r="K7658">
        <v>5.5E-2</v>
      </c>
      <c r="L7658">
        <v>5.5E-2</v>
      </c>
    </row>
    <row r="7659" spans="1:12" x14ac:dyDescent="0.45">
      <c r="A7659" t="s">
        <v>2033</v>
      </c>
      <c r="B7659">
        <v>2026</v>
      </c>
      <c r="C7659" t="s">
        <v>2008</v>
      </c>
      <c r="D7659">
        <v>1.5034000000000001</v>
      </c>
      <c r="E7659">
        <v>1.2124999999999999</v>
      </c>
      <c r="F7659">
        <v>1.1872</v>
      </c>
      <c r="G7659">
        <v>1.1519999999999999</v>
      </c>
      <c r="H7659">
        <v>1.0132000000000001</v>
      </c>
      <c r="I7659">
        <v>0.93669999999999998</v>
      </c>
      <c r="J7659">
        <v>1.1277999999999999</v>
      </c>
      <c r="K7659">
        <v>0.80279999999999996</v>
      </c>
      <c r="L7659">
        <v>0.63670000000000004</v>
      </c>
    </row>
    <row r="7660" spans="1:12" x14ac:dyDescent="0.45">
      <c r="A7660" t="s">
        <v>2034</v>
      </c>
      <c r="B7660">
        <v>2026</v>
      </c>
      <c r="C7660" t="s">
        <v>2010</v>
      </c>
      <c r="D7660">
        <v>0.1144</v>
      </c>
      <c r="E7660">
        <v>0.1144</v>
      </c>
      <c r="F7660">
        <v>4.3200000000000002E-2</v>
      </c>
      <c r="G7660">
        <v>6.8599999999999994E-2</v>
      </c>
      <c r="H7660">
        <v>4.3200000000000002E-2</v>
      </c>
      <c r="I7660">
        <v>3.1E-2</v>
      </c>
      <c r="J7660">
        <v>0.1144</v>
      </c>
      <c r="K7660">
        <v>4.3200000000000002E-2</v>
      </c>
      <c r="L7660">
        <v>3.1E-2</v>
      </c>
    </row>
    <row r="7661" spans="1:12" x14ac:dyDescent="0.45">
      <c r="A7661" t="s">
        <v>2034</v>
      </c>
      <c r="B7661">
        <v>2026</v>
      </c>
      <c r="C7661" t="s">
        <v>2005</v>
      </c>
      <c r="D7661">
        <v>2.4013</v>
      </c>
      <c r="E7661">
        <v>2.2557999999999998</v>
      </c>
      <c r="F7661">
        <v>2.0202</v>
      </c>
      <c r="G7661">
        <v>1.8648</v>
      </c>
      <c r="H7661">
        <v>1.9332</v>
      </c>
      <c r="I7661">
        <v>1.5975999999999999</v>
      </c>
      <c r="J7661">
        <v>2.0983999999999998</v>
      </c>
      <c r="K7661">
        <v>1.7172000000000001</v>
      </c>
      <c r="L7661">
        <v>1.3596999999999999</v>
      </c>
    </row>
    <row r="7662" spans="1:12" x14ac:dyDescent="0.45">
      <c r="A7662" t="s">
        <v>2034</v>
      </c>
      <c r="B7662">
        <v>2026</v>
      </c>
      <c r="C7662" t="s">
        <v>2006</v>
      </c>
      <c r="D7662">
        <v>0.43630000000000002</v>
      </c>
      <c r="E7662">
        <v>0.43630000000000002</v>
      </c>
      <c r="F7662">
        <v>0.32629999999999998</v>
      </c>
      <c r="G7662">
        <v>0.34029999999999999</v>
      </c>
      <c r="H7662">
        <v>0.32629999999999998</v>
      </c>
      <c r="I7662">
        <v>0.25290000000000001</v>
      </c>
      <c r="J7662">
        <v>0.43630000000000002</v>
      </c>
      <c r="K7662">
        <v>0.32629999999999998</v>
      </c>
      <c r="L7662">
        <v>0.25290000000000001</v>
      </c>
    </row>
    <row r="7663" spans="1:12" x14ac:dyDescent="0.45">
      <c r="A7663" t="s">
        <v>2034</v>
      </c>
      <c r="B7663">
        <v>2026</v>
      </c>
      <c r="C7663" t="s">
        <v>2007</v>
      </c>
      <c r="D7663">
        <v>6.5000000000000002E-2</v>
      </c>
      <c r="E7663">
        <v>6.5000000000000002E-2</v>
      </c>
      <c r="F7663">
        <v>2.75E-2</v>
      </c>
      <c r="G7663">
        <v>5.9299999999999999E-2</v>
      </c>
      <c r="H7663">
        <v>2.75E-2</v>
      </c>
      <c r="I7663">
        <v>2.75E-2</v>
      </c>
      <c r="J7663">
        <v>6.5000000000000002E-2</v>
      </c>
      <c r="K7663">
        <v>2.75E-2</v>
      </c>
      <c r="L7663">
        <v>2.75E-2</v>
      </c>
    </row>
    <row r="7664" spans="1:12" x14ac:dyDescent="0.45">
      <c r="A7664" t="s">
        <v>2034</v>
      </c>
      <c r="B7664">
        <v>2026</v>
      </c>
      <c r="C7664" t="s">
        <v>2011</v>
      </c>
      <c r="D7664">
        <v>2.18E-2</v>
      </c>
      <c r="E7664">
        <v>2.18E-2</v>
      </c>
      <c r="F7664">
        <v>2.18E-2</v>
      </c>
      <c r="G7664">
        <v>1.3100000000000001E-2</v>
      </c>
      <c r="H7664">
        <v>2.18E-2</v>
      </c>
      <c r="I7664">
        <v>1.3100000000000001E-2</v>
      </c>
      <c r="J7664">
        <v>2.18E-2</v>
      </c>
      <c r="K7664">
        <v>2.18E-2</v>
      </c>
      <c r="L7664">
        <v>1.3100000000000001E-2</v>
      </c>
    </row>
    <row r="7665" spans="1:12" x14ac:dyDescent="0.45">
      <c r="A7665" t="s">
        <v>2034</v>
      </c>
      <c r="B7665">
        <v>2026</v>
      </c>
      <c r="C7665" t="s">
        <v>2009</v>
      </c>
      <c r="D7665">
        <v>1.0121</v>
      </c>
      <c r="E7665">
        <v>1.0121</v>
      </c>
      <c r="F7665">
        <v>1.0079</v>
      </c>
      <c r="G7665">
        <v>0.8075</v>
      </c>
      <c r="H7665">
        <v>1.0079</v>
      </c>
      <c r="I7665">
        <v>0.80489999999999995</v>
      </c>
      <c r="J7665">
        <v>0.89710000000000001</v>
      </c>
      <c r="K7665">
        <v>0.89710000000000001</v>
      </c>
      <c r="L7665">
        <v>0.71689999999999998</v>
      </c>
    </row>
    <row r="7666" spans="1:12" x14ac:dyDescent="0.45">
      <c r="A7666" t="s">
        <v>2034</v>
      </c>
      <c r="B7666">
        <v>2026</v>
      </c>
      <c r="C7666" t="s">
        <v>2008</v>
      </c>
      <c r="D7666">
        <v>0.75170000000000003</v>
      </c>
      <c r="E7666">
        <v>0.60619999999999996</v>
      </c>
      <c r="F7666">
        <v>0.59360000000000002</v>
      </c>
      <c r="G7666">
        <v>0.57599999999999996</v>
      </c>
      <c r="H7666">
        <v>0.50660000000000005</v>
      </c>
      <c r="I7666">
        <v>0.46829999999999999</v>
      </c>
      <c r="J7666">
        <v>0.56389999999999996</v>
      </c>
      <c r="K7666">
        <v>0.40139999999999998</v>
      </c>
      <c r="L7666">
        <v>0.31840000000000002</v>
      </c>
    </row>
    <row r="7667" spans="1:12" x14ac:dyDescent="0.45">
      <c r="A7667" t="s">
        <v>2035</v>
      </c>
      <c r="B7667">
        <v>2026</v>
      </c>
      <c r="C7667" t="s">
        <v>2006</v>
      </c>
      <c r="D7667">
        <v>0.75470000000000004</v>
      </c>
      <c r="E7667">
        <v>0.75470000000000004</v>
      </c>
      <c r="F7667">
        <v>0.58030000000000004</v>
      </c>
      <c r="G7667">
        <v>0.58650000000000002</v>
      </c>
      <c r="H7667">
        <v>0.58030000000000004</v>
      </c>
      <c r="I7667">
        <v>0.44790000000000002</v>
      </c>
      <c r="J7667">
        <v>0.75470000000000004</v>
      </c>
      <c r="K7667">
        <v>0.58030000000000004</v>
      </c>
      <c r="L7667">
        <v>0.44790000000000002</v>
      </c>
    </row>
    <row r="7668" spans="1:12" x14ac:dyDescent="0.45">
      <c r="A7668" t="s">
        <v>2035</v>
      </c>
      <c r="B7668">
        <v>2026</v>
      </c>
      <c r="C7668" t="s">
        <v>2008</v>
      </c>
      <c r="D7668">
        <v>1.5498000000000001</v>
      </c>
      <c r="E7668">
        <v>1.2499</v>
      </c>
      <c r="F7668">
        <v>1.2238</v>
      </c>
      <c r="G7668">
        <v>1.1875</v>
      </c>
      <c r="H7668">
        <v>1.0445</v>
      </c>
      <c r="I7668">
        <v>0.96550000000000002</v>
      </c>
      <c r="J7668">
        <v>1.1625000000000001</v>
      </c>
      <c r="K7668">
        <v>0.82750000000000001</v>
      </c>
      <c r="L7668">
        <v>0.65639999999999998</v>
      </c>
    </row>
    <row r="7669" spans="1:12" x14ac:dyDescent="0.45">
      <c r="A7669" t="s">
        <v>2035</v>
      </c>
      <c r="B7669">
        <v>2026</v>
      </c>
      <c r="C7669" t="s">
        <v>2011</v>
      </c>
      <c r="D7669">
        <v>4.4900000000000002E-2</v>
      </c>
      <c r="E7669">
        <v>4.4900000000000002E-2</v>
      </c>
      <c r="F7669">
        <v>4.4900000000000002E-2</v>
      </c>
      <c r="G7669">
        <v>2.69E-2</v>
      </c>
      <c r="H7669">
        <v>4.4900000000000002E-2</v>
      </c>
      <c r="I7669">
        <v>2.69E-2</v>
      </c>
      <c r="J7669">
        <v>4.4900000000000002E-2</v>
      </c>
      <c r="K7669">
        <v>4.4900000000000002E-2</v>
      </c>
      <c r="L7669">
        <v>2.69E-2</v>
      </c>
    </row>
    <row r="7670" spans="1:12" x14ac:dyDescent="0.45">
      <c r="A7670" t="s">
        <v>2035</v>
      </c>
      <c r="B7670">
        <v>2026</v>
      </c>
      <c r="C7670" t="s">
        <v>2010</v>
      </c>
      <c r="D7670">
        <v>0.23580000000000001</v>
      </c>
      <c r="E7670">
        <v>0.23580000000000001</v>
      </c>
      <c r="F7670">
        <v>8.8999999999999996E-2</v>
      </c>
      <c r="G7670">
        <v>0.14149999999999999</v>
      </c>
      <c r="H7670">
        <v>8.8999999999999996E-2</v>
      </c>
      <c r="I7670">
        <v>6.3899999999999998E-2</v>
      </c>
      <c r="J7670">
        <v>0.23580000000000001</v>
      </c>
      <c r="K7670">
        <v>8.8999999999999996E-2</v>
      </c>
      <c r="L7670">
        <v>6.3899999999999998E-2</v>
      </c>
    </row>
    <row r="7671" spans="1:12" x14ac:dyDescent="0.45">
      <c r="A7671" t="s">
        <v>2035</v>
      </c>
      <c r="B7671">
        <v>2026</v>
      </c>
      <c r="C7671" t="s">
        <v>2005</v>
      </c>
      <c r="D7671">
        <v>4.8319000000000001</v>
      </c>
      <c r="E7671">
        <v>4.532</v>
      </c>
      <c r="F7671">
        <v>4.0987</v>
      </c>
      <c r="G7671">
        <v>3.7456999999999998</v>
      </c>
      <c r="H7671">
        <v>3.9192999999999998</v>
      </c>
      <c r="I7671">
        <v>3.2364000000000002</v>
      </c>
      <c r="J7671">
        <v>4.2018000000000004</v>
      </c>
      <c r="K7671">
        <v>3.4683000000000002</v>
      </c>
      <c r="L7671">
        <v>2.7416999999999998</v>
      </c>
    </row>
    <row r="7672" spans="1:12" x14ac:dyDescent="0.45">
      <c r="A7672" t="s">
        <v>2035</v>
      </c>
      <c r="B7672">
        <v>2026</v>
      </c>
      <c r="C7672" t="s">
        <v>2007</v>
      </c>
      <c r="D7672">
        <v>0.1341</v>
      </c>
      <c r="E7672">
        <v>0.1341</v>
      </c>
      <c r="F7672">
        <v>5.67E-2</v>
      </c>
      <c r="G7672">
        <v>0.12230000000000001</v>
      </c>
      <c r="H7672">
        <v>5.67E-2</v>
      </c>
      <c r="I7672">
        <v>5.67E-2</v>
      </c>
      <c r="J7672">
        <v>0.1341</v>
      </c>
      <c r="K7672">
        <v>5.67E-2</v>
      </c>
      <c r="L7672">
        <v>5.67E-2</v>
      </c>
    </row>
    <row r="7673" spans="1:12" x14ac:dyDescent="0.45">
      <c r="A7673" t="s">
        <v>2035</v>
      </c>
      <c r="B7673">
        <v>2026</v>
      </c>
      <c r="C7673" t="s">
        <v>2009</v>
      </c>
      <c r="D7673">
        <v>2.1126</v>
      </c>
      <c r="E7673">
        <v>2.1126</v>
      </c>
      <c r="F7673">
        <v>2.1038999999999999</v>
      </c>
      <c r="G7673">
        <v>1.681</v>
      </c>
      <c r="H7673">
        <v>2.1038999999999999</v>
      </c>
      <c r="I7673">
        <v>1.6755</v>
      </c>
      <c r="J7673">
        <v>1.8697999999999999</v>
      </c>
      <c r="K7673">
        <v>1.8697999999999999</v>
      </c>
      <c r="L7673">
        <v>1.4899</v>
      </c>
    </row>
    <row r="7674" spans="1:12" x14ac:dyDescent="0.45">
      <c r="A7674" t="s">
        <v>2036</v>
      </c>
      <c r="B7674">
        <v>2026</v>
      </c>
      <c r="C7674" t="s">
        <v>2008</v>
      </c>
      <c r="D7674">
        <v>0.25419999999999998</v>
      </c>
      <c r="E7674">
        <v>0.20499999999999999</v>
      </c>
      <c r="F7674">
        <v>0.20069999999999999</v>
      </c>
      <c r="G7674">
        <v>0.19470000000000001</v>
      </c>
      <c r="H7674">
        <v>0.17130000000000001</v>
      </c>
      <c r="I7674">
        <v>0.1583</v>
      </c>
      <c r="J7674">
        <v>0.19070000000000001</v>
      </c>
      <c r="K7674">
        <v>0.13569999999999999</v>
      </c>
      <c r="L7674">
        <v>0.1076</v>
      </c>
    </row>
    <row r="7675" spans="1:12" x14ac:dyDescent="0.45">
      <c r="A7675" t="s">
        <v>2036</v>
      </c>
      <c r="B7675">
        <v>2026</v>
      </c>
      <c r="C7675" t="s">
        <v>2006</v>
      </c>
      <c r="D7675">
        <v>0.1348</v>
      </c>
      <c r="E7675">
        <v>0.1348</v>
      </c>
      <c r="F7675">
        <v>0.1022</v>
      </c>
      <c r="G7675">
        <v>0.10489999999999999</v>
      </c>
      <c r="H7675">
        <v>0.1022</v>
      </c>
      <c r="I7675">
        <v>7.9000000000000001E-2</v>
      </c>
      <c r="J7675">
        <v>0.1348</v>
      </c>
      <c r="K7675">
        <v>0.1022</v>
      </c>
      <c r="L7675">
        <v>7.9000000000000001E-2</v>
      </c>
    </row>
    <row r="7676" spans="1:12" x14ac:dyDescent="0.45">
      <c r="A7676" t="s">
        <v>2036</v>
      </c>
      <c r="B7676">
        <v>2026</v>
      </c>
      <c r="C7676" t="s">
        <v>2005</v>
      </c>
      <c r="D7676">
        <v>0.80210000000000004</v>
      </c>
      <c r="E7676">
        <v>0.753</v>
      </c>
      <c r="F7676">
        <v>0.67789999999999995</v>
      </c>
      <c r="G7676">
        <v>0.62329999999999997</v>
      </c>
      <c r="H7676">
        <v>0.64849999999999997</v>
      </c>
      <c r="I7676">
        <v>0.53659999999999997</v>
      </c>
      <c r="J7676">
        <v>0.6996</v>
      </c>
      <c r="K7676">
        <v>0.57530000000000003</v>
      </c>
      <c r="L7676">
        <v>0.45600000000000002</v>
      </c>
    </row>
    <row r="7677" spans="1:12" x14ac:dyDescent="0.45">
      <c r="A7677" t="s">
        <v>2036</v>
      </c>
      <c r="B7677">
        <v>2026</v>
      </c>
      <c r="C7677" t="s">
        <v>2010</v>
      </c>
      <c r="D7677">
        <v>3.8699999999999998E-2</v>
      </c>
      <c r="E7677">
        <v>3.8699999999999998E-2</v>
      </c>
      <c r="F7677">
        <v>1.46E-2</v>
      </c>
      <c r="G7677">
        <v>2.3199999999999998E-2</v>
      </c>
      <c r="H7677">
        <v>1.46E-2</v>
      </c>
      <c r="I7677">
        <v>1.0500000000000001E-2</v>
      </c>
      <c r="J7677">
        <v>3.8699999999999998E-2</v>
      </c>
      <c r="K7677">
        <v>1.46E-2</v>
      </c>
      <c r="L7677">
        <v>1.0500000000000001E-2</v>
      </c>
    </row>
    <row r="7678" spans="1:12" x14ac:dyDescent="0.45">
      <c r="A7678" t="s">
        <v>2036</v>
      </c>
      <c r="B7678">
        <v>2026</v>
      </c>
      <c r="C7678" t="s">
        <v>2007</v>
      </c>
      <c r="D7678">
        <v>2.1999999999999999E-2</v>
      </c>
      <c r="E7678">
        <v>2.1999999999999999E-2</v>
      </c>
      <c r="F7678">
        <v>9.2999999999999992E-3</v>
      </c>
      <c r="G7678">
        <v>2.01E-2</v>
      </c>
      <c r="H7678">
        <v>9.2999999999999992E-3</v>
      </c>
      <c r="I7678">
        <v>9.2999999999999992E-3</v>
      </c>
      <c r="J7678">
        <v>2.1999999999999999E-2</v>
      </c>
      <c r="K7678">
        <v>9.2999999999999992E-3</v>
      </c>
      <c r="L7678">
        <v>9.2999999999999992E-3</v>
      </c>
    </row>
    <row r="7679" spans="1:12" x14ac:dyDescent="0.45">
      <c r="A7679" t="s">
        <v>2036</v>
      </c>
      <c r="B7679">
        <v>2026</v>
      </c>
      <c r="C7679" t="s">
        <v>2009</v>
      </c>
      <c r="D7679">
        <v>0.34520000000000001</v>
      </c>
      <c r="E7679">
        <v>0.34520000000000001</v>
      </c>
      <c r="F7679">
        <v>0.34370000000000001</v>
      </c>
      <c r="G7679">
        <v>0.27589999999999998</v>
      </c>
      <c r="H7679">
        <v>0.34370000000000001</v>
      </c>
      <c r="I7679">
        <v>0.27500000000000002</v>
      </c>
      <c r="J7679">
        <v>0.30609999999999998</v>
      </c>
      <c r="K7679">
        <v>0.30609999999999998</v>
      </c>
      <c r="L7679">
        <v>0.24510000000000001</v>
      </c>
    </row>
    <row r="7680" spans="1:12" x14ac:dyDescent="0.45">
      <c r="A7680" t="s">
        <v>2036</v>
      </c>
      <c r="B7680">
        <v>2026</v>
      </c>
      <c r="C7680" t="s">
        <v>2011</v>
      </c>
      <c r="D7680">
        <v>7.4000000000000003E-3</v>
      </c>
      <c r="E7680">
        <v>7.4000000000000003E-3</v>
      </c>
      <c r="F7680">
        <v>7.4000000000000003E-3</v>
      </c>
      <c r="G7680">
        <v>4.4000000000000003E-3</v>
      </c>
      <c r="H7680">
        <v>7.4000000000000003E-3</v>
      </c>
      <c r="I7680">
        <v>4.4000000000000003E-3</v>
      </c>
      <c r="J7680">
        <v>7.4000000000000003E-3</v>
      </c>
      <c r="K7680">
        <v>7.4000000000000003E-3</v>
      </c>
      <c r="L7680">
        <v>4.4000000000000003E-3</v>
      </c>
    </row>
    <row r="7681" spans="1:12" x14ac:dyDescent="0.45">
      <c r="A7681" t="s">
        <v>2037</v>
      </c>
      <c r="B7681">
        <v>2026</v>
      </c>
      <c r="C7681" t="s">
        <v>2007</v>
      </c>
      <c r="D7681">
        <v>3.8399999999999997E-2</v>
      </c>
      <c r="E7681">
        <v>3.8399999999999997E-2</v>
      </c>
      <c r="F7681">
        <v>1.6199999999999999E-2</v>
      </c>
      <c r="G7681">
        <v>3.5000000000000003E-2</v>
      </c>
      <c r="H7681">
        <v>1.6199999999999999E-2</v>
      </c>
      <c r="I7681">
        <v>1.6199999999999999E-2</v>
      </c>
      <c r="J7681">
        <v>3.8399999999999997E-2</v>
      </c>
      <c r="K7681">
        <v>1.6199999999999999E-2</v>
      </c>
      <c r="L7681">
        <v>1.6199999999999999E-2</v>
      </c>
    </row>
    <row r="7682" spans="1:12" x14ac:dyDescent="0.45">
      <c r="A7682" t="s">
        <v>2037</v>
      </c>
      <c r="B7682">
        <v>2026</v>
      </c>
      <c r="C7682" t="s">
        <v>2005</v>
      </c>
      <c r="D7682">
        <v>1.4023000000000001</v>
      </c>
      <c r="E7682">
        <v>1.3164</v>
      </c>
      <c r="F7682">
        <v>1.1887000000000001</v>
      </c>
      <c r="G7682">
        <v>1.0874999999999999</v>
      </c>
      <c r="H7682">
        <v>1.1374</v>
      </c>
      <c r="I7682">
        <v>0.93879999999999997</v>
      </c>
      <c r="J7682">
        <v>1.2210000000000001</v>
      </c>
      <c r="K7682">
        <v>1.0073000000000001</v>
      </c>
      <c r="L7682">
        <v>0.7964</v>
      </c>
    </row>
    <row r="7683" spans="1:12" x14ac:dyDescent="0.45">
      <c r="A7683" t="s">
        <v>2037</v>
      </c>
      <c r="B7683">
        <v>2026</v>
      </c>
      <c r="C7683" t="s">
        <v>2006</v>
      </c>
      <c r="D7683">
        <v>0.22620000000000001</v>
      </c>
      <c r="E7683">
        <v>0.22620000000000001</v>
      </c>
      <c r="F7683">
        <v>0.1726</v>
      </c>
      <c r="G7683">
        <v>0.17599999999999999</v>
      </c>
      <c r="H7683">
        <v>0.1726</v>
      </c>
      <c r="I7683">
        <v>0.13339999999999999</v>
      </c>
      <c r="J7683">
        <v>0.22620000000000001</v>
      </c>
      <c r="K7683">
        <v>0.1726</v>
      </c>
      <c r="L7683">
        <v>0.13339999999999999</v>
      </c>
    </row>
    <row r="7684" spans="1:12" x14ac:dyDescent="0.45">
      <c r="A7684" t="s">
        <v>2037</v>
      </c>
      <c r="B7684">
        <v>2026</v>
      </c>
      <c r="C7684" t="s">
        <v>2008</v>
      </c>
      <c r="D7684">
        <v>0.44369999999999998</v>
      </c>
      <c r="E7684">
        <v>0.35780000000000001</v>
      </c>
      <c r="F7684">
        <v>0.35039999999999999</v>
      </c>
      <c r="G7684">
        <v>0.34</v>
      </c>
      <c r="H7684">
        <v>0.29899999999999999</v>
      </c>
      <c r="I7684">
        <v>0.27639999999999998</v>
      </c>
      <c r="J7684">
        <v>0.33279999999999998</v>
      </c>
      <c r="K7684">
        <v>0.2369</v>
      </c>
      <c r="L7684">
        <v>0.18790000000000001</v>
      </c>
    </row>
    <row r="7685" spans="1:12" x14ac:dyDescent="0.45">
      <c r="A7685" t="s">
        <v>2037</v>
      </c>
      <c r="B7685">
        <v>2026</v>
      </c>
      <c r="C7685" t="s">
        <v>2009</v>
      </c>
      <c r="D7685">
        <v>0.61360000000000003</v>
      </c>
      <c r="E7685">
        <v>0.61360000000000003</v>
      </c>
      <c r="F7685">
        <v>0.61119999999999997</v>
      </c>
      <c r="G7685">
        <v>0.48830000000000001</v>
      </c>
      <c r="H7685">
        <v>0.61119999999999997</v>
      </c>
      <c r="I7685">
        <v>0.48680000000000001</v>
      </c>
      <c r="J7685">
        <v>0.54320000000000002</v>
      </c>
      <c r="K7685">
        <v>0.54320000000000002</v>
      </c>
      <c r="L7685">
        <v>0.43290000000000001</v>
      </c>
    </row>
    <row r="7686" spans="1:12" x14ac:dyDescent="0.45">
      <c r="A7686" t="s">
        <v>2037</v>
      </c>
      <c r="B7686">
        <v>2026</v>
      </c>
      <c r="C7686" t="s">
        <v>2011</v>
      </c>
      <c r="D7686">
        <v>1.29E-2</v>
      </c>
      <c r="E7686">
        <v>1.29E-2</v>
      </c>
      <c r="F7686">
        <v>1.29E-2</v>
      </c>
      <c r="G7686">
        <v>7.7000000000000002E-3</v>
      </c>
      <c r="H7686">
        <v>1.29E-2</v>
      </c>
      <c r="I7686">
        <v>7.7000000000000002E-3</v>
      </c>
      <c r="J7686">
        <v>1.29E-2</v>
      </c>
      <c r="K7686">
        <v>1.29E-2</v>
      </c>
      <c r="L7686">
        <v>7.7000000000000002E-3</v>
      </c>
    </row>
    <row r="7687" spans="1:12" x14ac:dyDescent="0.45">
      <c r="A7687" t="s">
        <v>2037</v>
      </c>
      <c r="B7687">
        <v>2026</v>
      </c>
      <c r="C7687" t="s">
        <v>2010</v>
      </c>
      <c r="D7687">
        <v>6.7500000000000004E-2</v>
      </c>
      <c r="E7687">
        <v>6.7500000000000004E-2</v>
      </c>
      <c r="F7687">
        <v>2.5499999999999998E-2</v>
      </c>
      <c r="G7687">
        <v>4.0500000000000001E-2</v>
      </c>
      <c r="H7687">
        <v>2.5499999999999998E-2</v>
      </c>
      <c r="I7687">
        <v>1.83E-2</v>
      </c>
      <c r="J7687">
        <v>6.7500000000000004E-2</v>
      </c>
      <c r="K7687">
        <v>2.5499999999999998E-2</v>
      </c>
      <c r="L7687">
        <v>1.83E-2</v>
      </c>
    </row>
    <row r="7688" spans="1:12" x14ac:dyDescent="0.45">
      <c r="A7688" t="s">
        <v>2038</v>
      </c>
      <c r="B7688">
        <v>2026</v>
      </c>
      <c r="C7688" t="s">
        <v>2006</v>
      </c>
      <c r="D7688">
        <v>0.3654</v>
      </c>
      <c r="E7688">
        <v>0.3654</v>
      </c>
      <c r="F7688">
        <v>0.29459999999999997</v>
      </c>
      <c r="G7688">
        <v>0.28210000000000002</v>
      </c>
      <c r="H7688">
        <v>0.29459999999999997</v>
      </c>
      <c r="I7688">
        <v>0.2258</v>
      </c>
      <c r="J7688">
        <v>0.3654</v>
      </c>
      <c r="K7688">
        <v>0.29459999999999997</v>
      </c>
      <c r="L7688">
        <v>0.2258</v>
      </c>
    </row>
    <row r="7689" spans="1:12" x14ac:dyDescent="0.45">
      <c r="A7689" t="s">
        <v>2038</v>
      </c>
      <c r="B7689">
        <v>2026</v>
      </c>
      <c r="C7689" t="s">
        <v>2011</v>
      </c>
      <c r="D7689">
        <v>2.8000000000000001E-2</v>
      </c>
      <c r="E7689">
        <v>2.8000000000000001E-2</v>
      </c>
      <c r="F7689">
        <v>2.8000000000000001E-2</v>
      </c>
      <c r="G7689">
        <v>1.6799999999999999E-2</v>
      </c>
      <c r="H7689">
        <v>2.8000000000000001E-2</v>
      </c>
      <c r="I7689">
        <v>1.6799999999999999E-2</v>
      </c>
      <c r="J7689">
        <v>2.8000000000000001E-2</v>
      </c>
      <c r="K7689">
        <v>2.8000000000000001E-2</v>
      </c>
      <c r="L7689">
        <v>1.6799999999999999E-2</v>
      </c>
    </row>
    <row r="7690" spans="1:12" x14ac:dyDescent="0.45">
      <c r="A7690" t="s">
        <v>2038</v>
      </c>
      <c r="B7690">
        <v>2026</v>
      </c>
      <c r="C7690" t="s">
        <v>2009</v>
      </c>
      <c r="D7690">
        <v>1.1221000000000001</v>
      </c>
      <c r="E7690">
        <v>1.1221000000000001</v>
      </c>
      <c r="F7690">
        <v>1.1167</v>
      </c>
      <c r="G7690">
        <v>0.89549999999999996</v>
      </c>
      <c r="H7690">
        <v>1.1167</v>
      </c>
      <c r="I7690">
        <v>0.8921</v>
      </c>
      <c r="J7690">
        <v>0.99329999999999996</v>
      </c>
      <c r="K7690">
        <v>0.99329999999999996</v>
      </c>
      <c r="L7690">
        <v>0.79430000000000001</v>
      </c>
    </row>
    <row r="7691" spans="1:12" x14ac:dyDescent="0.45">
      <c r="A7691" t="s">
        <v>2038</v>
      </c>
      <c r="B7691">
        <v>2026</v>
      </c>
      <c r="C7691" t="s">
        <v>2005</v>
      </c>
      <c r="D7691">
        <v>2.7107999999999999</v>
      </c>
      <c r="E7691">
        <v>2.5240999999999998</v>
      </c>
      <c r="F7691">
        <v>2.2921</v>
      </c>
      <c r="G7691">
        <v>2.0981000000000001</v>
      </c>
      <c r="H7691">
        <v>2.1804000000000001</v>
      </c>
      <c r="I7691">
        <v>1.8110999999999999</v>
      </c>
      <c r="J7691">
        <v>2.3409</v>
      </c>
      <c r="K7691">
        <v>1.9219999999999999</v>
      </c>
      <c r="L7691">
        <v>1.5206999999999999</v>
      </c>
    </row>
    <row r="7692" spans="1:12" x14ac:dyDescent="0.45">
      <c r="A7692" t="s">
        <v>2038</v>
      </c>
      <c r="B7692">
        <v>2026</v>
      </c>
      <c r="C7692" t="s">
        <v>2008</v>
      </c>
      <c r="D7692">
        <v>0.96509999999999996</v>
      </c>
      <c r="E7692">
        <v>0.77829999999999999</v>
      </c>
      <c r="F7692">
        <v>0.7621</v>
      </c>
      <c r="G7692">
        <v>0.73950000000000005</v>
      </c>
      <c r="H7692">
        <v>0.65039999999999998</v>
      </c>
      <c r="I7692">
        <v>0.60129999999999995</v>
      </c>
      <c r="J7692">
        <v>0.72389999999999999</v>
      </c>
      <c r="K7692">
        <v>0.51529999999999998</v>
      </c>
      <c r="L7692">
        <v>0.40870000000000001</v>
      </c>
    </row>
    <row r="7693" spans="1:12" x14ac:dyDescent="0.45">
      <c r="A7693" t="s">
        <v>2038</v>
      </c>
      <c r="B7693">
        <v>2026</v>
      </c>
      <c r="C7693" t="s">
        <v>2010</v>
      </c>
      <c r="D7693">
        <v>0.14680000000000001</v>
      </c>
      <c r="E7693">
        <v>0.14680000000000001</v>
      </c>
      <c r="F7693">
        <v>5.5399999999999998E-2</v>
      </c>
      <c r="G7693">
        <v>8.8099999999999998E-2</v>
      </c>
      <c r="H7693">
        <v>5.5399999999999998E-2</v>
      </c>
      <c r="I7693">
        <v>3.9800000000000002E-2</v>
      </c>
      <c r="J7693">
        <v>0.14680000000000001</v>
      </c>
      <c r="K7693">
        <v>5.5399999999999998E-2</v>
      </c>
      <c r="L7693">
        <v>3.9800000000000002E-2</v>
      </c>
    </row>
    <row r="7694" spans="1:12" x14ac:dyDescent="0.45">
      <c r="A7694" t="s">
        <v>2038</v>
      </c>
      <c r="B7694">
        <v>2026</v>
      </c>
      <c r="C7694" t="s">
        <v>2007</v>
      </c>
      <c r="D7694">
        <v>8.3500000000000005E-2</v>
      </c>
      <c r="E7694">
        <v>8.3500000000000005E-2</v>
      </c>
      <c r="F7694">
        <v>3.5299999999999998E-2</v>
      </c>
      <c r="G7694">
        <v>7.6100000000000001E-2</v>
      </c>
      <c r="H7694">
        <v>3.5299999999999998E-2</v>
      </c>
      <c r="I7694">
        <v>3.5299999999999998E-2</v>
      </c>
      <c r="J7694">
        <v>8.3500000000000005E-2</v>
      </c>
      <c r="K7694">
        <v>3.5299999999999998E-2</v>
      </c>
      <c r="L7694">
        <v>3.5299999999999998E-2</v>
      </c>
    </row>
    <row r="7695" spans="1:12" x14ac:dyDescent="0.45">
      <c r="A7695" t="s">
        <v>2039</v>
      </c>
      <c r="B7695">
        <v>2026</v>
      </c>
      <c r="C7695" t="s">
        <v>2006</v>
      </c>
      <c r="D7695">
        <v>0.17050000000000001</v>
      </c>
      <c r="E7695">
        <v>0.17050000000000001</v>
      </c>
      <c r="F7695">
        <v>0.13370000000000001</v>
      </c>
      <c r="G7695">
        <v>0.13220000000000001</v>
      </c>
      <c r="H7695">
        <v>0.13370000000000001</v>
      </c>
      <c r="I7695">
        <v>0.10290000000000001</v>
      </c>
      <c r="J7695">
        <v>0.17050000000000001</v>
      </c>
      <c r="K7695">
        <v>0.13370000000000001</v>
      </c>
      <c r="L7695">
        <v>0.10290000000000001</v>
      </c>
    </row>
    <row r="7696" spans="1:12" x14ac:dyDescent="0.45">
      <c r="A7696" t="s">
        <v>2039</v>
      </c>
      <c r="B7696">
        <v>2026</v>
      </c>
      <c r="C7696" t="s">
        <v>2005</v>
      </c>
      <c r="D7696">
        <v>1.0871</v>
      </c>
      <c r="E7696">
        <v>1.0115000000000001</v>
      </c>
      <c r="F7696">
        <v>0.90939999999999999</v>
      </c>
      <c r="G7696">
        <v>0.84570000000000001</v>
      </c>
      <c r="H7696">
        <v>0.86419999999999997</v>
      </c>
      <c r="I7696">
        <v>0.72299999999999998</v>
      </c>
      <c r="J7696">
        <v>0.94310000000000005</v>
      </c>
      <c r="K7696">
        <v>0.76529999999999998</v>
      </c>
      <c r="L7696">
        <v>0.60980000000000001</v>
      </c>
    </row>
    <row r="7697" spans="1:12" x14ac:dyDescent="0.45">
      <c r="A7697" t="s">
        <v>2039</v>
      </c>
      <c r="B7697">
        <v>2026</v>
      </c>
      <c r="C7697" t="s">
        <v>2007</v>
      </c>
      <c r="D7697">
        <v>3.3799999999999997E-2</v>
      </c>
      <c r="E7697">
        <v>3.3799999999999997E-2</v>
      </c>
      <c r="F7697">
        <v>1.43E-2</v>
      </c>
      <c r="G7697">
        <v>3.0800000000000001E-2</v>
      </c>
      <c r="H7697">
        <v>1.43E-2</v>
      </c>
      <c r="I7697">
        <v>1.43E-2</v>
      </c>
      <c r="J7697">
        <v>3.3799999999999997E-2</v>
      </c>
      <c r="K7697">
        <v>1.43E-2</v>
      </c>
      <c r="L7697">
        <v>1.43E-2</v>
      </c>
    </row>
    <row r="7698" spans="1:12" x14ac:dyDescent="0.45">
      <c r="A7698" t="s">
        <v>2039</v>
      </c>
      <c r="B7698">
        <v>2026</v>
      </c>
      <c r="C7698" t="s">
        <v>2008</v>
      </c>
      <c r="D7698">
        <v>0.39079999999999998</v>
      </c>
      <c r="E7698">
        <v>0.31519999999999998</v>
      </c>
      <c r="F7698">
        <v>0.30859999999999999</v>
      </c>
      <c r="G7698">
        <v>0.2994</v>
      </c>
      <c r="H7698">
        <v>0.26340000000000002</v>
      </c>
      <c r="I7698">
        <v>0.24349999999999999</v>
      </c>
      <c r="J7698">
        <v>0.29320000000000002</v>
      </c>
      <c r="K7698">
        <v>0.2087</v>
      </c>
      <c r="L7698">
        <v>0.16550000000000001</v>
      </c>
    </row>
    <row r="7699" spans="1:12" x14ac:dyDescent="0.45">
      <c r="A7699" t="s">
        <v>2039</v>
      </c>
      <c r="B7699">
        <v>2026</v>
      </c>
      <c r="C7699" t="s">
        <v>2011</v>
      </c>
      <c r="D7699">
        <v>1.1299999999999999E-2</v>
      </c>
      <c r="E7699">
        <v>1.1299999999999999E-2</v>
      </c>
      <c r="F7699">
        <v>1.1299999999999999E-2</v>
      </c>
      <c r="G7699">
        <v>6.7999999999999996E-3</v>
      </c>
      <c r="H7699">
        <v>1.1299999999999999E-2</v>
      </c>
      <c r="I7699">
        <v>6.7999999999999996E-3</v>
      </c>
      <c r="J7699">
        <v>1.1299999999999999E-2</v>
      </c>
      <c r="K7699">
        <v>1.1299999999999999E-2</v>
      </c>
      <c r="L7699">
        <v>6.7999999999999996E-3</v>
      </c>
    </row>
    <row r="7700" spans="1:12" x14ac:dyDescent="0.45">
      <c r="A7700" t="s">
        <v>2039</v>
      </c>
      <c r="B7700">
        <v>2026</v>
      </c>
      <c r="C7700" t="s">
        <v>2009</v>
      </c>
      <c r="D7700">
        <v>0.42120000000000002</v>
      </c>
      <c r="E7700">
        <v>0.42120000000000002</v>
      </c>
      <c r="F7700">
        <v>0.41899999999999998</v>
      </c>
      <c r="G7700">
        <v>0.34079999999999999</v>
      </c>
      <c r="H7700">
        <v>0.41899999999999998</v>
      </c>
      <c r="I7700">
        <v>0.33939999999999998</v>
      </c>
      <c r="J7700">
        <v>0.37490000000000001</v>
      </c>
      <c r="K7700">
        <v>0.37490000000000001</v>
      </c>
      <c r="L7700">
        <v>0.30409999999999998</v>
      </c>
    </row>
    <row r="7701" spans="1:12" x14ac:dyDescent="0.45">
      <c r="A7701" t="s">
        <v>2039</v>
      </c>
      <c r="B7701">
        <v>2026</v>
      </c>
      <c r="C7701" t="s">
        <v>2010</v>
      </c>
      <c r="D7701">
        <v>5.9499999999999997E-2</v>
      </c>
      <c r="E7701">
        <v>5.9499999999999997E-2</v>
      </c>
      <c r="F7701">
        <v>2.2499999999999999E-2</v>
      </c>
      <c r="G7701">
        <v>3.5700000000000003E-2</v>
      </c>
      <c r="H7701">
        <v>2.2499999999999999E-2</v>
      </c>
      <c r="I7701">
        <v>1.61E-2</v>
      </c>
      <c r="J7701">
        <v>5.9499999999999997E-2</v>
      </c>
      <c r="K7701">
        <v>2.2499999999999999E-2</v>
      </c>
      <c r="L7701">
        <v>1.61E-2</v>
      </c>
    </row>
    <row r="7702" spans="1:12" x14ac:dyDescent="0.45">
      <c r="A7702" t="s">
        <v>2040</v>
      </c>
      <c r="B7702">
        <v>2026</v>
      </c>
      <c r="C7702" t="s">
        <v>2010</v>
      </c>
      <c r="D7702">
        <v>0.35980000000000001</v>
      </c>
      <c r="E7702">
        <v>0.35980000000000001</v>
      </c>
      <c r="F7702">
        <v>0.13589999999999999</v>
      </c>
      <c r="G7702">
        <v>0.21590000000000001</v>
      </c>
      <c r="H7702">
        <v>0.13589999999999999</v>
      </c>
      <c r="I7702">
        <v>9.74E-2</v>
      </c>
      <c r="J7702">
        <v>0.35980000000000001</v>
      </c>
      <c r="K7702">
        <v>0.13589999999999999</v>
      </c>
      <c r="L7702">
        <v>9.74E-2</v>
      </c>
    </row>
    <row r="7703" spans="1:12" x14ac:dyDescent="0.45">
      <c r="A7703" t="s">
        <v>2040</v>
      </c>
      <c r="B7703">
        <v>2026</v>
      </c>
      <c r="C7703" t="s">
        <v>2007</v>
      </c>
      <c r="D7703">
        <v>0.2046</v>
      </c>
      <c r="E7703">
        <v>0.2046</v>
      </c>
      <c r="F7703">
        <v>8.6599999999999996E-2</v>
      </c>
      <c r="G7703">
        <v>0.18659999999999999</v>
      </c>
      <c r="H7703">
        <v>8.6599999999999996E-2</v>
      </c>
      <c r="I7703">
        <v>8.6599999999999996E-2</v>
      </c>
      <c r="J7703">
        <v>0.2046</v>
      </c>
      <c r="K7703">
        <v>8.6599999999999996E-2</v>
      </c>
      <c r="L7703">
        <v>8.6599999999999996E-2</v>
      </c>
    </row>
    <row r="7704" spans="1:12" x14ac:dyDescent="0.45">
      <c r="A7704" t="s">
        <v>2040</v>
      </c>
      <c r="B7704">
        <v>2026</v>
      </c>
      <c r="C7704" t="s">
        <v>2008</v>
      </c>
      <c r="D7704">
        <v>2.3645</v>
      </c>
      <c r="E7704">
        <v>1.907</v>
      </c>
      <c r="F7704">
        <v>1.8672</v>
      </c>
      <c r="G7704">
        <v>1.8117000000000001</v>
      </c>
      <c r="H7704">
        <v>1.5934999999999999</v>
      </c>
      <c r="I7704">
        <v>1.4731000000000001</v>
      </c>
      <c r="J7704">
        <v>1.7737000000000001</v>
      </c>
      <c r="K7704">
        <v>1.2625999999999999</v>
      </c>
      <c r="L7704">
        <v>1.0014000000000001</v>
      </c>
    </row>
    <row r="7705" spans="1:12" x14ac:dyDescent="0.45">
      <c r="A7705" t="s">
        <v>2040</v>
      </c>
      <c r="B7705">
        <v>2026</v>
      </c>
      <c r="C7705" t="s">
        <v>2009</v>
      </c>
      <c r="D7705">
        <v>2.4203000000000001</v>
      </c>
      <c r="E7705">
        <v>2.4203000000000001</v>
      </c>
      <c r="F7705">
        <v>2.4070999999999998</v>
      </c>
      <c r="G7705">
        <v>1.9556</v>
      </c>
      <c r="H7705">
        <v>2.4070999999999998</v>
      </c>
      <c r="I7705">
        <v>1.9472</v>
      </c>
      <c r="J7705">
        <v>2.1518000000000002</v>
      </c>
      <c r="K7705">
        <v>2.1518000000000002</v>
      </c>
      <c r="L7705">
        <v>1.7436</v>
      </c>
    </row>
    <row r="7706" spans="1:12" x14ac:dyDescent="0.45">
      <c r="A7706" t="s">
        <v>2040</v>
      </c>
      <c r="B7706">
        <v>2026</v>
      </c>
      <c r="C7706" t="s">
        <v>2011</v>
      </c>
      <c r="D7706">
        <v>6.8500000000000005E-2</v>
      </c>
      <c r="E7706">
        <v>6.8500000000000005E-2</v>
      </c>
      <c r="F7706">
        <v>6.8500000000000005E-2</v>
      </c>
      <c r="G7706">
        <v>4.1099999999999998E-2</v>
      </c>
      <c r="H7706">
        <v>6.8500000000000005E-2</v>
      </c>
      <c r="I7706">
        <v>4.1099999999999998E-2</v>
      </c>
      <c r="J7706">
        <v>6.8500000000000005E-2</v>
      </c>
      <c r="K7706">
        <v>6.8500000000000005E-2</v>
      </c>
      <c r="L7706">
        <v>4.1099999999999998E-2</v>
      </c>
    </row>
    <row r="7707" spans="1:12" x14ac:dyDescent="0.45">
      <c r="A7707" t="s">
        <v>2040</v>
      </c>
      <c r="B7707">
        <v>2026</v>
      </c>
      <c r="C7707" t="s">
        <v>2005</v>
      </c>
      <c r="D7707">
        <v>6.3962000000000003</v>
      </c>
      <c r="E7707">
        <v>5.9386999999999999</v>
      </c>
      <c r="F7707">
        <v>5.3400999999999996</v>
      </c>
      <c r="G7707">
        <v>4.9683000000000002</v>
      </c>
      <c r="H7707">
        <v>5.0664999999999996</v>
      </c>
      <c r="I7707">
        <v>4.2409999999999997</v>
      </c>
      <c r="J7707">
        <v>5.5368000000000004</v>
      </c>
      <c r="K7707">
        <v>4.4802</v>
      </c>
      <c r="L7707">
        <v>3.5657000000000001</v>
      </c>
    </row>
    <row r="7708" spans="1:12" x14ac:dyDescent="0.45">
      <c r="A7708" t="s">
        <v>2040</v>
      </c>
      <c r="B7708">
        <v>2026</v>
      </c>
      <c r="C7708" t="s">
        <v>2006</v>
      </c>
      <c r="D7708">
        <v>0.97850000000000004</v>
      </c>
      <c r="E7708">
        <v>0.97850000000000004</v>
      </c>
      <c r="F7708">
        <v>0.77490000000000003</v>
      </c>
      <c r="G7708">
        <v>0.75739999999999996</v>
      </c>
      <c r="H7708">
        <v>0.77490000000000003</v>
      </c>
      <c r="I7708">
        <v>0.59560000000000002</v>
      </c>
      <c r="J7708">
        <v>0.97850000000000004</v>
      </c>
      <c r="K7708">
        <v>0.77490000000000003</v>
      </c>
      <c r="L7708">
        <v>0.59560000000000002</v>
      </c>
    </row>
    <row r="7709" spans="1:12" x14ac:dyDescent="0.45">
      <c r="A7709" t="s">
        <v>2041</v>
      </c>
      <c r="B7709">
        <v>2026</v>
      </c>
      <c r="C7709" t="s">
        <v>2005</v>
      </c>
      <c r="D7709">
        <v>1.5996999999999999</v>
      </c>
      <c r="E7709">
        <v>1.4999</v>
      </c>
      <c r="F7709">
        <v>1.3419000000000001</v>
      </c>
      <c r="G7709">
        <v>1.242</v>
      </c>
      <c r="H7709">
        <v>1.2823</v>
      </c>
      <c r="I7709">
        <v>1.0615000000000001</v>
      </c>
      <c r="J7709">
        <v>1.3962000000000001</v>
      </c>
      <c r="K7709">
        <v>1.1383000000000001</v>
      </c>
      <c r="L7709">
        <v>0.90169999999999995</v>
      </c>
    </row>
    <row r="7710" spans="1:12" x14ac:dyDescent="0.45">
      <c r="A7710" t="s">
        <v>2041</v>
      </c>
      <c r="B7710">
        <v>2026</v>
      </c>
      <c r="C7710" t="s">
        <v>2009</v>
      </c>
      <c r="D7710">
        <v>0.65680000000000005</v>
      </c>
      <c r="E7710">
        <v>0.65680000000000005</v>
      </c>
      <c r="F7710">
        <v>0.65390000000000004</v>
      </c>
      <c r="G7710">
        <v>0.52470000000000006</v>
      </c>
      <c r="H7710">
        <v>0.65390000000000004</v>
      </c>
      <c r="I7710">
        <v>0.52280000000000004</v>
      </c>
      <c r="J7710">
        <v>0.58209999999999995</v>
      </c>
      <c r="K7710">
        <v>0.58209999999999995</v>
      </c>
      <c r="L7710">
        <v>0.46579999999999999</v>
      </c>
    </row>
    <row r="7711" spans="1:12" x14ac:dyDescent="0.45">
      <c r="A7711" t="s">
        <v>2041</v>
      </c>
      <c r="B7711">
        <v>2026</v>
      </c>
      <c r="C7711" t="s">
        <v>2011</v>
      </c>
      <c r="D7711">
        <v>1.49E-2</v>
      </c>
      <c r="E7711">
        <v>1.49E-2</v>
      </c>
      <c r="F7711">
        <v>1.49E-2</v>
      </c>
      <c r="G7711">
        <v>8.9999999999999993E-3</v>
      </c>
      <c r="H7711">
        <v>1.49E-2</v>
      </c>
      <c r="I7711">
        <v>8.9999999999999993E-3</v>
      </c>
      <c r="J7711">
        <v>1.49E-2</v>
      </c>
      <c r="K7711">
        <v>1.49E-2</v>
      </c>
      <c r="L7711">
        <v>8.9999999999999993E-3</v>
      </c>
    </row>
    <row r="7712" spans="1:12" x14ac:dyDescent="0.45">
      <c r="A7712" t="s">
        <v>2041</v>
      </c>
      <c r="B7712">
        <v>2026</v>
      </c>
      <c r="C7712" t="s">
        <v>2006</v>
      </c>
      <c r="D7712">
        <v>0.28949999999999998</v>
      </c>
      <c r="E7712">
        <v>0.28949999999999998</v>
      </c>
      <c r="F7712">
        <v>0.2175</v>
      </c>
      <c r="G7712">
        <v>0.22559999999999999</v>
      </c>
      <c r="H7712">
        <v>0.2175</v>
      </c>
      <c r="I7712">
        <v>0.16850000000000001</v>
      </c>
      <c r="J7712">
        <v>0.28949999999999998</v>
      </c>
      <c r="K7712">
        <v>0.2175</v>
      </c>
      <c r="L7712">
        <v>0.16850000000000001</v>
      </c>
    </row>
    <row r="7713" spans="1:12" x14ac:dyDescent="0.45">
      <c r="A7713" t="s">
        <v>2041</v>
      </c>
      <c r="B7713">
        <v>2026</v>
      </c>
      <c r="C7713" t="s">
        <v>2007</v>
      </c>
      <c r="D7713">
        <v>4.4600000000000001E-2</v>
      </c>
      <c r="E7713">
        <v>4.4600000000000001E-2</v>
      </c>
      <c r="F7713">
        <v>1.89E-2</v>
      </c>
      <c r="G7713">
        <v>4.07E-2</v>
      </c>
      <c r="H7713">
        <v>1.89E-2</v>
      </c>
      <c r="I7713">
        <v>1.89E-2</v>
      </c>
      <c r="J7713">
        <v>4.4600000000000001E-2</v>
      </c>
      <c r="K7713">
        <v>1.89E-2</v>
      </c>
      <c r="L7713">
        <v>1.89E-2</v>
      </c>
    </row>
    <row r="7714" spans="1:12" x14ac:dyDescent="0.45">
      <c r="A7714" t="s">
        <v>2041</v>
      </c>
      <c r="B7714">
        <v>2026</v>
      </c>
      <c r="C7714" t="s">
        <v>2010</v>
      </c>
      <c r="D7714">
        <v>7.8399999999999997E-2</v>
      </c>
      <c r="E7714">
        <v>7.8399999999999997E-2</v>
      </c>
      <c r="F7714">
        <v>2.9600000000000001E-2</v>
      </c>
      <c r="G7714">
        <v>4.7100000000000003E-2</v>
      </c>
      <c r="H7714">
        <v>2.9600000000000001E-2</v>
      </c>
      <c r="I7714">
        <v>2.12E-2</v>
      </c>
      <c r="J7714">
        <v>7.8399999999999997E-2</v>
      </c>
      <c r="K7714">
        <v>2.9600000000000001E-2</v>
      </c>
      <c r="L7714">
        <v>2.12E-2</v>
      </c>
    </row>
    <row r="7715" spans="1:12" x14ac:dyDescent="0.45">
      <c r="A7715" t="s">
        <v>2041</v>
      </c>
      <c r="B7715">
        <v>2026</v>
      </c>
      <c r="C7715" t="s">
        <v>2008</v>
      </c>
      <c r="D7715">
        <v>0.51549999999999996</v>
      </c>
      <c r="E7715">
        <v>0.41570000000000001</v>
      </c>
      <c r="F7715">
        <v>0.40710000000000002</v>
      </c>
      <c r="G7715">
        <v>0.39500000000000002</v>
      </c>
      <c r="H7715">
        <v>0.34739999999999999</v>
      </c>
      <c r="I7715">
        <v>0.32119999999999999</v>
      </c>
      <c r="J7715">
        <v>0.38669999999999999</v>
      </c>
      <c r="K7715">
        <v>0.2752</v>
      </c>
      <c r="L7715">
        <v>0.21829999999999999</v>
      </c>
    </row>
    <row r="7716" spans="1:12" x14ac:dyDescent="0.45">
      <c r="A7716" t="s">
        <v>2042</v>
      </c>
      <c r="B7716">
        <v>2026</v>
      </c>
      <c r="C7716" t="s">
        <v>2009</v>
      </c>
      <c r="D7716">
        <v>5.1814999999999998</v>
      </c>
      <c r="E7716">
        <v>5.1814999999999998</v>
      </c>
      <c r="F7716">
        <v>5.1544999999999996</v>
      </c>
      <c r="G7716">
        <v>4.1916000000000002</v>
      </c>
      <c r="H7716">
        <v>5.1544999999999996</v>
      </c>
      <c r="I7716">
        <v>4.1745000000000001</v>
      </c>
      <c r="J7716">
        <v>4.6111000000000004</v>
      </c>
      <c r="K7716">
        <v>4.6111000000000004</v>
      </c>
      <c r="L7716">
        <v>3.7408000000000001</v>
      </c>
    </row>
    <row r="7717" spans="1:12" x14ac:dyDescent="0.45">
      <c r="A7717" t="s">
        <v>2042</v>
      </c>
      <c r="B7717">
        <v>2026</v>
      </c>
      <c r="C7717" t="s">
        <v>2010</v>
      </c>
      <c r="D7717">
        <v>0.73409999999999997</v>
      </c>
      <c r="E7717">
        <v>0.73409999999999997</v>
      </c>
      <c r="F7717">
        <v>0.2772</v>
      </c>
      <c r="G7717">
        <v>0.4405</v>
      </c>
      <c r="H7717">
        <v>0.2772</v>
      </c>
      <c r="I7717">
        <v>0.1988</v>
      </c>
      <c r="J7717">
        <v>0.73409999999999997</v>
      </c>
      <c r="K7717">
        <v>0.2772</v>
      </c>
      <c r="L7717">
        <v>0.1988</v>
      </c>
    </row>
    <row r="7718" spans="1:12" x14ac:dyDescent="0.45">
      <c r="A7718" t="s">
        <v>2042</v>
      </c>
      <c r="B7718">
        <v>2026</v>
      </c>
      <c r="C7718" t="s">
        <v>2008</v>
      </c>
      <c r="D7718">
        <v>4.8250000000000002</v>
      </c>
      <c r="E7718">
        <v>3.8913000000000002</v>
      </c>
      <c r="F7718">
        <v>3.8100999999999998</v>
      </c>
      <c r="G7718">
        <v>3.6968999999999999</v>
      </c>
      <c r="H7718">
        <v>3.2517</v>
      </c>
      <c r="I7718">
        <v>3.0059999999999998</v>
      </c>
      <c r="J7718">
        <v>3.6193</v>
      </c>
      <c r="K7718">
        <v>2.5762999999999998</v>
      </c>
      <c r="L7718">
        <v>2.0434999999999999</v>
      </c>
    </row>
    <row r="7719" spans="1:12" x14ac:dyDescent="0.45">
      <c r="A7719" t="s">
        <v>2042</v>
      </c>
      <c r="B7719">
        <v>2026</v>
      </c>
      <c r="C7719" t="s">
        <v>2011</v>
      </c>
      <c r="D7719">
        <v>0.13980000000000001</v>
      </c>
      <c r="E7719">
        <v>0.13980000000000001</v>
      </c>
      <c r="F7719">
        <v>0.13980000000000001</v>
      </c>
      <c r="G7719">
        <v>8.3900000000000002E-2</v>
      </c>
      <c r="H7719">
        <v>0.13980000000000001</v>
      </c>
      <c r="I7719">
        <v>8.3900000000000002E-2</v>
      </c>
      <c r="J7719">
        <v>0.13980000000000001</v>
      </c>
      <c r="K7719">
        <v>0.13980000000000001</v>
      </c>
      <c r="L7719">
        <v>8.3900000000000002E-2</v>
      </c>
    </row>
    <row r="7720" spans="1:12" x14ac:dyDescent="0.45">
      <c r="A7720" t="s">
        <v>2042</v>
      </c>
      <c r="B7720">
        <v>2026</v>
      </c>
      <c r="C7720" t="s">
        <v>2007</v>
      </c>
      <c r="D7720">
        <v>0.41739999999999999</v>
      </c>
      <c r="E7720">
        <v>0.41739999999999999</v>
      </c>
      <c r="F7720">
        <v>0.17660000000000001</v>
      </c>
      <c r="G7720">
        <v>0.38069999999999998</v>
      </c>
      <c r="H7720">
        <v>0.17660000000000001</v>
      </c>
      <c r="I7720">
        <v>0.17660000000000001</v>
      </c>
      <c r="J7720">
        <v>0.41739999999999999</v>
      </c>
      <c r="K7720">
        <v>0.17660000000000001</v>
      </c>
      <c r="L7720">
        <v>0.17660000000000001</v>
      </c>
    </row>
    <row r="7721" spans="1:12" x14ac:dyDescent="0.45">
      <c r="A7721" t="s">
        <v>2042</v>
      </c>
      <c r="B7721">
        <v>2026</v>
      </c>
      <c r="C7721" t="s">
        <v>2006</v>
      </c>
      <c r="D7721">
        <v>1.8743000000000001</v>
      </c>
      <c r="E7721">
        <v>1.8743000000000001</v>
      </c>
      <c r="F7721">
        <v>1.5032000000000001</v>
      </c>
      <c r="G7721">
        <v>1.4481999999999999</v>
      </c>
      <c r="H7721">
        <v>1.5032000000000001</v>
      </c>
      <c r="I7721">
        <v>1.1532</v>
      </c>
      <c r="J7721">
        <v>1.8743000000000001</v>
      </c>
      <c r="K7721">
        <v>1.5032000000000001</v>
      </c>
      <c r="L7721">
        <v>1.1532</v>
      </c>
    </row>
    <row r="7722" spans="1:12" x14ac:dyDescent="0.45">
      <c r="A7722" t="s">
        <v>2042</v>
      </c>
      <c r="B7722">
        <v>2026</v>
      </c>
      <c r="C7722" t="s">
        <v>2005</v>
      </c>
      <c r="D7722">
        <v>13.1722</v>
      </c>
      <c r="E7722">
        <v>12.2385</v>
      </c>
      <c r="F7722">
        <v>11.061400000000001</v>
      </c>
      <c r="G7722">
        <v>10.2418</v>
      </c>
      <c r="H7722">
        <v>10.503</v>
      </c>
      <c r="I7722">
        <v>8.7929999999999993</v>
      </c>
      <c r="J7722">
        <v>11.3962</v>
      </c>
      <c r="K7722">
        <v>9.2843</v>
      </c>
      <c r="L7722">
        <v>7.3967999999999998</v>
      </c>
    </row>
    <row r="7723" spans="1:12" x14ac:dyDescent="0.45">
      <c r="A7723" t="s">
        <v>2043</v>
      </c>
      <c r="B7723">
        <v>2026</v>
      </c>
      <c r="C7723" t="s">
        <v>2010</v>
      </c>
      <c r="D7723">
        <v>0.43169999999999997</v>
      </c>
      <c r="E7723">
        <v>0.43169999999999997</v>
      </c>
      <c r="F7723">
        <v>0.16300000000000001</v>
      </c>
      <c r="G7723">
        <v>0.25900000000000001</v>
      </c>
      <c r="H7723">
        <v>0.16300000000000001</v>
      </c>
      <c r="I7723">
        <v>0.1169</v>
      </c>
      <c r="J7723">
        <v>0.43169999999999997</v>
      </c>
      <c r="K7723">
        <v>0.16300000000000001</v>
      </c>
      <c r="L7723">
        <v>0.1169</v>
      </c>
    </row>
    <row r="7724" spans="1:12" x14ac:dyDescent="0.45">
      <c r="A7724" t="s">
        <v>2043</v>
      </c>
      <c r="B7724">
        <v>2026</v>
      </c>
      <c r="C7724" t="s">
        <v>2006</v>
      </c>
      <c r="D7724">
        <v>1.3391999999999999</v>
      </c>
      <c r="E7724">
        <v>1.3391999999999999</v>
      </c>
      <c r="F7724">
        <v>1.0351999999999999</v>
      </c>
      <c r="G7724">
        <v>1.04</v>
      </c>
      <c r="H7724">
        <v>1.0351999999999999</v>
      </c>
      <c r="I7724">
        <v>0.7984</v>
      </c>
      <c r="J7724">
        <v>1.3391999999999999</v>
      </c>
      <c r="K7724">
        <v>1.0351999999999999</v>
      </c>
      <c r="L7724">
        <v>0.7984</v>
      </c>
    </row>
    <row r="7725" spans="1:12" x14ac:dyDescent="0.45">
      <c r="A7725" t="s">
        <v>2043</v>
      </c>
      <c r="B7725">
        <v>2026</v>
      </c>
      <c r="C7725" t="s">
        <v>2008</v>
      </c>
      <c r="D7725">
        <v>2.8370000000000002</v>
      </c>
      <c r="E7725">
        <v>2.2879999999999998</v>
      </c>
      <c r="F7725">
        <v>2.2403</v>
      </c>
      <c r="G7725">
        <v>2.1737000000000002</v>
      </c>
      <c r="H7725">
        <v>1.9118999999999999</v>
      </c>
      <c r="I7725">
        <v>1.7675000000000001</v>
      </c>
      <c r="J7725">
        <v>2.1280999999999999</v>
      </c>
      <c r="K7725">
        <v>1.5147999999999999</v>
      </c>
      <c r="L7725">
        <v>1.2015</v>
      </c>
    </row>
    <row r="7726" spans="1:12" x14ac:dyDescent="0.45">
      <c r="A7726" t="s">
        <v>2043</v>
      </c>
      <c r="B7726">
        <v>2026</v>
      </c>
      <c r="C7726" t="s">
        <v>2007</v>
      </c>
      <c r="D7726">
        <v>0.2455</v>
      </c>
      <c r="E7726">
        <v>0.2455</v>
      </c>
      <c r="F7726">
        <v>0.10390000000000001</v>
      </c>
      <c r="G7726">
        <v>0.22389999999999999</v>
      </c>
      <c r="H7726">
        <v>0.10390000000000001</v>
      </c>
      <c r="I7726">
        <v>0.10390000000000001</v>
      </c>
      <c r="J7726">
        <v>0.2455</v>
      </c>
      <c r="K7726">
        <v>0.10390000000000001</v>
      </c>
      <c r="L7726">
        <v>0.10390000000000001</v>
      </c>
    </row>
    <row r="7727" spans="1:12" x14ac:dyDescent="0.45">
      <c r="A7727" t="s">
        <v>2043</v>
      </c>
      <c r="B7727">
        <v>2026</v>
      </c>
      <c r="C7727" t="s">
        <v>2011</v>
      </c>
      <c r="D7727">
        <v>8.2199999999999995E-2</v>
      </c>
      <c r="E7727">
        <v>8.2199999999999995E-2</v>
      </c>
      <c r="F7727">
        <v>8.2199999999999995E-2</v>
      </c>
      <c r="G7727">
        <v>4.9299999999999997E-2</v>
      </c>
      <c r="H7727">
        <v>8.2199999999999995E-2</v>
      </c>
      <c r="I7727">
        <v>4.9299999999999997E-2</v>
      </c>
      <c r="J7727">
        <v>8.2199999999999995E-2</v>
      </c>
      <c r="K7727">
        <v>8.2199999999999995E-2</v>
      </c>
      <c r="L7727">
        <v>4.9299999999999997E-2</v>
      </c>
    </row>
    <row r="7728" spans="1:12" x14ac:dyDescent="0.45">
      <c r="A7728" t="s">
        <v>2043</v>
      </c>
      <c r="B7728">
        <v>2026</v>
      </c>
      <c r="C7728" t="s">
        <v>2009</v>
      </c>
      <c r="D7728">
        <v>3.8854000000000002</v>
      </c>
      <c r="E7728">
        <v>3.8854000000000002</v>
      </c>
      <c r="F7728">
        <v>3.8694999999999999</v>
      </c>
      <c r="G7728">
        <v>3.1004999999999998</v>
      </c>
      <c r="H7728">
        <v>3.8694999999999999</v>
      </c>
      <c r="I7728">
        <v>3.0905</v>
      </c>
      <c r="J7728">
        <v>3.4445000000000001</v>
      </c>
      <c r="K7728">
        <v>3.4445000000000001</v>
      </c>
      <c r="L7728">
        <v>2.7530999999999999</v>
      </c>
    </row>
    <row r="7729" spans="1:12" x14ac:dyDescent="0.45">
      <c r="A7729" t="s">
        <v>2043</v>
      </c>
      <c r="B7729">
        <v>2026</v>
      </c>
      <c r="C7729" t="s">
        <v>2005</v>
      </c>
      <c r="D7729">
        <v>8.8208000000000002</v>
      </c>
      <c r="E7729">
        <v>8.2718000000000007</v>
      </c>
      <c r="F7729">
        <v>7.4939999999999998</v>
      </c>
      <c r="G7729">
        <v>6.8464</v>
      </c>
      <c r="H7729">
        <v>7.1657000000000002</v>
      </c>
      <c r="I7729">
        <v>5.9264000000000001</v>
      </c>
      <c r="J7729">
        <v>7.6710000000000003</v>
      </c>
      <c r="K7729">
        <v>6.3434999999999997</v>
      </c>
      <c r="L7729">
        <v>5.0231000000000003</v>
      </c>
    </row>
    <row r="7730" spans="1:12" x14ac:dyDescent="0.45">
      <c r="A7730" t="s">
        <v>2044</v>
      </c>
      <c r="B7730">
        <v>2026</v>
      </c>
      <c r="C7730" t="s">
        <v>2009</v>
      </c>
      <c r="D7730">
        <v>0.2447</v>
      </c>
      <c r="E7730">
        <v>0.2447</v>
      </c>
      <c r="F7730">
        <v>0.24379999999999999</v>
      </c>
      <c r="G7730">
        <v>0.19489999999999999</v>
      </c>
      <c r="H7730">
        <v>0.24379999999999999</v>
      </c>
      <c r="I7730">
        <v>0.19439999999999999</v>
      </c>
      <c r="J7730">
        <v>0.21690000000000001</v>
      </c>
      <c r="K7730">
        <v>0.21690000000000001</v>
      </c>
      <c r="L7730">
        <v>0.17299999999999999</v>
      </c>
    </row>
    <row r="7731" spans="1:12" x14ac:dyDescent="0.45">
      <c r="A7731" t="s">
        <v>2044</v>
      </c>
      <c r="B7731">
        <v>2026</v>
      </c>
      <c r="C7731" t="s">
        <v>2010</v>
      </c>
      <c r="D7731">
        <v>2.3E-2</v>
      </c>
      <c r="E7731">
        <v>2.3E-2</v>
      </c>
      <c r="F7731">
        <v>8.6999999999999994E-3</v>
      </c>
      <c r="G7731">
        <v>1.38E-2</v>
      </c>
      <c r="H7731">
        <v>8.6999999999999994E-3</v>
      </c>
      <c r="I7731">
        <v>6.1999999999999998E-3</v>
      </c>
      <c r="J7731">
        <v>2.3E-2</v>
      </c>
      <c r="K7731">
        <v>8.6999999999999994E-3</v>
      </c>
      <c r="L7731">
        <v>6.1999999999999998E-3</v>
      </c>
    </row>
    <row r="7732" spans="1:12" x14ac:dyDescent="0.45">
      <c r="A7732" t="s">
        <v>2044</v>
      </c>
      <c r="B7732">
        <v>2026</v>
      </c>
      <c r="C7732" t="s">
        <v>2011</v>
      </c>
      <c r="D7732">
        <v>4.4000000000000003E-3</v>
      </c>
      <c r="E7732">
        <v>4.4000000000000003E-3</v>
      </c>
      <c r="F7732">
        <v>4.4000000000000003E-3</v>
      </c>
      <c r="G7732">
        <v>2.5999999999999999E-3</v>
      </c>
      <c r="H7732">
        <v>4.4000000000000003E-3</v>
      </c>
      <c r="I7732">
        <v>2.5999999999999999E-3</v>
      </c>
      <c r="J7732">
        <v>4.4000000000000003E-3</v>
      </c>
      <c r="K7732">
        <v>4.4000000000000003E-3</v>
      </c>
      <c r="L7732">
        <v>2.5999999999999999E-3</v>
      </c>
    </row>
    <row r="7733" spans="1:12" x14ac:dyDescent="0.45">
      <c r="A7733" t="s">
        <v>2044</v>
      </c>
      <c r="B7733">
        <v>2026</v>
      </c>
      <c r="C7733" t="s">
        <v>2008</v>
      </c>
      <c r="D7733">
        <v>0.1512</v>
      </c>
      <c r="E7733">
        <v>0.122</v>
      </c>
      <c r="F7733">
        <v>0.11940000000000001</v>
      </c>
      <c r="G7733">
        <v>0.1159</v>
      </c>
      <c r="H7733">
        <v>0.1019</v>
      </c>
      <c r="I7733">
        <v>9.4200000000000006E-2</v>
      </c>
      <c r="J7733">
        <v>0.1134</v>
      </c>
      <c r="K7733">
        <v>8.0699999999999994E-2</v>
      </c>
      <c r="L7733">
        <v>6.4000000000000001E-2</v>
      </c>
    </row>
    <row r="7734" spans="1:12" x14ac:dyDescent="0.45">
      <c r="A7734" t="s">
        <v>2044</v>
      </c>
      <c r="B7734">
        <v>2026</v>
      </c>
      <c r="C7734" t="s">
        <v>2005</v>
      </c>
      <c r="D7734">
        <v>0.53369999999999995</v>
      </c>
      <c r="E7734">
        <v>0.50449999999999995</v>
      </c>
      <c r="F7734">
        <v>0.4536</v>
      </c>
      <c r="G7734">
        <v>0.41520000000000001</v>
      </c>
      <c r="H7734">
        <v>0.43609999999999999</v>
      </c>
      <c r="I7734">
        <v>0.35870000000000002</v>
      </c>
      <c r="J7734">
        <v>0.46820000000000001</v>
      </c>
      <c r="K7734">
        <v>0.38800000000000001</v>
      </c>
      <c r="L7734">
        <v>0.30719999999999997</v>
      </c>
    </row>
    <row r="7735" spans="1:12" x14ac:dyDescent="0.45">
      <c r="A7735" t="s">
        <v>2044</v>
      </c>
      <c r="B7735">
        <v>2026</v>
      </c>
      <c r="C7735" t="s">
        <v>2006</v>
      </c>
      <c r="D7735">
        <v>9.74E-2</v>
      </c>
      <c r="E7735">
        <v>9.74E-2</v>
      </c>
      <c r="F7735">
        <v>7.1800000000000003E-2</v>
      </c>
      <c r="G7735">
        <v>7.6100000000000001E-2</v>
      </c>
      <c r="H7735">
        <v>7.1800000000000003E-2</v>
      </c>
      <c r="I7735">
        <v>5.57E-2</v>
      </c>
      <c r="J7735">
        <v>9.74E-2</v>
      </c>
      <c r="K7735">
        <v>7.1800000000000003E-2</v>
      </c>
      <c r="L7735">
        <v>5.57E-2</v>
      </c>
    </row>
    <row r="7736" spans="1:12" x14ac:dyDescent="0.45">
      <c r="A7736" t="s">
        <v>2044</v>
      </c>
      <c r="B7736">
        <v>2026</v>
      </c>
      <c r="C7736" t="s">
        <v>2007</v>
      </c>
      <c r="D7736">
        <v>1.3100000000000001E-2</v>
      </c>
      <c r="E7736">
        <v>1.3100000000000001E-2</v>
      </c>
      <c r="F7736">
        <v>5.4999999999999997E-3</v>
      </c>
      <c r="G7736">
        <v>1.1900000000000001E-2</v>
      </c>
      <c r="H7736">
        <v>5.4999999999999997E-3</v>
      </c>
      <c r="I7736">
        <v>5.4999999999999997E-3</v>
      </c>
      <c r="J7736">
        <v>1.3100000000000001E-2</v>
      </c>
      <c r="K7736">
        <v>5.4999999999999997E-3</v>
      </c>
      <c r="L7736">
        <v>5.4999999999999997E-3</v>
      </c>
    </row>
    <row r="7737" spans="1:12" x14ac:dyDescent="0.45">
      <c r="A7737" t="s">
        <v>2045</v>
      </c>
      <c r="B7737">
        <v>2026</v>
      </c>
      <c r="C7737" t="s">
        <v>2008</v>
      </c>
      <c r="D7737">
        <v>2.8353000000000002</v>
      </c>
      <c r="E7737">
        <v>2.2866</v>
      </c>
      <c r="F7737">
        <v>2.2389000000000001</v>
      </c>
      <c r="G7737">
        <v>2.1724000000000001</v>
      </c>
      <c r="H7737">
        <v>1.9108000000000001</v>
      </c>
      <c r="I7737">
        <v>1.7664</v>
      </c>
      <c r="J7737">
        <v>2.1267999999999998</v>
      </c>
      <c r="K7737">
        <v>1.5139</v>
      </c>
      <c r="L7737">
        <v>1.2008000000000001</v>
      </c>
    </row>
    <row r="7738" spans="1:12" x14ac:dyDescent="0.45">
      <c r="A7738" t="s">
        <v>2045</v>
      </c>
      <c r="B7738">
        <v>2026</v>
      </c>
      <c r="C7738" t="s">
        <v>2007</v>
      </c>
      <c r="D7738">
        <v>0.24529999999999999</v>
      </c>
      <c r="E7738">
        <v>0.24529999999999999</v>
      </c>
      <c r="F7738">
        <v>0.1038</v>
      </c>
      <c r="G7738">
        <v>0.22370000000000001</v>
      </c>
      <c r="H7738">
        <v>0.1038</v>
      </c>
      <c r="I7738">
        <v>0.1038</v>
      </c>
      <c r="J7738">
        <v>0.24529999999999999</v>
      </c>
      <c r="K7738">
        <v>0.1038</v>
      </c>
      <c r="L7738">
        <v>0.1038</v>
      </c>
    </row>
    <row r="7739" spans="1:12" x14ac:dyDescent="0.45">
      <c r="A7739" t="s">
        <v>2045</v>
      </c>
      <c r="B7739">
        <v>2026</v>
      </c>
      <c r="C7739" t="s">
        <v>2005</v>
      </c>
      <c r="D7739">
        <v>8.8955000000000002</v>
      </c>
      <c r="E7739">
        <v>8.3468</v>
      </c>
      <c r="F7739">
        <v>7.5164</v>
      </c>
      <c r="G7739">
        <v>6.8967000000000001</v>
      </c>
      <c r="H7739">
        <v>7.1882999999999999</v>
      </c>
      <c r="I7739">
        <v>5.9349999999999996</v>
      </c>
      <c r="J7739">
        <v>7.7480000000000002</v>
      </c>
      <c r="K7739">
        <v>6.3682999999999996</v>
      </c>
      <c r="L7739">
        <v>5.0339999999999998</v>
      </c>
    </row>
    <row r="7740" spans="1:12" x14ac:dyDescent="0.45">
      <c r="A7740" t="s">
        <v>2045</v>
      </c>
      <c r="B7740">
        <v>2026</v>
      </c>
      <c r="C7740" t="s">
        <v>2006</v>
      </c>
      <c r="D7740">
        <v>1.4849000000000001</v>
      </c>
      <c r="E7740">
        <v>1.4849000000000001</v>
      </c>
      <c r="F7740">
        <v>1.1282000000000001</v>
      </c>
      <c r="G7740">
        <v>1.1558999999999999</v>
      </c>
      <c r="H7740">
        <v>1.1282000000000001</v>
      </c>
      <c r="I7740">
        <v>0.87229999999999996</v>
      </c>
      <c r="J7740">
        <v>1.4849000000000001</v>
      </c>
      <c r="K7740">
        <v>1.1282000000000001</v>
      </c>
      <c r="L7740">
        <v>0.87229999999999996</v>
      </c>
    </row>
    <row r="7741" spans="1:12" x14ac:dyDescent="0.45">
      <c r="A7741" t="s">
        <v>2045</v>
      </c>
      <c r="B7741">
        <v>2026</v>
      </c>
      <c r="C7741" t="s">
        <v>2010</v>
      </c>
      <c r="D7741">
        <v>0.43140000000000001</v>
      </c>
      <c r="E7741">
        <v>0.43140000000000001</v>
      </c>
      <c r="F7741">
        <v>0.16289999999999999</v>
      </c>
      <c r="G7741">
        <v>0.25879999999999997</v>
      </c>
      <c r="H7741">
        <v>0.16289999999999999</v>
      </c>
      <c r="I7741">
        <v>0.1168</v>
      </c>
      <c r="J7741">
        <v>0.43140000000000001</v>
      </c>
      <c r="K7741">
        <v>0.16289999999999999</v>
      </c>
      <c r="L7741">
        <v>0.1168</v>
      </c>
    </row>
    <row r="7742" spans="1:12" x14ac:dyDescent="0.45">
      <c r="A7742" t="s">
        <v>2045</v>
      </c>
      <c r="B7742">
        <v>2026</v>
      </c>
      <c r="C7742" t="s">
        <v>2009</v>
      </c>
      <c r="D7742">
        <v>3.8163999999999998</v>
      </c>
      <c r="E7742">
        <v>3.8163999999999998</v>
      </c>
      <c r="F7742">
        <v>3.8005</v>
      </c>
      <c r="G7742">
        <v>3.0365000000000002</v>
      </c>
      <c r="H7742">
        <v>3.8005</v>
      </c>
      <c r="I7742">
        <v>3.0264000000000002</v>
      </c>
      <c r="J7742">
        <v>3.3774000000000002</v>
      </c>
      <c r="K7742">
        <v>3.3774000000000002</v>
      </c>
      <c r="L7742">
        <v>2.6909999999999998</v>
      </c>
    </row>
    <row r="7743" spans="1:12" x14ac:dyDescent="0.45">
      <c r="A7743" t="s">
        <v>2045</v>
      </c>
      <c r="B7743">
        <v>2026</v>
      </c>
      <c r="C7743" t="s">
        <v>2011</v>
      </c>
      <c r="D7743">
        <v>8.2100000000000006E-2</v>
      </c>
      <c r="E7743">
        <v>8.2100000000000006E-2</v>
      </c>
      <c r="F7743">
        <v>8.2100000000000006E-2</v>
      </c>
      <c r="G7743">
        <v>4.9299999999999997E-2</v>
      </c>
      <c r="H7743">
        <v>8.2100000000000006E-2</v>
      </c>
      <c r="I7743">
        <v>4.9299999999999997E-2</v>
      </c>
      <c r="J7743">
        <v>8.2100000000000006E-2</v>
      </c>
      <c r="K7743">
        <v>8.2100000000000006E-2</v>
      </c>
      <c r="L7743">
        <v>4.9299999999999997E-2</v>
      </c>
    </row>
    <row r="7744" spans="1:12" x14ac:dyDescent="0.45">
      <c r="A7744" t="s">
        <v>2046</v>
      </c>
      <c r="B7744">
        <v>2026</v>
      </c>
      <c r="C7744" t="s">
        <v>2007</v>
      </c>
      <c r="D7744">
        <v>8.1199999999999994E-2</v>
      </c>
      <c r="E7744">
        <v>8.1199999999999994E-2</v>
      </c>
      <c r="F7744">
        <v>3.44E-2</v>
      </c>
      <c r="G7744">
        <v>7.4099999999999999E-2</v>
      </c>
      <c r="H7744">
        <v>3.44E-2</v>
      </c>
      <c r="I7744">
        <v>3.44E-2</v>
      </c>
      <c r="J7744">
        <v>8.1199999999999994E-2</v>
      </c>
      <c r="K7744">
        <v>3.44E-2</v>
      </c>
      <c r="L7744">
        <v>3.44E-2</v>
      </c>
    </row>
    <row r="7745" spans="1:12" x14ac:dyDescent="0.45">
      <c r="A7745" t="s">
        <v>2046</v>
      </c>
      <c r="B7745">
        <v>2026</v>
      </c>
      <c r="C7745" t="s">
        <v>2005</v>
      </c>
      <c r="D7745">
        <v>3.0487000000000002</v>
      </c>
      <c r="E7745">
        <v>2.8671000000000002</v>
      </c>
      <c r="F7745">
        <v>2.5756999999999999</v>
      </c>
      <c r="G7745">
        <v>2.3691</v>
      </c>
      <c r="H7745">
        <v>2.4670000000000001</v>
      </c>
      <c r="I7745">
        <v>2.0375999999999999</v>
      </c>
      <c r="J7745">
        <v>2.6644999999999999</v>
      </c>
      <c r="K7745">
        <v>2.1911999999999998</v>
      </c>
      <c r="L7745">
        <v>1.7357</v>
      </c>
    </row>
    <row r="7746" spans="1:12" x14ac:dyDescent="0.45">
      <c r="A7746" t="s">
        <v>2046</v>
      </c>
      <c r="B7746">
        <v>2026</v>
      </c>
      <c r="C7746" t="s">
        <v>2006</v>
      </c>
      <c r="D7746">
        <v>0.53710000000000002</v>
      </c>
      <c r="E7746">
        <v>0.53710000000000002</v>
      </c>
      <c r="F7746">
        <v>0.40250000000000002</v>
      </c>
      <c r="G7746">
        <v>0.41880000000000001</v>
      </c>
      <c r="H7746">
        <v>0.40250000000000002</v>
      </c>
      <c r="I7746">
        <v>0.31190000000000001</v>
      </c>
      <c r="J7746">
        <v>0.53710000000000002</v>
      </c>
      <c r="K7746">
        <v>0.40250000000000002</v>
      </c>
      <c r="L7746">
        <v>0.31190000000000001</v>
      </c>
    </row>
    <row r="7747" spans="1:12" x14ac:dyDescent="0.45">
      <c r="A7747" t="s">
        <v>2046</v>
      </c>
      <c r="B7747">
        <v>2026</v>
      </c>
      <c r="C7747" t="s">
        <v>2008</v>
      </c>
      <c r="D7747">
        <v>0.93879999999999997</v>
      </c>
      <c r="E7747">
        <v>0.75719999999999998</v>
      </c>
      <c r="F7747">
        <v>0.74139999999999995</v>
      </c>
      <c r="G7747">
        <v>0.71940000000000004</v>
      </c>
      <c r="H7747">
        <v>0.63270000000000004</v>
      </c>
      <c r="I7747">
        <v>0.58489999999999998</v>
      </c>
      <c r="J7747">
        <v>0.70430000000000004</v>
      </c>
      <c r="K7747">
        <v>0.50129999999999997</v>
      </c>
      <c r="L7747">
        <v>0.39760000000000001</v>
      </c>
    </row>
    <row r="7748" spans="1:12" x14ac:dyDescent="0.45">
      <c r="A7748" t="s">
        <v>2046</v>
      </c>
      <c r="B7748">
        <v>2026</v>
      </c>
      <c r="C7748" t="s">
        <v>2010</v>
      </c>
      <c r="D7748">
        <v>0.1429</v>
      </c>
      <c r="E7748">
        <v>0.1429</v>
      </c>
      <c r="F7748">
        <v>5.3900000000000003E-2</v>
      </c>
      <c r="G7748">
        <v>8.5699999999999998E-2</v>
      </c>
      <c r="H7748">
        <v>5.3900000000000003E-2</v>
      </c>
      <c r="I7748">
        <v>3.8699999999999998E-2</v>
      </c>
      <c r="J7748">
        <v>0.1429</v>
      </c>
      <c r="K7748">
        <v>5.3900000000000003E-2</v>
      </c>
      <c r="L7748">
        <v>3.8699999999999998E-2</v>
      </c>
    </row>
    <row r="7749" spans="1:12" x14ac:dyDescent="0.45">
      <c r="A7749" t="s">
        <v>2046</v>
      </c>
      <c r="B7749">
        <v>2026</v>
      </c>
      <c r="C7749" t="s">
        <v>2011</v>
      </c>
      <c r="D7749">
        <v>2.7199999999999998E-2</v>
      </c>
      <c r="E7749">
        <v>2.7199999999999998E-2</v>
      </c>
      <c r="F7749">
        <v>2.7199999999999998E-2</v>
      </c>
      <c r="G7749">
        <v>1.6299999999999999E-2</v>
      </c>
      <c r="H7749">
        <v>2.7199999999999998E-2</v>
      </c>
      <c r="I7749">
        <v>1.6299999999999999E-2</v>
      </c>
      <c r="J7749">
        <v>2.7199999999999998E-2</v>
      </c>
      <c r="K7749">
        <v>2.7199999999999998E-2</v>
      </c>
      <c r="L7749">
        <v>1.6299999999999999E-2</v>
      </c>
    </row>
    <row r="7750" spans="1:12" x14ac:dyDescent="0.45">
      <c r="A7750" t="s">
        <v>2046</v>
      </c>
      <c r="B7750">
        <v>2026</v>
      </c>
      <c r="C7750" t="s">
        <v>2009</v>
      </c>
      <c r="D7750">
        <v>1.3214999999999999</v>
      </c>
      <c r="E7750">
        <v>1.3214999999999999</v>
      </c>
      <c r="F7750">
        <v>1.3163</v>
      </c>
      <c r="G7750">
        <v>1.0548</v>
      </c>
      <c r="H7750">
        <v>1.3163</v>
      </c>
      <c r="I7750">
        <v>1.0515000000000001</v>
      </c>
      <c r="J7750">
        <v>1.1718999999999999</v>
      </c>
      <c r="K7750">
        <v>1.1718999999999999</v>
      </c>
      <c r="L7750">
        <v>0.93689999999999996</v>
      </c>
    </row>
    <row r="7751" spans="1:12" x14ac:dyDescent="0.45">
      <c r="A7751" t="s">
        <v>2047</v>
      </c>
      <c r="B7751">
        <v>2026</v>
      </c>
      <c r="C7751" t="s">
        <v>2006</v>
      </c>
      <c r="D7751">
        <v>0.45490000000000003</v>
      </c>
      <c r="E7751">
        <v>0.45490000000000003</v>
      </c>
      <c r="F7751">
        <v>0.36180000000000001</v>
      </c>
      <c r="G7751">
        <v>0.35189999999999999</v>
      </c>
      <c r="H7751">
        <v>0.36180000000000001</v>
      </c>
      <c r="I7751">
        <v>0.27789999999999998</v>
      </c>
      <c r="J7751">
        <v>0.45490000000000003</v>
      </c>
      <c r="K7751">
        <v>0.36180000000000001</v>
      </c>
      <c r="L7751">
        <v>0.27789999999999998</v>
      </c>
    </row>
    <row r="7752" spans="1:12" x14ac:dyDescent="0.45">
      <c r="A7752" t="s">
        <v>2047</v>
      </c>
      <c r="B7752">
        <v>2026</v>
      </c>
      <c r="C7752" t="s">
        <v>2005</v>
      </c>
      <c r="D7752">
        <v>3.2604000000000002</v>
      </c>
      <c r="E7752">
        <v>3.0430000000000001</v>
      </c>
      <c r="F7752">
        <v>2.7622</v>
      </c>
      <c r="G7752">
        <v>2.5265</v>
      </c>
      <c r="H7752">
        <v>2.6322000000000001</v>
      </c>
      <c r="I7752">
        <v>2.1839</v>
      </c>
      <c r="J7752">
        <v>2.8220999999999998</v>
      </c>
      <c r="K7752">
        <v>2.3235999999999999</v>
      </c>
      <c r="L7752">
        <v>1.8395999999999999</v>
      </c>
    </row>
    <row r="7753" spans="1:12" x14ac:dyDescent="0.45">
      <c r="A7753" t="s">
        <v>2047</v>
      </c>
      <c r="B7753">
        <v>2026</v>
      </c>
      <c r="C7753" t="s">
        <v>2008</v>
      </c>
      <c r="D7753">
        <v>1.1235999999999999</v>
      </c>
      <c r="E7753">
        <v>0.90620000000000001</v>
      </c>
      <c r="F7753">
        <v>0.88729999999999998</v>
      </c>
      <c r="G7753">
        <v>0.8609</v>
      </c>
      <c r="H7753">
        <v>0.75719999999999998</v>
      </c>
      <c r="I7753">
        <v>0.7</v>
      </c>
      <c r="J7753">
        <v>0.84279999999999999</v>
      </c>
      <c r="K7753">
        <v>0.59989999999999999</v>
      </c>
      <c r="L7753">
        <v>0.47589999999999999</v>
      </c>
    </row>
    <row r="7754" spans="1:12" x14ac:dyDescent="0.45">
      <c r="A7754" t="s">
        <v>2047</v>
      </c>
      <c r="B7754">
        <v>2026</v>
      </c>
      <c r="C7754" t="s">
        <v>2010</v>
      </c>
      <c r="D7754">
        <v>0.17100000000000001</v>
      </c>
      <c r="E7754">
        <v>0.17100000000000001</v>
      </c>
      <c r="F7754">
        <v>6.4600000000000005E-2</v>
      </c>
      <c r="G7754">
        <v>0.1026</v>
      </c>
      <c r="H7754">
        <v>6.4600000000000005E-2</v>
      </c>
      <c r="I7754">
        <v>4.6300000000000001E-2</v>
      </c>
      <c r="J7754">
        <v>0.17100000000000001</v>
      </c>
      <c r="K7754">
        <v>6.4600000000000005E-2</v>
      </c>
      <c r="L7754">
        <v>4.6300000000000001E-2</v>
      </c>
    </row>
    <row r="7755" spans="1:12" x14ac:dyDescent="0.45">
      <c r="A7755" t="s">
        <v>2047</v>
      </c>
      <c r="B7755">
        <v>2026</v>
      </c>
      <c r="C7755" t="s">
        <v>2007</v>
      </c>
      <c r="D7755">
        <v>9.7199999999999995E-2</v>
      </c>
      <c r="E7755">
        <v>9.7199999999999995E-2</v>
      </c>
      <c r="F7755">
        <v>4.1099999999999998E-2</v>
      </c>
      <c r="G7755">
        <v>8.8700000000000001E-2</v>
      </c>
      <c r="H7755">
        <v>4.1099999999999998E-2</v>
      </c>
      <c r="I7755">
        <v>4.1099999999999998E-2</v>
      </c>
      <c r="J7755">
        <v>9.7199999999999995E-2</v>
      </c>
      <c r="K7755">
        <v>4.1099999999999998E-2</v>
      </c>
      <c r="L7755">
        <v>4.1099999999999998E-2</v>
      </c>
    </row>
    <row r="7756" spans="1:12" x14ac:dyDescent="0.45">
      <c r="A7756" t="s">
        <v>2047</v>
      </c>
      <c r="B7756">
        <v>2026</v>
      </c>
      <c r="C7756" t="s">
        <v>2011</v>
      </c>
      <c r="D7756">
        <v>3.2500000000000001E-2</v>
      </c>
      <c r="E7756">
        <v>3.2500000000000001E-2</v>
      </c>
      <c r="F7756">
        <v>3.2500000000000001E-2</v>
      </c>
      <c r="G7756">
        <v>1.95E-2</v>
      </c>
      <c r="H7756">
        <v>3.2500000000000001E-2</v>
      </c>
      <c r="I7756">
        <v>1.95E-2</v>
      </c>
      <c r="J7756">
        <v>3.2500000000000001E-2</v>
      </c>
      <c r="K7756">
        <v>3.2500000000000001E-2</v>
      </c>
      <c r="L7756">
        <v>1.95E-2</v>
      </c>
    </row>
    <row r="7757" spans="1:12" x14ac:dyDescent="0.45">
      <c r="A7757" t="s">
        <v>2047</v>
      </c>
      <c r="B7757">
        <v>2026</v>
      </c>
      <c r="C7757" t="s">
        <v>2009</v>
      </c>
      <c r="D7757">
        <v>1.3812</v>
      </c>
      <c r="E7757">
        <v>1.3812</v>
      </c>
      <c r="F7757">
        <v>1.3749</v>
      </c>
      <c r="G7757">
        <v>1.103</v>
      </c>
      <c r="H7757">
        <v>1.3749</v>
      </c>
      <c r="I7757">
        <v>1.099</v>
      </c>
      <c r="J7757">
        <v>1.2236</v>
      </c>
      <c r="K7757">
        <v>1.2236</v>
      </c>
      <c r="L7757">
        <v>0.97889999999999999</v>
      </c>
    </row>
    <row r="7758" spans="1:12" x14ac:dyDescent="0.45">
      <c r="A7758" t="s">
        <v>2048</v>
      </c>
      <c r="B7758">
        <v>2026</v>
      </c>
      <c r="C7758" t="s">
        <v>2005</v>
      </c>
      <c r="D7758">
        <v>8.7555999999999994</v>
      </c>
      <c r="E7758">
        <v>8.15</v>
      </c>
      <c r="F7758">
        <v>7.3428000000000004</v>
      </c>
      <c r="G7758">
        <v>6.8144999999999998</v>
      </c>
      <c r="H7758">
        <v>6.9806999999999997</v>
      </c>
      <c r="I7758">
        <v>5.8400999999999996</v>
      </c>
      <c r="J7758">
        <v>7.5952000000000002</v>
      </c>
      <c r="K7758">
        <v>6.1817000000000002</v>
      </c>
      <c r="L7758">
        <v>4.9276</v>
      </c>
    </row>
    <row r="7759" spans="1:12" x14ac:dyDescent="0.45">
      <c r="A7759" t="s">
        <v>2048</v>
      </c>
      <c r="B7759">
        <v>2026</v>
      </c>
      <c r="C7759" t="s">
        <v>2007</v>
      </c>
      <c r="D7759">
        <v>0.27079999999999999</v>
      </c>
      <c r="E7759">
        <v>0.27079999999999999</v>
      </c>
      <c r="F7759">
        <v>0.11459999999999999</v>
      </c>
      <c r="G7759">
        <v>0.24690000000000001</v>
      </c>
      <c r="H7759">
        <v>0.11459999999999999</v>
      </c>
      <c r="I7759">
        <v>0.11459999999999999</v>
      </c>
      <c r="J7759">
        <v>0.27079999999999999</v>
      </c>
      <c r="K7759">
        <v>0.11459999999999999</v>
      </c>
      <c r="L7759">
        <v>0.11459999999999999</v>
      </c>
    </row>
    <row r="7760" spans="1:12" x14ac:dyDescent="0.45">
      <c r="A7760" t="s">
        <v>2048</v>
      </c>
      <c r="B7760">
        <v>2026</v>
      </c>
      <c r="C7760" t="s">
        <v>2011</v>
      </c>
      <c r="D7760">
        <v>9.0700000000000003E-2</v>
      </c>
      <c r="E7760">
        <v>9.0700000000000003E-2</v>
      </c>
      <c r="F7760">
        <v>9.0700000000000003E-2</v>
      </c>
      <c r="G7760">
        <v>5.4399999999999997E-2</v>
      </c>
      <c r="H7760">
        <v>9.0700000000000003E-2</v>
      </c>
      <c r="I7760">
        <v>5.4399999999999997E-2</v>
      </c>
      <c r="J7760">
        <v>9.0700000000000003E-2</v>
      </c>
      <c r="K7760">
        <v>9.0700000000000003E-2</v>
      </c>
      <c r="L7760">
        <v>5.4399999999999997E-2</v>
      </c>
    </row>
    <row r="7761" spans="1:12" x14ac:dyDescent="0.45">
      <c r="A7761" t="s">
        <v>2048</v>
      </c>
      <c r="B7761">
        <v>2026</v>
      </c>
      <c r="C7761" t="s">
        <v>2006</v>
      </c>
      <c r="D7761">
        <v>1.3365</v>
      </c>
      <c r="E7761">
        <v>1.3365</v>
      </c>
      <c r="F7761">
        <v>1.0521</v>
      </c>
      <c r="G7761">
        <v>1.0353000000000001</v>
      </c>
      <c r="H7761">
        <v>1.0521</v>
      </c>
      <c r="I7761">
        <v>0.80920000000000003</v>
      </c>
      <c r="J7761">
        <v>1.3365</v>
      </c>
      <c r="K7761">
        <v>1.0521</v>
      </c>
      <c r="L7761">
        <v>0.80920000000000003</v>
      </c>
    </row>
    <row r="7762" spans="1:12" x14ac:dyDescent="0.45">
      <c r="A7762" t="s">
        <v>2048</v>
      </c>
      <c r="B7762">
        <v>2026</v>
      </c>
      <c r="C7762" t="s">
        <v>2009</v>
      </c>
      <c r="D7762">
        <v>3.452</v>
      </c>
      <c r="E7762">
        <v>3.452</v>
      </c>
      <c r="F7762">
        <v>3.4344000000000001</v>
      </c>
      <c r="G7762">
        <v>2.7942999999999998</v>
      </c>
      <c r="H7762">
        <v>3.4344000000000001</v>
      </c>
      <c r="I7762">
        <v>2.7831999999999999</v>
      </c>
      <c r="J7762">
        <v>3.0735999999999999</v>
      </c>
      <c r="K7762">
        <v>3.0735999999999999</v>
      </c>
      <c r="L7762">
        <v>2.4950000000000001</v>
      </c>
    </row>
    <row r="7763" spans="1:12" x14ac:dyDescent="0.45">
      <c r="A7763" t="s">
        <v>2048</v>
      </c>
      <c r="B7763">
        <v>2026</v>
      </c>
      <c r="C7763" t="s">
        <v>2010</v>
      </c>
      <c r="D7763">
        <v>0.47620000000000001</v>
      </c>
      <c r="E7763">
        <v>0.47620000000000001</v>
      </c>
      <c r="F7763">
        <v>0.17979999999999999</v>
      </c>
      <c r="G7763">
        <v>0.28570000000000001</v>
      </c>
      <c r="H7763">
        <v>0.17979999999999999</v>
      </c>
      <c r="I7763">
        <v>0.129</v>
      </c>
      <c r="J7763">
        <v>0.47620000000000001</v>
      </c>
      <c r="K7763">
        <v>0.17979999999999999</v>
      </c>
      <c r="L7763">
        <v>0.129</v>
      </c>
    </row>
    <row r="7764" spans="1:12" x14ac:dyDescent="0.45">
      <c r="A7764" t="s">
        <v>2048</v>
      </c>
      <c r="B7764">
        <v>2026</v>
      </c>
      <c r="C7764" t="s">
        <v>2008</v>
      </c>
      <c r="D7764">
        <v>3.1295999999999999</v>
      </c>
      <c r="E7764">
        <v>2.524</v>
      </c>
      <c r="F7764">
        <v>2.4712999999999998</v>
      </c>
      <c r="G7764">
        <v>2.3978999999999999</v>
      </c>
      <c r="H7764">
        <v>2.1091000000000002</v>
      </c>
      <c r="I7764">
        <v>1.9498</v>
      </c>
      <c r="J7764">
        <v>2.3475999999999999</v>
      </c>
      <c r="K7764">
        <v>1.671</v>
      </c>
      <c r="L7764">
        <v>1.3253999999999999</v>
      </c>
    </row>
    <row r="7765" spans="1:12" x14ac:dyDescent="0.45">
      <c r="A7765" t="s">
        <v>2049</v>
      </c>
      <c r="B7765">
        <v>2026</v>
      </c>
      <c r="C7765" t="s">
        <v>2010</v>
      </c>
      <c r="D7765">
        <v>4.3099999999999999E-2</v>
      </c>
      <c r="E7765">
        <v>4.3099999999999999E-2</v>
      </c>
      <c r="F7765">
        <v>1.6299999999999999E-2</v>
      </c>
      <c r="G7765">
        <v>2.58E-2</v>
      </c>
      <c r="H7765">
        <v>1.6299999999999999E-2</v>
      </c>
      <c r="I7765">
        <v>1.17E-2</v>
      </c>
      <c r="J7765">
        <v>4.3099999999999999E-2</v>
      </c>
      <c r="K7765">
        <v>1.6299999999999999E-2</v>
      </c>
      <c r="L7765">
        <v>1.17E-2</v>
      </c>
    </row>
    <row r="7766" spans="1:12" x14ac:dyDescent="0.45">
      <c r="A7766" t="s">
        <v>2049</v>
      </c>
      <c r="B7766">
        <v>2026</v>
      </c>
      <c r="C7766" t="s">
        <v>2007</v>
      </c>
      <c r="D7766">
        <v>2.4500000000000001E-2</v>
      </c>
      <c r="E7766">
        <v>2.4500000000000001E-2</v>
      </c>
      <c r="F7766">
        <v>1.04E-2</v>
      </c>
      <c r="G7766">
        <v>2.23E-2</v>
      </c>
      <c r="H7766">
        <v>1.04E-2</v>
      </c>
      <c r="I7766">
        <v>1.04E-2</v>
      </c>
      <c r="J7766">
        <v>2.4500000000000001E-2</v>
      </c>
      <c r="K7766">
        <v>1.04E-2</v>
      </c>
      <c r="L7766">
        <v>1.04E-2</v>
      </c>
    </row>
    <row r="7767" spans="1:12" x14ac:dyDescent="0.45">
      <c r="A7767" t="s">
        <v>2049</v>
      </c>
      <c r="B7767">
        <v>2026</v>
      </c>
      <c r="C7767" t="s">
        <v>2009</v>
      </c>
      <c r="D7767">
        <v>0.29799999999999999</v>
      </c>
      <c r="E7767">
        <v>0.29799999999999999</v>
      </c>
      <c r="F7767">
        <v>0.29649999999999999</v>
      </c>
      <c r="G7767">
        <v>0.24099999999999999</v>
      </c>
      <c r="H7767">
        <v>0.29649999999999999</v>
      </c>
      <c r="I7767">
        <v>0.24</v>
      </c>
      <c r="J7767">
        <v>0.2651</v>
      </c>
      <c r="K7767">
        <v>0.2651</v>
      </c>
      <c r="L7767">
        <v>0.215</v>
      </c>
    </row>
    <row r="7768" spans="1:12" x14ac:dyDescent="0.45">
      <c r="A7768" t="s">
        <v>2049</v>
      </c>
      <c r="B7768">
        <v>2026</v>
      </c>
      <c r="C7768" t="s">
        <v>2005</v>
      </c>
      <c r="D7768">
        <v>0.77190000000000003</v>
      </c>
      <c r="E7768">
        <v>0.71719999999999995</v>
      </c>
      <c r="F7768">
        <v>0.6462</v>
      </c>
      <c r="G7768">
        <v>0.6</v>
      </c>
      <c r="H7768">
        <v>0.61350000000000005</v>
      </c>
      <c r="I7768">
        <v>0.51349999999999996</v>
      </c>
      <c r="J7768">
        <v>0.66830000000000001</v>
      </c>
      <c r="K7768">
        <v>0.54249999999999998</v>
      </c>
      <c r="L7768">
        <v>0.43209999999999998</v>
      </c>
    </row>
    <row r="7769" spans="1:12" x14ac:dyDescent="0.45">
      <c r="A7769" t="s">
        <v>2049</v>
      </c>
      <c r="B7769">
        <v>2026</v>
      </c>
      <c r="C7769" t="s">
        <v>2006</v>
      </c>
      <c r="D7769">
        <v>0.11509999999999999</v>
      </c>
      <c r="E7769">
        <v>0.11509999999999999</v>
      </c>
      <c r="F7769">
        <v>9.1499999999999998E-2</v>
      </c>
      <c r="G7769">
        <v>8.9099999999999999E-2</v>
      </c>
      <c r="H7769">
        <v>9.1499999999999998E-2</v>
      </c>
      <c r="I7769">
        <v>7.0300000000000001E-2</v>
      </c>
      <c r="J7769">
        <v>0.11509999999999999</v>
      </c>
      <c r="K7769">
        <v>9.1499999999999998E-2</v>
      </c>
      <c r="L7769">
        <v>7.0300000000000001E-2</v>
      </c>
    </row>
    <row r="7770" spans="1:12" x14ac:dyDescent="0.45">
      <c r="A7770" t="s">
        <v>2049</v>
      </c>
      <c r="B7770">
        <v>2026</v>
      </c>
      <c r="C7770" t="s">
        <v>2008</v>
      </c>
      <c r="D7770">
        <v>0.28299999999999997</v>
      </c>
      <c r="E7770">
        <v>0.22819999999999999</v>
      </c>
      <c r="F7770">
        <v>0.2235</v>
      </c>
      <c r="G7770">
        <v>0.21679999999999999</v>
      </c>
      <c r="H7770">
        <v>0.19070000000000001</v>
      </c>
      <c r="I7770">
        <v>0.17630000000000001</v>
      </c>
      <c r="J7770">
        <v>0.21229999999999999</v>
      </c>
      <c r="K7770">
        <v>0.15110000000000001</v>
      </c>
      <c r="L7770">
        <v>0.11990000000000001</v>
      </c>
    </row>
    <row r="7771" spans="1:12" x14ac:dyDescent="0.45">
      <c r="A7771" t="s">
        <v>2049</v>
      </c>
      <c r="B7771">
        <v>2026</v>
      </c>
      <c r="C7771" t="s">
        <v>2011</v>
      </c>
      <c r="D7771">
        <v>8.2000000000000007E-3</v>
      </c>
      <c r="E7771">
        <v>8.2000000000000007E-3</v>
      </c>
      <c r="F7771">
        <v>8.2000000000000007E-3</v>
      </c>
      <c r="G7771">
        <v>4.8999999999999998E-3</v>
      </c>
      <c r="H7771">
        <v>8.2000000000000007E-3</v>
      </c>
      <c r="I7771">
        <v>4.8999999999999998E-3</v>
      </c>
      <c r="J7771">
        <v>8.2000000000000007E-3</v>
      </c>
      <c r="K7771">
        <v>8.2000000000000007E-3</v>
      </c>
      <c r="L7771">
        <v>4.8999999999999998E-3</v>
      </c>
    </row>
    <row r="7772" spans="1:12" x14ac:dyDescent="0.45">
      <c r="A7772" t="s">
        <v>2050</v>
      </c>
      <c r="B7772">
        <v>2026</v>
      </c>
      <c r="C7772" t="s">
        <v>2008</v>
      </c>
      <c r="D7772">
        <v>1.228</v>
      </c>
      <c r="E7772">
        <v>0.99039999999999995</v>
      </c>
      <c r="F7772">
        <v>0.96970000000000001</v>
      </c>
      <c r="G7772">
        <v>0.94089999999999996</v>
      </c>
      <c r="H7772">
        <v>0.8276</v>
      </c>
      <c r="I7772">
        <v>0.76500000000000001</v>
      </c>
      <c r="J7772">
        <v>0.92110000000000003</v>
      </c>
      <c r="K7772">
        <v>0.65569999999999995</v>
      </c>
      <c r="L7772">
        <v>0.52010000000000001</v>
      </c>
    </row>
    <row r="7773" spans="1:12" x14ac:dyDescent="0.45">
      <c r="A7773" t="s">
        <v>2050</v>
      </c>
      <c r="B7773">
        <v>2026</v>
      </c>
      <c r="C7773" t="s">
        <v>2009</v>
      </c>
      <c r="D7773">
        <v>1.7653000000000001</v>
      </c>
      <c r="E7773">
        <v>1.7653000000000001</v>
      </c>
      <c r="F7773">
        <v>1.7584</v>
      </c>
      <c r="G7773">
        <v>1.4092</v>
      </c>
      <c r="H7773">
        <v>1.7584</v>
      </c>
      <c r="I7773">
        <v>1.4049</v>
      </c>
      <c r="J7773">
        <v>1.5657000000000001</v>
      </c>
      <c r="K7773">
        <v>1.5657000000000001</v>
      </c>
      <c r="L7773">
        <v>1.2519</v>
      </c>
    </row>
    <row r="7774" spans="1:12" x14ac:dyDescent="0.45">
      <c r="A7774" t="s">
        <v>2050</v>
      </c>
      <c r="B7774">
        <v>2026</v>
      </c>
      <c r="C7774" t="s">
        <v>2011</v>
      </c>
      <c r="D7774">
        <v>3.56E-2</v>
      </c>
      <c r="E7774">
        <v>3.56E-2</v>
      </c>
      <c r="F7774">
        <v>3.56E-2</v>
      </c>
      <c r="G7774">
        <v>2.1299999999999999E-2</v>
      </c>
      <c r="H7774">
        <v>3.56E-2</v>
      </c>
      <c r="I7774">
        <v>2.1299999999999999E-2</v>
      </c>
      <c r="J7774">
        <v>3.56E-2</v>
      </c>
      <c r="K7774">
        <v>3.56E-2</v>
      </c>
      <c r="L7774">
        <v>2.1299999999999999E-2</v>
      </c>
    </row>
    <row r="7775" spans="1:12" x14ac:dyDescent="0.45">
      <c r="A7775" t="s">
        <v>2050</v>
      </c>
      <c r="B7775">
        <v>2026</v>
      </c>
      <c r="C7775" t="s">
        <v>2007</v>
      </c>
      <c r="D7775">
        <v>0.1062</v>
      </c>
      <c r="E7775">
        <v>0.1062</v>
      </c>
      <c r="F7775">
        <v>4.4999999999999998E-2</v>
      </c>
      <c r="G7775">
        <v>9.69E-2</v>
      </c>
      <c r="H7775">
        <v>4.4999999999999998E-2</v>
      </c>
      <c r="I7775">
        <v>4.4999999999999998E-2</v>
      </c>
      <c r="J7775">
        <v>0.1062</v>
      </c>
      <c r="K7775">
        <v>4.4999999999999998E-2</v>
      </c>
      <c r="L7775">
        <v>4.4999999999999998E-2</v>
      </c>
    </row>
    <row r="7776" spans="1:12" x14ac:dyDescent="0.45">
      <c r="A7776" t="s">
        <v>2050</v>
      </c>
      <c r="B7776">
        <v>2026</v>
      </c>
      <c r="C7776" t="s">
        <v>2005</v>
      </c>
      <c r="D7776">
        <v>3.9182000000000001</v>
      </c>
      <c r="E7776">
        <v>3.6804999999999999</v>
      </c>
      <c r="F7776">
        <v>3.3378000000000001</v>
      </c>
      <c r="G7776">
        <v>3.0438000000000001</v>
      </c>
      <c r="H7776">
        <v>3.1957</v>
      </c>
      <c r="I7776">
        <v>2.6408</v>
      </c>
      <c r="J7776">
        <v>3.4117999999999999</v>
      </c>
      <c r="K7776">
        <v>2.8311999999999999</v>
      </c>
      <c r="L7776">
        <v>2.2429000000000001</v>
      </c>
    </row>
    <row r="7777" spans="1:12" x14ac:dyDescent="0.45">
      <c r="A7777" t="s">
        <v>2050</v>
      </c>
      <c r="B7777">
        <v>2026</v>
      </c>
      <c r="C7777" t="s">
        <v>2010</v>
      </c>
      <c r="D7777">
        <v>0.18679999999999999</v>
      </c>
      <c r="E7777">
        <v>0.18679999999999999</v>
      </c>
      <c r="F7777">
        <v>7.0599999999999996E-2</v>
      </c>
      <c r="G7777">
        <v>0.11210000000000001</v>
      </c>
      <c r="H7777">
        <v>7.0599999999999996E-2</v>
      </c>
      <c r="I7777">
        <v>5.0599999999999999E-2</v>
      </c>
      <c r="J7777">
        <v>0.18679999999999999</v>
      </c>
      <c r="K7777">
        <v>7.0599999999999996E-2</v>
      </c>
      <c r="L7777">
        <v>5.0599999999999999E-2</v>
      </c>
    </row>
    <row r="7778" spans="1:12" x14ac:dyDescent="0.45">
      <c r="A7778" t="s">
        <v>2050</v>
      </c>
      <c r="B7778">
        <v>2026</v>
      </c>
      <c r="C7778" t="s">
        <v>2006</v>
      </c>
      <c r="D7778">
        <v>0.59630000000000005</v>
      </c>
      <c r="E7778">
        <v>0.59630000000000005</v>
      </c>
      <c r="F7778">
        <v>0.4587</v>
      </c>
      <c r="G7778">
        <v>0.46339999999999998</v>
      </c>
      <c r="H7778">
        <v>0.4587</v>
      </c>
      <c r="I7778">
        <v>0.35399999999999998</v>
      </c>
      <c r="J7778">
        <v>0.59630000000000005</v>
      </c>
      <c r="K7778">
        <v>0.4587</v>
      </c>
      <c r="L7778">
        <v>0.35399999999999998</v>
      </c>
    </row>
    <row r="7779" spans="1:12" x14ac:dyDescent="0.45">
      <c r="A7779" t="s">
        <v>2051</v>
      </c>
      <c r="B7779">
        <v>2026</v>
      </c>
      <c r="C7779" t="s">
        <v>2006</v>
      </c>
      <c r="D7779">
        <v>0.10390000000000001</v>
      </c>
      <c r="E7779">
        <v>0.10390000000000001</v>
      </c>
      <c r="F7779">
        <v>7.8799999999999995E-2</v>
      </c>
      <c r="G7779">
        <v>8.09E-2</v>
      </c>
      <c r="H7779">
        <v>7.8799999999999995E-2</v>
      </c>
      <c r="I7779">
        <v>6.0900000000000003E-2</v>
      </c>
      <c r="J7779">
        <v>0.10390000000000001</v>
      </c>
      <c r="K7779">
        <v>7.8799999999999995E-2</v>
      </c>
      <c r="L7779">
        <v>6.0900000000000003E-2</v>
      </c>
    </row>
    <row r="7780" spans="1:12" x14ac:dyDescent="0.45">
      <c r="A7780" t="s">
        <v>2051</v>
      </c>
      <c r="B7780">
        <v>2026</v>
      </c>
      <c r="C7780" t="s">
        <v>2005</v>
      </c>
      <c r="D7780">
        <v>0.63260000000000005</v>
      </c>
      <c r="E7780">
        <v>0.59470000000000001</v>
      </c>
      <c r="F7780">
        <v>0.53680000000000005</v>
      </c>
      <c r="G7780">
        <v>0.4909</v>
      </c>
      <c r="H7780">
        <v>0.5141</v>
      </c>
      <c r="I7780">
        <v>0.42399999999999999</v>
      </c>
      <c r="J7780">
        <v>0.55149999999999999</v>
      </c>
      <c r="K7780">
        <v>0.45569999999999999</v>
      </c>
      <c r="L7780">
        <v>0.3604</v>
      </c>
    </row>
    <row r="7781" spans="1:12" x14ac:dyDescent="0.45">
      <c r="A7781" t="s">
        <v>2051</v>
      </c>
      <c r="B7781">
        <v>2026</v>
      </c>
      <c r="C7781" t="s">
        <v>2009</v>
      </c>
      <c r="D7781">
        <v>0.2802</v>
      </c>
      <c r="E7781">
        <v>0.2802</v>
      </c>
      <c r="F7781">
        <v>0.27910000000000001</v>
      </c>
      <c r="G7781">
        <v>0.223</v>
      </c>
      <c r="H7781">
        <v>0.27910000000000001</v>
      </c>
      <c r="I7781">
        <v>0.2223</v>
      </c>
      <c r="J7781">
        <v>0.24809999999999999</v>
      </c>
      <c r="K7781">
        <v>0.24809999999999999</v>
      </c>
      <c r="L7781">
        <v>0.1978</v>
      </c>
    </row>
    <row r="7782" spans="1:12" x14ac:dyDescent="0.45">
      <c r="A7782" t="s">
        <v>2051</v>
      </c>
      <c r="B7782">
        <v>2026</v>
      </c>
      <c r="C7782" t="s">
        <v>2007</v>
      </c>
      <c r="D7782">
        <v>1.7000000000000001E-2</v>
      </c>
      <c r="E7782">
        <v>1.7000000000000001E-2</v>
      </c>
      <c r="F7782">
        <v>7.1999999999999998E-3</v>
      </c>
      <c r="G7782">
        <v>1.55E-2</v>
      </c>
      <c r="H7782">
        <v>7.1999999999999998E-3</v>
      </c>
      <c r="I7782">
        <v>7.1999999999999998E-3</v>
      </c>
      <c r="J7782">
        <v>1.7000000000000001E-2</v>
      </c>
      <c r="K7782">
        <v>7.1999999999999998E-3</v>
      </c>
      <c r="L7782">
        <v>7.1999999999999998E-3</v>
      </c>
    </row>
    <row r="7783" spans="1:12" x14ac:dyDescent="0.45">
      <c r="A7783" t="s">
        <v>2051</v>
      </c>
      <c r="B7783">
        <v>2026</v>
      </c>
      <c r="C7783" t="s">
        <v>2010</v>
      </c>
      <c r="D7783">
        <v>2.98E-2</v>
      </c>
      <c r="E7783">
        <v>2.98E-2</v>
      </c>
      <c r="F7783">
        <v>1.1299999999999999E-2</v>
      </c>
      <c r="G7783">
        <v>1.7899999999999999E-2</v>
      </c>
      <c r="H7783">
        <v>1.1299999999999999E-2</v>
      </c>
      <c r="I7783">
        <v>8.0999999999999996E-3</v>
      </c>
      <c r="J7783">
        <v>2.98E-2</v>
      </c>
      <c r="K7783">
        <v>1.1299999999999999E-2</v>
      </c>
      <c r="L7783">
        <v>8.0999999999999996E-3</v>
      </c>
    </row>
    <row r="7784" spans="1:12" x14ac:dyDescent="0.45">
      <c r="A7784" t="s">
        <v>2051</v>
      </c>
      <c r="B7784">
        <v>2026</v>
      </c>
      <c r="C7784" t="s">
        <v>2011</v>
      </c>
      <c r="D7784">
        <v>5.7000000000000002E-3</v>
      </c>
      <c r="E7784">
        <v>5.7000000000000002E-3</v>
      </c>
      <c r="F7784">
        <v>5.7000000000000002E-3</v>
      </c>
      <c r="G7784">
        <v>3.3999999999999998E-3</v>
      </c>
      <c r="H7784">
        <v>5.7000000000000002E-3</v>
      </c>
      <c r="I7784">
        <v>3.3999999999999998E-3</v>
      </c>
      <c r="J7784">
        <v>5.7000000000000002E-3</v>
      </c>
      <c r="K7784">
        <v>5.7000000000000002E-3</v>
      </c>
      <c r="L7784">
        <v>3.3999999999999998E-3</v>
      </c>
    </row>
    <row r="7785" spans="1:12" x14ac:dyDescent="0.45">
      <c r="A7785" t="s">
        <v>2051</v>
      </c>
      <c r="B7785">
        <v>2026</v>
      </c>
      <c r="C7785" t="s">
        <v>2008</v>
      </c>
      <c r="D7785">
        <v>0.19600000000000001</v>
      </c>
      <c r="E7785">
        <v>0.15809999999999999</v>
      </c>
      <c r="F7785">
        <v>0.15479999999999999</v>
      </c>
      <c r="G7785">
        <v>0.1502</v>
      </c>
      <c r="H7785">
        <v>0.1321</v>
      </c>
      <c r="I7785">
        <v>0.1221</v>
      </c>
      <c r="J7785">
        <v>0.14699999999999999</v>
      </c>
      <c r="K7785">
        <v>0.1047</v>
      </c>
      <c r="L7785">
        <v>8.3000000000000004E-2</v>
      </c>
    </row>
    <row r="7786" spans="1:12" x14ac:dyDescent="0.45">
      <c r="A7786" t="s">
        <v>2052</v>
      </c>
      <c r="B7786">
        <v>2026</v>
      </c>
      <c r="C7786" t="s">
        <v>2005</v>
      </c>
      <c r="D7786">
        <v>5.4555999999999996</v>
      </c>
      <c r="E7786">
        <v>5.1181000000000001</v>
      </c>
      <c r="F7786">
        <v>4.6256000000000004</v>
      </c>
      <c r="G7786">
        <v>4.2350000000000003</v>
      </c>
      <c r="H7786">
        <v>4.4238</v>
      </c>
      <c r="I7786">
        <v>3.6581000000000001</v>
      </c>
      <c r="J7786">
        <v>4.7493999999999996</v>
      </c>
      <c r="K7786">
        <v>3.919</v>
      </c>
      <c r="L7786">
        <v>3.1032000000000002</v>
      </c>
    </row>
    <row r="7787" spans="1:12" x14ac:dyDescent="0.45">
      <c r="A7787" t="s">
        <v>2052</v>
      </c>
      <c r="B7787">
        <v>2026</v>
      </c>
      <c r="C7787" t="s">
        <v>2006</v>
      </c>
      <c r="D7787">
        <v>0.86260000000000003</v>
      </c>
      <c r="E7787">
        <v>0.86260000000000003</v>
      </c>
      <c r="F7787">
        <v>0.66149999999999998</v>
      </c>
      <c r="G7787">
        <v>0.67059999999999997</v>
      </c>
      <c r="H7787">
        <v>0.66149999999999998</v>
      </c>
      <c r="I7787">
        <v>0.51080000000000003</v>
      </c>
      <c r="J7787">
        <v>0.86260000000000003</v>
      </c>
      <c r="K7787">
        <v>0.66149999999999998</v>
      </c>
      <c r="L7787">
        <v>0.51080000000000003</v>
      </c>
    </row>
    <row r="7788" spans="1:12" x14ac:dyDescent="0.45">
      <c r="A7788" t="s">
        <v>2052</v>
      </c>
      <c r="B7788">
        <v>2026</v>
      </c>
      <c r="C7788" t="s">
        <v>2010</v>
      </c>
      <c r="D7788">
        <v>0.26540000000000002</v>
      </c>
      <c r="E7788">
        <v>0.26540000000000002</v>
      </c>
      <c r="F7788">
        <v>0.1002</v>
      </c>
      <c r="G7788">
        <v>0.1593</v>
      </c>
      <c r="H7788">
        <v>0.1002</v>
      </c>
      <c r="I7788">
        <v>7.1900000000000006E-2</v>
      </c>
      <c r="J7788">
        <v>0.26540000000000002</v>
      </c>
      <c r="K7788">
        <v>0.1002</v>
      </c>
      <c r="L7788">
        <v>7.1900000000000006E-2</v>
      </c>
    </row>
    <row r="7789" spans="1:12" x14ac:dyDescent="0.45">
      <c r="A7789" t="s">
        <v>2052</v>
      </c>
      <c r="B7789">
        <v>2026</v>
      </c>
      <c r="C7789" t="s">
        <v>2007</v>
      </c>
      <c r="D7789">
        <v>0.15090000000000001</v>
      </c>
      <c r="E7789">
        <v>0.15090000000000001</v>
      </c>
      <c r="F7789">
        <v>6.3899999999999998E-2</v>
      </c>
      <c r="G7789">
        <v>0.1376</v>
      </c>
      <c r="H7789">
        <v>6.3899999999999998E-2</v>
      </c>
      <c r="I7789">
        <v>6.3899999999999998E-2</v>
      </c>
      <c r="J7789">
        <v>0.15090000000000001</v>
      </c>
      <c r="K7789">
        <v>6.3899999999999998E-2</v>
      </c>
      <c r="L7789">
        <v>6.3899999999999998E-2</v>
      </c>
    </row>
    <row r="7790" spans="1:12" x14ac:dyDescent="0.45">
      <c r="A7790" t="s">
        <v>2052</v>
      </c>
      <c r="B7790">
        <v>2026</v>
      </c>
      <c r="C7790" t="s">
        <v>2011</v>
      </c>
      <c r="D7790">
        <v>5.0500000000000003E-2</v>
      </c>
      <c r="E7790">
        <v>5.0500000000000003E-2</v>
      </c>
      <c r="F7790">
        <v>5.0500000000000003E-2</v>
      </c>
      <c r="G7790">
        <v>3.0300000000000001E-2</v>
      </c>
      <c r="H7790">
        <v>5.0500000000000003E-2</v>
      </c>
      <c r="I7790">
        <v>3.0300000000000001E-2</v>
      </c>
      <c r="J7790">
        <v>5.0500000000000003E-2</v>
      </c>
      <c r="K7790">
        <v>5.0500000000000003E-2</v>
      </c>
      <c r="L7790">
        <v>3.0300000000000001E-2</v>
      </c>
    </row>
    <row r="7791" spans="1:12" x14ac:dyDescent="0.45">
      <c r="A7791" t="s">
        <v>2052</v>
      </c>
      <c r="B7791">
        <v>2026</v>
      </c>
      <c r="C7791" t="s">
        <v>2008</v>
      </c>
      <c r="D7791">
        <v>1.7444</v>
      </c>
      <c r="E7791">
        <v>1.4068000000000001</v>
      </c>
      <c r="F7791">
        <v>1.3774999999999999</v>
      </c>
      <c r="G7791">
        <v>1.3366</v>
      </c>
      <c r="H7791">
        <v>1.1756</v>
      </c>
      <c r="I7791">
        <v>1.0868</v>
      </c>
      <c r="J7791">
        <v>1.3085</v>
      </c>
      <c r="K7791">
        <v>0.93140000000000001</v>
      </c>
      <c r="L7791">
        <v>0.73880000000000001</v>
      </c>
    </row>
    <row r="7792" spans="1:12" x14ac:dyDescent="0.45">
      <c r="A7792" t="s">
        <v>2052</v>
      </c>
      <c r="B7792">
        <v>2026</v>
      </c>
      <c r="C7792" t="s">
        <v>2009</v>
      </c>
      <c r="D7792">
        <v>2.3818000000000001</v>
      </c>
      <c r="E7792">
        <v>2.3818000000000001</v>
      </c>
      <c r="F7792">
        <v>2.3721000000000001</v>
      </c>
      <c r="G7792">
        <v>1.9007000000000001</v>
      </c>
      <c r="H7792">
        <v>2.3721000000000001</v>
      </c>
      <c r="I7792">
        <v>1.8945000000000001</v>
      </c>
      <c r="J7792">
        <v>2.1114999999999999</v>
      </c>
      <c r="K7792">
        <v>2.1114999999999999</v>
      </c>
      <c r="L7792">
        <v>1.6876</v>
      </c>
    </row>
    <row r="7793" spans="1:12" x14ac:dyDescent="0.45">
      <c r="A7793" t="s">
        <v>2053</v>
      </c>
      <c r="B7793">
        <v>2026</v>
      </c>
      <c r="C7793" t="s">
        <v>2009</v>
      </c>
      <c r="D7793">
        <v>9.7545999999999999</v>
      </c>
      <c r="E7793">
        <v>9.7545999999999999</v>
      </c>
      <c r="F7793">
        <v>9.7117000000000004</v>
      </c>
      <c r="G7793">
        <v>7.7794999999999996</v>
      </c>
      <c r="H7793">
        <v>9.7117000000000004</v>
      </c>
      <c r="I7793">
        <v>7.7523999999999997</v>
      </c>
      <c r="J7793">
        <v>8.6404999999999994</v>
      </c>
      <c r="K7793">
        <v>8.6404999999999994</v>
      </c>
      <c r="L7793">
        <v>6.9025999999999996</v>
      </c>
    </row>
    <row r="7794" spans="1:12" x14ac:dyDescent="0.45">
      <c r="A7794" t="s">
        <v>2053</v>
      </c>
      <c r="B7794">
        <v>2026</v>
      </c>
      <c r="C7794" t="s">
        <v>2008</v>
      </c>
      <c r="D7794">
        <v>7.6631999999999998</v>
      </c>
      <c r="E7794">
        <v>6.1802999999999999</v>
      </c>
      <c r="F7794">
        <v>6.0513000000000003</v>
      </c>
      <c r="G7794">
        <v>5.8715999999999999</v>
      </c>
      <c r="H7794">
        <v>5.1645000000000003</v>
      </c>
      <c r="I7794">
        <v>4.7743000000000002</v>
      </c>
      <c r="J7794">
        <v>5.7484000000000002</v>
      </c>
      <c r="K7794">
        <v>4.0918000000000001</v>
      </c>
      <c r="L7794">
        <v>3.2454999999999998</v>
      </c>
    </row>
    <row r="7795" spans="1:12" x14ac:dyDescent="0.45">
      <c r="A7795" t="s">
        <v>2053</v>
      </c>
      <c r="B7795">
        <v>2026</v>
      </c>
      <c r="C7795" t="s">
        <v>2006</v>
      </c>
      <c r="D7795">
        <v>3.2517</v>
      </c>
      <c r="E7795">
        <v>3.2517</v>
      </c>
      <c r="F7795">
        <v>2.5629</v>
      </c>
      <c r="G7795">
        <v>2.5186000000000002</v>
      </c>
      <c r="H7795">
        <v>2.5629</v>
      </c>
      <c r="I7795">
        <v>1.9710000000000001</v>
      </c>
      <c r="J7795">
        <v>3.2517</v>
      </c>
      <c r="K7795">
        <v>2.5629</v>
      </c>
      <c r="L7795">
        <v>1.9710000000000001</v>
      </c>
    </row>
    <row r="7796" spans="1:12" x14ac:dyDescent="0.45">
      <c r="A7796" t="s">
        <v>2053</v>
      </c>
      <c r="B7796">
        <v>2026</v>
      </c>
      <c r="C7796" t="s">
        <v>2007</v>
      </c>
      <c r="D7796">
        <v>0.66300000000000003</v>
      </c>
      <c r="E7796">
        <v>0.66300000000000003</v>
      </c>
      <c r="F7796">
        <v>0.28060000000000002</v>
      </c>
      <c r="G7796">
        <v>0.60470000000000002</v>
      </c>
      <c r="H7796">
        <v>0.28060000000000002</v>
      </c>
      <c r="I7796">
        <v>0.28060000000000002</v>
      </c>
      <c r="J7796">
        <v>0.66300000000000003</v>
      </c>
      <c r="K7796">
        <v>0.28060000000000002</v>
      </c>
      <c r="L7796">
        <v>0.28060000000000002</v>
      </c>
    </row>
    <row r="7797" spans="1:12" x14ac:dyDescent="0.45">
      <c r="A7797" t="s">
        <v>2053</v>
      </c>
      <c r="B7797">
        <v>2026</v>
      </c>
      <c r="C7797" t="s">
        <v>2005</v>
      </c>
      <c r="D7797">
        <v>22.720500000000001</v>
      </c>
      <c r="E7797">
        <v>21.2376</v>
      </c>
      <c r="F7797">
        <v>19.268699999999999</v>
      </c>
      <c r="G7797">
        <v>17.607199999999999</v>
      </c>
      <c r="H7797">
        <v>18.381900000000002</v>
      </c>
      <c r="I7797">
        <v>15.2272</v>
      </c>
      <c r="J7797">
        <v>19.691600000000001</v>
      </c>
      <c r="K7797">
        <v>16.238</v>
      </c>
      <c r="L7797">
        <v>12.848599999999999</v>
      </c>
    </row>
    <row r="7798" spans="1:12" x14ac:dyDescent="0.45">
      <c r="A7798" t="s">
        <v>2053</v>
      </c>
      <c r="B7798">
        <v>2026</v>
      </c>
      <c r="C7798" t="s">
        <v>2010</v>
      </c>
      <c r="D7798">
        <v>1.1659999999999999</v>
      </c>
      <c r="E7798">
        <v>1.1659999999999999</v>
      </c>
      <c r="F7798">
        <v>0.44030000000000002</v>
      </c>
      <c r="G7798">
        <v>0.6996</v>
      </c>
      <c r="H7798">
        <v>0.44030000000000002</v>
      </c>
      <c r="I7798">
        <v>0.31580000000000003</v>
      </c>
      <c r="J7798">
        <v>1.1659999999999999</v>
      </c>
      <c r="K7798">
        <v>0.44030000000000002</v>
      </c>
      <c r="L7798">
        <v>0.31580000000000003</v>
      </c>
    </row>
    <row r="7799" spans="1:12" x14ac:dyDescent="0.45">
      <c r="A7799" t="s">
        <v>2053</v>
      </c>
      <c r="B7799">
        <v>2026</v>
      </c>
      <c r="C7799" t="s">
        <v>2011</v>
      </c>
      <c r="D7799">
        <v>0.222</v>
      </c>
      <c r="E7799">
        <v>0.222</v>
      </c>
      <c r="F7799">
        <v>0.222</v>
      </c>
      <c r="G7799">
        <v>0.13320000000000001</v>
      </c>
      <c r="H7799">
        <v>0.222</v>
      </c>
      <c r="I7799">
        <v>0.13320000000000001</v>
      </c>
      <c r="J7799">
        <v>0.222</v>
      </c>
      <c r="K7799">
        <v>0.222</v>
      </c>
      <c r="L7799">
        <v>0.13320000000000001</v>
      </c>
    </row>
    <row r="7800" spans="1:12" x14ac:dyDescent="0.45">
      <c r="A7800" t="s">
        <v>2054</v>
      </c>
      <c r="B7800">
        <v>2026</v>
      </c>
      <c r="C7800" t="s">
        <v>2006</v>
      </c>
      <c r="D7800">
        <v>0.35149999999999998</v>
      </c>
      <c r="E7800">
        <v>0.35149999999999998</v>
      </c>
      <c r="F7800">
        <v>0.27529999999999999</v>
      </c>
      <c r="G7800">
        <v>0.27250000000000002</v>
      </c>
      <c r="H7800">
        <v>0.27529999999999999</v>
      </c>
      <c r="I7800">
        <v>0.21190000000000001</v>
      </c>
      <c r="J7800">
        <v>0.35149999999999998</v>
      </c>
      <c r="K7800">
        <v>0.27529999999999999</v>
      </c>
      <c r="L7800">
        <v>0.21190000000000001</v>
      </c>
    </row>
    <row r="7801" spans="1:12" x14ac:dyDescent="0.45">
      <c r="A7801" t="s">
        <v>2054</v>
      </c>
      <c r="B7801">
        <v>2026</v>
      </c>
      <c r="C7801" t="s">
        <v>2007</v>
      </c>
      <c r="D7801">
        <v>6.93E-2</v>
      </c>
      <c r="E7801">
        <v>6.93E-2</v>
      </c>
      <c r="F7801">
        <v>2.93E-2</v>
      </c>
      <c r="G7801">
        <v>6.3200000000000006E-2</v>
      </c>
      <c r="H7801">
        <v>2.93E-2</v>
      </c>
      <c r="I7801">
        <v>2.93E-2</v>
      </c>
      <c r="J7801">
        <v>6.93E-2</v>
      </c>
      <c r="K7801">
        <v>2.93E-2</v>
      </c>
      <c r="L7801">
        <v>2.93E-2</v>
      </c>
    </row>
    <row r="7802" spans="1:12" x14ac:dyDescent="0.45">
      <c r="A7802" t="s">
        <v>2054</v>
      </c>
      <c r="B7802">
        <v>2026</v>
      </c>
      <c r="C7802" t="s">
        <v>2009</v>
      </c>
      <c r="D7802">
        <v>0.91559999999999997</v>
      </c>
      <c r="E7802">
        <v>0.91559999999999997</v>
      </c>
      <c r="F7802">
        <v>0.91110000000000002</v>
      </c>
      <c r="G7802">
        <v>0.73060000000000003</v>
      </c>
      <c r="H7802">
        <v>0.91110000000000002</v>
      </c>
      <c r="I7802">
        <v>0.7278</v>
      </c>
      <c r="J7802">
        <v>0.81040000000000001</v>
      </c>
      <c r="K7802">
        <v>0.81040000000000001</v>
      </c>
      <c r="L7802">
        <v>0.64790000000000003</v>
      </c>
    </row>
    <row r="7803" spans="1:12" x14ac:dyDescent="0.45">
      <c r="A7803" t="s">
        <v>2054</v>
      </c>
      <c r="B7803">
        <v>2026</v>
      </c>
      <c r="C7803" t="s">
        <v>2011</v>
      </c>
      <c r="D7803">
        <v>2.3199999999999998E-2</v>
      </c>
      <c r="E7803">
        <v>2.3199999999999998E-2</v>
      </c>
      <c r="F7803">
        <v>2.3199999999999998E-2</v>
      </c>
      <c r="G7803">
        <v>1.3899999999999999E-2</v>
      </c>
      <c r="H7803">
        <v>2.3199999999999998E-2</v>
      </c>
      <c r="I7803">
        <v>1.3899999999999999E-2</v>
      </c>
      <c r="J7803">
        <v>2.3199999999999998E-2</v>
      </c>
      <c r="K7803">
        <v>2.3199999999999998E-2</v>
      </c>
      <c r="L7803">
        <v>1.3899999999999999E-2</v>
      </c>
    </row>
    <row r="7804" spans="1:12" x14ac:dyDescent="0.45">
      <c r="A7804" t="s">
        <v>2054</v>
      </c>
      <c r="B7804">
        <v>2026</v>
      </c>
      <c r="C7804" t="s">
        <v>2010</v>
      </c>
      <c r="D7804">
        <v>0.12189999999999999</v>
      </c>
      <c r="E7804">
        <v>0.12189999999999999</v>
      </c>
      <c r="F7804">
        <v>4.5999999999999999E-2</v>
      </c>
      <c r="G7804">
        <v>7.3099999999999998E-2</v>
      </c>
      <c r="H7804">
        <v>4.5999999999999999E-2</v>
      </c>
      <c r="I7804">
        <v>3.3000000000000002E-2</v>
      </c>
      <c r="J7804">
        <v>0.12189999999999999</v>
      </c>
      <c r="K7804">
        <v>4.5999999999999999E-2</v>
      </c>
      <c r="L7804">
        <v>3.3000000000000002E-2</v>
      </c>
    </row>
    <row r="7805" spans="1:12" x14ac:dyDescent="0.45">
      <c r="A7805" t="s">
        <v>2054</v>
      </c>
      <c r="B7805">
        <v>2026</v>
      </c>
      <c r="C7805" t="s">
        <v>2008</v>
      </c>
      <c r="D7805">
        <v>0.80110000000000003</v>
      </c>
      <c r="E7805">
        <v>0.64610000000000001</v>
      </c>
      <c r="F7805">
        <v>0.63260000000000005</v>
      </c>
      <c r="G7805">
        <v>0.61380000000000001</v>
      </c>
      <c r="H7805">
        <v>0.53990000000000005</v>
      </c>
      <c r="I7805">
        <v>0.49909999999999999</v>
      </c>
      <c r="J7805">
        <v>0.60099999999999998</v>
      </c>
      <c r="K7805">
        <v>0.42780000000000001</v>
      </c>
      <c r="L7805">
        <v>0.33929999999999999</v>
      </c>
    </row>
    <row r="7806" spans="1:12" x14ac:dyDescent="0.45">
      <c r="A7806" t="s">
        <v>2054</v>
      </c>
      <c r="B7806">
        <v>2026</v>
      </c>
      <c r="C7806" t="s">
        <v>2005</v>
      </c>
      <c r="D7806">
        <v>2.2827000000000002</v>
      </c>
      <c r="E7806">
        <v>2.1276000000000002</v>
      </c>
      <c r="F7806">
        <v>1.9176</v>
      </c>
      <c r="G7806">
        <v>1.7672000000000001</v>
      </c>
      <c r="H7806">
        <v>1.8249</v>
      </c>
      <c r="I7806">
        <v>1.5150999999999999</v>
      </c>
      <c r="J7806">
        <v>1.9772000000000001</v>
      </c>
      <c r="K7806">
        <v>1.6120000000000001</v>
      </c>
      <c r="L7806">
        <v>1.2753000000000001</v>
      </c>
    </row>
    <row r="7807" spans="1:12" x14ac:dyDescent="0.45">
      <c r="A7807" t="s">
        <v>2055</v>
      </c>
      <c r="B7807">
        <v>2026</v>
      </c>
      <c r="C7807" t="s">
        <v>2009</v>
      </c>
      <c r="D7807">
        <v>0.20080000000000001</v>
      </c>
      <c r="E7807">
        <v>0.20080000000000001</v>
      </c>
      <c r="F7807">
        <v>0.19989999999999999</v>
      </c>
      <c r="G7807">
        <v>0.1628</v>
      </c>
      <c r="H7807">
        <v>0.19989999999999999</v>
      </c>
      <c r="I7807">
        <v>0.16209999999999999</v>
      </c>
      <c r="J7807">
        <v>0.17899999999999999</v>
      </c>
      <c r="K7807">
        <v>0.17899999999999999</v>
      </c>
      <c r="L7807">
        <v>0.14549999999999999</v>
      </c>
    </row>
    <row r="7808" spans="1:12" x14ac:dyDescent="0.45">
      <c r="A7808" t="s">
        <v>2055</v>
      </c>
      <c r="B7808">
        <v>2026</v>
      </c>
      <c r="C7808" t="s">
        <v>2011</v>
      </c>
      <c r="D7808">
        <v>5.0000000000000001E-3</v>
      </c>
      <c r="E7808">
        <v>5.0000000000000001E-3</v>
      </c>
      <c r="F7808">
        <v>5.0000000000000001E-3</v>
      </c>
      <c r="G7808">
        <v>3.0000000000000001E-3</v>
      </c>
      <c r="H7808">
        <v>5.0000000000000001E-3</v>
      </c>
      <c r="I7808">
        <v>3.0000000000000001E-3</v>
      </c>
      <c r="J7808">
        <v>5.0000000000000001E-3</v>
      </c>
      <c r="K7808">
        <v>5.0000000000000001E-3</v>
      </c>
      <c r="L7808">
        <v>3.0000000000000001E-3</v>
      </c>
    </row>
    <row r="7809" spans="1:12" x14ac:dyDescent="0.45">
      <c r="A7809" t="s">
        <v>2055</v>
      </c>
      <c r="B7809">
        <v>2026</v>
      </c>
      <c r="C7809" t="s">
        <v>2008</v>
      </c>
      <c r="D7809">
        <v>0.17249999999999999</v>
      </c>
      <c r="E7809">
        <v>0.1391</v>
      </c>
      <c r="F7809">
        <v>0.13619999999999999</v>
      </c>
      <c r="G7809">
        <v>0.1321</v>
      </c>
      <c r="H7809">
        <v>0.1162</v>
      </c>
      <c r="I7809">
        <v>0.1074</v>
      </c>
      <c r="J7809">
        <v>0.12939999999999999</v>
      </c>
      <c r="K7809">
        <v>9.2100000000000001E-2</v>
      </c>
      <c r="L7809">
        <v>7.2999999999999995E-2</v>
      </c>
    </row>
    <row r="7810" spans="1:12" x14ac:dyDescent="0.45">
      <c r="A7810" t="s">
        <v>2055</v>
      </c>
      <c r="B7810">
        <v>2026</v>
      </c>
      <c r="C7810" t="s">
        <v>2007</v>
      </c>
      <c r="D7810">
        <v>1.49E-2</v>
      </c>
      <c r="E7810">
        <v>1.49E-2</v>
      </c>
      <c r="F7810">
        <v>6.3E-3</v>
      </c>
      <c r="G7810">
        <v>1.3599999999999999E-2</v>
      </c>
      <c r="H7810">
        <v>6.3E-3</v>
      </c>
      <c r="I7810">
        <v>6.3E-3</v>
      </c>
      <c r="J7810">
        <v>1.49E-2</v>
      </c>
      <c r="K7810">
        <v>6.3E-3</v>
      </c>
      <c r="L7810">
        <v>6.3E-3</v>
      </c>
    </row>
    <row r="7811" spans="1:12" x14ac:dyDescent="0.45">
      <c r="A7811" t="s">
        <v>2055</v>
      </c>
      <c r="B7811">
        <v>2026</v>
      </c>
      <c r="C7811" t="s">
        <v>2005</v>
      </c>
      <c r="D7811">
        <v>0.50509999999999999</v>
      </c>
      <c r="E7811">
        <v>0.47170000000000001</v>
      </c>
      <c r="F7811">
        <v>0.4229</v>
      </c>
      <c r="G7811">
        <v>0.39379999999999998</v>
      </c>
      <c r="H7811">
        <v>0.40289999999999998</v>
      </c>
      <c r="I7811">
        <v>0.3367</v>
      </c>
      <c r="J7811">
        <v>0.44019999999999998</v>
      </c>
      <c r="K7811">
        <v>0.3579</v>
      </c>
      <c r="L7811">
        <v>0.28560000000000002</v>
      </c>
    </row>
    <row r="7812" spans="1:12" x14ac:dyDescent="0.45">
      <c r="A7812" t="s">
        <v>2055</v>
      </c>
      <c r="B7812">
        <v>2026</v>
      </c>
      <c r="C7812" t="s">
        <v>2006</v>
      </c>
      <c r="D7812">
        <v>8.5599999999999996E-2</v>
      </c>
      <c r="E7812">
        <v>8.5599999999999996E-2</v>
      </c>
      <c r="F7812">
        <v>6.5600000000000006E-2</v>
      </c>
      <c r="G7812">
        <v>6.6600000000000006E-2</v>
      </c>
      <c r="H7812">
        <v>6.5600000000000006E-2</v>
      </c>
      <c r="I7812">
        <v>5.0700000000000002E-2</v>
      </c>
      <c r="J7812">
        <v>8.5599999999999996E-2</v>
      </c>
      <c r="K7812">
        <v>6.5600000000000006E-2</v>
      </c>
      <c r="L7812">
        <v>5.0700000000000002E-2</v>
      </c>
    </row>
    <row r="7813" spans="1:12" x14ac:dyDescent="0.45">
      <c r="A7813" t="s">
        <v>2055</v>
      </c>
      <c r="B7813">
        <v>2026</v>
      </c>
      <c r="C7813" t="s">
        <v>2010</v>
      </c>
      <c r="D7813">
        <v>2.6200000000000001E-2</v>
      </c>
      <c r="E7813">
        <v>2.6200000000000001E-2</v>
      </c>
      <c r="F7813">
        <v>9.9000000000000008E-3</v>
      </c>
      <c r="G7813">
        <v>1.5699999999999999E-2</v>
      </c>
      <c r="H7813">
        <v>9.9000000000000008E-3</v>
      </c>
      <c r="I7813">
        <v>7.1000000000000004E-3</v>
      </c>
      <c r="J7813">
        <v>2.6200000000000001E-2</v>
      </c>
      <c r="K7813">
        <v>9.9000000000000008E-3</v>
      </c>
      <c r="L7813">
        <v>7.1000000000000004E-3</v>
      </c>
    </row>
    <row r="7814" spans="1:12" x14ac:dyDescent="0.45">
      <c r="A7814" t="s">
        <v>2056</v>
      </c>
      <c r="B7814">
        <v>2026</v>
      </c>
      <c r="C7814" t="s">
        <v>2010</v>
      </c>
      <c r="D7814">
        <v>0.3518</v>
      </c>
      <c r="E7814">
        <v>0.3518</v>
      </c>
      <c r="F7814">
        <v>0.1328</v>
      </c>
      <c r="G7814">
        <v>0.21110000000000001</v>
      </c>
      <c r="H7814">
        <v>0.1328</v>
      </c>
      <c r="I7814">
        <v>9.5299999999999996E-2</v>
      </c>
      <c r="J7814">
        <v>0.3518</v>
      </c>
      <c r="K7814">
        <v>0.1328</v>
      </c>
      <c r="L7814">
        <v>9.5299999999999996E-2</v>
      </c>
    </row>
    <row r="7815" spans="1:12" x14ac:dyDescent="0.45">
      <c r="A7815" t="s">
        <v>2056</v>
      </c>
      <c r="B7815">
        <v>2026</v>
      </c>
      <c r="C7815" t="s">
        <v>2011</v>
      </c>
      <c r="D7815">
        <v>6.7000000000000004E-2</v>
      </c>
      <c r="E7815">
        <v>6.7000000000000004E-2</v>
      </c>
      <c r="F7815">
        <v>6.7000000000000004E-2</v>
      </c>
      <c r="G7815">
        <v>4.02E-2</v>
      </c>
      <c r="H7815">
        <v>6.7000000000000004E-2</v>
      </c>
      <c r="I7815">
        <v>4.02E-2</v>
      </c>
      <c r="J7815">
        <v>6.7000000000000004E-2</v>
      </c>
      <c r="K7815">
        <v>6.7000000000000004E-2</v>
      </c>
      <c r="L7815">
        <v>4.02E-2</v>
      </c>
    </row>
    <row r="7816" spans="1:12" x14ac:dyDescent="0.45">
      <c r="A7816" t="s">
        <v>2056</v>
      </c>
      <c r="B7816">
        <v>2026</v>
      </c>
      <c r="C7816" t="s">
        <v>2006</v>
      </c>
      <c r="D7816">
        <v>1.0611999999999999</v>
      </c>
      <c r="E7816">
        <v>1.0611999999999999</v>
      </c>
      <c r="F7816">
        <v>0.82440000000000002</v>
      </c>
      <c r="G7816">
        <v>0.8236</v>
      </c>
      <c r="H7816">
        <v>0.82440000000000002</v>
      </c>
      <c r="I7816">
        <v>0.63529999999999998</v>
      </c>
      <c r="J7816">
        <v>1.0611999999999999</v>
      </c>
      <c r="K7816">
        <v>0.82440000000000002</v>
      </c>
      <c r="L7816">
        <v>0.63529999999999998</v>
      </c>
    </row>
    <row r="7817" spans="1:12" x14ac:dyDescent="0.45">
      <c r="A7817" t="s">
        <v>2056</v>
      </c>
      <c r="B7817">
        <v>2026</v>
      </c>
      <c r="C7817" t="s">
        <v>2007</v>
      </c>
      <c r="D7817">
        <v>0.2</v>
      </c>
      <c r="E7817">
        <v>0.2</v>
      </c>
      <c r="F7817">
        <v>8.4599999999999995E-2</v>
      </c>
      <c r="G7817">
        <v>0.18240000000000001</v>
      </c>
      <c r="H7817">
        <v>8.4599999999999995E-2</v>
      </c>
      <c r="I7817">
        <v>8.4599999999999995E-2</v>
      </c>
      <c r="J7817">
        <v>0.2</v>
      </c>
      <c r="K7817">
        <v>8.4599999999999995E-2</v>
      </c>
      <c r="L7817">
        <v>8.4599999999999995E-2</v>
      </c>
    </row>
    <row r="7818" spans="1:12" x14ac:dyDescent="0.45">
      <c r="A7818" t="s">
        <v>2056</v>
      </c>
      <c r="B7818">
        <v>2026</v>
      </c>
      <c r="C7818" t="s">
        <v>2009</v>
      </c>
      <c r="D7818">
        <v>2.9763000000000002</v>
      </c>
      <c r="E7818">
        <v>2.9763000000000002</v>
      </c>
      <c r="F7818">
        <v>2.9634</v>
      </c>
      <c r="G7818">
        <v>2.3738999999999999</v>
      </c>
      <c r="H7818">
        <v>2.9634</v>
      </c>
      <c r="I7818">
        <v>2.3656999999999999</v>
      </c>
      <c r="J7818">
        <v>2.6366999999999998</v>
      </c>
      <c r="K7818">
        <v>2.6366999999999998</v>
      </c>
      <c r="L7818">
        <v>2.1065999999999998</v>
      </c>
    </row>
    <row r="7819" spans="1:12" x14ac:dyDescent="0.45">
      <c r="A7819" t="s">
        <v>2056</v>
      </c>
      <c r="B7819">
        <v>2026</v>
      </c>
      <c r="C7819" t="s">
        <v>2008</v>
      </c>
      <c r="D7819">
        <v>2.3119000000000001</v>
      </c>
      <c r="E7819">
        <v>1.8645</v>
      </c>
      <c r="F7819">
        <v>1.8255999999999999</v>
      </c>
      <c r="G7819">
        <v>1.7714000000000001</v>
      </c>
      <c r="H7819">
        <v>1.5581</v>
      </c>
      <c r="I7819">
        <v>1.4402999999999999</v>
      </c>
      <c r="J7819">
        <v>1.7342</v>
      </c>
      <c r="K7819">
        <v>1.2344999999999999</v>
      </c>
      <c r="L7819">
        <v>0.97909999999999997</v>
      </c>
    </row>
    <row r="7820" spans="1:12" x14ac:dyDescent="0.45">
      <c r="A7820" t="s">
        <v>2056</v>
      </c>
      <c r="B7820">
        <v>2026</v>
      </c>
      <c r="C7820" t="s">
        <v>2005</v>
      </c>
      <c r="D7820">
        <v>6.9682000000000004</v>
      </c>
      <c r="E7820">
        <v>6.5208000000000004</v>
      </c>
      <c r="F7820">
        <v>5.8978000000000002</v>
      </c>
      <c r="G7820">
        <v>5.4025999999999996</v>
      </c>
      <c r="H7820">
        <v>5.6303000000000001</v>
      </c>
      <c r="I7820">
        <v>4.6615000000000002</v>
      </c>
      <c r="J7820">
        <v>6.0510000000000002</v>
      </c>
      <c r="K7820">
        <v>4.9800000000000004</v>
      </c>
      <c r="L7820">
        <v>3.9411</v>
      </c>
    </row>
    <row r="7821" spans="1:12" x14ac:dyDescent="0.45">
      <c r="A7821" t="s">
        <v>2057</v>
      </c>
      <c r="B7821">
        <v>2026</v>
      </c>
      <c r="C7821" t="s">
        <v>2011</v>
      </c>
      <c r="D7821">
        <v>5.8000000000000003E-2</v>
      </c>
      <c r="E7821">
        <v>5.8000000000000003E-2</v>
      </c>
      <c r="F7821">
        <v>5.8000000000000003E-2</v>
      </c>
      <c r="G7821">
        <v>3.4799999999999998E-2</v>
      </c>
      <c r="H7821">
        <v>5.8000000000000003E-2</v>
      </c>
      <c r="I7821">
        <v>3.4799999999999998E-2</v>
      </c>
      <c r="J7821">
        <v>5.8000000000000003E-2</v>
      </c>
      <c r="K7821">
        <v>5.8000000000000003E-2</v>
      </c>
      <c r="L7821">
        <v>3.4799999999999998E-2</v>
      </c>
    </row>
    <row r="7822" spans="1:12" x14ac:dyDescent="0.45">
      <c r="A7822" t="s">
        <v>2057</v>
      </c>
      <c r="B7822">
        <v>2026</v>
      </c>
      <c r="C7822" t="s">
        <v>2010</v>
      </c>
      <c r="D7822">
        <v>0.30459999999999998</v>
      </c>
      <c r="E7822">
        <v>0.30459999999999998</v>
      </c>
      <c r="F7822">
        <v>0.115</v>
      </c>
      <c r="G7822">
        <v>0.18279999999999999</v>
      </c>
      <c r="H7822">
        <v>0.115</v>
      </c>
      <c r="I7822">
        <v>8.2500000000000004E-2</v>
      </c>
      <c r="J7822">
        <v>0.30459999999999998</v>
      </c>
      <c r="K7822">
        <v>0.115</v>
      </c>
      <c r="L7822">
        <v>8.2500000000000004E-2</v>
      </c>
    </row>
    <row r="7823" spans="1:12" x14ac:dyDescent="0.45">
      <c r="A7823" t="s">
        <v>2057</v>
      </c>
      <c r="B7823">
        <v>2026</v>
      </c>
      <c r="C7823" t="s">
        <v>2005</v>
      </c>
      <c r="D7823">
        <v>4.7484999999999999</v>
      </c>
      <c r="E7823">
        <v>4.3611000000000004</v>
      </c>
      <c r="F7823">
        <v>4.0266999999999999</v>
      </c>
      <c r="G7823">
        <v>3.722</v>
      </c>
      <c r="H7823">
        <v>3.7951000000000001</v>
      </c>
      <c r="I7823">
        <v>3.2433000000000001</v>
      </c>
      <c r="J7823">
        <v>4.0666000000000002</v>
      </c>
      <c r="K7823">
        <v>3.3443999999999998</v>
      </c>
      <c r="L7823">
        <v>2.7086999999999999</v>
      </c>
    </row>
    <row r="7824" spans="1:12" x14ac:dyDescent="0.45">
      <c r="A7824" t="s">
        <v>2057</v>
      </c>
      <c r="B7824">
        <v>2026</v>
      </c>
      <c r="C7824" t="s">
        <v>2006</v>
      </c>
      <c r="D7824">
        <v>0.65149999999999997</v>
      </c>
      <c r="E7824">
        <v>0.65149999999999997</v>
      </c>
      <c r="F7824">
        <v>0.65149999999999997</v>
      </c>
      <c r="G7824">
        <v>0.56200000000000006</v>
      </c>
      <c r="H7824">
        <v>0.65149999999999997</v>
      </c>
      <c r="I7824">
        <v>0.56200000000000006</v>
      </c>
      <c r="J7824">
        <v>0.65149999999999997</v>
      </c>
      <c r="K7824">
        <v>0.65149999999999997</v>
      </c>
      <c r="L7824">
        <v>0.56200000000000006</v>
      </c>
    </row>
    <row r="7825" spans="1:12" x14ac:dyDescent="0.45">
      <c r="A7825" t="s">
        <v>2057</v>
      </c>
      <c r="B7825">
        <v>2026</v>
      </c>
      <c r="C7825" t="s">
        <v>2007</v>
      </c>
      <c r="D7825">
        <v>0.17319999999999999</v>
      </c>
      <c r="E7825">
        <v>0.17319999999999999</v>
      </c>
      <c r="F7825">
        <v>7.3300000000000004E-2</v>
      </c>
      <c r="G7825">
        <v>0.158</v>
      </c>
      <c r="H7825">
        <v>7.3300000000000004E-2</v>
      </c>
      <c r="I7825">
        <v>7.3300000000000004E-2</v>
      </c>
      <c r="J7825">
        <v>0.17319999999999999</v>
      </c>
      <c r="K7825">
        <v>7.3300000000000004E-2</v>
      </c>
      <c r="L7825">
        <v>7.3300000000000004E-2</v>
      </c>
    </row>
    <row r="7826" spans="1:12" x14ac:dyDescent="0.45">
      <c r="A7826" t="s">
        <v>2057</v>
      </c>
      <c r="B7826">
        <v>2026</v>
      </c>
      <c r="C7826" t="s">
        <v>2008</v>
      </c>
      <c r="D7826">
        <v>2.0017999999999998</v>
      </c>
      <c r="E7826">
        <v>1.6145</v>
      </c>
      <c r="F7826">
        <v>1.5808</v>
      </c>
      <c r="G7826">
        <v>1.5338000000000001</v>
      </c>
      <c r="H7826">
        <v>1.3491</v>
      </c>
      <c r="I7826">
        <v>1.2472000000000001</v>
      </c>
      <c r="J7826">
        <v>1.5016</v>
      </c>
      <c r="K7826">
        <v>1.0689</v>
      </c>
      <c r="L7826">
        <v>0.8478</v>
      </c>
    </row>
    <row r="7827" spans="1:12" x14ac:dyDescent="0.45">
      <c r="A7827" t="s">
        <v>2057</v>
      </c>
      <c r="B7827">
        <v>2026</v>
      </c>
      <c r="C7827" t="s">
        <v>2009</v>
      </c>
      <c r="D7827">
        <v>1.5593999999999999</v>
      </c>
      <c r="E7827">
        <v>1.5593999999999999</v>
      </c>
      <c r="F7827">
        <v>1.5482</v>
      </c>
      <c r="G7827">
        <v>1.2505999999999999</v>
      </c>
      <c r="H7827">
        <v>1.5482</v>
      </c>
      <c r="I7827">
        <v>1.2435</v>
      </c>
      <c r="J7827">
        <v>1.3776999999999999</v>
      </c>
      <c r="K7827">
        <v>1.3776999999999999</v>
      </c>
      <c r="L7827">
        <v>1.1083000000000001</v>
      </c>
    </row>
    <row r="7828" spans="1:12" x14ac:dyDescent="0.45">
      <c r="A7828" t="s">
        <v>2058</v>
      </c>
      <c r="B7828">
        <v>2026</v>
      </c>
      <c r="C7828" t="s">
        <v>2009</v>
      </c>
      <c r="D7828">
        <v>0.1898</v>
      </c>
      <c r="E7828">
        <v>0.1898</v>
      </c>
      <c r="F7828">
        <v>0.18920000000000001</v>
      </c>
      <c r="G7828">
        <v>0.1517</v>
      </c>
      <c r="H7828">
        <v>0.18920000000000001</v>
      </c>
      <c r="I7828">
        <v>0.15129999999999999</v>
      </c>
      <c r="J7828">
        <v>0.1686</v>
      </c>
      <c r="K7828">
        <v>0.1686</v>
      </c>
      <c r="L7828">
        <v>0.13500000000000001</v>
      </c>
    </row>
    <row r="7829" spans="1:12" x14ac:dyDescent="0.45">
      <c r="A7829" t="s">
        <v>2058</v>
      </c>
      <c r="B7829">
        <v>2026</v>
      </c>
      <c r="C7829" t="s">
        <v>2008</v>
      </c>
      <c r="D7829">
        <v>0.1101</v>
      </c>
      <c r="E7829">
        <v>8.8800000000000004E-2</v>
      </c>
      <c r="F7829">
        <v>8.6999999999999994E-2</v>
      </c>
      <c r="G7829">
        <v>8.4400000000000003E-2</v>
      </c>
      <c r="H7829">
        <v>7.4200000000000002E-2</v>
      </c>
      <c r="I7829">
        <v>6.8599999999999994E-2</v>
      </c>
      <c r="J7829">
        <v>8.2600000000000007E-2</v>
      </c>
      <c r="K7829">
        <v>5.8799999999999998E-2</v>
      </c>
      <c r="L7829">
        <v>4.6600000000000003E-2</v>
      </c>
    </row>
    <row r="7830" spans="1:12" x14ac:dyDescent="0.45">
      <c r="A7830" t="s">
        <v>2058</v>
      </c>
      <c r="B7830">
        <v>2026</v>
      </c>
      <c r="C7830" t="s">
        <v>2010</v>
      </c>
      <c r="D7830">
        <v>1.6799999999999999E-2</v>
      </c>
      <c r="E7830">
        <v>1.6799999999999999E-2</v>
      </c>
      <c r="F7830">
        <v>6.3E-3</v>
      </c>
      <c r="G7830">
        <v>1.01E-2</v>
      </c>
      <c r="H7830">
        <v>6.3E-3</v>
      </c>
      <c r="I7830">
        <v>4.4999999999999997E-3</v>
      </c>
      <c r="J7830">
        <v>1.6799999999999999E-2</v>
      </c>
      <c r="K7830">
        <v>6.3E-3</v>
      </c>
      <c r="L7830">
        <v>4.4999999999999997E-3</v>
      </c>
    </row>
    <row r="7831" spans="1:12" x14ac:dyDescent="0.45">
      <c r="A7831" t="s">
        <v>2058</v>
      </c>
      <c r="B7831">
        <v>2026</v>
      </c>
      <c r="C7831" t="s">
        <v>2011</v>
      </c>
      <c r="D7831">
        <v>3.2000000000000002E-3</v>
      </c>
      <c r="E7831">
        <v>3.2000000000000002E-3</v>
      </c>
      <c r="F7831">
        <v>3.2000000000000002E-3</v>
      </c>
      <c r="G7831">
        <v>1.9E-3</v>
      </c>
      <c r="H7831">
        <v>3.2000000000000002E-3</v>
      </c>
      <c r="I7831">
        <v>1.9E-3</v>
      </c>
      <c r="J7831">
        <v>3.2000000000000002E-3</v>
      </c>
      <c r="K7831">
        <v>3.2000000000000002E-3</v>
      </c>
      <c r="L7831">
        <v>1.9E-3</v>
      </c>
    </row>
    <row r="7832" spans="1:12" x14ac:dyDescent="0.45">
      <c r="A7832" t="s">
        <v>2058</v>
      </c>
      <c r="B7832">
        <v>2026</v>
      </c>
      <c r="C7832" t="s">
        <v>2005</v>
      </c>
      <c r="D7832">
        <v>0.38100000000000001</v>
      </c>
      <c r="E7832">
        <v>0.35970000000000002</v>
      </c>
      <c r="F7832">
        <v>0.3296</v>
      </c>
      <c r="G7832">
        <v>0.29680000000000001</v>
      </c>
      <c r="H7832">
        <v>0.31690000000000002</v>
      </c>
      <c r="I7832">
        <v>0.26119999999999999</v>
      </c>
      <c r="J7832">
        <v>0.33229999999999998</v>
      </c>
      <c r="K7832">
        <v>0.28089999999999998</v>
      </c>
      <c r="L7832">
        <v>0.22289999999999999</v>
      </c>
    </row>
    <row r="7833" spans="1:12" x14ac:dyDescent="0.45">
      <c r="A7833" t="s">
        <v>2058</v>
      </c>
      <c r="B7833">
        <v>2026</v>
      </c>
      <c r="C7833" t="s">
        <v>2007</v>
      </c>
      <c r="D7833">
        <v>9.4999999999999998E-3</v>
      </c>
      <c r="E7833">
        <v>9.4999999999999998E-3</v>
      </c>
      <c r="F7833">
        <v>4.0000000000000001E-3</v>
      </c>
      <c r="G7833">
        <v>8.6999999999999994E-3</v>
      </c>
      <c r="H7833">
        <v>4.0000000000000001E-3</v>
      </c>
      <c r="I7833">
        <v>4.0000000000000001E-3</v>
      </c>
      <c r="J7833">
        <v>9.4999999999999998E-3</v>
      </c>
      <c r="K7833">
        <v>4.0000000000000001E-3</v>
      </c>
      <c r="L7833">
        <v>4.0000000000000001E-3</v>
      </c>
    </row>
    <row r="7834" spans="1:12" x14ac:dyDescent="0.45">
      <c r="A7834" t="s">
        <v>2058</v>
      </c>
      <c r="B7834">
        <v>2026</v>
      </c>
      <c r="C7834" t="s">
        <v>2006</v>
      </c>
      <c r="D7834">
        <v>5.16E-2</v>
      </c>
      <c r="E7834">
        <v>5.16E-2</v>
      </c>
      <c r="F7834">
        <v>0.04</v>
      </c>
      <c r="G7834">
        <v>4.0099999999999997E-2</v>
      </c>
      <c r="H7834">
        <v>0.04</v>
      </c>
      <c r="I7834">
        <v>3.0800000000000001E-2</v>
      </c>
      <c r="J7834">
        <v>5.16E-2</v>
      </c>
      <c r="K7834">
        <v>0.04</v>
      </c>
      <c r="L7834">
        <v>3.0800000000000001E-2</v>
      </c>
    </row>
    <row r="7835" spans="1:12" x14ac:dyDescent="0.45">
      <c r="A7835" t="s">
        <v>2059</v>
      </c>
      <c r="B7835">
        <v>2026</v>
      </c>
      <c r="C7835" t="s">
        <v>2011</v>
      </c>
      <c r="D7835">
        <v>1.2500000000000001E-2</v>
      </c>
      <c r="E7835">
        <v>1.2500000000000001E-2</v>
      </c>
      <c r="F7835">
        <v>1.2500000000000001E-2</v>
      </c>
      <c r="G7835">
        <v>7.4999999999999997E-3</v>
      </c>
      <c r="H7835">
        <v>1.2500000000000001E-2</v>
      </c>
      <c r="I7835">
        <v>7.4999999999999997E-3</v>
      </c>
      <c r="J7835">
        <v>1.2500000000000001E-2</v>
      </c>
      <c r="K7835">
        <v>1.2500000000000001E-2</v>
      </c>
      <c r="L7835">
        <v>7.4999999999999997E-3</v>
      </c>
    </row>
    <row r="7836" spans="1:12" x14ac:dyDescent="0.45">
      <c r="A7836" t="s">
        <v>2059</v>
      </c>
      <c r="B7836">
        <v>2026</v>
      </c>
      <c r="C7836" t="s">
        <v>2007</v>
      </c>
      <c r="D7836">
        <v>3.7199999999999997E-2</v>
      </c>
      <c r="E7836">
        <v>3.7199999999999997E-2</v>
      </c>
      <c r="F7836">
        <v>1.5699999999999999E-2</v>
      </c>
      <c r="G7836">
        <v>3.39E-2</v>
      </c>
      <c r="H7836">
        <v>1.5699999999999999E-2</v>
      </c>
      <c r="I7836">
        <v>1.5699999999999999E-2</v>
      </c>
      <c r="J7836">
        <v>3.7199999999999997E-2</v>
      </c>
      <c r="K7836">
        <v>1.5699999999999999E-2</v>
      </c>
      <c r="L7836">
        <v>1.5699999999999999E-2</v>
      </c>
    </row>
    <row r="7837" spans="1:12" x14ac:dyDescent="0.45">
      <c r="A7837" t="s">
        <v>2059</v>
      </c>
      <c r="B7837">
        <v>2026</v>
      </c>
      <c r="C7837" t="s">
        <v>2006</v>
      </c>
      <c r="D7837">
        <v>0.21340000000000001</v>
      </c>
      <c r="E7837">
        <v>0.21340000000000001</v>
      </c>
      <c r="F7837">
        <v>0.1636</v>
      </c>
      <c r="G7837">
        <v>0.16600000000000001</v>
      </c>
      <c r="H7837">
        <v>0.1636</v>
      </c>
      <c r="I7837">
        <v>0.1263</v>
      </c>
      <c r="J7837">
        <v>0.21340000000000001</v>
      </c>
      <c r="K7837">
        <v>0.1636</v>
      </c>
      <c r="L7837">
        <v>0.1263</v>
      </c>
    </row>
    <row r="7838" spans="1:12" x14ac:dyDescent="0.45">
      <c r="A7838" t="s">
        <v>2059</v>
      </c>
      <c r="B7838">
        <v>2026</v>
      </c>
      <c r="C7838" t="s">
        <v>2009</v>
      </c>
      <c r="D7838">
        <v>0.62419999999999998</v>
      </c>
      <c r="E7838">
        <v>0.62419999999999998</v>
      </c>
      <c r="F7838">
        <v>0.62180000000000002</v>
      </c>
      <c r="G7838">
        <v>0.49840000000000001</v>
      </c>
      <c r="H7838">
        <v>0.62180000000000002</v>
      </c>
      <c r="I7838">
        <v>0.49680000000000002</v>
      </c>
      <c r="J7838">
        <v>0.55369999999999997</v>
      </c>
      <c r="K7838">
        <v>0.55369999999999997</v>
      </c>
      <c r="L7838">
        <v>0.44280000000000003</v>
      </c>
    </row>
    <row r="7839" spans="1:12" x14ac:dyDescent="0.45">
      <c r="A7839" t="s">
        <v>2059</v>
      </c>
      <c r="B7839">
        <v>2026</v>
      </c>
      <c r="C7839" t="s">
        <v>2005</v>
      </c>
      <c r="D7839">
        <v>1.3826000000000001</v>
      </c>
      <c r="E7839">
        <v>1.2995000000000001</v>
      </c>
      <c r="F7839">
        <v>1.1778</v>
      </c>
      <c r="G7839">
        <v>1.0744</v>
      </c>
      <c r="H7839">
        <v>1.1279999999999999</v>
      </c>
      <c r="I7839">
        <v>0.93189999999999995</v>
      </c>
      <c r="J7839">
        <v>1.2047000000000001</v>
      </c>
      <c r="K7839">
        <v>0.99980000000000002</v>
      </c>
      <c r="L7839">
        <v>0.79210000000000003</v>
      </c>
    </row>
    <row r="7840" spans="1:12" x14ac:dyDescent="0.45">
      <c r="A7840" t="s">
        <v>2059</v>
      </c>
      <c r="B7840">
        <v>2026</v>
      </c>
      <c r="C7840" t="s">
        <v>2008</v>
      </c>
      <c r="D7840">
        <v>0.4299</v>
      </c>
      <c r="E7840">
        <v>0.34670000000000001</v>
      </c>
      <c r="F7840">
        <v>0.33950000000000002</v>
      </c>
      <c r="G7840">
        <v>0.32940000000000003</v>
      </c>
      <c r="H7840">
        <v>0.28970000000000001</v>
      </c>
      <c r="I7840">
        <v>0.26779999999999998</v>
      </c>
      <c r="J7840">
        <v>0.32250000000000001</v>
      </c>
      <c r="K7840">
        <v>0.2296</v>
      </c>
      <c r="L7840">
        <v>0.18210000000000001</v>
      </c>
    </row>
    <row r="7841" spans="1:12" x14ac:dyDescent="0.45">
      <c r="A7841" t="s">
        <v>2059</v>
      </c>
      <c r="B7841">
        <v>2026</v>
      </c>
      <c r="C7841" t="s">
        <v>2010</v>
      </c>
      <c r="D7841">
        <v>6.54E-2</v>
      </c>
      <c r="E7841">
        <v>6.54E-2</v>
      </c>
      <c r="F7841">
        <v>2.47E-2</v>
      </c>
      <c r="G7841">
        <v>3.9199999999999999E-2</v>
      </c>
      <c r="H7841">
        <v>2.47E-2</v>
      </c>
      <c r="I7841">
        <v>1.77E-2</v>
      </c>
      <c r="J7841">
        <v>6.54E-2</v>
      </c>
      <c r="K7841">
        <v>2.47E-2</v>
      </c>
      <c r="L7841">
        <v>1.77E-2</v>
      </c>
    </row>
    <row r="7842" spans="1:12" x14ac:dyDescent="0.45">
      <c r="A7842" t="s">
        <v>2060</v>
      </c>
      <c r="B7842">
        <v>2026</v>
      </c>
      <c r="C7842" t="s">
        <v>2011</v>
      </c>
      <c r="D7842">
        <v>4.3200000000000002E-2</v>
      </c>
      <c r="E7842">
        <v>4.3200000000000002E-2</v>
      </c>
      <c r="F7842">
        <v>4.3200000000000002E-2</v>
      </c>
      <c r="G7842">
        <v>2.5899999999999999E-2</v>
      </c>
      <c r="H7842">
        <v>4.3200000000000002E-2</v>
      </c>
      <c r="I7842">
        <v>2.5899999999999999E-2</v>
      </c>
      <c r="J7842">
        <v>4.3200000000000002E-2</v>
      </c>
      <c r="K7842">
        <v>4.3200000000000002E-2</v>
      </c>
      <c r="L7842">
        <v>2.5899999999999999E-2</v>
      </c>
    </row>
    <row r="7843" spans="1:12" x14ac:dyDescent="0.45">
      <c r="A7843" t="s">
        <v>2060</v>
      </c>
      <c r="B7843">
        <v>2026</v>
      </c>
      <c r="C7843" t="s">
        <v>2010</v>
      </c>
      <c r="D7843">
        <v>0.22700000000000001</v>
      </c>
      <c r="E7843">
        <v>0.22700000000000001</v>
      </c>
      <c r="F7843">
        <v>8.5699999999999998E-2</v>
      </c>
      <c r="G7843">
        <v>0.13619999999999999</v>
      </c>
      <c r="H7843">
        <v>8.5699999999999998E-2</v>
      </c>
      <c r="I7843">
        <v>6.1499999999999999E-2</v>
      </c>
      <c r="J7843">
        <v>0.22700000000000001</v>
      </c>
      <c r="K7843">
        <v>8.5699999999999998E-2</v>
      </c>
      <c r="L7843">
        <v>6.1499999999999999E-2</v>
      </c>
    </row>
    <row r="7844" spans="1:12" x14ac:dyDescent="0.45">
      <c r="A7844" t="s">
        <v>2060</v>
      </c>
      <c r="B7844">
        <v>2026</v>
      </c>
      <c r="C7844" t="s">
        <v>2006</v>
      </c>
      <c r="D7844">
        <v>0.70830000000000004</v>
      </c>
      <c r="E7844">
        <v>0.70830000000000004</v>
      </c>
      <c r="F7844">
        <v>0.54700000000000004</v>
      </c>
      <c r="G7844">
        <v>0.55010000000000003</v>
      </c>
      <c r="H7844">
        <v>0.54700000000000004</v>
      </c>
      <c r="I7844">
        <v>0.4219</v>
      </c>
      <c r="J7844">
        <v>0.70830000000000004</v>
      </c>
      <c r="K7844">
        <v>0.54700000000000004</v>
      </c>
      <c r="L7844">
        <v>0.4219</v>
      </c>
    </row>
    <row r="7845" spans="1:12" x14ac:dyDescent="0.45">
      <c r="A7845" t="s">
        <v>2060</v>
      </c>
      <c r="B7845">
        <v>2026</v>
      </c>
      <c r="C7845" t="s">
        <v>2007</v>
      </c>
      <c r="D7845">
        <v>0.12909999999999999</v>
      </c>
      <c r="E7845">
        <v>0.12909999999999999</v>
      </c>
      <c r="F7845">
        <v>5.4600000000000003E-2</v>
      </c>
      <c r="G7845">
        <v>0.1177</v>
      </c>
      <c r="H7845">
        <v>5.4600000000000003E-2</v>
      </c>
      <c r="I7845">
        <v>5.4600000000000003E-2</v>
      </c>
      <c r="J7845">
        <v>0.12909999999999999</v>
      </c>
      <c r="K7845">
        <v>5.4600000000000003E-2</v>
      </c>
      <c r="L7845">
        <v>5.4600000000000003E-2</v>
      </c>
    </row>
    <row r="7846" spans="1:12" x14ac:dyDescent="0.45">
      <c r="A7846" t="s">
        <v>2060</v>
      </c>
      <c r="B7846">
        <v>2026</v>
      </c>
      <c r="C7846" t="s">
        <v>2008</v>
      </c>
      <c r="D7846">
        <v>1.492</v>
      </c>
      <c r="E7846">
        <v>1.2033</v>
      </c>
      <c r="F7846">
        <v>1.1781999999999999</v>
      </c>
      <c r="G7846">
        <v>1.1432</v>
      </c>
      <c r="H7846">
        <v>1.0055000000000001</v>
      </c>
      <c r="I7846">
        <v>0.92959999999999998</v>
      </c>
      <c r="J7846">
        <v>1.1192</v>
      </c>
      <c r="K7846">
        <v>0.79669999999999996</v>
      </c>
      <c r="L7846">
        <v>0.63190000000000002</v>
      </c>
    </row>
    <row r="7847" spans="1:12" x14ac:dyDescent="0.45">
      <c r="A7847" t="s">
        <v>2060</v>
      </c>
      <c r="B7847">
        <v>2026</v>
      </c>
      <c r="C7847" t="s">
        <v>2009</v>
      </c>
      <c r="D7847">
        <v>2.0301999999999998</v>
      </c>
      <c r="E7847">
        <v>2.0301999999999998</v>
      </c>
      <c r="F7847">
        <v>2.0219</v>
      </c>
      <c r="G7847">
        <v>1.6153999999999999</v>
      </c>
      <c r="H7847">
        <v>2.0219</v>
      </c>
      <c r="I7847">
        <v>1.6101000000000001</v>
      </c>
      <c r="J7847">
        <v>1.7968999999999999</v>
      </c>
      <c r="K7847">
        <v>1.7968999999999999</v>
      </c>
      <c r="L7847">
        <v>1.4318</v>
      </c>
    </row>
    <row r="7848" spans="1:12" x14ac:dyDescent="0.45">
      <c r="A7848" t="s">
        <v>2060</v>
      </c>
      <c r="B7848">
        <v>2026</v>
      </c>
      <c r="C7848" t="s">
        <v>2005</v>
      </c>
      <c r="D7848">
        <v>4.6299000000000001</v>
      </c>
      <c r="E7848">
        <v>4.3411</v>
      </c>
      <c r="F7848">
        <v>3.9306000000000001</v>
      </c>
      <c r="G7848">
        <v>3.5886999999999998</v>
      </c>
      <c r="H7848">
        <v>3.7578999999999998</v>
      </c>
      <c r="I7848">
        <v>3.1036000000000001</v>
      </c>
      <c r="J7848">
        <v>4.0236999999999998</v>
      </c>
      <c r="K7848">
        <v>3.3241000000000001</v>
      </c>
      <c r="L7848">
        <v>2.6276000000000002</v>
      </c>
    </row>
    <row r="7849" spans="1:12" x14ac:dyDescent="0.45">
      <c r="A7849" t="s">
        <v>2061</v>
      </c>
      <c r="B7849">
        <v>2026</v>
      </c>
      <c r="C7849" t="s">
        <v>2011</v>
      </c>
      <c r="D7849">
        <v>3.7000000000000002E-3</v>
      </c>
      <c r="E7849">
        <v>3.7000000000000002E-3</v>
      </c>
      <c r="F7849">
        <v>3.7000000000000002E-3</v>
      </c>
      <c r="G7849">
        <v>2.2000000000000001E-3</v>
      </c>
      <c r="H7849">
        <v>3.7000000000000002E-3</v>
      </c>
      <c r="I7849">
        <v>2.2000000000000001E-3</v>
      </c>
      <c r="J7849">
        <v>3.7000000000000002E-3</v>
      </c>
      <c r="K7849">
        <v>3.7000000000000002E-3</v>
      </c>
      <c r="L7849">
        <v>2.2000000000000001E-3</v>
      </c>
    </row>
    <row r="7850" spans="1:12" x14ac:dyDescent="0.45">
      <c r="A7850" t="s">
        <v>2061</v>
      </c>
      <c r="B7850">
        <v>2026</v>
      </c>
      <c r="C7850" t="s">
        <v>2006</v>
      </c>
      <c r="D7850">
        <v>9.3899999999999997E-2</v>
      </c>
      <c r="E7850">
        <v>9.3899999999999997E-2</v>
      </c>
      <c r="F7850">
        <v>6.8099999999999994E-2</v>
      </c>
      <c r="G7850">
        <v>7.3499999999999996E-2</v>
      </c>
      <c r="H7850">
        <v>6.8099999999999994E-2</v>
      </c>
      <c r="I7850">
        <v>5.2999999999999999E-2</v>
      </c>
      <c r="J7850">
        <v>9.3899999999999997E-2</v>
      </c>
      <c r="K7850">
        <v>6.8099999999999994E-2</v>
      </c>
      <c r="L7850">
        <v>5.2999999999999999E-2</v>
      </c>
    </row>
    <row r="7851" spans="1:12" x14ac:dyDescent="0.45">
      <c r="A7851" t="s">
        <v>2061</v>
      </c>
      <c r="B7851">
        <v>2026</v>
      </c>
      <c r="C7851" t="s">
        <v>2009</v>
      </c>
      <c r="D7851">
        <v>0.17910000000000001</v>
      </c>
      <c r="E7851">
        <v>0.17910000000000001</v>
      </c>
      <c r="F7851">
        <v>0.17829999999999999</v>
      </c>
      <c r="G7851">
        <v>0.1431</v>
      </c>
      <c r="H7851">
        <v>0.17829999999999999</v>
      </c>
      <c r="I7851">
        <v>0.14269999999999999</v>
      </c>
      <c r="J7851">
        <v>0.15890000000000001</v>
      </c>
      <c r="K7851">
        <v>0.15890000000000001</v>
      </c>
      <c r="L7851">
        <v>0.12720000000000001</v>
      </c>
    </row>
    <row r="7852" spans="1:12" x14ac:dyDescent="0.45">
      <c r="A7852" t="s">
        <v>2061</v>
      </c>
      <c r="B7852">
        <v>2026</v>
      </c>
      <c r="C7852" t="s">
        <v>2005</v>
      </c>
      <c r="D7852">
        <v>0.43659999999999999</v>
      </c>
      <c r="E7852">
        <v>0.41160000000000002</v>
      </c>
      <c r="F7852">
        <v>0.36430000000000001</v>
      </c>
      <c r="G7852">
        <v>0.33979999999999999</v>
      </c>
      <c r="H7852">
        <v>0.34939999999999999</v>
      </c>
      <c r="I7852">
        <v>0.28849999999999998</v>
      </c>
      <c r="J7852">
        <v>0.38419999999999999</v>
      </c>
      <c r="K7852">
        <v>0.31180000000000002</v>
      </c>
      <c r="L7852">
        <v>0.2472</v>
      </c>
    </row>
    <row r="7853" spans="1:12" x14ac:dyDescent="0.45">
      <c r="A7853" t="s">
        <v>2061</v>
      </c>
      <c r="B7853">
        <v>2026</v>
      </c>
      <c r="C7853" t="s">
        <v>2007</v>
      </c>
      <c r="D7853">
        <v>1.12E-2</v>
      </c>
      <c r="E7853">
        <v>1.12E-2</v>
      </c>
      <c r="F7853">
        <v>4.7000000000000002E-3</v>
      </c>
      <c r="G7853">
        <v>1.0200000000000001E-2</v>
      </c>
      <c r="H7853">
        <v>4.7000000000000002E-3</v>
      </c>
      <c r="I7853">
        <v>4.7000000000000002E-3</v>
      </c>
      <c r="J7853">
        <v>1.12E-2</v>
      </c>
      <c r="K7853">
        <v>4.7000000000000002E-3</v>
      </c>
      <c r="L7853">
        <v>4.7000000000000002E-3</v>
      </c>
    </row>
    <row r="7854" spans="1:12" x14ac:dyDescent="0.45">
      <c r="A7854" t="s">
        <v>2061</v>
      </c>
      <c r="B7854">
        <v>2026</v>
      </c>
      <c r="C7854" t="s">
        <v>2010</v>
      </c>
      <c r="D7854">
        <v>1.9599999999999999E-2</v>
      </c>
      <c r="E7854">
        <v>1.9599999999999999E-2</v>
      </c>
      <c r="F7854">
        <v>7.4000000000000003E-3</v>
      </c>
      <c r="G7854">
        <v>1.18E-2</v>
      </c>
      <c r="H7854">
        <v>7.4000000000000003E-3</v>
      </c>
      <c r="I7854">
        <v>5.3E-3</v>
      </c>
      <c r="J7854">
        <v>1.9599999999999999E-2</v>
      </c>
      <c r="K7854">
        <v>7.4000000000000003E-3</v>
      </c>
      <c r="L7854">
        <v>5.3E-3</v>
      </c>
    </row>
    <row r="7855" spans="1:12" x14ac:dyDescent="0.45">
      <c r="A7855" t="s">
        <v>2061</v>
      </c>
      <c r="B7855">
        <v>2026</v>
      </c>
      <c r="C7855" t="s">
        <v>2008</v>
      </c>
      <c r="D7855">
        <v>0.12909999999999999</v>
      </c>
      <c r="E7855">
        <v>0.1042</v>
      </c>
      <c r="F7855">
        <v>0.10199999999999999</v>
      </c>
      <c r="G7855">
        <v>9.9000000000000005E-2</v>
      </c>
      <c r="H7855">
        <v>8.6999999999999994E-2</v>
      </c>
      <c r="I7855">
        <v>8.0500000000000002E-2</v>
      </c>
      <c r="J7855">
        <v>9.69E-2</v>
      </c>
      <c r="K7855">
        <v>6.9000000000000006E-2</v>
      </c>
      <c r="L7855">
        <v>5.4699999999999999E-2</v>
      </c>
    </row>
    <row r="7856" spans="1:12" x14ac:dyDescent="0.45">
      <c r="A7856" t="s">
        <v>2004</v>
      </c>
      <c r="B7856">
        <v>2027</v>
      </c>
      <c r="C7856" t="s">
        <v>2007</v>
      </c>
      <c r="D7856">
        <v>0.10199999999999999</v>
      </c>
      <c r="E7856">
        <v>0.10199999999999999</v>
      </c>
      <c r="F7856">
        <v>3.7600000000000001E-2</v>
      </c>
      <c r="G7856">
        <v>9.0899999999999995E-2</v>
      </c>
      <c r="H7856">
        <v>3.7600000000000001E-2</v>
      </c>
      <c r="I7856">
        <v>3.7600000000000001E-2</v>
      </c>
      <c r="J7856">
        <v>0.10199999999999999</v>
      </c>
      <c r="K7856">
        <v>3.7600000000000001E-2</v>
      </c>
      <c r="L7856">
        <v>3.7600000000000001E-2</v>
      </c>
    </row>
    <row r="7857" spans="1:12" x14ac:dyDescent="0.45">
      <c r="A7857" t="s">
        <v>2004</v>
      </c>
      <c r="B7857">
        <v>2027</v>
      </c>
      <c r="C7857" t="s">
        <v>2011</v>
      </c>
      <c r="D7857">
        <v>3.4000000000000002E-2</v>
      </c>
      <c r="E7857">
        <v>3.4000000000000002E-2</v>
      </c>
      <c r="F7857">
        <v>3.4000000000000002E-2</v>
      </c>
      <c r="G7857">
        <v>2.0400000000000001E-2</v>
      </c>
      <c r="H7857">
        <v>3.4000000000000002E-2</v>
      </c>
      <c r="I7857">
        <v>2.0400000000000001E-2</v>
      </c>
      <c r="J7857">
        <v>3.4000000000000002E-2</v>
      </c>
      <c r="K7857">
        <v>3.4000000000000002E-2</v>
      </c>
      <c r="L7857">
        <v>2.0400000000000001E-2</v>
      </c>
    </row>
    <row r="7858" spans="1:12" x14ac:dyDescent="0.45">
      <c r="A7858" t="s">
        <v>2004</v>
      </c>
      <c r="B7858">
        <v>2027</v>
      </c>
      <c r="C7858" t="s">
        <v>2005</v>
      </c>
      <c r="D7858">
        <v>3.9782000000000002</v>
      </c>
      <c r="E7858">
        <v>3.7458999999999998</v>
      </c>
      <c r="F7858">
        <v>3.3029000000000002</v>
      </c>
      <c r="G7858">
        <v>3.0192999999999999</v>
      </c>
      <c r="H7858">
        <v>3.1678999999999999</v>
      </c>
      <c r="I7858">
        <v>2.5520999999999998</v>
      </c>
      <c r="J7858">
        <v>3.3687</v>
      </c>
      <c r="K7858">
        <v>2.7269000000000001</v>
      </c>
      <c r="L7858">
        <v>2.1080000000000001</v>
      </c>
    </row>
    <row r="7859" spans="1:12" x14ac:dyDescent="0.45">
      <c r="A7859" t="s">
        <v>2004</v>
      </c>
      <c r="B7859">
        <v>2027</v>
      </c>
      <c r="C7859" t="s">
        <v>2009</v>
      </c>
      <c r="D7859">
        <v>1.7541</v>
      </c>
      <c r="E7859">
        <v>1.7541</v>
      </c>
      <c r="F7859">
        <v>1.7456</v>
      </c>
      <c r="G7859">
        <v>1.3545</v>
      </c>
      <c r="H7859">
        <v>1.7456</v>
      </c>
      <c r="I7859">
        <v>1.3492</v>
      </c>
      <c r="J7859">
        <v>1.4954000000000001</v>
      </c>
      <c r="K7859">
        <v>1.4954000000000001</v>
      </c>
      <c r="L7859">
        <v>1.1569</v>
      </c>
    </row>
    <row r="7860" spans="1:12" x14ac:dyDescent="0.45">
      <c r="A7860" t="s">
        <v>2004</v>
      </c>
      <c r="B7860">
        <v>2027</v>
      </c>
      <c r="C7860" t="s">
        <v>2008</v>
      </c>
      <c r="D7860">
        <v>1.2009000000000001</v>
      </c>
      <c r="E7860">
        <v>0.96860000000000002</v>
      </c>
      <c r="F7860">
        <v>0.92459999999999998</v>
      </c>
      <c r="G7860">
        <v>0.90539999999999998</v>
      </c>
      <c r="H7860">
        <v>0.78959999999999997</v>
      </c>
      <c r="I7860">
        <v>0.72260000000000002</v>
      </c>
      <c r="J7860">
        <v>0.85009999999999997</v>
      </c>
      <c r="K7860">
        <v>0.5988</v>
      </c>
      <c r="L7860">
        <v>0.47089999999999999</v>
      </c>
    </row>
    <row r="7861" spans="1:12" x14ac:dyDescent="0.45">
      <c r="A7861" t="s">
        <v>2004</v>
      </c>
      <c r="B7861">
        <v>2027</v>
      </c>
      <c r="C7861" t="s">
        <v>2010</v>
      </c>
      <c r="D7861">
        <v>0.17929999999999999</v>
      </c>
      <c r="E7861">
        <v>0.17929999999999999</v>
      </c>
      <c r="F7861">
        <v>6.7699999999999996E-2</v>
      </c>
      <c r="G7861">
        <v>0.1076</v>
      </c>
      <c r="H7861">
        <v>6.7699999999999996E-2</v>
      </c>
      <c r="I7861">
        <v>4.8599999999999997E-2</v>
      </c>
      <c r="J7861">
        <v>0.17929999999999999</v>
      </c>
      <c r="K7861">
        <v>6.7699999999999996E-2</v>
      </c>
      <c r="L7861">
        <v>4.8599999999999997E-2</v>
      </c>
    </row>
    <row r="7862" spans="1:12" x14ac:dyDescent="0.45">
      <c r="A7862" t="s">
        <v>2004</v>
      </c>
      <c r="B7862">
        <v>2027</v>
      </c>
      <c r="C7862" t="s">
        <v>2006</v>
      </c>
      <c r="D7862">
        <v>0.70799999999999996</v>
      </c>
      <c r="E7862">
        <v>0.70799999999999996</v>
      </c>
      <c r="F7862">
        <v>0.49340000000000001</v>
      </c>
      <c r="G7862">
        <v>0.54049999999999998</v>
      </c>
      <c r="H7862">
        <v>0.49340000000000001</v>
      </c>
      <c r="I7862">
        <v>0.37359999999999999</v>
      </c>
      <c r="J7862">
        <v>0.70799999999999996</v>
      </c>
      <c r="K7862">
        <v>0.49340000000000001</v>
      </c>
      <c r="L7862">
        <v>0.37359999999999999</v>
      </c>
    </row>
    <row r="7863" spans="1:12" x14ac:dyDescent="0.45">
      <c r="A7863" t="s">
        <v>2012</v>
      </c>
      <c r="B7863">
        <v>2027</v>
      </c>
      <c r="C7863" t="s">
        <v>2006</v>
      </c>
      <c r="D7863">
        <v>7.3700000000000002E-2</v>
      </c>
      <c r="E7863">
        <v>7.3700000000000002E-2</v>
      </c>
      <c r="F7863">
        <v>5.7599999999999998E-2</v>
      </c>
      <c r="G7863">
        <v>5.5599999999999997E-2</v>
      </c>
      <c r="H7863">
        <v>5.7599999999999998E-2</v>
      </c>
      <c r="I7863">
        <v>4.2999999999999997E-2</v>
      </c>
      <c r="J7863">
        <v>7.3700000000000002E-2</v>
      </c>
      <c r="K7863">
        <v>5.7599999999999998E-2</v>
      </c>
      <c r="L7863">
        <v>4.2999999999999997E-2</v>
      </c>
    </row>
    <row r="7864" spans="1:12" x14ac:dyDescent="0.45">
      <c r="A7864" t="s">
        <v>2012</v>
      </c>
      <c r="B7864">
        <v>2027</v>
      </c>
      <c r="C7864" t="s">
        <v>2010</v>
      </c>
      <c r="D7864">
        <v>3.1199999999999999E-2</v>
      </c>
      <c r="E7864">
        <v>3.1199999999999999E-2</v>
      </c>
      <c r="F7864">
        <v>1.18E-2</v>
      </c>
      <c r="G7864">
        <v>1.8700000000000001E-2</v>
      </c>
      <c r="H7864">
        <v>1.18E-2</v>
      </c>
      <c r="I7864">
        <v>8.3999999999999995E-3</v>
      </c>
      <c r="J7864">
        <v>3.1199999999999999E-2</v>
      </c>
      <c r="K7864">
        <v>1.18E-2</v>
      </c>
      <c r="L7864">
        <v>8.3999999999999995E-3</v>
      </c>
    </row>
    <row r="7865" spans="1:12" x14ac:dyDescent="0.45">
      <c r="A7865" t="s">
        <v>2012</v>
      </c>
      <c r="B7865">
        <v>2027</v>
      </c>
      <c r="C7865" t="s">
        <v>2011</v>
      </c>
      <c r="D7865">
        <v>5.8999999999999999E-3</v>
      </c>
      <c r="E7865">
        <v>5.8999999999999999E-3</v>
      </c>
      <c r="F7865">
        <v>5.8999999999999999E-3</v>
      </c>
      <c r="G7865">
        <v>3.5000000000000001E-3</v>
      </c>
      <c r="H7865">
        <v>5.8999999999999999E-3</v>
      </c>
      <c r="I7865">
        <v>3.5000000000000001E-3</v>
      </c>
      <c r="J7865">
        <v>5.8999999999999999E-3</v>
      </c>
      <c r="K7865">
        <v>5.8999999999999999E-3</v>
      </c>
      <c r="L7865">
        <v>3.5000000000000001E-3</v>
      </c>
    </row>
    <row r="7866" spans="1:12" x14ac:dyDescent="0.45">
      <c r="A7866" t="s">
        <v>2012</v>
      </c>
      <c r="B7866">
        <v>2027</v>
      </c>
      <c r="C7866" t="s">
        <v>2009</v>
      </c>
      <c r="D7866">
        <v>0.26169999999999999</v>
      </c>
      <c r="E7866">
        <v>0.26169999999999999</v>
      </c>
      <c r="F7866">
        <v>0.26019999999999999</v>
      </c>
      <c r="G7866">
        <v>0.20250000000000001</v>
      </c>
      <c r="H7866">
        <v>0.26019999999999999</v>
      </c>
      <c r="I7866">
        <v>0.2016</v>
      </c>
      <c r="J7866">
        <v>0.2228</v>
      </c>
      <c r="K7866">
        <v>0.2228</v>
      </c>
      <c r="L7866">
        <v>0.17269999999999999</v>
      </c>
    </row>
    <row r="7867" spans="1:12" x14ac:dyDescent="0.45">
      <c r="A7867" t="s">
        <v>2012</v>
      </c>
      <c r="B7867">
        <v>2027</v>
      </c>
      <c r="C7867" t="s">
        <v>2005</v>
      </c>
      <c r="D7867">
        <v>0.59909999999999997</v>
      </c>
      <c r="E7867">
        <v>0.55869999999999997</v>
      </c>
      <c r="F7867">
        <v>0.50290000000000001</v>
      </c>
      <c r="G7867">
        <v>0.4536</v>
      </c>
      <c r="H7867">
        <v>0.47939999999999999</v>
      </c>
      <c r="I7867">
        <v>0.38879999999999998</v>
      </c>
      <c r="J7867">
        <v>0.49919999999999998</v>
      </c>
      <c r="K7867">
        <v>0.40870000000000001</v>
      </c>
      <c r="L7867">
        <v>0.31619999999999998</v>
      </c>
    </row>
    <row r="7868" spans="1:12" x14ac:dyDescent="0.45">
      <c r="A7868" t="s">
        <v>2012</v>
      </c>
      <c r="B7868">
        <v>2027</v>
      </c>
      <c r="C7868" t="s">
        <v>2008</v>
      </c>
      <c r="D7868">
        <v>0.2089</v>
      </c>
      <c r="E7868">
        <v>0.16850000000000001</v>
      </c>
      <c r="F7868">
        <v>0.1608</v>
      </c>
      <c r="G7868">
        <v>0.1575</v>
      </c>
      <c r="H7868">
        <v>0.13730000000000001</v>
      </c>
      <c r="I7868">
        <v>0.12570000000000001</v>
      </c>
      <c r="J7868">
        <v>0.1479</v>
      </c>
      <c r="K7868">
        <v>0.1042</v>
      </c>
      <c r="L7868">
        <v>8.1900000000000001E-2</v>
      </c>
    </row>
    <row r="7869" spans="1:12" x14ac:dyDescent="0.45">
      <c r="A7869" t="s">
        <v>2012</v>
      </c>
      <c r="B7869">
        <v>2027</v>
      </c>
      <c r="C7869" t="s">
        <v>2007</v>
      </c>
      <c r="D7869">
        <v>1.77E-2</v>
      </c>
      <c r="E7869">
        <v>1.77E-2</v>
      </c>
      <c r="F7869">
        <v>6.4999999999999997E-3</v>
      </c>
      <c r="G7869">
        <v>1.5800000000000002E-2</v>
      </c>
      <c r="H7869">
        <v>6.4999999999999997E-3</v>
      </c>
      <c r="I7869">
        <v>6.4999999999999997E-3</v>
      </c>
      <c r="J7869">
        <v>1.77E-2</v>
      </c>
      <c r="K7869">
        <v>6.4999999999999997E-3</v>
      </c>
      <c r="L7869">
        <v>6.4999999999999997E-3</v>
      </c>
    </row>
    <row r="7870" spans="1:12" x14ac:dyDescent="0.45">
      <c r="A7870" t="s">
        <v>2013</v>
      </c>
      <c r="B7870">
        <v>2027</v>
      </c>
      <c r="C7870" t="s">
        <v>2009</v>
      </c>
      <c r="D7870">
        <v>2.9331999999999998</v>
      </c>
      <c r="E7870">
        <v>2.9331999999999998</v>
      </c>
      <c r="F7870">
        <v>2.9157000000000002</v>
      </c>
      <c r="G7870">
        <v>2.2692999999999999</v>
      </c>
      <c r="H7870">
        <v>2.9157000000000002</v>
      </c>
      <c r="I7870">
        <v>2.2583000000000002</v>
      </c>
      <c r="J7870">
        <v>2.4943</v>
      </c>
      <c r="K7870">
        <v>2.4943</v>
      </c>
      <c r="L7870">
        <v>1.9340999999999999</v>
      </c>
    </row>
    <row r="7871" spans="1:12" x14ac:dyDescent="0.45">
      <c r="A7871" t="s">
        <v>2013</v>
      </c>
      <c r="B7871">
        <v>2027</v>
      </c>
      <c r="C7871" t="s">
        <v>2006</v>
      </c>
      <c r="D7871">
        <v>0.8901</v>
      </c>
      <c r="E7871">
        <v>0.8901</v>
      </c>
      <c r="F7871">
        <v>0.69259999999999999</v>
      </c>
      <c r="G7871">
        <v>0.6714</v>
      </c>
      <c r="H7871">
        <v>0.69259999999999999</v>
      </c>
      <c r="I7871">
        <v>0.51780000000000004</v>
      </c>
      <c r="J7871">
        <v>0.8901</v>
      </c>
      <c r="K7871">
        <v>0.69259999999999999</v>
      </c>
      <c r="L7871">
        <v>0.51780000000000004</v>
      </c>
    </row>
    <row r="7872" spans="1:12" x14ac:dyDescent="0.45">
      <c r="A7872" t="s">
        <v>2013</v>
      </c>
      <c r="B7872">
        <v>2027</v>
      </c>
      <c r="C7872" t="s">
        <v>2011</v>
      </c>
      <c r="D7872">
        <v>7.0300000000000001E-2</v>
      </c>
      <c r="E7872">
        <v>7.0300000000000001E-2</v>
      </c>
      <c r="F7872">
        <v>7.0300000000000001E-2</v>
      </c>
      <c r="G7872">
        <v>4.2200000000000001E-2</v>
      </c>
      <c r="H7872">
        <v>7.0300000000000001E-2</v>
      </c>
      <c r="I7872">
        <v>4.2200000000000001E-2</v>
      </c>
      <c r="J7872">
        <v>7.0300000000000001E-2</v>
      </c>
      <c r="K7872">
        <v>7.0300000000000001E-2</v>
      </c>
      <c r="L7872">
        <v>4.2200000000000001E-2</v>
      </c>
    </row>
    <row r="7873" spans="1:12" x14ac:dyDescent="0.45">
      <c r="A7873" t="s">
        <v>2013</v>
      </c>
      <c r="B7873">
        <v>2027</v>
      </c>
      <c r="C7873" t="s">
        <v>2010</v>
      </c>
      <c r="D7873">
        <v>0.371</v>
      </c>
      <c r="E7873">
        <v>0.371</v>
      </c>
      <c r="F7873">
        <v>0.1401</v>
      </c>
      <c r="G7873">
        <v>0.22259999999999999</v>
      </c>
      <c r="H7873">
        <v>0.1401</v>
      </c>
      <c r="I7873">
        <v>0.10050000000000001</v>
      </c>
      <c r="J7873">
        <v>0.371</v>
      </c>
      <c r="K7873">
        <v>0.1401</v>
      </c>
      <c r="L7873">
        <v>0.10050000000000001</v>
      </c>
    </row>
    <row r="7874" spans="1:12" x14ac:dyDescent="0.45">
      <c r="A7874" t="s">
        <v>2013</v>
      </c>
      <c r="B7874">
        <v>2027</v>
      </c>
      <c r="C7874" t="s">
        <v>2007</v>
      </c>
      <c r="D7874">
        <v>0.2109</v>
      </c>
      <c r="E7874">
        <v>0.2109</v>
      </c>
      <c r="F7874">
        <v>7.7799999999999994E-2</v>
      </c>
      <c r="G7874">
        <v>0.18820000000000001</v>
      </c>
      <c r="H7874">
        <v>7.7799999999999994E-2</v>
      </c>
      <c r="I7874">
        <v>7.7799999999999994E-2</v>
      </c>
      <c r="J7874">
        <v>0.2109</v>
      </c>
      <c r="K7874">
        <v>7.7799999999999994E-2</v>
      </c>
      <c r="L7874">
        <v>7.7799999999999994E-2</v>
      </c>
    </row>
    <row r="7875" spans="1:12" x14ac:dyDescent="0.45">
      <c r="A7875" t="s">
        <v>2013</v>
      </c>
      <c r="B7875">
        <v>2027</v>
      </c>
      <c r="C7875" t="s">
        <v>2008</v>
      </c>
      <c r="D7875">
        <v>2.4845000000000002</v>
      </c>
      <c r="E7875">
        <v>2.0038999999999998</v>
      </c>
      <c r="F7875">
        <v>1.9129</v>
      </c>
      <c r="G7875">
        <v>1.8731</v>
      </c>
      <c r="H7875">
        <v>1.6335999999999999</v>
      </c>
      <c r="I7875">
        <v>1.4951000000000001</v>
      </c>
      <c r="J7875">
        <v>1.7586999999999999</v>
      </c>
      <c r="K7875">
        <v>1.2388999999999999</v>
      </c>
      <c r="L7875">
        <v>0.97430000000000005</v>
      </c>
    </row>
    <row r="7876" spans="1:12" x14ac:dyDescent="0.45">
      <c r="A7876" t="s">
        <v>2013</v>
      </c>
      <c r="B7876">
        <v>2027</v>
      </c>
      <c r="C7876" t="s">
        <v>2005</v>
      </c>
      <c r="D7876">
        <v>6.96</v>
      </c>
      <c r="E7876">
        <v>6.4794999999999998</v>
      </c>
      <c r="F7876">
        <v>5.8094000000000001</v>
      </c>
      <c r="G7876">
        <v>5.2667000000000002</v>
      </c>
      <c r="H7876">
        <v>5.5301</v>
      </c>
      <c r="I7876">
        <v>4.4916999999999998</v>
      </c>
      <c r="J7876">
        <v>5.7953000000000001</v>
      </c>
      <c r="K7876">
        <v>4.7140000000000004</v>
      </c>
      <c r="L7876">
        <v>3.6467000000000001</v>
      </c>
    </row>
    <row r="7877" spans="1:12" x14ac:dyDescent="0.45">
      <c r="A7877" t="s">
        <v>2014</v>
      </c>
      <c r="B7877">
        <v>2027</v>
      </c>
      <c r="C7877" t="s">
        <v>2009</v>
      </c>
      <c r="D7877">
        <v>1.1178999999999999</v>
      </c>
      <c r="E7877">
        <v>1.1178999999999999</v>
      </c>
      <c r="F7877">
        <v>1.1124000000000001</v>
      </c>
      <c r="G7877">
        <v>0.86329999999999996</v>
      </c>
      <c r="H7877">
        <v>1.1124000000000001</v>
      </c>
      <c r="I7877">
        <v>0.85980000000000001</v>
      </c>
      <c r="J7877">
        <v>0.9526</v>
      </c>
      <c r="K7877">
        <v>0.9526</v>
      </c>
      <c r="L7877">
        <v>0.73699999999999999</v>
      </c>
    </row>
    <row r="7878" spans="1:12" x14ac:dyDescent="0.45">
      <c r="A7878" t="s">
        <v>2014</v>
      </c>
      <c r="B7878">
        <v>2027</v>
      </c>
      <c r="C7878" t="s">
        <v>2010</v>
      </c>
      <c r="D7878">
        <v>0.1183</v>
      </c>
      <c r="E7878">
        <v>0.1183</v>
      </c>
      <c r="F7878">
        <v>4.4699999999999997E-2</v>
      </c>
      <c r="G7878">
        <v>7.0999999999999994E-2</v>
      </c>
      <c r="H7878">
        <v>4.4699999999999997E-2</v>
      </c>
      <c r="I7878">
        <v>3.2099999999999997E-2</v>
      </c>
      <c r="J7878">
        <v>0.1183</v>
      </c>
      <c r="K7878">
        <v>4.4699999999999997E-2</v>
      </c>
      <c r="L7878">
        <v>3.2099999999999997E-2</v>
      </c>
    </row>
    <row r="7879" spans="1:12" x14ac:dyDescent="0.45">
      <c r="A7879" t="s">
        <v>2014</v>
      </c>
      <c r="B7879">
        <v>2027</v>
      </c>
      <c r="C7879" t="s">
        <v>2008</v>
      </c>
      <c r="D7879">
        <v>0.79239999999999999</v>
      </c>
      <c r="E7879">
        <v>0.63919999999999999</v>
      </c>
      <c r="F7879">
        <v>0.61009999999999998</v>
      </c>
      <c r="G7879">
        <v>0.59740000000000004</v>
      </c>
      <c r="H7879">
        <v>0.52100000000000002</v>
      </c>
      <c r="I7879">
        <v>0.47689999999999999</v>
      </c>
      <c r="J7879">
        <v>0.56089999999999995</v>
      </c>
      <c r="K7879">
        <v>0.39510000000000001</v>
      </c>
      <c r="L7879">
        <v>0.31080000000000002</v>
      </c>
    </row>
    <row r="7880" spans="1:12" x14ac:dyDescent="0.45">
      <c r="A7880" t="s">
        <v>2014</v>
      </c>
      <c r="B7880">
        <v>2027</v>
      </c>
      <c r="C7880" t="s">
        <v>2006</v>
      </c>
      <c r="D7880">
        <v>0.38879999999999998</v>
      </c>
      <c r="E7880">
        <v>0.38879999999999998</v>
      </c>
      <c r="F7880">
        <v>0.28079999999999999</v>
      </c>
      <c r="G7880">
        <v>0.29570000000000002</v>
      </c>
      <c r="H7880">
        <v>0.28079999999999999</v>
      </c>
      <c r="I7880">
        <v>0.2117</v>
      </c>
      <c r="J7880">
        <v>0.38879999999999998</v>
      </c>
      <c r="K7880">
        <v>0.28079999999999999</v>
      </c>
      <c r="L7880">
        <v>0.2117</v>
      </c>
    </row>
    <row r="7881" spans="1:12" x14ac:dyDescent="0.45">
      <c r="A7881" t="s">
        <v>2014</v>
      </c>
      <c r="B7881">
        <v>2027</v>
      </c>
      <c r="C7881" t="s">
        <v>2011</v>
      </c>
      <c r="D7881">
        <v>2.24E-2</v>
      </c>
      <c r="E7881">
        <v>2.24E-2</v>
      </c>
      <c r="F7881">
        <v>2.24E-2</v>
      </c>
      <c r="G7881">
        <v>1.35E-2</v>
      </c>
      <c r="H7881">
        <v>2.24E-2</v>
      </c>
      <c r="I7881">
        <v>1.35E-2</v>
      </c>
      <c r="J7881">
        <v>2.24E-2</v>
      </c>
      <c r="K7881">
        <v>2.24E-2</v>
      </c>
      <c r="L7881">
        <v>1.35E-2</v>
      </c>
    </row>
    <row r="7882" spans="1:12" x14ac:dyDescent="0.45">
      <c r="A7882" t="s">
        <v>2014</v>
      </c>
      <c r="B7882">
        <v>2027</v>
      </c>
      <c r="C7882" t="s">
        <v>2005</v>
      </c>
      <c r="D7882">
        <v>2.5072000000000001</v>
      </c>
      <c r="E7882">
        <v>2.3538999999999999</v>
      </c>
      <c r="F7882">
        <v>2.0952000000000002</v>
      </c>
      <c r="G7882">
        <v>1.9009</v>
      </c>
      <c r="H7882">
        <v>2.0061</v>
      </c>
      <c r="I7882">
        <v>1.6187</v>
      </c>
      <c r="J7882">
        <v>2.1103999999999998</v>
      </c>
      <c r="K7882">
        <v>1.7204999999999999</v>
      </c>
      <c r="L7882">
        <v>1.3299000000000001</v>
      </c>
    </row>
    <row r="7883" spans="1:12" x14ac:dyDescent="0.45">
      <c r="A7883" t="s">
        <v>2014</v>
      </c>
      <c r="B7883">
        <v>2027</v>
      </c>
      <c r="C7883" t="s">
        <v>2007</v>
      </c>
      <c r="D7883">
        <v>6.7299999999999999E-2</v>
      </c>
      <c r="E7883">
        <v>6.7299999999999999E-2</v>
      </c>
      <c r="F7883">
        <v>2.4799999999999999E-2</v>
      </c>
      <c r="G7883">
        <v>0.06</v>
      </c>
      <c r="H7883">
        <v>2.4799999999999999E-2</v>
      </c>
      <c r="I7883">
        <v>2.4799999999999999E-2</v>
      </c>
      <c r="J7883">
        <v>6.7299999999999999E-2</v>
      </c>
      <c r="K7883">
        <v>2.4799999999999999E-2</v>
      </c>
      <c r="L7883">
        <v>2.4799999999999999E-2</v>
      </c>
    </row>
    <row r="7884" spans="1:12" x14ac:dyDescent="0.45">
      <c r="A7884" t="s">
        <v>2015</v>
      </c>
      <c r="B7884">
        <v>2027</v>
      </c>
      <c r="C7884" t="s">
        <v>2006</v>
      </c>
      <c r="D7884">
        <v>4.2243000000000004</v>
      </c>
      <c r="E7884">
        <v>4.2243000000000004</v>
      </c>
      <c r="F7884">
        <v>4.2243000000000004</v>
      </c>
      <c r="G7884">
        <v>3.1911</v>
      </c>
      <c r="H7884">
        <v>4.2243000000000004</v>
      </c>
      <c r="I7884">
        <v>2.4298000000000002</v>
      </c>
      <c r="J7884">
        <v>4.2243000000000004</v>
      </c>
      <c r="K7884">
        <v>4.2243000000000004</v>
      </c>
      <c r="L7884">
        <v>2.4298000000000002</v>
      </c>
    </row>
    <row r="7885" spans="1:12" x14ac:dyDescent="0.45">
      <c r="A7885" t="s">
        <v>2015</v>
      </c>
      <c r="B7885">
        <v>2027</v>
      </c>
      <c r="C7885" t="s">
        <v>2010</v>
      </c>
      <c r="D7885">
        <v>1.6767000000000001</v>
      </c>
      <c r="E7885">
        <v>1.6767000000000001</v>
      </c>
      <c r="F7885">
        <v>0.6331</v>
      </c>
      <c r="G7885">
        <v>1.006</v>
      </c>
      <c r="H7885">
        <v>0.6331</v>
      </c>
      <c r="I7885">
        <v>0.4541</v>
      </c>
      <c r="J7885">
        <v>1.6767000000000001</v>
      </c>
      <c r="K7885">
        <v>0.6331</v>
      </c>
      <c r="L7885">
        <v>0.4541</v>
      </c>
    </row>
    <row r="7886" spans="1:12" x14ac:dyDescent="0.45">
      <c r="A7886" t="s">
        <v>2015</v>
      </c>
      <c r="B7886">
        <v>2027</v>
      </c>
      <c r="C7886" t="s">
        <v>2008</v>
      </c>
      <c r="D7886">
        <v>11.227499999999999</v>
      </c>
      <c r="E7886">
        <v>9.0557999999999996</v>
      </c>
      <c r="F7886">
        <v>8.6442999999999994</v>
      </c>
      <c r="G7886">
        <v>8.4644999999999992</v>
      </c>
      <c r="H7886">
        <v>7.3819999999999997</v>
      </c>
      <c r="I7886">
        <v>6.7561999999999998</v>
      </c>
      <c r="J7886">
        <v>7.9474</v>
      </c>
      <c r="K7886">
        <v>5.5984999999999996</v>
      </c>
      <c r="L7886">
        <v>4.4028999999999998</v>
      </c>
    </row>
    <row r="7887" spans="1:12" x14ac:dyDescent="0.45">
      <c r="A7887" t="s">
        <v>2015</v>
      </c>
      <c r="B7887">
        <v>2027</v>
      </c>
      <c r="C7887" t="s">
        <v>2005</v>
      </c>
      <c r="D7887">
        <v>30.808599999999998</v>
      </c>
      <c r="E7887">
        <v>28.636900000000001</v>
      </c>
      <c r="F7887">
        <v>26.501200000000001</v>
      </c>
      <c r="G7887">
        <v>23.302399999999999</v>
      </c>
      <c r="H7887">
        <v>25.238900000000001</v>
      </c>
      <c r="I7887">
        <v>19.733000000000001</v>
      </c>
      <c r="J7887">
        <v>25.659700000000001</v>
      </c>
      <c r="K7887">
        <v>21.665700000000001</v>
      </c>
      <c r="L7887">
        <v>16.002700000000001</v>
      </c>
    </row>
    <row r="7888" spans="1:12" x14ac:dyDescent="0.45">
      <c r="A7888" t="s">
        <v>2015</v>
      </c>
      <c r="B7888">
        <v>2027</v>
      </c>
      <c r="C7888" t="s">
        <v>2009</v>
      </c>
      <c r="D7888">
        <v>12.4091</v>
      </c>
      <c r="E7888">
        <v>12.4091</v>
      </c>
      <c r="F7888">
        <v>12.3301</v>
      </c>
      <c r="G7888">
        <v>9.5998999999999999</v>
      </c>
      <c r="H7888">
        <v>12.3301</v>
      </c>
      <c r="I7888">
        <v>9.5504999999999995</v>
      </c>
      <c r="J7888">
        <v>10.5404</v>
      </c>
      <c r="K7888">
        <v>10.5404</v>
      </c>
      <c r="L7888">
        <v>8.1735000000000007</v>
      </c>
    </row>
    <row r="7889" spans="1:12" x14ac:dyDescent="0.45">
      <c r="A7889" t="s">
        <v>2015</v>
      </c>
      <c r="B7889">
        <v>2027</v>
      </c>
      <c r="C7889" t="s">
        <v>2007</v>
      </c>
      <c r="D7889">
        <v>0.95320000000000005</v>
      </c>
      <c r="E7889">
        <v>0.95320000000000005</v>
      </c>
      <c r="F7889">
        <v>0.35160000000000002</v>
      </c>
      <c r="G7889">
        <v>0.85029999999999994</v>
      </c>
      <c r="H7889">
        <v>0.35160000000000002</v>
      </c>
      <c r="I7889">
        <v>0.35160000000000002</v>
      </c>
      <c r="J7889">
        <v>0.95320000000000005</v>
      </c>
      <c r="K7889">
        <v>0.35160000000000002</v>
      </c>
      <c r="L7889">
        <v>0.35160000000000002</v>
      </c>
    </row>
    <row r="7890" spans="1:12" x14ac:dyDescent="0.45">
      <c r="A7890" t="s">
        <v>2015</v>
      </c>
      <c r="B7890">
        <v>2027</v>
      </c>
      <c r="C7890" t="s">
        <v>2011</v>
      </c>
      <c r="D7890">
        <v>0.31769999999999998</v>
      </c>
      <c r="E7890">
        <v>0.31769999999999998</v>
      </c>
      <c r="F7890">
        <v>0.31769999999999998</v>
      </c>
      <c r="G7890">
        <v>0.19059999999999999</v>
      </c>
      <c r="H7890">
        <v>0.31769999999999998</v>
      </c>
      <c r="I7890">
        <v>0.19059999999999999</v>
      </c>
      <c r="J7890">
        <v>0.31769999999999998</v>
      </c>
      <c r="K7890">
        <v>0.31769999999999998</v>
      </c>
      <c r="L7890">
        <v>0.19059999999999999</v>
      </c>
    </row>
    <row r="7891" spans="1:12" x14ac:dyDescent="0.45">
      <c r="A7891" t="s">
        <v>2016</v>
      </c>
      <c r="B7891">
        <v>2027</v>
      </c>
      <c r="C7891" t="s">
        <v>2007</v>
      </c>
      <c r="D7891">
        <v>0.1188</v>
      </c>
      <c r="E7891">
        <v>0.1188</v>
      </c>
      <c r="F7891">
        <v>4.3799999999999999E-2</v>
      </c>
      <c r="G7891">
        <v>0.10589999999999999</v>
      </c>
      <c r="H7891">
        <v>4.3799999999999999E-2</v>
      </c>
      <c r="I7891">
        <v>4.3799999999999999E-2</v>
      </c>
      <c r="J7891">
        <v>0.1188</v>
      </c>
      <c r="K7891">
        <v>4.3799999999999999E-2</v>
      </c>
      <c r="L7891">
        <v>4.3799999999999999E-2</v>
      </c>
    </row>
    <row r="7892" spans="1:12" x14ac:dyDescent="0.45">
      <c r="A7892" t="s">
        <v>2016</v>
      </c>
      <c r="B7892">
        <v>2027</v>
      </c>
      <c r="C7892" t="s">
        <v>2006</v>
      </c>
      <c r="D7892">
        <v>0.60089999999999999</v>
      </c>
      <c r="E7892">
        <v>0.60089999999999999</v>
      </c>
      <c r="F7892">
        <v>0.44700000000000001</v>
      </c>
      <c r="G7892">
        <v>0.4556</v>
      </c>
      <c r="H7892">
        <v>0.44700000000000001</v>
      </c>
      <c r="I7892">
        <v>0.33589999999999998</v>
      </c>
      <c r="J7892">
        <v>0.60089999999999999</v>
      </c>
      <c r="K7892">
        <v>0.44700000000000001</v>
      </c>
      <c r="L7892">
        <v>0.33589999999999998</v>
      </c>
    </row>
    <row r="7893" spans="1:12" x14ac:dyDescent="0.45">
      <c r="A7893" t="s">
        <v>2016</v>
      </c>
      <c r="B7893">
        <v>2027</v>
      </c>
      <c r="C7893" t="s">
        <v>2010</v>
      </c>
      <c r="D7893">
        <v>0.2089</v>
      </c>
      <c r="E7893">
        <v>0.2089</v>
      </c>
      <c r="F7893">
        <v>7.8899999999999998E-2</v>
      </c>
      <c r="G7893">
        <v>0.12540000000000001</v>
      </c>
      <c r="H7893">
        <v>7.8899999999999998E-2</v>
      </c>
      <c r="I7893">
        <v>5.6599999999999998E-2</v>
      </c>
      <c r="J7893">
        <v>0.2089</v>
      </c>
      <c r="K7893">
        <v>7.8899999999999998E-2</v>
      </c>
      <c r="L7893">
        <v>5.6599999999999998E-2</v>
      </c>
    </row>
    <row r="7894" spans="1:12" x14ac:dyDescent="0.45">
      <c r="A7894" t="s">
        <v>2016</v>
      </c>
      <c r="B7894">
        <v>2027</v>
      </c>
      <c r="C7894" t="s">
        <v>2005</v>
      </c>
      <c r="D7894">
        <v>4.2194000000000003</v>
      </c>
      <c r="E7894">
        <v>3.9487999999999999</v>
      </c>
      <c r="F7894">
        <v>3.5287000000000002</v>
      </c>
      <c r="G7894">
        <v>3.1985000000000001</v>
      </c>
      <c r="H7894">
        <v>3.3714</v>
      </c>
      <c r="I7894">
        <v>2.7288000000000001</v>
      </c>
      <c r="J7894">
        <v>3.5363000000000002</v>
      </c>
      <c r="K7894">
        <v>2.8847</v>
      </c>
      <c r="L7894">
        <v>2.2321</v>
      </c>
    </row>
    <row r="7895" spans="1:12" x14ac:dyDescent="0.45">
      <c r="A7895" t="s">
        <v>2016</v>
      </c>
      <c r="B7895">
        <v>2027</v>
      </c>
      <c r="C7895" t="s">
        <v>2009</v>
      </c>
      <c r="D7895">
        <v>1.8522000000000001</v>
      </c>
      <c r="E7895">
        <v>1.8522000000000001</v>
      </c>
      <c r="F7895">
        <v>1.8423</v>
      </c>
      <c r="G7895">
        <v>1.4331</v>
      </c>
      <c r="H7895">
        <v>1.8423</v>
      </c>
      <c r="I7895">
        <v>1.4269000000000001</v>
      </c>
      <c r="J7895">
        <v>1.5778000000000001</v>
      </c>
      <c r="K7895">
        <v>1.5778000000000001</v>
      </c>
      <c r="L7895">
        <v>1.2234</v>
      </c>
    </row>
    <row r="7896" spans="1:12" x14ac:dyDescent="0.45">
      <c r="A7896" t="s">
        <v>2016</v>
      </c>
      <c r="B7896">
        <v>2027</v>
      </c>
      <c r="C7896" t="s">
        <v>2011</v>
      </c>
      <c r="D7896">
        <v>3.9600000000000003E-2</v>
      </c>
      <c r="E7896">
        <v>3.9600000000000003E-2</v>
      </c>
      <c r="F7896">
        <v>3.9600000000000003E-2</v>
      </c>
      <c r="G7896">
        <v>2.3800000000000002E-2</v>
      </c>
      <c r="H7896">
        <v>3.9600000000000003E-2</v>
      </c>
      <c r="I7896">
        <v>2.3800000000000002E-2</v>
      </c>
      <c r="J7896">
        <v>3.9600000000000003E-2</v>
      </c>
      <c r="K7896">
        <v>3.9600000000000003E-2</v>
      </c>
      <c r="L7896">
        <v>2.3800000000000002E-2</v>
      </c>
    </row>
    <row r="7897" spans="1:12" x14ac:dyDescent="0.45">
      <c r="A7897" t="s">
        <v>2016</v>
      </c>
      <c r="B7897">
        <v>2027</v>
      </c>
      <c r="C7897" t="s">
        <v>2008</v>
      </c>
      <c r="D7897">
        <v>1.399</v>
      </c>
      <c r="E7897">
        <v>1.1284000000000001</v>
      </c>
      <c r="F7897">
        <v>1.0770999999999999</v>
      </c>
      <c r="G7897">
        <v>1.0547</v>
      </c>
      <c r="H7897">
        <v>0.91979999999999995</v>
      </c>
      <c r="I7897">
        <v>0.84189999999999998</v>
      </c>
      <c r="J7897">
        <v>0.99029999999999996</v>
      </c>
      <c r="K7897">
        <v>0.6976</v>
      </c>
      <c r="L7897">
        <v>0.54859999999999998</v>
      </c>
    </row>
    <row r="7898" spans="1:12" x14ac:dyDescent="0.45">
      <c r="A7898" t="s">
        <v>2017</v>
      </c>
      <c r="B7898">
        <v>2027</v>
      </c>
      <c r="C7898" t="s">
        <v>2011</v>
      </c>
      <c r="D7898">
        <v>2.5999999999999999E-2</v>
      </c>
      <c r="E7898">
        <v>2.5999999999999999E-2</v>
      </c>
      <c r="F7898">
        <v>2.5999999999999999E-2</v>
      </c>
      <c r="G7898">
        <v>1.5599999999999999E-2</v>
      </c>
      <c r="H7898">
        <v>2.5999999999999999E-2</v>
      </c>
      <c r="I7898">
        <v>1.5599999999999999E-2</v>
      </c>
      <c r="J7898">
        <v>2.5999999999999999E-2</v>
      </c>
      <c r="K7898">
        <v>2.5999999999999999E-2</v>
      </c>
      <c r="L7898">
        <v>1.5599999999999999E-2</v>
      </c>
    </row>
    <row r="7899" spans="1:12" x14ac:dyDescent="0.45">
      <c r="A7899" t="s">
        <v>2017</v>
      </c>
      <c r="B7899">
        <v>2027</v>
      </c>
      <c r="C7899" t="s">
        <v>2005</v>
      </c>
      <c r="D7899">
        <v>2.544</v>
      </c>
      <c r="E7899">
        <v>2.3664999999999998</v>
      </c>
      <c r="F7899">
        <v>2.0922000000000001</v>
      </c>
      <c r="G7899">
        <v>1.9375</v>
      </c>
      <c r="H7899">
        <v>1.9890000000000001</v>
      </c>
      <c r="I7899">
        <v>1.6304000000000001</v>
      </c>
      <c r="J7899">
        <v>2.1320999999999999</v>
      </c>
      <c r="K7899">
        <v>1.7059</v>
      </c>
      <c r="L7899">
        <v>1.3314999999999999</v>
      </c>
    </row>
    <row r="7900" spans="1:12" x14ac:dyDescent="0.45">
      <c r="A7900" t="s">
        <v>2017</v>
      </c>
      <c r="B7900">
        <v>2027</v>
      </c>
      <c r="C7900" t="s">
        <v>2008</v>
      </c>
      <c r="D7900">
        <v>0.91790000000000005</v>
      </c>
      <c r="E7900">
        <v>0.74029999999999996</v>
      </c>
      <c r="F7900">
        <v>0.70669999999999999</v>
      </c>
      <c r="G7900">
        <v>0.69199999999999995</v>
      </c>
      <c r="H7900">
        <v>0.60350000000000004</v>
      </c>
      <c r="I7900">
        <v>0.55230000000000001</v>
      </c>
      <c r="J7900">
        <v>0.64970000000000006</v>
      </c>
      <c r="K7900">
        <v>0.4577</v>
      </c>
      <c r="L7900">
        <v>0.3599</v>
      </c>
    </row>
    <row r="7901" spans="1:12" x14ac:dyDescent="0.45">
      <c r="A7901" t="s">
        <v>2017</v>
      </c>
      <c r="B7901">
        <v>2027</v>
      </c>
      <c r="C7901" t="s">
        <v>2009</v>
      </c>
      <c r="D7901">
        <v>0.99409999999999998</v>
      </c>
      <c r="E7901">
        <v>0.99409999999999998</v>
      </c>
      <c r="F7901">
        <v>0.98760000000000003</v>
      </c>
      <c r="G7901">
        <v>0.78180000000000005</v>
      </c>
      <c r="H7901">
        <v>0.98760000000000003</v>
      </c>
      <c r="I7901">
        <v>0.77769999999999995</v>
      </c>
      <c r="J7901">
        <v>0.85040000000000004</v>
      </c>
      <c r="K7901">
        <v>0.85040000000000004</v>
      </c>
      <c r="L7901">
        <v>0.67110000000000003</v>
      </c>
    </row>
    <row r="7902" spans="1:12" x14ac:dyDescent="0.45">
      <c r="A7902" t="s">
        <v>2017</v>
      </c>
      <c r="B7902">
        <v>2027</v>
      </c>
      <c r="C7902" t="s">
        <v>2010</v>
      </c>
      <c r="D7902">
        <v>0.1371</v>
      </c>
      <c r="E7902">
        <v>0.1371</v>
      </c>
      <c r="F7902">
        <v>5.1799999999999999E-2</v>
      </c>
      <c r="G7902">
        <v>8.2199999999999995E-2</v>
      </c>
      <c r="H7902">
        <v>5.1799999999999999E-2</v>
      </c>
      <c r="I7902">
        <v>3.7100000000000001E-2</v>
      </c>
      <c r="J7902">
        <v>0.1371</v>
      </c>
      <c r="K7902">
        <v>5.1799999999999999E-2</v>
      </c>
      <c r="L7902">
        <v>3.7100000000000001E-2</v>
      </c>
    </row>
    <row r="7903" spans="1:12" x14ac:dyDescent="0.45">
      <c r="A7903" t="s">
        <v>2017</v>
      </c>
      <c r="B7903">
        <v>2027</v>
      </c>
      <c r="C7903" t="s">
        <v>2007</v>
      </c>
      <c r="D7903">
        <v>7.7899999999999997E-2</v>
      </c>
      <c r="E7903">
        <v>7.7899999999999997E-2</v>
      </c>
      <c r="F7903">
        <v>2.87E-2</v>
      </c>
      <c r="G7903">
        <v>6.9500000000000006E-2</v>
      </c>
      <c r="H7903">
        <v>2.87E-2</v>
      </c>
      <c r="I7903">
        <v>2.87E-2</v>
      </c>
      <c r="J7903">
        <v>7.7899999999999997E-2</v>
      </c>
      <c r="K7903">
        <v>2.87E-2</v>
      </c>
      <c r="L7903">
        <v>2.87E-2</v>
      </c>
    </row>
    <row r="7904" spans="1:12" x14ac:dyDescent="0.45">
      <c r="A7904" t="s">
        <v>2017</v>
      </c>
      <c r="B7904">
        <v>2027</v>
      </c>
      <c r="C7904" t="s">
        <v>2006</v>
      </c>
      <c r="D7904">
        <v>0.3911</v>
      </c>
      <c r="E7904">
        <v>0.3911</v>
      </c>
      <c r="F7904">
        <v>0.29139999999999999</v>
      </c>
      <c r="G7904">
        <v>0.2964</v>
      </c>
      <c r="H7904">
        <v>0.29139999999999999</v>
      </c>
      <c r="I7904">
        <v>0.21890000000000001</v>
      </c>
      <c r="J7904">
        <v>0.3911</v>
      </c>
      <c r="K7904">
        <v>0.29139999999999999</v>
      </c>
      <c r="L7904">
        <v>0.21890000000000001</v>
      </c>
    </row>
    <row r="7905" spans="1:12" x14ac:dyDescent="0.45">
      <c r="A7905" t="s">
        <v>2018</v>
      </c>
      <c r="B7905">
        <v>2027</v>
      </c>
      <c r="C7905" t="s">
        <v>2005</v>
      </c>
      <c r="D7905">
        <v>0.7802</v>
      </c>
      <c r="E7905">
        <v>0.73209999999999997</v>
      </c>
      <c r="F7905">
        <v>0.65469999999999995</v>
      </c>
      <c r="G7905">
        <v>0.59140000000000004</v>
      </c>
      <c r="H7905">
        <v>0.62670000000000003</v>
      </c>
      <c r="I7905">
        <v>0.50580000000000003</v>
      </c>
      <c r="J7905">
        <v>0.65539999999999998</v>
      </c>
      <c r="K7905">
        <v>0.53680000000000005</v>
      </c>
      <c r="L7905">
        <v>0.41489999999999999</v>
      </c>
    </row>
    <row r="7906" spans="1:12" x14ac:dyDescent="0.45">
      <c r="A7906" t="s">
        <v>2018</v>
      </c>
      <c r="B7906">
        <v>2027</v>
      </c>
      <c r="C7906" t="s">
        <v>2009</v>
      </c>
      <c r="D7906">
        <v>0.35299999999999998</v>
      </c>
      <c r="E7906">
        <v>0.35299999999999998</v>
      </c>
      <c r="F7906">
        <v>0.3513</v>
      </c>
      <c r="G7906">
        <v>0.27260000000000001</v>
      </c>
      <c r="H7906">
        <v>0.3513</v>
      </c>
      <c r="I7906">
        <v>0.27150000000000002</v>
      </c>
      <c r="J7906">
        <v>0.30080000000000001</v>
      </c>
      <c r="K7906">
        <v>0.30080000000000001</v>
      </c>
      <c r="L7906">
        <v>0.23280000000000001</v>
      </c>
    </row>
    <row r="7907" spans="1:12" x14ac:dyDescent="0.45">
      <c r="A7907" t="s">
        <v>2018</v>
      </c>
      <c r="B7907">
        <v>2027</v>
      </c>
      <c r="C7907" t="s">
        <v>2006</v>
      </c>
      <c r="D7907">
        <v>0.1133</v>
      </c>
      <c r="E7907">
        <v>0.1133</v>
      </c>
      <c r="F7907">
        <v>8.3199999999999996E-2</v>
      </c>
      <c r="G7907">
        <v>8.5999999999999993E-2</v>
      </c>
      <c r="H7907">
        <v>8.3199999999999996E-2</v>
      </c>
      <c r="I7907">
        <v>6.2600000000000003E-2</v>
      </c>
      <c r="J7907">
        <v>0.1133</v>
      </c>
      <c r="K7907">
        <v>8.3199999999999996E-2</v>
      </c>
      <c r="L7907">
        <v>6.2600000000000003E-2</v>
      </c>
    </row>
    <row r="7908" spans="1:12" x14ac:dyDescent="0.45">
      <c r="A7908" t="s">
        <v>2018</v>
      </c>
      <c r="B7908">
        <v>2027</v>
      </c>
      <c r="C7908" t="s">
        <v>2008</v>
      </c>
      <c r="D7908">
        <v>0.24859999999999999</v>
      </c>
      <c r="E7908">
        <v>0.20050000000000001</v>
      </c>
      <c r="F7908">
        <v>0.19139999999999999</v>
      </c>
      <c r="G7908">
        <v>0.18740000000000001</v>
      </c>
      <c r="H7908">
        <v>0.16350000000000001</v>
      </c>
      <c r="I7908">
        <v>0.14960000000000001</v>
      </c>
      <c r="J7908">
        <v>0.17599999999999999</v>
      </c>
      <c r="K7908">
        <v>0.124</v>
      </c>
      <c r="L7908">
        <v>9.7500000000000003E-2</v>
      </c>
    </row>
    <row r="7909" spans="1:12" x14ac:dyDescent="0.45">
      <c r="A7909" t="s">
        <v>2018</v>
      </c>
      <c r="B7909">
        <v>2027</v>
      </c>
      <c r="C7909" t="s">
        <v>2010</v>
      </c>
      <c r="D7909">
        <v>3.7100000000000001E-2</v>
      </c>
      <c r="E7909">
        <v>3.7100000000000001E-2</v>
      </c>
      <c r="F7909">
        <v>1.4E-2</v>
      </c>
      <c r="G7909">
        <v>2.23E-2</v>
      </c>
      <c r="H7909">
        <v>1.4E-2</v>
      </c>
      <c r="I7909">
        <v>1.01E-2</v>
      </c>
      <c r="J7909">
        <v>3.7100000000000001E-2</v>
      </c>
      <c r="K7909">
        <v>1.4E-2</v>
      </c>
      <c r="L7909">
        <v>1.01E-2</v>
      </c>
    </row>
    <row r="7910" spans="1:12" x14ac:dyDescent="0.45">
      <c r="A7910" t="s">
        <v>2018</v>
      </c>
      <c r="B7910">
        <v>2027</v>
      </c>
      <c r="C7910" t="s">
        <v>2007</v>
      </c>
      <c r="D7910">
        <v>2.1100000000000001E-2</v>
      </c>
      <c r="E7910">
        <v>2.1100000000000001E-2</v>
      </c>
      <c r="F7910">
        <v>7.7999999999999996E-3</v>
      </c>
      <c r="G7910">
        <v>1.8800000000000001E-2</v>
      </c>
      <c r="H7910">
        <v>7.7999999999999996E-3</v>
      </c>
      <c r="I7910">
        <v>7.7999999999999996E-3</v>
      </c>
      <c r="J7910">
        <v>2.1100000000000001E-2</v>
      </c>
      <c r="K7910">
        <v>7.7999999999999996E-3</v>
      </c>
      <c r="L7910">
        <v>7.7999999999999996E-3</v>
      </c>
    </row>
    <row r="7911" spans="1:12" x14ac:dyDescent="0.45">
      <c r="A7911" t="s">
        <v>2018</v>
      </c>
      <c r="B7911">
        <v>2027</v>
      </c>
      <c r="C7911" t="s">
        <v>2011</v>
      </c>
      <c r="D7911">
        <v>7.0000000000000001E-3</v>
      </c>
      <c r="E7911">
        <v>7.0000000000000001E-3</v>
      </c>
      <c r="F7911">
        <v>7.0000000000000001E-3</v>
      </c>
      <c r="G7911">
        <v>4.1999999999999997E-3</v>
      </c>
      <c r="H7911">
        <v>7.0000000000000001E-3</v>
      </c>
      <c r="I7911">
        <v>4.1999999999999997E-3</v>
      </c>
      <c r="J7911">
        <v>7.0000000000000001E-3</v>
      </c>
      <c r="K7911">
        <v>7.0000000000000001E-3</v>
      </c>
      <c r="L7911">
        <v>4.1999999999999997E-3</v>
      </c>
    </row>
    <row r="7912" spans="1:12" x14ac:dyDescent="0.45">
      <c r="A7912" t="s">
        <v>2019</v>
      </c>
      <c r="B7912">
        <v>2027</v>
      </c>
      <c r="C7912" t="s">
        <v>2009</v>
      </c>
      <c r="D7912">
        <v>9.0972000000000008</v>
      </c>
      <c r="E7912">
        <v>9.0972000000000008</v>
      </c>
      <c r="F7912">
        <v>9.0498999999999992</v>
      </c>
      <c r="G7912">
        <v>7.0251999999999999</v>
      </c>
      <c r="H7912">
        <v>9.0498999999999992</v>
      </c>
      <c r="I7912">
        <v>6.9957000000000003</v>
      </c>
      <c r="J7912">
        <v>7.7476000000000003</v>
      </c>
      <c r="K7912">
        <v>7.7476000000000003</v>
      </c>
      <c r="L7912">
        <v>5.9947999999999997</v>
      </c>
    </row>
    <row r="7913" spans="1:12" x14ac:dyDescent="0.45">
      <c r="A7913" t="s">
        <v>2019</v>
      </c>
      <c r="B7913">
        <v>2027</v>
      </c>
      <c r="C7913" t="s">
        <v>2006</v>
      </c>
      <c r="D7913">
        <v>2.6534</v>
      </c>
      <c r="E7913">
        <v>2.6534</v>
      </c>
      <c r="F7913">
        <v>2.0131999999999999</v>
      </c>
      <c r="G7913">
        <v>2.0072000000000001</v>
      </c>
      <c r="H7913">
        <v>2.0131999999999999</v>
      </c>
      <c r="I7913">
        <v>1.5094000000000001</v>
      </c>
      <c r="J7913">
        <v>2.6534</v>
      </c>
      <c r="K7913">
        <v>2.0131999999999999</v>
      </c>
      <c r="L7913">
        <v>1.5094000000000001</v>
      </c>
    </row>
    <row r="7914" spans="1:12" x14ac:dyDescent="0.45">
      <c r="A7914" t="s">
        <v>2019</v>
      </c>
      <c r="B7914">
        <v>2027</v>
      </c>
      <c r="C7914" t="s">
        <v>2005</v>
      </c>
      <c r="D7914">
        <v>20.224699999999999</v>
      </c>
      <c r="E7914">
        <v>18.926400000000001</v>
      </c>
      <c r="F7914">
        <v>17.009499999999999</v>
      </c>
      <c r="G7914">
        <v>15.3163</v>
      </c>
      <c r="H7914">
        <v>16.254899999999999</v>
      </c>
      <c r="I7914">
        <v>13.139699999999999</v>
      </c>
      <c r="J7914">
        <v>16.914200000000001</v>
      </c>
      <c r="K7914">
        <v>13.8863</v>
      </c>
      <c r="L7914">
        <v>10.731999999999999</v>
      </c>
    </row>
    <row r="7915" spans="1:12" x14ac:dyDescent="0.45">
      <c r="A7915" t="s">
        <v>2019</v>
      </c>
      <c r="B7915">
        <v>2027</v>
      </c>
      <c r="C7915" t="s">
        <v>2008</v>
      </c>
      <c r="D7915">
        <v>6.7119999999999997</v>
      </c>
      <c r="E7915">
        <v>5.4138000000000002</v>
      </c>
      <c r="F7915">
        <v>5.1677</v>
      </c>
      <c r="G7915">
        <v>5.0602</v>
      </c>
      <c r="H7915">
        <v>4.4131</v>
      </c>
      <c r="I7915">
        <v>4.0389999999999997</v>
      </c>
      <c r="J7915">
        <v>4.7511000000000001</v>
      </c>
      <c r="K7915">
        <v>3.3469000000000002</v>
      </c>
      <c r="L7915">
        <v>2.6322000000000001</v>
      </c>
    </row>
    <row r="7916" spans="1:12" x14ac:dyDescent="0.45">
      <c r="A7916" t="s">
        <v>2019</v>
      </c>
      <c r="B7916">
        <v>2027</v>
      </c>
      <c r="C7916" t="s">
        <v>2007</v>
      </c>
      <c r="D7916">
        <v>0.56989999999999996</v>
      </c>
      <c r="E7916">
        <v>0.56989999999999996</v>
      </c>
      <c r="F7916">
        <v>0.2102</v>
      </c>
      <c r="G7916">
        <v>0.50829999999999997</v>
      </c>
      <c r="H7916">
        <v>0.2102</v>
      </c>
      <c r="I7916">
        <v>0.2102</v>
      </c>
      <c r="J7916">
        <v>0.56989999999999996</v>
      </c>
      <c r="K7916">
        <v>0.2102</v>
      </c>
      <c r="L7916">
        <v>0.2102</v>
      </c>
    </row>
    <row r="7917" spans="1:12" x14ac:dyDescent="0.45">
      <c r="A7917" t="s">
        <v>2019</v>
      </c>
      <c r="B7917">
        <v>2027</v>
      </c>
      <c r="C7917" t="s">
        <v>2011</v>
      </c>
      <c r="D7917">
        <v>0.18990000000000001</v>
      </c>
      <c r="E7917">
        <v>0.18990000000000001</v>
      </c>
      <c r="F7917">
        <v>0.18990000000000001</v>
      </c>
      <c r="G7917">
        <v>0.1139</v>
      </c>
      <c r="H7917">
        <v>0.18990000000000001</v>
      </c>
      <c r="I7917">
        <v>0.1139</v>
      </c>
      <c r="J7917">
        <v>0.18990000000000001</v>
      </c>
      <c r="K7917">
        <v>0.18990000000000001</v>
      </c>
      <c r="L7917">
        <v>0.1139</v>
      </c>
    </row>
    <row r="7918" spans="1:12" x14ac:dyDescent="0.45">
      <c r="A7918" t="s">
        <v>2019</v>
      </c>
      <c r="B7918">
        <v>2027</v>
      </c>
      <c r="C7918" t="s">
        <v>2010</v>
      </c>
      <c r="D7918">
        <v>1.0023</v>
      </c>
      <c r="E7918">
        <v>1.0023</v>
      </c>
      <c r="F7918">
        <v>0.3785</v>
      </c>
      <c r="G7918">
        <v>0.60140000000000005</v>
      </c>
      <c r="H7918">
        <v>0.3785</v>
      </c>
      <c r="I7918">
        <v>0.27150000000000002</v>
      </c>
      <c r="J7918">
        <v>1.0023</v>
      </c>
      <c r="K7918">
        <v>0.3785</v>
      </c>
      <c r="L7918">
        <v>0.27150000000000002</v>
      </c>
    </row>
    <row r="7919" spans="1:12" x14ac:dyDescent="0.45">
      <c r="A7919" t="s">
        <v>2020</v>
      </c>
      <c r="B7919">
        <v>2027</v>
      </c>
      <c r="C7919" t="s">
        <v>2008</v>
      </c>
      <c r="D7919">
        <v>2.9022000000000001</v>
      </c>
      <c r="E7919">
        <v>2.3409</v>
      </c>
      <c r="F7919">
        <v>2.2345000000000002</v>
      </c>
      <c r="G7919">
        <v>2.1880000000000002</v>
      </c>
      <c r="H7919">
        <v>1.9081999999999999</v>
      </c>
      <c r="I7919">
        <v>1.7464</v>
      </c>
      <c r="J7919">
        <v>2.0543</v>
      </c>
      <c r="K7919">
        <v>1.4472</v>
      </c>
      <c r="L7919">
        <v>1.1380999999999999</v>
      </c>
    </row>
    <row r="7920" spans="1:12" x14ac:dyDescent="0.45">
      <c r="A7920" t="s">
        <v>2020</v>
      </c>
      <c r="B7920">
        <v>2027</v>
      </c>
      <c r="C7920" t="s">
        <v>2009</v>
      </c>
      <c r="D7920">
        <v>3.8288000000000002</v>
      </c>
      <c r="E7920">
        <v>3.8288000000000002</v>
      </c>
      <c r="F7920">
        <v>3.8083999999999998</v>
      </c>
      <c r="G7920">
        <v>2.9567999999999999</v>
      </c>
      <c r="H7920">
        <v>3.8083999999999998</v>
      </c>
      <c r="I7920">
        <v>2.9441000000000002</v>
      </c>
      <c r="J7920">
        <v>3.2595999999999998</v>
      </c>
      <c r="K7920">
        <v>3.2595999999999998</v>
      </c>
      <c r="L7920">
        <v>2.5223</v>
      </c>
    </row>
    <row r="7921" spans="1:12" x14ac:dyDescent="0.45">
      <c r="A7921" t="s">
        <v>2020</v>
      </c>
      <c r="B7921">
        <v>2027</v>
      </c>
      <c r="C7921" t="s">
        <v>2011</v>
      </c>
      <c r="D7921">
        <v>8.2100000000000006E-2</v>
      </c>
      <c r="E7921">
        <v>8.2100000000000006E-2</v>
      </c>
      <c r="F7921">
        <v>8.2100000000000006E-2</v>
      </c>
      <c r="G7921">
        <v>4.9299999999999997E-2</v>
      </c>
      <c r="H7921">
        <v>8.2100000000000006E-2</v>
      </c>
      <c r="I7921">
        <v>4.9299999999999997E-2</v>
      </c>
      <c r="J7921">
        <v>8.2100000000000006E-2</v>
      </c>
      <c r="K7921">
        <v>8.2100000000000006E-2</v>
      </c>
      <c r="L7921">
        <v>4.9299999999999997E-2</v>
      </c>
    </row>
    <row r="7922" spans="1:12" x14ac:dyDescent="0.45">
      <c r="A7922" t="s">
        <v>2020</v>
      </c>
      <c r="B7922">
        <v>2027</v>
      </c>
      <c r="C7922" t="s">
        <v>2005</v>
      </c>
      <c r="D7922">
        <v>8.8261000000000003</v>
      </c>
      <c r="E7922">
        <v>8.2646999999999995</v>
      </c>
      <c r="F7922">
        <v>7.3560999999999996</v>
      </c>
      <c r="G7922">
        <v>6.6863000000000001</v>
      </c>
      <c r="H7922">
        <v>7.0297999999999998</v>
      </c>
      <c r="I7922">
        <v>5.6832000000000003</v>
      </c>
      <c r="J7922">
        <v>7.4089</v>
      </c>
      <c r="K7922">
        <v>6.02</v>
      </c>
      <c r="L7922">
        <v>4.6531000000000002</v>
      </c>
    </row>
    <row r="7923" spans="1:12" x14ac:dyDescent="0.45">
      <c r="A7923" t="s">
        <v>2020</v>
      </c>
      <c r="B7923">
        <v>2027</v>
      </c>
      <c r="C7923" t="s">
        <v>2006</v>
      </c>
      <c r="D7923">
        <v>1.3331</v>
      </c>
      <c r="E7923">
        <v>1.3331</v>
      </c>
      <c r="F7923">
        <v>0.97660000000000002</v>
      </c>
      <c r="G7923">
        <v>1.0124</v>
      </c>
      <c r="H7923">
        <v>0.97660000000000002</v>
      </c>
      <c r="I7923">
        <v>0.73509999999999998</v>
      </c>
      <c r="J7923">
        <v>1.3331</v>
      </c>
      <c r="K7923">
        <v>0.97660000000000002</v>
      </c>
      <c r="L7923">
        <v>0.73509999999999998</v>
      </c>
    </row>
    <row r="7924" spans="1:12" x14ac:dyDescent="0.45">
      <c r="A7924" t="s">
        <v>2020</v>
      </c>
      <c r="B7924">
        <v>2027</v>
      </c>
      <c r="C7924" t="s">
        <v>2007</v>
      </c>
      <c r="D7924">
        <v>0.24640000000000001</v>
      </c>
      <c r="E7924">
        <v>0.24640000000000001</v>
      </c>
      <c r="F7924">
        <v>9.0899999999999995E-2</v>
      </c>
      <c r="G7924">
        <v>0.2198</v>
      </c>
      <c r="H7924">
        <v>9.0899999999999995E-2</v>
      </c>
      <c r="I7924">
        <v>9.0899999999999995E-2</v>
      </c>
      <c r="J7924">
        <v>0.24640000000000001</v>
      </c>
      <c r="K7924">
        <v>9.0899999999999995E-2</v>
      </c>
      <c r="L7924">
        <v>9.0899999999999995E-2</v>
      </c>
    </row>
    <row r="7925" spans="1:12" x14ac:dyDescent="0.45">
      <c r="A7925" t="s">
        <v>2020</v>
      </c>
      <c r="B7925">
        <v>2027</v>
      </c>
      <c r="C7925" t="s">
        <v>2010</v>
      </c>
      <c r="D7925">
        <v>0.43340000000000001</v>
      </c>
      <c r="E7925">
        <v>0.43340000000000001</v>
      </c>
      <c r="F7925">
        <v>0.16370000000000001</v>
      </c>
      <c r="G7925">
        <v>0.26</v>
      </c>
      <c r="H7925">
        <v>0.16370000000000001</v>
      </c>
      <c r="I7925">
        <v>0.1174</v>
      </c>
      <c r="J7925">
        <v>0.43340000000000001</v>
      </c>
      <c r="K7925">
        <v>0.16370000000000001</v>
      </c>
      <c r="L7925">
        <v>0.1174</v>
      </c>
    </row>
    <row r="7926" spans="1:12" x14ac:dyDescent="0.45">
      <c r="A7926" t="s">
        <v>2021</v>
      </c>
      <c r="B7926">
        <v>2027</v>
      </c>
      <c r="C7926" t="s">
        <v>2011</v>
      </c>
      <c r="D7926">
        <v>1.0200000000000001E-2</v>
      </c>
      <c r="E7926">
        <v>1.0200000000000001E-2</v>
      </c>
      <c r="F7926">
        <v>1.0200000000000001E-2</v>
      </c>
      <c r="G7926">
        <v>6.1000000000000004E-3</v>
      </c>
      <c r="H7926">
        <v>1.0200000000000001E-2</v>
      </c>
      <c r="I7926">
        <v>6.1000000000000004E-3</v>
      </c>
      <c r="J7926">
        <v>1.0200000000000001E-2</v>
      </c>
      <c r="K7926">
        <v>1.0200000000000001E-2</v>
      </c>
      <c r="L7926">
        <v>6.1000000000000004E-3</v>
      </c>
    </row>
    <row r="7927" spans="1:12" x14ac:dyDescent="0.45">
      <c r="A7927" t="s">
        <v>2021</v>
      </c>
      <c r="B7927">
        <v>2027</v>
      </c>
      <c r="C7927" t="s">
        <v>2009</v>
      </c>
      <c r="D7927">
        <v>0.43</v>
      </c>
      <c r="E7927">
        <v>0.43</v>
      </c>
      <c r="F7927">
        <v>0.42749999999999999</v>
      </c>
      <c r="G7927">
        <v>0.3327</v>
      </c>
      <c r="H7927">
        <v>0.42749999999999999</v>
      </c>
      <c r="I7927">
        <v>0.33110000000000001</v>
      </c>
      <c r="J7927">
        <v>0.36570000000000003</v>
      </c>
      <c r="K7927">
        <v>0.36570000000000003</v>
      </c>
      <c r="L7927">
        <v>0.28360000000000002</v>
      </c>
    </row>
    <row r="7928" spans="1:12" x14ac:dyDescent="0.45">
      <c r="A7928" t="s">
        <v>2021</v>
      </c>
      <c r="B7928">
        <v>2027</v>
      </c>
      <c r="C7928" t="s">
        <v>2005</v>
      </c>
      <c r="D7928">
        <v>1.0259</v>
      </c>
      <c r="E7928">
        <v>0.95620000000000005</v>
      </c>
      <c r="F7928">
        <v>0.85399999999999998</v>
      </c>
      <c r="G7928">
        <v>0.77659999999999996</v>
      </c>
      <c r="H7928">
        <v>0.81340000000000001</v>
      </c>
      <c r="I7928">
        <v>0.6603</v>
      </c>
      <c r="J7928">
        <v>0.85629999999999995</v>
      </c>
      <c r="K7928">
        <v>0.69440000000000002</v>
      </c>
      <c r="L7928">
        <v>0.53720000000000001</v>
      </c>
    </row>
    <row r="7929" spans="1:12" x14ac:dyDescent="0.45">
      <c r="A7929" t="s">
        <v>2021</v>
      </c>
      <c r="B7929">
        <v>2027</v>
      </c>
      <c r="C7929" t="s">
        <v>2010</v>
      </c>
      <c r="D7929">
        <v>5.3800000000000001E-2</v>
      </c>
      <c r="E7929">
        <v>5.3800000000000001E-2</v>
      </c>
      <c r="F7929">
        <v>2.0299999999999999E-2</v>
      </c>
      <c r="G7929">
        <v>3.2300000000000002E-2</v>
      </c>
      <c r="H7929">
        <v>2.0299999999999999E-2</v>
      </c>
      <c r="I7929">
        <v>1.46E-2</v>
      </c>
      <c r="J7929">
        <v>5.3800000000000001E-2</v>
      </c>
      <c r="K7929">
        <v>2.0299999999999999E-2</v>
      </c>
      <c r="L7929">
        <v>1.46E-2</v>
      </c>
    </row>
    <row r="7930" spans="1:12" x14ac:dyDescent="0.45">
      <c r="A7930" t="s">
        <v>2021</v>
      </c>
      <c r="B7930">
        <v>2027</v>
      </c>
      <c r="C7930" t="s">
        <v>2008</v>
      </c>
      <c r="D7930">
        <v>0.36049999999999999</v>
      </c>
      <c r="E7930">
        <v>0.29070000000000001</v>
      </c>
      <c r="F7930">
        <v>0.27750000000000002</v>
      </c>
      <c r="G7930">
        <v>0.27179999999999999</v>
      </c>
      <c r="H7930">
        <v>0.23699999999999999</v>
      </c>
      <c r="I7930">
        <v>0.21690000000000001</v>
      </c>
      <c r="J7930">
        <v>0.25519999999999998</v>
      </c>
      <c r="K7930">
        <v>0.1797</v>
      </c>
      <c r="L7930">
        <v>0.1414</v>
      </c>
    </row>
    <row r="7931" spans="1:12" x14ac:dyDescent="0.45">
      <c r="A7931" t="s">
        <v>2021</v>
      </c>
      <c r="B7931">
        <v>2027</v>
      </c>
      <c r="C7931" t="s">
        <v>2006</v>
      </c>
      <c r="D7931">
        <v>0.14080000000000001</v>
      </c>
      <c r="E7931">
        <v>0.14080000000000001</v>
      </c>
      <c r="F7931">
        <v>0.1071</v>
      </c>
      <c r="G7931">
        <v>0.1065</v>
      </c>
      <c r="H7931">
        <v>0.1071</v>
      </c>
      <c r="I7931">
        <v>8.0299999999999996E-2</v>
      </c>
      <c r="J7931">
        <v>0.14080000000000001</v>
      </c>
      <c r="K7931">
        <v>0.1071</v>
      </c>
      <c r="L7931">
        <v>8.0299999999999996E-2</v>
      </c>
    </row>
    <row r="7932" spans="1:12" x14ac:dyDescent="0.45">
      <c r="A7932" t="s">
        <v>2021</v>
      </c>
      <c r="B7932">
        <v>2027</v>
      </c>
      <c r="C7932" t="s">
        <v>2007</v>
      </c>
      <c r="D7932">
        <v>3.0599999999999999E-2</v>
      </c>
      <c r="E7932">
        <v>3.0599999999999999E-2</v>
      </c>
      <c r="F7932">
        <v>1.1299999999999999E-2</v>
      </c>
      <c r="G7932">
        <v>2.7300000000000001E-2</v>
      </c>
      <c r="H7932">
        <v>1.1299999999999999E-2</v>
      </c>
      <c r="I7932">
        <v>1.1299999999999999E-2</v>
      </c>
      <c r="J7932">
        <v>3.0599999999999999E-2</v>
      </c>
      <c r="K7932">
        <v>1.1299999999999999E-2</v>
      </c>
      <c r="L7932">
        <v>1.1299999999999999E-2</v>
      </c>
    </row>
    <row r="7933" spans="1:12" x14ac:dyDescent="0.45">
      <c r="A7933" t="s">
        <v>2022</v>
      </c>
      <c r="B7933">
        <v>2027</v>
      </c>
      <c r="C7933" t="s">
        <v>2006</v>
      </c>
      <c r="D7933">
        <v>0.19969999999999999</v>
      </c>
      <c r="E7933">
        <v>0.19969999999999999</v>
      </c>
      <c r="F7933">
        <v>0.14910000000000001</v>
      </c>
      <c r="G7933">
        <v>0.15129999999999999</v>
      </c>
      <c r="H7933">
        <v>0.14910000000000001</v>
      </c>
      <c r="I7933">
        <v>0.112</v>
      </c>
      <c r="J7933">
        <v>0.19969999999999999</v>
      </c>
      <c r="K7933">
        <v>0.14910000000000001</v>
      </c>
      <c r="L7933">
        <v>0.112</v>
      </c>
    </row>
    <row r="7934" spans="1:12" x14ac:dyDescent="0.45">
      <c r="A7934" t="s">
        <v>2022</v>
      </c>
      <c r="B7934">
        <v>2027</v>
      </c>
      <c r="C7934" t="s">
        <v>2005</v>
      </c>
      <c r="D7934">
        <v>1.3938999999999999</v>
      </c>
      <c r="E7934">
        <v>1.3026</v>
      </c>
      <c r="F7934">
        <v>1.1621999999999999</v>
      </c>
      <c r="G7934">
        <v>1.0562</v>
      </c>
      <c r="H7934">
        <v>1.1092</v>
      </c>
      <c r="I7934">
        <v>0.89870000000000005</v>
      </c>
      <c r="J7934">
        <v>1.1671</v>
      </c>
      <c r="K7934">
        <v>0.94850000000000001</v>
      </c>
      <c r="L7934">
        <v>0.7339</v>
      </c>
    </row>
    <row r="7935" spans="1:12" x14ac:dyDescent="0.45">
      <c r="A7935" t="s">
        <v>2022</v>
      </c>
      <c r="B7935">
        <v>2027</v>
      </c>
      <c r="C7935" t="s">
        <v>2010</v>
      </c>
      <c r="D7935">
        <v>7.0499999999999993E-2</v>
      </c>
      <c r="E7935">
        <v>7.0499999999999993E-2</v>
      </c>
      <c r="F7935">
        <v>2.6599999999999999E-2</v>
      </c>
      <c r="G7935">
        <v>4.2299999999999997E-2</v>
      </c>
      <c r="H7935">
        <v>2.6599999999999999E-2</v>
      </c>
      <c r="I7935">
        <v>1.9099999999999999E-2</v>
      </c>
      <c r="J7935">
        <v>7.0499999999999993E-2</v>
      </c>
      <c r="K7935">
        <v>2.6599999999999999E-2</v>
      </c>
      <c r="L7935">
        <v>1.9099999999999999E-2</v>
      </c>
    </row>
    <row r="7936" spans="1:12" x14ac:dyDescent="0.45">
      <c r="A7936" t="s">
        <v>2022</v>
      </c>
      <c r="B7936">
        <v>2027</v>
      </c>
      <c r="C7936" t="s">
        <v>2009</v>
      </c>
      <c r="D7936">
        <v>0.59830000000000005</v>
      </c>
      <c r="E7936">
        <v>0.59830000000000005</v>
      </c>
      <c r="F7936">
        <v>0.59499999999999997</v>
      </c>
      <c r="G7936">
        <v>0.46289999999999998</v>
      </c>
      <c r="H7936">
        <v>0.59499999999999997</v>
      </c>
      <c r="I7936">
        <v>0.46089999999999998</v>
      </c>
      <c r="J7936">
        <v>0.50939999999999996</v>
      </c>
      <c r="K7936">
        <v>0.50939999999999996</v>
      </c>
      <c r="L7936">
        <v>0.39500000000000002</v>
      </c>
    </row>
    <row r="7937" spans="1:12" x14ac:dyDescent="0.45">
      <c r="A7937" t="s">
        <v>2022</v>
      </c>
      <c r="B7937">
        <v>2027</v>
      </c>
      <c r="C7937" t="s">
        <v>2008</v>
      </c>
      <c r="D7937">
        <v>0.47199999999999998</v>
      </c>
      <c r="E7937">
        <v>0.38069999999999998</v>
      </c>
      <c r="F7937">
        <v>0.3634</v>
      </c>
      <c r="G7937">
        <v>0.35580000000000001</v>
      </c>
      <c r="H7937">
        <v>0.31030000000000002</v>
      </c>
      <c r="I7937">
        <v>0.28399999999999997</v>
      </c>
      <c r="J7937">
        <v>0.33410000000000001</v>
      </c>
      <c r="K7937">
        <v>0.2354</v>
      </c>
      <c r="L7937">
        <v>0.18509999999999999</v>
      </c>
    </row>
    <row r="7938" spans="1:12" x14ac:dyDescent="0.45">
      <c r="A7938" t="s">
        <v>2022</v>
      </c>
      <c r="B7938">
        <v>2027</v>
      </c>
      <c r="C7938" t="s">
        <v>2011</v>
      </c>
      <c r="D7938">
        <v>1.34E-2</v>
      </c>
      <c r="E7938">
        <v>1.34E-2</v>
      </c>
      <c r="F7938">
        <v>1.34E-2</v>
      </c>
      <c r="G7938">
        <v>8.0000000000000002E-3</v>
      </c>
      <c r="H7938">
        <v>1.34E-2</v>
      </c>
      <c r="I7938">
        <v>8.0000000000000002E-3</v>
      </c>
      <c r="J7938">
        <v>1.34E-2</v>
      </c>
      <c r="K7938">
        <v>1.34E-2</v>
      </c>
      <c r="L7938">
        <v>8.0000000000000002E-3</v>
      </c>
    </row>
    <row r="7939" spans="1:12" x14ac:dyDescent="0.45">
      <c r="A7939" t="s">
        <v>2022</v>
      </c>
      <c r="B7939">
        <v>2027</v>
      </c>
      <c r="C7939" t="s">
        <v>2007</v>
      </c>
      <c r="D7939">
        <v>4.0099999999999997E-2</v>
      </c>
      <c r="E7939">
        <v>4.0099999999999997E-2</v>
      </c>
      <c r="F7939">
        <v>1.4800000000000001E-2</v>
      </c>
      <c r="G7939">
        <v>3.5700000000000003E-2</v>
      </c>
      <c r="H7939">
        <v>1.4800000000000001E-2</v>
      </c>
      <c r="I7939">
        <v>1.4800000000000001E-2</v>
      </c>
      <c r="J7939">
        <v>4.0099999999999997E-2</v>
      </c>
      <c r="K7939">
        <v>1.4800000000000001E-2</v>
      </c>
      <c r="L7939">
        <v>1.4800000000000001E-2</v>
      </c>
    </row>
    <row r="7940" spans="1:12" x14ac:dyDescent="0.45">
      <c r="A7940" t="s">
        <v>2023</v>
      </c>
      <c r="B7940">
        <v>2027</v>
      </c>
      <c r="C7940" t="s">
        <v>2006</v>
      </c>
      <c r="D7940">
        <v>1.3821000000000001</v>
      </c>
      <c r="E7940">
        <v>1.3821000000000001</v>
      </c>
      <c r="F7940">
        <v>1.036</v>
      </c>
      <c r="G7940">
        <v>1.0468999999999999</v>
      </c>
      <c r="H7940">
        <v>1.036</v>
      </c>
      <c r="I7940">
        <v>0.77780000000000005</v>
      </c>
      <c r="J7940">
        <v>1.3821000000000001</v>
      </c>
      <c r="K7940">
        <v>1.036</v>
      </c>
      <c r="L7940">
        <v>0.77780000000000005</v>
      </c>
    </row>
    <row r="7941" spans="1:12" x14ac:dyDescent="0.45">
      <c r="A7941" t="s">
        <v>2023</v>
      </c>
      <c r="B7941">
        <v>2027</v>
      </c>
      <c r="C7941" t="s">
        <v>2008</v>
      </c>
      <c r="D7941">
        <v>3.3262</v>
      </c>
      <c r="E7941">
        <v>2.6827999999999999</v>
      </c>
      <c r="F7941">
        <v>2.5609000000000002</v>
      </c>
      <c r="G7941">
        <v>2.5076000000000001</v>
      </c>
      <c r="H7941">
        <v>2.1869000000000001</v>
      </c>
      <c r="I7941">
        <v>2.0015000000000001</v>
      </c>
      <c r="J7941">
        <v>2.3544</v>
      </c>
      <c r="K7941">
        <v>1.6586000000000001</v>
      </c>
      <c r="L7941">
        <v>1.3044</v>
      </c>
    </row>
    <row r="7942" spans="1:12" x14ac:dyDescent="0.45">
      <c r="A7942" t="s">
        <v>2023</v>
      </c>
      <c r="B7942">
        <v>2027</v>
      </c>
      <c r="C7942" t="s">
        <v>2009</v>
      </c>
      <c r="D7942">
        <v>4.3281000000000001</v>
      </c>
      <c r="E7942">
        <v>4.3281000000000001</v>
      </c>
      <c r="F7942">
        <v>4.3047000000000004</v>
      </c>
      <c r="G7942">
        <v>3.3321999999999998</v>
      </c>
      <c r="H7942">
        <v>4.3047000000000004</v>
      </c>
      <c r="I7942">
        <v>3.3176000000000001</v>
      </c>
      <c r="J7942">
        <v>3.6772</v>
      </c>
      <c r="K7942">
        <v>3.6772</v>
      </c>
      <c r="L7942">
        <v>2.8361000000000001</v>
      </c>
    </row>
    <row r="7943" spans="1:12" x14ac:dyDescent="0.45">
      <c r="A7943" t="s">
        <v>2023</v>
      </c>
      <c r="B7943">
        <v>2027</v>
      </c>
      <c r="C7943" t="s">
        <v>2010</v>
      </c>
      <c r="D7943">
        <v>0.49669999999999997</v>
      </c>
      <c r="E7943">
        <v>0.49669999999999997</v>
      </c>
      <c r="F7943">
        <v>0.18759999999999999</v>
      </c>
      <c r="G7943">
        <v>0.29799999999999999</v>
      </c>
      <c r="H7943">
        <v>0.18759999999999999</v>
      </c>
      <c r="I7943">
        <v>0.13450000000000001</v>
      </c>
      <c r="J7943">
        <v>0.49669999999999997</v>
      </c>
      <c r="K7943">
        <v>0.18759999999999999</v>
      </c>
      <c r="L7943">
        <v>0.13450000000000001</v>
      </c>
    </row>
    <row r="7944" spans="1:12" x14ac:dyDescent="0.45">
      <c r="A7944" t="s">
        <v>2023</v>
      </c>
      <c r="B7944">
        <v>2027</v>
      </c>
      <c r="C7944" t="s">
        <v>2005</v>
      </c>
      <c r="D7944">
        <v>9.9095999999999993</v>
      </c>
      <c r="E7944">
        <v>9.2661999999999995</v>
      </c>
      <c r="F7944">
        <v>8.2874999999999996</v>
      </c>
      <c r="G7944">
        <v>7.4931999999999999</v>
      </c>
      <c r="H7944">
        <v>7.9135</v>
      </c>
      <c r="I7944">
        <v>6.3921000000000001</v>
      </c>
      <c r="J7944">
        <v>8.2868999999999993</v>
      </c>
      <c r="K7944">
        <v>6.7576000000000001</v>
      </c>
      <c r="L7944">
        <v>5.2134</v>
      </c>
    </row>
    <row r="7945" spans="1:12" x14ac:dyDescent="0.45">
      <c r="A7945" t="s">
        <v>2023</v>
      </c>
      <c r="B7945">
        <v>2027</v>
      </c>
      <c r="C7945" t="s">
        <v>2007</v>
      </c>
      <c r="D7945">
        <v>0.28239999999999998</v>
      </c>
      <c r="E7945">
        <v>0.28239999999999998</v>
      </c>
      <c r="F7945">
        <v>0.1042</v>
      </c>
      <c r="G7945">
        <v>0.25190000000000001</v>
      </c>
      <c r="H7945">
        <v>0.1042</v>
      </c>
      <c r="I7945">
        <v>0.1042</v>
      </c>
      <c r="J7945">
        <v>0.28239999999999998</v>
      </c>
      <c r="K7945">
        <v>0.1042</v>
      </c>
      <c r="L7945">
        <v>0.1042</v>
      </c>
    </row>
    <row r="7946" spans="1:12" x14ac:dyDescent="0.45">
      <c r="A7946" t="s">
        <v>2023</v>
      </c>
      <c r="B7946">
        <v>2027</v>
      </c>
      <c r="C7946" t="s">
        <v>2011</v>
      </c>
      <c r="D7946">
        <v>9.4100000000000003E-2</v>
      </c>
      <c r="E7946">
        <v>9.4100000000000003E-2</v>
      </c>
      <c r="F7946">
        <v>9.4100000000000003E-2</v>
      </c>
      <c r="G7946">
        <v>5.6500000000000002E-2</v>
      </c>
      <c r="H7946">
        <v>9.4100000000000003E-2</v>
      </c>
      <c r="I7946">
        <v>5.6500000000000002E-2</v>
      </c>
      <c r="J7946">
        <v>9.4100000000000003E-2</v>
      </c>
      <c r="K7946">
        <v>9.4100000000000003E-2</v>
      </c>
      <c r="L7946">
        <v>5.6500000000000002E-2</v>
      </c>
    </row>
    <row r="7947" spans="1:12" x14ac:dyDescent="0.45">
      <c r="A7947" t="s">
        <v>2024</v>
      </c>
      <c r="B7947">
        <v>2027</v>
      </c>
      <c r="C7947" t="s">
        <v>2005</v>
      </c>
      <c r="D7947">
        <v>5.2926000000000002</v>
      </c>
      <c r="E7947">
        <v>4.9676</v>
      </c>
      <c r="F7947">
        <v>4.3947000000000003</v>
      </c>
      <c r="G7947">
        <v>4.0071000000000003</v>
      </c>
      <c r="H7947">
        <v>4.2058999999999997</v>
      </c>
      <c r="I7947">
        <v>3.39</v>
      </c>
      <c r="J7947">
        <v>4.4584000000000001</v>
      </c>
      <c r="K7947">
        <v>3.6074999999999999</v>
      </c>
      <c r="L7947">
        <v>2.7835000000000001</v>
      </c>
    </row>
    <row r="7948" spans="1:12" x14ac:dyDescent="0.45">
      <c r="A7948" t="s">
        <v>2024</v>
      </c>
      <c r="B7948">
        <v>2027</v>
      </c>
      <c r="C7948" t="s">
        <v>2007</v>
      </c>
      <c r="D7948">
        <v>0.1426</v>
      </c>
      <c r="E7948">
        <v>0.1426</v>
      </c>
      <c r="F7948">
        <v>5.2600000000000001E-2</v>
      </c>
      <c r="G7948">
        <v>0.12720000000000001</v>
      </c>
      <c r="H7948">
        <v>5.2600000000000001E-2</v>
      </c>
      <c r="I7948">
        <v>5.2600000000000001E-2</v>
      </c>
      <c r="J7948">
        <v>0.1426</v>
      </c>
      <c r="K7948">
        <v>5.2600000000000001E-2</v>
      </c>
      <c r="L7948">
        <v>5.2600000000000001E-2</v>
      </c>
    </row>
    <row r="7949" spans="1:12" x14ac:dyDescent="0.45">
      <c r="A7949" t="s">
        <v>2024</v>
      </c>
      <c r="B7949">
        <v>2027</v>
      </c>
      <c r="C7949" t="s">
        <v>2008</v>
      </c>
      <c r="D7949">
        <v>1.68</v>
      </c>
      <c r="E7949">
        <v>1.355</v>
      </c>
      <c r="F7949">
        <v>1.2935000000000001</v>
      </c>
      <c r="G7949">
        <v>1.2665999999999999</v>
      </c>
      <c r="H7949">
        <v>1.1046</v>
      </c>
      <c r="I7949">
        <v>1.0108999999999999</v>
      </c>
      <c r="J7949">
        <v>1.1892</v>
      </c>
      <c r="K7949">
        <v>0.8377</v>
      </c>
      <c r="L7949">
        <v>0.65880000000000005</v>
      </c>
    </row>
    <row r="7950" spans="1:12" x14ac:dyDescent="0.45">
      <c r="A7950" t="s">
        <v>2024</v>
      </c>
      <c r="B7950">
        <v>2027</v>
      </c>
      <c r="C7950" t="s">
        <v>2011</v>
      </c>
      <c r="D7950">
        <v>4.7500000000000001E-2</v>
      </c>
      <c r="E7950">
        <v>4.7500000000000001E-2</v>
      </c>
      <c r="F7950">
        <v>4.7500000000000001E-2</v>
      </c>
      <c r="G7950">
        <v>2.8500000000000001E-2</v>
      </c>
      <c r="H7950">
        <v>4.7500000000000001E-2</v>
      </c>
      <c r="I7950">
        <v>2.8500000000000001E-2</v>
      </c>
      <c r="J7950">
        <v>4.7500000000000001E-2</v>
      </c>
      <c r="K7950">
        <v>4.7500000000000001E-2</v>
      </c>
      <c r="L7950">
        <v>2.8500000000000001E-2</v>
      </c>
    </row>
    <row r="7951" spans="1:12" x14ac:dyDescent="0.45">
      <c r="A7951" t="s">
        <v>2024</v>
      </c>
      <c r="B7951">
        <v>2027</v>
      </c>
      <c r="C7951" t="s">
        <v>2010</v>
      </c>
      <c r="D7951">
        <v>0.25090000000000001</v>
      </c>
      <c r="E7951">
        <v>0.25090000000000001</v>
      </c>
      <c r="F7951">
        <v>9.4700000000000006E-2</v>
      </c>
      <c r="G7951">
        <v>0.15049999999999999</v>
      </c>
      <c r="H7951">
        <v>9.4700000000000006E-2</v>
      </c>
      <c r="I7951">
        <v>6.8000000000000005E-2</v>
      </c>
      <c r="J7951">
        <v>0.25090000000000001</v>
      </c>
      <c r="K7951">
        <v>9.4700000000000006E-2</v>
      </c>
      <c r="L7951">
        <v>6.8000000000000005E-2</v>
      </c>
    </row>
    <row r="7952" spans="1:12" x14ac:dyDescent="0.45">
      <c r="A7952" t="s">
        <v>2024</v>
      </c>
      <c r="B7952">
        <v>2027</v>
      </c>
      <c r="C7952" t="s">
        <v>2006</v>
      </c>
      <c r="D7952">
        <v>0.88109999999999999</v>
      </c>
      <c r="E7952">
        <v>0.88109999999999999</v>
      </c>
      <c r="F7952">
        <v>0.62780000000000002</v>
      </c>
      <c r="G7952">
        <v>0.67110000000000003</v>
      </c>
      <c r="H7952">
        <v>0.62780000000000002</v>
      </c>
      <c r="I7952">
        <v>0.47410000000000002</v>
      </c>
      <c r="J7952">
        <v>0.88109999999999999</v>
      </c>
      <c r="K7952">
        <v>0.62780000000000002</v>
      </c>
      <c r="L7952">
        <v>0.47410000000000002</v>
      </c>
    </row>
    <row r="7953" spans="1:12" x14ac:dyDescent="0.45">
      <c r="A7953" t="s">
        <v>2024</v>
      </c>
      <c r="B7953">
        <v>2027</v>
      </c>
      <c r="C7953" t="s">
        <v>2009</v>
      </c>
      <c r="D7953">
        <v>2.2905000000000002</v>
      </c>
      <c r="E7953">
        <v>2.2905000000000002</v>
      </c>
      <c r="F7953">
        <v>2.2786</v>
      </c>
      <c r="G7953">
        <v>1.7632000000000001</v>
      </c>
      <c r="H7953">
        <v>2.2786</v>
      </c>
      <c r="I7953">
        <v>1.7558</v>
      </c>
      <c r="J7953">
        <v>1.9471000000000001</v>
      </c>
      <c r="K7953">
        <v>1.9471000000000001</v>
      </c>
      <c r="L7953">
        <v>1.5015000000000001</v>
      </c>
    </row>
    <row r="7954" spans="1:12" x14ac:dyDescent="0.45">
      <c r="A7954" t="s">
        <v>2025</v>
      </c>
      <c r="B7954">
        <v>2027</v>
      </c>
      <c r="C7954" t="s">
        <v>2008</v>
      </c>
      <c r="D7954">
        <v>0.74060000000000004</v>
      </c>
      <c r="E7954">
        <v>0.59730000000000005</v>
      </c>
      <c r="F7954">
        <v>0.57020000000000004</v>
      </c>
      <c r="G7954">
        <v>0.55830000000000002</v>
      </c>
      <c r="H7954">
        <v>0.4869</v>
      </c>
      <c r="I7954">
        <v>0.4456</v>
      </c>
      <c r="J7954">
        <v>0.5242</v>
      </c>
      <c r="K7954">
        <v>0.36930000000000002</v>
      </c>
      <c r="L7954">
        <v>0.29039999999999999</v>
      </c>
    </row>
    <row r="7955" spans="1:12" x14ac:dyDescent="0.45">
      <c r="A7955" t="s">
        <v>2025</v>
      </c>
      <c r="B7955">
        <v>2027</v>
      </c>
      <c r="C7955" t="s">
        <v>2009</v>
      </c>
      <c r="D7955">
        <v>1.0425</v>
      </c>
      <c r="E7955">
        <v>1.0425</v>
      </c>
      <c r="F7955">
        <v>1.0373000000000001</v>
      </c>
      <c r="G7955">
        <v>0.80249999999999999</v>
      </c>
      <c r="H7955">
        <v>1.0373000000000001</v>
      </c>
      <c r="I7955">
        <v>0.79920000000000002</v>
      </c>
      <c r="J7955">
        <v>0.88660000000000005</v>
      </c>
      <c r="K7955">
        <v>0.88660000000000005</v>
      </c>
      <c r="L7955">
        <v>0.68359999999999999</v>
      </c>
    </row>
    <row r="7956" spans="1:12" x14ac:dyDescent="0.45">
      <c r="A7956" t="s">
        <v>2025</v>
      </c>
      <c r="B7956">
        <v>2027</v>
      </c>
      <c r="C7956" t="s">
        <v>2006</v>
      </c>
      <c r="D7956">
        <v>0.36709999999999998</v>
      </c>
      <c r="E7956">
        <v>0.36709999999999998</v>
      </c>
      <c r="F7956">
        <v>0.2646</v>
      </c>
      <c r="G7956">
        <v>0.27929999999999999</v>
      </c>
      <c r="H7956">
        <v>0.2646</v>
      </c>
      <c r="I7956">
        <v>0.1996</v>
      </c>
      <c r="J7956">
        <v>0.36709999999999998</v>
      </c>
      <c r="K7956">
        <v>0.2646</v>
      </c>
      <c r="L7956">
        <v>0.1996</v>
      </c>
    </row>
    <row r="7957" spans="1:12" x14ac:dyDescent="0.45">
      <c r="A7957" t="s">
        <v>2025</v>
      </c>
      <c r="B7957">
        <v>2027</v>
      </c>
      <c r="C7957" t="s">
        <v>2010</v>
      </c>
      <c r="D7957">
        <v>0.1106</v>
      </c>
      <c r="E7957">
        <v>0.1106</v>
      </c>
      <c r="F7957">
        <v>4.1799999999999997E-2</v>
      </c>
      <c r="G7957">
        <v>6.6400000000000001E-2</v>
      </c>
      <c r="H7957">
        <v>4.1799999999999997E-2</v>
      </c>
      <c r="I7957">
        <v>0.03</v>
      </c>
      <c r="J7957">
        <v>0.1106</v>
      </c>
      <c r="K7957">
        <v>4.1799999999999997E-2</v>
      </c>
      <c r="L7957">
        <v>0.03</v>
      </c>
    </row>
    <row r="7958" spans="1:12" x14ac:dyDescent="0.45">
      <c r="A7958" t="s">
        <v>2025</v>
      </c>
      <c r="B7958">
        <v>2027</v>
      </c>
      <c r="C7958" t="s">
        <v>2011</v>
      </c>
      <c r="D7958">
        <v>2.1000000000000001E-2</v>
      </c>
      <c r="E7958">
        <v>2.1000000000000001E-2</v>
      </c>
      <c r="F7958">
        <v>2.1000000000000001E-2</v>
      </c>
      <c r="G7958">
        <v>1.26E-2</v>
      </c>
      <c r="H7958">
        <v>2.1000000000000001E-2</v>
      </c>
      <c r="I7958">
        <v>1.26E-2</v>
      </c>
      <c r="J7958">
        <v>2.1000000000000001E-2</v>
      </c>
      <c r="K7958">
        <v>2.1000000000000001E-2</v>
      </c>
      <c r="L7958">
        <v>1.26E-2</v>
      </c>
    </row>
    <row r="7959" spans="1:12" x14ac:dyDescent="0.45">
      <c r="A7959" t="s">
        <v>2025</v>
      </c>
      <c r="B7959">
        <v>2027</v>
      </c>
      <c r="C7959" t="s">
        <v>2005</v>
      </c>
      <c r="D7959">
        <v>2.3445999999999998</v>
      </c>
      <c r="E7959">
        <v>2.2014</v>
      </c>
      <c r="F7959">
        <v>1.958</v>
      </c>
      <c r="G7959">
        <v>1.7750999999999999</v>
      </c>
      <c r="H7959">
        <v>1.8747</v>
      </c>
      <c r="I7959">
        <v>1.5101</v>
      </c>
      <c r="J7959">
        <v>1.9723999999999999</v>
      </c>
      <c r="K7959">
        <v>1.6064000000000001</v>
      </c>
      <c r="L7959">
        <v>1.2393000000000001</v>
      </c>
    </row>
    <row r="7960" spans="1:12" x14ac:dyDescent="0.45">
      <c r="A7960" t="s">
        <v>2025</v>
      </c>
      <c r="B7960">
        <v>2027</v>
      </c>
      <c r="C7960" t="s">
        <v>2007</v>
      </c>
      <c r="D7960">
        <v>6.2899999999999998E-2</v>
      </c>
      <c r="E7960">
        <v>6.2899999999999998E-2</v>
      </c>
      <c r="F7960">
        <v>2.3199999999999998E-2</v>
      </c>
      <c r="G7960">
        <v>5.6099999999999997E-2</v>
      </c>
      <c r="H7960">
        <v>2.3199999999999998E-2</v>
      </c>
      <c r="I7960">
        <v>2.3199999999999998E-2</v>
      </c>
      <c r="J7960">
        <v>6.2899999999999998E-2</v>
      </c>
      <c r="K7960">
        <v>2.3199999999999998E-2</v>
      </c>
      <c r="L7960">
        <v>2.3199999999999998E-2</v>
      </c>
    </row>
    <row r="7961" spans="1:12" x14ac:dyDescent="0.45">
      <c r="A7961" t="s">
        <v>2026</v>
      </c>
      <c r="B7961">
        <v>2027</v>
      </c>
      <c r="C7961" t="s">
        <v>2010</v>
      </c>
      <c r="D7961">
        <v>0.1087</v>
      </c>
      <c r="E7961">
        <v>0.1087</v>
      </c>
      <c r="F7961">
        <v>4.1099999999999998E-2</v>
      </c>
      <c r="G7961">
        <v>6.5199999999999994E-2</v>
      </c>
      <c r="H7961">
        <v>4.1099999999999998E-2</v>
      </c>
      <c r="I7961">
        <v>2.9399999999999999E-2</v>
      </c>
      <c r="J7961">
        <v>0.1087</v>
      </c>
      <c r="K7961">
        <v>4.1099999999999998E-2</v>
      </c>
      <c r="L7961">
        <v>2.9399999999999999E-2</v>
      </c>
    </row>
    <row r="7962" spans="1:12" x14ac:dyDescent="0.45">
      <c r="A7962" t="s">
        <v>2026</v>
      </c>
      <c r="B7962">
        <v>2027</v>
      </c>
      <c r="C7962" t="s">
        <v>2008</v>
      </c>
      <c r="D7962">
        <v>0.72809999999999997</v>
      </c>
      <c r="E7962">
        <v>0.58720000000000006</v>
      </c>
      <c r="F7962">
        <v>0.5605</v>
      </c>
      <c r="G7962">
        <v>0.54890000000000005</v>
      </c>
      <c r="H7962">
        <v>0.47870000000000001</v>
      </c>
      <c r="I7962">
        <v>0.43809999999999999</v>
      </c>
      <c r="J7962">
        <v>0.51539999999999997</v>
      </c>
      <c r="K7962">
        <v>0.36299999999999999</v>
      </c>
      <c r="L7962">
        <v>0.28549999999999998</v>
      </c>
    </row>
    <row r="7963" spans="1:12" x14ac:dyDescent="0.45">
      <c r="A7963" t="s">
        <v>2026</v>
      </c>
      <c r="B7963">
        <v>2027</v>
      </c>
      <c r="C7963" t="s">
        <v>2011</v>
      </c>
      <c r="D7963">
        <v>2.06E-2</v>
      </c>
      <c r="E7963">
        <v>2.06E-2</v>
      </c>
      <c r="F7963">
        <v>2.06E-2</v>
      </c>
      <c r="G7963">
        <v>1.24E-2</v>
      </c>
      <c r="H7963">
        <v>2.06E-2</v>
      </c>
      <c r="I7963">
        <v>1.24E-2</v>
      </c>
      <c r="J7963">
        <v>2.06E-2</v>
      </c>
      <c r="K7963">
        <v>2.06E-2</v>
      </c>
      <c r="L7963">
        <v>1.24E-2</v>
      </c>
    </row>
    <row r="7964" spans="1:12" x14ac:dyDescent="0.45">
      <c r="A7964" t="s">
        <v>2026</v>
      </c>
      <c r="B7964">
        <v>2027</v>
      </c>
      <c r="C7964" t="s">
        <v>2009</v>
      </c>
      <c r="D7964">
        <v>0.999</v>
      </c>
      <c r="E7964">
        <v>0.999</v>
      </c>
      <c r="F7964">
        <v>0.99390000000000001</v>
      </c>
      <c r="G7964">
        <v>0.76900000000000002</v>
      </c>
      <c r="H7964">
        <v>0.99390000000000001</v>
      </c>
      <c r="I7964">
        <v>0.76580000000000004</v>
      </c>
      <c r="J7964">
        <v>0.84930000000000005</v>
      </c>
      <c r="K7964">
        <v>0.84930000000000005</v>
      </c>
      <c r="L7964">
        <v>0.65490000000000004</v>
      </c>
    </row>
    <row r="7965" spans="1:12" x14ac:dyDescent="0.45">
      <c r="A7965" t="s">
        <v>2026</v>
      </c>
      <c r="B7965">
        <v>2027</v>
      </c>
      <c r="C7965" t="s">
        <v>2005</v>
      </c>
      <c r="D7965">
        <v>2.2746</v>
      </c>
      <c r="E7965">
        <v>2.1337999999999999</v>
      </c>
      <c r="F7965">
        <v>1.8964000000000001</v>
      </c>
      <c r="G7965">
        <v>1.7217</v>
      </c>
      <c r="H7965">
        <v>1.8146</v>
      </c>
      <c r="I7965">
        <v>1.4626999999999999</v>
      </c>
      <c r="J7965">
        <v>1.9121999999999999</v>
      </c>
      <c r="K7965">
        <v>1.5544</v>
      </c>
      <c r="L7965">
        <v>1.1992</v>
      </c>
    </row>
    <row r="7966" spans="1:12" x14ac:dyDescent="0.45">
      <c r="A7966" t="s">
        <v>2026</v>
      </c>
      <c r="B7966">
        <v>2027</v>
      </c>
      <c r="C7966" t="s">
        <v>2006</v>
      </c>
      <c r="D7966">
        <v>0.35639999999999999</v>
      </c>
      <c r="E7966">
        <v>0.35639999999999999</v>
      </c>
      <c r="F7966">
        <v>0.25750000000000001</v>
      </c>
      <c r="G7966">
        <v>0.27110000000000001</v>
      </c>
      <c r="H7966">
        <v>0.25750000000000001</v>
      </c>
      <c r="I7966">
        <v>0.19420000000000001</v>
      </c>
      <c r="J7966">
        <v>0.35639999999999999</v>
      </c>
      <c r="K7966">
        <v>0.25750000000000001</v>
      </c>
      <c r="L7966">
        <v>0.19420000000000001</v>
      </c>
    </row>
    <row r="7967" spans="1:12" x14ac:dyDescent="0.45">
      <c r="A7967" t="s">
        <v>2026</v>
      </c>
      <c r="B7967">
        <v>2027</v>
      </c>
      <c r="C7967" t="s">
        <v>2007</v>
      </c>
      <c r="D7967">
        <v>6.1800000000000001E-2</v>
      </c>
      <c r="E7967">
        <v>6.1800000000000001E-2</v>
      </c>
      <c r="F7967">
        <v>2.2800000000000001E-2</v>
      </c>
      <c r="G7967">
        <v>5.5100000000000003E-2</v>
      </c>
      <c r="H7967">
        <v>2.2800000000000001E-2</v>
      </c>
      <c r="I7967">
        <v>2.2800000000000001E-2</v>
      </c>
      <c r="J7967">
        <v>6.1800000000000001E-2</v>
      </c>
      <c r="K7967">
        <v>2.2800000000000001E-2</v>
      </c>
      <c r="L7967">
        <v>2.2800000000000001E-2</v>
      </c>
    </row>
    <row r="7968" spans="1:12" x14ac:dyDescent="0.45">
      <c r="A7968" t="s">
        <v>2027</v>
      </c>
      <c r="B7968">
        <v>2027</v>
      </c>
      <c r="C7968" t="s">
        <v>2009</v>
      </c>
      <c r="D7968">
        <v>1.5772999999999999</v>
      </c>
      <c r="E7968">
        <v>1.5772999999999999</v>
      </c>
      <c r="F7968">
        <v>1.5693999999999999</v>
      </c>
      <c r="G7968">
        <v>1.218</v>
      </c>
      <c r="H7968">
        <v>1.5693999999999999</v>
      </c>
      <c r="I7968">
        <v>1.2131000000000001</v>
      </c>
      <c r="J7968">
        <v>1.3439000000000001</v>
      </c>
      <c r="K7968">
        <v>1.3439000000000001</v>
      </c>
      <c r="L7968">
        <v>1.0398000000000001</v>
      </c>
    </row>
    <row r="7969" spans="1:12" x14ac:dyDescent="0.45">
      <c r="A7969" t="s">
        <v>2027</v>
      </c>
      <c r="B7969">
        <v>2027</v>
      </c>
      <c r="C7969" t="s">
        <v>2006</v>
      </c>
      <c r="D7969">
        <v>0.56899999999999995</v>
      </c>
      <c r="E7969">
        <v>0.56899999999999995</v>
      </c>
      <c r="F7969">
        <v>0.40820000000000001</v>
      </c>
      <c r="G7969">
        <v>0.43309999999999998</v>
      </c>
      <c r="H7969">
        <v>0.40820000000000001</v>
      </c>
      <c r="I7969">
        <v>0.308</v>
      </c>
      <c r="J7969">
        <v>0.56899999999999995</v>
      </c>
      <c r="K7969">
        <v>0.40820000000000001</v>
      </c>
      <c r="L7969">
        <v>0.308</v>
      </c>
    </row>
    <row r="7970" spans="1:12" x14ac:dyDescent="0.45">
      <c r="A7970" t="s">
        <v>2027</v>
      </c>
      <c r="B7970">
        <v>2027</v>
      </c>
      <c r="C7970" t="s">
        <v>2007</v>
      </c>
      <c r="D7970">
        <v>9.5299999999999996E-2</v>
      </c>
      <c r="E7970">
        <v>9.5299999999999996E-2</v>
      </c>
      <c r="F7970">
        <v>3.5200000000000002E-2</v>
      </c>
      <c r="G7970">
        <v>8.5000000000000006E-2</v>
      </c>
      <c r="H7970">
        <v>3.5200000000000002E-2</v>
      </c>
      <c r="I7970">
        <v>3.5200000000000002E-2</v>
      </c>
      <c r="J7970">
        <v>9.5299999999999996E-2</v>
      </c>
      <c r="K7970">
        <v>3.5200000000000002E-2</v>
      </c>
      <c r="L7970">
        <v>3.5200000000000002E-2</v>
      </c>
    </row>
    <row r="7971" spans="1:12" x14ac:dyDescent="0.45">
      <c r="A7971" t="s">
        <v>2027</v>
      </c>
      <c r="B7971">
        <v>2027</v>
      </c>
      <c r="C7971" t="s">
        <v>2010</v>
      </c>
      <c r="D7971">
        <v>0.16769999999999999</v>
      </c>
      <c r="E7971">
        <v>0.16769999999999999</v>
      </c>
      <c r="F7971">
        <v>6.3299999999999995E-2</v>
      </c>
      <c r="G7971">
        <v>0.10059999999999999</v>
      </c>
      <c r="H7971">
        <v>6.3299999999999995E-2</v>
      </c>
      <c r="I7971">
        <v>4.5400000000000003E-2</v>
      </c>
      <c r="J7971">
        <v>0.16769999999999999</v>
      </c>
      <c r="K7971">
        <v>6.3299999999999995E-2</v>
      </c>
      <c r="L7971">
        <v>4.5400000000000003E-2</v>
      </c>
    </row>
    <row r="7972" spans="1:12" x14ac:dyDescent="0.45">
      <c r="A7972" t="s">
        <v>2027</v>
      </c>
      <c r="B7972">
        <v>2027</v>
      </c>
      <c r="C7972" t="s">
        <v>2011</v>
      </c>
      <c r="D7972">
        <v>3.1800000000000002E-2</v>
      </c>
      <c r="E7972">
        <v>3.1800000000000002E-2</v>
      </c>
      <c r="F7972">
        <v>3.1800000000000002E-2</v>
      </c>
      <c r="G7972">
        <v>1.9099999999999999E-2</v>
      </c>
      <c r="H7972">
        <v>3.1800000000000002E-2</v>
      </c>
      <c r="I7972">
        <v>1.9099999999999999E-2</v>
      </c>
      <c r="J7972">
        <v>3.1800000000000002E-2</v>
      </c>
      <c r="K7972">
        <v>3.1800000000000002E-2</v>
      </c>
      <c r="L7972">
        <v>1.9099999999999999E-2</v>
      </c>
    </row>
    <row r="7973" spans="1:12" x14ac:dyDescent="0.45">
      <c r="A7973" t="s">
        <v>2027</v>
      </c>
      <c r="B7973">
        <v>2027</v>
      </c>
      <c r="C7973" t="s">
        <v>2005</v>
      </c>
      <c r="D7973">
        <v>3.5636000000000001</v>
      </c>
      <c r="E7973">
        <v>3.3464999999999998</v>
      </c>
      <c r="F7973">
        <v>2.9722</v>
      </c>
      <c r="G7973">
        <v>2.7021000000000002</v>
      </c>
      <c r="H7973">
        <v>2.8460000000000001</v>
      </c>
      <c r="I7973">
        <v>2.2963</v>
      </c>
      <c r="J7973">
        <v>3.0023</v>
      </c>
      <c r="K7973">
        <v>2.4422000000000001</v>
      </c>
      <c r="L7973">
        <v>1.8877999999999999</v>
      </c>
    </row>
    <row r="7974" spans="1:12" x14ac:dyDescent="0.45">
      <c r="A7974" t="s">
        <v>2027</v>
      </c>
      <c r="B7974">
        <v>2027</v>
      </c>
      <c r="C7974" t="s">
        <v>2008</v>
      </c>
      <c r="D7974">
        <v>1.1227</v>
      </c>
      <c r="E7974">
        <v>0.90549999999999997</v>
      </c>
      <c r="F7974">
        <v>0.86439999999999995</v>
      </c>
      <c r="G7974">
        <v>0.84640000000000004</v>
      </c>
      <c r="H7974">
        <v>0.73819999999999997</v>
      </c>
      <c r="I7974">
        <v>0.67559999999999998</v>
      </c>
      <c r="J7974">
        <v>0.79469999999999996</v>
      </c>
      <c r="K7974">
        <v>0.55979999999999996</v>
      </c>
      <c r="L7974">
        <v>0.44030000000000002</v>
      </c>
    </row>
    <row r="7975" spans="1:12" x14ac:dyDescent="0.45">
      <c r="A7975" t="s">
        <v>2028</v>
      </c>
      <c r="B7975">
        <v>2027</v>
      </c>
      <c r="C7975" t="s">
        <v>2007</v>
      </c>
      <c r="D7975">
        <v>0.1009</v>
      </c>
      <c r="E7975">
        <v>0.1009</v>
      </c>
      <c r="F7975">
        <v>3.7199999999999997E-2</v>
      </c>
      <c r="G7975">
        <v>0.09</v>
      </c>
      <c r="H7975">
        <v>3.7199999999999997E-2</v>
      </c>
      <c r="I7975">
        <v>3.7199999999999997E-2</v>
      </c>
      <c r="J7975">
        <v>0.1009</v>
      </c>
      <c r="K7975">
        <v>3.7199999999999997E-2</v>
      </c>
      <c r="L7975">
        <v>3.7199999999999997E-2</v>
      </c>
    </row>
    <row r="7976" spans="1:12" x14ac:dyDescent="0.45">
      <c r="A7976" t="s">
        <v>2028</v>
      </c>
      <c r="B7976">
        <v>2027</v>
      </c>
      <c r="C7976" t="s">
        <v>2010</v>
      </c>
      <c r="D7976">
        <v>0.17749999999999999</v>
      </c>
      <c r="E7976">
        <v>0.17749999999999999</v>
      </c>
      <c r="F7976">
        <v>6.7000000000000004E-2</v>
      </c>
      <c r="G7976">
        <v>0.1065</v>
      </c>
      <c r="H7976">
        <v>6.7000000000000004E-2</v>
      </c>
      <c r="I7976">
        <v>4.8099999999999997E-2</v>
      </c>
      <c r="J7976">
        <v>0.17749999999999999</v>
      </c>
      <c r="K7976">
        <v>6.7000000000000004E-2</v>
      </c>
      <c r="L7976">
        <v>4.8099999999999997E-2</v>
      </c>
    </row>
    <row r="7977" spans="1:12" x14ac:dyDescent="0.45">
      <c r="A7977" t="s">
        <v>2028</v>
      </c>
      <c r="B7977">
        <v>2027</v>
      </c>
      <c r="C7977" t="s">
        <v>2011</v>
      </c>
      <c r="D7977">
        <v>3.3599999999999998E-2</v>
      </c>
      <c r="E7977">
        <v>3.3599999999999998E-2</v>
      </c>
      <c r="F7977">
        <v>3.3599999999999998E-2</v>
      </c>
      <c r="G7977">
        <v>2.0199999999999999E-2</v>
      </c>
      <c r="H7977">
        <v>3.3599999999999998E-2</v>
      </c>
      <c r="I7977">
        <v>2.0199999999999999E-2</v>
      </c>
      <c r="J7977">
        <v>3.3599999999999998E-2</v>
      </c>
      <c r="K7977">
        <v>3.3599999999999998E-2</v>
      </c>
      <c r="L7977">
        <v>2.0199999999999999E-2</v>
      </c>
    </row>
    <row r="7978" spans="1:12" x14ac:dyDescent="0.45">
      <c r="A7978" t="s">
        <v>2028</v>
      </c>
      <c r="B7978">
        <v>2027</v>
      </c>
      <c r="C7978" t="s">
        <v>2006</v>
      </c>
      <c r="D7978">
        <v>0.56310000000000004</v>
      </c>
      <c r="E7978">
        <v>0.56310000000000004</v>
      </c>
      <c r="F7978">
        <v>0.40970000000000001</v>
      </c>
      <c r="G7978">
        <v>0.42799999999999999</v>
      </c>
      <c r="H7978">
        <v>0.40970000000000001</v>
      </c>
      <c r="I7978">
        <v>0.30869999999999997</v>
      </c>
      <c r="J7978">
        <v>0.56310000000000004</v>
      </c>
      <c r="K7978">
        <v>0.40970000000000001</v>
      </c>
      <c r="L7978">
        <v>0.30869999999999997</v>
      </c>
    </row>
    <row r="7979" spans="1:12" x14ac:dyDescent="0.45">
      <c r="A7979" t="s">
        <v>2028</v>
      </c>
      <c r="B7979">
        <v>2027</v>
      </c>
      <c r="C7979" t="s">
        <v>2008</v>
      </c>
      <c r="D7979">
        <v>1.1883999999999999</v>
      </c>
      <c r="E7979">
        <v>0.95850000000000002</v>
      </c>
      <c r="F7979">
        <v>0.91490000000000005</v>
      </c>
      <c r="G7979">
        <v>0.89590000000000003</v>
      </c>
      <c r="H7979">
        <v>0.78129999999999999</v>
      </c>
      <c r="I7979">
        <v>0.71509999999999996</v>
      </c>
      <c r="J7979">
        <v>0.84119999999999995</v>
      </c>
      <c r="K7979">
        <v>0.59260000000000002</v>
      </c>
      <c r="L7979">
        <v>0.46600000000000003</v>
      </c>
    </row>
    <row r="7980" spans="1:12" x14ac:dyDescent="0.45">
      <c r="A7980" t="s">
        <v>2028</v>
      </c>
      <c r="B7980">
        <v>2027</v>
      </c>
      <c r="C7980" t="s">
        <v>2005</v>
      </c>
      <c r="D7980">
        <v>3.7010000000000001</v>
      </c>
      <c r="E7980">
        <v>3.4712000000000001</v>
      </c>
      <c r="F7980">
        <v>3.0916999999999999</v>
      </c>
      <c r="G7980">
        <v>2.8050999999999999</v>
      </c>
      <c r="H7980">
        <v>2.9581</v>
      </c>
      <c r="I7980">
        <v>2.3885999999999998</v>
      </c>
      <c r="J7980">
        <v>3.1112000000000002</v>
      </c>
      <c r="K7980">
        <v>2.5350999999999999</v>
      </c>
      <c r="L7980">
        <v>1.9595</v>
      </c>
    </row>
    <row r="7981" spans="1:12" x14ac:dyDescent="0.45">
      <c r="A7981" t="s">
        <v>2028</v>
      </c>
      <c r="B7981">
        <v>2027</v>
      </c>
      <c r="C7981" t="s">
        <v>2009</v>
      </c>
      <c r="D7981">
        <v>1.6375999999999999</v>
      </c>
      <c r="E7981">
        <v>1.6375999999999999</v>
      </c>
      <c r="F7981">
        <v>1.6292</v>
      </c>
      <c r="G7981">
        <v>1.2645999999999999</v>
      </c>
      <c r="H7981">
        <v>1.6292</v>
      </c>
      <c r="I7981">
        <v>1.2594000000000001</v>
      </c>
      <c r="J7981">
        <v>1.395</v>
      </c>
      <c r="K7981">
        <v>1.395</v>
      </c>
      <c r="L7981">
        <v>1.0792999999999999</v>
      </c>
    </row>
    <row r="7982" spans="1:12" x14ac:dyDescent="0.45">
      <c r="A7982" t="s">
        <v>2029</v>
      </c>
      <c r="B7982">
        <v>2027</v>
      </c>
      <c r="C7982" t="s">
        <v>2006</v>
      </c>
      <c r="D7982">
        <v>0.1696</v>
      </c>
      <c r="E7982">
        <v>0.1696</v>
      </c>
      <c r="F7982">
        <v>0.1229</v>
      </c>
      <c r="G7982">
        <v>0.12889999999999999</v>
      </c>
      <c r="H7982">
        <v>0.1229</v>
      </c>
      <c r="I7982">
        <v>9.2600000000000002E-2</v>
      </c>
      <c r="J7982">
        <v>0.1696</v>
      </c>
      <c r="K7982">
        <v>0.1229</v>
      </c>
      <c r="L7982">
        <v>9.2600000000000002E-2</v>
      </c>
    </row>
    <row r="7983" spans="1:12" x14ac:dyDescent="0.45">
      <c r="A7983" t="s">
        <v>2029</v>
      </c>
      <c r="B7983">
        <v>2027</v>
      </c>
      <c r="C7983" t="s">
        <v>2011</v>
      </c>
      <c r="D7983">
        <v>9.9000000000000008E-3</v>
      </c>
      <c r="E7983">
        <v>9.9000000000000008E-3</v>
      </c>
      <c r="F7983">
        <v>9.9000000000000008E-3</v>
      </c>
      <c r="G7983">
        <v>6.0000000000000001E-3</v>
      </c>
      <c r="H7983">
        <v>9.9000000000000008E-3</v>
      </c>
      <c r="I7983">
        <v>6.0000000000000001E-3</v>
      </c>
      <c r="J7983">
        <v>9.9000000000000008E-3</v>
      </c>
      <c r="K7983">
        <v>9.9000000000000008E-3</v>
      </c>
      <c r="L7983">
        <v>6.0000000000000001E-3</v>
      </c>
    </row>
    <row r="7984" spans="1:12" x14ac:dyDescent="0.45">
      <c r="A7984" t="s">
        <v>2029</v>
      </c>
      <c r="B7984">
        <v>2027</v>
      </c>
      <c r="C7984" t="s">
        <v>2007</v>
      </c>
      <c r="D7984">
        <v>2.98E-2</v>
      </c>
      <c r="E7984">
        <v>2.98E-2</v>
      </c>
      <c r="F7984">
        <v>1.0999999999999999E-2</v>
      </c>
      <c r="G7984">
        <v>2.6599999999999999E-2</v>
      </c>
      <c r="H7984">
        <v>1.0999999999999999E-2</v>
      </c>
      <c r="I7984">
        <v>1.0999999999999999E-2</v>
      </c>
      <c r="J7984">
        <v>2.98E-2</v>
      </c>
      <c r="K7984">
        <v>1.0999999999999999E-2</v>
      </c>
      <c r="L7984">
        <v>1.0999999999999999E-2</v>
      </c>
    </row>
    <row r="7985" spans="1:12" x14ac:dyDescent="0.45">
      <c r="A7985" t="s">
        <v>2029</v>
      </c>
      <c r="B7985">
        <v>2027</v>
      </c>
      <c r="C7985" t="s">
        <v>2009</v>
      </c>
      <c r="D7985">
        <v>0.4365</v>
      </c>
      <c r="E7985">
        <v>0.4365</v>
      </c>
      <c r="F7985">
        <v>0.434</v>
      </c>
      <c r="G7985">
        <v>0.34389999999999998</v>
      </c>
      <c r="H7985">
        <v>0.434</v>
      </c>
      <c r="I7985">
        <v>0.34239999999999998</v>
      </c>
      <c r="J7985">
        <v>0.3745</v>
      </c>
      <c r="K7985">
        <v>0.3745</v>
      </c>
      <c r="L7985">
        <v>0.29609999999999997</v>
      </c>
    </row>
    <row r="7986" spans="1:12" x14ac:dyDescent="0.45">
      <c r="A7986" t="s">
        <v>2029</v>
      </c>
      <c r="B7986">
        <v>2027</v>
      </c>
      <c r="C7986" t="s">
        <v>2008</v>
      </c>
      <c r="D7986">
        <v>0.35149999999999998</v>
      </c>
      <c r="E7986">
        <v>0.28349999999999997</v>
      </c>
      <c r="F7986">
        <v>0.27060000000000001</v>
      </c>
      <c r="G7986">
        <v>0.26500000000000001</v>
      </c>
      <c r="H7986">
        <v>0.2311</v>
      </c>
      <c r="I7986">
        <v>0.21149999999999999</v>
      </c>
      <c r="J7986">
        <v>0.24879999999999999</v>
      </c>
      <c r="K7986">
        <v>0.17530000000000001</v>
      </c>
      <c r="L7986">
        <v>0.13780000000000001</v>
      </c>
    </row>
    <row r="7987" spans="1:12" x14ac:dyDescent="0.45">
      <c r="A7987" t="s">
        <v>2029</v>
      </c>
      <c r="B7987">
        <v>2027</v>
      </c>
      <c r="C7987" t="s">
        <v>2010</v>
      </c>
      <c r="D7987">
        <v>5.2499999999999998E-2</v>
      </c>
      <c r="E7987">
        <v>5.2499999999999998E-2</v>
      </c>
      <c r="F7987">
        <v>1.9800000000000002E-2</v>
      </c>
      <c r="G7987">
        <v>3.15E-2</v>
      </c>
      <c r="H7987">
        <v>1.9800000000000002E-2</v>
      </c>
      <c r="I7987">
        <v>1.4200000000000001E-2</v>
      </c>
      <c r="J7987">
        <v>5.2499999999999998E-2</v>
      </c>
      <c r="K7987">
        <v>1.9800000000000002E-2</v>
      </c>
      <c r="L7987">
        <v>1.4200000000000001E-2</v>
      </c>
    </row>
    <row r="7988" spans="1:12" x14ac:dyDescent="0.45">
      <c r="A7988" t="s">
        <v>2029</v>
      </c>
      <c r="B7988">
        <v>2027</v>
      </c>
      <c r="C7988" t="s">
        <v>2005</v>
      </c>
      <c r="D7988">
        <v>1.0498000000000001</v>
      </c>
      <c r="E7988">
        <v>0.98180000000000001</v>
      </c>
      <c r="F7988">
        <v>0.86829999999999996</v>
      </c>
      <c r="G7988">
        <v>0.80189999999999995</v>
      </c>
      <c r="H7988">
        <v>0.82879999999999998</v>
      </c>
      <c r="I7988">
        <v>0.67769999999999997</v>
      </c>
      <c r="J7988">
        <v>0.88519999999999999</v>
      </c>
      <c r="K7988">
        <v>0.71350000000000002</v>
      </c>
      <c r="L7988">
        <v>0.55779999999999996</v>
      </c>
    </row>
    <row r="7989" spans="1:12" x14ac:dyDescent="0.45">
      <c r="A7989" t="s">
        <v>2030</v>
      </c>
      <c r="B7989">
        <v>2027</v>
      </c>
      <c r="C7989" t="s">
        <v>2005</v>
      </c>
      <c r="D7989">
        <v>5.0629999999999997</v>
      </c>
      <c r="E7989">
        <v>4.7328000000000001</v>
      </c>
      <c r="F7989">
        <v>4.2225000000000001</v>
      </c>
      <c r="G7989">
        <v>3.8334000000000001</v>
      </c>
      <c r="H7989">
        <v>4.0305999999999997</v>
      </c>
      <c r="I7989">
        <v>3.2621000000000002</v>
      </c>
      <c r="J7989">
        <v>4.2393000000000001</v>
      </c>
      <c r="K7989">
        <v>3.4464000000000001</v>
      </c>
      <c r="L7989">
        <v>2.6638000000000002</v>
      </c>
    </row>
    <row r="7990" spans="1:12" x14ac:dyDescent="0.45">
      <c r="A7990" t="s">
        <v>2030</v>
      </c>
      <c r="B7990">
        <v>2027</v>
      </c>
      <c r="C7990" t="s">
        <v>2009</v>
      </c>
      <c r="D7990">
        <v>2.1798000000000002</v>
      </c>
      <c r="E7990">
        <v>2.1798000000000002</v>
      </c>
      <c r="F7990">
        <v>2.1678000000000002</v>
      </c>
      <c r="G7990">
        <v>1.6834</v>
      </c>
      <c r="H7990">
        <v>2.1678000000000002</v>
      </c>
      <c r="I7990">
        <v>1.6758999999999999</v>
      </c>
      <c r="J7990">
        <v>1.8548</v>
      </c>
      <c r="K7990">
        <v>1.8548</v>
      </c>
      <c r="L7990">
        <v>1.4353</v>
      </c>
    </row>
    <row r="7991" spans="1:12" x14ac:dyDescent="0.45">
      <c r="A7991" t="s">
        <v>2030</v>
      </c>
      <c r="B7991">
        <v>2027</v>
      </c>
      <c r="C7991" t="s">
        <v>2011</v>
      </c>
      <c r="D7991">
        <v>4.8300000000000003E-2</v>
      </c>
      <c r="E7991">
        <v>4.8300000000000003E-2</v>
      </c>
      <c r="F7991">
        <v>4.8300000000000003E-2</v>
      </c>
      <c r="G7991">
        <v>2.9000000000000001E-2</v>
      </c>
      <c r="H7991">
        <v>4.8300000000000003E-2</v>
      </c>
      <c r="I7991">
        <v>2.9000000000000001E-2</v>
      </c>
      <c r="J7991">
        <v>4.8300000000000003E-2</v>
      </c>
      <c r="K7991">
        <v>4.8300000000000003E-2</v>
      </c>
      <c r="L7991">
        <v>2.9000000000000001E-2</v>
      </c>
    </row>
    <row r="7992" spans="1:12" x14ac:dyDescent="0.45">
      <c r="A7992" t="s">
        <v>2030</v>
      </c>
      <c r="B7992">
        <v>2027</v>
      </c>
      <c r="C7992" t="s">
        <v>2010</v>
      </c>
      <c r="D7992">
        <v>0.25490000000000002</v>
      </c>
      <c r="E7992">
        <v>0.25490000000000002</v>
      </c>
      <c r="F7992">
        <v>9.6299999999999997E-2</v>
      </c>
      <c r="G7992">
        <v>0.153</v>
      </c>
      <c r="H7992">
        <v>9.6299999999999997E-2</v>
      </c>
      <c r="I7992">
        <v>6.9000000000000006E-2</v>
      </c>
      <c r="J7992">
        <v>0.25490000000000002</v>
      </c>
      <c r="K7992">
        <v>9.6299999999999997E-2</v>
      </c>
      <c r="L7992">
        <v>6.9000000000000006E-2</v>
      </c>
    </row>
    <row r="7993" spans="1:12" x14ac:dyDescent="0.45">
      <c r="A7993" t="s">
        <v>2030</v>
      </c>
      <c r="B7993">
        <v>2027</v>
      </c>
      <c r="C7993" t="s">
        <v>2006</v>
      </c>
      <c r="D7993">
        <v>0.72799999999999998</v>
      </c>
      <c r="E7993">
        <v>0.72799999999999998</v>
      </c>
      <c r="F7993">
        <v>0.54239999999999999</v>
      </c>
      <c r="G7993">
        <v>0.55189999999999995</v>
      </c>
      <c r="H7993">
        <v>0.54239999999999999</v>
      </c>
      <c r="I7993">
        <v>0.40749999999999997</v>
      </c>
      <c r="J7993">
        <v>0.72799999999999998</v>
      </c>
      <c r="K7993">
        <v>0.54239999999999999</v>
      </c>
      <c r="L7993">
        <v>0.40749999999999997</v>
      </c>
    </row>
    <row r="7994" spans="1:12" x14ac:dyDescent="0.45">
      <c r="A7994" t="s">
        <v>2030</v>
      </c>
      <c r="B7994">
        <v>2027</v>
      </c>
      <c r="C7994" t="s">
        <v>2008</v>
      </c>
      <c r="D7994">
        <v>1.7070000000000001</v>
      </c>
      <c r="E7994">
        <v>1.3769</v>
      </c>
      <c r="F7994">
        <v>1.3143</v>
      </c>
      <c r="G7994">
        <v>1.2868999999999999</v>
      </c>
      <c r="H7994">
        <v>1.1224000000000001</v>
      </c>
      <c r="I7994">
        <v>1.0271999999999999</v>
      </c>
      <c r="J7994">
        <v>1.2082999999999999</v>
      </c>
      <c r="K7994">
        <v>0.85119999999999996</v>
      </c>
      <c r="L7994">
        <v>0.6694</v>
      </c>
    </row>
    <row r="7995" spans="1:12" x14ac:dyDescent="0.45">
      <c r="A7995" t="s">
        <v>2030</v>
      </c>
      <c r="B7995">
        <v>2027</v>
      </c>
      <c r="C7995" t="s">
        <v>2007</v>
      </c>
      <c r="D7995">
        <v>0.1449</v>
      </c>
      <c r="E7995">
        <v>0.1449</v>
      </c>
      <c r="F7995">
        <v>5.3499999999999999E-2</v>
      </c>
      <c r="G7995">
        <v>0.1293</v>
      </c>
      <c r="H7995">
        <v>5.3499999999999999E-2</v>
      </c>
      <c r="I7995">
        <v>5.3499999999999999E-2</v>
      </c>
      <c r="J7995">
        <v>0.1449</v>
      </c>
      <c r="K7995">
        <v>5.3499999999999999E-2</v>
      </c>
      <c r="L7995">
        <v>5.3499999999999999E-2</v>
      </c>
    </row>
    <row r="7996" spans="1:12" x14ac:dyDescent="0.45">
      <c r="A7996" t="s">
        <v>2031</v>
      </c>
      <c r="B7996">
        <v>2027</v>
      </c>
      <c r="C7996" t="s">
        <v>2009</v>
      </c>
      <c r="D7996">
        <v>1.8996999999999999</v>
      </c>
      <c r="E7996">
        <v>1.8996999999999999</v>
      </c>
      <c r="F7996">
        <v>1.8875</v>
      </c>
      <c r="G7996">
        <v>1.4942</v>
      </c>
      <c r="H7996">
        <v>1.8875</v>
      </c>
      <c r="I7996">
        <v>1.4865999999999999</v>
      </c>
      <c r="J7996">
        <v>1.6254999999999999</v>
      </c>
      <c r="K7996">
        <v>1.6254999999999999</v>
      </c>
      <c r="L7996">
        <v>1.2830999999999999</v>
      </c>
    </row>
    <row r="7997" spans="1:12" x14ac:dyDescent="0.45">
      <c r="A7997" t="s">
        <v>2031</v>
      </c>
      <c r="B7997">
        <v>2027</v>
      </c>
      <c r="C7997" t="s">
        <v>2008</v>
      </c>
      <c r="D7997">
        <v>1.7326999999999999</v>
      </c>
      <c r="E7997">
        <v>1.3975</v>
      </c>
      <c r="F7997">
        <v>1.3340000000000001</v>
      </c>
      <c r="G7997">
        <v>1.3063</v>
      </c>
      <c r="H7997">
        <v>1.1392</v>
      </c>
      <c r="I7997">
        <v>1.0426</v>
      </c>
      <c r="J7997">
        <v>1.2264999999999999</v>
      </c>
      <c r="K7997">
        <v>0.86399999999999999</v>
      </c>
      <c r="L7997">
        <v>0.67949999999999999</v>
      </c>
    </row>
    <row r="7998" spans="1:12" x14ac:dyDescent="0.45">
      <c r="A7998" t="s">
        <v>2031</v>
      </c>
      <c r="B7998">
        <v>2027</v>
      </c>
      <c r="C7998" t="s">
        <v>2010</v>
      </c>
      <c r="D7998">
        <v>0.25869999999999999</v>
      </c>
      <c r="E7998">
        <v>0.25869999999999999</v>
      </c>
      <c r="F7998">
        <v>9.7699999999999995E-2</v>
      </c>
      <c r="G7998">
        <v>0.1552</v>
      </c>
      <c r="H7998">
        <v>9.7699999999999995E-2</v>
      </c>
      <c r="I7998">
        <v>7.0099999999999996E-2</v>
      </c>
      <c r="J7998">
        <v>0.25869999999999999</v>
      </c>
      <c r="K7998">
        <v>9.7699999999999995E-2</v>
      </c>
      <c r="L7998">
        <v>7.0099999999999996E-2</v>
      </c>
    </row>
    <row r="7999" spans="1:12" x14ac:dyDescent="0.45">
      <c r="A7999" t="s">
        <v>2031</v>
      </c>
      <c r="B7999">
        <v>2027</v>
      </c>
      <c r="C7999" t="s">
        <v>2007</v>
      </c>
      <c r="D7999">
        <v>0.14710000000000001</v>
      </c>
      <c r="E7999">
        <v>0.14710000000000001</v>
      </c>
      <c r="F7999">
        <v>5.4300000000000001E-2</v>
      </c>
      <c r="G7999">
        <v>0.13120000000000001</v>
      </c>
      <c r="H7999">
        <v>5.4300000000000001E-2</v>
      </c>
      <c r="I7999">
        <v>5.4300000000000001E-2</v>
      </c>
      <c r="J7999">
        <v>0.14710000000000001</v>
      </c>
      <c r="K7999">
        <v>5.4300000000000001E-2</v>
      </c>
      <c r="L7999">
        <v>5.4300000000000001E-2</v>
      </c>
    </row>
    <row r="8000" spans="1:12" x14ac:dyDescent="0.45">
      <c r="A8000" t="s">
        <v>2031</v>
      </c>
      <c r="B8000">
        <v>2027</v>
      </c>
      <c r="C8000" t="s">
        <v>2005</v>
      </c>
      <c r="D8000">
        <v>4.8033999999999999</v>
      </c>
      <c r="E8000">
        <v>4.4683000000000002</v>
      </c>
      <c r="F8000">
        <v>3.96</v>
      </c>
      <c r="G8000">
        <v>3.6587999999999998</v>
      </c>
      <c r="H8000">
        <v>3.7652000000000001</v>
      </c>
      <c r="I8000">
        <v>3.0865</v>
      </c>
      <c r="J8000">
        <v>4.0229999999999997</v>
      </c>
      <c r="K8000">
        <v>3.2280000000000002</v>
      </c>
      <c r="L8000">
        <v>2.5198</v>
      </c>
    </row>
    <row r="8001" spans="1:12" x14ac:dyDescent="0.45">
      <c r="A8001" t="s">
        <v>2031</v>
      </c>
      <c r="B8001">
        <v>2027</v>
      </c>
      <c r="C8001" t="s">
        <v>2006</v>
      </c>
      <c r="D8001">
        <v>0.71619999999999995</v>
      </c>
      <c r="E8001">
        <v>0.71619999999999995</v>
      </c>
      <c r="F8001">
        <v>0.53749999999999998</v>
      </c>
      <c r="G8001">
        <v>0.54239999999999999</v>
      </c>
      <c r="H8001">
        <v>0.53749999999999998</v>
      </c>
      <c r="I8001">
        <v>0.40350000000000003</v>
      </c>
      <c r="J8001">
        <v>0.71619999999999995</v>
      </c>
      <c r="K8001">
        <v>0.53749999999999998</v>
      </c>
      <c r="L8001">
        <v>0.40350000000000003</v>
      </c>
    </row>
    <row r="8002" spans="1:12" x14ac:dyDescent="0.45">
      <c r="A8002" t="s">
        <v>2031</v>
      </c>
      <c r="B8002">
        <v>2027</v>
      </c>
      <c r="C8002" t="s">
        <v>2011</v>
      </c>
      <c r="D8002">
        <v>4.9000000000000002E-2</v>
      </c>
      <c r="E8002">
        <v>4.9000000000000002E-2</v>
      </c>
      <c r="F8002">
        <v>4.9000000000000002E-2</v>
      </c>
      <c r="G8002">
        <v>2.9399999999999999E-2</v>
      </c>
      <c r="H8002">
        <v>4.9000000000000002E-2</v>
      </c>
      <c r="I8002">
        <v>2.9399999999999999E-2</v>
      </c>
      <c r="J8002">
        <v>4.9000000000000002E-2</v>
      </c>
      <c r="K8002">
        <v>4.9000000000000002E-2</v>
      </c>
      <c r="L8002">
        <v>2.9399999999999999E-2</v>
      </c>
    </row>
    <row r="8003" spans="1:12" x14ac:dyDescent="0.45">
      <c r="A8003" t="s">
        <v>2032</v>
      </c>
      <c r="B8003">
        <v>2027</v>
      </c>
      <c r="C8003" t="s">
        <v>2010</v>
      </c>
      <c r="D8003">
        <v>0.39760000000000001</v>
      </c>
      <c r="E8003">
        <v>0.39760000000000001</v>
      </c>
      <c r="F8003">
        <v>0.15010000000000001</v>
      </c>
      <c r="G8003">
        <v>0.23849999999999999</v>
      </c>
      <c r="H8003">
        <v>0.15010000000000001</v>
      </c>
      <c r="I8003">
        <v>0.1077</v>
      </c>
      <c r="J8003">
        <v>0.39760000000000001</v>
      </c>
      <c r="K8003">
        <v>0.15010000000000001</v>
      </c>
      <c r="L8003">
        <v>0.1077</v>
      </c>
    </row>
    <row r="8004" spans="1:12" x14ac:dyDescent="0.45">
      <c r="A8004" t="s">
        <v>2032</v>
      </c>
      <c r="B8004">
        <v>2027</v>
      </c>
      <c r="C8004" t="s">
        <v>2008</v>
      </c>
      <c r="D8004">
        <v>2.6623000000000001</v>
      </c>
      <c r="E8004">
        <v>2.1473</v>
      </c>
      <c r="F8004">
        <v>2.0497000000000001</v>
      </c>
      <c r="G8004">
        <v>2.0070999999999999</v>
      </c>
      <c r="H8004">
        <v>1.7504</v>
      </c>
      <c r="I8004">
        <v>1.6020000000000001</v>
      </c>
      <c r="J8004">
        <v>1.8845000000000001</v>
      </c>
      <c r="K8004">
        <v>1.3274999999999999</v>
      </c>
      <c r="L8004">
        <v>1.044</v>
      </c>
    </row>
    <row r="8005" spans="1:12" x14ac:dyDescent="0.45">
      <c r="A8005" t="s">
        <v>2032</v>
      </c>
      <c r="B8005">
        <v>2027</v>
      </c>
      <c r="C8005" t="s">
        <v>2011</v>
      </c>
      <c r="D8005">
        <v>7.5300000000000006E-2</v>
      </c>
      <c r="E8005">
        <v>7.5300000000000006E-2</v>
      </c>
      <c r="F8005">
        <v>7.5300000000000006E-2</v>
      </c>
      <c r="G8005">
        <v>4.5199999999999997E-2</v>
      </c>
      <c r="H8005">
        <v>7.5300000000000006E-2</v>
      </c>
      <c r="I8005">
        <v>4.5199999999999997E-2</v>
      </c>
      <c r="J8005">
        <v>7.5300000000000006E-2</v>
      </c>
      <c r="K8005">
        <v>7.5300000000000006E-2</v>
      </c>
      <c r="L8005">
        <v>4.5199999999999997E-2</v>
      </c>
    </row>
    <row r="8006" spans="1:12" x14ac:dyDescent="0.45">
      <c r="A8006" t="s">
        <v>2032</v>
      </c>
      <c r="B8006">
        <v>2027</v>
      </c>
      <c r="C8006" t="s">
        <v>2007</v>
      </c>
      <c r="D8006">
        <v>0.22600000000000001</v>
      </c>
      <c r="E8006">
        <v>0.22600000000000001</v>
      </c>
      <c r="F8006">
        <v>8.3400000000000002E-2</v>
      </c>
      <c r="G8006">
        <v>0.2016</v>
      </c>
      <c r="H8006">
        <v>8.3400000000000002E-2</v>
      </c>
      <c r="I8006">
        <v>8.3400000000000002E-2</v>
      </c>
      <c r="J8006">
        <v>0.22600000000000001</v>
      </c>
      <c r="K8006">
        <v>8.3400000000000002E-2</v>
      </c>
      <c r="L8006">
        <v>8.3400000000000002E-2</v>
      </c>
    </row>
    <row r="8007" spans="1:12" x14ac:dyDescent="0.45">
      <c r="A8007" t="s">
        <v>2032</v>
      </c>
      <c r="B8007">
        <v>2027</v>
      </c>
      <c r="C8007" t="s">
        <v>2005</v>
      </c>
      <c r="D8007">
        <v>8.1684000000000001</v>
      </c>
      <c r="E8007">
        <v>7.6535000000000002</v>
      </c>
      <c r="F8007">
        <v>6.8232999999999997</v>
      </c>
      <c r="G8007">
        <v>6.1803999999999997</v>
      </c>
      <c r="H8007">
        <v>6.524</v>
      </c>
      <c r="I8007">
        <v>5.2628000000000004</v>
      </c>
      <c r="J8007">
        <v>6.8518999999999997</v>
      </c>
      <c r="K8007">
        <v>5.5811000000000002</v>
      </c>
      <c r="L8007">
        <v>4.3057999999999996</v>
      </c>
    </row>
    <row r="8008" spans="1:12" x14ac:dyDescent="0.45">
      <c r="A8008" t="s">
        <v>2032</v>
      </c>
      <c r="B8008">
        <v>2027</v>
      </c>
      <c r="C8008" t="s">
        <v>2006</v>
      </c>
      <c r="D8008">
        <v>1.2152000000000001</v>
      </c>
      <c r="E8008">
        <v>1.2152000000000001</v>
      </c>
      <c r="F8008">
        <v>0.89139999999999997</v>
      </c>
      <c r="G8008">
        <v>0.92269999999999996</v>
      </c>
      <c r="H8008">
        <v>0.89139999999999997</v>
      </c>
      <c r="I8008">
        <v>0.67100000000000004</v>
      </c>
      <c r="J8008">
        <v>1.2152000000000001</v>
      </c>
      <c r="K8008">
        <v>0.89139999999999997</v>
      </c>
      <c r="L8008">
        <v>0.67100000000000004</v>
      </c>
    </row>
    <row r="8009" spans="1:12" x14ac:dyDescent="0.45">
      <c r="A8009" t="s">
        <v>2032</v>
      </c>
      <c r="B8009">
        <v>2027</v>
      </c>
      <c r="C8009" t="s">
        <v>2009</v>
      </c>
      <c r="D8009">
        <v>3.5920999999999998</v>
      </c>
      <c r="E8009">
        <v>3.5920999999999998</v>
      </c>
      <c r="F8009">
        <v>3.5733000000000001</v>
      </c>
      <c r="G8009">
        <v>2.7652999999999999</v>
      </c>
      <c r="H8009">
        <v>3.5733000000000001</v>
      </c>
      <c r="I8009">
        <v>2.7536</v>
      </c>
      <c r="J8009">
        <v>3.0533000000000001</v>
      </c>
      <c r="K8009">
        <v>3.0533000000000001</v>
      </c>
      <c r="L8009">
        <v>2.3544999999999998</v>
      </c>
    </row>
    <row r="8010" spans="1:12" x14ac:dyDescent="0.45">
      <c r="A8010" t="s">
        <v>2033</v>
      </c>
      <c r="B8010">
        <v>2027</v>
      </c>
      <c r="C8010" t="s">
        <v>2010</v>
      </c>
      <c r="D8010">
        <v>0.2298</v>
      </c>
      <c r="E8010">
        <v>0.2298</v>
      </c>
      <c r="F8010">
        <v>8.6800000000000002E-2</v>
      </c>
      <c r="G8010">
        <v>0.13789999999999999</v>
      </c>
      <c r="H8010">
        <v>8.6800000000000002E-2</v>
      </c>
      <c r="I8010">
        <v>6.2199999999999998E-2</v>
      </c>
      <c r="J8010">
        <v>0.2298</v>
      </c>
      <c r="K8010">
        <v>8.6800000000000002E-2</v>
      </c>
      <c r="L8010">
        <v>6.2199999999999998E-2</v>
      </c>
    </row>
    <row r="8011" spans="1:12" x14ac:dyDescent="0.45">
      <c r="A8011" t="s">
        <v>2033</v>
      </c>
      <c r="B8011">
        <v>2027</v>
      </c>
      <c r="C8011" t="s">
        <v>2008</v>
      </c>
      <c r="D8011">
        <v>1.5385</v>
      </c>
      <c r="E8011">
        <v>1.2408999999999999</v>
      </c>
      <c r="F8011">
        <v>1.1845000000000001</v>
      </c>
      <c r="G8011">
        <v>1.1598999999999999</v>
      </c>
      <c r="H8011">
        <v>1.0116000000000001</v>
      </c>
      <c r="I8011">
        <v>0.92579999999999996</v>
      </c>
      <c r="J8011">
        <v>1.089</v>
      </c>
      <c r="K8011">
        <v>0.76719999999999999</v>
      </c>
      <c r="L8011">
        <v>0.60329999999999995</v>
      </c>
    </row>
    <row r="8012" spans="1:12" x14ac:dyDescent="0.45">
      <c r="A8012" t="s">
        <v>2033</v>
      </c>
      <c r="B8012">
        <v>2027</v>
      </c>
      <c r="C8012" t="s">
        <v>2006</v>
      </c>
      <c r="D8012">
        <v>0.7026</v>
      </c>
      <c r="E8012">
        <v>0.7026</v>
      </c>
      <c r="F8012">
        <v>0.51539999999999997</v>
      </c>
      <c r="G8012">
        <v>0.53349999999999997</v>
      </c>
      <c r="H8012">
        <v>0.51539999999999997</v>
      </c>
      <c r="I8012">
        <v>0.38790000000000002</v>
      </c>
      <c r="J8012">
        <v>0.7026</v>
      </c>
      <c r="K8012">
        <v>0.51539999999999997</v>
      </c>
      <c r="L8012">
        <v>0.38790000000000002</v>
      </c>
    </row>
    <row r="8013" spans="1:12" x14ac:dyDescent="0.45">
      <c r="A8013" t="s">
        <v>2033</v>
      </c>
      <c r="B8013">
        <v>2027</v>
      </c>
      <c r="C8013" t="s">
        <v>2009</v>
      </c>
      <c r="D8013">
        <v>2.0495000000000001</v>
      </c>
      <c r="E8013">
        <v>2.0495000000000001</v>
      </c>
      <c r="F8013">
        <v>2.0386000000000002</v>
      </c>
      <c r="G8013">
        <v>1.5778000000000001</v>
      </c>
      <c r="H8013">
        <v>2.0386000000000002</v>
      </c>
      <c r="I8013">
        <v>1.571</v>
      </c>
      <c r="J8013">
        <v>1.7418</v>
      </c>
      <c r="K8013">
        <v>1.7418</v>
      </c>
      <c r="L8013">
        <v>1.3431999999999999</v>
      </c>
    </row>
    <row r="8014" spans="1:12" x14ac:dyDescent="0.45">
      <c r="A8014" t="s">
        <v>2033</v>
      </c>
      <c r="B8014">
        <v>2027</v>
      </c>
      <c r="C8014" t="s">
        <v>2011</v>
      </c>
      <c r="D8014">
        <v>4.3499999999999997E-2</v>
      </c>
      <c r="E8014">
        <v>4.3499999999999997E-2</v>
      </c>
      <c r="F8014">
        <v>4.3499999999999997E-2</v>
      </c>
      <c r="G8014">
        <v>2.6100000000000002E-2</v>
      </c>
      <c r="H8014">
        <v>4.3499999999999997E-2</v>
      </c>
      <c r="I8014">
        <v>2.6100000000000002E-2</v>
      </c>
      <c r="J8014">
        <v>4.3499999999999997E-2</v>
      </c>
      <c r="K8014">
        <v>4.3499999999999997E-2</v>
      </c>
      <c r="L8014">
        <v>2.6100000000000002E-2</v>
      </c>
    </row>
    <row r="8015" spans="1:12" x14ac:dyDescent="0.45">
      <c r="A8015" t="s">
        <v>2033</v>
      </c>
      <c r="B8015">
        <v>2027</v>
      </c>
      <c r="C8015" t="s">
        <v>2005</v>
      </c>
      <c r="D8015">
        <v>4.6944999999999997</v>
      </c>
      <c r="E8015">
        <v>4.3968999999999996</v>
      </c>
      <c r="F8015">
        <v>3.9169999999999998</v>
      </c>
      <c r="G8015">
        <v>3.5516999999999999</v>
      </c>
      <c r="H8015">
        <v>3.7441</v>
      </c>
      <c r="I8015">
        <v>3.0213000000000001</v>
      </c>
      <c r="J8015">
        <v>3.9373</v>
      </c>
      <c r="K8015">
        <v>3.2027999999999999</v>
      </c>
      <c r="L8015">
        <v>2.4710000000000001</v>
      </c>
    </row>
    <row r="8016" spans="1:12" x14ac:dyDescent="0.45">
      <c r="A8016" t="s">
        <v>2033</v>
      </c>
      <c r="B8016">
        <v>2027</v>
      </c>
      <c r="C8016" t="s">
        <v>2007</v>
      </c>
      <c r="D8016">
        <v>0.13059999999999999</v>
      </c>
      <c r="E8016">
        <v>0.13059999999999999</v>
      </c>
      <c r="F8016">
        <v>4.82E-2</v>
      </c>
      <c r="G8016">
        <v>0.11650000000000001</v>
      </c>
      <c r="H8016">
        <v>4.82E-2</v>
      </c>
      <c r="I8016">
        <v>4.82E-2</v>
      </c>
      <c r="J8016">
        <v>0.13059999999999999</v>
      </c>
      <c r="K8016">
        <v>4.82E-2</v>
      </c>
      <c r="L8016">
        <v>4.82E-2</v>
      </c>
    </row>
    <row r="8017" spans="1:12" x14ac:dyDescent="0.45">
      <c r="A8017" t="s">
        <v>2034</v>
      </c>
      <c r="B8017">
        <v>2027</v>
      </c>
      <c r="C8017" t="s">
        <v>2007</v>
      </c>
      <c r="D8017">
        <v>6.5000000000000002E-2</v>
      </c>
      <c r="E8017">
        <v>6.5000000000000002E-2</v>
      </c>
      <c r="F8017">
        <v>2.4E-2</v>
      </c>
      <c r="G8017">
        <v>5.8000000000000003E-2</v>
      </c>
      <c r="H8017">
        <v>2.4E-2</v>
      </c>
      <c r="I8017">
        <v>2.4E-2</v>
      </c>
      <c r="J8017">
        <v>6.5000000000000002E-2</v>
      </c>
      <c r="K8017">
        <v>2.4E-2</v>
      </c>
      <c r="L8017">
        <v>2.4E-2</v>
      </c>
    </row>
    <row r="8018" spans="1:12" x14ac:dyDescent="0.45">
      <c r="A8018" t="s">
        <v>2034</v>
      </c>
      <c r="B8018">
        <v>2027</v>
      </c>
      <c r="C8018" t="s">
        <v>2008</v>
      </c>
      <c r="D8018">
        <v>0.76549999999999996</v>
      </c>
      <c r="E8018">
        <v>0.61739999999999995</v>
      </c>
      <c r="F8018">
        <v>0.58940000000000003</v>
      </c>
      <c r="G8018">
        <v>0.57709999999999995</v>
      </c>
      <c r="H8018">
        <v>0.50329999999999997</v>
      </c>
      <c r="I8018">
        <v>0.46060000000000001</v>
      </c>
      <c r="J8018">
        <v>0.54179999999999995</v>
      </c>
      <c r="K8018">
        <v>0.38169999999999998</v>
      </c>
      <c r="L8018">
        <v>0.30020000000000002</v>
      </c>
    </row>
    <row r="8019" spans="1:12" x14ac:dyDescent="0.45">
      <c r="A8019" t="s">
        <v>2034</v>
      </c>
      <c r="B8019">
        <v>2027</v>
      </c>
      <c r="C8019" t="s">
        <v>2011</v>
      </c>
      <c r="D8019">
        <v>2.1700000000000001E-2</v>
      </c>
      <c r="E8019">
        <v>2.1700000000000001E-2</v>
      </c>
      <c r="F8019">
        <v>2.1700000000000001E-2</v>
      </c>
      <c r="G8019">
        <v>1.2999999999999999E-2</v>
      </c>
      <c r="H8019">
        <v>2.1700000000000001E-2</v>
      </c>
      <c r="I8019">
        <v>1.2999999999999999E-2</v>
      </c>
      <c r="J8019">
        <v>2.1700000000000001E-2</v>
      </c>
      <c r="K8019">
        <v>2.1700000000000001E-2</v>
      </c>
      <c r="L8019">
        <v>1.2999999999999999E-2</v>
      </c>
    </row>
    <row r="8020" spans="1:12" x14ac:dyDescent="0.45">
      <c r="A8020" t="s">
        <v>2034</v>
      </c>
      <c r="B8020">
        <v>2027</v>
      </c>
      <c r="C8020" t="s">
        <v>2005</v>
      </c>
      <c r="D8020">
        <v>2.4491999999999998</v>
      </c>
      <c r="E8020">
        <v>2.3012000000000001</v>
      </c>
      <c r="F8020">
        <v>2.0274999999999999</v>
      </c>
      <c r="G8020">
        <v>1.8575999999999999</v>
      </c>
      <c r="H8020">
        <v>1.9415</v>
      </c>
      <c r="I8020">
        <v>1.5666</v>
      </c>
      <c r="J8020">
        <v>2.0697000000000001</v>
      </c>
      <c r="K8020">
        <v>1.6694</v>
      </c>
      <c r="L8020">
        <v>1.2905</v>
      </c>
    </row>
    <row r="8021" spans="1:12" x14ac:dyDescent="0.45">
      <c r="A8021" t="s">
        <v>2034</v>
      </c>
      <c r="B8021">
        <v>2027</v>
      </c>
      <c r="C8021" t="s">
        <v>2009</v>
      </c>
      <c r="D8021">
        <v>1.052</v>
      </c>
      <c r="E8021">
        <v>1.052</v>
      </c>
      <c r="F8021">
        <v>1.0466</v>
      </c>
      <c r="G8021">
        <v>0.81240000000000001</v>
      </c>
      <c r="H8021">
        <v>1.0466</v>
      </c>
      <c r="I8021">
        <v>0.80900000000000005</v>
      </c>
      <c r="J8021">
        <v>0.89610000000000001</v>
      </c>
      <c r="K8021">
        <v>0.89610000000000001</v>
      </c>
      <c r="L8021">
        <v>0.69330000000000003</v>
      </c>
    </row>
    <row r="8022" spans="1:12" x14ac:dyDescent="0.45">
      <c r="A8022" t="s">
        <v>2034</v>
      </c>
      <c r="B8022">
        <v>2027</v>
      </c>
      <c r="C8022" t="s">
        <v>2006</v>
      </c>
      <c r="D8022">
        <v>0.43080000000000002</v>
      </c>
      <c r="E8022">
        <v>0.43080000000000002</v>
      </c>
      <c r="F8022">
        <v>0.30280000000000001</v>
      </c>
      <c r="G8022">
        <v>0.3286</v>
      </c>
      <c r="H8022">
        <v>0.30280000000000001</v>
      </c>
      <c r="I8022">
        <v>0.2291</v>
      </c>
      <c r="J8022">
        <v>0.43080000000000002</v>
      </c>
      <c r="K8022">
        <v>0.30280000000000001</v>
      </c>
      <c r="L8022">
        <v>0.2291</v>
      </c>
    </row>
    <row r="8023" spans="1:12" x14ac:dyDescent="0.45">
      <c r="A8023" t="s">
        <v>2034</v>
      </c>
      <c r="B8023">
        <v>2027</v>
      </c>
      <c r="C8023" t="s">
        <v>2010</v>
      </c>
      <c r="D8023">
        <v>0.1143</v>
      </c>
      <c r="E8023">
        <v>0.1143</v>
      </c>
      <c r="F8023">
        <v>4.3200000000000002E-2</v>
      </c>
      <c r="G8023">
        <v>6.8599999999999994E-2</v>
      </c>
      <c r="H8023">
        <v>4.3200000000000002E-2</v>
      </c>
      <c r="I8023">
        <v>3.1E-2</v>
      </c>
      <c r="J8023">
        <v>0.1143</v>
      </c>
      <c r="K8023">
        <v>4.3200000000000002E-2</v>
      </c>
      <c r="L8023">
        <v>3.1E-2</v>
      </c>
    </row>
    <row r="8024" spans="1:12" x14ac:dyDescent="0.45">
      <c r="A8024" t="s">
        <v>2035</v>
      </c>
      <c r="B8024">
        <v>2027</v>
      </c>
      <c r="C8024" t="s">
        <v>2009</v>
      </c>
      <c r="D8024">
        <v>2.2061000000000002</v>
      </c>
      <c r="E8024">
        <v>2.2061000000000002</v>
      </c>
      <c r="F8024">
        <v>2.1949000000000001</v>
      </c>
      <c r="G8024">
        <v>1.6980999999999999</v>
      </c>
      <c r="H8024">
        <v>2.1949000000000001</v>
      </c>
      <c r="I8024">
        <v>1.6912</v>
      </c>
      <c r="J8024">
        <v>1.8758999999999999</v>
      </c>
      <c r="K8024">
        <v>1.8758999999999999</v>
      </c>
      <c r="L8024">
        <v>1.4464999999999999</v>
      </c>
    </row>
    <row r="8025" spans="1:12" x14ac:dyDescent="0.45">
      <c r="A8025" t="s">
        <v>2035</v>
      </c>
      <c r="B8025">
        <v>2027</v>
      </c>
      <c r="C8025" t="s">
        <v>2010</v>
      </c>
      <c r="D8025">
        <v>0.23619999999999999</v>
      </c>
      <c r="E8025">
        <v>0.23619999999999999</v>
      </c>
      <c r="F8025">
        <v>8.9200000000000002E-2</v>
      </c>
      <c r="G8025">
        <v>0.14169999999999999</v>
      </c>
      <c r="H8025">
        <v>8.9200000000000002E-2</v>
      </c>
      <c r="I8025">
        <v>6.4000000000000001E-2</v>
      </c>
      <c r="J8025">
        <v>0.23619999999999999</v>
      </c>
      <c r="K8025">
        <v>8.9200000000000002E-2</v>
      </c>
      <c r="L8025">
        <v>6.4000000000000001E-2</v>
      </c>
    </row>
    <row r="8026" spans="1:12" x14ac:dyDescent="0.45">
      <c r="A8026" t="s">
        <v>2035</v>
      </c>
      <c r="B8026">
        <v>2027</v>
      </c>
      <c r="C8026" t="s">
        <v>2008</v>
      </c>
      <c r="D8026">
        <v>1.5814999999999999</v>
      </c>
      <c r="E8026">
        <v>1.2756000000000001</v>
      </c>
      <c r="F8026">
        <v>1.2176</v>
      </c>
      <c r="G8026">
        <v>1.1922999999999999</v>
      </c>
      <c r="H8026">
        <v>1.0398000000000001</v>
      </c>
      <c r="I8026">
        <v>0.95169999999999999</v>
      </c>
      <c r="J8026">
        <v>1.1194</v>
      </c>
      <c r="K8026">
        <v>0.78859999999999997</v>
      </c>
      <c r="L8026">
        <v>0.62019999999999997</v>
      </c>
    </row>
    <row r="8027" spans="1:12" x14ac:dyDescent="0.45">
      <c r="A8027" t="s">
        <v>2035</v>
      </c>
      <c r="B8027">
        <v>2027</v>
      </c>
      <c r="C8027" t="s">
        <v>2005</v>
      </c>
      <c r="D8027">
        <v>4.9493999999999998</v>
      </c>
      <c r="E8027">
        <v>4.6435000000000004</v>
      </c>
      <c r="F8027">
        <v>4.1397000000000004</v>
      </c>
      <c r="G8027">
        <v>3.7462</v>
      </c>
      <c r="H8027">
        <v>3.9619</v>
      </c>
      <c r="I8027">
        <v>3.1928000000000001</v>
      </c>
      <c r="J8027">
        <v>4.1571999999999996</v>
      </c>
      <c r="K8027">
        <v>3.3917000000000002</v>
      </c>
      <c r="L8027">
        <v>2.6166</v>
      </c>
    </row>
    <row r="8028" spans="1:12" x14ac:dyDescent="0.45">
      <c r="A8028" t="s">
        <v>2035</v>
      </c>
      <c r="B8028">
        <v>2027</v>
      </c>
      <c r="C8028" t="s">
        <v>2011</v>
      </c>
      <c r="D8028">
        <v>4.4699999999999997E-2</v>
      </c>
      <c r="E8028">
        <v>4.4699999999999997E-2</v>
      </c>
      <c r="F8028">
        <v>4.4699999999999997E-2</v>
      </c>
      <c r="G8028">
        <v>2.6800000000000001E-2</v>
      </c>
      <c r="H8028">
        <v>4.4699999999999997E-2</v>
      </c>
      <c r="I8028">
        <v>2.6800000000000001E-2</v>
      </c>
      <c r="J8028">
        <v>4.4699999999999997E-2</v>
      </c>
      <c r="K8028">
        <v>4.4699999999999997E-2</v>
      </c>
      <c r="L8028">
        <v>2.6800000000000001E-2</v>
      </c>
    </row>
    <row r="8029" spans="1:12" x14ac:dyDescent="0.45">
      <c r="A8029" t="s">
        <v>2035</v>
      </c>
      <c r="B8029">
        <v>2027</v>
      </c>
      <c r="C8029" t="s">
        <v>2007</v>
      </c>
      <c r="D8029">
        <v>0.1343</v>
      </c>
      <c r="E8029">
        <v>0.1343</v>
      </c>
      <c r="F8029">
        <v>4.9500000000000002E-2</v>
      </c>
      <c r="G8029">
        <v>0.1198</v>
      </c>
      <c r="H8029">
        <v>4.9500000000000002E-2</v>
      </c>
      <c r="I8029">
        <v>4.9500000000000002E-2</v>
      </c>
      <c r="J8029">
        <v>0.1343</v>
      </c>
      <c r="K8029">
        <v>4.9500000000000002E-2</v>
      </c>
      <c r="L8029">
        <v>4.9500000000000002E-2</v>
      </c>
    </row>
    <row r="8030" spans="1:12" x14ac:dyDescent="0.45">
      <c r="A8030" t="s">
        <v>2035</v>
      </c>
      <c r="B8030">
        <v>2027</v>
      </c>
      <c r="C8030" t="s">
        <v>2006</v>
      </c>
      <c r="D8030">
        <v>0.74670000000000003</v>
      </c>
      <c r="E8030">
        <v>0.74670000000000003</v>
      </c>
      <c r="F8030">
        <v>0.54369999999999996</v>
      </c>
      <c r="G8030">
        <v>0.56740000000000002</v>
      </c>
      <c r="H8030">
        <v>0.54369999999999996</v>
      </c>
      <c r="I8030">
        <v>0.40960000000000002</v>
      </c>
      <c r="J8030">
        <v>0.74670000000000003</v>
      </c>
      <c r="K8030">
        <v>0.54369999999999996</v>
      </c>
      <c r="L8030">
        <v>0.40960000000000002</v>
      </c>
    </row>
    <row r="8031" spans="1:12" x14ac:dyDescent="0.45">
      <c r="A8031" t="s">
        <v>2036</v>
      </c>
      <c r="B8031">
        <v>2027</v>
      </c>
      <c r="C8031" t="s">
        <v>2010</v>
      </c>
      <c r="D8031">
        <v>3.8699999999999998E-2</v>
      </c>
      <c r="E8031">
        <v>3.8699999999999998E-2</v>
      </c>
      <c r="F8031">
        <v>1.46E-2</v>
      </c>
      <c r="G8031">
        <v>2.3199999999999998E-2</v>
      </c>
      <c r="H8031">
        <v>1.46E-2</v>
      </c>
      <c r="I8031">
        <v>1.0500000000000001E-2</v>
      </c>
      <c r="J8031">
        <v>3.8699999999999998E-2</v>
      </c>
      <c r="K8031">
        <v>1.46E-2</v>
      </c>
      <c r="L8031">
        <v>1.0500000000000001E-2</v>
      </c>
    </row>
    <row r="8032" spans="1:12" x14ac:dyDescent="0.45">
      <c r="A8032" t="s">
        <v>2036</v>
      </c>
      <c r="B8032">
        <v>2027</v>
      </c>
      <c r="C8032" t="s">
        <v>2011</v>
      </c>
      <c r="D8032">
        <v>7.3000000000000001E-3</v>
      </c>
      <c r="E8032">
        <v>7.3000000000000001E-3</v>
      </c>
      <c r="F8032">
        <v>7.3000000000000001E-3</v>
      </c>
      <c r="G8032">
        <v>4.4000000000000003E-3</v>
      </c>
      <c r="H8032">
        <v>7.3000000000000001E-3</v>
      </c>
      <c r="I8032">
        <v>4.4000000000000003E-3</v>
      </c>
      <c r="J8032">
        <v>7.3000000000000001E-3</v>
      </c>
      <c r="K8032">
        <v>7.3000000000000001E-3</v>
      </c>
      <c r="L8032">
        <v>4.4000000000000003E-3</v>
      </c>
    </row>
    <row r="8033" spans="1:12" x14ac:dyDescent="0.45">
      <c r="A8033" t="s">
        <v>2036</v>
      </c>
      <c r="B8033">
        <v>2027</v>
      </c>
      <c r="C8033" t="s">
        <v>2007</v>
      </c>
      <c r="D8033">
        <v>2.1999999999999999E-2</v>
      </c>
      <c r="E8033">
        <v>2.1999999999999999E-2</v>
      </c>
      <c r="F8033">
        <v>8.0999999999999996E-3</v>
      </c>
      <c r="G8033">
        <v>1.9599999999999999E-2</v>
      </c>
      <c r="H8033">
        <v>8.0999999999999996E-3</v>
      </c>
      <c r="I8033">
        <v>8.0999999999999996E-3</v>
      </c>
      <c r="J8033">
        <v>2.1999999999999999E-2</v>
      </c>
      <c r="K8033">
        <v>8.0999999999999996E-3</v>
      </c>
      <c r="L8033">
        <v>8.0999999999999996E-3</v>
      </c>
    </row>
    <row r="8034" spans="1:12" x14ac:dyDescent="0.45">
      <c r="A8034" t="s">
        <v>2036</v>
      </c>
      <c r="B8034">
        <v>2027</v>
      </c>
      <c r="C8034" t="s">
        <v>2009</v>
      </c>
      <c r="D8034">
        <v>0.36220000000000002</v>
      </c>
      <c r="E8034">
        <v>0.36220000000000002</v>
      </c>
      <c r="F8034">
        <v>0.3604</v>
      </c>
      <c r="G8034">
        <v>0.2802</v>
      </c>
      <c r="H8034">
        <v>0.3604</v>
      </c>
      <c r="I8034">
        <v>0.27910000000000001</v>
      </c>
      <c r="J8034">
        <v>0.30880000000000002</v>
      </c>
      <c r="K8034">
        <v>0.30880000000000002</v>
      </c>
      <c r="L8034">
        <v>0.2394</v>
      </c>
    </row>
    <row r="8035" spans="1:12" x14ac:dyDescent="0.45">
      <c r="A8035" t="s">
        <v>2036</v>
      </c>
      <c r="B8035">
        <v>2027</v>
      </c>
      <c r="C8035" t="s">
        <v>2008</v>
      </c>
      <c r="D8035">
        <v>0.25890000000000002</v>
      </c>
      <c r="E8035">
        <v>0.20880000000000001</v>
      </c>
      <c r="F8035">
        <v>0.1993</v>
      </c>
      <c r="G8035">
        <v>0.19520000000000001</v>
      </c>
      <c r="H8035">
        <v>0.17019999999999999</v>
      </c>
      <c r="I8035">
        <v>0.15579999999999999</v>
      </c>
      <c r="J8035">
        <v>0.1832</v>
      </c>
      <c r="K8035">
        <v>0.12909999999999999</v>
      </c>
      <c r="L8035">
        <v>0.10150000000000001</v>
      </c>
    </row>
    <row r="8036" spans="1:12" x14ac:dyDescent="0.45">
      <c r="A8036" t="s">
        <v>2036</v>
      </c>
      <c r="B8036">
        <v>2027</v>
      </c>
      <c r="C8036" t="s">
        <v>2005</v>
      </c>
      <c r="D8036">
        <v>0.82220000000000004</v>
      </c>
      <c r="E8036">
        <v>0.77210000000000001</v>
      </c>
      <c r="F8036">
        <v>0.68500000000000005</v>
      </c>
      <c r="G8036">
        <v>0.624</v>
      </c>
      <c r="H8036">
        <v>0.65580000000000005</v>
      </c>
      <c r="I8036">
        <v>0.52980000000000005</v>
      </c>
      <c r="J8036">
        <v>0.69320000000000004</v>
      </c>
      <c r="K8036">
        <v>0.56310000000000004</v>
      </c>
      <c r="L8036">
        <v>0.43580000000000002</v>
      </c>
    </row>
    <row r="8037" spans="1:12" x14ac:dyDescent="0.45">
      <c r="A8037" t="s">
        <v>2036</v>
      </c>
      <c r="B8037">
        <v>2027</v>
      </c>
      <c r="C8037" t="s">
        <v>2006</v>
      </c>
      <c r="D8037">
        <v>0.13320000000000001</v>
      </c>
      <c r="E8037">
        <v>0.13320000000000001</v>
      </c>
      <c r="F8037">
        <v>9.5299999999999996E-2</v>
      </c>
      <c r="G8037">
        <v>0.1014</v>
      </c>
      <c r="H8037">
        <v>9.5299999999999996E-2</v>
      </c>
      <c r="I8037">
        <v>7.1900000000000006E-2</v>
      </c>
      <c r="J8037">
        <v>0.13320000000000001</v>
      </c>
      <c r="K8037">
        <v>9.5299999999999996E-2</v>
      </c>
      <c r="L8037">
        <v>7.1900000000000006E-2</v>
      </c>
    </row>
    <row r="8038" spans="1:12" x14ac:dyDescent="0.45">
      <c r="A8038" t="s">
        <v>2037</v>
      </c>
      <c r="B8038">
        <v>2027</v>
      </c>
      <c r="C8038" t="s">
        <v>2006</v>
      </c>
      <c r="D8038">
        <v>0.2235</v>
      </c>
      <c r="E8038">
        <v>0.2235</v>
      </c>
      <c r="F8038">
        <v>0.16109999999999999</v>
      </c>
      <c r="G8038">
        <v>0.17</v>
      </c>
      <c r="H8038">
        <v>0.16109999999999999</v>
      </c>
      <c r="I8038">
        <v>0.1215</v>
      </c>
      <c r="J8038">
        <v>0.2235</v>
      </c>
      <c r="K8038">
        <v>0.16109999999999999</v>
      </c>
      <c r="L8038">
        <v>0.1215</v>
      </c>
    </row>
    <row r="8039" spans="1:12" x14ac:dyDescent="0.45">
      <c r="A8039" t="s">
        <v>2037</v>
      </c>
      <c r="B8039">
        <v>2027</v>
      </c>
      <c r="C8039" t="s">
        <v>2005</v>
      </c>
      <c r="D8039">
        <v>1.4328000000000001</v>
      </c>
      <c r="E8039">
        <v>1.3453999999999999</v>
      </c>
      <c r="F8039">
        <v>1.1972</v>
      </c>
      <c r="G8039">
        <v>1.0848</v>
      </c>
      <c r="H8039">
        <v>1.1464000000000001</v>
      </c>
      <c r="I8039">
        <v>0.92330000000000001</v>
      </c>
      <c r="J8039">
        <v>1.2053</v>
      </c>
      <c r="K8039">
        <v>0.98229999999999995</v>
      </c>
      <c r="L8039">
        <v>0.75780000000000003</v>
      </c>
    </row>
    <row r="8040" spans="1:12" x14ac:dyDescent="0.45">
      <c r="A8040" t="s">
        <v>2037</v>
      </c>
      <c r="B8040">
        <v>2027</v>
      </c>
      <c r="C8040" t="s">
        <v>2007</v>
      </c>
      <c r="D8040">
        <v>3.8300000000000001E-2</v>
      </c>
      <c r="E8040">
        <v>3.8300000000000001E-2</v>
      </c>
      <c r="F8040">
        <v>1.41E-2</v>
      </c>
      <c r="G8040">
        <v>3.4200000000000001E-2</v>
      </c>
      <c r="H8040">
        <v>1.41E-2</v>
      </c>
      <c r="I8040">
        <v>1.41E-2</v>
      </c>
      <c r="J8040">
        <v>3.8300000000000001E-2</v>
      </c>
      <c r="K8040">
        <v>1.41E-2</v>
      </c>
      <c r="L8040">
        <v>1.41E-2</v>
      </c>
    </row>
    <row r="8041" spans="1:12" x14ac:dyDescent="0.45">
      <c r="A8041" t="s">
        <v>2037</v>
      </c>
      <c r="B8041">
        <v>2027</v>
      </c>
      <c r="C8041" t="s">
        <v>2011</v>
      </c>
      <c r="D8041">
        <v>1.2800000000000001E-2</v>
      </c>
      <c r="E8041">
        <v>1.2800000000000001E-2</v>
      </c>
      <c r="F8041">
        <v>1.2800000000000001E-2</v>
      </c>
      <c r="G8041">
        <v>7.7000000000000002E-3</v>
      </c>
      <c r="H8041">
        <v>1.2800000000000001E-2</v>
      </c>
      <c r="I8041">
        <v>7.7000000000000002E-3</v>
      </c>
      <c r="J8041">
        <v>1.2800000000000001E-2</v>
      </c>
      <c r="K8041">
        <v>1.2800000000000001E-2</v>
      </c>
      <c r="L8041">
        <v>7.7000000000000002E-3</v>
      </c>
    </row>
    <row r="8042" spans="1:12" x14ac:dyDescent="0.45">
      <c r="A8042" t="s">
        <v>2037</v>
      </c>
      <c r="B8042">
        <v>2027</v>
      </c>
      <c r="C8042" t="s">
        <v>2010</v>
      </c>
      <c r="D8042">
        <v>6.7400000000000002E-2</v>
      </c>
      <c r="E8042">
        <v>6.7400000000000002E-2</v>
      </c>
      <c r="F8042">
        <v>2.5499999999999998E-2</v>
      </c>
      <c r="G8042">
        <v>4.0500000000000001E-2</v>
      </c>
      <c r="H8042">
        <v>2.5499999999999998E-2</v>
      </c>
      <c r="I8042">
        <v>1.83E-2</v>
      </c>
      <c r="J8042">
        <v>6.7400000000000002E-2</v>
      </c>
      <c r="K8042">
        <v>2.5499999999999998E-2</v>
      </c>
      <c r="L8042">
        <v>1.83E-2</v>
      </c>
    </row>
    <row r="8043" spans="1:12" x14ac:dyDescent="0.45">
      <c r="A8043" t="s">
        <v>2037</v>
      </c>
      <c r="B8043">
        <v>2027</v>
      </c>
      <c r="C8043" t="s">
        <v>2009</v>
      </c>
      <c r="D8043">
        <v>0.63919999999999999</v>
      </c>
      <c r="E8043">
        <v>0.63919999999999999</v>
      </c>
      <c r="F8043">
        <v>0.63600000000000001</v>
      </c>
      <c r="G8043">
        <v>0.49199999999999999</v>
      </c>
      <c r="H8043">
        <v>0.63600000000000001</v>
      </c>
      <c r="I8043">
        <v>0.49</v>
      </c>
      <c r="J8043">
        <v>0.54359999999999997</v>
      </c>
      <c r="K8043">
        <v>0.54359999999999997</v>
      </c>
      <c r="L8043">
        <v>0.41909999999999997</v>
      </c>
    </row>
    <row r="8044" spans="1:12" x14ac:dyDescent="0.45">
      <c r="A8044" t="s">
        <v>2037</v>
      </c>
      <c r="B8044">
        <v>2027</v>
      </c>
      <c r="C8044" t="s">
        <v>2008</v>
      </c>
      <c r="D8044">
        <v>0.4516</v>
      </c>
      <c r="E8044">
        <v>0.36420000000000002</v>
      </c>
      <c r="F8044">
        <v>0.34770000000000001</v>
      </c>
      <c r="G8044">
        <v>0.34039999999999998</v>
      </c>
      <c r="H8044">
        <v>0.2969</v>
      </c>
      <c r="I8044">
        <v>0.2717</v>
      </c>
      <c r="J8044">
        <v>0.3196</v>
      </c>
      <c r="K8044">
        <v>0.22520000000000001</v>
      </c>
      <c r="L8044">
        <v>0.17710000000000001</v>
      </c>
    </row>
    <row r="8045" spans="1:12" x14ac:dyDescent="0.45">
      <c r="A8045" t="s">
        <v>2038</v>
      </c>
      <c r="B8045">
        <v>2027</v>
      </c>
      <c r="C8045" t="s">
        <v>2007</v>
      </c>
      <c r="D8045">
        <v>8.5099999999999995E-2</v>
      </c>
      <c r="E8045">
        <v>8.5099999999999995E-2</v>
      </c>
      <c r="F8045">
        <v>3.1399999999999997E-2</v>
      </c>
      <c r="G8045">
        <v>7.5899999999999995E-2</v>
      </c>
      <c r="H8045">
        <v>3.1399999999999997E-2</v>
      </c>
      <c r="I8045">
        <v>3.1399999999999997E-2</v>
      </c>
      <c r="J8045">
        <v>8.5099999999999995E-2</v>
      </c>
      <c r="K8045">
        <v>3.1399999999999997E-2</v>
      </c>
      <c r="L8045">
        <v>3.1399999999999997E-2</v>
      </c>
    </row>
    <row r="8046" spans="1:12" x14ac:dyDescent="0.45">
      <c r="A8046" t="s">
        <v>2038</v>
      </c>
      <c r="B8046">
        <v>2027</v>
      </c>
      <c r="C8046" t="s">
        <v>2008</v>
      </c>
      <c r="D8046">
        <v>1.0021</v>
      </c>
      <c r="E8046">
        <v>0.80830000000000002</v>
      </c>
      <c r="F8046">
        <v>0.77149999999999996</v>
      </c>
      <c r="G8046">
        <v>0.75549999999999995</v>
      </c>
      <c r="H8046">
        <v>0.65890000000000004</v>
      </c>
      <c r="I8046">
        <v>0.60299999999999998</v>
      </c>
      <c r="J8046">
        <v>0.70930000000000004</v>
      </c>
      <c r="K8046">
        <v>0.49969999999999998</v>
      </c>
      <c r="L8046">
        <v>0.39300000000000002</v>
      </c>
    </row>
    <row r="8047" spans="1:12" x14ac:dyDescent="0.45">
      <c r="A8047" t="s">
        <v>2038</v>
      </c>
      <c r="B8047">
        <v>2027</v>
      </c>
      <c r="C8047" t="s">
        <v>2005</v>
      </c>
      <c r="D8047">
        <v>2.8290000000000002</v>
      </c>
      <c r="E8047">
        <v>2.6352000000000002</v>
      </c>
      <c r="F8047">
        <v>2.3622000000000001</v>
      </c>
      <c r="G8047">
        <v>2.1410999999999998</v>
      </c>
      <c r="H8047">
        <v>2.2494999999999998</v>
      </c>
      <c r="I8047">
        <v>1.8264</v>
      </c>
      <c r="J8047">
        <v>2.3571</v>
      </c>
      <c r="K8047">
        <v>1.9182999999999999</v>
      </c>
      <c r="L8047">
        <v>1.484</v>
      </c>
    </row>
    <row r="8048" spans="1:12" x14ac:dyDescent="0.45">
      <c r="A8048" t="s">
        <v>2038</v>
      </c>
      <c r="B8048">
        <v>2027</v>
      </c>
      <c r="C8048" t="s">
        <v>2006</v>
      </c>
      <c r="D8048">
        <v>0.3654</v>
      </c>
      <c r="E8048">
        <v>0.3654</v>
      </c>
      <c r="F8048">
        <v>0.28299999999999997</v>
      </c>
      <c r="G8048">
        <v>0.27579999999999999</v>
      </c>
      <c r="H8048">
        <v>0.28299999999999997</v>
      </c>
      <c r="I8048">
        <v>0.2117</v>
      </c>
      <c r="J8048">
        <v>0.3654</v>
      </c>
      <c r="K8048">
        <v>0.28299999999999997</v>
      </c>
      <c r="L8048">
        <v>0.2117</v>
      </c>
    </row>
    <row r="8049" spans="1:12" x14ac:dyDescent="0.45">
      <c r="A8049" t="s">
        <v>2038</v>
      </c>
      <c r="B8049">
        <v>2027</v>
      </c>
      <c r="C8049" t="s">
        <v>2009</v>
      </c>
      <c r="D8049">
        <v>1.1984999999999999</v>
      </c>
      <c r="E8049">
        <v>1.1984999999999999</v>
      </c>
      <c r="F8049">
        <v>1.1914</v>
      </c>
      <c r="G8049">
        <v>0.92720000000000002</v>
      </c>
      <c r="H8049">
        <v>1.1914</v>
      </c>
      <c r="I8049">
        <v>0.92279999999999995</v>
      </c>
      <c r="J8049">
        <v>1.0193000000000001</v>
      </c>
      <c r="K8049">
        <v>1.0193000000000001</v>
      </c>
      <c r="L8049">
        <v>0.79039999999999999</v>
      </c>
    </row>
    <row r="8050" spans="1:12" x14ac:dyDescent="0.45">
      <c r="A8050" t="s">
        <v>2038</v>
      </c>
      <c r="B8050">
        <v>2027</v>
      </c>
      <c r="C8050" t="s">
        <v>2010</v>
      </c>
      <c r="D8050">
        <v>0.14960000000000001</v>
      </c>
      <c r="E8050">
        <v>0.14960000000000001</v>
      </c>
      <c r="F8050">
        <v>5.6500000000000002E-2</v>
      </c>
      <c r="G8050">
        <v>8.9800000000000005E-2</v>
      </c>
      <c r="H8050">
        <v>5.6500000000000002E-2</v>
      </c>
      <c r="I8050">
        <v>4.0500000000000001E-2</v>
      </c>
      <c r="J8050">
        <v>0.14960000000000001</v>
      </c>
      <c r="K8050">
        <v>5.6500000000000002E-2</v>
      </c>
      <c r="L8050">
        <v>4.0500000000000001E-2</v>
      </c>
    </row>
    <row r="8051" spans="1:12" x14ac:dyDescent="0.45">
      <c r="A8051" t="s">
        <v>2038</v>
      </c>
      <c r="B8051">
        <v>2027</v>
      </c>
      <c r="C8051" t="s">
        <v>2011</v>
      </c>
      <c r="D8051">
        <v>2.8400000000000002E-2</v>
      </c>
      <c r="E8051">
        <v>2.8400000000000002E-2</v>
      </c>
      <c r="F8051">
        <v>2.8400000000000002E-2</v>
      </c>
      <c r="G8051">
        <v>1.7000000000000001E-2</v>
      </c>
      <c r="H8051">
        <v>2.8400000000000002E-2</v>
      </c>
      <c r="I8051">
        <v>1.7000000000000001E-2</v>
      </c>
      <c r="J8051">
        <v>2.8400000000000002E-2</v>
      </c>
      <c r="K8051">
        <v>2.8400000000000002E-2</v>
      </c>
      <c r="L8051">
        <v>1.7000000000000001E-2</v>
      </c>
    </row>
    <row r="8052" spans="1:12" x14ac:dyDescent="0.45">
      <c r="A8052" t="s">
        <v>2039</v>
      </c>
      <c r="B8052">
        <v>2027</v>
      </c>
      <c r="C8052" t="s">
        <v>2009</v>
      </c>
      <c r="D8052">
        <v>0.44019999999999998</v>
      </c>
      <c r="E8052">
        <v>0.44019999999999998</v>
      </c>
      <c r="F8052">
        <v>0.43730000000000002</v>
      </c>
      <c r="G8052">
        <v>0.34620000000000001</v>
      </c>
      <c r="H8052">
        <v>0.43730000000000002</v>
      </c>
      <c r="I8052">
        <v>0.34449999999999997</v>
      </c>
      <c r="J8052">
        <v>0.37659999999999999</v>
      </c>
      <c r="K8052">
        <v>0.37659999999999999</v>
      </c>
      <c r="L8052">
        <v>0.29730000000000001</v>
      </c>
    </row>
    <row r="8053" spans="1:12" x14ac:dyDescent="0.45">
      <c r="A8053" t="s">
        <v>2039</v>
      </c>
      <c r="B8053">
        <v>2027</v>
      </c>
      <c r="C8053" t="s">
        <v>2005</v>
      </c>
      <c r="D8053">
        <v>1.1147</v>
      </c>
      <c r="E8053">
        <v>1.0373000000000001</v>
      </c>
      <c r="F8053">
        <v>0.91830000000000001</v>
      </c>
      <c r="G8053">
        <v>0.84919999999999995</v>
      </c>
      <c r="H8053">
        <v>0.87329999999999997</v>
      </c>
      <c r="I8053">
        <v>0.7157</v>
      </c>
      <c r="J8053">
        <v>0.93430000000000002</v>
      </c>
      <c r="K8053">
        <v>0.749</v>
      </c>
      <c r="L8053">
        <v>0.5847</v>
      </c>
    </row>
    <row r="8054" spans="1:12" x14ac:dyDescent="0.45">
      <c r="A8054" t="s">
        <v>2039</v>
      </c>
      <c r="B8054">
        <v>2027</v>
      </c>
      <c r="C8054" t="s">
        <v>2010</v>
      </c>
      <c r="D8054">
        <v>5.9799999999999999E-2</v>
      </c>
      <c r="E8054">
        <v>5.9799999999999999E-2</v>
      </c>
      <c r="F8054">
        <v>2.2599999999999999E-2</v>
      </c>
      <c r="G8054">
        <v>3.5900000000000001E-2</v>
      </c>
      <c r="H8054">
        <v>2.2599999999999999E-2</v>
      </c>
      <c r="I8054">
        <v>1.6199999999999999E-2</v>
      </c>
      <c r="J8054">
        <v>5.9799999999999999E-2</v>
      </c>
      <c r="K8054">
        <v>2.2599999999999999E-2</v>
      </c>
      <c r="L8054">
        <v>1.6199999999999999E-2</v>
      </c>
    </row>
    <row r="8055" spans="1:12" x14ac:dyDescent="0.45">
      <c r="A8055" t="s">
        <v>2039</v>
      </c>
      <c r="B8055">
        <v>2027</v>
      </c>
      <c r="C8055" t="s">
        <v>2007</v>
      </c>
      <c r="D8055">
        <v>3.4000000000000002E-2</v>
      </c>
      <c r="E8055">
        <v>3.4000000000000002E-2</v>
      </c>
      <c r="F8055">
        <v>1.2500000000000001E-2</v>
      </c>
      <c r="G8055">
        <v>3.0300000000000001E-2</v>
      </c>
      <c r="H8055">
        <v>1.2500000000000001E-2</v>
      </c>
      <c r="I8055">
        <v>1.2500000000000001E-2</v>
      </c>
      <c r="J8055">
        <v>3.4000000000000002E-2</v>
      </c>
      <c r="K8055">
        <v>1.2500000000000001E-2</v>
      </c>
      <c r="L8055">
        <v>1.2500000000000001E-2</v>
      </c>
    </row>
    <row r="8056" spans="1:12" x14ac:dyDescent="0.45">
      <c r="A8056" t="s">
        <v>2039</v>
      </c>
      <c r="B8056">
        <v>2027</v>
      </c>
      <c r="C8056" t="s">
        <v>2008</v>
      </c>
      <c r="D8056">
        <v>0.40029999999999999</v>
      </c>
      <c r="E8056">
        <v>0.32290000000000002</v>
      </c>
      <c r="F8056">
        <v>0.30819999999999997</v>
      </c>
      <c r="G8056">
        <v>0.30180000000000001</v>
      </c>
      <c r="H8056">
        <v>0.26319999999999999</v>
      </c>
      <c r="I8056">
        <v>0.2409</v>
      </c>
      <c r="J8056">
        <v>0.28339999999999999</v>
      </c>
      <c r="K8056">
        <v>0.1996</v>
      </c>
      <c r="L8056">
        <v>0.157</v>
      </c>
    </row>
    <row r="8057" spans="1:12" x14ac:dyDescent="0.45">
      <c r="A8057" t="s">
        <v>2039</v>
      </c>
      <c r="B8057">
        <v>2027</v>
      </c>
      <c r="C8057" t="s">
        <v>2011</v>
      </c>
      <c r="D8057">
        <v>1.1299999999999999E-2</v>
      </c>
      <c r="E8057">
        <v>1.1299999999999999E-2</v>
      </c>
      <c r="F8057">
        <v>1.1299999999999999E-2</v>
      </c>
      <c r="G8057">
        <v>6.7999999999999996E-3</v>
      </c>
      <c r="H8057">
        <v>1.1299999999999999E-2</v>
      </c>
      <c r="I8057">
        <v>6.7999999999999996E-3</v>
      </c>
      <c r="J8057">
        <v>1.1299999999999999E-2</v>
      </c>
      <c r="K8057">
        <v>1.1299999999999999E-2</v>
      </c>
      <c r="L8057">
        <v>6.7999999999999996E-3</v>
      </c>
    </row>
    <row r="8058" spans="1:12" x14ac:dyDescent="0.45">
      <c r="A8058" t="s">
        <v>2039</v>
      </c>
      <c r="B8058">
        <v>2027</v>
      </c>
      <c r="C8058" t="s">
        <v>2006</v>
      </c>
      <c r="D8058">
        <v>0.16919999999999999</v>
      </c>
      <c r="E8058">
        <v>0.16919999999999999</v>
      </c>
      <c r="F8058">
        <v>0.1263</v>
      </c>
      <c r="G8058">
        <v>0.12820000000000001</v>
      </c>
      <c r="H8058">
        <v>0.1263</v>
      </c>
      <c r="I8058">
        <v>9.4899999999999998E-2</v>
      </c>
      <c r="J8058">
        <v>0.16919999999999999</v>
      </c>
      <c r="K8058">
        <v>0.1263</v>
      </c>
      <c r="L8058">
        <v>9.4899999999999998E-2</v>
      </c>
    </row>
    <row r="8059" spans="1:12" x14ac:dyDescent="0.45">
      <c r="A8059" t="s">
        <v>2040</v>
      </c>
      <c r="B8059">
        <v>2027</v>
      </c>
      <c r="C8059" t="s">
        <v>2011</v>
      </c>
      <c r="D8059">
        <v>6.83E-2</v>
      </c>
      <c r="E8059">
        <v>6.83E-2</v>
      </c>
      <c r="F8059">
        <v>6.83E-2</v>
      </c>
      <c r="G8059">
        <v>4.1000000000000002E-2</v>
      </c>
      <c r="H8059">
        <v>6.83E-2</v>
      </c>
      <c r="I8059">
        <v>4.1000000000000002E-2</v>
      </c>
      <c r="J8059">
        <v>6.83E-2</v>
      </c>
      <c r="K8059">
        <v>6.83E-2</v>
      </c>
      <c r="L8059">
        <v>4.1000000000000002E-2</v>
      </c>
    </row>
    <row r="8060" spans="1:12" x14ac:dyDescent="0.45">
      <c r="A8060" t="s">
        <v>2040</v>
      </c>
      <c r="B8060">
        <v>2027</v>
      </c>
      <c r="C8060" t="s">
        <v>2009</v>
      </c>
      <c r="D8060">
        <v>2.5184000000000002</v>
      </c>
      <c r="E8060">
        <v>2.5184000000000002</v>
      </c>
      <c r="F8060">
        <v>2.5013999999999998</v>
      </c>
      <c r="G8060">
        <v>1.9793000000000001</v>
      </c>
      <c r="H8060">
        <v>2.5013999999999998</v>
      </c>
      <c r="I8060">
        <v>1.9686999999999999</v>
      </c>
      <c r="J8060">
        <v>2.1522999999999999</v>
      </c>
      <c r="K8060">
        <v>2.1522999999999999</v>
      </c>
      <c r="L8060">
        <v>1.6976</v>
      </c>
    </row>
    <row r="8061" spans="1:12" x14ac:dyDescent="0.45">
      <c r="A8061" t="s">
        <v>2040</v>
      </c>
      <c r="B8061">
        <v>2027</v>
      </c>
      <c r="C8061" t="s">
        <v>2008</v>
      </c>
      <c r="D8061">
        <v>2.4125000000000001</v>
      </c>
      <c r="E8061">
        <v>1.9459</v>
      </c>
      <c r="F8061">
        <v>1.8573999999999999</v>
      </c>
      <c r="G8061">
        <v>1.8188</v>
      </c>
      <c r="H8061">
        <v>1.5862000000000001</v>
      </c>
      <c r="I8061">
        <v>1.4517</v>
      </c>
      <c r="J8061">
        <v>1.7077</v>
      </c>
      <c r="K8061">
        <v>1.2030000000000001</v>
      </c>
      <c r="L8061">
        <v>0.94610000000000005</v>
      </c>
    </row>
    <row r="8062" spans="1:12" x14ac:dyDescent="0.45">
      <c r="A8062" t="s">
        <v>2040</v>
      </c>
      <c r="B8062">
        <v>2027</v>
      </c>
      <c r="C8062" t="s">
        <v>2006</v>
      </c>
      <c r="D8062">
        <v>0.96950000000000003</v>
      </c>
      <c r="E8062">
        <v>0.96950000000000003</v>
      </c>
      <c r="F8062">
        <v>0.73270000000000002</v>
      </c>
      <c r="G8062">
        <v>0.73380000000000001</v>
      </c>
      <c r="H8062">
        <v>0.73270000000000002</v>
      </c>
      <c r="I8062">
        <v>0.54959999999999998</v>
      </c>
      <c r="J8062">
        <v>0.96950000000000003</v>
      </c>
      <c r="K8062">
        <v>0.73270000000000002</v>
      </c>
      <c r="L8062">
        <v>0.54959999999999998</v>
      </c>
    </row>
    <row r="8063" spans="1:12" x14ac:dyDescent="0.45">
      <c r="A8063" t="s">
        <v>2040</v>
      </c>
      <c r="B8063">
        <v>2027</v>
      </c>
      <c r="C8063" t="s">
        <v>2005</v>
      </c>
      <c r="D8063">
        <v>6.5338000000000003</v>
      </c>
      <c r="E8063">
        <v>6.0671999999999997</v>
      </c>
      <c r="F8063">
        <v>5.3714000000000004</v>
      </c>
      <c r="G8063">
        <v>4.9717000000000002</v>
      </c>
      <c r="H8063">
        <v>5.1002000000000001</v>
      </c>
      <c r="I8063">
        <v>4.1840999999999999</v>
      </c>
      <c r="J8063">
        <v>5.4629000000000003</v>
      </c>
      <c r="K8063">
        <v>4.3677999999999999</v>
      </c>
      <c r="L8063">
        <v>3.4074</v>
      </c>
    </row>
    <row r="8064" spans="1:12" x14ac:dyDescent="0.45">
      <c r="A8064" t="s">
        <v>2040</v>
      </c>
      <c r="B8064">
        <v>2027</v>
      </c>
      <c r="C8064" t="s">
        <v>2010</v>
      </c>
      <c r="D8064">
        <v>0.36030000000000001</v>
      </c>
      <c r="E8064">
        <v>0.36030000000000001</v>
      </c>
      <c r="F8064">
        <v>0.13600000000000001</v>
      </c>
      <c r="G8064">
        <v>0.2162</v>
      </c>
      <c r="H8064">
        <v>0.13600000000000001</v>
      </c>
      <c r="I8064">
        <v>9.7600000000000006E-2</v>
      </c>
      <c r="J8064">
        <v>0.36030000000000001</v>
      </c>
      <c r="K8064">
        <v>0.13600000000000001</v>
      </c>
      <c r="L8064">
        <v>9.7600000000000006E-2</v>
      </c>
    </row>
    <row r="8065" spans="1:12" x14ac:dyDescent="0.45">
      <c r="A8065" t="s">
        <v>2040</v>
      </c>
      <c r="B8065">
        <v>2027</v>
      </c>
      <c r="C8065" t="s">
        <v>2007</v>
      </c>
      <c r="D8065">
        <v>0.20480000000000001</v>
      </c>
      <c r="E8065">
        <v>0.20480000000000001</v>
      </c>
      <c r="F8065">
        <v>7.5600000000000001E-2</v>
      </c>
      <c r="G8065">
        <v>0.1827</v>
      </c>
      <c r="H8065">
        <v>7.5600000000000001E-2</v>
      </c>
      <c r="I8065">
        <v>7.5600000000000001E-2</v>
      </c>
      <c r="J8065">
        <v>0.20480000000000001</v>
      </c>
      <c r="K8065">
        <v>7.5600000000000001E-2</v>
      </c>
      <c r="L8065">
        <v>7.5600000000000001E-2</v>
      </c>
    </row>
    <row r="8066" spans="1:12" x14ac:dyDescent="0.45">
      <c r="A8066" t="s">
        <v>2041</v>
      </c>
      <c r="B8066">
        <v>2027</v>
      </c>
      <c r="C8066" t="s">
        <v>2009</v>
      </c>
      <c r="D8066">
        <v>0.68779999999999997</v>
      </c>
      <c r="E8066">
        <v>0.68779999999999997</v>
      </c>
      <c r="F8066">
        <v>0.68410000000000004</v>
      </c>
      <c r="G8066">
        <v>0.53220000000000001</v>
      </c>
      <c r="H8066">
        <v>0.68410000000000004</v>
      </c>
      <c r="I8066">
        <v>0.52980000000000005</v>
      </c>
      <c r="J8066">
        <v>0.58579999999999999</v>
      </c>
      <c r="K8066">
        <v>0.58579999999999999</v>
      </c>
      <c r="L8066">
        <v>0.45419999999999999</v>
      </c>
    </row>
    <row r="8067" spans="1:12" x14ac:dyDescent="0.45">
      <c r="A8067" t="s">
        <v>2041</v>
      </c>
      <c r="B8067">
        <v>2027</v>
      </c>
      <c r="C8067" t="s">
        <v>2007</v>
      </c>
      <c r="D8067">
        <v>4.4499999999999998E-2</v>
      </c>
      <c r="E8067">
        <v>4.4499999999999998E-2</v>
      </c>
      <c r="F8067">
        <v>1.6400000000000001E-2</v>
      </c>
      <c r="G8067">
        <v>3.9699999999999999E-2</v>
      </c>
      <c r="H8067">
        <v>1.6400000000000001E-2</v>
      </c>
      <c r="I8067">
        <v>1.6400000000000001E-2</v>
      </c>
      <c r="J8067">
        <v>4.4499999999999998E-2</v>
      </c>
      <c r="K8067">
        <v>1.6400000000000001E-2</v>
      </c>
      <c r="L8067">
        <v>1.6400000000000001E-2</v>
      </c>
    </row>
    <row r="8068" spans="1:12" x14ac:dyDescent="0.45">
      <c r="A8068" t="s">
        <v>2041</v>
      </c>
      <c r="B8068">
        <v>2027</v>
      </c>
      <c r="C8068" t="s">
        <v>2005</v>
      </c>
      <c r="D8068">
        <v>1.6353</v>
      </c>
      <c r="E8068">
        <v>1.5339</v>
      </c>
      <c r="F8068">
        <v>1.3505</v>
      </c>
      <c r="G8068">
        <v>1.2406999999999999</v>
      </c>
      <c r="H8068">
        <v>1.2916000000000001</v>
      </c>
      <c r="I8068">
        <v>1.0445</v>
      </c>
      <c r="J8068">
        <v>1.3802000000000001</v>
      </c>
      <c r="K8068">
        <v>1.1101000000000001</v>
      </c>
      <c r="L8068">
        <v>0.85909999999999997</v>
      </c>
    </row>
    <row r="8069" spans="1:12" x14ac:dyDescent="0.45">
      <c r="A8069" t="s">
        <v>2041</v>
      </c>
      <c r="B8069">
        <v>2027</v>
      </c>
      <c r="C8069" t="s">
        <v>2008</v>
      </c>
      <c r="D8069">
        <v>0.5242</v>
      </c>
      <c r="E8069">
        <v>0.42280000000000001</v>
      </c>
      <c r="F8069">
        <v>0.40360000000000001</v>
      </c>
      <c r="G8069">
        <v>0.3952</v>
      </c>
      <c r="H8069">
        <v>0.34460000000000002</v>
      </c>
      <c r="I8069">
        <v>0.31540000000000001</v>
      </c>
      <c r="J8069">
        <v>0.371</v>
      </c>
      <c r="K8069">
        <v>0.26140000000000002</v>
      </c>
      <c r="L8069">
        <v>0.2056</v>
      </c>
    </row>
    <row r="8070" spans="1:12" x14ac:dyDescent="0.45">
      <c r="A8070" t="s">
        <v>2041</v>
      </c>
      <c r="B8070">
        <v>2027</v>
      </c>
      <c r="C8070" t="s">
        <v>2011</v>
      </c>
      <c r="D8070">
        <v>1.4800000000000001E-2</v>
      </c>
      <c r="E8070">
        <v>1.4800000000000001E-2</v>
      </c>
      <c r="F8070">
        <v>1.4800000000000001E-2</v>
      </c>
      <c r="G8070">
        <v>8.8999999999999999E-3</v>
      </c>
      <c r="H8070">
        <v>1.4800000000000001E-2</v>
      </c>
      <c r="I8070">
        <v>8.8999999999999999E-3</v>
      </c>
      <c r="J8070">
        <v>1.4800000000000001E-2</v>
      </c>
      <c r="K8070">
        <v>1.4800000000000001E-2</v>
      </c>
      <c r="L8070">
        <v>8.8999999999999999E-3</v>
      </c>
    </row>
    <row r="8071" spans="1:12" x14ac:dyDescent="0.45">
      <c r="A8071" t="s">
        <v>2041</v>
      </c>
      <c r="B8071">
        <v>2027</v>
      </c>
      <c r="C8071" t="s">
        <v>2010</v>
      </c>
      <c r="D8071">
        <v>7.8299999999999995E-2</v>
      </c>
      <c r="E8071">
        <v>7.8299999999999995E-2</v>
      </c>
      <c r="F8071">
        <v>2.9600000000000001E-2</v>
      </c>
      <c r="G8071">
        <v>4.7E-2</v>
      </c>
      <c r="H8071">
        <v>2.9600000000000001E-2</v>
      </c>
      <c r="I8071">
        <v>2.12E-2</v>
      </c>
      <c r="J8071">
        <v>7.8299999999999995E-2</v>
      </c>
      <c r="K8071">
        <v>2.9600000000000001E-2</v>
      </c>
      <c r="L8071">
        <v>2.12E-2</v>
      </c>
    </row>
    <row r="8072" spans="1:12" x14ac:dyDescent="0.45">
      <c r="A8072" t="s">
        <v>2041</v>
      </c>
      <c r="B8072">
        <v>2027</v>
      </c>
      <c r="C8072" t="s">
        <v>2006</v>
      </c>
      <c r="D8072">
        <v>0.28570000000000001</v>
      </c>
      <c r="E8072">
        <v>0.28570000000000001</v>
      </c>
      <c r="F8072">
        <v>0.2021</v>
      </c>
      <c r="G8072">
        <v>0.21779999999999999</v>
      </c>
      <c r="H8072">
        <v>0.2021</v>
      </c>
      <c r="I8072">
        <v>0.1527</v>
      </c>
      <c r="J8072">
        <v>0.28570000000000001</v>
      </c>
      <c r="K8072">
        <v>0.2021</v>
      </c>
      <c r="L8072">
        <v>0.1527</v>
      </c>
    </row>
    <row r="8073" spans="1:12" x14ac:dyDescent="0.45">
      <c r="A8073" t="s">
        <v>2042</v>
      </c>
      <c r="B8073">
        <v>2027</v>
      </c>
      <c r="C8073" t="s">
        <v>2006</v>
      </c>
      <c r="D8073">
        <v>1.8563000000000001</v>
      </c>
      <c r="E8073">
        <v>1.8563000000000001</v>
      </c>
      <c r="F8073">
        <v>1.4244000000000001</v>
      </c>
      <c r="G8073">
        <v>1.4024000000000001</v>
      </c>
      <c r="H8073">
        <v>1.4244000000000001</v>
      </c>
      <c r="I8073">
        <v>1.0666</v>
      </c>
      <c r="J8073">
        <v>1.8563000000000001</v>
      </c>
      <c r="K8073">
        <v>1.4244000000000001</v>
      </c>
      <c r="L8073">
        <v>1.0666</v>
      </c>
    </row>
    <row r="8074" spans="1:12" x14ac:dyDescent="0.45">
      <c r="A8074" t="s">
        <v>2042</v>
      </c>
      <c r="B8074">
        <v>2027</v>
      </c>
      <c r="C8074" t="s">
        <v>2005</v>
      </c>
      <c r="D8074">
        <v>13.4351</v>
      </c>
      <c r="E8074">
        <v>12.485300000000001</v>
      </c>
      <c r="F8074">
        <v>11.119400000000001</v>
      </c>
      <c r="G8074">
        <v>10.230600000000001</v>
      </c>
      <c r="H8074">
        <v>10.567299999999999</v>
      </c>
      <c r="I8074">
        <v>8.6666000000000007</v>
      </c>
      <c r="J8074">
        <v>11.224</v>
      </c>
      <c r="K8074">
        <v>9.0454000000000008</v>
      </c>
      <c r="L8074">
        <v>7.0612000000000004</v>
      </c>
    </row>
    <row r="8075" spans="1:12" x14ac:dyDescent="0.45">
      <c r="A8075" t="s">
        <v>2042</v>
      </c>
      <c r="B8075">
        <v>2027</v>
      </c>
      <c r="C8075" t="s">
        <v>2010</v>
      </c>
      <c r="D8075">
        <v>0.73329999999999995</v>
      </c>
      <c r="E8075">
        <v>0.73329999999999995</v>
      </c>
      <c r="F8075">
        <v>0.27689999999999998</v>
      </c>
      <c r="G8075">
        <v>0.44</v>
      </c>
      <c r="H8075">
        <v>0.27689999999999998</v>
      </c>
      <c r="I8075">
        <v>0.1986</v>
      </c>
      <c r="J8075">
        <v>0.73329999999999995</v>
      </c>
      <c r="K8075">
        <v>0.27689999999999998</v>
      </c>
      <c r="L8075">
        <v>0.1986</v>
      </c>
    </row>
    <row r="8076" spans="1:12" x14ac:dyDescent="0.45">
      <c r="A8076" t="s">
        <v>2042</v>
      </c>
      <c r="B8076">
        <v>2027</v>
      </c>
      <c r="C8076" t="s">
        <v>2011</v>
      </c>
      <c r="D8076">
        <v>0.1389</v>
      </c>
      <c r="E8076">
        <v>0.1389</v>
      </c>
      <c r="F8076">
        <v>0.1389</v>
      </c>
      <c r="G8076">
        <v>8.3400000000000002E-2</v>
      </c>
      <c r="H8076">
        <v>0.1389</v>
      </c>
      <c r="I8076">
        <v>8.3400000000000002E-2</v>
      </c>
      <c r="J8076">
        <v>0.1389</v>
      </c>
      <c r="K8076">
        <v>0.1389</v>
      </c>
      <c r="L8076">
        <v>8.3400000000000002E-2</v>
      </c>
    </row>
    <row r="8077" spans="1:12" x14ac:dyDescent="0.45">
      <c r="A8077" t="s">
        <v>2042</v>
      </c>
      <c r="B8077">
        <v>2027</v>
      </c>
      <c r="C8077" t="s">
        <v>2008</v>
      </c>
      <c r="D8077">
        <v>4.9104000000000001</v>
      </c>
      <c r="E8077">
        <v>3.9605999999999999</v>
      </c>
      <c r="F8077">
        <v>3.7806000000000002</v>
      </c>
      <c r="G8077">
        <v>3.7019000000000002</v>
      </c>
      <c r="H8077">
        <v>3.2284999999999999</v>
      </c>
      <c r="I8077">
        <v>2.9548000000000001</v>
      </c>
      <c r="J8077">
        <v>3.4758</v>
      </c>
      <c r="K8077">
        <v>2.4485000000000001</v>
      </c>
      <c r="L8077">
        <v>1.9256</v>
      </c>
    </row>
    <row r="8078" spans="1:12" x14ac:dyDescent="0.45">
      <c r="A8078" t="s">
        <v>2042</v>
      </c>
      <c r="B8078">
        <v>2027</v>
      </c>
      <c r="C8078" t="s">
        <v>2009</v>
      </c>
      <c r="D8078">
        <v>5.3794000000000004</v>
      </c>
      <c r="E8078">
        <v>5.3794000000000004</v>
      </c>
      <c r="F8078">
        <v>5.3448000000000002</v>
      </c>
      <c r="G8078">
        <v>4.2310999999999996</v>
      </c>
      <c r="H8078">
        <v>5.3448000000000002</v>
      </c>
      <c r="I8078">
        <v>4.2095000000000002</v>
      </c>
      <c r="J8078">
        <v>4.6029</v>
      </c>
      <c r="K8078">
        <v>4.6029</v>
      </c>
      <c r="L8078">
        <v>3.6332</v>
      </c>
    </row>
    <row r="8079" spans="1:12" x14ac:dyDescent="0.45">
      <c r="A8079" t="s">
        <v>2042</v>
      </c>
      <c r="B8079">
        <v>2027</v>
      </c>
      <c r="C8079" t="s">
        <v>2007</v>
      </c>
      <c r="D8079">
        <v>0.41689999999999999</v>
      </c>
      <c r="E8079">
        <v>0.41689999999999999</v>
      </c>
      <c r="F8079">
        <v>0.15379999999999999</v>
      </c>
      <c r="G8079">
        <v>0.37190000000000001</v>
      </c>
      <c r="H8079">
        <v>0.15379999999999999</v>
      </c>
      <c r="I8079">
        <v>0.15379999999999999</v>
      </c>
      <c r="J8079">
        <v>0.41689999999999999</v>
      </c>
      <c r="K8079">
        <v>0.15379999999999999</v>
      </c>
      <c r="L8079">
        <v>0.15379999999999999</v>
      </c>
    </row>
    <row r="8080" spans="1:12" x14ac:dyDescent="0.45">
      <c r="A8080" t="s">
        <v>2043</v>
      </c>
      <c r="B8080">
        <v>2027</v>
      </c>
      <c r="C8080" t="s">
        <v>2007</v>
      </c>
      <c r="D8080">
        <v>0.2482</v>
      </c>
      <c r="E8080">
        <v>0.2482</v>
      </c>
      <c r="F8080">
        <v>9.1499999999999998E-2</v>
      </c>
      <c r="G8080">
        <v>0.22140000000000001</v>
      </c>
      <c r="H8080">
        <v>9.1499999999999998E-2</v>
      </c>
      <c r="I8080">
        <v>9.1499999999999998E-2</v>
      </c>
      <c r="J8080">
        <v>0.2482</v>
      </c>
      <c r="K8080">
        <v>9.1499999999999998E-2</v>
      </c>
      <c r="L8080">
        <v>9.1499999999999998E-2</v>
      </c>
    </row>
    <row r="8081" spans="1:12" x14ac:dyDescent="0.45">
      <c r="A8081" t="s">
        <v>2043</v>
      </c>
      <c r="B8081">
        <v>2027</v>
      </c>
      <c r="C8081" t="s">
        <v>2005</v>
      </c>
      <c r="D8081">
        <v>9.1069999999999993</v>
      </c>
      <c r="E8081">
        <v>8.5417000000000005</v>
      </c>
      <c r="F8081">
        <v>7.6318999999999999</v>
      </c>
      <c r="G8081">
        <v>6.9021999999999997</v>
      </c>
      <c r="H8081">
        <v>7.3033000000000001</v>
      </c>
      <c r="I8081">
        <v>5.8959999999999999</v>
      </c>
      <c r="J8081">
        <v>7.6482999999999999</v>
      </c>
      <c r="K8081">
        <v>6.2548000000000004</v>
      </c>
      <c r="L8081">
        <v>4.8343999999999996</v>
      </c>
    </row>
    <row r="8082" spans="1:12" x14ac:dyDescent="0.45">
      <c r="A8082" t="s">
        <v>2043</v>
      </c>
      <c r="B8082">
        <v>2027</v>
      </c>
      <c r="C8082" t="s">
        <v>2011</v>
      </c>
      <c r="D8082">
        <v>8.2699999999999996E-2</v>
      </c>
      <c r="E8082">
        <v>8.2699999999999996E-2</v>
      </c>
      <c r="F8082">
        <v>8.2699999999999996E-2</v>
      </c>
      <c r="G8082">
        <v>4.9599999999999998E-2</v>
      </c>
      <c r="H8082">
        <v>8.2699999999999996E-2</v>
      </c>
      <c r="I8082">
        <v>4.9599999999999998E-2</v>
      </c>
      <c r="J8082">
        <v>8.2699999999999996E-2</v>
      </c>
      <c r="K8082">
        <v>8.2699999999999996E-2</v>
      </c>
      <c r="L8082">
        <v>4.9599999999999998E-2</v>
      </c>
    </row>
    <row r="8083" spans="1:12" x14ac:dyDescent="0.45">
      <c r="A8083" t="s">
        <v>2043</v>
      </c>
      <c r="B8083">
        <v>2027</v>
      </c>
      <c r="C8083" t="s">
        <v>2008</v>
      </c>
      <c r="D8083">
        <v>2.923</v>
      </c>
      <c r="E8083">
        <v>2.3576000000000001</v>
      </c>
      <c r="F8083">
        <v>2.2505000000000002</v>
      </c>
      <c r="G8083">
        <v>2.2037</v>
      </c>
      <c r="H8083">
        <v>1.9218</v>
      </c>
      <c r="I8083">
        <v>1.7588999999999999</v>
      </c>
      <c r="J8083">
        <v>2.069</v>
      </c>
      <c r="K8083">
        <v>1.4575</v>
      </c>
      <c r="L8083">
        <v>1.1463000000000001</v>
      </c>
    </row>
    <row r="8084" spans="1:12" x14ac:dyDescent="0.45">
      <c r="A8084" t="s">
        <v>2043</v>
      </c>
      <c r="B8084">
        <v>2027</v>
      </c>
      <c r="C8084" t="s">
        <v>2006</v>
      </c>
      <c r="D8084">
        <v>1.3302</v>
      </c>
      <c r="E8084">
        <v>1.3302</v>
      </c>
      <c r="F8084">
        <v>0.97650000000000003</v>
      </c>
      <c r="G8084">
        <v>1.01</v>
      </c>
      <c r="H8084">
        <v>0.97650000000000003</v>
      </c>
      <c r="I8084">
        <v>0.7349</v>
      </c>
      <c r="J8084">
        <v>1.3302</v>
      </c>
      <c r="K8084">
        <v>0.97650000000000003</v>
      </c>
      <c r="L8084">
        <v>0.7349</v>
      </c>
    </row>
    <row r="8085" spans="1:12" x14ac:dyDescent="0.45">
      <c r="A8085" t="s">
        <v>2043</v>
      </c>
      <c r="B8085">
        <v>2027</v>
      </c>
      <c r="C8085" t="s">
        <v>2009</v>
      </c>
      <c r="D8085">
        <v>4.0865</v>
      </c>
      <c r="E8085">
        <v>4.0865</v>
      </c>
      <c r="F8085">
        <v>4.0659000000000001</v>
      </c>
      <c r="G8085">
        <v>3.1556999999999999</v>
      </c>
      <c r="H8085">
        <v>4.0659000000000001</v>
      </c>
      <c r="I8085">
        <v>3.1427999999999998</v>
      </c>
      <c r="J8085">
        <v>3.4817</v>
      </c>
      <c r="K8085">
        <v>3.4817</v>
      </c>
      <c r="L8085">
        <v>2.6939000000000002</v>
      </c>
    </row>
    <row r="8086" spans="1:12" x14ac:dyDescent="0.45">
      <c r="A8086" t="s">
        <v>2043</v>
      </c>
      <c r="B8086">
        <v>2027</v>
      </c>
      <c r="C8086" t="s">
        <v>2010</v>
      </c>
      <c r="D8086">
        <v>0.4365</v>
      </c>
      <c r="E8086">
        <v>0.4365</v>
      </c>
      <c r="F8086">
        <v>0.1648</v>
      </c>
      <c r="G8086">
        <v>0.26190000000000002</v>
      </c>
      <c r="H8086">
        <v>0.1648</v>
      </c>
      <c r="I8086">
        <v>0.1182</v>
      </c>
      <c r="J8086">
        <v>0.4365</v>
      </c>
      <c r="K8086">
        <v>0.1648</v>
      </c>
      <c r="L8086">
        <v>0.1182</v>
      </c>
    </row>
    <row r="8087" spans="1:12" x14ac:dyDescent="0.45">
      <c r="A8087" t="s">
        <v>2044</v>
      </c>
      <c r="B8087">
        <v>2027</v>
      </c>
      <c r="C8087" t="s">
        <v>2011</v>
      </c>
      <c r="D8087">
        <v>4.3E-3</v>
      </c>
      <c r="E8087">
        <v>4.3E-3</v>
      </c>
      <c r="F8087">
        <v>4.3E-3</v>
      </c>
      <c r="G8087">
        <v>2.5999999999999999E-3</v>
      </c>
      <c r="H8087">
        <v>4.3E-3</v>
      </c>
      <c r="I8087">
        <v>2.5999999999999999E-3</v>
      </c>
      <c r="J8087">
        <v>4.3E-3</v>
      </c>
      <c r="K8087">
        <v>4.3E-3</v>
      </c>
      <c r="L8087">
        <v>2.5999999999999999E-3</v>
      </c>
    </row>
    <row r="8088" spans="1:12" x14ac:dyDescent="0.45">
      <c r="A8088" t="s">
        <v>2044</v>
      </c>
      <c r="B8088">
        <v>2027</v>
      </c>
      <c r="C8088" t="s">
        <v>2008</v>
      </c>
      <c r="D8088">
        <v>0.15310000000000001</v>
      </c>
      <c r="E8088">
        <v>0.1235</v>
      </c>
      <c r="F8088">
        <v>0.1179</v>
      </c>
      <c r="G8088">
        <v>0.1154</v>
      </c>
      <c r="H8088">
        <v>0.1007</v>
      </c>
      <c r="I8088">
        <v>9.2100000000000001E-2</v>
      </c>
      <c r="J8088">
        <v>0.1084</v>
      </c>
      <c r="K8088">
        <v>7.6300000000000007E-2</v>
      </c>
      <c r="L8088">
        <v>0.06</v>
      </c>
    </row>
    <row r="8089" spans="1:12" x14ac:dyDescent="0.45">
      <c r="A8089" t="s">
        <v>2044</v>
      </c>
      <c r="B8089">
        <v>2027</v>
      </c>
      <c r="C8089" t="s">
        <v>2009</v>
      </c>
      <c r="D8089">
        <v>0.25380000000000003</v>
      </c>
      <c r="E8089">
        <v>0.25380000000000003</v>
      </c>
      <c r="F8089">
        <v>0.25269999999999998</v>
      </c>
      <c r="G8089">
        <v>0.1953</v>
      </c>
      <c r="H8089">
        <v>0.25269999999999998</v>
      </c>
      <c r="I8089">
        <v>0.1946</v>
      </c>
      <c r="J8089">
        <v>0.21629999999999999</v>
      </c>
      <c r="K8089">
        <v>0.21629999999999999</v>
      </c>
      <c r="L8089">
        <v>0.16669999999999999</v>
      </c>
    </row>
    <row r="8090" spans="1:12" x14ac:dyDescent="0.45">
      <c r="A8090" t="s">
        <v>2044</v>
      </c>
      <c r="B8090">
        <v>2027</v>
      </c>
      <c r="C8090" t="s">
        <v>2006</v>
      </c>
      <c r="D8090">
        <v>9.5899999999999999E-2</v>
      </c>
      <c r="E8090">
        <v>9.5899999999999999E-2</v>
      </c>
      <c r="F8090">
        <v>6.6100000000000006E-2</v>
      </c>
      <c r="G8090">
        <v>7.3300000000000004E-2</v>
      </c>
      <c r="H8090">
        <v>6.6100000000000006E-2</v>
      </c>
      <c r="I8090">
        <v>5.0200000000000002E-2</v>
      </c>
      <c r="J8090">
        <v>9.5899999999999999E-2</v>
      </c>
      <c r="K8090">
        <v>6.6100000000000006E-2</v>
      </c>
      <c r="L8090">
        <v>5.0200000000000002E-2</v>
      </c>
    </row>
    <row r="8091" spans="1:12" x14ac:dyDescent="0.45">
      <c r="A8091" t="s">
        <v>2044</v>
      </c>
      <c r="B8091">
        <v>2027</v>
      </c>
      <c r="C8091" t="s">
        <v>2010</v>
      </c>
      <c r="D8091">
        <v>2.29E-2</v>
      </c>
      <c r="E8091">
        <v>2.29E-2</v>
      </c>
      <c r="F8091">
        <v>8.6E-3</v>
      </c>
      <c r="G8091">
        <v>1.37E-2</v>
      </c>
      <c r="H8091">
        <v>8.6E-3</v>
      </c>
      <c r="I8091">
        <v>6.1999999999999998E-3</v>
      </c>
      <c r="J8091">
        <v>2.29E-2</v>
      </c>
      <c r="K8091">
        <v>8.6E-3</v>
      </c>
      <c r="L8091">
        <v>6.1999999999999998E-3</v>
      </c>
    </row>
    <row r="8092" spans="1:12" x14ac:dyDescent="0.45">
      <c r="A8092" t="s">
        <v>2044</v>
      </c>
      <c r="B8092">
        <v>2027</v>
      </c>
      <c r="C8092" t="s">
        <v>2005</v>
      </c>
      <c r="D8092">
        <v>0.54300000000000004</v>
      </c>
      <c r="E8092">
        <v>0.51339999999999997</v>
      </c>
      <c r="F8092">
        <v>0.45450000000000002</v>
      </c>
      <c r="G8092">
        <v>0.41199999999999998</v>
      </c>
      <c r="H8092">
        <v>0.43730000000000002</v>
      </c>
      <c r="I8092">
        <v>0.35049999999999998</v>
      </c>
      <c r="J8092">
        <v>0.46079999999999999</v>
      </c>
      <c r="K8092">
        <v>0.3765</v>
      </c>
      <c r="L8092">
        <v>0.29039999999999999</v>
      </c>
    </row>
    <row r="8093" spans="1:12" x14ac:dyDescent="0.45">
      <c r="A8093" t="s">
        <v>2044</v>
      </c>
      <c r="B8093">
        <v>2027</v>
      </c>
      <c r="C8093" t="s">
        <v>2007</v>
      </c>
      <c r="D8093">
        <v>1.2999999999999999E-2</v>
      </c>
      <c r="E8093">
        <v>1.2999999999999999E-2</v>
      </c>
      <c r="F8093">
        <v>4.7999999999999996E-3</v>
      </c>
      <c r="G8093">
        <v>1.1599999999999999E-2</v>
      </c>
      <c r="H8093">
        <v>4.7999999999999996E-3</v>
      </c>
      <c r="I8093">
        <v>4.7999999999999996E-3</v>
      </c>
      <c r="J8093">
        <v>1.2999999999999999E-2</v>
      </c>
      <c r="K8093">
        <v>4.7999999999999996E-3</v>
      </c>
      <c r="L8093">
        <v>4.7999999999999996E-3</v>
      </c>
    </row>
    <row r="8094" spans="1:12" x14ac:dyDescent="0.45">
      <c r="A8094" t="s">
        <v>2045</v>
      </c>
      <c r="B8094">
        <v>2027</v>
      </c>
      <c r="C8094" t="s">
        <v>2010</v>
      </c>
      <c r="D8094">
        <v>0.43009999999999998</v>
      </c>
      <c r="E8094">
        <v>0.43009999999999998</v>
      </c>
      <c r="F8094">
        <v>0.16239999999999999</v>
      </c>
      <c r="G8094">
        <v>0.2581</v>
      </c>
      <c r="H8094">
        <v>0.16239999999999999</v>
      </c>
      <c r="I8094">
        <v>0.11650000000000001</v>
      </c>
      <c r="J8094">
        <v>0.43009999999999998</v>
      </c>
      <c r="K8094">
        <v>0.16239999999999999</v>
      </c>
      <c r="L8094">
        <v>0.11650000000000001</v>
      </c>
    </row>
    <row r="8095" spans="1:12" x14ac:dyDescent="0.45">
      <c r="A8095" t="s">
        <v>2045</v>
      </c>
      <c r="B8095">
        <v>2027</v>
      </c>
      <c r="C8095" t="s">
        <v>2007</v>
      </c>
      <c r="D8095">
        <v>0.2445</v>
      </c>
      <c r="E8095">
        <v>0.2445</v>
      </c>
      <c r="F8095">
        <v>9.0200000000000002E-2</v>
      </c>
      <c r="G8095">
        <v>0.21809999999999999</v>
      </c>
      <c r="H8095">
        <v>9.0200000000000002E-2</v>
      </c>
      <c r="I8095">
        <v>9.0200000000000002E-2</v>
      </c>
      <c r="J8095">
        <v>0.2445</v>
      </c>
      <c r="K8095">
        <v>9.0200000000000002E-2</v>
      </c>
      <c r="L8095">
        <v>9.0200000000000002E-2</v>
      </c>
    </row>
    <row r="8096" spans="1:12" x14ac:dyDescent="0.45">
      <c r="A8096" t="s">
        <v>2045</v>
      </c>
      <c r="B8096">
        <v>2027</v>
      </c>
      <c r="C8096" t="s">
        <v>2009</v>
      </c>
      <c r="D8096">
        <v>3.9670000000000001</v>
      </c>
      <c r="E8096">
        <v>3.9670000000000001</v>
      </c>
      <c r="F8096">
        <v>3.9468000000000001</v>
      </c>
      <c r="G8096">
        <v>3.0537999999999998</v>
      </c>
      <c r="H8096">
        <v>3.9468000000000001</v>
      </c>
      <c r="I8096">
        <v>3.0411000000000001</v>
      </c>
      <c r="J8096">
        <v>3.3729</v>
      </c>
      <c r="K8096">
        <v>3.3729</v>
      </c>
      <c r="L8096">
        <v>2.6008</v>
      </c>
    </row>
    <row r="8097" spans="1:12" x14ac:dyDescent="0.45">
      <c r="A8097" t="s">
        <v>2045</v>
      </c>
      <c r="B8097">
        <v>2027</v>
      </c>
      <c r="C8097" t="s">
        <v>2008</v>
      </c>
      <c r="D8097">
        <v>2.8801000000000001</v>
      </c>
      <c r="E8097">
        <v>2.3231000000000002</v>
      </c>
      <c r="F8097">
        <v>2.2174999999999998</v>
      </c>
      <c r="G8097">
        <v>2.1714000000000002</v>
      </c>
      <c r="H8097">
        <v>1.8936999999999999</v>
      </c>
      <c r="I8097">
        <v>1.7331000000000001</v>
      </c>
      <c r="J8097">
        <v>2.0387</v>
      </c>
      <c r="K8097">
        <v>1.4361999999999999</v>
      </c>
      <c r="L8097">
        <v>1.1294999999999999</v>
      </c>
    </row>
    <row r="8098" spans="1:12" x14ac:dyDescent="0.45">
      <c r="A8098" t="s">
        <v>2045</v>
      </c>
      <c r="B8098">
        <v>2027</v>
      </c>
      <c r="C8098" t="s">
        <v>2006</v>
      </c>
      <c r="D8098">
        <v>1.4661</v>
      </c>
      <c r="E8098">
        <v>1.4661</v>
      </c>
      <c r="F8098">
        <v>1.0508999999999999</v>
      </c>
      <c r="G8098">
        <v>1.1160000000000001</v>
      </c>
      <c r="H8098">
        <v>1.0508999999999999</v>
      </c>
      <c r="I8098">
        <v>0.79310000000000003</v>
      </c>
      <c r="J8098">
        <v>1.4661</v>
      </c>
      <c r="K8098">
        <v>1.0508999999999999</v>
      </c>
      <c r="L8098">
        <v>0.79310000000000003</v>
      </c>
    </row>
    <row r="8099" spans="1:12" x14ac:dyDescent="0.45">
      <c r="A8099" t="s">
        <v>2045</v>
      </c>
      <c r="B8099">
        <v>2027</v>
      </c>
      <c r="C8099" t="s">
        <v>2011</v>
      </c>
      <c r="D8099">
        <v>8.1500000000000003E-2</v>
      </c>
      <c r="E8099">
        <v>8.1500000000000003E-2</v>
      </c>
      <c r="F8099">
        <v>8.1500000000000003E-2</v>
      </c>
      <c r="G8099">
        <v>4.8899999999999999E-2</v>
      </c>
      <c r="H8099">
        <v>8.1500000000000003E-2</v>
      </c>
      <c r="I8099">
        <v>4.8899999999999999E-2</v>
      </c>
      <c r="J8099">
        <v>8.1500000000000003E-2</v>
      </c>
      <c r="K8099">
        <v>8.1500000000000003E-2</v>
      </c>
      <c r="L8099">
        <v>4.8899999999999999E-2</v>
      </c>
    </row>
    <row r="8100" spans="1:12" x14ac:dyDescent="0.45">
      <c r="A8100" t="s">
        <v>2045</v>
      </c>
      <c r="B8100">
        <v>2027</v>
      </c>
      <c r="C8100" t="s">
        <v>2005</v>
      </c>
      <c r="D8100">
        <v>9.0693999999999999</v>
      </c>
      <c r="E8100">
        <v>8.5122999999999998</v>
      </c>
      <c r="F8100">
        <v>7.5491999999999999</v>
      </c>
      <c r="G8100">
        <v>6.8662000000000001</v>
      </c>
      <c r="H8100">
        <v>7.2253999999999996</v>
      </c>
      <c r="I8100">
        <v>5.8230000000000004</v>
      </c>
      <c r="J8100">
        <v>7.6337999999999999</v>
      </c>
      <c r="K8100">
        <v>6.194</v>
      </c>
      <c r="L8100">
        <v>4.7789999999999999</v>
      </c>
    </row>
    <row r="8101" spans="1:12" x14ac:dyDescent="0.45">
      <c r="A8101" t="s">
        <v>2046</v>
      </c>
      <c r="B8101">
        <v>2027</v>
      </c>
      <c r="C8101" t="s">
        <v>2009</v>
      </c>
      <c r="D8101">
        <v>1.3784000000000001</v>
      </c>
      <c r="E8101">
        <v>1.3784000000000001</v>
      </c>
      <c r="F8101">
        <v>1.3716999999999999</v>
      </c>
      <c r="G8101">
        <v>1.0644</v>
      </c>
      <c r="H8101">
        <v>1.3716999999999999</v>
      </c>
      <c r="I8101">
        <v>1.0602</v>
      </c>
      <c r="J8101">
        <v>1.1749000000000001</v>
      </c>
      <c r="K8101">
        <v>1.1749000000000001</v>
      </c>
      <c r="L8101">
        <v>0.90900000000000003</v>
      </c>
    </row>
    <row r="8102" spans="1:12" x14ac:dyDescent="0.45">
      <c r="A8102" t="s">
        <v>2046</v>
      </c>
      <c r="B8102">
        <v>2027</v>
      </c>
      <c r="C8102" t="s">
        <v>2011</v>
      </c>
      <c r="D8102">
        <v>2.7099999999999999E-2</v>
      </c>
      <c r="E8102">
        <v>2.7099999999999999E-2</v>
      </c>
      <c r="F8102">
        <v>2.7099999999999999E-2</v>
      </c>
      <c r="G8102">
        <v>1.6299999999999999E-2</v>
      </c>
      <c r="H8102">
        <v>2.7099999999999999E-2</v>
      </c>
      <c r="I8102">
        <v>1.6299999999999999E-2</v>
      </c>
      <c r="J8102">
        <v>2.7099999999999999E-2</v>
      </c>
      <c r="K8102">
        <v>2.7099999999999999E-2</v>
      </c>
      <c r="L8102">
        <v>1.6299999999999999E-2</v>
      </c>
    </row>
    <row r="8103" spans="1:12" x14ac:dyDescent="0.45">
      <c r="A8103" t="s">
        <v>2046</v>
      </c>
      <c r="B8103">
        <v>2027</v>
      </c>
      <c r="C8103" t="s">
        <v>2005</v>
      </c>
      <c r="D8103">
        <v>3.1204000000000001</v>
      </c>
      <c r="E8103">
        <v>2.9348000000000001</v>
      </c>
      <c r="F8103">
        <v>2.5958000000000001</v>
      </c>
      <c r="G8103">
        <v>2.3673000000000002</v>
      </c>
      <c r="H8103">
        <v>2.4878999999999998</v>
      </c>
      <c r="I8103">
        <v>2.0055999999999998</v>
      </c>
      <c r="J8103">
        <v>2.6366000000000001</v>
      </c>
      <c r="K8103">
        <v>2.1387999999999998</v>
      </c>
      <c r="L8103">
        <v>1.6533</v>
      </c>
    </row>
    <row r="8104" spans="1:12" x14ac:dyDescent="0.45">
      <c r="A8104" t="s">
        <v>2046</v>
      </c>
      <c r="B8104">
        <v>2027</v>
      </c>
      <c r="C8104" t="s">
        <v>2007</v>
      </c>
      <c r="D8104">
        <v>8.14E-2</v>
      </c>
      <c r="E8104">
        <v>8.14E-2</v>
      </c>
      <c r="F8104">
        <v>0.03</v>
      </c>
      <c r="G8104">
        <v>7.2599999999999998E-2</v>
      </c>
      <c r="H8104">
        <v>0.03</v>
      </c>
      <c r="I8104">
        <v>0.03</v>
      </c>
      <c r="J8104">
        <v>8.14E-2</v>
      </c>
      <c r="K8104">
        <v>0.03</v>
      </c>
      <c r="L8104">
        <v>0.03</v>
      </c>
    </row>
    <row r="8105" spans="1:12" x14ac:dyDescent="0.45">
      <c r="A8105" t="s">
        <v>2046</v>
      </c>
      <c r="B8105">
        <v>2027</v>
      </c>
      <c r="C8105" t="s">
        <v>2010</v>
      </c>
      <c r="D8105">
        <v>0.14319999999999999</v>
      </c>
      <c r="E8105">
        <v>0.14319999999999999</v>
      </c>
      <c r="F8105">
        <v>5.4100000000000002E-2</v>
      </c>
      <c r="G8105">
        <v>8.5900000000000004E-2</v>
      </c>
      <c r="H8105">
        <v>5.4100000000000002E-2</v>
      </c>
      <c r="I8105">
        <v>3.8800000000000001E-2</v>
      </c>
      <c r="J8105">
        <v>0.14319999999999999</v>
      </c>
      <c r="K8105">
        <v>5.4100000000000002E-2</v>
      </c>
      <c r="L8105">
        <v>3.8800000000000001E-2</v>
      </c>
    </row>
    <row r="8106" spans="1:12" x14ac:dyDescent="0.45">
      <c r="A8106" t="s">
        <v>2046</v>
      </c>
      <c r="B8106">
        <v>2027</v>
      </c>
      <c r="C8106" t="s">
        <v>2006</v>
      </c>
      <c r="D8106">
        <v>0.53090000000000004</v>
      </c>
      <c r="E8106">
        <v>0.53090000000000004</v>
      </c>
      <c r="F8106">
        <v>0.37430000000000002</v>
      </c>
      <c r="G8106">
        <v>0.40479999999999999</v>
      </c>
      <c r="H8106">
        <v>0.37430000000000002</v>
      </c>
      <c r="I8106">
        <v>0.28310000000000002</v>
      </c>
      <c r="J8106">
        <v>0.53090000000000004</v>
      </c>
      <c r="K8106">
        <v>0.37430000000000002</v>
      </c>
      <c r="L8106">
        <v>0.28310000000000002</v>
      </c>
    </row>
    <row r="8107" spans="1:12" x14ac:dyDescent="0.45">
      <c r="A8107" t="s">
        <v>2046</v>
      </c>
      <c r="B8107">
        <v>2027</v>
      </c>
      <c r="C8107" t="s">
        <v>2008</v>
      </c>
      <c r="D8107">
        <v>0.95920000000000005</v>
      </c>
      <c r="E8107">
        <v>0.77370000000000005</v>
      </c>
      <c r="F8107">
        <v>0.73850000000000005</v>
      </c>
      <c r="G8107">
        <v>0.72319999999999995</v>
      </c>
      <c r="H8107">
        <v>0.63070000000000004</v>
      </c>
      <c r="I8107">
        <v>0.57720000000000005</v>
      </c>
      <c r="J8107">
        <v>0.67900000000000005</v>
      </c>
      <c r="K8107">
        <v>0.4783</v>
      </c>
      <c r="L8107">
        <v>0.37619999999999998</v>
      </c>
    </row>
    <row r="8108" spans="1:12" x14ac:dyDescent="0.45">
      <c r="A8108" t="s">
        <v>2047</v>
      </c>
      <c r="B8108">
        <v>2027</v>
      </c>
      <c r="C8108" t="s">
        <v>2011</v>
      </c>
      <c r="D8108">
        <v>3.27E-2</v>
      </c>
      <c r="E8108">
        <v>3.27E-2</v>
      </c>
      <c r="F8108">
        <v>3.27E-2</v>
      </c>
      <c r="G8108">
        <v>1.9599999999999999E-2</v>
      </c>
      <c r="H8108">
        <v>3.27E-2</v>
      </c>
      <c r="I8108">
        <v>1.9599999999999999E-2</v>
      </c>
      <c r="J8108">
        <v>3.27E-2</v>
      </c>
      <c r="K8108">
        <v>3.27E-2</v>
      </c>
      <c r="L8108">
        <v>1.9599999999999999E-2</v>
      </c>
    </row>
    <row r="8109" spans="1:12" x14ac:dyDescent="0.45">
      <c r="A8109" t="s">
        <v>2047</v>
      </c>
      <c r="B8109">
        <v>2027</v>
      </c>
      <c r="C8109" t="s">
        <v>2009</v>
      </c>
      <c r="D8109">
        <v>1.4638</v>
      </c>
      <c r="E8109">
        <v>1.4638</v>
      </c>
      <c r="F8109">
        <v>1.4557</v>
      </c>
      <c r="G8109">
        <v>1.1326000000000001</v>
      </c>
      <c r="H8109">
        <v>1.4557</v>
      </c>
      <c r="I8109">
        <v>1.1274999999999999</v>
      </c>
      <c r="J8109">
        <v>1.2462</v>
      </c>
      <c r="K8109">
        <v>1.2462</v>
      </c>
      <c r="L8109">
        <v>0.96630000000000005</v>
      </c>
    </row>
    <row r="8110" spans="1:12" x14ac:dyDescent="0.45">
      <c r="A8110" t="s">
        <v>2047</v>
      </c>
      <c r="B8110">
        <v>2027</v>
      </c>
      <c r="C8110" t="s">
        <v>2007</v>
      </c>
      <c r="D8110">
        <v>9.8199999999999996E-2</v>
      </c>
      <c r="E8110">
        <v>9.8199999999999996E-2</v>
      </c>
      <c r="F8110">
        <v>3.6200000000000003E-2</v>
      </c>
      <c r="G8110">
        <v>8.7599999999999997E-2</v>
      </c>
      <c r="H8110">
        <v>3.6200000000000003E-2</v>
      </c>
      <c r="I8110">
        <v>3.6200000000000003E-2</v>
      </c>
      <c r="J8110">
        <v>9.8199999999999996E-2</v>
      </c>
      <c r="K8110">
        <v>3.6200000000000003E-2</v>
      </c>
      <c r="L8110">
        <v>3.6200000000000003E-2</v>
      </c>
    </row>
    <row r="8111" spans="1:12" x14ac:dyDescent="0.45">
      <c r="A8111" t="s">
        <v>2047</v>
      </c>
      <c r="B8111">
        <v>2027</v>
      </c>
      <c r="C8111" t="s">
        <v>2010</v>
      </c>
      <c r="D8111">
        <v>0.17280000000000001</v>
      </c>
      <c r="E8111">
        <v>0.17280000000000001</v>
      </c>
      <c r="F8111">
        <v>6.5199999999999994E-2</v>
      </c>
      <c r="G8111">
        <v>0.1037</v>
      </c>
      <c r="H8111">
        <v>6.5199999999999994E-2</v>
      </c>
      <c r="I8111">
        <v>4.6800000000000001E-2</v>
      </c>
      <c r="J8111">
        <v>0.17280000000000001</v>
      </c>
      <c r="K8111">
        <v>6.5199999999999994E-2</v>
      </c>
      <c r="L8111">
        <v>4.6800000000000001E-2</v>
      </c>
    </row>
    <row r="8112" spans="1:12" x14ac:dyDescent="0.45">
      <c r="A8112" t="s">
        <v>2047</v>
      </c>
      <c r="B8112">
        <v>2027</v>
      </c>
      <c r="C8112" t="s">
        <v>2005</v>
      </c>
      <c r="D8112">
        <v>3.3774000000000002</v>
      </c>
      <c r="E8112">
        <v>3.1536</v>
      </c>
      <c r="F8112">
        <v>2.8252000000000002</v>
      </c>
      <c r="G8112">
        <v>2.5581999999999998</v>
      </c>
      <c r="H8112">
        <v>2.6951000000000001</v>
      </c>
      <c r="I8112">
        <v>2.1846000000000001</v>
      </c>
      <c r="J8112">
        <v>2.8216999999999999</v>
      </c>
      <c r="K8112">
        <v>2.3016999999999999</v>
      </c>
      <c r="L8112">
        <v>1.7807999999999999</v>
      </c>
    </row>
    <row r="8113" spans="1:12" x14ac:dyDescent="0.45">
      <c r="A8113" t="s">
        <v>2047</v>
      </c>
      <c r="B8113">
        <v>2027</v>
      </c>
      <c r="C8113" t="s">
        <v>2006</v>
      </c>
      <c r="D8113">
        <v>0.45269999999999999</v>
      </c>
      <c r="E8113">
        <v>0.45269999999999999</v>
      </c>
      <c r="F8113">
        <v>0.34439999999999998</v>
      </c>
      <c r="G8113">
        <v>0.34229999999999999</v>
      </c>
      <c r="H8113">
        <v>0.34439999999999998</v>
      </c>
      <c r="I8113">
        <v>0.2581</v>
      </c>
      <c r="J8113">
        <v>0.45269999999999999</v>
      </c>
      <c r="K8113">
        <v>0.34439999999999998</v>
      </c>
      <c r="L8113">
        <v>0.2581</v>
      </c>
    </row>
    <row r="8114" spans="1:12" x14ac:dyDescent="0.45">
      <c r="A8114" t="s">
        <v>2047</v>
      </c>
      <c r="B8114">
        <v>2027</v>
      </c>
      <c r="C8114" t="s">
        <v>2008</v>
      </c>
      <c r="D8114">
        <v>1.1571</v>
      </c>
      <c r="E8114">
        <v>0.93330000000000002</v>
      </c>
      <c r="F8114">
        <v>0.89090000000000003</v>
      </c>
      <c r="G8114">
        <v>0.87239999999999995</v>
      </c>
      <c r="H8114">
        <v>0.76080000000000003</v>
      </c>
      <c r="I8114">
        <v>0.69630000000000003</v>
      </c>
      <c r="J8114">
        <v>0.81910000000000005</v>
      </c>
      <c r="K8114">
        <v>0.57699999999999996</v>
      </c>
      <c r="L8114">
        <v>0.45379999999999998</v>
      </c>
    </row>
    <row r="8115" spans="1:12" x14ac:dyDescent="0.45">
      <c r="A8115" t="s">
        <v>2048</v>
      </c>
      <c r="B8115">
        <v>2027</v>
      </c>
      <c r="C8115" t="s">
        <v>2007</v>
      </c>
      <c r="D8115">
        <v>0.27010000000000001</v>
      </c>
      <c r="E8115">
        <v>0.27010000000000001</v>
      </c>
      <c r="F8115">
        <v>9.9599999999999994E-2</v>
      </c>
      <c r="G8115">
        <v>0.2409</v>
      </c>
      <c r="H8115">
        <v>9.9599999999999994E-2</v>
      </c>
      <c r="I8115">
        <v>9.9599999999999994E-2</v>
      </c>
      <c r="J8115">
        <v>0.27010000000000001</v>
      </c>
      <c r="K8115">
        <v>9.9599999999999994E-2</v>
      </c>
      <c r="L8115">
        <v>9.9599999999999994E-2</v>
      </c>
    </row>
    <row r="8116" spans="1:12" x14ac:dyDescent="0.45">
      <c r="A8116" t="s">
        <v>2048</v>
      </c>
      <c r="B8116">
        <v>2027</v>
      </c>
      <c r="C8116" t="s">
        <v>2011</v>
      </c>
      <c r="D8116">
        <v>0.09</v>
      </c>
      <c r="E8116">
        <v>0.09</v>
      </c>
      <c r="F8116">
        <v>0.09</v>
      </c>
      <c r="G8116">
        <v>5.3999999999999999E-2</v>
      </c>
      <c r="H8116">
        <v>0.09</v>
      </c>
      <c r="I8116">
        <v>5.3999999999999999E-2</v>
      </c>
      <c r="J8116">
        <v>0.09</v>
      </c>
      <c r="K8116">
        <v>0.09</v>
      </c>
      <c r="L8116">
        <v>5.3999999999999999E-2</v>
      </c>
    </row>
    <row r="8117" spans="1:12" x14ac:dyDescent="0.45">
      <c r="A8117" t="s">
        <v>2048</v>
      </c>
      <c r="B8117">
        <v>2027</v>
      </c>
      <c r="C8117" t="s">
        <v>2005</v>
      </c>
      <c r="D8117">
        <v>8.9176000000000002</v>
      </c>
      <c r="E8117">
        <v>8.3024000000000004</v>
      </c>
      <c r="F8117">
        <v>7.3662999999999998</v>
      </c>
      <c r="G8117">
        <v>6.7961</v>
      </c>
      <c r="H8117">
        <v>7.0087000000000002</v>
      </c>
      <c r="I8117">
        <v>5.7431999999999999</v>
      </c>
      <c r="J8117">
        <v>7.4736000000000002</v>
      </c>
      <c r="K8117">
        <v>6.0110999999999999</v>
      </c>
      <c r="L8117">
        <v>4.6939000000000002</v>
      </c>
    </row>
    <row r="8118" spans="1:12" x14ac:dyDescent="0.45">
      <c r="A8118" t="s">
        <v>2048</v>
      </c>
      <c r="B8118">
        <v>2027</v>
      </c>
      <c r="C8118" t="s">
        <v>2010</v>
      </c>
      <c r="D8118">
        <v>0.47499999999999998</v>
      </c>
      <c r="E8118">
        <v>0.47499999999999998</v>
      </c>
      <c r="F8118">
        <v>0.1794</v>
      </c>
      <c r="G8118">
        <v>0.28499999999999998</v>
      </c>
      <c r="H8118">
        <v>0.1794</v>
      </c>
      <c r="I8118">
        <v>0.12870000000000001</v>
      </c>
      <c r="J8118">
        <v>0.47499999999999998</v>
      </c>
      <c r="K8118">
        <v>0.1794</v>
      </c>
      <c r="L8118">
        <v>0.12870000000000001</v>
      </c>
    </row>
    <row r="8119" spans="1:12" x14ac:dyDescent="0.45">
      <c r="A8119" t="s">
        <v>2048</v>
      </c>
      <c r="B8119">
        <v>2027</v>
      </c>
      <c r="C8119" t="s">
        <v>2009</v>
      </c>
      <c r="D8119">
        <v>3.58</v>
      </c>
      <c r="E8119">
        <v>3.58</v>
      </c>
      <c r="F8119">
        <v>3.5575999999999999</v>
      </c>
      <c r="G8119">
        <v>2.8169</v>
      </c>
      <c r="H8119">
        <v>3.5575999999999999</v>
      </c>
      <c r="I8119">
        <v>2.8029000000000002</v>
      </c>
      <c r="J8119">
        <v>3.0651999999999999</v>
      </c>
      <c r="K8119">
        <v>3.0651999999999999</v>
      </c>
      <c r="L8119">
        <v>2.4203999999999999</v>
      </c>
    </row>
    <row r="8120" spans="1:12" x14ac:dyDescent="0.45">
      <c r="A8120" t="s">
        <v>2048</v>
      </c>
      <c r="B8120">
        <v>2027</v>
      </c>
      <c r="C8120" t="s">
        <v>2006</v>
      </c>
      <c r="D8120">
        <v>1.3217000000000001</v>
      </c>
      <c r="E8120">
        <v>1.3217000000000001</v>
      </c>
      <c r="F8120">
        <v>0.99080000000000001</v>
      </c>
      <c r="G8120">
        <v>1.0012000000000001</v>
      </c>
      <c r="H8120">
        <v>0.99080000000000001</v>
      </c>
      <c r="I8120">
        <v>0.74390000000000001</v>
      </c>
      <c r="J8120">
        <v>1.3217000000000001</v>
      </c>
      <c r="K8120">
        <v>0.99080000000000001</v>
      </c>
      <c r="L8120">
        <v>0.74390000000000001</v>
      </c>
    </row>
    <row r="8121" spans="1:12" x14ac:dyDescent="0.45">
      <c r="A8121" t="s">
        <v>2048</v>
      </c>
      <c r="B8121">
        <v>2027</v>
      </c>
      <c r="C8121" t="s">
        <v>2008</v>
      </c>
      <c r="D8121">
        <v>3.1808999999999998</v>
      </c>
      <c r="E8121">
        <v>2.5655999999999999</v>
      </c>
      <c r="F8121">
        <v>2.4489999999999998</v>
      </c>
      <c r="G8121">
        <v>2.3980999999999999</v>
      </c>
      <c r="H8121">
        <v>2.0914000000000001</v>
      </c>
      <c r="I8121">
        <v>1.9140999999999999</v>
      </c>
      <c r="J8121">
        <v>2.2515999999999998</v>
      </c>
      <c r="K8121">
        <v>1.5861000000000001</v>
      </c>
      <c r="L8121">
        <v>1.2474000000000001</v>
      </c>
    </row>
    <row r="8122" spans="1:12" x14ac:dyDescent="0.45">
      <c r="A8122" t="s">
        <v>2049</v>
      </c>
      <c r="B8122">
        <v>2027</v>
      </c>
      <c r="C8122" t="s">
        <v>2010</v>
      </c>
      <c r="D8122">
        <v>4.2900000000000001E-2</v>
      </c>
      <c r="E8122">
        <v>4.2900000000000001E-2</v>
      </c>
      <c r="F8122">
        <v>1.6199999999999999E-2</v>
      </c>
      <c r="G8122">
        <v>2.58E-2</v>
      </c>
      <c r="H8122">
        <v>1.6199999999999999E-2</v>
      </c>
      <c r="I8122">
        <v>1.1599999999999999E-2</v>
      </c>
      <c r="J8122">
        <v>4.2900000000000001E-2</v>
      </c>
      <c r="K8122">
        <v>1.6199999999999999E-2</v>
      </c>
      <c r="L8122">
        <v>1.1599999999999999E-2</v>
      </c>
    </row>
    <row r="8123" spans="1:12" x14ac:dyDescent="0.45">
      <c r="A8123" t="s">
        <v>2049</v>
      </c>
      <c r="B8123">
        <v>2027</v>
      </c>
      <c r="C8123" t="s">
        <v>2011</v>
      </c>
      <c r="D8123">
        <v>8.0999999999999996E-3</v>
      </c>
      <c r="E8123">
        <v>8.0999999999999996E-3</v>
      </c>
      <c r="F8123">
        <v>8.0999999999999996E-3</v>
      </c>
      <c r="G8123">
        <v>4.8999999999999998E-3</v>
      </c>
      <c r="H8123">
        <v>8.0999999999999996E-3</v>
      </c>
      <c r="I8123">
        <v>4.8999999999999998E-3</v>
      </c>
      <c r="J8123">
        <v>8.0999999999999996E-3</v>
      </c>
      <c r="K8123">
        <v>8.0999999999999996E-3</v>
      </c>
      <c r="L8123">
        <v>4.8999999999999998E-3</v>
      </c>
    </row>
    <row r="8124" spans="1:12" x14ac:dyDescent="0.45">
      <c r="A8124" t="s">
        <v>2049</v>
      </c>
      <c r="B8124">
        <v>2027</v>
      </c>
      <c r="C8124" t="s">
        <v>2005</v>
      </c>
      <c r="D8124">
        <v>0.78590000000000004</v>
      </c>
      <c r="E8124">
        <v>0.73029999999999995</v>
      </c>
      <c r="F8124">
        <v>0.64810000000000001</v>
      </c>
      <c r="G8124">
        <v>0.59830000000000005</v>
      </c>
      <c r="H8124">
        <v>0.61570000000000003</v>
      </c>
      <c r="I8124">
        <v>0.505</v>
      </c>
      <c r="J8124">
        <v>0.65720000000000001</v>
      </c>
      <c r="K8124">
        <v>0.52739999999999998</v>
      </c>
      <c r="L8124">
        <v>0.41160000000000002</v>
      </c>
    </row>
    <row r="8125" spans="1:12" x14ac:dyDescent="0.45">
      <c r="A8125" t="s">
        <v>2049</v>
      </c>
      <c r="B8125">
        <v>2027</v>
      </c>
      <c r="C8125" t="s">
        <v>2006</v>
      </c>
      <c r="D8125">
        <v>0.1139</v>
      </c>
      <c r="E8125">
        <v>0.1139</v>
      </c>
      <c r="F8125">
        <v>8.6400000000000005E-2</v>
      </c>
      <c r="G8125">
        <v>8.6199999999999999E-2</v>
      </c>
      <c r="H8125">
        <v>8.6400000000000005E-2</v>
      </c>
      <c r="I8125">
        <v>6.4799999999999996E-2</v>
      </c>
      <c r="J8125">
        <v>0.1139</v>
      </c>
      <c r="K8125">
        <v>8.6400000000000005E-2</v>
      </c>
      <c r="L8125">
        <v>6.4799999999999996E-2</v>
      </c>
    </row>
    <row r="8126" spans="1:12" x14ac:dyDescent="0.45">
      <c r="A8126" t="s">
        <v>2049</v>
      </c>
      <c r="B8126">
        <v>2027</v>
      </c>
      <c r="C8126" t="s">
        <v>2008</v>
      </c>
      <c r="D8126">
        <v>0.28760000000000002</v>
      </c>
      <c r="E8126">
        <v>0.23200000000000001</v>
      </c>
      <c r="F8126">
        <v>0.22140000000000001</v>
      </c>
      <c r="G8126">
        <v>0.21679999999999999</v>
      </c>
      <c r="H8126">
        <v>0.18909999999999999</v>
      </c>
      <c r="I8126">
        <v>0.1731</v>
      </c>
      <c r="J8126">
        <v>0.2036</v>
      </c>
      <c r="K8126">
        <v>0.1434</v>
      </c>
      <c r="L8126">
        <v>0.1128</v>
      </c>
    </row>
    <row r="8127" spans="1:12" x14ac:dyDescent="0.45">
      <c r="A8127" t="s">
        <v>2049</v>
      </c>
      <c r="B8127">
        <v>2027</v>
      </c>
      <c r="C8127" t="s">
        <v>2007</v>
      </c>
      <c r="D8127">
        <v>2.4400000000000002E-2</v>
      </c>
      <c r="E8127">
        <v>2.4400000000000002E-2</v>
      </c>
      <c r="F8127">
        <v>8.9999999999999993E-3</v>
      </c>
      <c r="G8127">
        <v>2.18E-2</v>
      </c>
      <c r="H8127">
        <v>8.9999999999999993E-3</v>
      </c>
      <c r="I8127">
        <v>8.9999999999999993E-3</v>
      </c>
      <c r="J8127">
        <v>2.4400000000000002E-2</v>
      </c>
      <c r="K8127">
        <v>8.9999999999999993E-3</v>
      </c>
      <c r="L8127">
        <v>8.9999999999999993E-3</v>
      </c>
    </row>
    <row r="8128" spans="1:12" x14ac:dyDescent="0.45">
      <c r="A8128" t="s">
        <v>2049</v>
      </c>
      <c r="B8128">
        <v>2027</v>
      </c>
      <c r="C8128" t="s">
        <v>2009</v>
      </c>
      <c r="D8128">
        <v>0.309</v>
      </c>
      <c r="E8128">
        <v>0.309</v>
      </c>
      <c r="F8128">
        <v>0.30690000000000001</v>
      </c>
      <c r="G8128">
        <v>0.2429</v>
      </c>
      <c r="H8128">
        <v>0.30690000000000001</v>
      </c>
      <c r="I8128">
        <v>0.2417</v>
      </c>
      <c r="J8128">
        <v>0.26419999999999999</v>
      </c>
      <c r="K8128">
        <v>0.26419999999999999</v>
      </c>
      <c r="L8128">
        <v>0.20849999999999999</v>
      </c>
    </row>
    <row r="8129" spans="1:12" x14ac:dyDescent="0.45">
      <c r="A8129" t="s">
        <v>2050</v>
      </c>
      <c r="B8129">
        <v>2027</v>
      </c>
      <c r="C8129" t="s">
        <v>2008</v>
      </c>
      <c r="D8129">
        <v>1.2565999999999999</v>
      </c>
      <c r="E8129">
        <v>1.0135000000000001</v>
      </c>
      <c r="F8129">
        <v>0.96740000000000004</v>
      </c>
      <c r="G8129">
        <v>0.94730000000000003</v>
      </c>
      <c r="H8129">
        <v>0.82620000000000005</v>
      </c>
      <c r="I8129">
        <v>0.75609999999999999</v>
      </c>
      <c r="J8129">
        <v>0.88949999999999996</v>
      </c>
      <c r="K8129">
        <v>0.62660000000000005</v>
      </c>
      <c r="L8129">
        <v>0.49280000000000002</v>
      </c>
    </row>
    <row r="8130" spans="1:12" x14ac:dyDescent="0.45">
      <c r="A8130" t="s">
        <v>2050</v>
      </c>
      <c r="B8130">
        <v>2027</v>
      </c>
      <c r="C8130" t="s">
        <v>2009</v>
      </c>
      <c r="D8130">
        <v>1.8444</v>
      </c>
      <c r="E8130">
        <v>1.8444</v>
      </c>
      <c r="F8130">
        <v>1.8354999999999999</v>
      </c>
      <c r="G8130">
        <v>1.4241999999999999</v>
      </c>
      <c r="H8130">
        <v>1.8354999999999999</v>
      </c>
      <c r="I8130">
        <v>1.4187000000000001</v>
      </c>
      <c r="J8130">
        <v>1.5725</v>
      </c>
      <c r="K8130">
        <v>1.5725</v>
      </c>
      <c r="L8130">
        <v>1.2164999999999999</v>
      </c>
    </row>
    <row r="8131" spans="1:12" x14ac:dyDescent="0.45">
      <c r="A8131" t="s">
        <v>2050</v>
      </c>
      <c r="B8131">
        <v>2027</v>
      </c>
      <c r="C8131" t="s">
        <v>2011</v>
      </c>
      <c r="D8131">
        <v>3.56E-2</v>
      </c>
      <c r="E8131">
        <v>3.56E-2</v>
      </c>
      <c r="F8131">
        <v>3.56E-2</v>
      </c>
      <c r="G8131">
        <v>2.1299999999999999E-2</v>
      </c>
      <c r="H8131">
        <v>3.56E-2</v>
      </c>
      <c r="I8131">
        <v>2.1299999999999999E-2</v>
      </c>
      <c r="J8131">
        <v>3.56E-2</v>
      </c>
      <c r="K8131">
        <v>3.56E-2</v>
      </c>
      <c r="L8131">
        <v>2.1299999999999999E-2</v>
      </c>
    </row>
    <row r="8132" spans="1:12" x14ac:dyDescent="0.45">
      <c r="A8132" t="s">
        <v>2050</v>
      </c>
      <c r="B8132">
        <v>2027</v>
      </c>
      <c r="C8132" t="s">
        <v>2006</v>
      </c>
      <c r="D8132">
        <v>0.59060000000000001</v>
      </c>
      <c r="E8132">
        <v>0.59060000000000001</v>
      </c>
      <c r="F8132">
        <v>0.43049999999999999</v>
      </c>
      <c r="G8132">
        <v>0.44879999999999998</v>
      </c>
      <c r="H8132">
        <v>0.43049999999999999</v>
      </c>
      <c r="I8132">
        <v>0.32419999999999999</v>
      </c>
      <c r="J8132">
        <v>0.59060000000000001</v>
      </c>
      <c r="K8132">
        <v>0.43049999999999999</v>
      </c>
      <c r="L8132">
        <v>0.32419999999999999</v>
      </c>
    </row>
    <row r="8133" spans="1:12" x14ac:dyDescent="0.45">
      <c r="A8133" t="s">
        <v>2050</v>
      </c>
      <c r="B8133">
        <v>2027</v>
      </c>
      <c r="C8133" t="s">
        <v>2005</v>
      </c>
      <c r="D8133">
        <v>4.0213999999999999</v>
      </c>
      <c r="E8133">
        <v>3.7784</v>
      </c>
      <c r="F8133">
        <v>3.3792</v>
      </c>
      <c r="G8133">
        <v>3.0493999999999999</v>
      </c>
      <c r="H8133">
        <v>3.238</v>
      </c>
      <c r="I8133">
        <v>2.6105999999999998</v>
      </c>
      <c r="J8133">
        <v>3.3824000000000001</v>
      </c>
      <c r="K8133">
        <v>2.7753000000000001</v>
      </c>
      <c r="L8133">
        <v>2.1450999999999998</v>
      </c>
    </row>
    <row r="8134" spans="1:12" x14ac:dyDescent="0.45">
      <c r="A8134" t="s">
        <v>2050</v>
      </c>
      <c r="B8134">
        <v>2027</v>
      </c>
      <c r="C8134" t="s">
        <v>2007</v>
      </c>
      <c r="D8134">
        <v>0.1067</v>
      </c>
      <c r="E8134">
        <v>0.1067</v>
      </c>
      <c r="F8134">
        <v>3.9399999999999998E-2</v>
      </c>
      <c r="G8134">
        <v>9.5200000000000007E-2</v>
      </c>
      <c r="H8134">
        <v>3.9399999999999998E-2</v>
      </c>
      <c r="I8134">
        <v>3.9399999999999998E-2</v>
      </c>
      <c r="J8134">
        <v>0.1067</v>
      </c>
      <c r="K8134">
        <v>3.9399999999999998E-2</v>
      </c>
      <c r="L8134">
        <v>3.9399999999999998E-2</v>
      </c>
    </row>
    <row r="8135" spans="1:12" x14ac:dyDescent="0.45">
      <c r="A8135" t="s">
        <v>2050</v>
      </c>
      <c r="B8135">
        <v>2027</v>
      </c>
      <c r="C8135" t="s">
        <v>2010</v>
      </c>
      <c r="D8135">
        <v>0.18759999999999999</v>
      </c>
      <c r="E8135">
        <v>0.18759999999999999</v>
      </c>
      <c r="F8135">
        <v>7.0900000000000005E-2</v>
      </c>
      <c r="G8135">
        <v>0.11260000000000001</v>
      </c>
      <c r="H8135">
        <v>7.0900000000000005E-2</v>
      </c>
      <c r="I8135">
        <v>5.0799999999999998E-2</v>
      </c>
      <c r="J8135">
        <v>0.18759999999999999</v>
      </c>
      <c r="K8135">
        <v>7.0900000000000005E-2</v>
      </c>
      <c r="L8135">
        <v>5.0799999999999998E-2</v>
      </c>
    </row>
    <row r="8136" spans="1:12" x14ac:dyDescent="0.45">
      <c r="A8136" t="s">
        <v>2051</v>
      </c>
      <c r="B8136">
        <v>2027</v>
      </c>
      <c r="C8136" t="s">
        <v>2007</v>
      </c>
      <c r="D8136">
        <v>1.6899999999999998E-2</v>
      </c>
      <c r="E8136">
        <v>1.6899999999999998E-2</v>
      </c>
      <c r="F8136">
        <v>6.1999999999999998E-3</v>
      </c>
      <c r="G8136">
        <v>1.5100000000000001E-2</v>
      </c>
      <c r="H8136">
        <v>6.1999999999999998E-3</v>
      </c>
      <c r="I8136">
        <v>6.1999999999999998E-3</v>
      </c>
      <c r="J8136">
        <v>1.6899999999999998E-2</v>
      </c>
      <c r="K8136">
        <v>6.1999999999999998E-3</v>
      </c>
      <c r="L8136">
        <v>6.1999999999999998E-3</v>
      </c>
    </row>
    <row r="8137" spans="1:12" x14ac:dyDescent="0.45">
      <c r="A8137" t="s">
        <v>2051</v>
      </c>
      <c r="B8137">
        <v>2027</v>
      </c>
      <c r="C8137" t="s">
        <v>2005</v>
      </c>
      <c r="D8137">
        <v>0.64570000000000005</v>
      </c>
      <c r="E8137">
        <v>0.60709999999999997</v>
      </c>
      <c r="F8137">
        <v>0.54</v>
      </c>
      <c r="G8137">
        <v>0.48899999999999999</v>
      </c>
      <c r="H8137">
        <v>0.51759999999999995</v>
      </c>
      <c r="I8137">
        <v>0.41649999999999998</v>
      </c>
      <c r="J8137">
        <v>0.54400000000000004</v>
      </c>
      <c r="K8137">
        <v>0.44390000000000002</v>
      </c>
      <c r="L8137">
        <v>0.34239999999999998</v>
      </c>
    </row>
    <row r="8138" spans="1:12" x14ac:dyDescent="0.45">
      <c r="A8138" t="s">
        <v>2051</v>
      </c>
      <c r="B8138">
        <v>2027</v>
      </c>
      <c r="C8138" t="s">
        <v>2010</v>
      </c>
      <c r="D8138">
        <v>2.98E-2</v>
      </c>
      <c r="E8138">
        <v>2.98E-2</v>
      </c>
      <c r="F8138">
        <v>1.12E-2</v>
      </c>
      <c r="G8138">
        <v>1.7899999999999999E-2</v>
      </c>
      <c r="H8138">
        <v>1.12E-2</v>
      </c>
      <c r="I8138">
        <v>8.0999999999999996E-3</v>
      </c>
      <c r="J8138">
        <v>2.98E-2</v>
      </c>
      <c r="K8138">
        <v>1.12E-2</v>
      </c>
      <c r="L8138">
        <v>8.0999999999999996E-3</v>
      </c>
    </row>
    <row r="8139" spans="1:12" x14ac:dyDescent="0.45">
      <c r="A8139" t="s">
        <v>2051</v>
      </c>
      <c r="B8139">
        <v>2027</v>
      </c>
      <c r="C8139" t="s">
        <v>2011</v>
      </c>
      <c r="D8139">
        <v>5.5999999999999999E-3</v>
      </c>
      <c r="E8139">
        <v>5.5999999999999999E-3</v>
      </c>
      <c r="F8139">
        <v>5.5999999999999999E-3</v>
      </c>
      <c r="G8139">
        <v>3.3999999999999998E-3</v>
      </c>
      <c r="H8139">
        <v>5.5999999999999999E-3</v>
      </c>
      <c r="I8139">
        <v>3.3999999999999998E-3</v>
      </c>
      <c r="J8139">
        <v>5.5999999999999999E-3</v>
      </c>
      <c r="K8139">
        <v>5.5999999999999999E-3</v>
      </c>
      <c r="L8139">
        <v>3.3999999999999998E-3</v>
      </c>
    </row>
    <row r="8140" spans="1:12" x14ac:dyDescent="0.45">
      <c r="A8140" t="s">
        <v>2051</v>
      </c>
      <c r="B8140">
        <v>2027</v>
      </c>
      <c r="C8140" t="s">
        <v>2006</v>
      </c>
      <c r="D8140">
        <v>0.1026</v>
      </c>
      <c r="E8140">
        <v>0.1026</v>
      </c>
      <c r="F8140">
        <v>7.3400000000000007E-2</v>
      </c>
      <c r="G8140">
        <v>7.8100000000000003E-2</v>
      </c>
      <c r="H8140">
        <v>7.3400000000000007E-2</v>
      </c>
      <c r="I8140">
        <v>5.5399999999999998E-2</v>
      </c>
      <c r="J8140">
        <v>0.1026</v>
      </c>
      <c r="K8140">
        <v>7.3400000000000007E-2</v>
      </c>
      <c r="L8140">
        <v>5.5399999999999998E-2</v>
      </c>
    </row>
    <row r="8141" spans="1:12" x14ac:dyDescent="0.45">
      <c r="A8141" t="s">
        <v>2051</v>
      </c>
      <c r="B8141">
        <v>2027</v>
      </c>
      <c r="C8141" t="s">
        <v>2009</v>
      </c>
      <c r="D8141">
        <v>0.29149999999999998</v>
      </c>
      <c r="E8141">
        <v>0.29149999999999998</v>
      </c>
      <c r="F8141">
        <v>0.29010000000000002</v>
      </c>
      <c r="G8141">
        <v>0.22439999999999999</v>
      </c>
      <c r="H8141">
        <v>0.29010000000000002</v>
      </c>
      <c r="I8141">
        <v>0.2235</v>
      </c>
      <c r="J8141">
        <v>0.24809999999999999</v>
      </c>
      <c r="K8141">
        <v>0.24809999999999999</v>
      </c>
      <c r="L8141">
        <v>0.19120000000000001</v>
      </c>
    </row>
    <row r="8142" spans="1:12" x14ac:dyDescent="0.45">
      <c r="A8142" t="s">
        <v>2051</v>
      </c>
      <c r="B8142">
        <v>2027</v>
      </c>
      <c r="C8142" t="s">
        <v>2008</v>
      </c>
      <c r="D8142">
        <v>0.19919999999999999</v>
      </c>
      <c r="E8142">
        <v>0.16070000000000001</v>
      </c>
      <c r="F8142">
        <v>0.15340000000000001</v>
      </c>
      <c r="G8142">
        <v>0.1502</v>
      </c>
      <c r="H8142">
        <v>0.13100000000000001</v>
      </c>
      <c r="I8142">
        <v>0.11990000000000001</v>
      </c>
      <c r="J8142">
        <v>0.14099999999999999</v>
      </c>
      <c r="K8142">
        <v>9.9299999999999999E-2</v>
      </c>
      <c r="L8142">
        <v>7.8100000000000003E-2</v>
      </c>
    </row>
    <row r="8143" spans="1:12" x14ac:dyDescent="0.45">
      <c r="A8143" t="s">
        <v>2052</v>
      </c>
      <c r="B8143">
        <v>2027</v>
      </c>
      <c r="C8143" t="s">
        <v>2010</v>
      </c>
      <c r="D8143">
        <v>0.2671</v>
      </c>
      <c r="E8143">
        <v>0.2671</v>
      </c>
      <c r="F8143">
        <v>0.1009</v>
      </c>
      <c r="G8143">
        <v>0.1603</v>
      </c>
      <c r="H8143">
        <v>0.1009</v>
      </c>
      <c r="I8143">
        <v>7.2400000000000006E-2</v>
      </c>
      <c r="J8143">
        <v>0.2671</v>
      </c>
      <c r="K8143">
        <v>0.1009</v>
      </c>
      <c r="L8143">
        <v>7.2400000000000006E-2</v>
      </c>
    </row>
    <row r="8144" spans="1:12" x14ac:dyDescent="0.45">
      <c r="A8144" t="s">
        <v>2052</v>
      </c>
      <c r="B8144">
        <v>2027</v>
      </c>
      <c r="C8144" t="s">
        <v>2008</v>
      </c>
      <c r="D8144">
        <v>1.7887999999999999</v>
      </c>
      <c r="E8144">
        <v>1.4428000000000001</v>
      </c>
      <c r="F8144">
        <v>1.3773</v>
      </c>
      <c r="G8144">
        <v>1.3486</v>
      </c>
      <c r="H8144">
        <v>1.1761999999999999</v>
      </c>
      <c r="I8144">
        <v>1.0764</v>
      </c>
      <c r="J8144">
        <v>1.2662</v>
      </c>
      <c r="K8144">
        <v>0.89200000000000002</v>
      </c>
      <c r="L8144">
        <v>0.70150000000000001</v>
      </c>
    </row>
    <row r="8145" spans="1:12" x14ac:dyDescent="0.45">
      <c r="A8145" t="s">
        <v>2052</v>
      </c>
      <c r="B8145">
        <v>2027</v>
      </c>
      <c r="C8145" t="s">
        <v>2005</v>
      </c>
      <c r="D8145">
        <v>5.6066000000000003</v>
      </c>
      <c r="E8145">
        <v>5.2606000000000002</v>
      </c>
      <c r="F8145">
        <v>4.6863999999999999</v>
      </c>
      <c r="G8145">
        <v>4.2499000000000002</v>
      </c>
      <c r="H8145">
        <v>4.4851999999999999</v>
      </c>
      <c r="I8145">
        <v>3.6206</v>
      </c>
      <c r="J8145">
        <v>4.7149000000000001</v>
      </c>
      <c r="K8145">
        <v>3.8445999999999998</v>
      </c>
      <c r="L8145">
        <v>2.9716999999999998</v>
      </c>
    </row>
    <row r="8146" spans="1:12" x14ac:dyDescent="0.45">
      <c r="A8146" t="s">
        <v>2052</v>
      </c>
      <c r="B8146">
        <v>2027</v>
      </c>
      <c r="C8146" t="s">
        <v>2006</v>
      </c>
      <c r="D8146">
        <v>0.85489999999999999</v>
      </c>
      <c r="E8146">
        <v>0.85489999999999999</v>
      </c>
      <c r="F8146">
        <v>0.62090000000000001</v>
      </c>
      <c r="G8146">
        <v>0.64980000000000004</v>
      </c>
      <c r="H8146">
        <v>0.62090000000000001</v>
      </c>
      <c r="I8146">
        <v>0.46789999999999998</v>
      </c>
      <c r="J8146">
        <v>0.85489999999999999</v>
      </c>
      <c r="K8146">
        <v>0.62090000000000001</v>
      </c>
      <c r="L8146">
        <v>0.46789999999999998</v>
      </c>
    </row>
    <row r="8147" spans="1:12" x14ac:dyDescent="0.45">
      <c r="A8147" t="s">
        <v>2052</v>
      </c>
      <c r="B8147">
        <v>2027</v>
      </c>
      <c r="C8147" t="s">
        <v>2007</v>
      </c>
      <c r="D8147">
        <v>0.15190000000000001</v>
      </c>
      <c r="E8147">
        <v>0.15190000000000001</v>
      </c>
      <c r="F8147">
        <v>5.6000000000000001E-2</v>
      </c>
      <c r="G8147">
        <v>0.13550000000000001</v>
      </c>
      <c r="H8147">
        <v>5.6000000000000001E-2</v>
      </c>
      <c r="I8147">
        <v>5.6000000000000001E-2</v>
      </c>
      <c r="J8147">
        <v>0.15190000000000001</v>
      </c>
      <c r="K8147">
        <v>5.6000000000000001E-2</v>
      </c>
      <c r="L8147">
        <v>5.6000000000000001E-2</v>
      </c>
    </row>
    <row r="8148" spans="1:12" x14ac:dyDescent="0.45">
      <c r="A8148" t="s">
        <v>2052</v>
      </c>
      <c r="B8148">
        <v>2027</v>
      </c>
      <c r="C8148" t="s">
        <v>2009</v>
      </c>
      <c r="D8148">
        <v>2.4933000000000001</v>
      </c>
      <c r="E8148">
        <v>2.4933000000000001</v>
      </c>
      <c r="F8148">
        <v>2.4807000000000001</v>
      </c>
      <c r="G8148">
        <v>1.9254</v>
      </c>
      <c r="H8148">
        <v>2.4807000000000001</v>
      </c>
      <c r="I8148">
        <v>1.9175</v>
      </c>
      <c r="J8148">
        <v>2.1242000000000001</v>
      </c>
      <c r="K8148">
        <v>2.1242000000000001</v>
      </c>
      <c r="L8148">
        <v>1.6435999999999999</v>
      </c>
    </row>
    <row r="8149" spans="1:12" x14ac:dyDescent="0.45">
      <c r="A8149" t="s">
        <v>2052</v>
      </c>
      <c r="B8149">
        <v>2027</v>
      </c>
      <c r="C8149" t="s">
        <v>2011</v>
      </c>
      <c r="D8149">
        <v>5.0599999999999999E-2</v>
      </c>
      <c r="E8149">
        <v>5.0599999999999999E-2</v>
      </c>
      <c r="F8149">
        <v>5.0599999999999999E-2</v>
      </c>
      <c r="G8149">
        <v>3.04E-2</v>
      </c>
      <c r="H8149">
        <v>5.0599999999999999E-2</v>
      </c>
      <c r="I8149">
        <v>3.04E-2</v>
      </c>
      <c r="J8149">
        <v>5.0599999999999999E-2</v>
      </c>
      <c r="K8149">
        <v>5.0599999999999999E-2</v>
      </c>
      <c r="L8149">
        <v>3.04E-2</v>
      </c>
    </row>
    <row r="8150" spans="1:12" x14ac:dyDescent="0.45">
      <c r="A8150" t="s">
        <v>2053</v>
      </c>
      <c r="B8150">
        <v>2027</v>
      </c>
      <c r="C8150" t="s">
        <v>2011</v>
      </c>
      <c r="D8150">
        <v>0.22389999999999999</v>
      </c>
      <c r="E8150">
        <v>0.22389999999999999</v>
      </c>
      <c r="F8150">
        <v>0.22389999999999999</v>
      </c>
      <c r="G8150">
        <v>0.1343</v>
      </c>
      <c r="H8150">
        <v>0.22389999999999999</v>
      </c>
      <c r="I8150">
        <v>0.1343</v>
      </c>
      <c r="J8150">
        <v>0.22389999999999999</v>
      </c>
      <c r="K8150">
        <v>0.22389999999999999</v>
      </c>
      <c r="L8150">
        <v>0.1343</v>
      </c>
    </row>
    <row r="8151" spans="1:12" x14ac:dyDescent="0.45">
      <c r="A8151" t="s">
        <v>2053</v>
      </c>
      <c r="B8151">
        <v>2027</v>
      </c>
      <c r="C8151" t="s">
        <v>2005</v>
      </c>
      <c r="D8151">
        <v>23.502700000000001</v>
      </c>
      <c r="E8151">
        <v>21.9724</v>
      </c>
      <c r="F8151">
        <v>19.665800000000001</v>
      </c>
      <c r="G8151">
        <v>17.794599999999999</v>
      </c>
      <c r="H8151">
        <v>18.776299999999999</v>
      </c>
      <c r="I8151">
        <v>15.192399999999999</v>
      </c>
      <c r="J8151">
        <v>19.6614</v>
      </c>
      <c r="K8151">
        <v>16.045400000000001</v>
      </c>
      <c r="L8151">
        <v>12.4011</v>
      </c>
    </row>
    <row r="8152" spans="1:12" x14ac:dyDescent="0.45">
      <c r="A8152" t="s">
        <v>2053</v>
      </c>
      <c r="B8152">
        <v>2027</v>
      </c>
      <c r="C8152" t="s">
        <v>2007</v>
      </c>
      <c r="D8152">
        <v>0.67169999999999996</v>
      </c>
      <c r="E8152">
        <v>0.67169999999999996</v>
      </c>
      <c r="F8152">
        <v>0.24779999999999999</v>
      </c>
      <c r="G8152">
        <v>0.59919999999999995</v>
      </c>
      <c r="H8152">
        <v>0.24779999999999999</v>
      </c>
      <c r="I8152">
        <v>0.24779999999999999</v>
      </c>
      <c r="J8152">
        <v>0.67169999999999996</v>
      </c>
      <c r="K8152">
        <v>0.24779999999999999</v>
      </c>
      <c r="L8152">
        <v>0.24779999999999999</v>
      </c>
    </row>
    <row r="8153" spans="1:12" x14ac:dyDescent="0.45">
      <c r="A8153" t="s">
        <v>2053</v>
      </c>
      <c r="B8153">
        <v>2027</v>
      </c>
      <c r="C8153" t="s">
        <v>2009</v>
      </c>
      <c r="D8153">
        <v>10.2767</v>
      </c>
      <c r="E8153">
        <v>10.2767</v>
      </c>
      <c r="F8153">
        <v>10.221</v>
      </c>
      <c r="G8153">
        <v>7.9363000000000001</v>
      </c>
      <c r="H8153">
        <v>10.221</v>
      </c>
      <c r="I8153">
        <v>7.9015000000000004</v>
      </c>
      <c r="J8153">
        <v>8.7468000000000004</v>
      </c>
      <c r="K8153">
        <v>8.7468000000000004</v>
      </c>
      <c r="L8153">
        <v>6.7685000000000004</v>
      </c>
    </row>
    <row r="8154" spans="1:12" x14ac:dyDescent="0.45">
      <c r="A8154" t="s">
        <v>2053</v>
      </c>
      <c r="B8154">
        <v>2027</v>
      </c>
      <c r="C8154" t="s">
        <v>2008</v>
      </c>
      <c r="D8154">
        <v>7.9116</v>
      </c>
      <c r="E8154">
        <v>6.3813000000000004</v>
      </c>
      <c r="F8154">
        <v>6.0913000000000004</v>
      </c>
      <c r="G8154">
        <v>5.9645999999999999</v>
      </c>
      <c r="H8154">
        <v>5.2019000000000002</v>
      </c>
      <c r="I8154">
        <v>4.7609000000000004</v>
      </c>
      <c r="J8154">
        <v>5.6002999999999998</v>
      </c>
      <c r="K8154">
        <v>3.9451000000000001</v>
      </c>
      <c r="L8154">
        <v>3.1025999999999998</v>
      </c>
    </row>
    <row r="8155" spans="1:12" x14ac:dyDescent="0.45">
      <c r="A8155" t="s">
        <v>2053</v>
      </c>
      <c r="B8155">
        <v>2027</v>
      </c>
      <c r="C8155" t="s">
        <v>2006</v>
      </c>
      <c r="D8155">
        <v>3.2372999999999998</v>
      </c>
      <c r="E8155">
        <v>3.2372999999999998</v>
      </c>
      <c r="F8155">
        <v>2.4357000000000002</v>
      </c>
      <c r="G8155">
        <v>2.4512999999999998</v>
      </c>
      <c r="H8155">
        <v>2.4357000000000002</v>
      </c>
      <c r="I8155">
        <v>1.8279000000000001</v>
      </c>
      <c r="J8155">
        <v>3.2372999999999998</v>
      </c>
      <c r="K8155">
        <v>2.4357000000000002</v>
      </c>
      <c r="L8155">
        <v>1.8279000000000001</v>
      </c>
    </row>
    <row r="8156" spans="1:12" x14ac:dyDescent="0.45">
      <c r="A8156" t="s">
        <v>2053</v>
      </c>
      <c r="B8156">
        <v>2027</v>
      </c>
      <c r="C8156" t="s">
        <v>2010</v>
      </c>
      <c r="D8156">
        <v>1.1815</v>
      </c>
      <c r="E8156">
        <v>1.1815</v>
      </c>
      <c r="F8156">
        <v>0.4461</v>
      </c>
      <c r="G8156">
        <v>0.70889999999999997</v>
      </c>
      <c r="H8156">
        <v>0.4461</v>
      </c>
      <c r="I8156">
        <v>0.32</v>
      </c>
      <c r="J8156">
        <v>1.1815</v>
      </c>
      <c r="K8156">
        <v>0.4461</v>
      </c>
      <c r="L8156">
        <v>0.32</v>
      </c>
    </row>
    <row r="8157" spans="1:12" x14ac:dyDescent="0.45">
      <c r="A8157" t="s">
        <v>2054</v>
      </c>
      <c r="B8157">
        <v>2027</v>
      </c>
      <c r="C8157" t="s">
        <v>2010</v>
      </c>
      <c r="D8157">
        <v>0.1236</v>
      </c>
      <c r="E8157">
        <v>0.1236</v>
      </c>
      <c r="F8157">
        <v>4.6699999999999998E-2</v>
      </c>
      <c r="G8157">
        <v>7.4099999999999999E-2</v>
      </c>
      <c r="H8157">
        <v>4.6699999999999998E-2</v>
      </c>
      <c r="I8157">
        <v>3.3500000000000002E-2</v>
      </c>
      <c r="J8157">
        <v>0.1236</v>
      </c>
      <c r="K8157">
        <v>4.6699999999999998E-2</v>
      </c>
      <c r="L8157">
        <v>3.3500000000000002E-2</v>
      </c>
    </row>
    <row r="8158" spans="1:12" x14ac:dyDescent="0.45">
      <c r="A8158" t="s">
        <v>2054</v>
      </c>
      <c r="B8158">
        <v>2027</v>
      </c>
      <c r="C8158" t="s">
        <v>2008</v>
      </c>
      <c r="D8158">
        <v>0.82740000000000002</v>
      </c>
      <c r="E8158">
        <v>0.6673</v>
      </c>
      <c r="F8158">
        <v>0.63700000000000001</v>
      </c>
      <c r="G8158">
        <v>0.62370000000000003</v>
      </c>
      <c r="H8158">
        <v>0.54400000000000004</v>
      </c>
      <c r="I8158">
        <v>0.49790000000000001</v>
      </c>
      <c r="J8158">
        <v>0.58560000000000001</v>
      </c>
      <c r="K8158">
        <v>0.41260000000000002</v>
      </c>
      <c r="L8158">
        <v>0.32450000000000001</v>
      </c>
    </row>
    <row r="8159" spans="1:12" x14ac:dyDescent="0.45">
      <c r="A8159" t="s">
        <v>2054</v>
      </c>
      <c r="B8159">
        <v>2027</v>
      </c>
      <c r="C8159" t="s">
        <v>2007</v>
      </c>
      <c r="D8159">
        <v>7.0199999999999999E-2</v>
      </c>
      <c r="E8159">
        <v>7.0199999999999999E-2</v>
      </c>
      <c r="F8159">
        <v>2.5899999999999999E-2</v>
      </c>
      <c r="G8159">
        <v>6.2700000000000006E-2</v>
      </c>
      <c r="H8159">
        <v>2.5899999999999999E-2</v>
      </c>
      <c r="I8159">
        <v>2.5899999999999999E-2</v>
      </c>
      <c r="J8159">
        <v>7.0199999999999999E-2</v>
      </c>
      <c r="K8159">
        <v>2.5899999999999999E-2</v>
      </c>
      <c r="L8159">
        <v>2.5899999999999999E-2</v>
      </c>
    </row>
    <row r="8160" spans="1:12" x14ac:dyDescent="0.45">
      <c r="A8160" t="s">
        <v>2054</v>
      </c>
      <c r="B8160">
        <v>2027</v>
      </c>
      <c r="C8160" t="s">
        <v>2009</v>
      </c>
      <c r="D8160">
        <v>0.97219999999999995</v>
      </c>
      <c r="E8160">
        <v>0.97219999999999995</v>
      </c>
      <c r="F8160">
        <v>0.96640000000000004</v>
      </c>
      <c r="G8160">
        <v>0.75219999999999998</v>
      </c>
      <c r="H8160">
        <v>0.96640000000000004</v>
      </c>
      <c r="I8160">
        <v>0.74850000000000005</v>
      </c>
      <c r="J8160">
        <v>0.82669999999999999</v>
      </c>
      <c r="K8160">
        <v>0.82669999999999999</v>
      </c>
      <c r="L8160">
        <v>0.64100000000000001</v>
      </c>
    </row>
    <row r="8161" spans="1:12" x14ac:dyDescent="0.45">
      <c r="A8161" t="s">
        <v>2054</v>
      </c>
      <c r="B8161">
        <v>2027</v>
      </c>
      <c r="C8161" t="s">
        <v>2006</v>
      </c>
      <c r="D8161">
        <v>0.3498</v>
      </c>
      <c r="E8161">
        <v>0.3498</v>
      </c>
      <c r="F8161">
        <v>0.2611</v>
      </c>
      <c r="G8161">
        <v>0.2651</v>
      </c>
      <c r="H8161">
        <v>0.2611</v>
      </c>
      <c r="I8161">
        <v>0.19620000000000001</v>
      </c>
      <c r="J8161">
        <v>0.3498</v>
      </c>
      <c r="K8161">
        <v>0.2611</v>
      </c>
      <c r="L8161">
        <v>0.19620000000000001</v>
      </c>
    </row>
    <row r="8162" spans="1:12" x14ac:dyDescent="0.45">
      <c r="A8162" t="s">
        <v>2054</v>
      </c>
      <c r="B8162">
        <v>2027</v>
      </c>
      <c r="C8162" t="s">
        <v>2011</v>
      </c>
      <c r="D8162">
        <v>2.3400000000000001E-2</v>
      </c>
      <c r="E8162">
        <v>2.3400000000000001E-2</v>
      </c>
      <c r="F8162">
        <v>2.3400000000000001E-2</v>
      </c>
      <c r="G8162">
        <v>1.4E-2</v>
      </c>
      <c r="H8162">
        <v>2.3400000000000001E-2</v>
      </c>
      <c r="I8162">
        <v>1.4E-2</v>
      </c>
      <c r="J8162">
        <v>2.3400000000000001E-2</v>
      </c>
      <c r="K8162">
        <v>2.3400000000000001E-2</v>
      </c>
      <c r="L8162">
        <v>1.4E-2</v>
      </c>
    </row>
    <row r="8163" spans="1:12" x14ac:dyDescent="0.45">
      <c r="A8163" t="s">
        <v>2054</v>
      </c>
      <c r="B8163">
        <v>2027</v>
      </c>
      <c r="C8163" t="s">
        <v>2005</v>
      </c>
      <c r="D8163">
        <v>2.3666</v>
      </c>
      <c r="E8163">
        <v>2.2065999999999999</v>
      </c>
      <c r="F8163">
        <v>1.9604999999999999</v>
      </c>
      <c r="G8163">
        <v>1.7919</v>
      </c>
      <c r="H8163">
        <v>1.8674999999999999</v>
      </c>
      <c r="I8163">
        <v>1.516</v>
      </c>
      <c r="J8163">
        <v>1.9793000000000001</v>
      </c>
      <c r="K8163">
        <v>1.5964</v>
      </c>
      <c r="L8163">
        <v>1.2351000000000001</v>
      </c>
    </row>
    <row r="8164" spans="1:12" x14ac:dyDescent="0.45">
      <c r="A8164" t="s">
        <v>2055</v>
      </c>
      <c r="B8164">
        <v>2027</v>
      </c>
      <c r="C8164" t="s">
        <v>2009</v>
      </c>
      <c r="D8164">
        <v>0.20899999999999999</v>
      </c>
      <c r="E8164">
        <v>0.20899999999999999</v>
      </c>
      <c r="F8164">
        <v>0.2077</v>
      </c>
      <c r="G8164">
        <v>0.1646</v>
      </c>
      <c r="H8164">
        <v>0.2077</v>
      </c>
      <c r="I8164">
        <v>0.1638</v>
      </c>
      <c r="J8164">
        <v>0.17910000000000001</v>
      </c>
      <c r="K8164">
        <v>0.17910000000000001</v>
      </c>
      <c r="L8164">
        <v>0.1416</v>
      </c>
    </row>
    <row r="8165" spans="1:12" x14ac:dyDescent="0.45">
      <c r="A8165" t="s">
        <v>2055</v>
      </c>
      <c r="B8165">
        <v>2027</v>
      </c>
      <c r="C8165" t="s">
        <v>2006</v>
      </c>
      <c r="D8165">
        <v>8.4699999999999998E-2</v>
      </c>
      <c r="E8165">
        <v>8.4699999999999998E-2</v>
      </c>
      <c r="F8165">
        <v>6.1400000000000003E-2</v>
      </c>
      <c r="G8165">
        <v>6.4399999999999999E-2</v>
      </c>
      <c r="H8165">
        <v>6.1400000000000003E-2</v>
      </c>
      <c r="I8165">
        <v>4.6300000000000001E-2</v>
      </c>
      <c r="J8165">
        <v>8.4699999999999998E-2</v>
      </c>
      <c r="K8165">
        <v>6.1400000000000003E-2</v>
      </c>
      <c r="L8165">
        <v>4.6300000000000001E-2</v>
      </c>
    </row>
    <row r="8166" spans="1:12" x14ac:dyDescent="0.45">
      <c r="A8166" t="s">
        <v>2055</v>
      </c>
      <c r="B8166">
        <v>2027</v>
      </c>
      <c r="C8166" t="s">
        <v>2011</v>
      </c>
      <c r="D8166">
        <v>5.0000000000000001E-3</v>
      </c>
      <c r="E8166">
        <v>5.0000000000000001E-3</v>
      </c>
      <c r="F8166">
        <v>5.0000000000000001E-3</v>
      </c>
      <c r="G8166">
        <v>3.0000000000000001E-3</v>
      </c>
      <c r="H8166">
        <v>5.0000000000000001E-3</v>
      </c>
      <c r="I8166">
        <v>3.0000000000000001E-3</v>
      </c>
      <c r="J8166">
        <v>5.0000000000000001E-3</v>
      </c>
      <c r="K8166">
        <v>5.0000000000000001E-3</v>
      </c>
      <c r="L8166">
        <v>3.0000000000000001E-3</v>
      </c>
    </row>
    <row r="8167" spans="1:12" x14ac:dyDescent="0.45">
      <c r="A8167" t="s">
        <v>2055</v>
      </c>
      <c r="B8167">
        <v>2027</v>
      </c>
      <c r="C8167" t="s">
        <v>2007</v>
      </c>
      <c r="D8167">
        <v>1.49E-2</v>
      </c>
      <c r="E8167">
        <v>1.49E-2</v>
      </c>
      <c r="F8167">
        <v>5.4999999999999997E-3</v>
      </c>
      <c r="G8167">
        <v>1.3299999999999999E-2</v>
      </c>
      <c r="H8167">
        <v>5.4999999999999997E-3</v>
      </c>
      <c r="I8167">
        <v>5.4999999999999997E-3</v>
      </c>
      <c r="J8167">
        <v>1.49E-2</v>
      </c>
      <c r="K8167">
        <v>5.4999999999999997E-3</v>
      </c>
      <c r="L8167">
        <v>5.4999999999999997E-3</v>
      </c>
    </row>
    <row r="8168" spans="1:12" x14ac:dyDescent="0.45">
      <c r="A8168" t="s">
        <v>2055</v>
      </c>
      <c r="B8168">
        <v>2027</v>
      </c>
      <c r="C8168" t="s">
        <v>2010</v>
      </c>
      <c r="D8168">
        <v>2.63E-2</v>
      </c>
      <c r="E8168">
        <v>2.63E-2</v>
      </c>
      <c r="F8168">
        <v>9.9000000000000008E-3</v>
      </c>
      <c r="G8168">
        <v>1.5800000000000002E-2</v>
      </c>
      <c r="H8168">
        <v>9.9000000000000008E-3</v>
      </c>
      <c r="I8168">
        <v>7.1000000000000004E-3</v>
      </c>
      <c r="J8168">
        <v>2.63E-2</v>
      </c>
      <c r="K8168">
        <v>9.9000000000000008E-3</v>
      </c>
      <c r="L8168">
        <v>7.1000000000000004E-3</v>
      </c>
    </row>
    <row r="8169" spans="1:12" x14ac:dyDescent="0.45">
      <c r="A8169" t="s">
        <v>2055</v>
      </c>
      <c r="B8169">
        <v>2027</v>
      </c>
      <c r="C8169" t="s">
        <v>2005</v>
      </c>
      <c r="D8169">
        <v>0.51559999999999995</v>
      </c>
      <c r="E8169">
        <v>0.48159999999999997</v>
      </c>
      <c r="F8169">
        <v>0.4249</v>
      </c>
      <c r="G8169">
        <v>0.39350000000000002</v>
      </c>
      <c r="H8169">
        <v>0.40510000000000002</v>
      </c>
      <c r="I8169">
        <v>0.33139999999999997</v>
      </c>
      <c r="J8169">
        <v>0.43440000000000001</v>
      </c>
      <c r="K8169">
        <v>0.34860000000000002</v>
      </c>
      <c r="L8169">
        <v>0.27239999999999998</v>
      </c>
    </row>
    <row r="8170" spans="1:12" x14ac:dyDescent="0.45">
      <c r="A8170" t="s">
        <v>2055</v>
      </c>
      <c r="B8170">
        <v>2027</v>
      </c>
      <c r="C8170" t="s">
        <v>2008</v>
      </c>
      <c r="D8170">
        <v>0.17580000000000001</v>
      </c>
      <c r="E8170">
        <v>0.14180000000000001</v>
      </c>
      <c r="F8170">
        <v>0.1353</v>
      </c>
      <c r="G8170">
        <v>0.13250000000000001</v>
      </c>
      <c r="H8170">
        <v>0.11559999999999999</v>
      </c>
      <c r="I8170">
        <v>0.10580000000000001</v>
      </c>
      <c r="J8170">
        <v>0.1244</v>
      </c>
      <c r="K8170">
        <v>8.77E-2</v>
      </c>
      <c r="L8170">
        <v>6.8900000000000003E-2</v>
      </c>
    </row>
    <row r="8171" spans="1:12" x14ac:dyDescent="0.45">
      <c r="A8171" t="s">
        <v>2056</v>
      </c>
      <c r="B8171">
        <v>2027</v>
      </c>
      <c r="C8171" t="s">
        <v>2006</v>
      </c>
      <c r="D8171">
        <v>1.0529999999999999</v>
      </c>
      <c r="E8171">
        <v>1.0529999999999999</v>
      </c>
      <c r="F8171">
        <v>0.77739999999999998</v>
      </c>
      <c r="G8171">
        <v>0.79900000000000004</v>
      </c>
      <c r="H8171">
        <v>0.77739999999999998</v>
      </c>
      <c r="I8171">
        <v>0.5847</v>
      </c>
      <c r="J8171">
        <v>1.0529999999999999</v>
      </c>
      <c r="K8171">
        <v>0.77739999999999998</v>
      </c>
      <c r="L8171">
        <v>0.5847</v>
      </c>
    </row>
    <row r="8172" spans="1:12" x14ac:dyDescent="0.45">
      <c r="A8172" t="s">
        <v>2056</v>
      </c>
      <c r="B8172">
        <v>2027</v>
      </c>
      <c r="C8172" t="s">
        <v>2009</v>
      </c>
      <c r="D8172">
        <v>3.1181000000000001</v>
      </c>
      <c r="E8172">
        <v>3.1181000000000001</v>
      </c>
      <c r="F8172">
        <v>3.1013999999999999</v>
      </c>
      <c r="G8172">
        <v>2.4079999999999999</v>
      </c>
      <c r="H8172">
        <v>3.1013999999999999</v>
      </c>
      <c r="I8172">
        <v>2.3975</v>
      </c>
      <c r="J8172">
        <v>2.6543999999999999</v>
      </c>
      <c r="K8172">
        <v>2.6543999999999999</v>
      </c>
      <c r="L8172">
        <v>2.0539999999999998</v>
      </c>
    </row>
    <row r="8173" spans="1:12" x14ac:dyDescent="0.45">
      <c r="A8173" t="s">
        <v>2056</v>
      </c>
      <c r="B8173">
        <v>2027</v>
      </c>
      <c r="C8173" t="s">
        <v>2005</v>
      </c>
      <c r="D8173">
        <v>7.1676000000000002</v>
      </c>
      <c r="E8173">
        <v>6.7084999999999999</v>
      </c>
      <c r="F8173">
        <v>5.9814999999999996</v>
      </c>
      <c r="G8173">
        <v>5.4290000000000003</v>
      </c>
      <c r="H8173">
        <v>5.7145999999999999</v>
      </c>
      <c r="I8173">
        <v>4.6211000000000002</v>
      </c>
      <c r="J8173">
        <v>6.0105000000000004</v>
      </c>
      <c r="K8173">
        <v>4.8906000000000001</v>
      </c>
      <c r="L8173">
        <v>3.78</v>
      </c>
    </row>
    <row r="8174" spans="1:12" x14ac:dyDescent="0.45">
      <c r="A8174" t="s">
        <v>2056</v>
      </c>
      <c r="B8174">
        <v>2027</v>
      </c>
      <c r="C8174" t="s">
        <v>2007</v>
      </c>
      <c r="D8174">
        <v>0.20150000000000001</v>
      </c>
      <c r="E8174">
        <v>0.20150000000000001</v>
      </c>
      <c r="F8174">
        <v>7.4300000000000005E-2</v>
      </c>
      <c r="G8174">
        <v>0.1797</v>
      </c>
      <c r="H8174">
        <v>7.4300000000000005E-2</v>
      </c>
      <c r="I8174">
        <v>7.4300000000000005E-2</v>
      </c>
      <c r="J8174">
        <v>0.20150000000000001</v>
      </c>
      <c r="K8174">
        <v>7.4300000000000005E-2</v>
      </c>
      <c r="L8174">
        <v>7.4300000000000005E-2</v>
      </c>
    </row>
    <row r="8175" spans="1:12" x14ac:dyDescent="0.45">
      <c r="A8175" t="s">
        <v>2056</v>
      </c>
      <c r="B8175">
        <v>2027</v>
      </c>
      <c r="C8175" t="s">
        <v>2011</v>
      </c>
      <c r="D8175">
        <v>6.7199999999999996E-2</v>
      </c>
      <c r="E8175">
        <v>6.7199999999999996E-2</v>
      </c>
      <c r="F8175">
        <v>6.7199999999999996E-2</v>
      </c>
      <c r="G8175">
        <v>4.0300000000000002E-2</v>
      </c>
      <c r="H8175">
        <v>6.7199999999999996E-2</v>
      </c>
      <c r="I8175">
        <v>4.0300000000000002E-2</v>
      </c>
      <c r="J8175">
        <v>6.7199999999999996E-2</v>
      </c>
      <c r="K8175">
        <v>6.7199999999999996E-2</v>
      </c>
      <c r="L8175">
        <v>4.0300000000000002E-2</v>
      </c>
    </row>
    <row r="8176" spans="1:12" x14ac:dyDescent="0.45">
      <c r="A8176" t="s">
        <v>2056</v>
      </c>
      <c r="B8176">
        <v>2027</v>
      </c>
      <c r="C8176" t="s">
        <v>2008</v>
      </c>
      <c r="D8176">
        <v>2.3734000000000002</v>
      </c>
      <c r="E8176">
        <v>1.9142999999999999</v>
      </c>
      <c r="F8176">
        <v>1.8272999999999999</v>
      </c>
      <c r="G8176">
        <v>1.7892999999999999</v>
      </c>
      <c r="H8176">
        <v>1.5605</v>
      </c>
      <c r="I8176">
        <v>1.4281999999999999</v>
      </c>
      <c r="J8176">
        <v>1.68</v>
      </c>
      <c r="K8176">
        <v>1.1835</v>
      </c>
      <c r="L8176">
        <v>0.93069999999999997</v>
      </c>
    </row>
    <row r="8177" spans="1:12" x14ac:dyDescent="0.45">
      <c r="A8177" t="s">
        <v>2056</v>
      </c>
      <c r="B8177">
        <v>2027</v>
      </c>
      <c r="C8177" t="s">
        <v>2010</v>
      </c>
      <c r="D8177">
        <v>0.35439999999999999</v>
      </c>
      <c r="E8177">
        <v>0.35439999999999999</v>
      </c>
      <c r="F8177">
        <v>0.1338</v>
      </c>
      <c r="G8177">
        <v>0.2127</v>
      </c>
      <c r="H8177">
        <v>0.1338</v>
      </c>
      <c r="I8177">
        <v>9.6000000000000002E-2</v>
      </c>
      <c r="J8177">
        <v>0.35439999999999999</v>
      </c>
      <c r="K8177">
        <v>0.1338</v>
      </c>
      <c r="L8177">
        <v>9.6000000000000002E-2</v>
      </c>
    </row>
    <row r="8178" spans="1:12" x14ac:dyDescent="0.45">
      <c r="A8178" t="s">
        <v>2057</v>
      </c>
      <c r="B8178">
        <v>2027</v>
      </c>
      <c r="C8178" t="s">
        <v>2009</v>
      </c>
      <c r="D8178">
        <v>1.6281000000000001</v>
      </c>
      <c r="E8178">
        <v>1.6281000000000001</v>
      </c>
      <c r="F8178">
        <v>1.6135999999999999</v>
      </c>
      <c r="G8178">
        <v>1.2742</v>
      </c>
      <c r="H8178">
        <v>1.6135999999999999</v>
      </c>
      <c r="I8178">
        <v>1.2652000000000001</v>
      </c>
      <c r="J8178">
        <v>1.3808</v>
      </c>
      <c r="K8178">
        <v>1.3808</v>
      </c>
      <c r="L8178">
        <v>1.0849</v>
      </c>
    </row>
    <row r="8179" spans="1:12" x14ac:dyDescent="0.45">
      <c r="A8179" t="s">
        <v>2057</v>
      </c>
      <c r="B8179">
        <v>2027</v>
      </c>
      <c r="C8179" t="s">
        <v>2010</v>
      </c>
      <c r="D8179">
        <v>0.307</v>
      </c>
      <c r="E8179">
        <v>0.307</v>
      </c>
      <c r="F8179">
        <v>0.1159</v>
      </c>
      <c r="G8179">
        <v>0.1842</v>
      </c>
      <c r="H8179">
        <v>0.1159</v>
      </c>
      <c r="I8179">
        <v>8.3199999999999996E-2</v>
      </c>
      <c r="J8179">
        <v>0.307</v>
      </c>
      <c r="K8179">
        <v>0.1159</v>
      </c>
      <c r="L8179">
        <v>8.3199999999999996E-2</v>
      </c>
    </row>
    <row r="8180" spans="1:12" x14ac:dyDescent="0.45">
      <c r="A8180" t="s">
        <v>2057</v>
      </c>
      <c r="B8180">
        <v>2027</v>
      </c>
      <c r="C8180" t="s">
        <v>2005</v>
      </c>
      <c r="D8180">
        <v>4.8442999999999996</v>
      </c>
      <c r="E8180">
        <v>4.4466000000000001</v>
      </c>
      <c r="F8180">
        <v>4.0556000000000001</v>
      </c>
      <c r="G8180">
        <v>3.7231999999999998</v>
      </c>
      <c r="H8180">
        <v>3.8243999999999998</v>
      </c>
      <c r="I8180">
        <v>3.2090999999999998</v>
      </c>
      <c r="J8180">
        <v>3.9964</v>
      </c>
      <c r="K8180">
        <v>3.2650999999999999</v>
      </c>
      <c r="L8180">
        <v>2.5977999999999999</v>
      </c>
    </row>
    <row r="8181" spans="1:12" x14ac:dyDescent="0.45">
      <c r="A8181" t="s">
        <v>2057</v>
      </c>
      <c r="B8181">
        <v>2027</v>
      </c>
      <c r="C8181" t="s">
        <v>2007</v>
      </c>
      <c r="D8181">
        <v>0.17449999999999999</v>
      </c>
      <c r="E8181">
        <v>0.17449999999999999</v>
      </c>
      <c r="F8181">
        <v>6.4399999999999999E-2</v>
      </c>
      <c r="G8181">
        <v>0.15570000000000001</v>
      </c>
      <c r="H8181">
        <v>6.4399999999999999E-2</v>
      </c>
      <c r="I8181">
        <v>6.4399999999999999E-2</v>
      </c>
      <c r="J8181">
        <v>0.17449999999999999</v>
      </c>
      <c r="K8181">
        <v>6.4399999999999999E-2</v>
      </c>
      <c r="L8181">
        <v>6.4399999999999999E-2</v>
      </c>
    </row>
    <row r="8182" spans="1:12" x14ac:dyDescent="0.45">
      <c r="A8182" t="s">
        <v>2057</v>
      </c>
      <c r="B8182">
        <v>2027</v>
      </c>
      <c r="C8182" t="s">
        <v>2011</v>
      </c>
      <c r="D8182">
        <v>5.8200000000000002E-2</v>
      </c>
      <c r="E8182">
        <v>5.8200000000000002E-2</v>
      </c>
      <c r="F8182">
        <v>5.8200000000000002E-2</v>
      </c>
      <c r="G8182">
        <v>3.49E-2</v>
      </c>
      <c r="H8182">
        <v>5.8200000000000002E-2</v>
      </c>
      <c r="I8182">
        <v>3.49E-2</v>
      </c>
      <c r="J8182">
        <v>5.8200000000000002E-2</v>
      </c>
      <c r="K8182">
        <v>5.8200000000000002E-2</v>
      </c>
      <c r="L8182">
        <v>3.49E-2</v>
      </c>
    </row>
    <row r="8183" spans="1:12" x14ac:dyDescent="0.45">
      <c r="A8183" t="s">
        <v>2057</v>
      </c>
      <c r="B8183">
        <v>2027</v>
      </c>
      <c r="C8183" t="s">
        <v>2008</v>
      </c>
      <c r="D8183">
        <v>2.0558000000000001</v>
      </c>
      <c r="E8183">
        <v>1.6580999999999999</v>
      </c>
      <c r="F8183">
        <v>1.5828</v>
      </c>
      <c r="G8183">
        <v>1.5499000000000001</v>
      </c>
      <c r="H8183">
        <v>1.3516999999999999</v>
      </c>
      <c r="I8183">
        <v>1.2371000000000001</v>
      </c>
      <c r="J8183">
        <v>1.4552</v>
      </c>
      <c r="K8183">
        <v>1.0250999999999999</v>
      </c>
      <c r="L8183">
        <v>0.80620000000000003</v>
      </c>
    </row>
    <row r="8184" spans="1:12" x14ac:dyDescent="0.45">
      <c r="A8184" t="s">
        <v>2057</v>
      </c>
      <c r="B8184">
        <v>2027</v>
      </c>
      <c r="C8184" t="s">
        <v>2006</v>
      </c>
      <c r="D8184">
        <v>0.62070000000000003</v>
      </c>
      <c r="E8184">
        <v>0.62070000000000003</v>
      </c>
      <c r="F8184">
        <v>0.62070000000000003</v>
      </c>
      <c r="G8184">
        <v>0.52439999999999998</v>
      </c>
      <c r="H8184">
        <v>0.62070000000000003</v>
      </c>
      <c r="I8184">
        <v>0.52439999999999998</v>
      </c>
      <c r="J8184">
        <v>0.62070000000000003</v>
      </c>
      <c r="K8184">
        <v>0.62070000000000003</v>
      </c>
      <c r="L8184">
        <v>0.52439999999999998</v>
      </c>
    </row>
    <row r="8185" spans="1:12" x14ac:dyDescent="0.45">
      <c r="A8185" t="s">
        <v>2058</v>
      </c>
      <c r="B8185">
        <v>2027</v>
      </c>
      <c r="C8185" t="s">
        <v>2005</v>
      </c>
      <c r="D8185">
        <v>0.38590000000000002</v>
      </c>
      <c r="E8185">
        <v>0.3644</v>
      </c>
      <c r="F8185">
        <v>0.32979999999999998</v>
      </c>
      <c r="G8185">
        <v>0.29299999999999998</v>
      </c>
      <c r="H8185">
        <v>0.31730000000000003</v>
      </c>
      <c r="I8185">
        <v>0.25469999999999998</v>
      </c>
      <c r="J8185">
        <v>0.3251</v>
      </c>
      <c r="K8185">
        <v>0.27210000000000001</v>
      </c>
      <c r="L8185">
        <v>0.21029999999999999</v>
      </c>
    </row>
    <row r="8186" spans="1:12" x14ac:dyDescent="0.45">
      <c r="A8186" t="s">
        <v>2058</v>
      </c>
      <c r="B8186">
        <v>2027</v>
      </c>
      <c r="C8186" t="s">
        <v>2007</v>
      </c>
      <c r="D8186">
        <v>9.4000000000000004E-3</v>
      </c>
      <c r="E8186">
        <v>9.4000000000000004E-3</v>
      </c>
      <c r="F8186">
        <v>3.5000000000000001E-3</v>
      </c>
      <c r="G8186">
        <v>8.3999999999999995E-3</v>
      </c>
      <c r="H8186">
        <v>3.5000000000000001E-3</v>
      </c>
      <c r="I8186">
        <v>3.5000000000000001E-3</v>
      </c>
      <c r="J8186">
        <v>9.4000000000000004E-3</v>
      </c>
      <c r="K8186">
        <v>3.5000000000000001E-3</v>
      </c>
      <c r="L8186">
        <v>3.5000000000000001E-3</v>
      </c>
    </row>
    <row r="8187" spans="1:12" x14ac:dyDescent="0.45">
      <c r="A8187" t="s">
        <v>2058</v>
      </c>
      <c r="B8187">
        <v>2027</v>
      </c>
      <c r="C8187" t="s">
        <v>2008</v>
      </c>
      <c r="D8187">
        <v>0.1108</v>
      </c>
      <c r="E8187">
        <v>8.9399999999999993E-2</v>
      </c>
      <c r="F8187">
        <v>8.5300000000000001E-2</v>
      </c>
      <c r="G8187">
        <v>8.3599999999999994E-2</v>
      </c>
      <c r="H8187">
        <v>7.2900000000000006E-2</v>
      </c>
      <c r="I8187">
        <v>6.6699999999999995E-2</v>
      </c>
      <c r="J8187">
        <v>7.85E-2</v>
      </c>
      <c r="K8187">
        <v>5.5300000000000002E-2</v>
      </c>
      <c r="L8187">
        <v>4.3499999999999997E-2</v>
      </c>
    </row>
    <row r="8188" spans="1:12" x14ac:dyDescent="0.45">
      <c r="A8188" t="s">
        <v>2058</v>
      </c>
      <c r="B8188">
        <v>2027</v>
      </c>
      <c r="C8188" t="s">
        <v>2011</v>
      </c>
      <c r="D8188">
        <v>3.0999999999999999E-3</v>
      </c>
      <c r="E8188">
        <v>3.0999999999999999E-3</v>
      </c>
      <c r="F8188">
        <v>3.0999999999999999E-3</v>
      </c>
      <c r="G8188">
        <v>1.9E-3</v>
      </c>
      <c r="H8188">
        <v>3.0999999999999999E-3</v>
      </c>
      <c r="I8188">
        <v>1.9E-3</v>
      </c>
      <c r="J8188">
        <v>3.0999999999999999E-3</v>
      </c>
      <c r="K8188">
        <v>3.0999999999999999E-3</v>
      </c>
      <c r="L8188">
        <v>1.9E-3</v>
      </c>
    </row>
    <row r="8189" spans="1:12" x14ac:dyDescent="0.45">
      <c r="A8189" t="s">
        <v>2058</v>
      </c>
      <c r="B8189">
        <v>2027</v>
      </c>
      <c r="C8189" t="s">
        <v>2009</v>
      </c>
      <c r="D8189">
        <v>0.1951</v>
      </c>
      <c r="E8189">
        <v>0.1951</v>
      </c>
      <c r="F8189">
        <v>0.1943</v>
      </c>
      <c r="G8189">
        <v>0.1507</v>
      </c>
      <c r="H8189">
        <v>0.1943</v>
      </c>
      <c r="I8189">
        <v>0.1502</v>
      </c>
      <c r="J8189">
        <v>0.16669999999999999</v>
      </c>
      <c r="K8189">
        <v>0.16669999999999999</v>
      </c>
      <c r="L8189">
        <v>0.12889999999999999</v>
      </c>
    </row>
    <row r="8190" spans="1:12" x14ac:dyDescent="0.45">
      <c r="A8190" t="s">
        <v>2058</v>
      </c>
      <c r="B8190">
        <v>2027</v>
      </c>
      <c r="C8190" t="s">
        <v>2010</v>
      </c>
      <c r="D8190">
        <v>1.66E-2</v>
      </c>
      <c r="E8190">
        <v>1.66E-2</v>
      </c>
      <c r="F8190">
        <v>6.3E-3</v>
      </c>
      <c r="G8190">
        <v>9.9000000000000008E-3</v>
      </c>
      <c r="H8190">
        <v>6.3E-3</v>
      </c>
      <c r="I8190">
        <v>4.4999999999999997E-3</v>
      </c>
      <c r="J8190">
        <v>1.66E-2</v>
      </c>
      <c r="K8190">
        <v>6.3E-3</v>
      </c>
      <c r="L8190">
        <v>4.4999999999999997E-3</v>
      </c>
    </row>
    <row r="8191" spans="1:12" x14ac:dyDescent="0.45">
      <c r="A8191" t="s">
        <v>2058</v>
      </c>
      <c r="B8191">
        <v>2027</v>
      </c>
      <c r="C8191" t="s">
        <v>2006</v>
      </c>
      <c r="D8191">
        <v>5.0799999999999998E-2</v>
      </c>
      <c r="E8191">
        <v>5.0799999999999998E-2</v>
      </c>
      <c r="F8191">
        <v>3.73E-2</v>
      </c>
      <c r="G8191">
        <v>3.8600000000000002E-2</v>
      </c>
      <c r="H8191">
        <v>3.73E-2</v>
      </c>
      <c r="I8191">
        <v>2.8000000000000001E-2</v>
      </c>
      <c r="J8191">
        <v>5.0799999999999998E-2</v>
      </c>
      <c r="K8191">
        <v>3.73E-2</v>
      </c>
      <c r="L8191">
        <v>2.8000000000000001E-2</v>
      </c>
    </row>
    <row r="8192" spans="1:12" x14ac:dyDescent="0.45">
      <c r="A8192" t="s">
        <v>2059</v>
      </c>
      <c r="B8192">
        <v>2027</v>
      </c>
      <c r="C8192" t="s">
        <v>2005</v>
      </c>
      <c r="D8192">
        <v>1.4045000000000001</v>
      </c>
      <c r="E8192">
        <v>1.3204</v>
      </c>
      <c r="F8192">
        <v>1.1797</v>
      </c>
      <c r="G8192">
        <v>1.0652999999999999</v>
      </c>
      <c r="H8192">
        <v>1.1308</v>
      </c>
      <c r="I8192">
        <v>0.91139999999999999</v>
      </c>
      <c r="J8192">
        <v>1.1825000000000001</v>
      </c>
      <c r="K8192">
        <v>0.96970000000000001</v>
      </c>
      <c r="L8192">
        <v>0.74950000000000006</v>
      </c>
    </row>
    <row r="8193" spans="1:12" x14ac:dyDescent="0.45">
      <c r="A8193" t="s">
        <v>2059</v>
      </c>
      <c r="B8193">
        <v>2027</v>
      </c>
      <c r="C8193" t="s">
        <v>2008</v>
      </c>
      <c r="D8193">
        <v>0.43490000000000001</v>
      </c>
      <c r="E8193">
        <v>0.3508</v>
      </c>
      <c r="F8193">
        <v>0.33489999999999998</v>
      </c>
      <c r="G8193">
        <v>0.32790000000000002</v>
      </c>
      <c r="H8193">
        <v>0.28599999999999998</v>
      </c>
      <c r="I8193">
        <v>0.26169999999999999</v>
      </c>
      <c r="J8193">
        <v>0.30790000000000001</v>
      </c>
      <c r="K8193">
        <v>0.21690000000000001</v>
      </c>
      <c r="L8193">
        <v>0.1706</v>
      </c>
    </row>
    <row r="8194" spans="1:12" x14ac:dyDescent="0.45">
      <c r="A8194" t="s">
        <v>2059</v>
      </c>
      <c r="B8194">
        <v>2027</v>
      </c>
      <c r="C8194" t="s">
        <v>2010</v>
      </c>
      <c r="D8194">
        <v>6.4899999999999999E-2</v>
      </c>
      <c r="E8194">
        <v>6.4899999999999999E-2</v>
      </c>
      <c r="F8194">
        <v>2.4500000000000001E-2</v>
      </c>
      <c r="G8194">
        <v>3.9E-2</v>
      </c>
      <c r="H8194">
        <v>2.4500000000000001E-2</v>
      </c>
      <c r="I8194">
        <v>1.7600000000000001E-2</v>
      </c>
      <c r="J8194">
        <v>6.4899999999999999E-2</v>
      </c>
      <c r="K8194">
        <v>2.4500000000000001E-2</v>
      </c>
      <c r="L8194">
        <v>1.7600000000000001E-2</v>
      </c>
    </row>
    <row r="8195" spans="1:12" x14ac:dyDescent="0.45">
      <c r="A8195" t="s">
        <v>2059</v>
      </c>
      <c r="B8195">
        <v>2027</v>
      </c>
      <c r="C8195" t="s">
        <v>2007</v>
      </c>
      <c r="D8195">
        <v>3.6900000000000002E-2</v>
      </c>
      <c r="E8195">
        <v>3.6900000000000002E-2</v>
      </c>
      <c r="F8195">
        <v>1.3599999999999999E-2</v>
      </c>
      <c r="G8195">
        <v>3.2899999999999999E-2</v>
      </c>
      <c r="H8195">
        <v>1.3599999999999999E-2</v>
      </c>
      <c r="I8195">
        <v>1.3599999999999999E-2</v>
      </c>
      <c r="J8195">
        <v>3.6900000000000002E-2</v>
      </c>
      <c r="K8195">
        <v>1.3599999999999999E-2</v>
      </c>
      <c r="L8195">
        <v>1.3599999999999999E-2</v>
      </c>
    </row>
    <row r="8196" spans="1:12" x14ac:dyDescent="0.45">
      <c r="A8196" t="s">
        <v>2059</v>
      </c>
      <c r="B8196">
        <v>2027</v>
      </c>
      <c r="C8196" t="s">
        <v>2009</v>
      </c>
      <c r="D8196">
        <v>0.64490000000000003</v>
      </c>
      <c r="E8196">
        <v>0.64490000000000003</v>
      </c>
      <c r="F8196">
        <v>0.64190000000000003</v>
      </c>
      <c r="G8196">
        <v>0.498</v>
      </c>
      <c r="H8196">
        <v>0.64190000000000003</v>
      </c>
      <c r="I8196">
        <v>0.49609999999999999</v>
      </c>
      <c r="J8196">
        <v>0.54990000000000006</v>
      </c>
      <c r="K8196">
        <v>0.54990000000000006</v>
      </c>
      <c r="L8196">
        <v>0.4254</v>
      </c>
    </row>
    <row r="8197" spans="1:12" x14ac:dyDescent="0.45">
      <c r="A8197" t="s">
        <v>2059</v>
      </c>
      <c r="B8197">
        <v>2027</v>
      </c>
      <c r="C8197" t="s">
        <v>2006</v>
      </c>
      <c r="D8197">
        <v>0.21049999999999999</v>
      </c>
      <c r="E8197">
        <v>0.21049999999999999</v>
      </c>
      <c r="F8197">
        <v>0.1525</v>
      </c>
      <c r="G8197">
        <v>0.16009999999999999</v>
      </c>
      <c r="H8197">
        <v>0.1525</v>
      </c>
      <c r="I8197">
        <v>0.1149</v>
      </c>
      <c r="J8197">
        <v>0.21049999999999999</v>
      </c>
      <c r="K8197">
        <v>0.1525</v>
      </c>
      <c r="L8197">
        <v>0.1149</v>
      </c>
    </row>
    <row r="8198" spans="1:12" x14ac:dyDescent="0.45">
      <c r="A8198" t="s">
        <v>2059</v>
      </c>
      <c r="B8198">
        <v>2027</v>
      </c>
      <c r="C8198" t="s">
        <v>2011</v>
      </c>
      <c r="D8198">
        <v>1.23E-2</v>
      </c>
      <c r="E8198">
        <v>1.23E-2</v>
      </c>
      <c r="F8198">
        <v>1.23E-2</v>
      </c>
      <c r="G8198">
        <v>7.4000000000000003E-3</v>
      </c>
      <c r="H8198">
        <v>1.23E-2</v>
      </c>
      <c r="I8198">
        <v>7.4000000000000003E-3</v>
      </c>
      <c r="J8198">
        <v>1.23E-2</v>
      </c>
      <c r="K8198">
        <v>1.23E-2</v>
      </c>
      <c r="L8198">
        <v>7.4000000000000003E-3</v>
      </c>
    </row>
    <row r="8199" spans="1:12" x14ac:dyDescent="0.45">
      <c r="A8199" t="s">
        <v>2060</v>
      </c>
      <c r="B8199">
        <v>2027</v>
      </c>
      <c r="C8199" t="s">
        <v>2005</v>
      </c>
      <c r="D8199">
        <v>4.7370000000000001</v>
      </c>
      <c r="E8199">
        <v>4.4428999999999998</v>
      </c>
      <c r="F8199">
        <v>3.9660000000000002</v>
      </c>
      <c r="G8199">
        <v>3.585</v>
      </c>
      <c r="H8199">
        <v>3.7951000000000001</v>
      </c>
      <c r="I8199">
        <v>3.0588000000000002</v>
      </c>
      <c r="J8199">
        <v>3.976</v>
      </c>
      <c r="K8199">
        <v>3.2475000000000001</v>
      </c>
      <c r="L8199">
        <v>2.5053000000000001</v>
      </c>
    </row>
    <row r="8200" spans="1:12" x14ac:dyDescent="0.45">
      <c r="A8200" t="s">
        <v>2060</v>
      </c>
      <c r="B8200">
        <v>2027</v>
      </c>
      <c r="C8200" t="s">
        <v>2011</v>
      </c>
      <c r="D8200">
        <v>4.2999999999999997E-2</v>
      </c>
      <c r="E8200">
        <v>4.2999999999999997E-2</v>
      </c>
      <c r="F8200">
        <v>4.2999999999999997E-2</v>
      </c>
      <c r="G8200">
        <v>2.58E-2</v>
      </c>
      <c r="H8200">
        <v>4.2999999999999997E-2</v>
      </c>
      <c r="I8200">
        <v>2.58E-2</v>
      </c>
      <c r="J8200">
        <v>4.2999999999999997E-2</v>
      </c>
      <c r="K8200">
        <v>4.2999999999999997E-2</v>
      </c>
      <c r="L8200">
        <v>2.58E-2</v>
      </c>
    </row>
    <row r="8201" spans="1:12" x14ac:dyDescent="0.45">
      <c r="A8201" t="s">
        <v>2060</v>
      </c>
      <c r="B8201">
        <v>2027</v>
      </c>
      <c r="C8201" t="s">
        <v>2010</v>
      </c>
      <c r="D8201">
        <v>0.22700000000000001</v>
      </c>
      <c r="E8201">
        <v>0.22700000000000001</v>
      </c>
      <c r="F8201">
        <v>8.5699999999999998E-2</v>
      </c>
      <c r="G8201">
        <v>0.13619999999999999</v>
      </c>
      <c r="H8201">
        <v>8.5699999999999998E-2</v>
      </c>
      <c r="I8201">
        <v>6.1499999999999999E-2</v>
      </c>
      <c r="J8201">
        <v>0.22700000000000001</v>
      </c>
      <c r="K8201">
        <v>8.5699999999999998E-2</v>
      </c>
      <c r="L8201">
        <v>6.1499999999999999E-2</v>
      </c>
    </row>
    <row r="8202" spans="1:12" x14ac:dyDescent="0.45">
      <c r="A8202" t="s">
        <v>2060</v>
      </c>
      <c r="B8202">
        <v>2027</v>
      </c>
      <c r="C8202" t="s">
        <v>2006</v>
      </c>
      <c r="D8202">
        <v>0.70050000000000001</v>
      </c>
      <c r="E8202">
        <v>0.70050000000000001</v>
      </c>
      <c r="F8202">
        <v>0.51280000000000003</v>
      </c>
      <c r="G8202">
        <v>0.53210000000000002</v>
      </c>
      <c r="H8202">
        <v>0.51280000000000003</v>
      </c>
      <c r="I8202">
        <v>0.3861</v>
      </c>
      <c r="J8202">
        <v>0.70050000000000001</v>
      </c>
      <c r="K8202">
        <v>0.51280000000000003</v>
      </c>
      <c r="L8202">
        <v>0.3861</v>
      </c>
    </row>
    <row r="8203" spans="1:12" x14ac:dyDescent="0.45">
      <c r="A8203" t="s">
        <v>2060</v>
      </c>
      <c r="B8203">
        <v>2027</v>
      </c>
      <c r="C8203" t="s">
        <v>2009</v>
      </c>
      <c r="D8203">
        <v>2.117</v>
      </c>
      <c r="E8203">
        <v>2.117</v>
      </c>
      <c r="F8203">
        <v>2.1063000000000001</v>
      </c>
      <c r="G8203">
        <v>1.6295999999999999</v>
      </c>
      <c r="H8203">
        <v>2.1063000000000001</v>
      </c>
      <c r="I8203">
        <v>1.6229</v>
      </c>
      <c r="J8203">
        <v>1.8002</v>
      </c>
      <c r="K8203">
        <v>1.8002</v>
      </c>
      <c r="L8203">
        <v>1.3880999999999999</v>
      </c>
    </row>
    <row r="8204" spans="1:12" x14ac:dyDescent="0.45">
      <c r="A8204" t="s">
        <v>2060</v>
      </c>
      <c r="B8204">
        <v>2027</v>
      </c>
      <c r="C8204" t="s">
        <v>2007</v>
      </c>
      <c r="D8204">
        <v>0.12909999999999999</v>
      </c>
      <c r="E8204">
        <v>0.12909999999999999</v>
      </c>
      <c r="F8204">
        <v>4.7600000000000003E-2</v>
      </c>
      <c r="G8204">
        <v>0.11509999999999999</v>
      </c>
      <c r="H8204">
        <v>4.7600000000000003E-2</v>
      </c>
      <c r="I8204">
        <v>4.7600000000000003E-2</v>
      </c>
      <c r="J8204">
        <v>0.12909999999999999</v>
      </c>
      <c r="K8204">
        <v>4.7600000000000003E-2</v>
      </c>
      <c r="L8204">
        <v>4.7600000000000003E-2</v>
      </c>
    </row>
    <row r="8205" spans="1:12" x14ac:dyDescent="0.45">
      <c r="A8205" t="s">
        <v>2060</v>
      </c>
      <c r="B8205">
        <v>2027</v>
      </c>
      <c r="C8205" t="s">
        <v>2008</v>
      </c>
      <c r="D8205">
        <v>1.5203</v>
      </c>
      <c r="E8205">
        <v>1.2262</v>
      </c>
      <c r="F8205">
        <v>1.1705000000000001</v>
      </c>
      <c r="G8205">
        <v>1.1462000000000001</v>
      </c>
      <c r="H8205">
        <v>0.99960000000000004</v>
      </c>
      <c r="I8205">
        <v>0.91479999999999995</v>
      </c>
      <c r="J8205">
        <v>1.0761000000000001</v>
      </c>
      <c r="K8205">
        <v>0.7581</v>
      </c>
      <c r="L8205">
        <v>0.59619999999999995</v>
      </c>
    </row>
    <row r="8206" spans="1:12" x14ac:dyDescent="0.45">
      <c r="A8206" t="s">
        <v>2061</v>
      </c>
      <c r="B8206">
        <v>2027</v>
      </c>
      <c r="C8206" t="s">
        <v>2007</v>
      </c>
      <c r="D8206">
        <v>1.11E-2</v>
      </c>
      <c r="E8206">
        <v>1.11E-2</v>
      </c>
      <c r="F8206">
        <v>4.1000000000000003E-3</v>
      </c>
      <c r="G8206">
        <v>9.9000000000000008E-3</v>
      </c>
      <c r="H8206">
        <v>4.1000000000000003E-3</v>
      </c>
      <c r="I8206">
        <v>4.1000000000000003E-3</v>
      </c>
      <c r="J8206">
        <v>1.11E-2</v>
      </c>
      <c r="K8206">
        <v>4.1000000000000003E-3</v>
      </c>
      <c r="L8206">
        <v>4.1000000000000003E-3</v>
      </c>
    </row>
    <row r="8207" spans="1:12" x14ac:dyDescent="0.45">
      <c r="A8207" t="s">
        <v>2061</v>
      </c>
      <c r="B8207">
        <v>2027</v>
      </c>
      <c r="C8207" t="s">
        <v>2011</v>
      </c>
      <c r="D8207">
        <v>3.7000000000000002E-3</v>
      </c>
      <c r="E8207">
        <v>3.7000000000000002E-3</v>
      </c>
      <c r="F8207">
        <v>3.7000000000000002E-3</v>
      </c>
      <c r="G8207">
        <v>2.2000000000000001E-3</v>
      </c>
      <c r="H8207">
        <v>3.7000000000000002E-3</v>
      </c>
      <c r="I8207">
        <v>2.2000000000000001E-3</v>
      </c>
      <c r="J8207">
        <v>3.7000000000000002E-3</v>
      </c>
      <c r="K8207">
        <v>3.7000000000000002E-3</v>
      </c>
      <c r="L8207">
        <v>2.2000000000000001E-3</v>
      </c>
    </row>
    <row r="8208" spans="1:12" x14ac:dyDescent="0.45">
      <c r="A8208" t="s">
        <v>2061</v>
      </c>
      <c r="B8208">
        <v>2027</v>
      </c>
      <c r="C8208" t="s">
        <v>2010</v>
      </c>
      <c r="D8208">
        <v>1.9599999999999999E-2</v>
      </c>
      <c r="E8208">
        <v>1.9599999999999999E-2</v>
      </c>
      <c r="F8208">
        <v>7.4000000000000003E-3</v>
      </c>
      <c r="G8208">
        <v>1.17E-2</v>
      </c>
      <c r="H8208">
        <v>7.4000000000000003E-3</v>
      </c>
      <c r="I8208">
        <v>5.3E-3</v>
      </c>
      <c r="J8208">
        <v>1.9599999999999999E-2</v>
      </c>
      <c r="K8208">
        <v>7.4000000000000003E-3</v>
      </c>
      <c r="L8208">
        <v>5.3E-3</v>
      </c>
    </row>
    <row r="8209" spans="1:12" x14ac:dyDescent="0.45">
      <c r="A8209" t="s">
        <v>2061</v>
      </c>
      <c r="B8209">
        <v>2027</v>
      </c>
      <c r="C8209" t="s">
        <v>2009</v>
      </c>
      <c r="D8209">
        <v>0.18720000000000001</v>
      </c>
      <c r="E8209">
        <v>0.18720000000000001</v>
      </c>
      <c r="F8209">
        <v>0.18629999999999999</v>
      </c>
      <c r="G8209">
        <v>0.1449</v>
      </c>
      <c r="H8209">
        <v>0.18629999999999999</v>
      </c>
      <c r="I8209">
        <v>0.14430000000000001</v>
      </c>
      <c r="J8209">
        <v>0.15970000000000001</v>
      </c>
      <c r="K8209">
        <v>0.15970000000000001</v>
      </c>
      <c r="L8209">
        <v>0.12379999999999999</v>
      </c>
    </row>
    <row r="8210" spans="1:12" x14ac:dyDescent="0.45">
      <c r="A8210" t="s">
        <v>2061</v>
      </c>
      <c r="B8210">
        <v>2027</v>
      </c>
      <c r="C8210" t="s">
        <v>2005</v>
      </c>
      <c r="D8210">
        <v>0.44519999999999998</v>
      </c>
      <c r="E8210">
        <v>0.41980000000000001</v>
      </c>
      <c r="F8210">
        <v>0.36499999999999999</v>
      </c>
      <c r="G8210">
        <v>0.33839999999999998</v>
      </c>
      <c r="H8210">
        <v>0.35020000000000001</v>
      </c>
      <c r="I8210">
        <v>0.2823</v>
      </c>
      <c r="J8210">
        <v>0.37930000000000003</v>
      </c>
      <c r="K8210">
        <v>0.30280000000000001</v>
      </c>
      <c r="L8210">
        <v>0.2344</v>
      </c>
    </row>
    <row r="8211" spans="1:12" x14ac:dyDescent="0.45">
      <c r="A8211" t="s">
        <v>2061</v>
      </c>
      <c r="B8211">
        <v>2027</v>
      </c>
      <c r="C8211" t="s">
        <v>2006</v>
      </c>
      <c r="D8211">
        <v>9.2499999999999999E-2</v>
      </c>
      <c r="E8211">
        <v>9.2499999999999999E-2</v>
      </c>
      <c r="F8211">
        <v>6.25E-2</v>
      </c>
      <c r="G8211">
        <v>7.0800000000000002E-2</v>
      </c>
      <c r="H8211">
        <v>6.25E-2</v>
      </c>
      <c r="I8211">
        <v>4.7500000000000001E-2</v>
      </c>
      <c r="J8211">
        <v>9.2499999999999999E-2</v>
      </c>
      <c r="K8211">
        <v>6.25E-2</v>
      </c>
      <c r="L8211">
        <v>4.7500000000000001E-2</v>
      </c>
    </row>
    <row r="8212" spans="1:12" x14ac:dyDescent="0.45">
      <c r="A8212" t="s">
        <v>2061</v>
      </c>
      <c r="B8212">
        <v>2027</v>
      </c>
      <c r="C8212" t="s">
        <v>2008</v>
      </c>
      <c r="D8212">
        <v>0.13100000000000001</v>
      </c>
      <c r="E8212">
        <v>0.1057</v>
      </c>
      <c r="F8212">
        <v>0.1009</v>
      </c>
      <c r="G8212">
        <v>9.8799999999999999E-2</v>
      </c>
      <c r="H8212">
        <v>8.6199999999999999E-2</v>
      </c>
      <c r="I8212">
        <v>7.8899999999999998E-2</v>
      </c>
      <c r="J8212">
        <v>9.2799999999999994E-2</v>
      </c>
      <c r="K8212">
        <v>6.5299999999999997E-2</v>
      </c>
      <c r="L8212">
        <v>5.1400000000000001E-2</v>
      </c>
    </row>
    <row r="8213" spans="1:12" x14ac:dyDescent="0.45">
      <c r="A8213" t="s">
        <v>2004</v>
      </c>
      <c r="B8213">
        <v>2028</v>
      </c>
      <c r="C8213" t="s">
        <v>2008</v>
      </c>
      <c r="D8213">
        <v>1.2216</v>
      </c>
      <c r="E8213">
        <v>0.98529999999999995</v>
      </c>
      <c r="F8213">
        <v>0.91769999999999996</v>
      </c>
      <c r="G8213">
        <v>0.90690000000000004</v>
      </c>
      <c r="H8213">
        <v>0.78420000000000001</v>
      </c>
      <c r="I8213">
        <v>0.71099999999999997</v>
      </c>
      <c r="J8213">
        <v>0.81630000000000003</v>
      </c>
      <c r="K8213">
        <v>0.57030000000000003</v>
      </c>
      <c r="L8213">
        <v>0.44500000000000001</v>
      </c>
    </row>
    <row r="8214" spans="1:12" x14ac:dyDescent="0.45">
      <c r="A8214" t="s">
        <v>2004</v>
      </c>
      <c r="B8214">
        <v>2028</v>
      </c>
      <c r="C8214" t="s">
        <v>2011</v>
      </c>
      <c r="D8214">
        <v>3.39E-2</v>
      </c>
      <c r="E8214">
        <v>3.39E-2</v>
      </c>
      <c r="F8214">
        <v>3.39E-2</v>
      </c>
      <c r="G8214">
        <v>2.0299999999999999E-2</v>
      </c>
      <c r="H8214">
        <v>3.39E-2</v>
      </c>
      <c r="I8214">
        <v>2.0299999999999999E-2</v>
      </c>
      <c r="J8214">
        <v>3.39E-2</v>
      </c>
      <c r="K8214">
        <v>3.39E-2</v>
      </c>
      <c r="L8214">
        <v>2.0299999999999999E-2</v>
      </c>
    </row>
    <row r="8215" spans="1:12" x14ac:dyDescent="0.45">
      <c r="A8215" t="s">
        <v>2004</v>
      </c>
      <c r="B8215">
        <v>2028</v>
      </c>
      <c r="C8215" t="s">
        <v>2009</v>
      </c>
      <c r="D8215">
        <v>1.8211999999999999</v>
      </c>
      <c r="E8215">
        <v>1.8211999999999999</v>
      </c>
      <c r="F8215">
        <v>1.8106</v>
      </c>
      <c r="G8215">
        <v>1.3612</v>
      </c>
      <c r="H8215">
        <v>1.8106</v>
      </c>
      <c r="I8215">
        <v>1.3547</v>
      </c>
      <c r="J8215">
        <v>1.4931000000000001</v>
      </c>
      <c r="K8215">
        <v>1.4931000000000001</v>
      </c>
      <c r="L8215">
        <v>1.1183000000000001</v>
      </c>
    </row>
    <row r="8216" spans="1:12" x14ac:dyDescent="0.45">
      <c r="A8216" t="s">
        <v>2004</v>
      </c>
      <c r="B8216">
        <v>2028</v>
      </c>
      <c r="C8216" t="s">
        <v>2006</v>
      </c>
      <c r="D8216">
        <v>0.68210000000000004</v>
      </c>
      <c r="E8216">
        <v>0.68210000000000004</v>
      </c>
      <c r="F8216">
        <v>0.4365</v>
      </c>
      <c r="G8216">
        <v>0.50680000000000003</v>
      </c>
      <c r="H8216">
        <v>0.4365</v>
      </c>
      <c r="I8216">
        <v>0.32119999999999999</v>
      </c>
      <c r="J8216">
        <v>0.68210000000000004</v>
      </c>
      <c r="K8216">
        <v>0.4365</v>
      </c>
      <c r="L8216">
        <v>0.32119999999999999</v>
      </c>
    </row>
    <row r="8217" spans="1:12" x14ac:dyDescent="0.45">
      <c r="A8217" t="s">
        <v>2004</v>
      </c>
      <c r="B8217">
        <v>2028</v>
      </c>
      <c r="C8217" t="s">
        <v>2010</v>
      </c>
      <c r="D8217">
        <v>0.17949999999999999</v>
      </c>
      <c r="E8217">
        <v>0.17949999999999999</v>
      </c>
      <c r="F8217">
        <v>6.7799999999999999E-2</v>
      </c>
      <c r="G8217">
        <v>0.1077</v>
      </c>
      <c r="H8217">
        <v>6.7799999999999999E-2</v>
      </c>
      <c r="I8217">
        <v>4.8599999999999997E-2</v>
      </c>
      <c r="J8217">
        <v>0.17949999999999999</v>
      </c>
      <c r="K8217">
        <v>6.7799999999999999E-2</v>
      </c>
      <c r="L8217">
        <v>4.8599999999999997E-2</v>
      </c>
    </row>
    <row r="8218" spans="1:12" x14ac:dyDescent="0.45">
      <c r="A8218" t="s">
        <v>2004</v>
      </c>
      <c r="B8218">
        <v>2028</v>
      </c>
      <c r="C8218" t="s">
        <v>2007</v>
      </c>
      <c r="D8218">
        <v>0.10249999999999999</v>
      </c>
      <c r="E8218">
        <v>0.10249999999999999</v>
      </c>
      <c r="F8218">
        <v>3.2300000000000002E-2</v>
      </c>
      <c r="G8218">
        <v>8.9099999999999999E-2</v>
      </c>
      <c r="H8218">
        <v>3.2300000000000002E-2</v>
      </c>
      <c r="I8218">
        <v>3.2300000000000002E-2</v>
      </c>
      <c r="J8218">
        <v>0.10249999999999999</v>
      </c>
      <c r="K8218">
        <v>3.2300000000000002E-2</v>
      </c>
      <c r="L8218">
        <v>3.2300000000000002E-2</v>
      </c>
    </row>
    <row r="8219" spans="1:12" x14ac:dyDescent="0.45">
      <c r="A8219" t="s">
        <v>2004</v>
      </c>
      <c r="B8219">
        <v>2028</v>
      </c>
      <c r="C8219" t="s">
        <v>2005</v>
      </c>
      <c r="D8219">
        <v>4.0407999999999999</v>
      </c>
      <c r="E8219">
        <v>3.8045</v>
      </c>
      <c r="F8219">
        <v>3.2988</v>
      </c>
      <c r="G8219">
        <v>2.992</v>
      </c>
      <c r="H8219">
        <v>3.1652</v>
      </c>
      <c r="I8219">
        <v>2.4881000000000002</v>
      </c>
      <c r="J8219">
        <v>3.3073999999999999</v>
      </c>
      <c r="K8219">
        <v>2.6339000000000001</v>
      </c>
      <c r="L8219">
        <v>1.9857</v>
      </c>
    </row>
    <row r="8220" spans="1:12" x14ac:dyDescent="0.45">
      <c r="A8220" t="s">
        <v>2012</v>
      </c>
      <c r="B8220">
        <v>2028</v>
      </c>
      <c r="C8220" t="s">
        <v>2005</v>
      </c>
      <c r="D8220">
        <v>0.61780000000000002</v>
      </c>
      <c r="E8220">
        <v>0.57640000000000002</v>
      </c>
      <c r="F8220">
        <v>0.51229999999999998</v>
      </c>
      <c r="G8220">
        <v>0.45710000000000001</v>
      </c>
      <c r="H8220">
        <v>0.4889</v>
      </c>
      <c r="I8220">
        <v>0.38740000000000002</v>
      </c>
      <c r="J8220">
        <v>0.49659999999999999</v>
      </c>
      <c r="K8220">
        <v>0.40310000000000001</v>
      </c>
      <c r="L8220">
        <v>0.30470000000000003</v>
      </c>
    </row>
    <row r="8221" spans="1:12" x14ac:dyDescent="0.45">
      <c r="A8221" t="s">
        <v>2012</v>
      </c>
      <c r="B8221">
        <v>2028</v>
      </c>
      <c r="C8221" t="s">
        <v>2006</v>
      </c>
      <c r="D8221">
        <v>7.2099999999999997E-2</v>
      </c>
      <c r="E8221">
        <v>7.2099999999999997E-2</v>
      </c>
      <c r="F8221">
        <v>5.3699999999999998E-2</v>
      </c>
      <c r="G8221">
        <v>5.2999999999999999E-2</v>
      </c>
      <c r="H8221">
        <v>5.3699999999999998E-2</v>
      </c>
      <c r="I8221">
        <v>3.9100000000000003E-2</v>
      </c>
      <c r="J8221">
        <v>7.2099999999999997E-2</v>
      </c>
      <c r="K8221">
        <v>5.3699999999999998E-2</v>
      </c>
      <c r="L8221">
        <v>3.9100000000000003E-2</v>
      </c>
    </row>
    <row r="8222" spans="1:12" x14ac:dyDescent="0.45">
      <c r="A8222" t="s">
        <v>2012</v>
      </c>
      <c r="B8222">
        <v>2028</v>
      </c>
      <c r="C8222" t="s">
        <v>2009</v>
      </c>
      <c r="D8222">
        <v>0.27610000000000001</v>
      </c>
      <c r="E8222">
        <v>0.27610000000000001</v>
      </c>
      <c r="F8222">
        <v>0.2742</v>
      </c>
      <c r="G8222">
        <v>0.20699999999999999</v>
      </c>
      <c r="H8222">
        <v>0.2742</v>
      </c>
      <c r="I8222">
        <v>0.2059</v>
      </c>
      <c r="J8222">
        <v>0.22589999999999999</v>
      </c>
      <c r="K8222">
        <v>0.22589999999999999</v>
      </c>
      <c r="L8222">
        <v>0.1699</v>
      </c>
    </row>
    <row r="8223" spans="1:12" x14ac:dyDescent="0.45">
      <c r="A8223" t="s">
        <v>2012</v>
      </c>
      <c r="B8223">
        <v>2028</v>
      </c>
      <c r="C8223" t="s">
        <v>2007</v>
      </c>
      <c r="D8223">
        <v>1.7999999999999999E-2</v>
      </c>
      <c r="E8223">
        <v>1.7999999999999999E-2</v>
      </c>
      <c r="F8223">
        <v>5.7000000000000002E-3</v>
      </c>
      <c r="G8223">
        <v>1.5599999999999999E-2</v>
      </c>
      <c r="H8223">
        <v>5.7000000000000002E-3</v>
      </c>
      <c r="I8223">
        <v>5.7000000000000002E-3</v>
      </c>
      <c r="J8223">
        <v>1.7999999999999999E-2</v>
      </c>
      <c r="K8223">
        <v>5.7000000000000002E-3</v>
      </c>
      <c r="L8223">
        <v>5.7000000000000002E-3</v>
      </c>
    </row>
    <row r="8224" spans="1:12" x14ac:dyDescent="0.45">
      <c r="A8224" t="s">
        <v>2012</v>
      </c>
      <c r="B8224">
        <v>2028</v>
      </c>
      <c r="C8224" t="s">
        <v>2010</v>
      </c>
      <c r="D8224">
        <v>3.15E-2</v>
      </c>
      <c r="E8224">
        <v>3.15E-2</v>
      </c>
      <c r="F8224">
        <v>1.1900000000000001E-2</v>
      </c>
      <c r="G8224">
        <v>1.89E-2</v>
      </c>
      <c r="H8224">
        <v>1.1900000000000001E-2</v>
      </c>
      <c r="I8224">
        <v>8.5000000000000006E-3</v>
      </c>
      <c r="J8224">
        <v>3.15E-2</v>
      </c>
      <c r="K8224">
        <v>1.1900000000000001E-2</v>
      </c>
      <c r="L8224">
        <v>8.5000000000000006E-3</v>
      </c>
    </row>
    <row r="8225" spans="1:12" x14ac:dyDescent="0.45">
      <c r="A8225" t="s">
        <v>2012</v>
      </c>
      <c r="B8225">
        <v>2028</v>
      </c>
      <c r="C8225" t="s">
        <v>2011</v>
      </c>
      <c r="D8225">
        <v>5.8999999999999999E-3</v>
      </c>
      <c r="E8225">
        <v>5.8999999999999999E-3</v>
      </c>
      <c r="F8225">
        <v>5.8999999999999999E-3</v>
      </c>
      <c r="G8225">
        <v>3.5999999999999999E-3</v>
      </c>
      <c r="H8225">
        <v>5.8999999999999999E-3</v>
      </c>
      <c r="I8225">
        <v>3.5999999999999999E-3</v>
      </c>
      <c r="J8225">
        <v>5.8999999999999999E-3</v>
      </c>
      <c r="K8225">
        <v>5.8999999999999999E-3</v>
      </c>
      <c r="L8225">
        <v>3.5999999999999999E-3</v>
      </c>
    </row>
    <row r="8226" spans="1:12" x14ac:dyDescent="0.45">
      <c r="A8226" t="s">
        <v>2012</v>
      </c>
      <c r="B8226">
        <v>2028</v>
      </c>
      <c r="C8226" t="s">
        <v>2008</v>
      </c>
      <c r="D8226">
        <v>0.2142</v>
      </c>
      <c r="E8226">
        <v>0.17280000000000001</v>
      </c>
      <c r="F8226">
        <v>0.16089999999999999</v>
      </c>
      <c r="G8226">
        <v>0.159</v>
      </c>
      <c r="H8226">
        <v>0.13750000000000001</v>
      </c>
      <c r="I8226">
        <v>0.12470000000000001</v>
      </c>
      <c r="J8226">
        <v>0.1431</v>
      </c>
      <c r="K8226">
        <v>0.1</v>
      </c>
      <c r="L8226">
        <v>7.8E-2</v>
      </c>
    </row>
    <row r="8227" spans="1:12" x14ac:dyDescent="0.45">
      <c r="A8227" t="s">
        <v>2013</v>
      </c>
      <c r="B8227">
        <v>2028</v>
      </c>
      <c r="C8227" t="s">
        <v>2008</v>
      </c>
      <c r="D8227">
        <v>2.5790999999999999</v>
      </c>
      <c r="E8227">
        <v>2.0802</v>
      </c>
      <c r="F8227">
        <v>1.9376</v>
      </c>
      <c r="G8227">
        <v>1.9147000000000001</v>
      </c>
      <c r="H8227">
        <v>1.6556</v>
      </c>
      <c r="I8227">
        <v>1.5009999999999999</v>
      </c>
      <c r="J8227">
        <v>1.7234</v>
      </c>
      <c r="K8227">
        <v>1.2040999999999999</v>
      </c>
      <c r="L8227">
        <v>0.9395</v>
      </c>
    </row>
    <row r="8228" spans="1:12" x14ac:dyDescent="0.45">
      <c r="A8228" t="s">
        <v>2013</v>
      </c>
      <c r="B8228">
        <v>2028</v>
      </c>
      <c r="C8228" t="s">
        <v>2010</v>
      </c>
      <c r="D8228">
        <v>0.379</v>
      </c>
      <c r="E8228">
        <v>0.379</v>
      </c>
      <c r="F8228">
        <v>0.1431</v>
      </c>
      <c r="G8228">
        <v>0.22739999999999999</v>
      </c>
      <c r="H8228">
        <v>0.1431</v>
      </c>
      <c r="I8228">
        <v>0.1027</v>
      </c>
      <c r="J8228">
        <v>0.379</v>
      </c>
      <c r="K8228">
        <v>0.1431</v>
      </c>
      <c r="L8228">
        <v>0.1027</v>
      </c>
    </row>
    <row r="8229" spans="1:12" x14ac:dyDescent="0.45">
      <c r="A8229" t="s">
        <v>2013</v>
      </c>
      <c r="B8229">
        <v>2028</v>
      </c>
      <c r="C8229" t="s">
        <v>2009</v>
      </c>
      <c r="D8229">
        <v>3.1305000000000001</v>
      </c>
      <c r="E8229">
        <v>3.1305000000000001</v>
      </c>
      <c r="F8229">
        <v>3.1080999999999999</v>
      </c>
      <c r="G8229">
        <v>2.3488000000000002</v>
      </c>
      <c r="H8229">
        <v>3.1080999999999999</v>
      </c>
      <c r="I8229">
        <v>2.335</v>
      </c>
      <c r="J8229">
        <v>2.5589</v>
      </c>
      <c r="K8229">
        <v>2.5589</v>
      </c>
      <c r="L8229">
        <v>1.9248000000000001</v>
      </c>
    </row>
    <row r="8230" spans="1:12" x14ac:dyDescent="0.45">
      <c r="A8230" t="s">
        <v>2013</v>
      </c>
      <c r="B8230">
        <v>2028</v>
      </c>
      <c r="C8230" t="s">
        <v>2011</v>
      </c>
      <c r="D8230">
        <v>7.1499999999999994E-2</v>
      </c>
      <c r="E8230">
        <v>7.1499999999999994E-2</v>
      </c>
      <c r="F8230">
        <v>7.1499999999999994E-2</v>
      </c>
      <c r="G8230">
        <v>4.2900000000000001E-2</v>
      </c>
      <c r="H8230">
        <v>7.1499999999999994E-2</v>
      </c>
      <c r="I8230">
        <v>4.2900000000000001E-2</v>
      </c>
      <c r="J8230">
        <v>7.1499999999999994E-2</v>
      </c>
      <c r="K8230">
        <v>7.1499999999999994E-2</v>
      </c>
      <c r="L8230">
        <v>4.2900000000000001E-2</v>
      </c>
    </row>
    <row r="8231" spans="1:12" x14ac:dyDescent="0.45">
      <c r="A8231" t="s">
        <v>2013</v>
      </c>
      <c r="B8231">
        <v>2028</v>
      </c>
      <c r="C8231" t="s">
        <v>2007</v>
      </c>
      <c r="D8231">
        <v>0.2165</v>
      </c>
      <c r="E8231">
        <v>0.2165</v>
      </c>
      <c r="F8231">
        <v>6.8199999999999997E-2</v>
      </c>
      <c r="G8231">
        <v>0.18809999999999999</v>
      </c>
      <c r="H8231">
        <v>6.8199999999999997E-2</v>
      </c>
      <c r="I8231">
        <v>6.8199999999999997E-2</v>
      </c>
      <c r="J8231">
        <v>0.2165</v>
      </c>
      <c r="K8231">
        <v>6.8199999999999997E-2</v>
      </c>
      <c r="L8231">
        <v>6.8199999999999997E-2</v>
      </c>
    </row>
    <row r="8232" spans="1:12" x14ac:dyDescent="0.45">
      <c r="A8232" t="s">
        <v>2013</v>
      </c>
      <c r="B8232">
        <v>2028</v>
      </c>
      <c r="C8232" t="s">
        <v>2006</v>
      </c>
      <c r="D8232">
        <v>0.87609999999999999</v>
      </c>
      <c r="E8232">
        <v>0.87609999999999999</v>
      </c>
      <c r="F8232">
        <v>0.65010000000000001</v>
      </c>
      <c r="G8232">
        <v>0.64370000000000005</v>
      </c>
      <c r="H8232">
        <v>0.65010000000000001</v>
      </c>
      <c r="I8232">
        <v>0.47299999999999998</v>
      </c>
      <c r="J8232">
        <v>0.87609999999999999</v>
      </c>
      <c r="K8232">
        <v>0.65010000000000001</v>
      </c>
      <c r="L8232">
        <v>0.47299999999999998</v>
      </c>
    </row>
    <row r="8233" spans="1:12" x14ac:dyDescent="0.45">
      <c r="A8233" t="s">
        <v>2013</v>
      </c>
      <c r="B8233">
        <v>2028</v>
      </c>
      <c r="C8233" t="s">
        <v>2005</v>
      </c>
      <c r="D8233">
        <v>7.2526000000000002</v>
      </c>
      <c r="E8233">
        <v>6.7538</v>
      </c>
      <c r="F8233">
        <v>5.9786000000000001</v>
      </c>
      <c r="G8233">
        <v>5.3655999999999997</v>
      </c>
      <c r="H8233">
        <v>5.6966000000000001</v>
      </c>
      <c r="I8233">
        <v>4.5228000000000002</v>
      </c>
      <c r="J8233">
        <v>5.8254000000000001</v>
      </c>
      <c r="K8233">
        <v>4.6959</v>
      </c>
      <c r="L8233">
        <v>3.5510000000000002</v>
      </c>
    </row>
    <row r="8234" spans="1:12" x14ac:dyDescent="0.45">
      <c r="A8234" t="s">
        <v>2014</v>
      </c>
      <c r="B8234">
        <v>2028</v>
      </c>
      <c r="C8234" t="s">
        <v>2009</v>
      </c>
      <c r="D8234">
        <v>1.1636</v>
      </c>
      <c r="E8234">
        <v>1.1636</v>
      </c>
      <c r="F8234">
        <v>1.1565000000000001</v>
      </c>
      <c r="G8234">
        <v>0.86990000000000001</v>
      </c>
      <c r="H8234">
        <v>1.1565000000000001</v>
      </c>
      <c r="I8234">
        <v>0.86560000000000004</v>
      </c>
      <c r="J8234">
        <v>0.95340000000000003</v>
      </c>
      <c r="K8234">
        <v>0.95340000000000003</v>
      </c>
      <c r="L8234">
        <v>0.71430000000000005</v>
      </c>
    </row>
    <row r="8235" spans="1:12" x14ac:dyDescent="0.45">
      <c r="A8235" t="s">
        <v>2014</v>
      </c>
      <c r="B8235">
        <v>2028</v>
      </c>
      <c r="C8235" t="s">
        <v>2011</v>
      </c>
      <c r="D8235">
        <v>2.24E-2</v>
      </c>
      <c r="E8235">
        <v>2.24E-2</v>
      </c>
      <c r="F8235">
        <v>2.24E-2</v>
      </c>
      <c r="G8235">
        <v>1.34E-2</v>
      </c>
      <c r="H8235">
        <v>2.24E-2</v>
      </c>
      <c r="I8235">
        <v>1.34E-2</v>
      </c>
      <c r="J8235">
        <v>2.24E-2</v>
      </c>
      <c r="K8235">
        <v>2.24E-2</v>
      </c>
      <c r="L8235">
        <v>1.34E-2</v>
      </c>
    </row>
    <row r="8236" spans="1:12" x14ac:dyDescent="0.45">
      <c r="A8236" t="s">
        <v>2014</v>
      </c>
      <c r="B8236">
        <v>2028</v>
      </c>
      <c r="C8236" t="s">
        <v>2008</v>
      </c>
      <c r="D8236">
        <v>0.80810000000000004</v>
      </c>
      <c r="E8236">
        <v>0.65180000000000005</v>
      </c>
      <c r="F8236">
        <v>0.60709999999999997</v>
      </c>
      <c r="G8236">
        <v>0.59989999999999999</v>
      </c>
      <c r="H8236">
        <v>0.51880000000000004</v>
      </c>
      <c r="I8236">
        <v>0.4703</v>
      </c>
      <c r="J8236">
        <v>0.54</v>
      </c>
      <c r="K8236">
        <v>0.37730000000000002</v>
      </c>
      <c r="L8236">
        <v>0.2944</v>
      </c>
    </row>
    <row r="8237" spans="1:12" x14ac:dyDescent="0.45">
      <c r="A8237" t="s">
        <v>2014</v>
      </c>
      <c r="B8237">
        <v>2028</v>
      </c>
      <c r="C8237" t="s">
        <v>2010</v>
      </c>
      <c r="D8237">
        <v>0.1188</v>
      </c>
      <c r="E8237">
        <v>0.1188</v>
      </c>
      <c r="F8237">
        <v>4.48E-2</v>
      </c>
      <c r="G8237">
        <v>7.1300000000000002E-2</v>
      </c>
      <c r="H8237">
        <v>4.48E-2</v>
      </c>
      <c r="I8237">
        <v>3.2199999999999999E-2</v>
      </c>
      <c r="J8237">
        <v>0.1188</v>
      </c>
      <c r="K8237">
        <v>4.48E-2</v>
      </c>
      <c r="L8237">
        <v>3.2199999999999999E-2</v>
      </c>
    </row>
    <row r="8238" spans="1:12" x14ac:dyDescent="0.45">
      <c r="A8238" t="s">
        <v>2014</v>
      </c>
      <c r="B8238">
        <v>2028</v>
      </c>
      <c r="C8238" t="s">
        <v>2007</v>
      </c>
      <c r="D8238">
        <v>6.7799999999999999E-2</v>
      </c>
      <c r="E8238">
        <v>6.7799999999999999E-2</v>
      </c>
      <c r="F8238">
        <v>2.1399999999999999E-2</v>
      </c>
      <c r="G8238">
        <v>5.8900000000000001E-2</v>
      </c>
      <c r="H8238">
        <v>2.1399999999999999E-2</v>
      </c>
      <c r="I8238">
        <v>2.1399999999999999E-2</v>
      </c>
      <c r="J8238">
        <v>6.7799999999999999E-2</v>
      </c>
      <c r="K8238">
        <v>2.1399999999999999E-2</v>
      </c>
      <c r="L8238">
        <v>2.1399999999999999E-2</v>
      </c>
    </row>
    <row r="8239" spans="1:12" x14ac:dyDescent="0.45">
      <c r="A8239" t="s">
        <v>2014</v>
      </c>
      <c r="B8239">
        <v>2028</v>
      </c>
      <c r="C8239" t="s">
        <v>2006</v>
      </c>
      <c r="D8239">
        <v>0.37619999999999998</v>
      </c>
      <c r="E8239">
        <v>0.37619999999999998</v>
      </c>
      <c r="F8239">
        <v>0.25269999999999998</v>
      </c>
      <c r="G8239">
        <v>0.27860000000000001</v>
      </c>
      <c r="H8239">
        <v>0.25269999999999998</v>
      </c>
      <c r="I8239">
        <v>0.1852</v>
      </c>
      <c r="J8239">
        <v>0.37619999999999998</v>
      </c>
      <c r="K8239">
        <v>0.25269999999999998</v>
      </c>
      <c r="L8239">
        <v>0.1852</v>
      </c>
    </row>
    <row r="8240" spans="1:12" x14ac:dyDescent="0.45">
      <c r="A8240" t="s">
        <v>2014</v>
      </c>
      <c r="B8240">
        <v>2028</v>
      </c>
      <c r="C8240" t="s">
        <v>2005</v>
      </c>
      <c r="D8240">
        <v>2.5569000000000002</v>
      </c>
      <c r="E8240">
        <v>2.4005999999999998</v>
      </c>
      <c r="F8240">
        <v>2.1049000000000002</v>
      </c>
      <c r="G8240">
        <v>1.8920999999999999</v>
      </c>
      <c r="H8240">
        <v>2.0165999999999999</v>
      </c>
      <c r="I8240">
        <v>1.5881000000000001</v>
      </c>
      <c r="J8240">
        <v>2.0787</v>
      </c>
      <c r="K8240">
        <v>1.6719999999999999</v>
      </c>
      <c r="L8240">
        <v>1.2608999999999999</v>
      </c>
    </row>
    <row r="8241" spans="1:12" x14ac:dyDescent="0.45">
      <c r="A8241" t="s">
        <v>2015</v>
      </c>
      <c r="B8241">
        <v>2028</v>
      </c>
      <c r="C8241" t="s">
        <v>2010</v>
      </c>
      <c r="D8241">
        <v>1.6892</v>
      </c>
      <c r="E8241">
        <v>1.6892</v>
      </c>
      <c r="F8241">
        <v>0.63780000000000003</v>
      </c>
      <c r="G8241">
        <v>1.0135000000000001</v>
      </c>
      <c r="H8241">
        <v>0.63780000000000003</v>
      </c>
      <c r="I8241">
        <v>0.45750000000000002</v>
      </c>
      <c r="J8241">
        <v>1.6892</v>
      </c>
      <c r="K8241">
        <v>0.63780000000000003</v>
      </c>
      <c r="L8241">
        <v>0.45750000000000002</v>
      </c>
    </row>
    <row r="8242" spans="1:12" x14ac:dyDescent="0.45">
      <c r="A8242" t="s">
        <v>2015</v>
      </c>
      <c r="B8242">
        <v>2028</v>
      </c>
      <c r="C8242" t="s">
        <v>2007</v>
      </c>
      <c r="D8242">
        <v>0.9647</v>
      </c>
      <c r="E8242">
        <v>0.9647</v>
      </c>
      <c r="F8242">
        <v>0.30399999999999999</v>
      </c>
      <c r="G8242">
        <v>0.83840000000000003</v>
      </c>
      <c r="H8242">
        <v>0.30399999999999999</v>
      </c>
      <c r="I8242">
        <v>0.30399999999999999</v>
      </c>
      <c r="J8242">
        <v>0.9647</v>
      </c>
      <c r="K8242">
        <v>0.30399999999999999</v>
      </c>
      <c r="L8242">
        <v>0.30399999999999999</v>
      </c>
    </row>
    <row r="8243" spans="1:12" x14ac:dyDescent="0.45">
      <c r="A8243" t="s">
        <v>2015</v>
      </c>
      <c r="B8243">
        <v>2028</v>
      </c>
      <c r="C8243" t="s">
        <v>2009</v>
      </c>
      <c r="D8243">
        <v>13.036300000000001</v>
      </c>
      <c r="E8243">
        <v>13.036300000000001</v>
      </c>
      <c r="F8243">
        <v>12.936199999999999</v>
      </c>
      <c r="G8243">
        <v>9.7867999999999995</v>
      </c>
      <c r="H8243">
        <v>12.936199999999999</v>
      </c>
      <c r="I8243">
        <v>9.7253000000000007</v>
      </c>
      <c r="J8243">
        <v>10.641299999999999</v>
      </c>
      <c r="K8243">
        <v>10.641299999999999</v>
      </c>
      <c r="L8243">
        <v>8.0099</v>
      </c>
    </row>
    <row r="8244" spans="1:12" x14ac:dyDescent="0.45">
      <c r="A8244" t="s">
        <v>2015</v>
      </c>
      <c r="B8244">
        <v>2028</v>
      </c>
      <c r="C8244" t="s">
        <v>2011</v>
      </c>
      <c r="D8244">
        <v>0.31850000000000001</v>
      </c>
      <c r="E8244">
        <v>0.31850000000000001</v>
      </c>
      <c r="F8244">
        <v>0.31850000000000001</v>
      </c>
      <c r="G8244">
        <v>0.19109999999999999</v>
      </c>
      <c r="H8244">
        <v>0.31850000000000001</v>
      </c>
      <c r="I8244">
        <v>0.19109999999999999</v>
      </c>
      <c r="J8244">
        <v>0.31850000000000001</v>
      </c>
      <c r="K8244">
        <v>0.31850000000000001</v>
      </c>
      <c r="L8244">
        <v>0.19109999999999999</v>
      </c>
    </row>
    <row r="8245" spans="1:12" x14ac:dyDescent="0.45">
      <c r="A8245" t="s">
        <v>2015</v>
      </c>
      <c r="B8245">
        <v>2028</v>
      </c>
      <c r="C8245" t="s">
        <v>2006</v>
      </c>
      <c r="D8245">
        <v>4.1269999999999998</v>
      </c>
      <c r="E8245">
        <v>4.1269999999999998</v>
      </c>
      <c r="F8245">
        <v>4.1269999999999998</v>
      </c>
      <c r="G8245">
        <v>3.0371999999999999</v>
      </c>
      <c r="H8245">
        <v>4.1269999999999998</v>
      </c>
      <c r="I8245">
        <v>2.1888999999999998</v>
      </c>
      <c r="J8245">
        <v>4.1269999999999998</v>
      </c>
      <c r="K8245">
        <v>4.1269999999999998</v>
      </c>
      <c r="L8245">
        <v>2.1888999999999998</v>
      </c>
    </row>
    <row r="8246" spans="1:12" x14ac:dyDescent="0.45">
      <c r="A8246" t="s">
        <v>2015</v>
      </c>
      <c r="B8246">
        <v>2028</v>
      </c>
      <c r="C8246" t="s">
        <v>2008</v>
      </c>
      <c r="D8246">
        <v>11.4937</v>
      </c>
      <c r="E8246">
        <v>9.2704000000000004</v>
      </c>
      <c r="F8246">
        <v>8.6349999999999998</v>
      </c>
      <c r="G8246">
        <v>8.5327999999999999</v>
      </c>
      <c r="H8246">
        <v>7.3784000000000001</v>
      </c>
      <c r="I8246">
        <v>6.6894</v>
      </c>
      <c r="J8246">
        <v>7.6806000000000001</v>
      </c>
      <c r="K8246">
        <v>5.3661000000000003</v>
      </c>
      <c r="L8246">
        <v>4.1868999999999996</v>
      </c>
    </row>
    <row r="8247" spans="1:12" x14ac:dyDescent="0.45">
      <c r="A8247" t="s">
        <v>2015</v>
      </c>
      <c r="B8247">
        <v>2028</v>
      </c>
      <c r="C8247" t="s">
        <v>2005</v>
      </c>
      <c r="D8247">
        <v>31.629300000000001</v>
      </c>
      <c r="E8247">
        <v>29.406099999999999</v>
      </c>
      <c r="F8247">
        <v>26.958500000000001</v>
      </c>
      <c r="G8247">
        <v>23.399799999999999</v>
      </c>
      <c r="H8247">
        <v>25.701899999999998</v>
      </c>
      <c r="I8247">
        <v>19.5563</v>
      </c>
      <c r="J8247">
        <v>25.421299999999999</v>
      </c>
      <c r="K8247">
        <v>21.3947</v>
      </c>
      <c r="L8247">
        <v>15.3383</v>
      </c>
    </row>
    <row r="8248" spans="1:12" x14ac:dyDescent="0.45">
      <c r="A8248" t="s">
        <v>2016</v>
      </c>
      <c r="B8248">
        <v>2028</v>
      </c>
      <c r="C8248" t="s">
        <v>2010</v>
      </c>
      <c r="D8248">
        <v>0.21049999999999999</v>
      </c>
      <c r="E8248">
        <v>0.21049999999999999</v>
      </c>
      <c r="F8248">
        <v>7.9500000000000001E-2</v>
      </c>
      <c r="G8248">
        <v>0.1263</v>
      </c>
      <c r="H8248">
        <v>7.9500000000000001E-2</v>
      </c>
      <c r="I8248">
        <v>5.7000000000000002E-2</v>
      </c>
      <c r="J8248">
        <v>0.21049999999999999</v>
      </c>
      <c r="K8248">
        <v>7.9500000000000001E-2</v>
      </c>
      <c r="L8248">
        <v>5.7000000000000002E-2</v>
      </c>
    </row>
    <row r="8249" spans="1:12" x14ac:dyDescent="0.45">
      <c r="A8249" t="s">
        <v>2016</v>
      </c>
      <c r="B8249">
        <v>2028</v>
      </c>
      <c r="C8249" t="s">
        <v>2007</v>
      </c>
      <c r="D8249">
        <v>0.1202</v>
      </c>
      <c r="E8249">
        <v>0.1202</v>
      </c>
      <c r="F8249">
        <v>3.7900000000000003E-2</v>
      </c>
      <c r="G8249">
        <v>0.1045</v>
      </c>
      <c r="H8249">
        <v>3.7900000000000003E-2</v>
      </c>
      <c r="I8249">
        <v>3.7900000000000003E-2</v>
      </c>
      <c r="J8249">
        <v>0.1202</v>
      </c>
      <c r="K8249">
        <v>3.7900000000000003E-2</v>
      </c>
      <c r="L8249">
        <v>3.7900000000000003E-2</v>
      </c>
    </row>
    <row r="8250" spans="1:12" x14ac:dyDescent="0.45">
      <c r="A8250" t="s">
        <v>2016</v>
      </c>
      <c r="B8250">
        <v>2028</v>
      </c>
      <c r="C8250" t="s">
        <v>2011</v>
      </c>
      <c r="D8250">
        <v>3.9699999999999999E-2</v>
      </c>
      <c r="E8250">
        <v>3.9699999999999999E-2</v>
      </c>
      <c r="F8250">
        <v>3.9699999999999999E-2</v>
      </c>
      <c r="G8250">
        <v>2.3800000000000002E-2</v>
      </c>
      <c r="H8250">
        <v>3.9699999999999999E-2</v>
      </c>
      <c r="I8250">
        <v>2.3800000000000002E-2</v>
      </c>
      <c r="J8250">
        <v>3.9699999999999999E-2</v>
      </c>
      <c r="K8250">
        <v>3.9699999999999999E-2</v>
      </c>
      <c r="L8250">
        <v>2.3800000000000002E-2</v>
      </c>
    </row>
    <row r="8251" spans="1:12" x14ac:dyDescent="0.45">
      <c r="A8251" t="s">
        <v>2016</v>
      </c>
      <c r="B8251">
        <v>2028</v>
      </c>
      <c r="C8251" t="s">
        <v>2005</v>
      </c>
      <c r="D8251">
        <v>4.3384999999999998</v>
      </c>
      <c r="E8251">
        <v>4.0614999999999997</v>
      </c>
      <c r="F8251">
        <v>3.5802999999999998</v>
      </c>
      <c r="G8251">
        <v>3.2121</v>
      </c>
      <c r="H8251">
        <v>3.4237000000000002</v>
      </c>
      <c r="I8251">
        <v>2.7057000000000002</v>
      </c>
      <c r="J8251">
        <v>3.5104000000000002</v>
      </c>
      <c r="K8251">
        <v>2.8323999999999998</v>
      </c>
      <c r="L8251">
        <v>2.1398000000000001</v>
      </c>
    </row>
    <row r="8252" spans="1:12" x14ac:dyDescent="0.45">
      <c r="A8252" t="s">
        <v>2016</v>
      </c>
      <c r="B8252">
        <v>2028</v>
      </c>
      <c r="C8252" t="s">
        <v>2009</v>
      </c>
      <c r="D8252">
        <v>1.9515</v>
      </c>
      <c r="E8252">
        <v>1.9515</v>
      </c>
      <c r="F8252">
        <v>1.9390000000000001</v>
      </c>
      <c r="G8252">
        <v>1.4628000000000001</v>
      </c>
      <c r="H8252">
        <v>1.9390000000000001</v>
      </c>
      <c r="I8252">
        <v>1.4551000000000001</v>
      </c>
      <c r="J8252">
        <v>1.5985</v>
      </c>
      <c r="K8252">
        <v>1.5985</v>
      </c>
      <c r="L8252">
        <v>1.2011000000000001</v>
      </c>
    </row>
    <row r="8253" spans="1:12" x14ac:dyDescent="0.45">
      <c r="A8253" t="s">
        <v>2016</v>
      </c>
      <c r="B8253">
        <v>2028</v>
      </c>
      <c r="C8253" t="s">
        <v>2006</v>
      </c>
      <c r="D8253">
        <v>0.58430000000000004</v>
      </c>
      <c r="E8253">
        <v>0.58430000000000004</v>
      </c>
      <c r="F8253">
        <v>0.40810000000000002</v>
      </c>
      <c r="G8253">
        <v>0.43140000000000001</v>
      </c>
      <c r="H8253">
        <v>0.40810000000000002</v>
      </c>
      <c r="I8253">
        <v>0.29820000000000002</v>
      </c>
      <c r="J8253">
        <v>0.58430000000000004</v>
      </c>
      <c r="K8253">
        <v>0.40810000000000002</v>
      </c>
      <c r="L8253">
        <v>0.29820000000000002</v>
      </c>
    </row>
    <row r="8254" spans="1:12" x14ac:dyDescent="0.45">
      <c r="A8254" t="s">
        <v>2016</v>
      </c>
      <c r="B8254">
        <v>2028</v>
      </c>
      <c r="C8254" t="s">
        <v>2008</v>
      </c>
      <c r="D8254">
        <v>1.4322999999999999</v>
      </c>
      <c r="E8254">
        <v>1.1553</v>
      </c>
      <c r="F8254">
        <v>1.0761000000000001</v>
      </c>
      <c r="G8254">
        <v>1.0632999999999999</v>
      </c>
      <c r="H8254">
        <v>0.91949999999999998</v>
      </c>
      <c r="I8254">
        <v>0.83360000000000001</v>
      </c>
      <c r="J8254">
        <v>0.95709999999999995</v>
      </c>
      <c r="K8254">
        <v>0.66869999999999996</v>
      </c>
      <c r="L8254">
        <v>0.52180000000000004</v>
      </c>
    </row>
    <row r="8255" spans="1:12" x14ac:dyDescent="0.45">
      <c r="A8255" t="s">
        <v>2017</v>
      </c>
      <c r="B8255">
        <v>2028</v>
      </c>
      <c r="C8255" t="s">
        <v>2008</v>
      </c>
      <c r="D8255">
        <v>0.93069999999999997</v>
      </c>
      <c r="E8255">
        <v>0.75070000000000003</v>
      </c>
      <c r="F8255">
        <v>0.69920000000000004</v>
      </c>
      <c r="G8255">
        <v>0.69089999999999996</v>
      </c>
      <c r="H8255">
        <v>0.59750000000000003</v>
      </c>
      <c r="I8255">
        <v>0.54169999999999996</v>
      </c>
      <c r="J8255">
        <v>0.62190000000000001</v>
      </c>
      <c r="K8255">
        <v>0.4345</v>
      </c>
      <c r="L8255">
        <v>0.33900000000000002</v>
      </c>
    </row>
    <row r="8256" spans="1:12" x14ac:dyDescent="0.45">
      <c r="A8256" t="s">
        <v>2017</v>
      </c>
      <c r="B8256">
        <v>2028</v>
      </c>
      <c r="C8256" t="s">
        <v>2010</v>
      </c>
      <c r="D8256">
        <v>0.1368</v>
      </c>
      <c r="E8256">
        <v>0.1368</v>
      </c>
      <c r="F8256">
        <v>5.16E-2</v>
      </c>
      <c r="G8256">
        <v>8.2100000000000006E-2</v>
      </c>
      <c r="H8256">
        <v>5.16E-2</v>
      </c>
      <c r="I8256">
        <v>3.6999999999999998E-2</v>
      </c>
      <c r="J8256">
        <v>0.1368</v>
      </c>
      <c r="K8256">
        <v>5.16E-2</v>
      </c>
      <c r="L8256">
        <v>3.6999999999999998E-2</v>
      </c>
    </row>
    <row r="8257" spans="1:12" x14ac:dyDescent="0.45">
      <c r="A8257" t="s">
        <v>2017</v>
      </c>
      <c r="B8257">
        <v>2028</v>
      </c>
      <c r="C8257" t="s">
        <v>2005</v>
      </c>
      <c r="D8257">
        <v>2.5785</v>
      </c>
      <c r="E8257">
        <v>2.3984999999999999</v>
      </c>
      <c r="F8257">
        <v>2.0861999999999998</v>
      </c>
      <c r="G8257">
        <v>1.9221999999999999</v>
      </c>
      <c r="H8257">
        <v>1.9844999999999999</v>
      </c>
      <c r="I8257">
        <v>1.5934999999999999</v>
      </c>
      <c r="J8257">
        <v>2.0869</v>
      </c>
      <c r="K8257">
        <v>1.6468</v>
      </c>
      <c r="L8257">
        <v>1.2586999999999999</v>
      </c>
    </row>
    <row r="8258" spans="1:12" x14ac:dyDescent="0.45">
      <c r="A8258" t="s">
        <v>2017</v>
      </c>
      <c r="B8258">
        <v>2028</v>
      </c>
      <c r="C8258" t="s">
        <v>2011</v>
      </c>
      <c r="D8258">
        <v>2.58E-2</v>
      </c>
      <c r="E8258">
        <v>2.58E-2</v>
      </c>
      <c r="F8258">
        <v>2.58E-2</v>
      </c>
      <c r="G8258">
        <v>1.55E-2</v>
      </c>
      <c r="H8258">
        <v>2.58E-2</v>
      </c>
      <c r="I8258">
        <v>1.55E-2</v>
      </c>
      <c r="J8258">
        <v>2.58E-2</v>
      </c>
      <c r="K8258">
        <v>2.58E-2</v>
      </c>
      <c r="L8258">
        <v>1.55E-2</v>
      </c>
    </row>
    <row r="8259" spans="1:12" x14ac:dyDescent="0.45">
      <c r="A8259" t="s">
        <v>2017</v>
      </c>
      <c r="B8259">
        <v>2028</v>
      </c>
      <c r="C8259" t="s">
        <v>2006</v>
      </c>
      <c r="D8259">
        <v>0.37880000000000003</v>
      </c>
      <c r="E8259">
        <v>0.37880000000000003</v>
      </c>
      <c r="F8259">
        <v>0.26479999999999998</v>
      </c>
      <c r="G8259">
        <v>0.2797</v>
      </c>
      <c r="H8259">
        <v>0.26479999999999998</v>
      </c>
      <c r="I8259">
        <v>0.19350000000000001</v>
      </c>
      <c r="J8259">
        <v>0.37880000000000003</v>
      </c>
      <c r="K8259">
        <v>0.26479999999999998</v>
      </c>
      <c r="L8259">
        <v>0.19350000000000001</v>
      </c>
    </row>
    <row r="8260" spans="1:12" x14ac:dyDescent="0.45">
      <c r="A8260" t="s">
        <v>2017</v>
      </c>
      <c r="B8260">
        <v>2028</v>
      </c>
      <c r="C8260" t="s">
        <v>2009</v>
      </c>
      <c r="D8260">
        <v>1.0283</v>
      </c>
      <c r="E8260">
        <v>1.0283</v>
      </c>
      <c r="F8260">
        <v>1.0202</v>
      </c>
      <c r="G8260">
        <v>0.78620000000000001</v>
      </c>
      <c r="H8260">
        <v>1.0202</v>
      </c>
      <c r="I8260">
        <v>0.78120000000000001</v>
      </c>
      <c r="J8260">
        <v>0.84540000000000004</v>
      </c>
      <c r="K8260">
        <v>0.84540000000000004</v>
      </c>
      <c r="L8260">
        <v>0.64900000000000002</v>
      </c>
    </row>
    <row r="8261" spans="1:12" x14ac:dyDescent="0.45">
      <c r="A8261" t="s">
        <v>2017</v>
      </c>
      <c r="B8261">
        <v>2028</v>
      </c>
      <c r="C8261" t="s">
        <v>2007</v>
      </c>
      <c r="D8261">
        <v>7.8100000000000003E-2</v>
      </c>
      <c r="E8261">
        <v>7.8100000000000003E-2</v>
      </c>
      <c r="F8261">
        <v>2.46E-2</v>
      </c>
      <c r="G8261">
        <v>6.7900000000000002E-2</v>
      </c>
      <c r="H8261">
        <v>2.46E-2</v>
      </c>
      <c r="I8261">
        <v>2.46E-2</v>
      </c>
      <c r="J8261">
        <v>7.8100000000000003E-2</v>
      </c>
      <c r="K8261">
        <v>2.46E-2</v>
      </c>
      <c r="L8261">
        <v>2.46E-2</v>
      </c>
    </row>
    <row r="8262" spans="1:12" x14ac:dyDescent="0.45">
      <c r="A8262" t="s">
        <v>2018</v>
      </c>
      <c r="B8262">
        <v>2028</v>
      </c>
      <c r="C8262" t="s">
        <v>2010</v>
      </c>
      <c r="D8262">
        <v>3.7199999999999997E-2</v>
      </c>
      <c r="E8262">
        <v>3.7199999999999997E-2</v>
      </c>
      <c r="F8262">
        <v>1.41E-2</v>
      </c>
      <c r="G8262">
        <v>2.23E-2</v>
      </c>
      <c r="H8262">
        <v>1.41E-2</v>
      </c>
      <c r="I8262">
        <v>1.01E-2</v>
      </c>
      <c r="J8262">
        <v>3.7199999999999997E-2</v>
      </c>
      <c r="K8262">
        <v>1.41E-2</v>
      </c>
      <c r="L8262">
        <v>1.01E-2</v>
      </c>
    </row>
    <row r="8263" spans="1:12" x14ac:dyDescent="0.45">
      <c r="A8263" t="s">
        <v>2018</v>
      </c>
      <c r="B8263">
        <v>2028</v>
      </c>
      <c r="C8263" t="s">
        <v>2006</v>
      </c>
      <c r="D8263">
        <v>0.10979999999999999</v>
      </c>
      <c r="E8263">
        <v>0.10979999999999999</v>
      </c>
      <c r="F8263">
        <v>7.5300000000000006E-2</v>
      </c>
      <c r="G8263">
        <v>8.1199999999999994E-2</v>
      </c>
      <c r="H8263">
        <v>7.5300000000000006E-2</v>
      </c>
      <c r="I8263">
        <v>5.5100000000000003E-2</v>
      </c>
      <c r="J8263">
        <v>0.10979999999999999</v>
      </c>
      <c r="K8263">
        <v>7.5300000000000006E-2</v>
      </c>
      <c r="L8263">
        <v>5.5100000000000003E-2</v>
      </c>
    </row>
    <row r="8264" spans="1:12" x14ac:dyDescent="0.45">
      <c r="A8264" t="s">
        <v>2018</v>
      </c>
      <c r="B8264">
        <v>2028</v>
      </c>
      <c r="C8264" t="s">
        <v>2007</v>
      </c>
      <c r="D8264">
        <v>2.1299999999999999E-2</v>
      </c>
      <c r="E8264">
        <v>2.1299999999999999E-2</v>
      </c>
      <c r="F8264">
        <v>6.7000000000000002E-3</v>
      </c>
      <c r="G8264">
        <v>1.8499999999999999E-2</v>
      </c>
      <c r="H8264">
        <v>6.7000000000000002E-3</v>
      </c>
      <c r="I8264">
        <v>6.7000000000000002E-3</v>
      </c>
      <c r="J8264">
        <v>2.1299999999999999E-2</v>
      </c>
      <c r="K8264">
        <v>6.7000000000000002E-3</v>
      </c>
      <c r="L8264">
        <v>6.7000000000000002E-3</v>
      </c>
    </row>
    <row r="8265" spans="1:12" x14ac:dyDescent="0.45">
      <c r="A8265" t="s">
        <v>2018</v>
      </c>
      <c r="B8265">
        <v>2028</v>
      </c>
      <c r="C8265" t="s">
        <v>2005</v>
      </c>
      <c r="D8265">
        <v>0.79549999999999998</v>
      </c>
      <c r="E8265">
        <v>0.74650000000000005</v>
      </c>
      <c r="F8265">
        <v>0.65810000000000002</v>
      </c>
      <c r="G8265">
        <v>0.58850000000000002</v>
      </c>
      <c r="H8265">
        <v>0.63039999999999996</v>
      </c>
      <c r="I8265">
        <v>0.4965</v>
      </c>
      <c r="J8265">
        <v>0.6452</v>
      </c>
      <c r="K8265">
        <v>0.52200000000000002</v>
      </c>
      <c r="L8265">
        <v>0.39360000000000001</v>
      </c>
    </row>
    <row r="8266" spans="1:12" x14ac:dyDescent="0.45">
      <c r="A8266" t="s">
        <v>2018</v>
      </c>
      <c r="B8266">
        <v>2028</v>
      </c>
      <c r="C8266" t="s">
        <v>2008</v>
      </c>
      <c r="D8266">
        <v>0.25319999999999998</v>
      </c>
      <c r="E8266">
        <v>0.20419999999999999</v>
      </c>
      <c r="F8266">
        <v>0.19020000000000001</v>
      </c>
      <c r="G8266">
        <v>0.188</v>
      </c>
      <c r="H8266">
        <v>0.16259999999999999</v>
      </c>
      <c r="I8266">
        <v>0.1474</v>
      </c>
      <c r="J8266">
        <v>0.16919999999999999</v>
      </c>
      <c r="K8266">
        <v>0.1182</v>
      </c>
      <c r="L8266">
        <v>9.2200000000000004E-2</v>
      </c>
    </row>
    <row r="8267" spans="1:12" x14ac:dyDescent="0.45">
      <c r="A8267" t="s">
        <v>2018</v>
      </c>
      <c r="B8267">
        <v>2028</v>
      </c>
      <c r="C8267" t="s">
        <v>2011</v>
      </c>
      <c r="D8267">
        <v>7.0000000000000001E-3</v>
      </c>
      <c r="E8267">
        <v>7.0000000000000001E-3</v>
      </c>
      <c r="F8267">
        <v>7.0000000000000001E-3</v>
      </c>
      <c r="G8267">
        <v>4.1999999999999997E-3</v>
      </c>
      <c r="H8267">
        <v>7.0000000000000001E-3</v>
      </c>
      <c r="I8267">
        <v>4.1999999999999997E-3</v>
      </c>
      <c r="J8267">
        <v>7.0000000000000001E-3</v>
      </c>
      <c r="K8267">
        <v>7.0000000000000001E-3</v>
      </c>
      <c r="L8267">
        <v>4.1999999999999997E-3</v>
      </c>
    </row>
    <row r="8268" spans="1:12" x14ac:dyDescent="0.45">
      <c r="A8268" t="s">
        <v>2018</v>
      </c>
      <c r="B8268">
        <v>2028</v>
      </c>
      <c r="C8268" t="s">
        <v>2009</v>
      </c>
      <c r="D8268">
        <v>0.36699999999999999</v>
      </c>
      <c r="E8268">
        <v>0.36699999999999999</v>
      </c>
      <c r="F8268">
        <v>0.36480000000000001</v>
      </c>
      <c r="G8268">
        <v>0.27439999999999998</v>
      </c>
      <c r="H8268">
        <v>0.36480000000000001</v>
      </c>
      <c r="I8268">
        <v>0.27300000000000002</v>
      </c>
      <c r="J8268">
        <v>0.30080000000000001</v>
      </c>
      <c r="K8268">
        <v>0.30080000000000001</v>
      </c>
      <c r="L8268">
        <v>0.2253</v>
      </c>
    </row>
    <row r="8269" spans="1:12" x14ac:dyDescent="0.45">
      <c r="A8269" t="s">
        <v>2019</v>
      </c>
      <c r="B8269">
        <v>2028</v>
      </c>
      <c r="C8269" t="s">
        <v>2006</v>
      </c>
      <c r="D8269">
        <v>2.5985999999999998</v>
      </c>
      <c r="E8269">
        <v>2.5985999999999998</v>
      </c>
      <c r="F8269">
        <v>1.8661000000000001</v>
      </c>
      <c r="G8269">
        <v>1.9145000000000001</v>
      </c>
      <c r="H8269">
        <v>1.8661000000000001</v>
      </c>
      <c r="I8269">
        <v>1.3609</v>
      </c>
      <c r="J8269">
        <v>2.5985999999999998</v>
      </c>
      <c r="K8269">
        <v>1.8661000000000001</v>
      </c>
      <c r="L8269">
        <v>1.3609</v>
      </c>
    </row>
    <row r="8270" spans="1:12" x14ac:dyDescent="0.45">
      <c r="A8270" t="s">
        <v>2019</v>
      </c>
      <c r="B8270">
        <v>2028</v>
      </c>
      <c r="C8270" t="s">
        <v>2011</v>
      </c>
      <c r="D8270">
        <v>0.1925</v>
      </c>
      <c r="E8270">
        <v>0.1925</v>
      </c>
      <c r="F8270">
        <v>0.1925</v>
      </c>
      <c r="G8270">
        <v>0.11550000000000001</v>
      </c>
      <c r="H8270">
        <v>0.1925</v>
      </c>
      <c r="I8270">
        <v>0.11550000000000001</v>
      </c>
      <c r="J8270">
        <v>0.1925</v>
      </c>
      <c r="K8270">
        <v>0.1925</v>
      </c>
      <c r="L8270">
        <v>0.11550000000000001</v>
      </c>
    </row>
    <row r="8271" spans="1:12" x14ac:dyDescent="0.45">
      <c r="A8271" t="s">
        <v>2019</v>
      </c>
      <c r="B8271">
        <v>2028</v>
      </c>
      <c r="C8271" t="s">
        <v>2007</v>
      </c>
      <c r="D8271">
        <v>0.58309999999999995</v>
      </c>
      <c r="E8271">
        <v>0.58309999999999995</v>
      </c>
      <c r="F8271">
        <v>0.18379999999999999</v>
      </c>
      <c r="G8271">
        <v>0.50670000000000004</v>
      </c>
      <c r="H8271">
        <v>0.18379999999999999</v>
      </c>
      <c r="I8271">
        <v>0.18379999999999999</v>
      </c>
      <c r="J8271">
        <v>0.58309999999999995</v>
      </c>
      <c r="K8271">
        <v>0.18379999999999999</v>
      </c>
      <c r="L8271">
        <v>0.18379999999999999</v>
      </c>
    </row>
    <row r="8272" spans="1:12" x14ac:dyDescent="0.45">
      <c r="A8272" t="s">
        <v>2019</v>
      </c>
      <c r="B8272">
        <v>2028</v>
      </c>
      <c r="C8272" t="s">
        <v>2005</v>
      </c>
      <c r="D8272">
        <v>20.949300000000001</v>
      </c>
      <c r="E8272">
        <v>19.605599999999999</v>
      </c>
      <c r="F8272">
        <v>17.393799999999999</v>
      </c>
      <c r="G8272">
        <v>15.4918</v>
      </c>
      <c r="H8272">
        <v>16.6343</v>
      </c>
      <c r="I8272">
        <v>13.128</v>
      </c>
      <c r="J8272">
        <v>16.904299999999999</v>
      </c>
      <c r="K8272">
        <v>13.738200000000001</v>
      </c>
      <c r="L8272">
        <v>10.363799999999999</v>
      </c>
    </row>
    <row r="8273" spans="1:12" x14ac:dyDescent="0.45">
      <c r="A8273" t="s">
        <v>2019</v>
      </c>
      <c r="B8273">
        <v>2028</v>
      </c>
      <c r="C8273" t="s">
        <v>2008</v>
      </c>
      <c r="D8273">
        <v>6.9465000000000003</v>
      </c>
      <c r="E8273">
        <v>5.6028000000000002</v>
      </c>
      <c r="F8273">
        <v>5.2187999999999999</v>
      </c>
      <c r="G8273">
        <v>5.157</v>
      </c>
      <c r="H8273">
        <v>4.4592999999999998</v>
      </c>
      <c r="I8273">
        <v>4.0429000000000004</v>
      </c>
      <c r="J8273">
        <v>4.6418999999999997</v>
      </c>
      <c r="K8273">
        <v>3.2431000000000001</v>
      </c>
      <c r="L8273">
        <v>2.5304000000000002</v>
      </c>
    </row>
    <row r="8274" spans="1:12" x14ac:dyDescent="0.45">
      <c r="A8274" t="s">
        <v>2019</v>
      </c>
      <c r="B8274">
        <v>2028</v>
      </c>
      <c r="C8274" t="s">
        <v>2009</v>
      </c>
      <c r="D8274">
        <v>9.6076999999999995</v>
      </c>
      <c r="E8274">
        <v>9.6076999999999995</v>
      </c>
      <c r="F8274">
        <v>9.5472999999999999</v>
      </c>
      <c r="G8274">
        <v>7.1856</v>
      </c>
      <c r="H8274">
        <v>9.5472999999999999</v>
      </c>
      <c r="I8274">
        <v>7.1483999999999996</v>
      </c>
      <c r="J8274">
        <v>7.8673000000000002</v>
      </c>
      <c r="K8274">
        <v>7.8673000000000002</v>
      </c>
      <c r="L8274">
        <v>5.8967000000000001</v>
      </c>
    </row>
    <row r="8275" spans="1:12" x14ac:dyDescent="0.45">
      <c r="A8275" t="s">
        <v>2019</v>
      </c>
      <c r="B8275">
        <v>2028</v>
      </c>
      <c r="C8275" t="s">
        <v>2010</v>
      </c>
      <c r="D8275">
        <v>1.0208999999999999</v>
      </c>
      <c r="E8275">
        <v>1.0208999999999999</v>
      </c>
      <c r="F8275">
        <v>0.38550000000000001</v>
      </c>
      <c r="G8275">
        <v>0.61250000000000004</v>
      </c>
      <c r="H8275">
        <v>0.38550000000000001</v>
      </c>
      <c r="I8275">
        <v>0.27650000000000002</v>
      </c>
      <c r="J8275">
        <v>1.0208999999999999</v>
      </c>
      <c r="K8275">
        <v>0.38550000000000001</v>
      </c>
      <c r="L8275">
        <v>0.27650000000000002</v>
      </c>
    </row>
    <row r="8276" spans="1:12" x14ac:dyDescent="0.45">
      <c r="A8276" t="s">
        <v>2020</v>
      </c>
      <c r="B8276">
        <v>2028</v>
      </c>
      <c r="C8276" t="s">
        <v>2006</v>
      </c>
      <c r="D8276">
        <v>1.2942</v>
      </c>
      <c r="E8276">
        <v>1.2942</v>
      </c>
      <c r="F8276">
        <v>0.88619999999999999</v>
      </c>
      <c r="G8276">
        <v>0.95689999999999997</v>
      </c>
      <c r="H8276">
        <v>0.88619999999999999</v>
      </c>
      <c r="I8276">
        <v>0.64859999999999995</v>
      </c>
      <c r="J8276">
        <v>1.2942</v>
      </c>
      <c r="K8276">
        <v>0.88619999999999999</v>
      </c>
      <c r="L8276">
        <v>0.64859999999999995</v>
      </c>
    </row>
    <row r="8277" spans="1:12" x14ac:dyDescent="0.45">
      <c r="A8277" t="s">
        <v>2020</v>
      </c>
      <c r="B8277">
        <v>2028</v>
      </c>
      <c r="C8277" t="s">
        <v>2005</v>
      </c>
      <c r="D8277">
        <v>9.0367999999999995</v>
      </c>
      <c r="E8277">
        <v>8.4618000000000002</v>
      </c>
      <c r="F8277">
        <v>7.4207999999999998</v>
      </c>
      <c r="G8277">
        <v>6.6853999999999996</v>
      </c>
      <c r="H8277">
        <v>7.0959000000000003</v>
      </c>
      <c r="I8277">
        <v>5.6025</v>
      </c>
      <c r="J8277">
        <v>7.3243</v>
      </c>
      <c r="K8277">
        <v>5.875</v>
      </c>
      <c r="L8277">
        <v>4.4332000000000003</v>
      </c>
    </row>
    <row r="8278" spans="1:12" x14ac:dyDescent="0.45">
      <c r="A8278" t="s">
        <v>2020</v>
      </c>
      <c r="B8278">
        <v>2028</v>
      </c>
      <c r="C8278" t="s">
        <v>2008</v>
      </c>
      <c r="D8278">
        <v>2.9723999999999999</v>
      </c>
      <c r="E8278">
        <v>2.3974000000000002</v>
      </c>
      <c r="F8278">
        <v>2.2330999999999999</v>
      </c>
      <c r="G8278">
        <v>2.2067000000000001</v>
      </c>
      <c r="H8278">
        <v>1.9080999999999999</v>
      </c>
      <c r="I8278">
        <v>1.73</v>
      </c>
      <c r="J8278">
        <v>1.9863</v>
      </c>
      <c r="K8278">
        <v>1.3876999999999999</v>
      </c>
      <c r="L8278">
        <v>1.0828</v>
      </c>
    </row>
    <row r="8279" spans="1:12" x14ac:dyDescent="0.45">
      <c r="A8279" t="s">
        <v>2020</v>
      </c>
      <c r="B8279">
        <v>2028</v>
      </c>
      <c r="C8279" t="s">
        <v>2007</v>
      </c>
      <c r="D8279">
        <v>0.2495</v>
      </c>
      <c r="E8279">
        <v>0.2495</v>
      </c>
      <c r="F8279">
        <v>7.8600000000000003E-2</v>
      </c>
      <c r="G8279">
        <v>0.21679999999999999</v>
      </c>
      <c r="H8279">
        <v>7.8600000000000003E-2</v>
      </c>
      <c r="I8279">
        <v>7.8600000000000003E-2</v>
      </c>
      <c r="J8279">
        <v>0.2495</v>
      </c>
      <c r="K8279">
        <v>7.8600000000000003E-2</v>
      </c>
      <c r="L8279">
        <v>7.8600000000000003E-2</v>
      </c>
    </row>
    <row r="8280" spans="1:12" x14ac:dyDescent="0.45">
      <c r="A8280" t="s">
        <v>2020</v>
      </c>
      <c r="B8280">
        <v>2028</v>
      </c>
      <c r="C8280" t="s">
        <v>2011</v>
      </c>
      <c r="D8280">
        <v>8.2400000000000001E-2</v>
      </c>
      <c r="E8280">
        <v>8.2400000000000001E-2</v>
      </c>
      <c r="F8280">
        <v>8.2400000000000001E-2</v>
      </c>
      <c r="G8280">
        <v>4.9399999999999999E-2</v>
      </c>
      <c r="H8280">
        <v>8.2400000000000001E-2</v>
      </c>
      <c r="I8280">
        <v>4.9399999999999999E-2</v>
      </c>
      <c r="J8280">
        <v>8.2400000000000001E-2</v>
      </c>
      <c r="K8280">
        <v>8.2400000000000001E-2</v>
      </c>
      <c r="L8280">
        <v>4.9399999999999999E-2</v>
      </c>
    </row>
    <row r="8281" spans="1:12" x14ac:dyDescent="0.45">
      <c r="A8281" t="s">
        <v>2020</v>
      </c>
      <c r="B8281">
        <v>2028</v>
      </c>
      <c r="C8281" t="s">
        <v>2009</v>
      </c>
      <c r="D8281">
        <v>4.0015000000000001</v>
      </c>
      <c r="E8281">
        <v>4.0015000000000001</v>
      </c>
      <c r="F8281">
        <v>3.9756</v>
      </c>
      <c r="G8281">
        <v>2.9933999999999998</v>
      </c>
      <c r="H8281">
        <v>3.9756</v>
      </c>
      <c r="I8281">
        <v>2.9775</v>
      </c>
      <c r="J8281">
        <v>3.2751000000000001</v>
      </c>
      <c r="K8281">
        <v>3.2751000000000001</v>
      </c>
      <c r="L8281">
        <v>2.4554999999999998</v>
      </c>
    </row>
    <row r="8282" spans="1:12" x14ac:dyDescent="0.45">
      <c r="A8282" t="s">
        <v>2020</v>
      </c>
      <c r="B8282">
        <v>2028</v>
      </c>
      <c r="C8282" t="s">
        <v>2010</v>
      </c>
      <c r="D8282">
        <v>0.43680000000000002</v>
      </c>
      <c r="E8282">
        <v>0.43680000000000002</v>
      </c>
      <c r="F8282">
        <v>0.16489999999999999</v>
      </c>
      <c r="G8282">
        <v>0.2621</v>
      </c>
      <c r="H8282">
        <v>0.16489999999999999</v>
      </c>
      <c r="I8282">
        <v>0.1183</v>
      </c>
      <c r="J8282">
        <v>0.43680000000000002</v>
      </c>
      <c r="K8282">
        <v>0.16489999999999999</v>
      </c>
      <c r="L8282">
        <v>0.1183</v>
      </c>
    </row>
    <row r="8283" spans="1:12" x14ac:dyDescent="0.45">
      <c r="A8283" t="s">
        <v>2021</v>
      </c>
      <c r="B8283">
        <v>2028</v>
      </c>
      <c r="C8283" t="s">
        <v>2006</v>
      </c>
      <c r="D8283">
        <v>0.13689999999999999</v>
      </c>
      <c r="E8283">
        <v>0.13689999999999999</v>
      </c>
      <c r="F8283">
        <v>9.8400000000000001E-2</v>
      </c>
      <c r="G8283">
        <v>0.1008</v>
      </c>
      <c r="H8283">
        <v>9.8400000000000001E-2</v>
      </c>
      <c r="I8283">
        <v>7.17E-2</v>
      </c>
      <c r="J8283">
        <v>0.13689999999999999</v>
      </c>
      <c r="K8283">
        <v>9.8400000000000001E-2</v>
      </c>
      <c r="L8283">
        <v>7.17E-2</v>
      </c>
    </row>
    <row r="8284" spans="1:12" x14ac:dyDescent="0.45">
      <c r="A8284" t="s">
        <v>2021</v>
      </c>
      <c r="B8284">
        <v>2028</v>
      </c>
      <c r="C8284" t="s">
        <v>2008</v>
      </c>
      <c r="D8284">
        <v>0.3669</v>
      </c>
      <c r="E8284">
        <v>0.29599999999999999</v>
      </c>
      <c r="F8284">
        <v>0.2757</v>
      </c>
      <c r="G8284">
        <v>0.27239999999999998</v>
      </c>
      <c r="H8284">
        <v>0.2356</v>
      </c>
      <c r="I8284">
        <v>0.21360000000000001</v>
      </c>
      <c r="J8284">
        <v>0.2452</v>
      </c>
      <c r="K8284">
        <v>0.17130000000000001</v>
      </c>
      <c r="L8284">
        <v>0.13370000000000001</v>
      </c>
    </row>
    <row r="8285" spans="1:12" x14ac:dyDescent="0.45">
      <c r="A8285" t="s">
        <v>2021</v>
      </c>
      <c r="B8285">
        <v>2028</v>
      </c>
      <c r="C8285" t="s">
        <v>2010</v>
      </c>
      <c r="D8285">
        <v>5.3900000000000003E-2</v>
      </c>
      <c r="E8285">
        <v>5.3900000000000003E-2</v>
      </c>
      <c r="F8285">
        <v>2.0400000000000001E-2</v>
      </c>
      <c r="G8285">
        <v>3.2399999999999998E-2</v>
      </c>
      <c r="H8285">
        <v>2.0400000000000001E-2</v>
      </c>
      <c r="I8285">
        <v>1.46E-2</v>
      </c>
      <c r="J8285">
        <v>5.3900000000000003E-2</v>
      </c>
      <c r="K8285">
        <v>2.0400000000000001E-2</v>
      </c>
      <c r="L8285">
        <v>1.46E-2</v>
      </c>
    </row>
    <row r="8286" spans="1:12" x14ac:dyDescent="0.45">
      <c r="A8286" t="s">
        <v>2021</v>
      </c>
      <c r="B8286">
        <v>2028</v>
      </c>
      <c r="C8286" t="s">
        <v>2011</v>
      </c>
      <c r="D8286">
        <v>1.0200000000000001E-2</v>
      </c>
      <c r="E8286">
        <v>1.0200000000000001E-2</v>
      </c>
      <c r="F8286">
        <v>1.0200000000000001E-2</v>
      </c>
      <c r="G8286">
        <v>6.1000000000000004E-3</v>
      </c>
      <c r="H8286">
        <v>1.0200000000000001E-2</v>
      </c>
      <c r="I8286">
        <v>6.1000000000000004E-3</v>
      </c>
      <c r="J8286">
        <v>1.0200000000000001E-2</v>
      </c>
      <c r="K8286">
        <v>1.0200000000000001E-2</v>
      </c>
      <c r="L8286">
        <v>6.1000000000000004E-3</v>
      </c>
    </row>
    <row r="8287" spans="1:12" x14ac:dyDescent="0.45">
      <c r="A8287" t="s">
        <v>2021</v>
      </c>
      <c r="B8287">
        <v>2028</v>
      </c>
      <c r="C8287" t="s">
        <v>2005</v>
      </c>
      <c r="D8287">
        <v>1.0487</v>
      </c>
      <c r="E8287">
        <v>0.9778</v>
      </c>
      <c r="F8287">
        <v>0.86109999999999998</v>
      </c>
      <c r="G8287">
        <v>0.77610000000000001</v>
      </c>
      <c r="H8287">
        <v>0.82099999999999995</v>
      </c>
      <c r="I8287">
        <v>0.65139999999999998</v>
      </c>
      <c r="J8287">
        <v>0.84489999999999998</v>
      </c>
      <c r="K8287">
        <v>0.67789999999999995</v>
      </c>
      <c r="L8287">
        <v>0.51259999999999994</v>
      </c>
    </row>
    <row r="8288" spans="1:12" x14ac:dyDescent="0.45">
      <c r="A8288" t="s">
        <v>2021</v>
      </c>
      <c r="B8288">
        <v>2028</v>
      </c>
      <c r="C8288" t="s">
        <v>2007</v>
      </c>
      <c r="D8288">
        <v>3.0800000000000001E-2</v>
      </c>
      <c r="E8288">
        <v>3.0800000000000001E-2</v>
      </c>
      <c r="F8288">
        <v>9.7000000000000003E-3</v>
      </c>
      <c r="G8288">
        <v>2.6800000000000001E-2</v>
      </c>
      <c r="H8288">
        <v>9.7000000000000003E-3</v>
      </c>
      <c r="I8288">
        <v>9.7000000000000003E-3</v>
      </c>
      <c r="J8288">
        <v>3.0800000000000001E-2</v>
      </c>
      <c r="K8288">
        <v>9.7000000000000003E-3</v>
      </c>
      <c r="L8288">
        <v>9.7000000000000003E-3</v>
      </c>
    </row>
    <row r="8289" spans="1:12" x14ac:dyDescent="0.45">
      <c r="A8289" t="s">
        <v>2021</v>
      </c>
      <c r="B8289">
        <v>2028</v>
      </c>
      <c r="C8289" t="s">
        <v>2009</v>
      </c>
      <c r="D8289">
        <v>0.45</v>
      </c>
      <c r="E8289">
        <v>0.45</v>
      </c>
      <c r="F8289">
        <v>0.44690000000000002</v>
      </c>
      <c r="G8289">
        <v>0.33760000000000001</v>
      </c>
      <c r="H8289">
        <v>0.44690000000000002</v>
      </c>
      <c r="I8289">
        <v>0.3357</v>
      </c>
      <c r="J8289">
        <v>0.3679</v>
      </c>
      <c r="K8289">
        <v>0.3679</v>
      </c>
      <c r="L8289">
        <v>0.2767</v>
      </c>
    </row>
    <row r="8290" spans="1:12" x14ac:dyDescent="0.45">
      <c r="A8290" t="s">
        <v>2022</v>
      </c>
      <c r="B8290">
        <v>2028</v>
      </c>
      <c r="C8290" t="s">
        <v>2010</v>
      </c>
      <c r="D8290">
        <v>7.1199999999999999E-2</v>
      </c>
      <c r="E8290">
        <v>7.1199999999999999E-2</v>
      </c>
      <c r="F8290">
        <v>2.69E-2</v>
      </c>
      <c r="G8290">
        <v>4.2700000000000002E-2</v>
      </c>
      <c r="H8290">
        <v>2.69E-2</v>
      </c>
      <c r="I8290">
        <v>1.9300000000000001E-2</v>
      </c>
      <c r="J8290">
        <v>7.1199999999999999E-2</v>
      </c>
      <c r="K8290">
        <v>2.69E-2</v>
      </c>
      <c r="L8290">
        <v>1.9300000000000001E-2</v>
      </c>
    </row>
    <row r="8291" spans="1:12" x14ac:dyDescent="0.45">
      <c r="A8291" t="s">
        <v>2022</v>
      </c>
      <c r="B8291">
        <v>2028</v>
      </c>
      <c r="C8291" t="s">
        <v>2007</v>
      </c>
      <c r="D8291">
        <v>4.07E-2</v>
      </c>
      <c r="E8291">
        <v>4.07E-2</v>
      </c>
      <c r="F8291">
        <v>1.2800000000000001E-2</v>
      </c>
      <c r="G8291">
        <v>3.5299999999999998E-2</v>
      </c>
      <c r="H8291">
        <v>1.2800000000000001E-2</v>
      </c>
      <c r="I8291">
        <v>1.2800000000000001E-2</v>
      </c>
      <c r="J8291">
        <v>4.07E-2</v>
      </c>
      <c r="K8291">
        <v>1.2800000000000001E-2</v>
      </c>
      <c r="L8291">
        <v>1.2800000000000001E-2</v>
      </c>
    </row>
    <row r="8292" spans="1:12" x14ac:dyDescent="0.45">
      <c r="A8292" t="s">
        <v>2022</v>
      </c>
      <c r="B8292">
        <v>2028</v>
      </c>
      <c r="C8292" t="s">
        <v>2006</v>
      </c>
      <c r="D8292">
        <v>0.19450000000000001</v>
      </c>
      <c r="E8292">
        <v>0.19450000000000001</v>
      </c>
      <c r="F8292">
        <v>0.13650000000000001</v>
      </c>
      <c r="G8292">
        <v>0.14349999999999999</v>
      </c>
      <c r="H8292">
        <v>0.13650000000000001</v>
      </c>
      <c r="I8292">
        <v>9.9699999999999997E-2</v>
      </c>
      <c r="J8292">
        <v>0.19450000000000001</v>
      </c>
      <c r="K8292">
        <v>0.13650000000000001</v>
      </c>
      <c r="L8292">
        <v>9.9699999999999997E-2</v>
      </c>
    </row>
    <row r="8293" spans="1:12" x14ac:dyDescent="0.45">
      <c r="A8293" t="s">
        <v>2022</v>
      </c>
      <c r="B8293">
        <v>2028</v>
      </c>
      <c r="C8293" t="s">
        <v>2009</v>
      </c>
      <c r="D8293">
        <v>0.63190000000000002</v>
      </c>
      <c r="E8293">
        <v>0.63190000000000002</v>
      </c>
      <c r="F8293">
        <v>0.62770000000000004</v>
      </c>
      <c r="G8293">
        <v>0.4738</v>
      </c>
      <c r="H8293">
        <v>0.62770000000000004</v>
      </c>
      <c r="I8293">
        <v>0.47120000000000001</v>
      </c>
      <c r="J8293">
        <v>0.51719999999999999</v>
      </c>
      <c r="K8293">
        <v>0.51719999999999999</v>
      </c>
      <c r="L8293">
        <v>0.38879999999999998</v>
      </c>
    </row>
    <row r="8294" spans="1:12" x14ac:dyDescent="0.45">
      <c r="A8294" t="s">
        <v>2022</v>
      </c>
      <c r="B8294">
        <v>2028</v>
      </c>
      <c r="C8294" t="s">
        <v>2011</v>
      </c>
      <c r="D8294">
        <v>1.34E-2</v>
      </c>
      <c r="E8294">
        <v>1.34E-2</v>
      </c>
      <c r="F8294">
        <v>1.34E-2</v>
      </c>
      <c r="G8294">
        <v>8.0999999999999996E-3</v>
      </c>
      <c r="H8294">
        <v>1.34E-2</v>
      </c>
      <c r="I8294">
        <v>8.0999999999999996E-3</v>
      </c>
      <c r="J8294">
        <v>1.34E-2</v>
      </c>
      <c r="K8294">
        <v>1.34E-2</v>
      </c>
      <c r="L8294">
        <v>8.0999999999999996E-3</v>
      </c>
    </row>
    <row r="8295" spans="1:12" x14ac:dyDescent="0.45">
      <c r="A8295" t="s">
        <v>2022</v>
      </c>
      <c r="B8295">
        <v>2028</v>
      </c>
      <c r="C8295" t="s">
        <v>2008</v>
      </c>
      <c r="D8295">
        <v>0.48459999999999998</v>
      </c>
      <c r="E8295">
        <v>0.39079999999999998</v>
      </c>
      <c r="F8295">
        <v>0.36399999999999999</v>
      </c>
      <c r="G8295">
        <v>0.35970000000000002</v>
      </c>
      <c r="H8295">
        <v>0.31109999999999999</v>
      </c>
      <c r="I8295">
        <v>0.28199999999999997</v>
      </c>
      <c r="J8295">
        <v>0.32379999999999998</v>
      </c>
      <c r="K8295">
        <v>0.22620000000000001</v>
      </c>
      <c r="L8295">
        <v>0.17649999999999999</v>
      </c>
    </row>
    <row r="8296" spans="1:12" x14ac:dyDescent="0.45">
      <c r="A8296" t="s">
        <v>2022</v>
      </c>
      <c r="B8296">
        <v>2028</v>
      </c>
      <c r="C8296" t="s">
        <v>2005</v>
      </c>
      <c r="D8296">
        <v>1.4361999999999999</v>
      </c>
      <c r="E8296">
        <v>1.3425</v>
      </c>
      <c r="F8296">
        <v>1.1814</v>
      </c>
      <c r="G8296">
        <v>1.0631999999999999</v>
      </c>
      <c r="H8296">
        <v>1.1284000000000001</v>
      </c>
      <c r="I8296">
        <v>0.8931</v>
      </c>
      <c r="J8296">
        <v>1.1608000000000001</v>
      </c>
      <c r="K8296">
        <v>0.93310000000000004</v>
      </c>
      <c r="L8296">
        <v>0.70520000000000005</v>
      </c>
    </row>
    <row r="8297" spans="1:12" x14ac:dyDescent="0.45">
      <c r="A8297" t="s">
        <v>2023</v>
      </c>
      <c r="B8297">
        <v>2028</v>
      </c>
      <c r="C8297" t="s">
        <v>2006</v>
      </c>
      <c r="D8297">
        <v>1.3403</v>
      </c>
      <c r="E8297">
        <v>1.3403</v>
      </c>
      <c r="F8297">
        <v>0.94430000000000003</v>
      </c>
      <c r="G8297">
        <v>0.9889</v>
      </c>
      <c r="H8297">
        <v>0.94430000000000003</v>
      </c>
      <c r="I8297">
        <v>0.68959999999999999</v>
      </c>
      <c r="J8297">
        <v>1.3403</v>
      </c>
      <c r="K8297">
        <v>0.94430000000000003</v>
      </c>
      <c r="L8297">
        <v>0.68959999999999999</v>
      </c>
    </row>
    <row r="8298" spans="1:12" x14ac:dyDescent="0.45">
      <c r="A8298" t="s">
        <v>2023</v>
      </c>
      <c r="B8298">
        <v>2028</v>
      </c>
      <c r="C8298" t="s">
        <v>2005</v>
      </c>
      <c r="D8298">
        <v>10.0855</v>
      </c>
      <c r="E8298">
        <v>9.4321000000000002</v>
      </c>
      <c r="F8298">
        <v>8.3168000000000006</v>
      </c>
      <c r="G8298">
        <v>7.4481000000000002</v>
      </c>
      <c r="H8298">
        <v>7.9474999999999998</v>
      </c>
      <c r="I8298">
        <v>6.2686000000000002</v>
      </c>
      <c r="J8298">
        <v>8.1415000000000006</v>
      </c>
      <c r="K8298">
        <v>6.5621999999999998</v>
      </c>
      <c r="L8298">
        <v>4.9425999999999997</v>
      </c>
    </row>
    <row r="8299" spans="1:12" x14ac:dyDescent="0.45">
      <c r="A8299" t="s">
        <v>2023</v>
      </c>
      <c r="B8299">
        <v>2028</v>
      </c>
      <c r="C8299" t="s">
        <v>2010</v>
      </c>
      <c r="D8299">
        <v>0.49640000000000001</v>
      </c>
      <c r="E8299">
        <v>0.49640000000000001</v>
      </c>
      <c r="F8299">
        <v>0.18740000000000001</v>
      </c>
      <c r="G8299">
        <v>0.29780000000000001</v>
      </c>
      <c r="H8299">
        <v>0.18740000000000001</v>
      </c>
      <c r="I8299">
        <v>0.13450000000000001</v>
      </c>
      <c r="J8299">
        <v>0.49640000000000001</v>
      </c>
      <c r="K8299">
        <v>0.18740000000000001</v>
      </c>
      <c r="L8299">
        <v>0.13450000000000001</v>
      </c>
    </row>
    <row r="8300" spans="1:12" x14ac:dyDescent="0.45">
      <c r="A8300" t="s">
        <v>2023</v>
      </c>
      <c r="B8300">
        <v>2028</v>
      </c>
      <c r="C8300" t="s">
        <v>2008</v>
      </c>
      <c r="D8300">
        <v>3.3778000000000001</v>
      </c>
      <c r="E8300">
        <v>2.7244000000000002</v>
      </c>
      <c r="F8300">
        <v>2.5375999999999999</v>
      </c>
      <c r="G8300">
        <v>2.5076000000000001</v>
      </c>
      <c r="H8300">
        <v>2.1684000000000001</v>
      </c>
      <c r="I8300">
        <v>1.9659</v>
      </c>
      <c r="J8300">
        <v>2.2572000000000001</v>
      </c>
      <c r="K8300">
        <v>1.577</v>
      </c>
      <c r="L8300">
        <v>1.2303999999999999</v>
      </c>
    </row>
    <row r="8301" spans="1:12" x14ac:dyDescent="0.45">
      <c r="A8301" t="s">
        <v>2023</v>
      </c>
      <c r="B8301">
        <v>2028</v>
      </c>
      <c r="C8301" t="s">
        <v>2011</v>
      </c>
      <c r="D8301">
        <v>9.3600000000000003E-2</v>
      </c>
      <c r="E8301">
        <v>9.3600000000000003E-2</v>
      </c>
      <c r="F8301">
        <v>9.3600000000000003E-2</v>
      </c>
      <c r="G8301">
        <v>5.62E-2</v>
      </c>
      <c r="H8301">
        <v>9.3600000000000003E-2</v>
      </c>
      <c r="I8301">
        <v>5.62E-2</v>
      </c>
      <c r="J8301">
        <v>9.3600000000000003E-2</v>
      </c>
      <c r="K8301">
        <v>9.3600000000000003E-2</v>
      </c>
      <c r="L8301">
        <v>5.62E-2</v>
      </c>
    </row>
    <row r="8302" spans="1:12" x14ac:dyDescent="0.45">
      <c r="A8302" t="s">
        <v>2023</v>
      </c>
      <c r="B8302">
        <v>2028</v>
      </c>
      <c r="C8302" t="s">
        <v>2007</v>
      </c>
      <c r="D8302">
        <v>0.28349999999999997</v>
      </c>
      <c r="E8302">
        <v>0.28349999999999997</v>
      </c>
      <c r="F8302">
        <v>8.9399999999999993E-2</v>
      </c>
      <c r="G8302">
        <v>0.24640000000000001</v>
      </c>
      <c r="H8302">
        <v>8.9399999999999993E-2</v>
      </c>
      <c r="I8302">
        <v>8.9399999999999993E-2</v>
      </c>
      <c r="J8302">
        <v>0.28349999999999997</v>
      </c>
      <c r="K8302">
        <v>8.9399999999999993E-2</v>
      </c>
      <c r="L8302">
        <v>8.9399999999999993E-2</v>
      </c>
    </row>
    <row r="8303" spans="1:12" x14ac:dyDescent="0.45">
      <c r="A8303" t="s">
        <v>2023</v>
      </c>
      <c r="B8303">
        <v>2028</v>
      </c>
      <c r="C8303" t="s">
        <v>2009</v>
      </c>
      <c r="D8303">
        <v>4.4939</v>
      </c>
      <c r="E8303">
        <v>4.4939</v>
      </c>
      <c r="F8303">
        <v>4.4645000000000001</v>
      </c>
      <c r="G8303">
        <v>3.3512</v>
      </c>
      <c r="H8303">
        <v>4.4645000000000001</v>
      </c>
      <c r="I8303">
        <v>3.3331</v>
      </c>
      <c r="J8303">
        <v>3.6705000000000001</v>
      </c>
      <c r="K8303">
        <v>3.6705000000000001</v>
      </c>
      <c r="L8303">
        <v>2.7425000000000002</v>
      </c>
    </row>
    <row r="8304" spans="1:12" x14ac:dyDescent="0.45">
      <c r="A8304" t="s">
        <v>2024</v>
      </c>
      <c r="B8304">
        <v>2028</v>
      </c>
      <c r="C8304" t="s">
        <v>2009</v>
      </c>
      <c r="D8304">
        <v>2.3816999999999999</v>
      </c>
      <c r="E8304">
        <v>2.3816999999999999</v>
      </c>
      <c r="F8304">
        <v>2.3668</v>
      </c>
      <c r="G8304">
        <v>1.7750999999999999</v>
      </c>
      <c r="H8304">
        <v>2.3668</v>
      </c>
      <c r="I8304">
        <v>1.766</v>
      </c>
      <c r="J8304">
        <v>1.9468000000000001</v>
      </c>
      <c r="K8304">
        <v>1.9468000000000001</v>
      </c>
      <c r="L8304">
        <v>1.4537</v>
      </c>
    </row>
    <row r="8305" spans="1:12" x14ac:dyDescent="0.45">
      <c r="A8305" t="s">
        <v>2024</v>
      </c>
      <c r="B8305">
        <v>2028</v>
      </c>
      <c r="C8305" t="s">
        <v>2005</v>
      </c>
      <c r="D8305">
        <v>5.3822000000000001</v>
      </c>
      <c r="E8305">
        <v>5.0518000000000001</v>
      </c>
      <c r="F8305">
        <v>4.3981000000000003</v>
      </c>
      <c r="G8305">
        <v>3.9775999999999998</v>
      </c>
      <c r="H8305">
        <v>4.2114000000000003</v>
      </c>
      <c r="I8305">
        <v>3.3132999999999999</v>
      </c>
      <c r="J8305">
        <v>4.3804999999999996</v>
      </c>
      <c r="K8305">
        <v>3.4922</v>
      </c>
      <c r="L8305">
        <v>2.6291000000000002</v>
      </c>
    </row>
    <row r="8306" spans="1:12" x14ac:dyDescent="0.45">
      <c r="A8306" t="s">
        <v>2024</v>
      </c>
      <c r="B8306">
        <v>2028</v>
      </c>
      <c r="C8306" t="s">
        <v>2008</v>
      </c>
      <c r="D8306">
        <v>1.7081999999999999</v>
      </c>
      <c r="E8306">
        <v>1.3777999999999999</v>
      </c>
      <c r="F8306">
        <v>1.2833000000000001</v>
      </c>
      <c r="G8306">
        <v>1.2681</v>
      </c>
      <c r="H8306">
        <v>1.0966</v>
      </c>
      <c r="I8306">
        <v>0.99419999999999997</v>
      </c>
      <c r="J8306">
        <v>1.1415</v>
      </c>
      <c r="K8306">
        <v>0.79749999999999999</v>
      </c>
      <c r="L8306">
        <v>0.62219999999999998</v>
      </c>
    </row>
    <row r="8307" spans="1:12" x14ac:dyDescent="0.45">
      <c r="A8307" t="s">
        <v>2024</v>
      </c>
      <c r="B8307">
        <v>2028</v>
      </c>
      <c r="C8307" t="s">
        <v>2007</v>
      </c>
      <c r="D8307">
        <v>0.1434</v>
      </c>
      <c r="E8307">
        <v>0.1434</v>
      </c>
      <c r="F8307">
        <v>4.5199999999999997E-2</v>
      </c>
      <c r="G8307">
        <v>0.1246</v>
      </c>
      <c r="H8307">
        <v>4.5199999999999997E-2</v>
      </c>
      <c r="I8307">
        <v>4.5199999999999997E-2</v>
      </c>
      <c r="J8307">
        <v>0.1434</v>
      </c>
      <c r="K8307">
        <v>4.5199999999999997E-2</v>
      </c>
      <c r="L8307">
        <v>4.5199999999999997E-2</v>
      </c>
    </row>
    <row r="8308" spans="1:12" x14ac:dyDescent="0.45">
      <c r="A8308" t="s">
        <v>2024</v>
      </c>
      <c r="B8308">
        <v>2028</v>
      </c>
      <c r="C8308" t="s">
        <v>2010</v>
      </c>
      <c r="D8308">
        <v>0.251</v>
      </c>
      <c r="E8308">
        <v>0.251</v>
      </c>
      <c r="F8308">
        <v>9.4799999999999995E-2</v>
      </c>
      <c r="G8308">
        <v>0.15060000000000001</v>
      </c>
      <c r="H8308">
        <v>9.4799999999999995E-2</v>
      </c>
      <c r="I8308">
        <v>6.8000000000000005E-2</v>
      </c>
      <c r="J8308">
        <v>0.251</v>
      </c>
      <c r="K8308">
        <v>9.4799999999999995E-2</v>
      </c>
      <c r="L8308">
        <v>6.8000000000000005E-2</v>
      </c>
    </row>
    <row r="8309" spans="1:12" x14ac:dyDescent="0.45">
      <c r="A8309" t="s">
        <v>2024</v>
      </c>
      <c r="B8309">
        <v>2028</v>
      </c>
      <c r="C8309" t="s">
        <v>2011</v>
      </c>
      <c r="D8309">
        <v>4.7300000000000002E-2</v>
      </c>
      <c r="E8309">
        <v>4.7300000000000002E-2</v>
      </c>
      <c r="F8309">
        <v>4.7300000000000002E-2</v>
      </c>
      <c r="G8309">
        <v>2.8400000000000002E-2</v>
      </c>
      <c r="H8309">
        <v>4.7300000000000002E-2</v>
      </c>
      <c r="I8309">
        <v>2.8400000000000002E-2</v>
      </c>
      <c r="J8309">
        <v>4.7300000000000002E-2</v>
      </c>
      <c r="K8309">
        <v>4.7300000000000002E-2</v>
      </c>
      <c r="L8309">
        <v>2.8400000000000002E-2</v>
      </c>
    </row>
    <row r="8310" spans="1:12" x14ac:dyDescent="0.45">
      <c r="A8310" t="s">
        <v>2024</v>
      </c>
      <c r="B8310">
        <v>2028</v>
      </c>
      <c r="C8310" t="s">
        <v>2006</v>
      </c>
      <c r="D8310">
        <v>0.85060000000000002</v>
      </c>
      <c r="E8310">
        <v>0.85060000000000002</v>
      </c>
      <c r="F8310">
        <v>0.56069999999999998</v>
      </c>
      <c r="G8310">
        <v>0.63070000000000004</v>
      </c>
      <c r="H8310">
        <v>0.56069999999999998</v>
      </c>
      <c r="I8310">
        <v>0.41160000000000002</v>
      </c>
      <c r="J8310">
        <v>0.85060000000000002</v>
      </c>
      <c r="K8310">
        <v>0.56069999999999998</v>
      </c>
      <c r="L8310">
        <v>0.41160000000000002</v>
      </c>
    </row>
    <row r="8311" spans="1:12" x14ac:dyDescent="0.45">
      <c r="A8311" t="s">
        <v>2025</v>
      </c>
      <c r="B8311">
        <v>2028</v>
      </c>
      <c r="C8311" t="s">
        <v>2010</v>
      </c>
      <c r="D8311">
        <v>0.1101</v>
      </c>
      <c r="E8311">
        <v>0.1101</v>
      </c>
      <c r="F8311">
        <v>4.1599999999999998E-2</v>
      </c>
      <c r="G8311">
        <v>6.6100000000000006E-2</v>
      </c>
      <c r="H8311">
        <v>4.1599999999999998E-2</v>
      </c>
      <c r="I8311">
        <v>2.98E-2</v>
      </c>
      <c r="J8311">
        <v>0.1101</v>
      </c>
      <c r="K8311">
        <v>4.1599999999999998E-2</v>
      </c>
      <c r="L8311">
        <v>2.98E-2</v>
      </c>
    </row>
    <row r="8312" spans="1:12" x14ac:dyDescent="0.45">
      <c r="A8312" t="s">
        <v>2025</v>
      </c>
      <c r="B8312">
        <v>2028</v>
      </c>
      <c r="C8312" t="s">
        <v>2008</v>
      </c>
      <c r="D8312">
        <v>0.74909999999999999</v>
      </c>
      <c r="E8312">
        <v>0.60419999999999996</v>
      </c>
      <c r="F8312">
        <v>0.56279999999999997</v>
      </c>
      <c r="G8312">
        <v>0.55610000000000004</v>
      </c>
      <c r="H8312">
        <v>0.48089999999999999</v>
      </c>
      <c r="I8312">
        <v>0.436</v>
      </c>
      <c r="J8312">
        <v>0.50060000000000004</v>
      </c>
      <c r="K8312">
        <v>0.34970000000000001</v>
      </c>
      <c r="L8312">
        <v>0.27289999999999998</v>
      </c>
    </row>
    <row r="8313" spans="1:12" x14ac:dyDescent="0.45">
      <c r="A8313" t="s">
        <v>2025</v>
      </c>
      <c r="B8313">
        <v>2028</v>
      </c>
      <c r="C8313" t="s">
        <v>2011</v>
      </c>
      <c r="D8313">
        <v>2.0799999999999999E-2</v>
      </c>
      <c r="E8313">
        <v>2.0799999999999999E-2</v>
      </c>
      <c r="F8313">
        <v>2.0799999999999999E-2</v>
      </c>
      <c r="G8313">
        <v>1.2500000000000001E-2</v>
      </c>
      <c r="H8313">
        <v>2.0799999999999999E-2</v>
      </c>
      <c r="I8313">
        <v>1.2500000000000001E-2</v>
      </c>
      <c r="J8313">
        <v>2.0799999999999999E-2</v>
      </c>
      <c r="K8313">
        <v>2.0799999999999999E-2</v>
      </c>
      <c r="L8313">
        <v>1.2500000000000001E-2</v>
      </c>
    </row>
    <row r="8314" spans="1:12" x14ac:dyDescent="0.45">
      <c r="A8314" t="s">
        <v>2025</v>
      </c>
      <c r="B8314">
        <v>2028</v>
      </c>
      <c r="C8314" t="s">
        <v>2009</v>
      </c>
      <c r="D8314">
        <v>1.0786</v>
      </c>
      <c r="E8314">
        <v>1.0786</v>
      </c>
      <c r="F8314">
        <v>1.0721000000000001</v>
      </c>
      <c r="G8314">
        <v>0.80369999999999997</v>
      </c>
      <c r="H8314">
        <v>1.0721000000000001</v>
      </c>
      <c r="I8314">
        <v>0.79969999999999997</v>
      </c>
      <c r="J8314">
        <v>0.8821</v>
      </c>
      <c r="K8314">
        <v>0.8821</v>
      </c>
      <c r="L8314">
        <v>0.65839999999999999</v>
      </c>
    </row>
    <row r="8315" spans="1:12" x14ac:dyDescent="0.45">
      <c r="A8315" t="s">
        <v>2025</v>
      </c>
      <c r="B8315">
        <v>2028</v>
      </c>
      <c r="C8315" t="s">
        <v>2006</v>
      </c>
      <c r="D8315">
        <v>0.35410000000000003</v>
      </c>
      <c r="E8315">
        <v>0.35410000000000003</v>
      </c>
      <c r="F8315">
        <v>0.23680000000000001</v>
      </c>
      <c r="G8315">
        <v>0.26229999999999998</v>
      </c>
      <c r="H8315">
        <v>0.23680000000000001</v>
      </c>
      <c r="I8315">
        <v>0.1736</v>
      </c>
      <c r="J8315">
        <v>0.35410000000000003</v>
      </c>
      <c r="K8315">
        <v>0.23680000000000001</v>
      </c>
      <c r="L8315">
        <v>0.1736</v>
      </c>
    </row>
    <row r="8316" spans="1:12" x14ac:dyDescent="0.45">
      <c r="A8316" t="s">
        <v>2025</v>
      </c>
      <c r="B8316">
        <v>2028</v>
      </c>
      <c r="C8316" t="s">
        <v>2005</v>
      </c>
      <c r="D8316">
        <v>2.3755999999999999</v>
      </c>
      <c r="E8316">
        <v>2.2307000000000001</v>
      </c>
      <c r="F8316">
        <v>1.9539</v>
      </c>
      <c r="G8316">
        <v>1.7553000000000001</v>
      </c>
      <c r="H8316">
        <v>1.8720000000000001</v>
      </c>
      <c r="I8316">
        <v>1.4714</v>
      </c>
      <c r="J8316">
        <v>1.9305000000000001</v>
      </c>
      <c r="K8316">
        <v>1.5508</v>
      </c>
      <c r="L8316">
        <v>1.167</v>
      </c>
    </row>
    <row r="8317" spans="1:12" x14ac:dyDescent="0.45">
      <c r="A8317" t="s">
        <v>2025</v>
      </c>
      <c r="B8317">
        <v>2028</v>
      </c>
      <c r="C8317" t="s">
        <v>2007</v>
      </c>
      <c r="D8317">
        <v>6.2899999999999998E-2</v>
      </c>
      <c r="E8317">
        <v>6.2899999999999998E-2</v>
      </c>
      <c r="F8317">
        <v>1.9800000000000002E-2</v>
      </c>
      <c r="G8317">
        <v>5.4600000000000003E-2</v>
      </c>
      <c r="H8317">
        <v>1.9800000000000002E-2</v>
      </c>
      <c r="I8317">
        <v>1.9800000000000002E-2</v>
      </c>
      <c r="J8317">
        <v>6.2899999999999998E-2</v>
      </c>
      <c r="K8317">
        <v>1.9800000000000002E-2</v>
      </c>
      <c r="L8317">
        <v>1.9800000000000002E-2</v>
      </c>
    </row>
    <row r="8318" spans="1:12" x14ac:dyDescent="0.45">
      <c r="A8318" t="s">
        <v>2026</v>
      </c>
      <c r="B8318">
        <v>2028</v>
      </c>
      <c r="C8318" t="s">
        <v>2006</v>
      </c>
      <c r="D8318">
        <v>0.34439999999999998</v>
      </c>
      <c r="E8318">
        <v>0.34439999999999998</v>
      </c>
      <c r="F8318">
        <v>0.23130000000000001</v>
      </c>
      <c r="G8318">
        <v>0.255</v>
      </c>
      <c r="H8318">
        <v>0.23130000000000001</v>
      </c>
      <c r="I8318">
        <v>0.16950000000000001</v>
      </c>
      <c r="J8318">
        <v>0.34439999999999998</v>
      </c>
      <c r="K8318">
        <v>0.23130000000000001</v>
      </c>
      <c r="L8318">
        <v>0.16950000000000001</v>
      </c>
    </row>
    <row r="8319" spans="1:12" x14ac:dyDescent="0.45">
      <c r="A8319" t="s">
        <v>2026</v>
      </c>
      <c r="B8319">
        <v>2028</v>
      </c>
      <c r="C8319" t="s">
        <v>2007</v>
      </c>
      <c r="D8319">
        <v>6.2100000000000002E-2</v>
      </c>
      <c r="E8319">
        <v>6.2100000000000002E-2</v>
      </c>
      <c r="F8319">
        <v>1.9599999999999999E-2</v>
      </c>
      <c r="G8319">
        <v>5.3900000000000003E-2</v>
      </c>
      <c r="H8319">
        <v>1.9599999999999999E-2</v>
      </c>
      <c r="I8319">
        <v>1.9599999999999999E-2</v>
      </c>
      <c r="J8319">
        <v>6.2100000000000002E-2</v>
      </c>
      <c r="K8319">
        <v>1.9599999999999999E-2</v>
      </c>
      <c r="L8319">
        <v>1.9599999999999999E-2</v>
      </c>
    </row>
    <row r="8320" spans="1:12" x14ac:dyDescent="0.45">
      <c r="A8320" t="s">
        <v>2026</v>
      </c>
      <c r="B8320">
        <v>2028</v>
      </c>
      <c r="C8320" t="s">
        <v>2010</v>
      </c>
      <c r="D8320">
        <v>0.1087</v>
      </c>
      <c r="E8320">
        <v>0.1087</v>
      </c>
      <c r="F8320">
        <v>4.1000000000000002E-2</v>
      </c>
      <c r="G8320">
        <v>6.5199999999999994E-2</v>
      </c>
      <c r="H8320">
        <v>4.1000000000000002E-2</v>
      </c>
      <c r="I8320">
        <v>2.9399999999999999E-2</v>
      </c>
      <c r="J8320">
        <v>0.1087</v>
      </c>
      <c r="K8320">
        <v>4.1000000000000002E-2</v>
      </c>
      <c r="L8320">
        <v>2.9399999999999999E-2</v>
      </c>
    </row>
    <row r="8321" spans="1:12" x14ac:dyDescent="0.45">
      <c r="A8321" t="s">
        <v>2026</v>
      </c>
      <c r="B8321">
        <v>2028</v>
      </c>
      <c r="C8321" t="s">
        <v>2005</v>
      </c>
      <c r="D8321">
        <v>2.3126000000000002</v>
      </c>
      <c r="E8321">
        <v>2.1696</v>
      </c>
      <c r="F8321">
        <v>1.899</v>
      </c>
      <c r="G8321">
        <v>1.7087000000000001</v>
      </c>
      <c r="H8321">
        <v>1.8182</v>
      </c>
      <c r="I8321">
        <v>1.4305000000000001</v>
      </c>
      <c r="J8321">
        <v>1.8778999999999999</v>
      </c>
      <c r="K8321">
        <v>1.5058</v>
      </c>
      <c r="L8321">
        <v>1.1335</v>
      </c>
    </row>
    <row r="8322" spans="1:12" x14ac:dyDescent="0.45">
      <c r="A8322" t="s">
        <v>2026</v>
      </c>
      <c r="B8322">
        <v>2028</v>
      </c>
      <c r="C8322" t="s">
        <v>2011</v>
      </c>
      <c r="D8322">
        <v>2.0500000000000001E-2</v>
      </c>
      <c r="E8322">
        <v>2.0500000000000001E-2</v>
      </c>
      <c r="F8322">
        <v>2.0500000000000001E-2</v>
      </c>
      <c r="G8322">
        <v>1.23E-2</v>
      </c>
      <c r="H8322">
        <v>2.0500000000000001E-2</v>
      </c>
      <c r="I8322">
        <v>1.23E-2</v>
      </c>
      <c r="J8322">
        <v>2.0500000000000001E-2</v>
      </c>
      <c r="K8322">
        <v>2.0500000000000001E-2</v>
      </c>
      <c r="L8322">
        <v>1.23E-2</v>
      </c>
    </row>
    <row r="8323" spans="1:12" x14ac:dyDescent="0.45">
      <c r="A8323" t="s">
        <v>2026</v>
      </c>
      <c r="B8323">
        <v>2028</v>
      </c>
      <c r="C8323" t="s">
        <v>2008</v>
      </c>
      <c r="D8323">
        <v>0.73939999999999995</v>
      </c>
      <c r="E8323">
        <v>0.59640000000000004</v>
      </c>
      <c r="F8323">
        <v>0.55549999999999999</v>
      </c>
      <c r="G8323">
        <v>0.54890000000000005</v>
      </c>
      <c r="H8323">
        <v>0.47460000000000002</v>
      </c>
      <c r="I8323">
        <v>0.43030000000000002</v>
      </c>
      <c r="J8323">
        <v>0.49409999999999998</v>
      </c>
      <c r="K8323">
        <v>0.34520000000000001</v>
      </c>
      <c r="L8323">
        <v>0.26929999999999998</v>
      </c>
    </row>
    <row r="8324" spans="1:12" x14ac:dyDescent="0.45">
      <c r="A8324" t="s">
        <v>2026</v>
      </c>
      <c r="B8324">
        <v>2028</v>
      </c>
      <c r="C8324" t="s">
        <v>2009</v>
      </c>
      <c r="D8324">
        <v>1.0376000000000001</v>
      </c>
      <c r="E8324">
        <v>1.0376000000000001</v>
      </c>
      <c r="F8324">
        <v>1.0311999999999999</v>
      </c>
      <c r="G8324">
        <v>0.77329999999999999</v>
      </c>
      <c r="H8324">
        <v>1.0311999999999999</v>
      </c>
      <c r="I8324">
        <v>0.76939999999999997</v>
      </c>
      <c r="J8324">
        <v>0.84819999999999995</v>
      </c>
      <c r="K8324">
        <v>0.84819999999999995</v>
      </c>
      <c r="L8324">
        <v>0.63339999999999996</v>
      </c>
    </row>
    <row r="8325" spans="1:12" x14ac:dyDescent="0.45">
      <c r="A8325" t="s">
        <v>2027</v>
      </c>
      <c r="B8325">
        <v>2028</v>
      </c>
      <c r="C8325" t="s">
        <v>2005</v>
      </c>
      <c r="D8325">
        <v>3.6238999999999999</v>
      </c>
      <c r="E8325">
        <v>3.403</v>
      </c>
      <c r="F8325">
        <v>2.9759000000000002</v>
      </c>
      <c r="G8325">
        <v>2.6819000000000002</v>
      </c>
      <c r="H8325">
        <v>2.851</v>
      </c>
      <c r="I8325">
        <v>2.2452999999999999</v>
      </c>
      <c r="J8325">
        <v>2.9493</v>
      </c>
      <c r="K8325">
        <v>2.3653</v>
      </c>
      <c r="L8325">
        <v>1.7838000000000001</v>
      </c>
    </row>
    <row r="8326" spans="1:12" x14ac:dyDescent="0.45">
      <c r="A8326" t="s">
        <v>2027</v>
      </c>
      <c r="B8326">
        <v>2028</v>
      </c>
      <c r="C8326" t="s">
        <v>2006</v>
      </c>
      <c r="D8326">
        <v>0.54969999999999997</v>
      </c>
      <c r="E8326">
        <v>0.54969999999999997</v>
      </c>
      <c r="F8326">
        <v>0.36570000000000003</v>
      </c>
      <c r="G8326">
        <v>0.4073</v>
      </c>
      <c r="H8326">
        <v>0.36570000000000003</v>
      </c>
      <c r="I8326">
        <v>0.26829999999999998</v>
      </c>
      <c r="J8326">
        <v>0.54969999999999997</v>
      </c>
      <c r="K8326">
        <v>0.36570000000000003</v>
      </c>
      <c r="L8326">
        <v>0.26829999999999998</v>
      </c>
    </row>
    <row r="8327" spans="1:12" x14ac:dyDescent="0.45">
      <c r="A8327" t="s">
        <v>2027</v>
      </c>
      <c r="B8327">
        <v>2028</v>
      </c>
      <c r="C8327" t="s">
        <v>2007</v>
      </c>
      <c r="D8327">
        <v>9.5799999999999996E-2</v>
      </c>
      <c r="E8327">
        <v>9.5799999999999996E-2</v>
      </c>
      <c r="F8327">
        <v>3.0200000000000001E-2</v>
      </c>
      <c r="G8327">
        <v>8.3299999999999999E-2</v>
      </c>
      <c r="H8327">
        <v>3.0200000000000001E-2</v>
      </c>
      <c r="I8327">
        <v>3.0200000000000001E-2</v>
      </c>
      <c r="J8327">
        <v>9.5799999999999996E-2</v>
      </c>
      <c r="K8327">
        <v>3.0200000000000001E-2</v>
      </c>
      <c r="L8327">
        <v>3.0200000000000001E-2</v>
      </c>
    </row>
    <row r="8328" spans="1:12" x14ac:dyDescent="0.45">
      <c r="A8328" t="s">
        <v>2027</v>
      </c>
      <c r="B8328">
        <v>2028</v>
      </c>
      <c r="C8328" t="s">
        <v>2008</v>
      </c>
      <c r="D8328">
        <v>1.1417999999999999</v>
      </c>
      <c r="E8328">
        <v>0.92090000000000005</v>
      </c>
      <c r="F8328">
        <v>0.85780000000000001</v>
      </c>
      <c r="G8328">
        <v>0.84770000000000001</v>
      </c>
      <c r="H8328">
        <v>0.73299999999999998</v>
      </c>
      <c r="I8328">
        <v>0.66449999999999998</v>
      </c>
      <c r="J8328">
        <v>0.76300000000000001</v>
      </c>
      <c r="K8328">
        <v>0.53310000000000002</v>
      </c>
      <c r="L8328">
        <v>0.41589999999999999</v>
      </c>
    </row>
    <row r="8329" spans="1:12" x14ac:dyDescent="0.45">
      <c r="A8329" t="s">
        <v>2027</v>
      </c>
      <c r="B8329">
        <v>2028</v>
      </c>
      <c r="C8329" t="s">
        <v>2010</v>
      </c>
      <c r="D8329">
        <v>0.1678</v>
      </c>
      <c r="E8329">
        <v>0.1678</v>
      </c>
      <c r="F8329">
        <v>6.3399999999999998E-2</v>
      </c>
      <c r="G8329">
        <v>0.1007</v>
      </c>
      <c r="H8329">
        <v>6.3399999999999998E-2</v>
      </c>
      <c r="I8329">
        <v>4.5400000000000003E-2</v>
      </c>
      <c r="J8329">
        <v>0.1678</v>
      </c>
      <c r="K8329">
        <v>6.3399999999999998E-2</v>
      </c>
      <c r="L8329">
        <v>4.5400000000000003E-2</v>
      </c>
    </row>
    <row r="8330" spans="1:12" x14ac:dyDescent="0.45">
      <c r="A8330" t="s">
        <v>2027</v>
      </c>
      <c r="B8330">
        <v>2028</v>
      </c>
      <c r="C8330" t="s">
        <v>2011</v>
      </c>
      <c r="D8330">
        <v>3.1600000000000003E-2</v>
      </c>
      <c r="E8330">
        <v>3.1600000000000003E-2</v>
      </c>
      <c r="F8330">
        <v>3.1600000000000003E-2</v>
      </c>
      <c r="G8330">
        <v>1.9E-2</v>
      </c>
      <c r="H8330">
        <v>3.1600000000000003E-2</v>
      </c>
      <c r="I8330">
        <v>1.9E-2</v>
      </c>
      <c r="J8330">
        <v>3.1600000000000003E-2</v>
      </c>
      <c r="K8330">
        <v>3.1600000000000003E-2</v>
      </c>
      <c r="L8330">
        <v>1.9E-2</v>
      </c>
    </row>
    <row r="8331" spans="1:12" x14ac:dyDescent="0.45">
      <c r="A8331" t="s">
        <v>2027</v>
      </c>
      <c r="B8331">
        <v>2028</v>
      </c>
      <c r="C8331" t="s">
        <v>2009</v>
      </c>
      <c r="D8331">
        <v>1.6371</v>
      </c>
      <c r="E8331">
        <v>1.6371</v>
      </c>
      <c r="F8331">
        <v>1.6271</v>
      </c>
      <c r="G8331">
        <v>1.224</v>
      </c>
      <c r="H8331">
        <v>1.6271</v>
      </c>
      <c r="I8331">
        <v>1.2179</v>
      </c>
      <c r="J8331">
        <v>1.3412999999999999</v>
      </c>
      <c r="K8331">
        <v>1.3412999999999999</v>
      </c>
      <c r="L8331">
        <v>1.0049999999999999</v>
      </c>
    </row>
    <row r="8332" spans="1:12" x14ac:dyDescent="0.45">
      <c r="A8332" t="s">
        <v>2028</v>
      </c>
      <c r="B8332">
        <v>2028</v>
      </c>
      <c r="C8332" t="s">
        <v>2008</v>
      </c>
      <c r="D8332">
        <v>1.2072000000000001</v>
      </c>
      <c r="E8332">
        <v>0.97370000000000001</v>
      </c>
      <c r="F8332">
        <v>0.90690000000000004</v>
      </c>
      <c r="G8332">
        <v>0.8962</v>
      </c>
      <c r="H8332">
        <v>0.77490000000000003</v>
      </c>
      <c r="I8332">
        <v>0.7026</v>
      </c>
      <c r="J8332">
        <v>0.80669999999999997</v>
      </c>
      <c r="K8332">
        <v>0.56359999999999999</v>
      </c>
      <c r="L8332">
        <v>0.43969999999999998</v>
      </c>
    </row>
    <row r="8333" spans="1:12" x14ac:dyDescent="0.45">
      <c r="A8333" t="s">
        <v>2028</v>
      </c>
      <c r="B8333">
        <v>2028</v>
      </c>
      <c r="C8333" t="s">
        <v>2009</v>
      </c>
      <c r="D8333">
        <v>1.6976</v>
      </c>
      <c r="E8333">
        <v>1.6976</v>
      </c>
      <c r="F8333">
        <v>1.6871</v>
      </c>
      <c r="G8333">
        <v>1.2695000000000001</v>
      </c>
      <c r="H8333">
        <v>1.6871</v>
      </c>
      <c r="I8333">
        <v>1.2629999999999999</v>
      </c>
      <c r="J8333">
        <v>1.3905000000000001</v>
      </c>
      <c r="K8333">
        <v>1.3905000000000001</v>
      </c>
      <c r="L8333">
        <v>1.042</v>
      </c>
    </row>
    <row r="8334" spans="1:12" x14ac:dyDescent="0.45">
      <c r="A8334" t="s">
        <v>2028</v>
      </c>
      <c r="B8334">
        <v>2028</v>
      </c>
      <c r="C8334" t="s">
        <v>2011</v>
      </c>
      <c r="D8334">
        <v>3.3500000000000002E-2</v>
      </c>
      <c r="E8334">
        <v>3.3500000000000002E-2</v>
      </c>
      <c r="F8334">
        <v>3.3500000000000002E-2</v>
      </c>
      <c r="G8334">
        <v>2.01E-2</v>
      </c>
      <c r="H8334">
        <v>3.3500000000000002E-2</v>
      </c>
      <c r="I8334">
        <v>2.01E-2</v>
      </c>
      <c r="J8334">
        <v>3.3500000000000002E-2</v>
      </c>
      <c r="K8334">
        <v>3.3500000000000002E-2</v>
      </c>
      <c r="L8334">
        <v>2.01E-2</v>
      </c>
    </row>
    <row r="8335" spans="1:12" x14ac:dyDescent="0.45">
      <c r="A8335" t="s">
        <v>2028</v>
      </c>
      <c r="B8335">
        <v>2028</v>
      </c>
      <c r="C8335" t="s">
        <v>2006</v>
      </c>
      <c r="D8335">
        <v>0.54449999999999998</v>
      </c>
      <c r="E8335">
        <v>0.54449999999999998</v>
      </c>
      <c r="F8335">
        <v>0.36899999999999999</v>
      </c>
      <c r="G8335">
        <v>0.40300000000000002</v>
      </c>
      <c r="H8335">
        <v>0.36899999999999999</v>
      </c>
      <c r="I8335">
        <v>0.27029999999999998</v>
      </c>
      <c r="J8335">
        <v>0.54449999999999998</v>
      </c>
      <c r="K8335">
        <v>0.36899999999999999</v>
      </c>
      <c r="L8335">
        <v>0.27029999999999998</v>
      </c>
    </row>
    <row r="8336" spans="1:12" x14ac:dyDescent="0.45">
      <c r="A8336" t="s">
        <v>2028</v>
      </c>
      <c r="B8336">
        <v>2028</v>
      </c>
      <c r="C8336" t="s">
        <v>2007</v>
      </c>
      <c r="D8336">
        <v>0.1013</v>
      </c>
      <c r="E8336">
        <v>0.1013</v>
      </c>
      <c r="F8336">
        <v>3.1899999999999998E-2</v>
      </c>
      <c r="G8336">
        <v>8.8099999999999998E-2</v>
      </c>
      <c r="H8336">
        <v>3.1899999999999998E-2</v>
      </c>
      <c r="I8336">
        <v>3.1899999999999998E-2</v>
      </c>
      <c r="J8336">
        <v>0.1013</v>
      </c>
      <c r="K8336">
        <v>3.1899999999999998E-2</v>
      </c>
      <c r="L8336">
        <v>3.1899999999999998E-2</v>
      </c>
    </row>
    <row r="8337" spans="1:12" x14ac:dyDescent="0.45">
      <c r="A8337" t="s">
        <v>2028</v>
      </c>
      <c r="B8337">
        <v>2028</v>
      </c>
      <c r="C8337" t="s">
        <v>2010</v>
      </c>
      <c r="D8337">
        <v>0.1774</v>
      </c>
      <c r="E8337">
        <v>0.1774</v>
      </c>
      <c r="F8337">
        <v>6.7000000000000004E-2</v>
      </c>
      <c r="G8337">
        <v>0.10639999999999999</v>
      </c>
      <c r="H8337">
        <v>6.7000000000000004E-2</v>
      </c>
      <c r="I8337">
        <v>4.8099999999999997E-2</v>
      </c>
      <c r="J8337">
        <v>0.1774</v>
      </c>
      <c r="K8337">
        <v>6.7000000000000004E-2</v>
      </c>
      <c r="L8337">
        <v>4.8099999999999997E-2</v>
      </c>
    </row>
    <row r="8338" spans="1:12" x14ac:dyDescent="0.45">
      <c r="A8338" t="s">
        <v>2028</v>
      </c>
      <c r="B8338">
        <v>2028</v>
      </c>
      <c r="C8338" t="s">
        <v>2005</v>
      </c>
      <c r="D8338">
        <v>3.7614999999999998</v>
      </c>
      <c r="E8338">
        <v>3.528</v>
      </c>
      <c r="F8338">
        <v>3.0954000000000002</v>
      </c>
      <c r="G8338">
        <v>2.7831999999999999</v>
      </c>
      <c r="H8338">
        <v>2.9634</v>
      </c>
      <c r="I8338">
        <v>2.3359000000000001</v>
      </c>
      <c r="J8338">
        <v>3.0539000000000001</v>
      </c>
      <c r="K8338">
        <v>2.4554999999999998</v>
      </c>
      <c r="L8338">
        <v>1.8521000000000001</v>
      </c>
    </row>
    <row r="8339" spans="1:12" x14ac:dyDescent="0.45">
      <c r="A8339" t="s">
        <v>2029</v>
      </c>
      <c r="B8339">
        <v>2028</v>
      </c>
      <c r="C8339" t="s">
        <v>2009</v>
      </c>
      <c r="D8339">
        <v>0.4516</v>
      </c>
      <c r="E8339">
        <v>0.4516</v>
      </c>
      <c r="F8339">
        <v>0.44850000000000001</v>
      </c>
      <c r="G8339">
        <v>0.34560000000000002</v>
      </c>
      <c r="H8339">
        <v>0.44850000000000001</v>
      </c>
      <c r="I8339">
        <v>0.34370000000000001</v>
      </c>
      <c r="J8339">
        <v>0.37269999999999998</v>
      </c>
      <c r="K8339">
        <v>0.37269999999999998</v>
      </c>
      <c r="L8339">
        <v>0.2863</v>
      </c>
    </row>
    <row r="8340" spans="1:12" x14ac:dyDescent="0.45">
      <c r="A8340" t="s">
        <v>2029</v>
      </c>
      <c r="B8340">
        <v>2028</v>
      </c>
      <c r="C8340" t="s">
        <v>2008</v>
      </c>
      <c r="D8340">
        <v>0.35630000000000001</v>
      </c>
      <c r="E8340">
        <v>0.28739999999999999</v>
      </c>
      <c r="F8340">
        <v>0.26769999999999999</v>
      </c>
      <c r="G8340">
        <v>0.26450000000000001</v>
      </c>
      <c r="H8340">
        <v>0.22869999999999999</v>
      </c>
      <c r="I8340">
        <v>0.2074</v>
      </c>
      <c r="J8340">
        <v>0.23810000000000001</v>
      </c>
      <c r="K8340">
        <v>0.1663</v>
      </c>
      <c r="L8340">
        <v>0.1298</v>
      </c>
    </row>
    <row r="8341" spans="1:12" x14ac:dyDescent="0.45">
      <c r="A8341" t="s">
        <v>2029</v>
      </c>
      <c r="B8341">
        <v>2028</v>
      </c>
      <c r="C8341" t="s">
        <v>2011</v>
      </c>
      <c r="D8341">
        <v>9.9000000000000008E-3</v>
      </c>
      <c r="E8341">
        <v>9.9000000000000008E-3</v>
      </c>
      <c r="F8341">
        <v>9.9000000000000008E-3</v>
      </c>
      <c r="G8341">
        <v>5.8999999999999999E-3</v>
      </c>
      <c r="H8341">
        <v>9.9000000000000008E-3</v>
      </c>
      <c r="I8341">
        <v>5.8999999999999999E-3</v>
      </c>
      <c r="J8341">
        <v>9.9000000000000008E-3</v>
      </c>
      <c r="K8341">
        <v>9.9000000000000008E-3</v>
      </c>
      <c r="L8341">
        <v>5.8999999999999999E-3</v>
      </c>
    </row>
    <row r="8342" spans="1:12" x14ac:dyDescent="0.45">
      <c r="A8342" t="s">
        <v>2029</v>
      </c>
      <c r="B8342">
        <v>2028</v>
      </c>
      <c r="C8342" t="s">
        <v>2010</v>
      </c>
      <c r="D8342">
        <v>5.2400000000000002E-2</v>
      </c>
      <c r="E8342">
        <v>5.2400000000000002E-2</v>
      </c>
      <c r="F8342">
        <v>1.9800000000000002E-2</v>
      </c>
      <c r="G8342">
        <v>3.1399999999999997E-2</v>
      </c>
      <c r="H8342">
        <v>1.9800000000000002E-2</v>
      </c>
      <c r="I8342">
        <v>1.4200000000000001E-2</v>
      </c>
      <c r="J8342">
        <v>5.2400000000000002E-2</v>
      </c>
      <c r="K8342">
        <v>1.9800000000000002E-2</v>
      </c>
      <c r="L8342">
        <v>1.4200000000000001E-2</v>
      </c>
    </row>
    <row r="8343" spans="1:12" x14ac:dyDescent="0.45">
      <c r="A8343" t="s">
        <v>2029</v>
      </c>
      <c r="B8343">
        <v>2028</v>
      </c>
      <c r="C8343" t="s">
        <v>2006</v>
      </c>
      <c r="D8343">
        <v>0.1638</v>
      </c>
      <c r="E8343">
        <v>0.1638</v>
      </c>
      <c r="F8343">
        <v>0.1104</v>
      </c>
      <c r="G8343">
        <v>0.12130000000000001</v>
      </c>
      <c r="H8343">
        <v>0.1104</v>
      </c>
      <c r="I8343">
        <v>8.09E-2</v>
      </c>
      <c r="J8343">
        <v>0.1638</v>
      </c>
      <c r="K8343">
        <v>0.1104</v>
      </c>
      <c r="L8343">
        <v>8.09E-2</v>
      </c>
    </row>
    <row r="8344" spans="1:12" x14ac:dyDescent="0.45">
      <c r="A8344" t="s">
        <v>2029</v>
      </c>
      <c r="B8344">
        <v>2028</v>
      </c>
      <c r="C8344" t="s">
        <v>2007</v>
      </c>
      <c r="D8344">
        <v>2.9899999999999999E-2</v>
      </c>
      <c r="E8344">
        <v>2.9899999999999999E-2</v>
      </c>
      <c r="F8344">
        <v>9.4000000000000004E-3</v>
      </c>
      <c r="G8344">
        <v>2.5999999999999999E-2</v>
      </c>
      <c r="H8344">
        <v>9.4000000000000004E-3</v>
      </c>
      <c r="I8344">
        <v>9.4000000000000004E-3</v>
      </c>
      <c r="J8344">
        <v>2.9899999999999999E-2</v>
      </c>
      <c r="K8344">
        <v>9.4000000000000004E-3</v>
      </c>
      <c r="L8344">
        <v>9.4000000000000004E-3</v>
      </c>
    </row>
    <row r="8345" spans="1:12" x14ac:dyDescent="0.45">
      <c r="A8345" t="s">
        <v>2029</v>
      </c>
      <c r="B8345">
        <v>2028</v>
      </c>
      <c r="C8345" t="s">
        <v>2005</v>
      </c>
      <c r="D8345">
        <v>1.0639000000000001</v>
      </c>
      <c r="E8345">
        <v>0.99490000000000001</v>
      </c>
      <c r="F8345">
        <v>0.86570000000000003</v>
      </c>
      <c r="G8345">
        <v>0.79469999999999996</v>
      </c>
      <c r="H8345">
        <v>0.82669999999999999</v>
      </c>
      <c r="I8345">
        <v>0.66149999999999998</v>
      </c>
      <c r="J8345">
        <v>0.86670000000000003</v>
      </c>
      <c r="K8345">
        <v>0.6885</v>
      </c>
      <c r="L8345">
        <v>0.52649999999999997</v>
      </c>
    </row>
    <row r="8346" spans="1:12" x14ac:dyDescent="0.45">
      <c r="A8346" t="s">
        <v>2030</v>
      </c>
      <c r="B8346">
        <v>2028</v>
      </c>
      <c r="C8346" t="s">
        <v>2008</v>
      </c>
      <c r="D8346">
        <v>1.7442</v>
      </c>
      <c r="E8346">
        <v>1.4068000000000001</v>
      </c>
      <c r="F8346">
        <v>1.3104</v>
      </c>
      <c r="G8346">
        <v>1.2948999999999999</v>
      </c>
      <c r="H8346">
        <v>1.1196999999999999</v>
      </c>
      <c r="I8346">
        <v>1.0150999999999999</v>
      </c>
      <c r="J8346">
        <v>1.1655</v>
      </c>
      <c r="K8346">
        <v>0.81430000000000002</v>
      </c>
      <c r="L8346">
        <v>0.63539999999999996</v>
      </c>
    </row>
    <row r="8347" spans="1:12" x14ac:dyDescent="0.45">
      <c r="A8347" t="s">
        <v>2030</v>
      </c>
      <c r="B8347">
        <v>2028</v>
      </c>
      <c r="C8347" t="s">
        <v>2009</v>
      </c>
      <c r="D8347">
        <v>2.2722000000000002</v>
      </c>
      <c r="E8347">
        <v>2.2722000000000002</v>
      </c>
      <c r="F8347">
        <v>2.2570000000000001</v>
      </c>
      <c r="G8347">
        <v>1.7002999999999999</v>
      </c>
      <c r="H8347">
        <v>2.2570000000000001</v>
      </c>
      <c r="I8347">
        <v>1.6910000000000001</v>
      </c>
      <c r="J8347">
        <v>1.8587</v>
      </c>
      <c r="K8347">
        <v>1.8587</v>
      </c>
      <c r="L8347">
        <v>1.3939999999999999</v>
      </c>
    </row>
    <row r="8348" spans="1:12" x14ac:dyDescent="0.45">
      <c r="A8348" t="s">
        <v>2030</v>
      </c>
      <c r="B8348">
        <v>2028</v>
      </c>
      <c r="C8348" t="s">
        <v>2005</v>
      </c>
      <c r="D8348">
        <v>5.1749000000000001</v>
      </c>
      <c r="E8348">
        <v>4.8375000000000004</v>
      </c>
      <c r="F8348">
        <v>4.2535999999999996</v>
      </c>
      <c r="G8348">
        <v>3.8273999999999999</v>
      </c>
      <c r="H8348">
        <v>4.0629</v>
      </c>
      <c r="I8348">
        <v>3.2124000000000001</v>
      </c>
      <c r="J8348">
        <v>4.1826999999999996</v>
      </c>
      <c r="K8348">
        <v>3.3592</v>
      </c>
      <c r="L8348">
        <v>2.5356000000000001</v>
      </c>
    </row>
    <row r="8349" spans="1:12" x14ac:dyDescent="0.45">
      <c r="A8349" t="s">
        <v>2030</v>
      </c>
      <c r="B8349">
        <v>2028</v>
      </c>
      <c r="C8349" t="s">
        <v>2006</v>
      </c>
      <c r="D8349">
        <v>0.70740000000000003</v>
      </c>
      <c r="E8349">
        <v>0.70740000000000003</v>
      </c>
      <c r="F8349">
        <v>0.495</v>
      </c>
      <c r="G8349">
        <v>0.5222</v>
      </c>
      <c r="H8349">
        <v>0.495</v>
      </c>
      <c r="I8349">
        <v>0.36170000000000002</v>
      </c>
      <c r="J8349">
        <v>0.70740000000000003</v>
      </c>
      <c r="K8349">
        <v>0.495</v>
      </c>
      <c r="L8349">
        <v>0.36170000000000002</v>
      </c>
    </row>
    <row r="8350" spans="1:12" x14ac:dyDescent="0.45">
      <c r="A8350" t="s">
        <v>2030</v>
      </c>
      <c r="B8350">
        <v>2028</v>
      </c>
      <c r="C8350" t="s">
        <v>2007</v>
      </c>
      <c r="D8350">
        <v>0.1464</v>
      </c>
      <c r="E8350">
        <v>0.1464</v>
      </c>
      <c r="F8350">
        <v>4.6100000000000002E-2</v>
      </c>
      <c r="G8350">
        <v>0.12720000000000001</v>
      </c>
      <c r="H8350">
        <v>4.6100000000000002E-2</v>
      </c>
      <c r="I8350">
        <v>4.6100000000000002E-2</v>
      </c>
      <c r="J8350">
        <v>0.1464</v>
      </c>
      <c r="K8350">
        <v>4.6100000000000002E-2</v>
      </c>
      <c r="L8350">
        <v>4.6100000000000002E-2</v>
      </c>
    </row>
    <row r="8351" spans="1:12" x14ac:dyDescent="0.45">
      <c r="A8351" t="s">
        <v>2030</v>
      </c>
      <c r="B8351">
        <v>2028</v>
      </c>
      <c r="C8351" t="s">
        <v>2011</v>
      </c>
      <c r="D8351">
        <v>4.8300000000000003E-2</v>
      </c>
      <c r="E8351">
        <v>4.8300000000000003E-2</v>
      </c>
      <c r="F8351">
        <v>4.8300000000000003E-2</v>
      </c>
      <c r="G8351">
        <v>2.9000000000000001E-2</v>
      </c>
      <c r="H8351">
        <v>4.8300000000000003E-2</v>
      </c>
      <c r="I8351">
        <v>2.9000000000000001E-2</v>
      </c>
      <c r="J8351">
        <v>4.8300000000000003E-2</v>
      </c>
      <c r="K8351">
        <v>4.8300000000000003E-2</v>
      </c>
      <c r="L8351">
        <v>2.9000000000000001E-2</v>
      </c>
    </row>
    <row r="8352" spans="1:12" x14ac:dyDescent="0.45">
      <c r="A8352" t="s">
        <v>2030</v>
      </c>
      <c r="B8352">
        <v>2028</v>
      </c>
      <c r="C8352" t="s">
        <v>2010</v>
      </c>
      <c r="D8352">
        <v>0.25629999999999997</v>
      </c>
      <c r="E8352">
        <v>0.25629999999999997</v>
      </c>
      <c r="F8352">
        <v>9.6799999999999997E-2</v>
      </c>
      <c r="G8352">
        <v>0.15379999999999999</v>
      </c>
      <c r="H8352">
        <v>9.6799999999999997E-2</v>
      </c>
      <c r="I8352">
        <v>6.9400000000000003E-2</v>
      </c>
      <c r="J8352">
        <v>0.25629999999999997</v>
      </c>
      <c r="K8352">
        <v>9.6799999999999997E-2</v>
      </c>
      <c r="L8352">
        <v>6.9400000000000003E-2</v>
      </c>
    </row>
    <row r="8353" spans="1:12" x14ac:dyDescent="0.45">
      <c r="A8353" t="s">
        <v>2031</v>
      </c>
      <c r="B8353">
        <v>2028</v>
      </c>
      <c r="C8353" t="s">
        <v>2010</v>
      </c>
      <c r="D8353">
        <v>0.25879999999999997</v>
      </c>
      <c r="E8353">
        <v>0.25879999999999997</v>
      </c>
      <c r="F8353">
        <v>9.7699999999999995E-2</v>
      </c>
      <c r="G8353">
        <v>0.15529999999999999</v>
      </c>
      <c r="H8353">
        <v>9.7699999999999995E-2</v>
      </c>
      <c r="I8353">
        <v>7.0099999999999996E-2</v>
      </c>
      <c r="J8353">
        <v>0.25879999999999997</v>
      </c>
      <c r="K8353">
        <v>9.7699999999999995E-2</v>
      </c>
      <c r="L8353">
        <v>7.0099999999999996E-2</v>
      </c>
    </row>
    <row r="8354" spans="1:12" x14ac:dyDescent="0.45">
      <c r="A8354" t="s">
        <v>2031</v>
      </c>
      <c r="B8354">
        <v>2028</v>
      </c>
      <c r="C8354" t="s">
        <v>2007</v>
      </c>
      <c r="D8354">
        <v>0.14779999999999999</v>
      </c>
      <c r="E8354">
        <v>0.14779999999999999</v>
      </c>
      <c r="F8354">
        <v>4.6600000000000003E-2</v>
      </c>
      <c r="G8354">
        <v>0.12839999999999999</v>
      </c>
      <c r="H8354">
        <v>4.6600000000000003E-2</v>
      </c>
      <c r="I8354">
        <v>4.6600000000000003E-2</v>
      </c>
      <c r="J8354">
        <v>0.14779999999999999</v>
      </c>
      <c r="K8354">
        <v>4.6600000000000003E-2</v>
      </c>
      <c r="L8354">
        <v>4.6600000000000003E-2</v>
      </c>
    </row>
    <row r="8355" spans="1:12" x14ac:dyDescent="0.45">
      <c r="A8355" t="s">
        <v>2031</v>
      </c>
      <c r="B8355">
        <v>2028</v>
      </c>
      <c r="C8355" t="s">
        <v>2011</v>
      </c>
      <c r="D8355">
        <v>4.8800000000000003E-2</v>
      </c>
      <c r="E8355">
        <v>4.8800000000000003E-2</v>
      </c>
      <c r="F8355">
        <v>4.8800000000000003E-2</v>
      </c>
      <c r="G8355">
        <v>2.93E-2</v>
      </c>
      <c r="H8355">
        <v>4.8800000000000003E-2</v>
      </c>
      <c r="I8355">
        <v>2.93E-2</v>
      </c>
      <c r="J8355">
        <v>4.8800000000000003E-2</v>
      </c>
      <c r="K8355">
        <v>4.8800000000000003E-2</v>
      </c>
      <c r="L8355">
        <v>2.93E-2</v>
      </c>
    </row>
    <row r="8356" spans="1:12" x14ac:dyDescent="0.45">
      <c r="A8356" t="s">
        <v>2031</v>
      </c>
      <c r="B8356">
        <v>2028</v>
      </c>
      <c r="C8356" t="s">
        <v>2008</v>
      </c>
      <c r="D8356">
        <v>1.7607999999999999</v>
      </c>
      <c r="E8356">
        <v>1.4201999999999999</v>
      </c>
      <c r="F8356">
        <v>1.3229</v>
      </c>
      <c r="G8356">
        <v>1.3071999999999999</v>
      </c>
      <c r="H8356">
        <v>1.1304000000000001</v>
      </c>
      <c r="I8356">
        <v>1.0247999999999999</v>
      </c>
      <c r="J8356">
        <v>1.1767000000000001</v>
      </c>
      <c r="K8356">
        <v>0.82210000000000005</v>
      </c>
      <c r="L8356">
        <v>0.64139999999999997</v>
      </c>
    </row>
    <row r="8357" spans="1:12" x14ac:dyDescent="0.45">
      <c r="A8357" t="s">
        <v>2031</v>
      </c>
      <c r="B8357">
        <v>2028</v>
      </c>
      <c r="C8357" t="s">
        <v>2006</v>
      </c>
      <c r="D8357">
        <v>0.69489999999999996</v>
      </c>
      <c r="E8357">
        <v>0.69489999999999996</v>
      </c>
      <c r="F8357">
        <v>0.4904</v>
      </c>
      <c r="G8357">
        <v>0.51259999999999994</v>
      </c>
      <c r="H8357">
        <v>0.4904</v>
      </c>
      <c r="I8357">
        <v>0.35809999999999997</v>
      </c>
      <c r="J8357">
        <v>0.69489999999999996</v>
      </c>
      <c r="K8357">
        <v>0.4904</v>
      </c>
      <c r="L8357">
        <v>0.35809999999999997</v>
      </c>
    </row>
    <row r="8358" spans="1:12" x14ac:dyDescent="0.45">
      <c r="A8358" t="s">
        <v>2031</v>
      </c>
      <c r="B8358">
        <v>2028</v>
      </c>
      <c r="C8358" t="s">
        <v>2005</v>
      </c>
      <c r="D8358">
        <v>4.8804999999999996</v>
      </c>
      <c r="E8358">
        <v>4.5399000000000003</v>
      </c>
      <c r="F8358">
        <v>3.9605000000000001</v>
      </c>
      <c r="G8358">
        <v>3.6387</v>
      </c>
      <c r="H8358">
        <v>3.7679999999999998</v>
      </c>
      <c r="I8358">
        <v>3.0253999999999999</v>
      </c>
      <c r="J8358">
        <v>3.9466999999999999</v>
      </c>
      <c r="K8358">
        <v>3.1253000000000002</v>
      </c>
      <c r="L8358">
        <v>2.3889999999999998</v>
      </c>
    </row>
    <row r="8359" spans="1:12" x14ac:dyDescent="0.45">
      <c r="A8359" t="s">
        <v>2031</v>
      </c>
      <c r="B8359">
        <v>2028</v>
      </c>
      <c r="C8359" t="s">
        <v>2009</v>
      </c>
      <c r="D8359">
        <v>1.9694</v>
      </c>
      <c r="E8359">
        <v>1.9694</v>
      </c>
      <c r="F8359">
        <v>1.9540999999999999</v>
      </c>
      <c r="G8359">
        <v>1.5059</v>
      </c>
      <c r="H8359">
        <v>1.9540999999999999</v>
      </c>
      <c r="I8359">
        <v>1.4964999999999999</v>
      </c>
      <c r="J8359">
        <v>1.6197999999999999</v>
      </c>
      <c r="K8359">
        <v>1.6197999999999999</v>
      </c>
      <c r="L8359">
        <v>1.2435</v>
      </c>
    </row>
    <row r="8360" spans="1:12" x14ac:dyDescent="0.45">
      <c r="A8360" t="s">
        <v>2032</v>
      </c>
      <c r="B8360">
        <v>2028</v>
      </c>
      <c r="C8360" t="s">
        <v>2010</v>
      </c>
      <c r="D8360">
        <v>0.39660000000000001</v>
      </c>
      <c r="E8360">
        <v>0.39660000000000001</v>
      </c>
      <c r="F8360">
        <v>0.14979999999999999</v>
      </c>
      <c r="G8360">
        <v>0.23799999999999999</v>
      </c>
      <c r="H8360">
        <v>0.14979999999999999</v>
      </c>
      <c r="I8360">
        <v>0.1074</v>
      </c>
      <c r="J8360">
        <v>0.39660000000000001</v>
      </c>
      <c r="K8360">
        <v>0.14979999999999999</v>
      </c>
      <c r="L8360">
        <v>0.1074</v>
      </c>
    </row>
    <row r="8361" spans="1:12" x14ac:dyDescent="0.45">
      <c r="A8361" t="s">
        <v>2032</v>
      </c>
      <c r="B8361">
        <v>2028</v>
      </c>
      <c r="C8361" t="s">
        <v>2011</v>
      </c>
      <c r="D8361">
        <v>7.4800000000000005E-2</v>
      </c>
      <c r="E8361">
        <v>7.4800000000000005E-2</v>
      </c>
      <c r="F8361">
        <v>7.4800000000000005E-2</v>
      </c>
      <c r="G8361">
        <v>4.4900000000000002E-2</v>
      </c>
      <c r="H8361">
        <v>7.4800000000000005E-2</v>
      </c>
      <c r="I8361">
        <v>4.4900000000000002E-2</v>
      </c>
      <c r="J8361">
        <v>7.4800000000000005E-2</v>
      </c>
      <c r="K8361">
        <v>7.4800000000000005E-2</v>
      </c>
      <c r="L8361">
        <v>4.4900000000000002E-2</v>
      </c>
    </row>
    <row r="8362" spans="1:12" x14ac:dyDescent="0.45">
      <c r="A8362" t="s">
        <v>2032</v>
      </c>
      <c r="B8362">
        <v>2028</v>
      </c>
      <c r="C8362" t="s">
        <v>2006</v>
      </c>
      <c r="D8362">
        <v>1.1752</v>
      </c>
      <c r="E8362">
        <v>1.1752</v>
      </c>
      <c r="F8362">
        <v>0.80469999999999997</v>
      </c>
      <c r="G8362">
        <v>0.86890000000000001</v>
      </c>
      <c r="H8362">
        <v>0.80469999999999997</v>
      </c>
      <c r="I8362">
        <v>0.58889999999999998</v>
      </c>
      <c r="J8362">
        <v>1.1752</v>
      </c>
      <c r="K8362">
        <v>0.80469999999999997</v>
      </c>
      <c r="L8362">
        <v>0.58889999999999998</v>
      </c>
    </row>
    <row r="8363" spans="1:12" x14ac:dyDescent="0.45">
      <c r="A8363" t="s">
        <v>2032</v>
      </c>
      <c r="B8363">
        <v>2028</v>
      </c>
      <c r="C8363" t="s">
        <v>2007</v>
      </c>
      <c r="D8363">
        <v>0.22650000000000001</v>
      </c>
      <c r="E8363">
        <v>0.22650000000000001</v>
      </c>
      <c r="F8363">
        <v>7.1400000000000005E-2</v>
      </c>
      <c r="G8363">
        <v>0.19689999999999999</v>
      </c>
      <c r="H8363">
        <v>7.1400000000000005E-2</v>
      </c>
      <c r="I8363">
        <v>7.1400000000000005E-2</v>
      </c>
      <c r="J8363">
        <v>0.22650000000000001</v>
      </c>
      <c r="K8363">
        <v>7.1400000000000005E-2</v>
      </c>
      <c r="L8363">
        <v>7.1400000000000005E-2</v>
      </c>
    </row>
    <row r="8364" spans="1:12" x14ac:dyDescent="0.45">
      <c r="A8364" t="s">
        <v>2032</v>
      </c>
      <c r="B8364">
        <v>2028</v>
      </c>
      <c r="C8364" t="s">
        <v>2008</v>
      </c>
      <c r="D8364">
        <v>2.6987999999999999</v>
      </c>
      <c r="E8364">
        <v>2.1768000000000001</v>
      </c>
      <c r="F8364">
        <v>2.0276000000000001</v>
      </c>
      <c r="G8364">
        <v>2.0036</v>
      </c>
      <c r="H8364">
        <v>1.7324999999999999</v>
      </c>
      <c r="I8364">
        <v>1.5707</v>
      </c>
      <c r="J8364">
        <v>1.8035000000000001</v>
      </c>
      <c r="K8364">
        <v>1.26</v>
      </c>
      <c r="L8364">
        <v>0.98309999999999997</v>
      </c>
    </row>
    <row r="8365" spans="1:12" x14ac:dyDescent="0.45">
      <c r="A8365" t="s">
        <v>2032</v>
      </c>
      <c r="B8365">
        <v>2028</v>
      </c>
      <c r="C8365" t="s">
        <v>2009</v>
      </c>
      <c r="D8365">
        <v>3.7239</v>
      </c>
      <c r="E8365">
        <v>3.7239</v>
      </c>
      <c r="F8365">
        <v>3.7004000000000001</v>
      </c>
      <c r="G8365">
        <v>2.7759</v>
      </c>
      <c r="H8365">
        <v>3.7004000000000001</v>
      </c>
      <c r="I8365">
        <v>2.7614000000000001</v>
      </c>
      <c r="J8365">
        <v>3.0434000000000001</v>
      </c>
      <c r="K8365">
        <v>3.0434000000000001</v>
      </c>
      <c r="L8365">
        <v>2.2728999999999999</v>
      </c>
    </row>
    <row r="8366" spans="1:12" x14ac:dyDescent="0.45">
      <c r="A8366" t="s">
        <v>2032</v>
      </c>
      <c r="B8366">
        <v>2028</v>
      </c>
      <c r="C8366" t="s">
        <v>2005</v>
      </c>
      <c r="D8366">
        <v>8.2957999999999998</v>
      </c>
      <c r="E8366">
        <v>7.7737999999999996</v>
      </c>
      <c r="F8366">
        <v>6.8285999999999998</v>
      </c>
      <c r="G8366">
        <v>6.1280999999999999</v>
      </c>
      <c r="H8366">
        <v>6.5335000000000001</v>
      </c>
      <c r="I8366">
        <v>5.1448</v>
      </c>
      <c r="J8366">
        <v>6.7199</v>
      </c>
      <c r="K8366">
        <v>5.4039999999999999</v>
      </c>
      <c r="L8366">
        <v>4.0686</v>
      </c>
    </row>
    <row r="8367" spans="1:12" x14ac:dyDescent="0.45">
      <c r="A8367" t="s">
        <v>2033</v>
      </c>
      <c r="B8367">
        <v>2028</v>
      </c>
      <c r="C8367" t="s">
        <v>2006</v>
      </c>
      <c r="D8367">
        <v>0.68130000000000002</v>
      </c>
      <c r="E8367">
        <v>0.68130000000000002</v>
      </c>
      <c r="F8367">
        <v>0.46700000000000003</v>
      </c>
      <c r="G8367">
        <v>0.50370000000000004</v>
      </c>
      <c r="H8367">
        <v>0.46700000000000003</v>
      </c>
      <c r="I8367">
        <v>0.34179999999999999</v>
      </c>
      <c r="J8367">
        <v>0.68130000000000002</v>
      </c>
      <c r="K8367">
        <v>0.46700000000000003</v>
      </c>
      <c r="L8367">
        <v>0.34179999999999999</v>
      </c>
    </row>
    <row r="8368" spans="1:12" x14ac:dyDescent="0.45">
      <c r="A8368" t="s">
        <v>2033</v>
      </c>
      <c r="B8368">
        <v>2028</v>
      </c>
      <c r="C8368" t="s">
        <v>2010</v>
      </c>
      <c r="D8368">
        <v>0.23080000000000001</v>
      </c>
      <c r="E8368">
        <v>0.23080000000000001</v>
      </c>
      <c r="F8368">
        <v>8.7099999999999997E-2</v>
      </c>
      <c r="G8368">
        <v>0.13850000000000001</v>
      </c>
      <c r="H8368">
        <v>8.7099999999999997E-2</v>
      </c>
      <c r="I8368">
        <v>6.25E-2</v>
      </c>
      <c r="J8368">
        <v>0.23080000000000001</v>
      </c>
      <c r="K8368">
        <v>8.7099999999999997E-2</v>
      </c>
      <c r="L8368">
        <v>6.25E-2</v>
      </c>
    </row>
    <row r="8369" spans="1:12" x14ac:dyDescent="0.45">
      <c r="A8369" t="s">
        <v>2033</v>
      </c>
      <c r="B8369">
        <v>2028</v>
      </c>
      <c r="C8369" t="s">
        <v>2009</v>
      </c>
      <c r="D8369">
        <v>2.1389</v>
      </c>
      <c r="E8369">
        <v>2.1389</v>
      </c>
      <c r="F8369">
        <v>2.1252</v>
      </c>
      <c r="G8369">
        <v>1.5946</v>
      </c>
      <c r="H8369">
        <v>2.1252</v>
      </c>
      <c r="I8369">
        <v>1.5862000000000001</v>
      </c>
      <c r="J8369">
        <v>1.7476</v>
      </c>
      <c r="K8369">
        <v>1.7476</v>
      </c>
      <c r="L8369">
        <v>1.3053999999999999</v>
      </c>
    </row>
    <row r="8370" spans="1:12" x14ac:dyDescent="0.45">
      <c r="A8370" t="s">
        <v>2033</v>
      </c>
      <c r="B8370">
        <v>2028</v>
      </c>
      <c r="C8370" t="s">
        <v>2007</v>
      </c>
      <c r="D8370">
        <v>0.1318</v>
      </c>
      <c r="E8370">
        <v>0.1318</v>
      </c>
      <c r="F8370">
        <v>4.1500000000000002E-2</v>
      </c>
      <c r="G8370">
        <v>0.1145</v>
      </c>
      <c r="H8370">
        <v>4.1500000000000002E-2</v>
      </c>
      <c r="I8370">
        <v>4.1500000000000002E-2</v>
      </c>
      <c r="J8370">
        <v>0.1318</v>
      </c>
      <c r="K8370">
        <v>4.1500000000000002E-2</v>
      </c>
      <c r="L8370">
        <v>4.1500000000000002E-2</v>
      </c>
    </row>
    <row r="8371" spans="1:12" x14ac:dyDescent="0.45">
      <c r="A8371" t="s">
        <v>2033</v>
      </c>
      <c r="B8371">
        <v>2028</v>
      </c>
      <c r="C8371" t="s">
        <v>2008</v>
      </c>
      <c r="D8371">
        <v>1.5701000000000001</v>
      </c>
      <c r="E8371">
        <v>1.2664</v>
      </c>
      <c r="F8371">
        <v>1.1796</v>
      </c>
      <c r="G8371">
        <v>1.1657</v>
      </c>
      <c r="H8371">
        <v>1.0079</v>
      </c>
      <c r="I8371">
        <v>0.91379999999999995</v>
      </c>
      <c r="J8371">
        <v>1.0491999999999999</v>
      </c>
      <c r="K8371">
        <v>0.73299999999999998</v>
      </c>
      <c r="L8371">
        <v>0.57199999999999995</v>
      </c>
    </row>
    <row r="8372" spans="1:12" x14ac:dyDescent="0.45">
      <c r="A8372" t="s">
        <v>2033</v>
      </c>
      <c r="B8372">
        <v>2028</v>
      </c>
      <c r="C8372" t="s">
        <v>2011</v>
      </c>
      <c r="D8372">
        <v>4.3499999999999997E-2</v>
      </c>
      <c r="E8372">
        <v>4.3499999999999997E-2</v>
      </c>
      <c r="F8372">
        <v>4.3499999999999997E-2</v>
      </c>
      <c r="G8372">
        <v>2.6100000000000002E-2</v>
      </c>
      <c r="H8372">
        <v>4.3499999999999997E-2</v>
      </c>
      <c r="I8372">
        <v>2.6100000000000002E-2</v>
      </c>
      <c r="J8372">
        <v>4.3499999999999997E-2</v>
      </c>
      <c r="K8372">
        <v>4.3499999999999997E-2</v>
      </c>
      <c r="L8372">
        <v>2.6100000000000002E-2</v>
      </c>
    </row>
    <row r="8373" spans="1:12" x14ac:dyDescent="0.45">
      <c r="A8373" t="s">
        <v>2033</v>
      </c>
      <c r="B8373">
        <v>2028</v>
      </c>
      <c r="C8373" t="s">
        <v>2005</v>
      </c>
      <c r="D8373">
        <v>4.7962999999999996</v>
      </c>
      <c r="E8373">
        <v>4.4926000000000004</v>
      </c>
      <c r="F8373">
        <v>3.944</v>
      </c>
      <c r="G8373">
        <v>3.5430000000000001</v>
      </c>
      <c r="H8373">
        <v>3.7723</v>
      </c>
      <c r="I8373">
        <v>2.9719000000000002</v>
      </c>
      <c r="J8373">
        <v>3.8841999999999999</v>
      </c>
      <c r="K8373">
        <v>3.1198000000000001</v>
      </c>
      <c r="L8373">
        <v>2.3492999999999999</v>
      </c>
    </row>
    <row r="8374" spans="1:12" x14ac:dyDescent="0.45">
      <c r="A8374" t="s">
        <v>2034</v>
      </c>
      <c r="B8374">
        <v>2028</v>
      </c>
      <c r="C8374" t="s">
        <v>2009</v>
      </c>
      <c r="D8374">
        <v>1.0903</v>
      </c>
      <c r="E8374">
        <v>1.0903</v>
      </c>
      <c r="F8374">
        <v>1.0834999999999999</v>
      </c>
      <c r="G8374">
        <v>0.81530000000000002</v>
      </c>
      <c r="H8374">
        <v>1.0834999999999999</v>
      </c>
      <c r="I8374">
        <v>0.81120000000000003</v>
      </c>
      <c r="J8374">
        <v>0.89300000000000002</v>
      </c>
      <c r="K8374">
        <v>0.89300000000000002</v>
      </c>
      <c r="L8374">
        <v>0.66920000000000002</v>
      </c>
    </row>
    <row r="8375" spans="1:12" x14ac:dyDescent="0.45">
      <c r="A8375" t="s">
        <v>2034</v>
      </c>
      <c r="B8375">
        <v>2028</v>
      </c>
      <c r="C8375" t="s">
        <v>2007</v>
      </c>
      <c r="D8375">
        <v>6.5299999999999997E-2</v>
      </c>
      <c r="E8375">
        <v>6.5299999999999997E-2</v>
      </c>
      <c r="F8375">
        <v>2.06E-2</v>
      </c>
      <c r="G8375">
        <v>5.67E-2</v>
      </c>
      <c r="H8375">
        <v>2.06E-2</v>
      </c>
      <c r="I8375">
        <v>2.06E-2</v>
      </c>
      <c r="J8375">
        <v>6.5299999999999997E-2</v>
      </c>
      <c r="K8375">
        <v>2.06E-2</v>
      </c>
      <c r="L8375">
        <v>2.06E-2</v>
      </c>
    </row>
    <row r="8376" spans="1:12" x14ac:dyDescent="0.45">
      <c r="A8376" t="s">
        <v>2034</v>
      </c>
      <c r="B8376">
        <v>2028</v>
      </c>
      <c r="C8376" t="s">
        <v>2008</v>
      </c>
      <c r="D8376">
        <v>0.77739999999999998</v>
      </c>
      <c r="E8376">
        <v>0.62709999999999999</v>
      </c>
      <c r="F8376">
        <v>0.58409999999999995</v>
      </c>
      <c r="G8376">
        <v>0.57720000000000005</v>
      </c>
      <c r="H8376">
        <v>0.49909999999999999</v>
      </c>
      <c r="I8376">
        <v>0.45250000000000001</v>
      </c>
      <c r="J8376">
        <v>0.51949999999999996</v>
      </c>
      <c r="K8376">
        <v>0.36299999999999999</v>
      </c>
      <c r="L8376">
        <v>0.28320000000000001</v>
      </c>
    </row>
    <row r="8377" spans="1:12" x14ac:dyDescent="0.45">
      <c r="A8377" t="s">
        <v>2034</v>
      </c>
      <c r="B8377">
        <v>2028</v>
      </c>
      <c r="C8377" t="s">
        <v>2010</v>
      </c>
      <c r="D8377">
        <v>0.1143</v>
      </c>
      <c r="E8377">
        <v>0.1143</v>
      </c>
      <c r="F8377">
        <v>4.3099999999999999E-2</v>
      </c>
      <c r="G8377">
        <v>6.8599999999999994E-2</v>
      </c>
      <c r="H8377">
        <v>4.3099999999999999E-2</v>
      </c>
      <c r="I8377">
        <v>3.09E-2</v>
      </c>
      <c r="J8377">
        <v>0.1143</v>
      </c>
      <c r="K8377">
        <v>4.3099999999999999E-2</v>
      </c>
      <c r="L8377">
        <v>3.09E-2</v>
      </c>
    </row>
    <row r="8378" spans="1:12" x14ac:dyDescent="0.45">
      <c r="A8378" t="s">
        <v>2034</v>
      </c>
      <c r="B8378">
        <v>2028</v>
      </c>
      <c r="C8378" t="s">
        <v>2005</v>
      </c>
      <c r="D8378">
        <v>2.484</v>
      </c>
      <c r="E8378">
        <v>2.3336000000000001</v>
      </c>
      <c r="F8378">
        <v>2.0215000000000001</v>
      </c>
      <c r="G8378">
        <v>1.8389</v>
      </c>
      <c r="H8378">
        <v>1.9365000000000001</v>
      </c>
      <c r="I8378">
        <v>1.5256000000000001</v>
      </c>
      <c r="J8378">
        <v>2.0287999999999999</v>
      </c>
      <c r="K8378">
        <v>1.6099000000000001</v>
      </c>
      <c r="L8378">
        <v>1.2143999999999999</v>
      </c>
    </row>
    <row r="8379" spans="1:12" x14ac:dyDescent="0.45">
      <c r="A8379" t="s">
        <v>2034</v>
      </c>
      <c r="B8379">
        <v>2028</v>
      </c>
      <c r="C8379" t="s">
        <v>2011</v>
      </c>
      <c r="D8379">
        <v>2.1499999999999998E-2</v>
      </c>
      <c r="E8379">
        <v>2.1499999999999998E-2</v>
      </c>
      <c r="F8379">
        <v>2.1499999999999998E-2</v>
      </c>
      <c r="G8379">
        <v>1.29E-2</v>
      </c>
      <c r="H8379">
        <v>2.1499999999999998E-2</v>
      </c>
      <c r="I8379">
        <v>1.29E-2</v>
      </c>
      <c r="J8379">
        <v>2.1499999999999998E-2</v>
      </c>
      <c r="K8379">
        <v>2.1499999999999998E-2</v>
      </c>
      <c r="L8379">
        <v>1.29E-2</v>
      </c>
    </row>
    <row r="8380" spans="1:12" x14ac:dyDescent="0.45">
      <c r="A8380" t="s">
        <v>2034</v>
      </c>
      <c r="B8380">
        <v>2028</v>
      </c>
      <c r="C8380" t="s">
        <v>2006</v>
      </c>
      <c r="D8380">
        <v>0.41520000000000001</v>
      </c>
      <c r="E8380">
        <v>0.41520000000000001</v>
      </c>
      <c r="F8380">
        <v>0.26869999999999999</v>
      </c>
      <c r="G8380">
        <v>0.30830000000000002</v>
      </c>
      <c r="H8380">
        <v>0.26869999999999999</v>
      </c>
      <c r="I8380">
        <v>0.19750000000000001</v>
      </c>
      <c r="J8380">
        <v>0.41520000000000001</v>
      </c>
      <c r="K8380">
        <v>0.26869999999999999</v>
      </c>
      <c r="L8380">
        <v>0.19750000000000001</v>
      </c>
    </row>
    <row r="8381" spans="1:12" x14ac:dyDescent="0.45">
      <c r="A8381" t="s">
        <v>2035</v>
      </c>
      <c r="B8381">
        <v>2028</v>
      </c>
      <c r="C8381" t="s">
        <v>2006</v>
      </c>
      <c r="D8381">
        <v>0.72270000000000001</v>
      </c>
      <c r="E8381">
        <v>0.72270000000000001</v>
      </c>
      <c r="F8381">
        <v>0.4904</v>
      </c>
      <c r="G8381">
        <v>0.53469999999999995</v>
      </c>
      <c r="H8381">
        <v>0.4904</v>
      </c>
      <c r="I8381">
        <v>0.35920000000000002</v>
      </c>
      <c r="J8381">
        <v>0.72270000000000001</v>
      </c>
      <c r="K8381">
        <v>0.4904</v>
      </c>
      <c r="L8381">
        <v>0.35920000000000002</v>
      </c>
    </row>
    <row r="8382" spans="1:12" x14ac:dyDescent="0.45">
      <c r="A8382" t="s">
        <v>2035</v>
      </c>
      <c r="B8382">
        <v>2028</v>
      </c>
      <c r="C8382" t="s">
        <v>2005</v>
      </c>
      <c r="D8382">
        <v>5.0448000000000004</v>
      </c>
      <c r="E8382">
        <v>4.7335000000000003</v>
      </c>
      <c r="F8382">
        <v>4.1585000000000001</v>
      </c>
      <c r="G8382">
        <v>3.7267999999999999</v>
      </c>
      <c r="H8382">
        <v>3.9824999999999999</v>
      </c>
      <c r="I8382">
        <v>3.1318999999999999</v>
      </c>
      <c r="J8382">
        <v>4.0922000000000001</v>
      </c>
      <c r="K8382">
        <v>3.2959999999999998</v>
      </c>
      <c r="L8382">
        <v>2.4805999999999999</v>
      </c>
    </row>
    <row r="8383" spans="1:12" x14ac:dyDescent="0.45">
      <c r="A8383" t="s">
        <v>2035</v>
      </c>
      <c r="B8383">
        <v>2028</v>
      </c>
      <c r="C8383" t="s">
        <v>2011</v>
      </c>
      <c r="D8383">
        <v>4.4600000000000001E-2</v>
      </c>
      <c r="E8383">
        <v>4.4600000000000001E-2</v>
      </c>
      <c r="F8383">
        <v>4.4600000000000001E-2</v>
      </c>
      <c r="G8383">
        <v>2.6800000000000001E-2</v>
      </c>
      <c r="H8383">
        <v>4.4600000000000001E-2</v>
      </c>
      <c r="I8383">
        <v>2.6800000000000001E-2</v>
      </c>
      <c r="J8383">
        <v>4.4600000000000001E-2</v>
      </c>
      <c r="K8383">
        <v>4.4600000000000001E-2</v>
      </c>
      <c r="L8383">
        <v>2.6800000000000001E-2</v>
      </c>
    </row>
    <row r="8384" spans="1:12" x14ac:dyDescent="0.45">
      <c r="A8384" t="s">
        <v>2035</v>
      </c>
      <c r="B8384">
        <v>2028</v>
      </c>
      <c r="C8384" t="s">
        <v>2007</v>
      </c>
      <c r="D8384">
        <v>0.1351</v>
      </c>
      <c r="E8384">
        <v>0.1351</v>
      </c>
      <c r="F8384">
        <v>4.2599999999999999E-2</v>
      </c>
      <c r="G8384">
        <v>0.1174</v>
      </c>
      <c r="H8384">
        <v>4.2599999999999999E-2</v>
      </c>
      <c r="I8384">
        <v>4.2599999999999999E-2</v>
      </c>
      <c r="J8384">
        <v>0.1351</v>
      </c>
      <c r="K8384">
        <v>4.2599999999999999E-2</v>
      </c>
      <c r="L8384">
        <v>4.2599999999999999E-2</v>
      </c>
    </row>
    <row r="8385" spans="1:12" x14ac:dyDescent="0.45">
      <c r="A8385" t="s">
        <v>2035</v>
      </c>
      <c r="B8385">
        <v>2028</v>
      </c>
      <c r="C8385" t="s">
        <v>2008</v>
      </c>
      <c r="D8385">
        <v>1.6094999999999999</v>
      </c>
      <c r="E8385">
        <v>1.2982</v>
      </c>
      <c r="F8385">
        <v>1.2092000000000001</v>
      </c>
      <c r="G8385">
        <v>1.1949000000000001</v>
      </c>
      <c r="H8385">
        <v>1.0333000000000001</v>
      </c>
      <c r="I8385">
        <v>0.93679999999999997</v>
      </c>
      <c r="J8385">
        <v>1.0755999999999999</v>
      </c>
      <c r="K8385">
        <v>0.75149999999999995</v>
      </c>
      <c r="L8385">
        <v>0.58630000000000004</v>
      </c>
    </row>
    <row r="8386" spans="1:12" x14ac:dyDescent="0.45">
      <c r="A8386" t="s">
        <v>2035</v>
      </c>
      <c r="B8386">
        <v>2028</v>
      </c>
      <c r="C8386" t="s">
        <v>2009</v>
      </c>
      <c r="D8386">
        <v>2.2964000000000002</v>
      </c>
      <c r="E8386">
        <v>2.2964000000000002</v>
      </c>
      <c r="F8386">
        <v>2.2824</v>
      </c>
      <c r="G8386">
        <v>1.7111000000000001</v>
      </c>
      <c r="H8386">
        <v>2.2824</v>
      </c>
      <c r="I8386">
        <v>1.7024999999999999</v>
      </c>
      <c r="J8386">
        <v>1.8776999999999999</v>
      </c>
      <c r="K8386">
        <v>1.8776999999999999</v>
      </c>
      <c r="L8386">
        <v>1.4016999999999999</v>
      </c>
    </row>
    <row r="8387" spans="1:12" x14ac:dyDescent="0.45">
      <c r="A8387" t="s">
        <v>2035</v>
      </c>
      <c r="B8387">
        <v>2028</v>
      </c>
      <c r="C8387" t="s">
        <v>2010</v>
      </c>
      <c r="D8387">
        <v>0.23649999999999999</v>
      </c>
      <c r="E8387">
        <v>0.23649999999999999</v>
      </c>
      <c r="F8387">
        <v>8.9300000000000004E-2</v>
      </c>
      <c r="G8387">
        <v>0.1419</v>
      </c>
      <c r="H8387">
        <v>8.9300000000000004E-2</v>
      </c>
      <c r="I8387">
        <v>6.4100000000000004E-2</v>
      </c>
      <c r="J8387">
        <v>0.23649999999999999</v>
      </c>
      <c r="K8387">
        <v>8.9300000000000004E-2</v>
      </c>
      <c r="L8387">
        <v>6.4100000000000004E-2</v>
      </c>
    </row>
    <row r="8388" spans="1:12" x14ac:dyDescent="0.45">
      <c r="A8388" t="s">
        <v>2036</v>
      </c>
      <c r="B8388">
        <v>2028</v>
      </c>
      <c r="C8388" t="s">
        <v>2007</v>
      </c>
      <c r="D8388">
        <v>2.2100000000000002E-2</v>
      </c>
      <c r="E8388">
        <v>2.2100000000000002E-2</v>
      </c>
      <c r="F8388">
        <v>7.0000000000000001E-3</v>
      </c>
      <c r="G8388">
        <v>1.9199999999999998E-2</v>
      </c>
      <c r="H8388">
        <v>7.0000000000000001E-3</v>
      </c>
      <c r="I8388">
        <v>7.0000000000000001E-3</v>
      </c>
      <c r="J8388">
        <v>2.2100000000000002E-2</v>
      </c>
      <c r="K8388">
        <v>7.0000000000000001E-3</v>
      </c>
      <c r="L8388">
        <v>7.0000000000000001E-3</v>
      </c>
    </row>
    <row r="8389" spans="1:12" x14ac:dyDescent="0.45">
      <c r="A8389" t="s">
        <v>2036</v>
      </c>
      <c r="B8389">
        <v>2028</v>
      </c>
      <c r="C8389" t="s">
        <v>2011</v>
      </c>
      <c r="D8389">
        <v>7.3000000000000001E-3</v>
      </c>
      <c r="E8389">
        <v>7.3000000000000001E-3</v>
      </c>
      <c r="F8389">
        <v>7.3000000000000001E-3</v>
      </c>
      <c r="G8389">
        <v>4.4000000000000003E-3</v>
      </c>
      <c r="H8389">
        <v>7.3000000000000001E-3</v>
      </c>
      <c r="I8389">
        <v>4.4000000000000003E-3</v>
      </c>
      <c r="J8389">
        <v>7.3000000000000001E-3</v>
      </c>
      <c r="K8389">
        <v>7.3000000000000001E-3</v>
      </c>
      <c r="L8389">
        <v>4.4000000000000003E-3</v>
      </c>
    </row>
    <row r="8390" spans="1:12" x14ac:dyDescent="0.45">
      <c r="A8390" t="s">
        <v>2036</v>
      </c>
      <c r="B8390">
        <v>2028</v>
      </c>
      <c r="C8390" t="s">
        <v>2009</v>
      </c>
      <c r="D8390">
        <v>0.37880000000000003</v>
      </c>
      <c r="E8390">
        <v>0.37880000000000003</v>
      </c>
      <c r="F8390">
        <v>0.3765</v>
      </c>
      <c r="G8390">
        <v>0.2838</v>
      </c>
      <c r="H8390">
        <v>0.3765</v>
      </c>
      <c r="I8390">
        <v>0.28239999999999998</v>
      </c>
      <c r="J8390">
        <v>0.31059999999999999</v>
      </c>
      <c r="K8390">
        <v>0.31059999999999999</v>
      </c>
      <c r="L8390">
        <v>0.23319999999999999</v>
      </c>
    </row>
    <row r="8391" spans="1:12" x14ac:dyDescent="0.45">
      <c r="A8391" t="s">
        <v>2036</v>
      </c>
      <c r="B8391">
        <v>2028</v>
      </c>
      <c r="C8391" t="s">
        <v>2008</v>
      </c>
      <c r="D8391">
        <v>0.26290000000000002</v>
      </c>
      <c r="E8391">
        <v>0.21199999999999999</v>
      </c>
      <c r="F8391">
        <v>0.19750000000000001</v>
      </c>
      <c r="G8391">
        <v>0.19520000000000001</v>
      </c>
      <c r="H8391">
        <v>0.16880000000000001</v>
      </c>
      <c r="I8391">
        <v>0.153</v>
      </c>
      <c r="J8391">
        <v>0.1757</v>
      </c>
      <c r="K8391">
        <v>0.1227</v>
      </c>
      <c r="L8391">
        <v>9.5799999999999996E-2</v>
      </c>
    </row>
    <row r="8392" spans="1:12" x14ac:dyDescent="0.45">
      <c r="A8392" t="s">
        <v>2036</v>
      </c>
      <c r="B8392">
        <v>2028</v>
      </c>
      <c r="C8392" t="s">
        <v>2005</v>
      </c>
      <c r="D8392">
        <v>0.83819999999999995</v>
      </c>
      <c r="E8392">
        <v>0.78739999999999999</v>
      </c>
      <c r="F8392">
        <v>0.68799999999999994</v>
      </c>
      <c r="G8392">
        <v>0.621</v>
      </c>
      <c r="H8392">
        <v>0.6593</v>
      </c>
      <c r="I8392">
        <v>0.51970000000000005</v>
      </c>
      <c r="J8392">
        <v>0.68279999999999996</v>
      </c>
      <c r="K8392">
        <v>0.54730000000000001</v>
      </c>
      <c r="L8392">
        <v>0.4133</v>
      </c>
    </row>
    <row r="8393" spans="1:12" x14ac:dyDescent="0.45">
      <c r="A8393" t="s">
        <v>2036</v>
      </c>
      <c r="B8393">
        <v>2028</v>
      </c>
      <c r="C8393" t="s">
        <v>2010</v>
      </c>
      <c r="D8393">
        <v>3.8600000000000002E-2</v>
      </c>
      <c r="E8393">
        <v>3.8600000000000002E-2</v>
      </c>
      <c r="F8393">
        <v>1.46E-2</v>
      </c>
      <c r="G8393">
        <v>2.3199999999999998E-2</v>
      </c>
      <c r="H8393">
        <v>1.46E-2</v>
      </c>
      <c r="I8393">
        <v>1.0500000000000001E-2</v>
      </c>
      <c r="J8393">
        <v>3.8600000000000002E-2</v>
      </c>
      <c r="K8393">
        <v>1.46E-2</v>
      </c>
      <c r="L8393">
        <v>1.0500000000000001E-2</v>
      </c>
    </row>
    <row r="8394" spans="1:12" x14ac:dyDescent="0.45">
      <c r="A8394" t="s">
        <v>2036</v>
      </c>
      <c r="B8394">
        <v>2028</v>
      </c>
      <c r="C8394" t="s">
        <v>2006</v>
      </c>
      <c r="D8394">
        <v>0.12859999999999999</v>
      </c>
      <c r="E8394">
        <v>0.12859999999999999</v>
      </c>
      <c r="F8394">
        <v>8.5199999999999998E-2</v>
      </c>
      <c r="G8394">
        <v>9.5299999999999996E-2</v>
      </c>
      <c r="H8394">
        <v>8.5199999999999998E-2</v>
      </c>
      <c r="I8394">
        <v>6.25E-2</v>
      </c>
      <c r="J8394">
        <v>0.12859999999999999</v>
      </c>
      <c r="K8394">
        <v>8.5199999999999998E-2</v>
      </c>
      <c r="L8394">
        <v>6.25E-2</v>
      </c>
    </row>
    <row r="8395" spans="1:12" x14ac:dyDescent="0.45">
      <c r="A8395" t="s">
        <v>2037</v>
      </c>
      <c r="B8395">
        <v>2028</v>
      </c>
      <c r="C8395" t="s">
        <v>2008</v>
      </c>
      <c r="D8395">
        <v>0.45829999999999999</v>
      </c>
      <c r="E8395">
        <v>0.36969999999999997</v>
      </c>
      <c r="F8395">
        <v>0.34429999999999999</v>
      </c>
      <c r="G8395">
        <v>0.3402</v>
      </c>
      <c r="H8395">
        <v>0.29420000000000002</v>
      </c>
      <c r="I8395">
        <v>0.26669999999999999</v>
      </c>
      <c r="J8395">
        <v>0.30630000000000002</v>
      </c>
      <c r="K8395">
        <v>0.214</v>
      </c>
      <c r="L8395">
        <v>0.16689999999999999</v>
      </c>
    </row>
    <row r="8396" spans="1:12" x14ac:dyDescent="0.45">
      <c r="A8396" t="s">
        <v>2037</v>
      </c>
      <c r="B8396">
        <v>2028</v>
      </c>
      <c r="C8396" t="s">
        <v>2011</v>
      </c>
      <c r="D8396">
        <v>1.2699999999999999E-2</v>
      </c>
      <c r="E8396">
        <v>1.2699999999999999E-2</v>
      </c>
      <c r="F8396">
        <v>1.2699999999999999E-2</v>
      </c>
      <c r="G8396">
        <v>7.6E-3</v>
      </c>
      <c r="H8396">
        <v>1.2699999999999999E-2</v>
      </c>
      <c r="I8396">
        <v>7.6E-3</v>
      </c>
      <c r="J8396">
        <v>1.2699999999999999E-2</v>
      </c>
      <c r="K8396">
        <v>1.2699999999999999E-2</v>
      </c>
      <c r="L8396">
        <v>7.6E-3</v>
      </c>
    </row>
    <row r="8397" spans="1:12" x14ac:dyDescent="0.45">
      <c r="A8397" t="s">
        <v>2037</v>
      </c>
      <c r="B8397">
        <v>2028</v>
      </c>
      <c r="C8397" t="s">
        <v>2010</v>
      </c>
      <c r="D8397">
        <v>6.7400000000000002E-2</v>
      </c>
      <c r="E8397">
        <v>6.7400000000000002E-2</v>
      </c>
      <c r="F8397">
        <v>2.5399999999999999E-2</v>
      </c>
      <c r="G8397">
        <v>4.0399999999999998E-2</v>
      </c>
      <c r="H8397">
        <v>2.5399999999999999E-2</v>
      </c>
      <c r="I8397">
        <v>1.8200000000000001E-2</v>
      </c>
      <c r="J8397">
        <v>6.7400000000000002E-2</v>
      </c>
      <c r="K8397">
        <v>2.5399999999999999E-2</v>
      </c>
      <c r="L8397">
        <v>1.8200000000000001E-2</v>
      </c>
    </row>
    <row r="8398" spans="1:12" x14ac:dyDescent="0.45">
      <c r="A8398" t="s">
        <v>2037</v>
      </c>
      <c r="B8398">
        <v>2028</v>
      </c>
      <c r="C8398" t="s">
        <v>2006</v>
      </c>
      <c r="D8398">
        <v>0.21590000000000001</v>
      </c>
      <c r="E8398">
        <v>0.21590000000000001</v>
      </c>
      <c r="F8398">
        <v>0.14449999999999999</v>
      </c>
      <c r="G8398">
        <v>0.15989999999999999</v>
      </c>
      <c r="H8398">
        <v>0.14449999999999999</v>
      </c>
      <c r="I8398">
        <v>0.10589999999999999</v>
      </c>
      <c r="J8398">
        <v>0.21590000000000001</v>
      </c>
      <c r="K8398">
        <v>0.14449999999999999</v>
      </c>
      <c r="L8398">
        <v>0.10589999999999999</v>
      </c>
    </row>
    <row r="8399" spans="1:12" x14ac:dyDescent="0.45">
      <c r="A8399" t="s">
        <v>2037</v>
      </c>
      <c r="B8399">
        <v>2028</v>
      </c>
      <c r="C8399" t="s">
        <v>2007</v>
      </c>
      <c r="D8399">
        <v>3.85E-2</v>
      </c>
      <c r="E8399">
        <v>3.85E-2</v>
      </c>
      <c r="F8399">
        <v>1.21E-2</v>
      </c>
      <c r="G8399">
        <v>3.3399999999999999E-2</v>
      </c>
      <c r="H8399">
        <v>1.21E-2</v>
      </c>
      <c r="I8399">
        <v>1.21E-2</v>
      </c>
      <c r="J8399">
        <v>3.85E-2</v>
      </c>
      <c r="K8399">
        <v>1.21E-2</v>
      </c>
      <c r="L8399">
        <v>1.21E-2</v>
      </c>
    </row>
    <row r="8400" spans="1:12" x14ac:dyDescent="0.45">
      <c r="A8400" t="s">
        <v>2037</v>
      </c>
      <c r="B8400">
        <v>2028</v>
      </c>
      <c r="C8400" t="s">
        <v>2009</v>
      </c>
      <c r="D8400">
        <v>0.66359999999999997</v>
      </c>
      <c r="E8400">
        <v>0.66359999999999997</v>
      </c>
      <c r="F8400">
        <v>0.65959999999999996</v>
      </c>
      <c r="G8400">
        <v>0.49440000000000001</v>
      </c>
      <c r="H8400">
        <v>0.65959999999999996</v>
      </c>
      <c r="I8400">
        <v>0.4919</v>
      </c>
      <c r="J8400">
        <v>0.54269999999999996</v>
      </c>
      <c r="K8400">
        <v>0.54269999999999996</v>
      </c>
      <c r="L8400">
        <v>0.40510000000000002</v>
      </c>
    </row>
    <row r="8401" spans="1:12" x14ac:dyDescent="0.45">
      <c r="A8401" t="s">
        <v>2037</v>
      </c>
      <c r="B8401">
        <v>2028</v>
      </c>
      <c r="C8401" t="s">
        <v>2005</v>
      </c>
      <c r="D8401">
        <v>1.4562999999999999</v>
      </c>
      <c r="E8401">
        <v>1.3675999999999999</v>
      </c>
      <c r="F8401">
        <v>1.1986000000000001</v>
      </c>
      <c r="G8401">
        <v>1.0760000000000001</v>
      </c>
      <c r="H8401">
        <v>1.1485000000000001</v>
      </c>
      <c r="I8401">
        <v>0.90259999999999996</v>
      </c>
      <c r="J8401">
        <v>1.1833</v>
      </c>
      <c r="K8401">
        <v>0.95140000000000002</v>
      </c>
      <c r="L8401">
        <v>0.71589999999999998</v>
      </c>
    </row>
    <row r="8402" spans="1:12" x14ac:dyDescent="0.45">
      <c r="A8402" t="s">
        <v>2038</v>
      </c>
      <c r="B8402">
        <v>2028</v>
      </c>
      <c r="C8402" t="s">
        <v>2009</v>
      </c>
      <c r="D8402">
        <v>1.2759</v>
      </c>
      <c r="E8402">
        <v>1.2759</v>
      </c>
      <c r="F8402">
        <v>1.2667999999999999</v>
      </c>
      <c r="G8402">
        <v>0.95709999999999995</v>
      </c>
      <c r="H8402">
        <v>1.2667999999999999</v>
      </c>
      <c r="I8402">
        <v>0.9516</v>
      </c>
      <c r="J8402">
        <v>1.0431999999999999</v>
      </c>
      <c r="K8402">
        <v>1.0431999999999999</v>
      </c>
      <c r="L8402">
        <v>0.78449999999999998</v>
      </c>
    </row>
    <row r="8403" spans="1:12" x14ac:dyDescent="0.45">
      <c r="A8403" t="s">
        <v>2038</v>
      </c>
      <c r="B8403">
        <v>2028</v>
      </c>
      <c r="C8403" t="s">
        <v>2005</v>
      </c>
      <c r="D8403">
        <v>2.9403999999999999</v>
      </c>
      <c r="E8403">
        <v>2.7397</v>
      </c>
      <c r="F8403">
        <v>2.4245000000000001</v>
      </c>
      <c r="G8403">
        <v>2.1755</v>
      </c>
      <c r="H8403">
        <v>2.3111000000000002</v>
      </c>
      <c r="I8403">
        <v>1.8339000000000001</v>
      </c>
      <c r="J8403">
        <v>2.3635000000000002</v>
      </c>
      <c r="K8403">
        <v>1.9058999999999999</v>
      </c>
      <c r="L8403">
        <v>1.4410000000000001</v>
      </c>
    </row>
    <row r="8404" spans="1:12" x14ac:dyDescent="0.45">
      <c r="A8404" t="s">
        <v>2038</v>
      </c>
      <c r="B8404">
        <v>2028</v>
      </c>
      <c r="C8404" t="s">
        <v>2010</v>
      </c>
      <c r="D8404">
        <v>0.1525</v>
      </c>
      <c r="E8404">
        <v>0.1525</v>
      </c>
      <c r="F8404">
        <v>5.7599999999999998E-2</v>
      </c>
      <c r="G8404">
        <v>9.1499999999999998E-2</v>
      </c>
      <c r="H8404">
        <v>5.7599999999999998E-2</v>
      </c>
      <c r="I8404">
        <v>4.1300000000000003E-2</v>
      </c>
      <c r="J8404">
        <v>0.1525</v>
      </c>
      <c r="K8404">
        <v>5.7599999999999998E-2</v>
      </c>
      <c r="L8404">
        <v>4.1300000000000003E-2</v>
      </c>
    </row>
    <row r="8405" spans="1:12" x14ac:dyDescent="0.45">
      <c r="A8405" t="s">
        <v>2038</v>
      </c>
      <c r="B8405">
        <v>2028</v>
      </c>
      <c r="C8405" t="s">
        <v>2008</v>
      </c>
      <c r="D8405">
        <v>1.0373000000000001</v>
      </c>
      <c r="E8405">
        <v>0.8367</v>
      </c>
      <c r="F8405">
        <v>0.77929999999999999</v>
      </c>
      <c r="G8405">
        <v>0.77010000000000001</v>
      </c>
      <c r="H8405">
        <v>0.66590000000000005</v>
      </c>
      <c r="I8405">
        <v>0.60370000000000001</v>
      </c>
      <c r="J8405">
        <v>0.69320000000000004</v>
      </c>
      <c r="K8405">
        <v>0.48430000000000001</v>
      </c>
      <c r="L8405">
        <v>0.37790000000000001</v>
      </c>
    </row>
    <row r="8406" spans="1:12" x14ac:dyDescent="0.45">
      <c r="A8406" t="s">
        <v>2038</v>
      </c>
      <c r="B8406">
        <v>2028</v>
      </c>
      <c r="C8406" t="s">
        <v>2007</v>
      </c>
      <c r="D8406">
        <v>8.7099999999999997E-2</v>
      </c>
      <c r="E8406">
        <v>8.7099999999999997E-2</v>
      </c>
      <c r="F8406">
        <v>2.7400000000000001E-2</v>
      </c>
      <c r="G8406">
        <v>7.5700000000000003E-2</v>
      </c>
      <c r="H8406">
        <v>2.7400000000000001E-2</v>
      </c>
      <c r="I8406">
        <v>2.7400000000000001E-2</v>
      </c>
      <c r="J8406">
        <v>8.7099999999999997E-2</v>
      </c>
      <c r="K8406">
        <v>2.7400000000000001E-2</v>
      </c>
      <c r="L8406">
        <v>2.7400000000000001E-2</v>
      </c>
    </row>
    <row r="8407" spans="1:12" x14ac:dyDescent="0.45">
      <c r="A8407" t="s">
        <v>2038</v>
      </c>
      <c r="B8407">
        <v>2028</v>
      </c>
      <c r="C8407" t="s">
        <v>2011</v>
      </c>
      <c r="D8407">
        <v>2.87E-2</v>
      </c>
      <c r="E8407">
        <v>2.87E-2</v>
      </c>
      <c r="F8407">
        <v>2.87E-2</v>
      </c>
      <c r="G8407">
        <v>1.72E-2</v>
      </c>
      <c r="H8407">
        <v>2.87E-2</v>
      </c>
      <c r="I8407">
        <v>1.72E-2</v>
      </c>
      <c r="J8407">
        <v>2.87E-2</v>
      </c>
      <c r="K8407">
        <v>2.87E-2</v>
      </c>
      <c r="L8407">
        <v>1.72E-2</v>
      </c>
    </row>
    <row r="8408" spans="1:12" x14ac:dyDescent="0.45">
      <c r="A8408" t="s">
        <v>2038</v>
      </c>
      <c r="B8408">
        <v>2028</v>
      </c>
      <c r="C8408" t="s">
        <v>2006</v>
      </c>
      <c r="D8408">
        <v>0.3589</v>
      </c>
      <c r="E8408">
        <v>0.3589</v>
      </c>
      <c r="F8408">
        <v>0.2646</v>
      </c>
      <c r="G8408">
        <v>0.26390000000000002</v>
      </c>
      <c r="H8408">
        <v>0.2646</v>
      </c>
      <c r="I8408">
        <v>0.19259999999999999</v>
      </c>
      <c r="J8408">
        <v>0.3589</v>
      </c>
      <c r="K8408">
        <v>0.2646</v>
      </c>
      <c r="L8408">
        <v>0.19259999999999999</v>
      </c>
    </row>
    <row r="8409" spans="1:12" x14ac:dyDescent="0.45">
      <c r="A8409" t="s">
        <v>2039</v>
      </c>
      <c r="B8409">
        <v>2028</v>
      </c>
      <c r="C8409" t="s">
        <v>2006</v>
      </c>
      <c r="D8409">
        <v>0.16439999999999999</v>
      </c>
      <c r="E8409">
        <v>0.16439999999999999</v>
      </c>
      <c r="F8409">
        <v>0.1154</v>
      </c>
      <c r="G8409">
        <v>0.12139999999999999</v>
      </c>
      <c r="H8409">
        <v>0.1154</v>
      </c>
      <c r="I8409">
        <v>8.43E-2</v>
      </c>
      <c r="J8409">
        <v>0.16439999999999999</v>
      </c>
      <c r="K8409">
        <v>0.1154</v>
      </c>
      <c r="L8409">
        <v>8.43E-2</v>
      </c>
    </row>
    <row r="8410" spans="1:12" x14ac:dyDescent="0.45">
      <c r="A8410" t="s">
        <v>2039</v>
      </c>
      <c r="B8410">
        <v>2028</v>
      </c>
      <c r="C8410" t="s">
        <v>2010</v>
      </c>
      <c r="D8410">
        <v>6.0100000000000001E-2</v>
      </c>
      <c r="E8410">
        <v>6.0100000000000001E-2</v>
      </c>
      <c r="F8410">
        <v>2.2700000000000001E-2</v>
      </c>
      <c r="G8410">
        <v>3.61E-2</v>
      </c>
      <c r="H8410">
        <v>2.2700000000000001E-2</v>
      </c>
      <c r="I8410">
        <v>1.6299999999999999E-2</v>
      </c>
      <c r="J8410">
        <v>6.0100000000000001E-2</v>
      </c>
      <c r="K8410">
        <v>2.2700000000000001E-2</v>
      </c>
      <c r="L8410">
        <v>1.6299999999999999E-2</v>
      </c>
    </row>
    <row r="8411" spans="1:12" x14ac:dyDescent="0.45">
      <c r="A8411" t="s">
        <v>2039</v>
      </c>
      <c r="B8411">
        <v>2028</v>
      </c>
      <c r="C8411" t="s">
        <v>2007</v>
      </c>
      <c r="D8411">
        <v>3.4299999999999997E-2</v>
      </c>
      <c r="E8411">
        <v>3.4299999999999997E-2</v>
      </c>
      <c r="F8411">
        <v>1.0800000000000001E-2</v>
      </c>
      <c r="G8411">
        <v>2.98E-2</v>
      </c>
      <c r="H8411">
        <v>1.0800000000000001E-2</v>
      </c>
      <c r="I8411">
        <v>1.0800000000000001E-2</v>
      </c>
      <c r="J8411">
        <v>3.4299999999999997E-2</v>
      </c>
      <c r="K8411">
        <v>1.0800000000000001E-2</v>
      </c>
      <c r="L8411">
        <v>1.0800000000000001E-2</v>
      </c>
    </row>
    <row r="8412" spans="1:12" x14ac:dyDescent="0.45">
      <c r="A8412" t="s">
        <v>2039</v>
      </c>
      <c r="B8412">
        <v>2028</v>
      </c>
      <c r="C8412" t="s">
        <v>2009</v>
      </c>
      <c r="D8412">
        <v>0.4587</v>
      </c>
      <c r="E8412">
        <v>0.4587</v>
      </c>
      <c r="F8412">
        <v>0.45519999999999999</v>
      </c>
      <c r="G8412">
        <v>0.3508</v>
      </c>
      <c r="H8412">
        <v>0.45519999999999999</v>
      </c>
      <c r="I8412">
        <v>0.34860000000000002</v>
      </c>
      <c r="J8412">
        <v>0.37730000000000002</v>
      </c>
      <c r="K8412">
        <v>0.37730000000000002</v>
      </c>
      <c r="L8412">
        <v>0.28970000000000001</v>
      </c>
    </row>
    <row r="8413" spans="1:12" x14ac:dyDescent="0.45">
      <c r="A8413" t="s">
        <v>2039</v>
      </c>
      <c r="B8413">
        <v>2028</v>
      </c>
      <c r="C8413" t="s">
        <v>2005</v>
      </c>
      <c r="D8413">
        <v>1.1378999999999999</v>
      </c>
      <c r="E8413">
        <v>1.0588</v>
      </c>
      <c r="F8413">
        <v>0.92269999999999996</v>
      </c>
      <c r="G8413">
        <v>0.84850000000000003</v>
      </c>
      <c r="H8413">
        <v>0.87790000000000001</v>
      </c>
      <c r="I8413">
        <v>0.70479999999999998</v>
      </c>
      <c r="J8413">
        <v>0.92079999999999995</v>
      </c>
      <c r="K8413">
        <v>0.72850000000000004</v>
      </c>
      <c r="L8413">
        <v>0.55679999999999996</v>
      </c>
    </row>
    <row r="8414" spans="1:12" x14ac:dyDescent="0.45">
      <c r="A8414" t="s">
        <v>2039</v>
      </c>
      <c r="B8414">
        <v>2028</v>
      </c>
      <c r="C8414" t="s">
        <v>2011</v>
      </c>
      <c r="D8414">
        <v>1.1299999999999999E-2</v>
      </c>
      <c r="E8414">
        <v>1.1299999999999999E-2</v>
      </c>
      <c r="F8414">
        <v>1.1299999999999999E-2</v>
      </c>
      <c r="G8414">
        <v>6.7999999999999996E-3</v>
      </c>
      <c r="H8414">
        <v>1.1299999999999999E-2</v>
      </c>
      <c r="I8414">
        <v>6.7999999999999996E-3</v>
      </c>
      <c r="J8414">
        <v>1.1299999999999999E-2</v>
      </c>
      <c r="K8414">
        <v>1.1299999999999999E-2</v>
      </c>
      <c r="L8414">
        <v>6.7999999999999996E-3</v>
      </c>
    </row>
    <row r="8415" spans="1:12" x14ac:dyDescent="0.45">
      <c r="A8415" t="s">
        <v>2039</v>
      </c>
      <c r="B8415">
        <v>2028</v>
      </c>
      <c r="C8415" t="s">
        <v>2008</v>
      </c>
      <c r="D8415">
        <v>0.40899999999999997</v>
      </c>
      <c r="E8415">
        <v>0.32990000000000003</v>
      </c>
      <c r="F8415">
        <v>0.30730000000000002</v>
      </c>
      <c r="G8415">
        <v>0.30359999999999998</v>
      </c>
      <c r="H8415">
        <v>0.2626</v>
      </c>
      <c r="I8415">
        <v>0.23799999999999999</v>
      </c>
      <c r="J8415">
        <v>0.27329999999999999</v>
      </c>
      <c r="K8415">
        <v>0.19089999999999999</v>
      </c>
      <c r="L8415">
        <v>0.14899999999999999</v>
      </c>
    </row>
    <row r="8416" spans="1:12" x14ac:dyDescent="0.45">
      <c r="A8416" t="s">
        <v>2040</v>
      </c>
      <c r="B8416">
        <v>2028</v>
      </c>
      <c r="C8416" t="s">
        <v>2005</v>
      </c>
      <c r="D8416">
        <v>6.6452</v>
      </c>
      <c r="E8416">
        <v>6.1703999999999999</v>
      </c>
      <c r="F8416">
        <v>5.3765000000000001</v>
      </c>
      <c r="G8416">
        <v>4.9509999999999996</v>
      </c>
      <c r="H8416">
        <v>5.1081000000000003</v>
      </c>
      <c r="I8416">
        <v>4.1063999999999998</v>
      </c>
      <c r="J8416">
        <v>5.3636999999999997</v>
      </c>
      <c r="K8416">
        <v>4.2325999999999997</v>
      </c>
      <c r="L8416">
        <v>3.2347000000000001</v>
      </c>
    </row>
    <row r="8417" spans="1:12" x14ac:dyDescent="0.45">
      <c r="A8417" t="s">
        <v>2040</v>
      </c>
      <c r="B8417">
        <v>2028</v>
      </c>
      <c r="C8417" t="s">
        <v>2009</v>
      </c>
      <c r="D8417">
        <v>2.6135999999999999</v>
      </c>
      <c r="E8417">
        <v>2.6135999999999999</v>
      </c>
      <c r="F8417">
        <v>2.5922000000000001</v>
      </c>
      <c r="G8417">
        <v>1.9978</v>
      </c>
      <c r="H8417">
        <v>2.5922000000000001</v>
      </c>
      <c r="I8417">
        <v>1.9846999999999999</v>
      </c>
      <c r="J8417">
        <v>2.1465000000000001</v>
      </c>
      <c r="K8417">
        <v>2.1465000000000001</v>
      </c>
      <c r="L8417">
        <v>1.6475</v>
      </c>
    </row>
    <row r="8418" spans="1:12" x14ac:dyDescent="0.45">
      <c r="A8418" t="s">
        <v>2040</v>
      </c>
      <c r="B8418">
        <v>2028</v>
      </c>
      <c r="C8418" t="s">
        <v>2007</v>
      </c>
      <c r="D8418">
        <v>0.20610000000000001</v>
      </c>
      <c r="E8418">
        <v>0.20610000000000001</v>
      </c>
      <c r="F8418">
        <v>6.4899999999999999E-2</v>
      </c>
      <c r="G8418">
        <v>0.17910000000000001</v>
      </c>
      <c r="H8418">
        <v>6.4899999999999999E-2</v>
      </c>
      <c r="I8418">
        <v>6.4899999999999999E-2</v>
      </c>
      <c r="J8418">
        <v>0.20610000000000001</v>
      </c>
      <c r="K8418">
        <v>6.4899999999999999E-2</v>
      </c>
      <c r="L8418">
        <v>6.4899999999999999E-2</v>
      </c>
    </row>
    <row r="8419" spans="1:12" x14ac:dyDescent="0.45">
      <c r="A8419" t="s">
        <v>2040</v>
      </c>
      <c r="B8419">
        <v>2028</v>
      </c>
      <c r="C8419" t="s">
        <v>2008</v>
      </c>
      <c r="D8419">
        <v>2.4548999999999999</v>
      </c>
      <c r="E8419">
        <v>1.9801</v>
      </c>
      <c r="F8419">
        <v>1.8443000000000001</v>
      </c>
      <c r="G8419">
        <v>1.8225</v>
      </c>
      <c r="H8419">
        <v>1.5759000000000001</v>
      </c>
      <c r="I8419">
        <v>1.4288000000000001</v>
      </c>
      <c r="J8419">
        <v>1.6405000000000001</v>
      </c>
      <c r="K8419">
        <v>1.1460999999999999</v>
      </c>
      <c r="L8419">
        <v>0.89429999999999998</v>
      </c>
    </row>
    <row r="8420" spans="1:12" x14ac:dyDescent="0.45">
      <c r="A8420" t="s">
        <v>2040</v>
      </c>
      <c r="B8420">
        <v>2028</v>
      </c>
      <c r="C8420" t="s">
        <v>2010</v>
      </c>
      <c r="D8420">
        <v>0.36080000000000001</v>
      </c>
      <c r="E8420">
        <v>0.36080000000000001</v>
      </c>
      <c r="F8420">
        <v>0.13619999999999999</v>
      </c>
      <c r="G8420">
        <v>0.2165</v>
      </c>
      <c r="H8420">
        <v>0.13619999999999999</v>
      </c>
      <c r="I8420">
        <v>9.7699999999999995E-2</v>
      </c>
      <c r="J8420">
        <v>0.36080000000000001</v>
      </c>
      <c r="K8420">
        <v>0.13619999999999999</v>
      </c>
      <c r="L8420">
        <v>9.7699999999999995E-2</v>
      </c>
    </row>
    <row r="8421" spans="1:12" x14ac:dyDescent="0.45">
      <c r="A8421" t="s">
        <v>2040</v>
      </c>
      <c r="B8421">
        <v>2028</v>
      </c>
      <c r="C8421" t="s">
        <v>2006</v>
      </c>
      <c r="D8421">
        <v>0.94189999999999996</v>
      </c>
      <c r="E8421">
        <v>0.94189999999999996</v>
      </c>
      <c r="F8421">
        <v>0.67079999999999995</v>
      </c>
      <c r="G8421">
        <v>0.69440000000000002</v>
      </c>
      <c r="H8421">
        <v>0.67079999999999995</v>
      </c>
      <c r="I8421">
        <v>0.48949999999999999</v>
      </c>
      <c r="J8421">
        <v>0.94189999999999996</v>
      </c>
      <c r="K8421">
        <v>0.67079999999999995</v>
      </c>
      <c r="L8421">
        <v>0.48949999999999999</v>
      </c>
    </row>
    <row r="8422" spans="1:12" x14ac:dyDescent="0.45">
      <c r="A8422" t="s">
        <v>2040</v>
      </c>
      <c r="B8422">
        <v>2028</v>
      </c>
      <c r="C8422" t="s">
        <v>2011</v>
      </c>
      <c r="D8422">
        <v>6.8000000000000005E-2</v>
      </c>
      <c r="E8422">
        <v>6.8000000000000005E-2</v>
      </c>
      <c r="F8422">
        <v>6.8000000000000005E-2</v>
      </c>
      <c r="G8422">
        <v>4.0800000000000003E-2</v>
      </c>
      <c r="H8422">
        <v>6.8000000000000005E-2</v>
      </c>
      <c r="I8422">
        <v>4.0800000000000003E-2</v>
      </c>
      <c r="J8422">
        <v>6.8000000000000005E-2</v>
      </c>
      <c r="K8422">
        <v>6.8000000000000005E-2</v>
      </c>
      <c r="L8422">
        <v>4.0800000000000003E-2</v>
      </c>
    </row>
    <row r="8423" spans="1:12" x14ac:dyDescent="0.45">
      <c r="A8423" t="s">
        <v>2041</v>
      </c>
      <c r="B8423">
        <v>2028</v>
      </c>
      <c r="C8423" t="s">
        <v>2010</v>
      </c>
      <c r="D8423">
        <v>7.8100000000000003E-2</v>
      </c>
      <c r="E8423">
        <v>7.8100000000000003E-2</v>
      </c>
      <c r="F8423">
        <v>2.9499999999999998E-2</v>
      </c>
      <c r="G8423">
        <v>4.6800000000000001E-2</v>
      </c>
      <c r="H8423">
        <v>2.9499999999999998E-2</v>
      </c>
      <c r="I8423">
        <v>2.1100000000000001E-2</v>
      </c>
      <c r="J8423">
        <v>7.8100000000000003E-2</v>
      </c>
      <c r="K8423">
        <v>2.9499999999999998E-2</v>
      </c>
      <c r="L8423">
        <v>2.1100000000000001E-2</v>
      </c>
    </row>
    <row r="8424" spans="1:12" x14ac:dyDescent="0.45">
      <c r="A8424" t="s">
        <v>2041</v>
      </c>
      <c r="B8424">
        <v>2028</v>
      </c>
      <c r="C8424" t="s">
        <v>2006</v>
      </c>
      <c r="D8424">
        <v>0.27529999999999999</v>
      </c>
      <c r="E8424">
        <v>0.27529999999999999</v>
      </c>
      <c r="F8424">
        <v>0.17960000000000001</v>
      </c>
      <c r="G8424">
        <v>0.20430000000000001</v>
      </c>
      <c r="H8424">
        <v>0.17960000000000001</v>
      </c>
      <c r="I8424">
        <v>0.13189999999999999</v>
      </c>
      <c r="J8424">
        <v>0.27529999999999999</v>
      </c>
      <c r="K8424">
        <v>0.17960000000000001</v>
      </c>
      <c r="L8424">
        <v>0.13189999999999999</v>
      </c>
    </row>
    <row r="8425" spans="1:12" x14ac:dyDescent="0.45">
      <c r="A8425" t="s">
        <v>2041</v>
      </c>
      <c r="B8425">
        <v>2028</v>
      </c>
      <c r="C8425" t="s">
        <v>2007</v>
      </c>
      <c r="D8425">
        <v>4.4600000000000001E-2</v>
      </c>
      <c r="E8425">
        <v>4.4600000000000001E-2</v>
      </c>
      <c r="F8425">
        <v>1.41E-2</v>
      </c>
      <c r="G8425">
        <v>3.8699999999999998E-2</v>
      </c>
      <c r="H8425">
        <v>1.41E-2</v>
      </c>
      <c r="I8425">
        <v>1.41E-2</v>
      </c>
      <c r="J8425">
        <v>4.4600000000000001E-2</v>
      </c>
      <c r="K8425">
        <v>1.41E-2</v>
      </c>
      <c r="L8425">
        <v>1.41E-2</v>
      </c>
    </row>
    <row r="8426" spans="1:12" x14ac:dyDescent="0.45">
      <c r="A8426" t="s">
        <v>2041</v>
      </c>
      <c r="B8426">
        <v>2028</v>
      </c>
      <c r="C8426" t="s">
        <v>2008</v>
      </c>
      <c r="D8426">
        <v>0.53120000000000001</v>
      </c>
      <c r="E8426">
        <v>0.4284</v>
      </c>
      <c r="F8426">
        <v>0.39910000000000001</v>
      </c>
      <c r="G8426">
        <v>0.39439999999999997</v>
      </c>
      <c r="H8426">
        <v>0.34100000000000003</v>
      </c>
      <c r="I8426">
        <v>0.30919999999999997</v>
      </c>
      <c r="J8426">
        <v>0.35499999999999998</v>
      </c>
      <c r="K8426">
        <v>0.248</v>
      </c>
      <c r="L8426">
        <v>0.19350000000000001</v>
      </c>
    </row>
    <row r="8427" spans="1:12" x14ac:dyDescent="0.45">
      <c r="A8427" t="s">
        <v>2041</v>
      </c>
      <c r="B8427">
        <v>2028</v>
      </c>
      <c r="C8427" t="s">
        <v>2009</v>
      </c>
      <c r="D8427">
        <v>0.71760000000000002</v>
      </c>
      <c r="E8427">
        <v>0.71760000000000002</v>
      </c>
      <c r="F8427">
        <v>0.71299999999999997</v>
      </c>
      <c r="G8427">
        <v>0.53790000000000004</v>
      </c>
      <c r="H8427">
        <v>0.71299999999999997</v>
      </c>
      <c r="I8427">
        <v>0.53510000000000002</v>
      </c>
      <c r="J8427">
        <v>0.58779999999999999</v>
      </c>
      <c r="K8427">
        <v>0.58779999999999999</v>
      </c>
      <c r="L8427">
        <v>0.44159999999999999</v>
      </c>
    </row>
    <row r="8428" spans="1:12" x14ac:dyDescent="0.45">
      <c r="A8428" t="s">
        <v>2041</v>
      </c>
      <c r="B8428">
        <v>2028</v>
      </c>
      <c r="C8428" t="s">
        <v>2011</v>
      </c>
      <c r="D8428">
        <v>1.47E-2</v>
      </c>
      <c r="E8428">
        <v>1.47E-2</v>
      </c>
      <c r="F8428">
        <v>1.47E-2</v>
      </c>
      <c r="G8428">
        <v>8.8000000000000005E-3</v>
      </c>
      <c r="H8428">
        <v>1.47E-2</v>
      </c>
      <c r="I8428">
        <v>8.8000000000000005E-3</v>
      </c>
      <c r="J8428">
        <v>1.47E-2</v>
      </c>
      <c r="K8428">
        <v>1.47E-2</v>
      </c>
      <c r="L8428">
        <v>8.8000000000000005E-3</v>
      </c>
    </row>
    <row r="8429" spans="1:12" x14ac:dyDescent="0.45">
      <c r="A8429" t="s">
        <v>2041</v>
      </c>
      <c r="B8429">
        <v>2028</v>
      </c>
      <c r="C8429" t="s">
        <v>2005</v>
      </c>
      <c r="D8429">
        <v>1.6615</v>
      </c>
      <c r="E8429">
        <v>1.5588</v>
      </c>
      <c r="F8429">
        <v>1.3499000000000001</v>
      </c>
      <c r="G8429">
        <v>1.2310000000000001</v>
      </c>
      <c r="H8429">
        <v>1.2918000000000001</v>
      </c>
      <c r="I8429">
        <v>1.0202</v>
      </c>
      <c r="J8429">
        <v>1.3553999999999999</v>
      </c>
      <c r="K8429">
        <v>1.0736000000000001</v>
      </c>
      <c r="L8429">
        <v>0.81110000000000004</v>
      </c>
    </row>
    <row r="8430" spans="1:12" x14ac:dyDescent="0.45">
      <c r="A8430" t="s">
        <v>2042</v>
      </c>
      <c r="B8430">
        <v>2028</v>
      </c>
      <c r="C8430" t="s">
        <v>2010</v>
      </c>
      <c r="D8430">
        <v>0.73250000000000004</v>
      </c>
      <c r="E8430">
        <v>0.73250000000000004</v>
      </c>
      <c r="F8430">
        <v>0.27660000000000001</v>
      </c>
      <c r="G8430">
        <v>0.4395</v>
      </c>
      <c r="H8430">
        <v>0.27660000000000001</v>
      </c>
      <c r="I8430">
        <v>0.19839999999999999</v>
      </c>
      <c r="J8430">
        <v>0.73250000000000004</v>
      </c>
      <c r="K8430">
        <v>0.27660000000000001</v>
      </c>
      <c r="L8430">
        <v>0.19839999999999999</v>
      </c>
    </row>
    <row r="8431" spans="1:12" x14ac:dyDescent="0.45">
      <c r="A8431" t="s">
        <v>2042</v>
      </c>
      <c r="B8431">
        <v>2028</v>
      </c>
      <c r="C8431" t="s">
        <v>2008</v>
      </c>
      <c r="D8431">
        <v>4.9840999999999998</v>
      </c>
      <c r="E8431">
        <v>4.0199999999999996</v>
      </c>
      <c r="F8431">
        <v>3.7444000000000002</v>
      </c>
      <c r="G8431">
        <v>3.7000999999999999</v>
      </c>
      <c r="H8431">
        <v>3.1995</v>
      </c>
      <c r="I8431">
        <v>2.9007999999999998</v>
      </c>
      <c r="J8431">
        <v>3.3306</v>
      </c>
      <c r="K8431">
        <v>2.3269000000000002</v>
      </c>
      <c r="L8431">
        <v>1.8156000000000001</v>
      </c>
    </row>
    <row r="8432" spans="1:12" x14ac:dyDescent="0.45">
      <c r="A8432" t="s">
        <v>2042</v>
      </c>
      <c r="B8432">
        <v>2028</v>
      </c>
      <c r="C8432" t="s">
        <v>2006</v>
      </c>
      <c r="D8432">
        <v>1.8041</v>
      </c>
      <c r="E8432">
        <v>1.8041</v>
      </c>
      <c r="F8432">
        <v>1.3098000000000001</v>
      </c>
      <c r="G8432">
        <v>1.3280000000000001</v>
      </c>
      <c r="H8432">
        <v>1.3098000000000001</v>
      </c>
      <c r="I8432">
        <v>0.95440000000000003</v>
      </c>
      <c r="J8432">
        <v>1.8041</v>
      </c>
      <c r="K8432">
        <v>1.3098000000000001</v>
      </c>
      <c r="L8432">
        <v>0.95440000000000003</v>
      </c>
    </row>
    <row r="8433" spans="1:12" x14ac:dyDescent="0.45">
      <c r="A8433" t="s">
        <v>2042</v>
      </c>
      <c r="B8433">
        <v>2028</v>
      </c>
      <c r="C8433" t="s">
        <v>2005</v>
      </c>
      <c r="D8433">
        <v>13.647</v>
      </c>
      <c r="E8433">
        <v>12.6829</v>
      </c>
      <c r="F8433">
        <v>11.1273</v>
      </c>
      <c r="G8433">
        <v>10.173</v>
      </c>
      <c r="H8433">
        <v>10.5824</v>
      </c>
      <c r="I8433">
        <v>8.5006000000000004</v>
      </c>
      <c r="J8433">
        <v>11.0045</v>
      </c>
      <c r="K8433">
        <v>8.7642000000000007</v>
      </c>
      <c r="L8433">
        <v>6.7</v>
      </c>
    </row>
    <row r="8434" spans="1:12" x14ac:dyDescent="0.45">
      <c r="A8434" t="s">
        <v>2042</v>
      </c>
      <c r="B8434">
        <v>2028</v>
      </c>
      <c r="C8434" t="s">
        <v>2009</v>
      </c>
      <c r="D8434">
        <v>5.5698999999999996</v>
      </c>
      <c r="E8434">
        <v>5.5698999999999996</v>
      </c>
      <c r="F8434">
        <v>5.5265000000000004</v>
      </c>
      <c r="G8434">
        <v>4.2590000000000003</v>
      </c>
      <c r="H8434">
        <v>5.5265000000000004</v>
      </c>
      <c r="I8434">
        <v>4.2323000000000004</v>
      </c>
      <c r="J8434">
        <v>4.5808999999999997</v>
      </c>
      <c r="K8434">
        <v>4.5808999999999997</v>
      </c>
      <c r="L8434">
        <v>3.5169000000000001</v>
      </c>
    </row>
    <row r="8435" spans="1:12" x14ac:dyDescent="0.45">
      <c r="A8435" t="s">
        <v>2042</v>
      </c>
      <c r="B8435">
        <v>2028</v>
      </c>
      <c r="C8435" t="s">
        <v>2007</v>
      </c>
      <c r="D8435">
        <v>0.41830000000000001</v>
      </c>
      <c r="E8435">
        <v>0.41830000000000001</v>
      </c>
      <c r="F8435">
        <v>0.1318</v>
      </c>
      <c r="G8435">
        <v>0.36349999999999999</v>
      </c>
      <c r="H8435">
        <v>0.1318</v>
      </c>
      <c r="I8435">
        <v>0.1318</v>
      </c>
      <c r="J8435">
        <v>0.41830000000000001</v>
      </c>
      <c r="K8435">
        <v>0.1318</v>
      </c>
      <c r="L8435">
        <v>0.1318</v>
      </c>
    </row>
    <row r="8436" spans="1:12" x14ac:dyDescent="0.45">
      <c r="A8436" t="s">
        <v>2042</v>
      </c>
      <c r="B8436">
        <v>2028</v>
      </c>
      <c r="C8436" t="s">
        <v>2011</v>
      </c>
      <c r="D8436">
        <v>0.1381</v>
      </c>
      <c r="E8436">
        <v>0.1381</v>
      </c>
      <c r="F8436">
        <v>0.1381</v>
      </c>
      <c r="G8436">
        <v>8.2900000000000001E-2</v>
      </c>
      <c r="H8436">
        <v>0.1381</v>
      </c>
      <c r="I8436">
        <v>8.2900000000000001E-2</v>
      </c>
      <c r="J8436">
        <v>0.1381</v>
      </c>
      <c r="K8436">
        <v>0.1381</v>
      </c>
      <c r="L8436">
        <v>8.2900000000000001E-2</v>
      </c>
    </row>
    <row r="8437" spans="1:12" x14ac:dyDescent="0.45">
      <c r="A8437" t="s">
        <v>2043</v>
      </c>
      <c r="B8437">
        <v>2028</v>
      </c>
      <c r="C8437" t="s">
        <v>2011</v>
      </c>
      <c r="D8437">
        <v>8.3199999999999996E-2</v>
      </c>
      <c r="E8437">
        <v>8.3199999999999996E-2</v>
      </c>
      <c r="F8437">
        <v>8.3199999999999996E-2</v>
      </c>
      <c r="G8437">
        <v>4.99E-2</v>
      </c>
      <c r="H8437">
        <v>8.3199999999999996E-2</v>
      </c>
      <c r="I8437">
        <v>4.99E-2</v>
      </c>
      <c r="J8437">
        <v>8.3199999999999996E-2</v>
      </c>
      <c r="K8437">
        <v>8.3199999999999996E-2</v>
      </c>
      <c r="L8437">
        <v>4.99E-2</v>
      </c>
    </row>
    <row r="8438" spans="1:12" x14ac:dyDescent="0.45">
      <c r="A8438" t="s">
        <v>2043</v>
      </c>
      <c r="B8438">
        <v>2028</v>
      </c>
      <c r="C8438" t="s">
        <v>2005</v>
      </c>
      <c r="D8438">
        <v>9.3589000000000002</v>
      </c>
      <c r="E8438">
        <v>8.7780000000000005</v>
      </c>
      <c r="F8438">
        <v>7.7336</v>
      </c>
      <c r="G8438">
        <v>6.9238</v>
      </c>
      <c r="H8438">
        <v>7.4051999999999998</v>
      </c>
      <c r="I8438">
        <v>5.8352000000000004</v>
      </c>
      <c r="J8438">
        <v>7.5880000000000001</v>
      </c>
      <c r="K8438">
        <v>6.1310000000000002</v>
      </c>
      <c r="L8438">
        <v>4.6238999999999999</v>
      </c>
    </row>
    <row r="8439" spans="1:12" x14ac:dyDescent="0.45">
      <c r="A8439" t="s">
        <v>2043</v>
      </c>
      <c r="B8439">
        <v>2028</v>
      </c>
      <c r="C8439" t="s">
        <v>2008</v>
      </c>
      <c r="D8439">
        <v>3.0034999999999998</v>
      </c>
      <c r="E8439">
        <v>2.4224999999999999</v>
      </c>
      <c r="F8439">
        <v>2.2565</v>
      </c>
      <c r="G8439">
        <v>2.2298</v>
      </c>
      <c r="H8439">
        <v>1.9280999999999999</v>
      </c>
      <c r="I8439">
        <v>1.7481</v>
      </c>
      <c r="J8439">
        <v>2.0070999999999999</v>
      </c>
      <c r="K8439">
        <v>1.4021999999999999</v>
      </c>
      <c r="L8439">
        <v>1.0941000000000001</v>
      </c>
    </row>
    <row r="8440" spans="1:12" x14ac:dyDescent="0.45">
      <c r="A8440" t="s">
        <v>2043</v>
      </c>
      <c r="B8440">
        <v>2028</v>
      </c>
      <c r="C8440" t="s">
        <v>2010</v>
      </c>
      <c r="D8440">
        <v>0.44140000000000001</v>
      </c>
      <c r="E8440">
        <v>0.44140000000000001</v>
      </c>
      <c r="F8440">
        <v>0.16669999999999999</v>
      </c>
      <c r="G8440">
        <v>0.26479999999999998</v>
      </c>
      <c r="H8440">
        <v>0.16669999999999999</v>
      </c>
      <c r="I8440">
        <v>0.1196</v>
      </c>
      <c r="J8440">
        <v>0.44140000000000001</v>
      </c>
      <c r="K8440">
        <v>0.16669999999999999</v>
      </c>
      <c r="L8440">
        <v>0.1196</v>
      </c>
    </row>
    <row r="8441" spans="1:12" x14ac:dyDescent="0.45">
      <c r="A8441" t="s">
        <v>2043</v>
      </c>
      <c r="B8441">
        <v>2028</v>
      </c>
      <c r="C8441" t="s">
        <v>2006</v>
      </c>
      <c r="D8441">
        <v>1.2932999999999999</v>
      </c>
      <c r="E8441">
        <v>1.2932999999999999</v>
      </c>
      <c r="F8441">
        <v>0.88849999999999996</v>
      </c>
      <c r="G8441">
        <v>0.95609999999999995</v>
      </c>
      <c r="H8441">
        <v>0.88849999999999996</v>
      </c>
      <c r="I8441">
        <v>0.65010000000000001</v>
      </c>
      <c r="J8441">
        <v>1.2932999999999999</v>
      </c>
      <c r="K8441">
        <v>0.88849999999999996</v>
      </c>
      <c r="L8441">
        <v>0.65010000000000001</v>
      </c>
    </row>
    <row r="8442" spans="1:12" x14ac:dyDescent="0.45">
      <c r="A8442" t="s">
        <v>2043</v>
      </c>
      <c r="B8442">
        <v>2028</v>
      </c>
      <c r="C8442" t="s">
        <v>2009</v>
      </c>
      <c r="D8442">
        <v>4.2854000000000001</v>
      </c>
      <c r="E8442">
        <v>4.2854000000000001</v>
      </c>
      <c r="F8442">
        <v>4.2591999999999999</v>
      </c>
      <c r="G8442">
        <v>3.2040999999999999</v>
      </c>
      <c r="H8442">
        <v>4.2591999999999999</v>
      </c>
      <c r="I8442">
        <v>3.1880999999999999</v>
      </c>
      <c r="J8442">
        <v>3.5108999999999999</v>
      </c>
      <c r="K8442">
        <v>3.5108999999999999</v>
      </c>
      <c r="L8442">
        <v>2.6307</v>
      </c>
    </row>
    <row r="8443" spans="1:12" x14ac:dyDescent="0.45">
      <c r="A8443" t="s">
        <v>2043</v>
      </c>
      <c r="B8443">
        <v>2028</v>
      </c>
      <c r="C8443" t="s">
        <v>2007</v>
      </c>
      <c r="D8443">
        <v>0.25209999999999999</v>
      </c>
      <c r="E8443">
        <v>0.25209999999999999</v>
      </c>
      <c r="F8443">
        <v>7.9399999999999998E-2</v>
      </c>
      <c r="G8443">
        <v>0.21909999999999999</v>
      </c>
      <c r="H8443">
        <v>7.9399999999999998E-2</v>
      </c>
      <c r="I8443">
        <v>7.9399999999999998E-2</v>
      </c>
      <c r="J8443">
        <v>0.25209999999999999</v>
      </c>
      <c r="K8443">
        <v>7.9399999999999998E-2</v>
      </c>
      <c r="L8443">
        <v>7.9399999999999998E-2</v>
      </c>
    </row>
    <row r="8444" spans="1:12" x14ac:dyDescent="0.45">
      <c r="A8444" t="s">
        <v>2044</v>
      </c>
      <c r="B8444">
        <v>2028</v>
      </c>
      <c r="C8444" t="s">
        <v>2011</v>
      </c>
      <c r="D8444">
        <v>4.3E-3</v>
      </c>
      <c r="E8444">
        <v>4.3E-3</v>
      </c>
      <c r="F8444">
        <v>4.3E-3</v>
      </c>
      <c r="G8444">
        <v>2.5999999999999999E-3</v>
      </c>
      <c r="H8444">
        <v>4.3E-3</v>
      </c>
      <c r="I8444">
        <v>2.5999999999999999E-3</v>
      </c>
      <c r="J8444">
        <v>4.3E-3</v>
      </c>
      <c r="K8444">
        <v>4.3E-3</v>
      </c>
      <c r="L8444">
        <v>2.5999999999999999E-3</v>
      </c>
    </row>
    <row r="8445" spans="1:12" x14ac:dyDescent="0.45">
      <c r="A8445" t="s">
        <v>2044</v>
      </c>
      <c r="B8445">
        <v>2028</v>
      </c>
      <c r="C8445" t="s">
        <v>2007</v>
      </c>
      <c r="D8445">
        <v>1.2999999999999999E-2</v>
      </c>
      <c r="E8445">
        <v>1.2999999999999999E-2</v>
      </c>
      <c r="F8445">
        <v>4.1000000000000003E-3</v>
      </c>
      <c r="G8445">
        <v>1.1299999999999999E-2</v>
      </c>
      <c r="H8445">
        <v>4.1000000000000003E-3</v>
      </c>
      <c r="I8445">
        <v>4.1000000000000003E-3</v>
      </c>
      <c r="J8445">
        <v>1.2999999999999999E-2</v>
      </c>
      <c r="K8445">
        <v>4.1000000000000003E-3</v>
      </c>
      <c r="L8445">
        <v>4.1000000000000003E-3</v>
      </c>
    </row>
    <row r="8446" spans="1:12" x14ac:dyDescent="0.45">
      <c r="A8446" t="s">
        <v>2044</v>
      </c>
      <c r="B8446">
        <v>2028</v>
      </c>
      <c r="C8446" t="s">
        <v>2005</v>
      </c>
      <c r="D8446">
        <v>0.54890000000000005</v>
      </c>
      <c r="E8446">
        <v>0.51900000000000002</v>
      </c>
      <c r="F8446">
        <v>0.45200000000000001</v>
      </c>
      <c r="G8446">
        <v>0.40579999999999999</v>
      </c>
      <c r="H8446">
        <v>0.43509999999999999</v>
      </c>
      <c r="I8446">
        <v>0.33979999999999999</v>
      </c>
      <c r="J8446">
        <v>0.45040000000000002</v>
      </c>
      <c r="K8446">
        <v>0.36209999999999998</v>
      </c>
      <c r="L8446">
        <v>0.27210000000000001</v>
      </c>
    </row>
    <row r="8447" spans="1:12" x14ac:dyDescent="0.45">
      <c r="A8447" t="s">
        <v>2044</v>
      </c>
      <c r="B8447">
        <v>2028</v>
      </c>
      <c r="C8447" t="s">
        <v>2009</v>
      </c>
      <c r="D8447">
        <v>0.26229999999999998</v>
      </c>
      <c r="E8447">
        <v>0.26229999999999998</v>
      </c>
      <c r="F8447">
        <v>0.26100000000000001</v>
      </c>
      <c r="G8447">
        <v>0.1951</v>
      </c>
      <c r="H8447">
        <v>0.26100000000000001</v>
      </c>
      <c r="I8447">
        <v>0.1943</v>
      </c>
      <c r="J8447">
        <v>0.215</v>
      </c>
      <c r="K8447">
        <v>0.215</v>
      </c>
      <c r="L8447">
        <v>0.16020000000000001</v>
      </c>
    </row>
    <row r="8448" spans="1:12" x14ac:dyDescent="0.45">
      <c r="A8448" t="s">
        <v>2044</v>
      </c>
      <c r="B8448">
        <v>2028</v>
      </c>
      <c r="C8448" t="s">
        <v>2010</v>
      </c>
      <c r="D8448">
        <v>2.2700000000000001E-2</v>
      </c>
      <c r="E8448">
        <v>2.2700000000000001E-2</v>
      </c>
      <c r="F8448">
        <v>8.6E-3</v>
      </c>
      <c r="G8448">
        <v>1.3599999999999999E-2</v>
      </c>
      <c r="H8448">
        <v>8.6E-3</v>
      </c>
      <c r="I8448">
        <v>6.1999999999999998E-3</v>
      </c>
      <c r="J8448">
        <v>2.2700000000000001E-2</v>
      </c>
      <c r="K8448">
        <v>8.6E-3</v>
      </c>
      <c r="L8448">
        <v>6.1999999999999998E-3</v>
      </c>
    </row>
    <row r="8449" spans="1:12" x14ac:dyDescent="0.45">
      <c r="A8449" t="s">
        <v>2044</v>
      </c>
      <c r="B8449">
        <v>2028</v>
      </c>
      <c r="C8449" t="s">
        <v>2008</v>
      </c>
      <c r="D8449">
        <v>0.1545</v>
      </c>
      <c r="E8449">
        <v>0.1246</v>
      </c>
      <c r="F8449">
        <v>0.11609999999999999</v>
      </c>
      <c r="G8449">
        <v>0.1147</v>
      </c>
      <c r="H8449">
        <v>9.9199999999999997E-2</v>
      </c>
      <c r="I8449">
        <v>8.9899999999999994E-2</v>
      </c>
      <c r="J8449">
        <v>0.1033</v>
      </c>
      <c r="K8449">
        <v>7.2099999999999997E-2</v>
      </c>
      <c r="L8449">
        <v>5.6300000000000003E-2</v>
      </c>
    </row>
    <row r="8450" spans="1:12" x14ac:dyDescent="0.45">
      <c r="A8450" t="s">
        <v>2044</v>
      </c>
      <c r="B8450">
        <v>2028</v>
      </c>
      <c r="C8450" t="s">
        <v>2006</v>
      </c>
      <c r="D8450">
        <v>9.2100000000000001E-2</v>
      </c>
      <c r="E8450">
        <v>9.2100000000000001E-2</v>
      </c>
      <c r="F8450">
        <v>5.8000000000000003E-2</v>
      </c>
      <c r="G8450">
        <v>6.8500000000000005E-2</v>
      </c>
      <c r="H8450">
        <v>5.8000000000000003E-2</v>
      </c>
      <c r="I8450">
        <v>4.2799999999999998E-2</v>
      </c>
      <c r="J8450">
        <v>9.2100000000000001E-2</v>
      </c>
      <c r="K8450">
        <v>5.8000000000000003E-2</v>
      </c>
      <c r="L8450">
        <v>4.2799999999999998E-2</v>
      </c>
    </row>
    <row r="8451" spans="1:12" x14ac:dyDescent="0.45">
      <c r="A8451" t="s">
        <v>2045</v>
      </c>
      <c r="B8451">
        <v>2028</v>
      </c>
      <c r="C8451" t="s">
        <v>2009</v>
      </c>
      <c r="D8451">
        <v>4.1105</v>
      </c>
      <c r="E8451">
        <v>4.1105</v>
      </c>
      <c r="F8451">
        <v>4.0850999999999997</v>
      </c>
      <c r="G8451">
        <v>3.0632999999999999</v>
      </c>
      <c r="H8451">
        <v>4.0850999999999997</v>
      </c>
      <c r="I8451">
        <v>3.0476999999999999</v>
      </c>
      <c r="J8451">
        <v>3.3603999999999998</v>
      </c>
      <c r="K8451">
        <v>3.3603999999999998</v>
      </c>
      <c r="L8451">
        <v>2.5089999999999999</v>
      </c>
    </row>
    <row r="8452" spans="1:12" x14ac:dyDescent="0.45">
      <c r="A8452" t="s">
        <v>2045</v>
      </c>
      <c r="B8452">
        <v>2028</v>
      </c>
      <c r="C8452" t="s">
        <v>2006</v>
      </c>
      <c r="D8452">
        <v>1.4144000000000001</v>
      </c>
      <c r="E8452">
        <v>1.4144000000000001</v>
      </c>
      <c r="F8452">
        <v>0.93920000000000003</v>
      </c>
      <c r="G8452">
        <v>1.0482</v>
      </c>
      <c r="H8452">
        <v>0.93920000000000003</v>
      </c>
      <c r="I8452">
        <v>0.68910000000000005</v>
      </c>
      <c r="J8452">
        <v>1.4144000000000001</v>
      </c>
      <c r="K8452">
        <v>0.93920000000000003</v>
      </c>
      <c r="L8452">
        <v>0.68910000000000005</v>
      </c>
    </row>
    <row r="8453" spans="1:12" x14ac:dyDescent="0.45">
      <c r="A8453" t="s">
        <v>2045</v>
      </c>
      <c r="B8453">
        <v>2028</v>
      </c>
      <c r="C8453" t="s">
        <v>2005</v>
      </c>
      <c r="D8453">
        <v>9.1974999999999998</v>
      </c>
      <c r="E8453">
        <v>8.6329999999999991</v>
      </c>
      <c r="F8453">
        <v>7.5365000000000002</v>
      </c>
      <c r="G8453">
        <v>6.7964000000000002</v>
      </c>
      <c r="H8453">
        <v>7.2175000000000002</v>
      </c>
      <c r="I8453">
        <v>5.6768999999999998</v>
      </c>
      <c r="J8453">
        <v>7.4793000000000003</v>
      </c>
      <c r="K8453">
        <v>5.9819000000000004</v>
      </c>
      <c r="L8453">
        <v>4.5029000000000003</v>
      </c>
    </row>
    <row r="8454" spans="1:12" x14ac:dyDescent="0.45">
      <c r="A8454" t="s">
        <v>2045</v>
      </c>
      <c r="B8454">
        <v>2028</v>
      </c>
      <c r="C8454" t="s">
        <v>2010</v>
      </c>
      <c r="D8454">
        <v>0.42880000000000001</v>
      </c>
      <c r="E8454">
        <v>0.42880000000000001</v>
      </c>
      <c r="F8454">
        <v>0.16189999999999999</v>
      </c>
      <c r="G8454">
        <v>0.25729999999999997</v>
      </c>
      <c r="H8454">
        <v>0.16189999999999999</v>
      </c>
      <c r="I8454">
        <v>0.11609999999999999</v>
      </c>
      <c r="J8454">
        <v>0.42880000000000001</v>
      </c>
      <c r="K8454">
        <v>0.16189999999999999</v>
      </c>
      <c r="L8454">
        <v>0.11609999999999999</v>
      </c>
    </row>
    <row r="8455" spans="1:12" x14ac:dyDescent="0.45">
      <c r="A8455" t="s">
        <v>2045</v>
      </c>
      <c r="B8455">
        <v>2028</v>
      </c>
      <c r="C8455" t="s">
        <v>2007</v>
      </c>
      <c r="D8455">
        <v>0.24490000000000001</v>
      </c>
      <c r="E8455">
        <v>0.24490000000000001</v>
      </c>
      <c r="F8455">
        <v>7.7200000000000005E-2</v>
      </c>
      <c r="G8455">
        <v>0.21279999999999999</v>
      </c>
      <c r="H8455">
        <v>7.7200000000000005E-2</v>
      </c>
      <c r="I8455">
        <v>7.7200000000000005E-2</v>
      </c>
      <c r="J8455">
        <v>0.24490000000000001</v>
      </c>
      <c r="K8455">
        <v>7.7200000000000005E-2</v>
      </c>
      <c r="L8455">
        <v>7.7200000000000005E-2</v>
      </c>
    </row>
    <row r="8456" spans="1:12" x14ac:dyDescent="0.45">
      <c r="A8456" t="s">
        <v>2045</v>
      </c>
      <c r="B8456">
        <v>2028</v>
      </c>
      <c r="C8456" t="s">
        <v>2011</v>
      </c>
      <c r="D8456">
        <v>8.09E-2</v>
      </c>
      <c r="E8456">
        <v>8.09E-2</v>
      </c>
      <c r="F8456">
        <v>8.09E-2</v>
      </c>
      <c r="G8456">
        <v>4.8500000000000001E-2</v>
      </c>
      <c r="H8456">
        <v>8.09E-2</v>
      </c>
      <c r="I8456">
        <v>4.8500000000000001E-2</v>
      </c>
      <c r="J8456">
        <v>8.09E-2</v>
      </c>
      <c r="K8456">
        <v>8.09E-2</v>
      </c>
      <c r="L8456">
        <v>4.8500000000000001E-2</v>
      </c>
    </row>
    <row r="8457" spans="1:12" x14ac:dyDescent="0.45">
      <c r="A8457" t="s">
        <v>2045</v>
      </c>
      <c r="B8457">
        <v>2028</v>
      </c>
      <c r="C8457" t="s">
        <v>2008</v>
      </c>
      <c r="D8457">
        <v>2.9180000000000001</v>
      </c>
      <c r="E8457">
        <v>2.3534999999999999</v>
      </c>
      <c r="F8457">
        <v>2.1922000000000001</v>
      </c>
      <c r="G8457">
        <v>2.1663000000000001</v>
      </c>
      <c r="H8457">
        <v>1.8732</v>
      </c>
      <c r="I8457">
        <v>1.6982999999999999</v>
      </c>
      <c r="J8457">
        <v>1.9499</v>
      </c>
      <c r="K8457">
        <v>1.3623000000000001</v>
      </c>
      <c r="L8457">
        <v>1.0629</v>
      </c>
    </row>
    <row r="8458" spans="1:12" x14ac:dyDescent="0.45">
      <c r="A8458" t="s">
        <v>2046</v>
      </c>
      <c r="B8458">
        <v>2028</v>
      </c>
      <c r="C8458" t="s">
        <v>2009</v>
      </c>
      <c r="D8458">
        <v>1.4336</v>
      </c>
      <c r="E8458">
        <v>1.4336</v>
      </c>
      <c r="F8458">
        <v>1.425</v>
      </c>
      <c r="G8458">
        <v>1.0716000000000001</v>
      </c>
      <c r="H8458">
        <v>1.425</v>
      </c>
      <c r="I8458">
        <v>1.0664</v>
      </c>
      <c r="J8458">
        <v>1.175</v>
      </c>
      <c r="K8458">
        <v>1.175</v>
      </c>
      <c r="L8458">
        <v>0.88019999999999998</v>
      </c>
    </row>
    <row r="8459" spans="1:12" x14ac:dyDescent="0.45">
      <c r="A8459" t="s">
        <v>2046</v>
      </c>
      <c r="B8459">
        <v>2028</v>
      </c>
      <c r="C8459" t="s">
        <v>2005</v>
      </c>
      <c r="D8459">
        <v>3.1760999999999999</v>
      </c>
      <c r="E8459">
        <v>2.9870000000000001</v>
      </c>
      <c r="F8459">
        <v>2.5996999999999999</v>
      </c>
      <c r="G8459">
        <v>2.3512</v>
      </c>
      <c r="H8459">
        <v>2.4927999999999999</v>
      </c>
      <c r="I8459">
        <v>1.9611000000000001</v>
      </c>
      <c r="J8459">
        <v>2.5933000000000002</v>
      </c>
      <c r="K8459">
        <v>2.0716999999999999</v>
      </c>
      <c r="L8459">
        <v>1.5621</v>
      </c>
    </row>
    <row r="8460" spans="1:12" x14ac:dyDescent="0.45">
      <c r="A8460" t="s">
        <v>2046</v>
      </c>
      <c r="B8460">
        <v>2028</v>
      </c>
      <c r="C8460" t="s">
        <v>2011</v>
      </c>
      <c r="D8460">
        <v>2.7099999999999999E-2</v>
      </c>
      <c r="E8460">
        <v>2.7099999999999999E-2</v>
      </c>
      <c r="F8460">
        <v>2.7099999999999999E-2</v>
      </c>
      <c r="G8460">
        <v>1.6299999999999999E-2</v>
      </c>
      <c r="H8460">
        <v>2.7099999999999999E-2</v>
      </c>
      <c r="I8460">
        <v>1.6299999999999999E-2</v>
      </c>
      <c r="J8460">
        <v>2.7099999999999999E-2</v>
      </c>
      <c r="K8460">
        <v>2.7099999999999999E-2</v>
      </c>
      <c r="L8460">
        <v>1.6299999999999999E-2</v>
      </c>
    </row>
    <row r="8461" spans="1:12" x14ac:dyDescent="0.45">
      <c r="A8461" t="s">
        <v>2046</v>
      </c>
      <c r="B8461">
        <v>2028</v>
      </c>
      <c r="C8461" t="s">
        <v>2010</v>
      </c>
      <c r="D8461">
        <v>0.14360000000000001</v>
      </c>
      <c r="E8461">
        <v>0.14360000000000001</v>
      </c>
      <c r="F8461">
        <v>5.4199999999999998E-2</v>
      </c>
      <c r="G8461">
        <v>8.6199999999999999E-2</v>
      </c>
      <c r="H8461">
        <v>5.4199999999999998E-2</v>
      </c>
      <c r="I8461">
        <v>3.8899999999999997E-2</v>
      </c>
      <c r="J8461">
        <v>0.14360000000000001</v>
      </c>
      <c r="K8461">
        <v>5.4199999999999998E-2</v>
      </c>
      <c r="L8461">
        <v>3.8899999999999997E-2</v>
      </c>
    </row>
    <row r="8462" spans="1:12" x14ac:dyDescent="0.45">
      <c r="A8462" t="s">
        <v>2046</v>
      </c>
      <c r="B8462">
        <v>2028</v>
      </c>
      <c r="C8462" t="s">
        <v>2007</v>
      </c>
      <c r="D8462">
        <v>8.2000000000000003E-2</v>
      </c>
      <c r="E8462">
        <v>8.2000000000000003E-2</v>
      </c>
      <c r="F8462">
        <v>2.5899999999999999E-2</v>
      </c>
      <c r="G8462">
        <v>7.1300000000000002E-2</v>
      </c>
      <c r="H8462">
        <v>2.5899999999999999E-2</v>
      </c>
      <c r="I8462">
        <v>2.5899999999999999E-2</v>
      </c>
      <c r="J8462">
        <v>8.2000000000000003E-2</v>
      </c>
      <c r="K8462">
        <v>2.5899999999999999E-2</v>
      </c>
      <c r="L8462">
        <v>2.5899999999999999E-2</v>
      </c>
    </row>
    <row r="8463" spans="1:12" x14ac:dyDescent="0.45">
      <c r="A8463" t="s">
        <v>2046</v>
      </c>
      <c r="B8463">
        <v>2028</v>
      </c>
      <c r="C8463" t="s">
        <v>2006</v>
      </c>
      <c r="D8463">
        <v>0.51239999999999997</v>
      </c>
      <c r="E8463">
        <v>0.51239999999999997</v>
      </c>
      <c r="F8463">
        <v>0.3332</v>
      </c>
      <c r="G8463">
        <v>0.38030000000000003</v>
      </c>
      <c r="H8463">
        <v>0.3332</v>
      </c>
      <c r="I8463">
        <v>0.24490000000000001</v>
      </c>
      <c r="J8463">
        <v>0.51239999999999997</v>
      </c>
      <c r="K8463">
        <v>0.3332</v>
      </c>
      <c r="L8463">
        <v>0.24490000000000001</v>
      </c>
    </row>
    <row r="8464" spans="1:12" x14ac:dyDescent="0.45">
      <c r="A8464" t="s">
        <v>2046</v>
      </c>
      <c r="B8464">
        <v>2028</v>
      </c>
      <c r="C8464" t="s">
        <v>2008</v>
      </c>
      <c r="D8464">
        <v>0.97740000000000005</v>
      </c>
      <c r="E8464">
        <v>0.7883</v>
      </c>
      <c r="F8464">
        <v>0.73429999999999995</v>
      </c>
      <c r="G8464">
        <v>0.72560000000000002</v>
      </c>
      <c r="H8464">
        <v>0.62739999999999996</v>
      </c>
      <c r="I8464">
        <v>0.56889999999999996</v>
      </c>
      <c r="J8464">
        <v>0.65310000000000001</v>
      </c>
      <c r="K8464">
        <v>0.45629999999999998</v>
      </c>
      <c r="L8464">
        <v>0.35599999999999998</v>
      </c>
    </row>
    <row r="8465" spans="1:12" x14ac:dyDescent="0.45">
      <c r="A8465" t="s">
        <v>2047</v>
      </c>
      <c r="B8465">
        <v>2028</v>
      </c>
      <c r="C8465" t="s">
        <v>2007</v>
      </c>
      <c r="D8465">
        <v>9.98E-2</v>
      </c>
      <c r="E8465">
        <v>9.98E-2</v>
      </c>
      <c r="F8465">
        <v>3.1399999999999997E-2</v>
      </c>
      <c r="G8465">
        <v>8.6699999999999999E-2</v>
      </c>
      <c r="H8465">
        <v>3.1399999999999997E-2</v>
      </c>
      <c r="I8465">
        <v>3.1399999999999997E-2</v>
      </c>
      <c r="J8465">
        <v>9.98E-2</v>
      </c>
      <c r="K8465">
        <v>3.1399999999999997E-2</v>
      </c>
      <c r="L8465">
        <v>3.1399999999999997E-2</v>
      </c>
    </row>
    <row r="8466" spans="1:12" x14ac:dyDescent="0.45">
      <c r="A8466" t="s">
        <v>2047</v>
      </c>
      <c r="B8466">
        <v>2028</v>
      </c>
      <c r="C8466" t="s">
        <v>2005</v>
      </c>
      <c r="D8466">
        <v>3.4845000000000002</v>
      </c>
      <c r="E8466">
        <v>3.2545999999999999</v>
      </c>
      <c r="F8466">
        <v>2.8774999999999999</v>
      </c>
      <c r="G8466">
        <v>2.5789</v>
      </c>
      <c r="H8466">
        <v>2.7475999999999998</v>
      </c>
      <c r="I8466">
        <v>2.1755</v>
      </c>
      <c r="J8466">
        <v>2.8094000000000001</v>
      </c>
      <c r="K8466">
        <v>2.2690999999999999</v>
      </c>
      <c r="L8466">
        <v>1.7149000000000001</v>
      </c>
    </row>
    <row r="8467" spans="1:12" x14ac:dyDescent="0.45">
      <c r="A8467" t="s">
        <v>2047</v>
      </c>
      <c r="B8467">
        <v>2028</v>
      </c>
      <c r="C8467" t="s">
        <v>2010</v>
      </c>
      <c r="D8467">
        <v>0.17469999999999999</v>
      </c>
      <c r="E8467">
        <v>0.17469999999999999</v>
      </c>
      <c r="F8467">
        <v>6.6000000000000003E-2</v>
      </c>
      <c r="G8467">
        <v>0.1048</v>
      </c>
      <c r="H8467">
        <v>6.6000000000000003E-2</v>
      </c>
      <c r="I8467">
        <v>4.7300000000000002E-2</v>
      </c>
      <c r="J8467">
        <v>0.17469999999999999</v>
      </c>
      <c r="K8467">
        <v>6.6000000000000003E-2</v>
      </c>
      <c r="L8467">
        <v>4.7300000000000002E-2</v>
      </c>
    </row>
    <row r="8468" spans="1:12" x14ac:dyDescent="0.45">
      <c r="A8468" t="s">
        <v>2047</v>
      </c>
      <c r="B8468">
        <v>2028</v>
      </c>
      <c r="C8468" t="s">
        <v>2008</v>
      </c>
      <c r="D8468">
        <v>1.1883999999999999</v>
      </c>
      <c r="E8468">
        <v>0.95860000000000001</v>
      </c>
      <c r="F8468">
        <v>0.89290000000000003</v>
      </c>
      <c r="G8468">
        <v>0.88229999999999997</v>
      </c>
      <c r="H8468">
        <v>0.76290000000000002</v>
      </c>
      <c r="I8468">
        <v>0.69169999999999998</v>
      </c>
      <c r="J8468">
        <v>0.79420000000000002</v>
      </c>
      <c r="K8468">
        <v>0.55479999999999996</v>
      </c>
      <c r="L8468">
        <v>0.43290000000000001</v>
      </c>
    </row>
    <row r="8469" spans="1:12" x14ac:dyDescent="0.45">
      <c r="A8469" t="s">
        <v>2047</v>
      </c>
      <c r="B8469">
        <v>2028</v>
      </c>
      <c r="C8469" t="s">
        <v>2011</v>
      </c>
      <c r="D8469">
        <v>3.2899999999999999E-2</v>
      </c>
      <c r="E8469">
        <v>3.2899999999999999E-2</v>
      </c>
      <c r="F8469">
        <v>3.2899999999999999E-2</v>
      </c>
      <c r="G8469">
        <v>1.9800000000000002E-2</v>
      </c>
      <c r="H8469">
        <v>3.2899999999999999E-2</v>
      </c>
      <c r="I8469">
        <v>1.9800000000000002E-2</v>
      </c>
      <c r="J8469">
        <v>3.2899999999999999E-2</v>
      </c>
      <c r="K8469">
        <v>3.2899999999999999E-2</v>
      </c>
      <c r="L8469">
        <v>1.9800000000000002E-2</v>
      </c>
    </row>
    <row r="8470" spans="1:12" x14ac:dyDescent="0.45">
      <c r="A8470" t="s">
        <v>2047</v>
      </c>
      <c r="B8470">
        <v>2028</v>
      </c>
      <c r="C8470" t="s">
        <v>2009</v>
      </c>
      <c r="D8470">
        <v>1.5467</v>
      </c>
      <c r="E8470">
        <v>1.5467</v>
      </c>
      <c r="F8470">
        <v>1.5364</v>
      </c>
      <c r="G8470">
        <v>1.1597999999999999</v>
      </c>
      <c r="H8470">
        <v>1.5364</v>
      </c>
      <c r="I8470">
        <v>1.1534</v>
      </c>
      <c r="J8470">
        <v>1.266</v>
      </c>
      <c r="K8470">
        <v>1.266</v>
      </c>
      <c r="L8470">
        <v>0.9516</v>
      </c>
    </row>
    <row r="8471" spans="1:12" x14ac:dyDescent="0.45">
      <c r="A8471" t="s">
        <v>2047</v>
      </c>
      <c r="B8471">
        <v>2028</v>
      </c>
      <c r="C8471" t="s">
        <v>2006</v>
      </c>
      <c r="D8471">
        <v>0.442</v>
      </c>
      <c r="E8471">
        <v>0.442</v>
      </c>
      <c r="F8471">
        <v>0.318</v>
      </c>
      <c r="G8471">
        <v>0.3256</v>
      </c>
      <c r="H8471">
        <v>0.318</v>
      </c>
      <c r="I8471">
        <v>0.2319</v>
      </c>
      <c r="J8471">
        <v>0.442</v>
      </c>
      <c r="K8471">
        <v>0.318</v>
      </c>
      <c r="L8471">
        <v>0.2319</v>
      </c>
    </row>
    <row r="8472" spans="1:12" x14ac:dyDescent="0.45">
      <c r="A8472" t="s">
        <v>2048</v>
      </c>
      <c r="B8472">
        <v>2028</v>
      </c>
      <c r="C8472" t="s">
        <v>2007</v>
      </c>
      <c r="D8472">
        <v>0.27060000000000001</v>
      </c>
      <c r="E8472">
        <v>0.27060000000000001</v>
      </c>
      <c r="F8472">
        <v>8.5300000000000001E-2</v>
      </c>
      <c r="G8472">
        <v>0.23519999999999999</v>
      </c>
      <c r="H8472">
        <v>8.5300000000000001E-2</v>
      </c>
      <c r="I8472">
        <v>8.5300000000000001E-2</v>
      </c>
      <c r="J8472">
        <v>0.27060000000000001</v>
      </c>
      <c r="K8472">
        <v>8.5300000000000001E-2</v>
      </c>
      <c r="L8472">
        <v>8.5300000000000001E-2</v>
      </c>
    </row>
    <row r="8473" spans="1:12" x14ac:dyDescent="0.45">
      <c r="A8473" t="s">
        <v>2048</v>
      </c>
      <c r="B8473">
        <v>2028</v>
      </c>
      <c r="C8473" t="s">
        <v>2005</v>
      </c>
      <c r="D8473">
        <v>9.0408000000000008</v>
      </c>
      <c r="E8473">
        <v>8.4171999999999993</v>
      </c>
      <c r="F8473">
        <v>7.3518999999999997</v>
      </c>
      <c r="G8473">
        <v>6.7430000000000003</v>
      </c>
      <c r="H8473">
        <v>6.9993999999999996</v>
      </c>
      <c r="I8473">
        <v>5.6166</v>
      </c>
      <c r="J8473">
        <v>7.3160999999999996</v>
      </c>
      <c r="K8473">
        <v>5.8079000000000001</v>
      </c>
      <c r="L8473">
        <v>4.4401999999999999</v>
      </c>
    </row>
    <row r="8474" spans="1:12" x14ac:dyDescent="0.45">
      <c r="A8474" t="s">
        <v>2048</v>
      </c>
      <c r="B8474">
        <v>2028</v>
      </c>
      <c r="C8474" t="s">
        <v>2008</v>
      </c>
      <c r="D8474">
        <v>3.2240000000000002</v>
      </c>
      <c r="E8474">
        <v>2.6004</v>
      </c>
      <c r="F8474">
        <v>2.4220999999999999</v>
      </c>
      <c r="G8474">
        <v>2.3935</v>
      </c>
      <c r="H8474">
        <v>2.0697000000000001</v>
      </c>
      <c r="I8474">
        <v>1.8764000000000001</v>
      </c>
      <c r="J8474">
        <v>2.1543999999999999</v>
      </c>
      <c r="K8474">
        <v>1.5052000000000001</v>
      </c>
      <c r="L8474">
        <v>1.1744000000000001</v>
      </c>
    </row>
    <row r="8475" spans="1:12" x14ac:dyDescent="0.45">
      <c r="A8475" t="s">
        <v>2048</v>
      </c>
      <c r="B8475">
        <v>2028</v>
      </c>
      <c r="C8475" t="s">
        <v>2009</v>
      </c>
      <c r="D8475">
        <v>3.7023000000000001</v>
      </c>
      <c r="E8475">
        <v>3.7023000000000001</v>
      </c>
      <c r="F8475">
        <v>3.6741999999999999</v>
      </c>
      <c r="G8475">
        <v>2.8313999999999999</v>
      </c>
      <c r="H8475">
        <v>3.6741999999999999</v>
      </c>
      <c r="I8475">
        <v>2.8142</v>
      </c>
      <c r="J8475">
        <v>3.0472000000000001</v>
      </c>
      <c r="K8475">
        <v>3.0472000000000001</v>
      </c>
      <c r="L8475">
        <v>2.3397999999999999</v>
      </c>
    </row>
    <row r="8476" spans="1:12" x14ac:dyDescent="0.45">
      <c r="A8476" t="s">
        <v>2048</v>
      </c>
      <c r="B8476">
        <v>2028</v>
      </c>
      <c r="C8476" t="s">
        <v>2010</v>
      </c>
      <c r="D8476">
        <v>0.4738</v>
      </c>
      <c r="E8476">
        <v>0.4738</v>
      </c>
      <c r="F8476">
        <v>0.1789</v>
      </c>
      <c r="G8476">
        <v>0.2843</v>
      </c>
      <c r="H8476">
        <v>0.1789</v>
      </c>
      <c r="I8476">
        <v>0.1283</v>
      </c>
      <c r="J8476">
        <v>0.4738</v>
      </c>
      <c r="K8476">
        <v>0.1789</v>
      </c>
      <c r="L8476">
        <v>0.1283</v>
      </c>
    </row>
    <row r="8477" spans="1:12" x14ac:dyDescent="0.45">
      <c r="A8477" t="s">
        <v>2048</v>
      </c>
      <c r="B8477">
        <v>2028</v>
      </c>
      <c r="C8477" t="s">
        <v>2006</v>
      </c>
      <c r="D8477">
        <v>1.2806999999999999</v>
      </c>
      <c r="E8477">
        <v>1.2806999999999999</v>
      </c>
      <c r="F8477">
        <v>0.90200000000000002</v>
      </c>
      <c r="G8477">
        <v>0.94499999999999995</v>
      </c>
      <c r="H8477">
        <v>0.90200000000000002</v>
      </c>
      <c r="I8477">
        <v>0.65880000000000005</v>
      </c>
      <c r="J8477">
        <v>1.2806999999999999</v>
      </c>
      <c r="K8477">
        <v>0.90200000000000002</v>
      </c>
      <c r="L8477">
        <v>0.65880000000000005</v>
      </c>
    </row>
    <row r="8478" spans="1:12" x14ac:dyDescent="0.45">
      <c r="A8478" t="s">
        <v>2048</v>
      </c>
      <c r="B8478">
        <v>2028</v>
      </c>
      <c r="C8478" t="s">
        <v>2011</v>
      </c>
      <c r="D8478">
        <v>8.9300000000000004E-2</v>
      </c>
      <c r="E8478">
        <v>8.9300000000000004E-2</v>
      </c>
      <c r="F8478">
        <v>8.9300000000000004E-2</v>
      </c>
      <c r="G8478">
        <v>5.3600000000000002E-2</v>
      </c>
      <c r="H8478">
        <v>8.9300000000000004E-2</v>
      </c>
      <c r="I8478">
        <v>5.3600000000000002E-2</v>
      </c>
      <c r="J8478">
        <v>8.9300000000000004E-2</v>
      </c>
      <c r="K8478">
        <v>8.9300000000000004E-2</v>
      </c>
      <c r="L8478">
        <v>5.3600000000000002E-2</v>
      </c>
    </row>
    <row r="8479" spans="1:12" x14ac:dyDescent="0.45">
      <c r="A8479" t="s">
        <v>2049</v>
      </c>
      <c r="B8479">
        <v>2028</v>
      </c>
      <c r="C8479" t="s">
        <v>2008</v>
      </c>
      <c r="D8479">
        <v>0.29139999999999999</v>
      </c>
      <c r="E8479">
        <v>0.23499999999999999</v>
      </c>
      <c r="F8479">
        <v>0.21890000000000001</v>
      </c>
      <c r="G8479">
        <v>0.21629999999999999</v>
      </c>
      <c r="H8479">
        <v>0.18709999999999999</v>
      </c>
      <c r="I8479">
        <v>0.1696</v>
      </c>
      <c r="J8479">
        <v>0.19470000000000001</v>
      </c>
      <c r="K8479">
        <v>0.13600000000000001</v>
      </c>
      <c r="L8479">
        <v>0.1061</v>
      </c>
    </row>
    <row r="8480" spans="1:12" x14ac:dyDescent="0.45">
      <c r="A8480" t="s">
        <v>2049</v>
      </c>
      <c r="B8480">
        <v>2028</v>
      </c>
      <c r="C8480" t="s">
        <v>2006</v>
      </c>
      <c r="D8480">
        <v>0.1105</v>
      </c>
      <c r="E8480">
        <v>0.1105</v>
      </c>
      <c r="F8480">
        <v>7.9000000000000001E-2</v>
      </c>
      <c r="G8480">
        <v>8.14E-2</v>
      </c>
      <c r="H8480">
        <v>7.9000000000000001E-2</v>
      </c>
      <c r="I8480">
        <v>5.7599999999999998E-2</v>
      </c>
      <c r="J8480">
        <v>0.1105</v>
      </c>
      <c r="K8480">
        <v>7.9000000000000001E-2</v>
      </c>
      <c r="L8480">
        <v>5.7599999999999998E-2</v>
      </c>
    </row>
    <row r="8481" spans="1:12" x14ac:dyDescent="0.45">
      <c r="A8481" t="s">
        <v>2049</v>
      </c>
      <c r="B8481">
        <v>2028</v>
      </c>
      <c r="C8481" t="s">
        <v>2009</v>
      </c>
      <c r="D8481">
        <v>0.31929999999999997</v>
      </c>
      <c r="E8481">
        <v>0.31929999999999997</v>
      </c>
      <c r="F8481">
        <v>0.31680000000000003</v>
      </c>
      <c r="G8481">
        <v>0.2442</v>
      </c>
      <c r="H8481">
        <v>0.31680000000000003</v>
      </c>
      <c r="I8481">
        <v>0.24260000000000001</v>
      </c>
      <c r="J8481">
        <v>0.26250000000000001</v>
      </c>
      <c r="K8481">
        <v>0.26250000000000001</v>
      </c>
      <c r="L8481">
        <v>0.20150000000000001</v>
      </c>
    </row>
    <row r="8482" spans="1:12" x14ac:dyDescent="0.45">
      <c r="A8482" t="s">
        <v>2049</v>
      </c>
      <c r="B8482">
        <v>2028</v>
      </c>
      <c r="C8482" t="s">
        <v>2005</v>
      </c>
      <c r="D8482">
        <v>0.79659999999999997</v>
      </c>
      <c r="E8482">
        <v>0.74019999999999997</v>
      </c>
      <c r="F8482">
        <v>0.64670000000000005</v>
      </c>
      <c r="G8482">
        <v>0.59370000000000001</v>
      </c>
      <c r="H8482">
        <v>0.61480000000000001</v>
      </c>
      <c r="I8482">
        <v>0.49399999999999999</v>
      </c>
      <c r="J8482">
        <v>0.64300000000000002</v>
      </c>
      <c r="K8482">
        <v>0.50949999999999995</v>
      </c>
      <c r="L8482">
        <v>0.38940000000000002</v>
      </c>
    </row>
    <row r="8483" spans="1:12" x14ac:dyDescent="0.45">
      <c r="A8483" t="s">
        <v>2049</v>
      </c>
      <c r="B8483">
        <v>2028</v>
      </c>
      <c r="C8483" t="s">
        <v>2011</v>
      </c>
      <c r="D8483">
        <v>8.0999999999999996E-3</v>
      </c>
      <c r="E8483">
        <v>8.0999999999999996E-3</v>
      </c>
      <c r="F8483">
        <v>8.0999999999999996E-3</v>
      </c>
      <c r="G8483">
        <v>4.7999999999999996E-3</v>
      </c>
      <c r="H8483">
        <v>8.0999999999999996E-3</v>
      </c>
      <c r="I8483">
        <v>4.7999999999999996E-3</v>
      </c>
      <c r="J8483">
        <v>8.0999999999999996E-3</v>
      </c>
      <c r="K8483">
        <v>8.0999999999999996E-3</v>
      </c>
      <c r="L8483">
        <v>4.7999999999999996E-3</v>
      </c>
    </row>
    <row r="8484" spans="1:12" x14ac:dyDescent="0.45">
      <c r="A8484" t="s">
        <v>2049</v>
      </c>
      <c r="B8484">
        <v>2028</v>
      </c>
      <c r="C8484" t="s">
        <v>2010</v>
      </c>
      <c r="D8484">
        <v>4.2799999999999998E-2</v>
      </c>
      <c r="E8484">
        <v>4.2799999999999998E-2</v>
      </c>
      <c r="F8484">
        <v>1.6199999999999999E-2</v>
      </c>
      <c r="G8484">
        <v>2.5700000000000001E-2</v>
      </c>
      <c r="H8484">
        <v>1.6199999999999999E-2</v>
      </c>
      <c r="I8484">
        <v>1.1599999999999999E-2</v>
      </c>
      <c r="J8484">
        <v>4.2799999999999998E-2</v>
      </c>
      <c r="K8484">
        <v>1.6199999999999999E-2</v>
      </c>
      <c r="L8484">
        <v>1.1599999999999999E-2</v>
      </c>
    </row>
    <row r="8485" spans="1:12" x14ac:dyDescent="0.45">
      <c r="A8485" t="s">
        <v>2049</v>
      </c>
      <c r="B8485">
        <v>2028</v>
      </c>
      <c r="C8485" t="s">
        <v>2007</v>
      </c>
      <c r="D8485">
        <v>2.4500000000000001E-2</v>
      </c>
      <c r="E8485">
        <v>2.4500000000000001E-2</v>
      </c>
      <c r="F8485">
        <v>7.7000000000000002E-3</v>
      </c>
      <c r="G8485">
        <v>2.1299999999999999E-2</v>
      </c>
      <c r="H8485">
        <v>7.7000000000000002E-3</v>
      </c>
      <c r="I8485">
        <v>7.7000000000000002E-3</v>
      </c>
      <c r="J8485">
        <v>2.4500000000000001E-2</v>
      </c>
      <c r="K8485">
        <v>7.7000000000000002E-3</v>
      </c>
      <c r="L8485">
        <v>7.7000000000000002E-3</v>
      </c>
    </row>
    <row r="8486" spans="1:12" x14ac:dyDescent="0.45">
      <c r="A8486" t="s">
        <v>2050</v>
      </c>
      <c r="B8486">
        <v>2028</v>
      </c>
      <c r="C8486" t="s">
        <v>2006</v>
      </c>
      <c r="D8486">
        <v>0.57220000000000004</v>
      </c>
      <c r="E8486">
        <v>0.57220000000000004</v>
      </c>
      <c r="F8486">
        <v>0.38900000000000001</v>
      </c>
      <c r="G8486">
        <v>0.42330000000000001</v>
      </c>
      <c r="H8486">
        <v>0.38900000000000001</v>
      </c>
      <c r="I8486">
        <v>0.28489999999999999</v>
      </c>
      <c r="J8486">
        <v>0.57220000000000004</v>
      </c>
      <c r="K8486">
        <v>0.38900000000000001</v>
      </c>
      <c r="L8486">
        <v>0.28489999999999999</v>
      </c>
    </row>
    <row r="8487" spans="1:12" x14ac:dyDescent="0.45">
      <c r="A8487" t="s">
        <v>2050</v>
      </c>
      <c r="B8487">
        <v>2028</v>
      </c>
      <c r="C8487" t="s">
        <v>2011</v>
      </c>
      <c r="D8487">
        <v>3.5499999999999997E-2</v>
      </c>
      <c r="E8487">
        <v>3.5499999999999997E-2</v>
      </c>
      <c r="F8487">
        <v>3.5499999999999997E-2</v>
      </c>
      <c r="G8487">
        <v>2.1299999999999999E-2</v>
      </c>
      <c r="H8487">
        <v>3.5499999999999997E-2</v>
      </c>
      <c r="I8487">
        <v>2.1299999999999999E-2</v>
      </c>
      <c r="J8487">
        <v>3.5499999999999997E-2</v>
      </c>
      <c r="K8487">
        <v>3.5499999999999997E-2</v>
      </c>
      <c r="L8487">
        <v>2.1299999999999999E-2</v>
      </c>
    </row>
    <row r="8488" spans="1:12" x14ac:dyDescent="0.45">
      <c r="A8488" t="s">
        <v>2050</v>
      </c>
      <c r="B8488">
        <v>2028</v>
      </c>
      <c r="C8488" t="s">
        <v>2010</v>
      </c>
      <c r="D8488">
        <v>0.1885</v>
      </c>
      <c r="E8488">
        <v>0.1885</v>
      </c>
      <c r="F8488">
        <v>7.1199999999999999E-2</v>
      </c>
      <c r="G8488">
        <v>0.11310000000000001</v>
      </c>
      <c r="H8488">
        <v>7.1199999999999999E-2</v>
      </c>
      <c r="I8488">
        <v>5.0999999999999997E-2</v>
      </c>
      <c r="J8488">
        <v>0.1885</v>
      </c>
      <c r="K8488">
        <v>7.1199999999999999E-2</v>
      </c>
      <c r="L8488">
        <v>5.0999999999999997E-2</v>
      </c>
    </row>
    <row r="8489" spans="1:12" x14ac:dyDescent="0.45">
      <c r="A8489" t="s">
        <v>2050</v>
      </c>
      <c r="B8489">
        <v>2028</v>
      </c>
      <c r="C8489" t="s">
        <v>2007</v>
      </c>
      <c r="D8489">
        <v>0.1076</v>
      </c>
      <c r="E8489">
        <v>0.1076</v>
      </c>
      <c r="F8489">
        <v>3.39E-2</v>
      </c>
      <c r="G8489">
        <v>9.35E-2</v>
      </c>
      <c r="H8489">
        <v>3.39E-2</v>
      </c>
      <c r="I8489">
        <v>3.39E-2</v>
      </c>
      <c r="J8489">
        <v>0.1076</v>
      </c>
      <c r="K8489">
        <v>3.39E-2</v>
      </c>
      <c r="L8489">
        <v>3.39E-2</v>
      </c>
    </row>
    <row r="8490" spans="1:12" x14ac:dyDescent="0.45">
      <c r="A8490" t="s">
        <v>2050</v>
      </c>
      <c r="B8490">
        <v>2028</v>
      </c>
      <c r="C8490" t="s">
        <v>2005</v>
      </c>
      <c r="D8490">
        <v>4.1074000000000002</v>
      </c>
      <c r="E8490">
        <v>3.8593999999999999</v>
      </c>
      <c r="F8490">
        <v>3.4030999999999998</v>
      </c>
      <c r="G8490">
        <v>3.0390999999999999</v>
      </c>
      <c r="H8490">
        <v>3.2629000000000001</v>
      </c>
      <c r="I8490">
        <v>2.5665</v>
      </c>
      <c r="J8490">
        <v>3.3359999999999999</v>
      </c>
      <c r="K8490">
        <v>2.7035</v>
      </c>
      <c r="L8490">
        <v>2.0379999999999998</v>
      </c>
    </row>
    <row r="8491" spans="1:12" x14ac:dyDescent="0.45">
      <c r="A8491" t="s">
        <v>2050</v>
      </c>
      <c r="B8491">
        <v>2028</v>
      </c>
      <c r="C8491" t="s">
        <v>2009</v>
      </c>
      <c r="D8491">
        <v>1.9213</v>
      </c>
      <c r="E8491">
        <v>1.9213</v>
      </c>
      <c r="F8491">
        <v>1.9100999999999999</v>
      </c>
      <c r="G8491">
        <v>1.4359</v>
      </c>
      <c r="H8491">
        <v>1.9100999999999999</v>
      </c>
      <c r="I8491">
        <v>1.4291</v>
      </c>
      <c r="J8491">
        <v>1.5751999999999999</v>
      </c>
      <c r="K8491">
        <v>1.5751999999999999</v>
      </c>
      <c r="L8491">
        <v>1.1798</v>
      </c>
    </row>
    <row r="8492" spans="1:12" x14ac:dyDescent="0.45">
      <c r="A8492" t="s">
        <v>2050</v>
      </c>
      <c r="B8492">
        <v>2028</v>
      </c>
      <c r="C8492" t="s">
        <v>2008</v>
      </c>
      <c r="D8492">
        <v>1.2823</v>
      </c>
      <c r="E8492">
        <v>1.0343</v>
      </c>
      <c r="F8492">
        <v>0.96340000000000003</v>
      </c>
      <c r="G8492">
        <v>0.95199999999999996</v>
      </c>
      <c r="H8492">
        <v>0.82320000000000004</v>
      </c>
      <c r="I8492">
        <v>0.74629999999999996</v>
      </c>
      <c r="J8492">
        <v>0.8569</v>
      </c>
      <c r="K8492">
        <v>0.59870000000000001</v>
      </c>
      <c r="L8492">
        <v>0.46710000000000002</v>
      </c>
    </row>
    <row r="8493" spans="1:12" x14ac:dyDescent="0.45">
      <c r="A8493" t="s">
        <v>2051</v>
      </c>
      <c r="B8493">
        <v>2028</v>
      </c>
      <c r="C8493" t="s">
        <v>2010</v>
      </c>
      <c r="D8493">
        <v>2.9700000000000001E-2</v>
      </c>
      <c r="E8493">
        <v>2.9700000000000001E-2</v>
      </c>
      <c r="F8493">
        <v>1.12E-2</v>
      </c>
      <c r="G8493">
        <v>1.78E-2</v>
      </c>
      <c r="H8493">
        <v>1.12E-2</v>
      </c>
      <c r="I8493">
        <v>8.0000000000000002E-3</v>
      </c>
      <c r="J8493">
        <v>2.9700000000000001E-2</v>
      </c>
      <c r="K8493">
        <v>1.12E-2</v>
      </c>
      <c r="L8493">
        <v>8.0000000000000002E-3</v>
      </c>
    </row>
    <row r="8494" spans="1:12" x14ac:dyDescent="0.45">
      <c r="A8494" t="s">
        <v>2051</v>
      </c>
      <c r="B8494">
        <v>2028</v>
      </c>
      <c r="C8494" t="s">
        <v>2006</v>
      </c>
      <c r="D8494">
        <v>9.9000000000000005E-2</v>
      </c>
      <c r="E8494">
        <v>9.9000000000000005E-2</v>
      </c>
      <c r="F8494">
        <v>6.5500000000000003E-2</v>
      </c>
      <c r="G8494">
        <v>7.3400000000000007E-2</v>
      </c>
      <c r="H8494">
        <v>6.5500000000000003E-2</v>
      </c>
      <c r="I8494">
        <v>4.8099999999999997E-2</v>
      </c>
      <c r="J8494">
        <v>9.9000000000000005E-2</v>
      </c>
      <c r="K8494">
        <v>6.5500000000000003E-2</v>
      </c>
      <c r="L8494">
        <v>4.8099999999999997E-2</v>
      </c>
    </row>
    <row r="8495" spans="1:12" x14ac:dyDescent="0.45">
      <c r="A8495" t="s">
        <v>2051</v>
      </c>
      <c r="B8495">
        <v>2028</v>
      </c>
      <c r="C8495" t="s">
        <v>2011</v>
      </c>
      <c r="D8495">
        <v>5.5999999999999999E-3</v>
      </c>
      <c r="E8495">
        <v>5.5999999999999999E-3</v>
      </c>
      <c r="F8495">
        <v>5.5999999999999999E-3</v>
      </c>
      <c r="G8495">
        <v>3.3999999999999998E-3</v>
      </c>
      <c r="H8495">
        <v>5.5999999999999999E-3</v>
      </c>
      <c r="I8495">
        <v>3.3999999999999998E-3</v>
      </c>
      <c r="J8495">
        <v>5.5999999999999999E-3</v>
      </c>
      <c r="K8495">
        <v>5.5999999999999999E-3</v>
      </c>
      <c r="L8495">
        <v>3.3999999999999998E-3</v>
      </c>
    </row>
    <row r="8496" spans="1:12" x14ac:dyDescent="0.45">
      <c r="A8496" t="s">
        <v>2051</v>
      </c>
      <c r="B8496">
        <v>2028</v>
      </c>
      <c r="C8496" t="s">
        <v>2007</v>
      </c>
      <c r="D8496">
        <v>1.7000000000000001E-2</v>
      </c>
      <c r="E8496">
        <v>1.7000000000000001E-2</v>
      </c>
      <c r="F8496">
        <v>5.3E-3</v>
      </c>
      <c r="G8496">
        <v>1.47E-2</v>
      </c>
      <c r="H8496">
        <v>5.3E-3</v>
      </c>
      <c r="I8496">
        <v>5.3E-3</v>
      </c>
      <c r="J8496">
        <v>1.7000000000000001E-2</v>
      </c>
      <c r="K8496">
        <v>5.3E-3</v>
      </c>
      <c r="L8496">
        <v>5.3E-3</v>
      </c>
    </row>
    <row r="8497" spans="1:12" x14ac:dyDescent="0.45">
      <c r="A8497" t="s">
        <v>2051</v>
      </c>
      <c r="B8497">
        <v>2028</v>
      </c>
      <c r="C8497" t="s">
        <v>2008</v>
      </c>
      <c r="D8497">
        <v>0.20200000000000001</v>
      </c>
      <c r="E8497">
        <v>0.16289999999999999</v>
      </c>
      <c r="F8497">
        <v>0.1517</v>
      </c>
      <c r="G8497">
        <v>0.14990000000000001</v>
      </c>
      <c r="H8497">
        <v>0.12959999999999999</v>
      </c>
      <c r="I8497">
        <v>0.11749999999999999</v>
      </c>
      <c r="J8497">
        <v>0.13500000000000001</v>
      </c>
      <c r="K8497">
        <v>9.4299999999999995E-2</v>
      </c>
      <c r="L8497">
        <v>7.3599999999999999E-2</v>
      </c>
    </row>
    <row r="8498" spans="1:12" x14ac:dyDescent="0.45">
      <c r="A8498" t="s">
        <v>2051</v>
      </c>
      <c r="B8498">
        <v>2028</v>
      </c>
      <c r="C8498" t="s">
        <v>2009</v>
      </c>
      <c r="D8498">
        <v>0.3024</v>
      </c>
      <c r="E8498">
        <v>0.3024</v>
      </c>
      <c r="F8498">
        <v>0.30059999999999998</v>
      </c>
      <c r="G8498">
        <v>0.22520000000000001</v>
      </c>
      <c r="H8498">
        <v>0.30059999999999998</v>
      </c>
      <c r="I8498">
        <v>0.22409999999999999</v>
      </c>
      <c r="J8498">
        <v>0.24740000000000001</v>
      </c>
      <c r="K8498">
        <v>0.24740000000000001</v>
      </c>
      <c r="L8498">
        <v>0.18459999999999999</v>
      </c>
    </row>
    <row r="8499" spans="1:12" x14ac:dyDescent="0.45">
      <c r="A8499" t="s">
        <v>2051</v>
      </c>
      <c r="B8499">
        <v>2028</v>
      </c>
      <c r="C8499" t="s">
        <v>2005</v>
      </c>
      <c r="D8499">
        <v>0.65549999999999997</v>
      </c>
      <c r="E8499">
        <v>0.61639999999999995</v>
      </c>
      <c r="F8499">
        <v>0.54</v>
      </c>
      <c r="G8499">
        <v>0.4844</v>
      </c>
      <c r="H8499">
        <v>0.51790000000000003</v>
      </c>
      <c r="I8499">
        <v>0.40649999999999997</v>
      </c>
      <c r="J8499">
        <v>0.53359999999999996</v>
      </c>
      <c r="K8499">
        <v>0.4294</v>
      </c>
      <c r="L8499">
        <v>0.32300000000000001</v>
      </c>
    </row>
    <row r="8500" spans="1:12" x14ac:dyDescent="0.45">
      <c r="A8500" t="s">
        <v>2052</v>
      </c>
      <c r="B8500">
        <v>2028</v>
      </c>
      <c r="C8500" t="s">
        <v>2010</v>
      </c>
      <c r="D8500">
        <v>0.26889999999999997</v>
      </c>
      <c r="E8500">
        <v>0.26889999999999997</v>
      </c>
      <c r="F8500">
        <v>0.10150000000000001</v>
      </c>
      <c r="G8500">
        <v>0.1613</v>
      </c>
      <c r="H8500">
        <v>0.10150000000000001</v>
      </c>
      <c r="I8500">
        <v>7.2800000000000004E-2</v>
      </c>
      <c r="J8500">
        <v>0.26889999999999997</v>
      </c>
      <c r="K8500">
        <v>0.10150000000000001</v>
      </c>
      <c r="L8500">
        <v>7.2800000000000004E-2</v>
      </c>
    </row>
    <row r="8501" spans="1:12" x14ac:dyDescent="0.45">
      <c r="A8501" t="s">
        <v>2052</v>
      </c>
      <c r="B8501">
        <v>2028</v>
      </c>
      <c r="C8501" t="s">
        <v>2009</v>
      </c>
      <c r="D8501">
        <v>2.6023999999999998</v>
      </c>
      <c r="E8501">
        <v>2.6023999999999998</v>
      </c>
      <c r="F8501">
        <v>2.5865</v>
      </c>
      <c r="G8501">
        <v>1.9459</v>
      </c>
      <c r="H8501">
        <v>2.5865</v>
      </c>
      <c r="I8501">
        <v>1.9360999999999999</v>
      </c>
      <c r="J8501">
        <v>2.1320000000000001</v>
      </c>
      <c r="K8501">
        <v>2.1320000000000001</v>
      </c>
      <c r="L8501">
        <v>1.5974999999999999</v>
      </c>
    </row>
    <row r="8502" spans="1:12" x14ac:dyDescent="0.45">
      <c r="A8502" t="s">
        <v>2052</v>
      </c>
      <c r="B8502">
        <v>2028</v>
      </c>
      <c r="C8502" t="s">
        <v>2008</v>
      </c>
      <c r="D8502">
        <v>1.8295999999999999</v>
      </c>
      <c r="E8502">
        <v>1.4757</v>
      </c>
      <c r="F8502">
        <v>1.3745000000000001</v>
      </c>
      <c r="G8502">
        <v>1.3583000000000001</v>
      </c>
      <c r="H8502">
        <v>1.1745000000000001</v>
      </c>
      <c r="I8502">
        <v>1.0648</v>
      </c>
      <c r="J8502">
        <v>1.2225999999999999</v>
      </c>
      <c r="K8502">
        <v>0.85419999999999996</v>
      </c>
      <c r="L8502">
        <v>0.66649999999999998</v>
      </c>
    </row>
    <row r="8503" spans="1:12" x14ac:dyDescent="0.45">
      <c r="A8503" t="s">
        <v>2052</v>
      </c>
      <c r="B8503">
        <v>2028</v>
      </c>
      <c r="C8503" t="s">
        <v>2006</v>
      </c>
      <c r="D8503">
        <v>0.82869999999999999</v>
      </c>
      <c r="E8503">
        <v>0.82869999999999999</v>
      </c>
      <c r="F8503">
        <v>0.56089999999999995</v>
      </c>
      <c r="G8503">
        <v>0.61329999999999996</v>
      </c>
      <c r="H8503">
        <v>0.56089999999999995</v>
      </c>
      <c r="I8503">
        <v>0.41089999999999999</v>
      </c>
      <c r="J8503">
        <v>0.82869999999999999</v>
      </c>
      <c r="K8503">
        <v>0.56089999999999995</v>
      </c>
      <c r="L8503">
        <v>0.41089999999999999</v>
      </c>
    </row>
    <row r="8504" spans="1:12" x14ac:dyDescent="0.45">
      <c r="A8504" t="s">
        <v>2052</v>
      </c>
      <c r="B8504">
        <v>2028</v>
      </c>
      <c r="C8504" t="s">
        <v>2007</v>
      </c>
      <c r="D8504">
        <v>0.15359999999999999</v>
      </c>
      <c r="E8504">
        <v>0.15359999999999999</v>
      </c>
      <c r="F8504">
        <v>4.8399999999999999E-2</v>
      </c>
      <c r="G8504">
        <v>0.13350000000000001</v>
      </c>
      <c r="H8504">
        <v>4.8399999999999999E-2</v>
      </c>
      <c r="I8504">
        <v>4.8399999999999999E-2</v>
      </c>
      <c r="J8504">
        <v>0.15359999999999999</v>
      </c>
      <c r="K8504">
        <v>4.8399999999999999E-2</v>
      </c>
      <c r="L8504">
        <v>4.8399999999999999E-2</v>
      </c>
    </row>
    <row r="8505" spans="1:12" x14ac:dyDescent="0.45">
      <c r="A8505" t="s">
        <v>2052</v>
      </c>
      <c r="B8505">
        <v>2028</v>
      </c>
      <c r="C8505" t="s">
        <v>2005</v>
      </c>
      <c r="D8505">
        <v>5.7337999999999996</v>
      </c>
      <c r="E8505">
        <v>5.3799000000000001</v>
      </c>
      <c r="F8505">
        <v>4.7225000000000001</v>
      </c>
      <c r="G8505">
        <v>4.2426000000000004</v>
      </c>
      <c r="H8505">
        <v>4.5225</v>
      </c>
      <c r="I8505">
        <v>3.5634000000000001</v>
      </c>
      <c r="J8505">
        <v>4.6563999999999997</v>
      </c>
      <c r="K8505">
        <v>3.7477</v>
      </c>
      <c r="L8505">
        <v>2.8264999999999998</v>
      </c>
    </row>
    <row r="8506" spans="1:12" x14ac:dyDescent="0.45">
      <c r="A8506" t="s">
        <v>2052</v>
      </c>
      <c r="B8506">
        <v>2028</v>
      </c>
      <c r="C8506" t="s">
        <v>2011</v>
      </c>
      <c r="D8506">
        <v>5.0700000000000002E-2</v>
      </c>
      <c r="E8506">
        <v>5.0700000000000002E-2</v>
      </c>
      <c r="F8506">
        <v>5.0700000000000002E-2</v>
      </c>
      <c r="G8506">
        <v>3.04E-2</v>
      </c>
      <c r="H8506">
        <v>5.0700000000000002E-2</v>
      </c>
      <c r="I8506">
        <v>3.04E-2</v>
      </c>
      <c r="J8506">
        <v>5.0700000000000002E-2</v>
      </c>
      <c r="K8506">
        <v>5.0700000000000002E-2</v>
      </c>
      <c r="L8506">
        <v>3.04E-2</v>
      </c>
    </row>
    <row r="8507" spans="1:12" x14ac:dyDescent="0.45">
      <c r="A8507" t="s">
        <v>2053</v>
      </c>
      <c r="B8507">
        <v>2028</v>
      </c>
      <c r="C8507" t="s">
        <v>2008</v>
      </c>
      <c r="D8507">
        <v>8.1468000000000007</v>
      </c>
      <c r="E8507">
        <v>6.5709999999999997</v>
      </c>
      <c r="F8507">
        <v>6.1205999999999996</v>
      </c>
      <c r="G8507">
        <v>6.0480999999999998</v>
      </c>
      <c r="H8507">
        <v>5.2298999999999998</v>
      </c>
      <c r="I8507">
        <v>4.7415000000000003</v>
      </c>
      <c r="J8507">
        <v>5.4440999999999997</v>
      </c>
      <c r="K8507">
        <v>3.8035000000000001</v>
      </c>
      <c r="L8507">
        <v>2.9676999999999998</v>
      </c>
    </row>
    <row r="8508" spans="1:12" x14ac:dyDescent="0.45">
      <c r="A8508" t="s">
        <v>2053</v>
      </c>
      <c r="B8508">
        <v>2028</v>
      </c>
      <c r="C8508" t="s">
        <v>2010</v>
      </c>
      <c r="D8508">
        <v>1.1973</v>
      </c>
      <c r="E8508">
        <v>1.1973</v>
      </c>
      <c r="F8508">
        <v>0.4521</v>
      </c>
      <c r="G8508">
        <v>0.71840000000000004</v>
      </c>
      <c r="H8508">
        <v>0.4521</v>
      </c>
      <c r="I8508">
        <v>0.32429999999999998</v>
      </c>
      <c r="J8508">
        <v>1.1973</v>
      </c>
      <c r="K8508">
        <v>0.4521</v>
      </c>
      <c r="L8508">
        <v>0.32429999999999998</v>
      </c>
    </row>
    <row r="8509" spans="1:12" x14ac:dyDescent="0.45">
      <c r="A8509" t="s">
        <v>2053</v>
      </c>
      <c r="B8509">
        <v>2028</v>
      </c>
      <c r="C8509" t="s">
        <v>2006</v>
      </c>
      <c r="D8509">
        <v>3.1598999999999999</v>
      </c>
      <c r="E8509">
        <v>3.1598999999999999</v>
      </c>
      <c r="F8509">
        <v>2.2425000000000002</v>
      </c>
      <c r="G8509">
        <v>2.3302</v>
      </c>
      <c r="H8509">
        <v>2.2425000000000002</v>
      </c>
      <c r="I8509">
        <v>1.6368</v>
      </c>
      <c r="J8509">
        <v>3.1598999999999999</v>
      </c>
      <c r="K8509">
        <v>2.2425000000000002</v>
      </c>
      <c r="L8509">
        <v>1.6368</v>
      </c>
    </row>
    <row r="8510" spans="1:12" x14ac:dyDescent="0.45">
      <c r="A8510" t="s">
        <v>2053</v>
      </c>
      <c r="B8510">
        <v>2028</v>
      </c>
      <c r="C8510" t="s">
        <v>2009</v>
      </c>
      <c r="D8510">
        <v>10.7964</v>
      </c>
      <c r="E8510">
        <v>10.7964</v>
      </c>
      <c r="F8510">
        <v>10.7254</v>
      </c>
      <c r="G8510">
        <v>8.0777000000000001</v>
      </c>
      <c r="H8510">
        <v>10.7254</v>
      </c>
      <c r="I8510">
        <v>8.0341000000000005</v>
      </c>
      <c r="J8510">
        <v>8.8340999999999994</v>
      </c>
      <c r="K8510">
        <v>8.8340999999999994</v>
      </c>
      <c r="L8510">
        <v>6.6243999999999996</v>
      </c>
    </row>
    <row r="8511" spans="1:12" x14ac:dyDescent="0.45">
      <c r="A8511" t="s">
        <v>2053</v>
      </c>
      <c r="B8511">
        <v>2028</v>
      </c>
      <c r="C8511" t="s">
        <v>2007</v>
      </c>
      <c r="D8511">
        <v>0.68379999999999996</v>
      </c>
      <c r="E8511">
        <v>0.68379999999999996</v>
      </c>
      <c r="F8511">
        <v>0.2155</v>
      </c>
      <c r="G8511">
        <v>0.59419999999999995</v>
      </c>
      <c r="H8511">
        <v>0.2155</v>
      </c>
      <c r="I8511">
        <v>0.2155</v>
      </c>
      <c r="J8511">
        <v>0.68379999999999996</v>
      </c>
      <c r="K8511">
        <v>0.2155</v>
      </c>
      <c r="L8511">
        <v>0.2155</v>
      </c>
    </row>
    <row r="8512" spans="1:12" x14ac:dyDescent="0.45">
      <c r="A8512" t="s">
        <v>2053</v>
      </c>
      <c r="B8512">
        <v>2028</v>
      </c>
      <c r="C8512" t="s">
        <v>2011</v>
      </c>
      <c r="D8512">
        <v>0.2258</v>
      </c>
      <c r="E8512">
        <v>0.2258</v>
      </c>
      <c r="F8512">
        <v>0.2258</v>
      </c>
      <c r="G8512">
        <v>0.13550000000000001</v>
      </c>
      <c r="H8512">
        <v>0.2258</v>
      </c>
      <c r="I8512">
        <v>0.13550000000000001</v>
      </c>
      <c r="J8512">
        <v>0.2258</v>
      </c>
      <c r="K8512">
        <v>0.2258</v>
      </c>
      <c r="L8512">
        <v>0.13550000000000001</v>
      </c>
    </row>
    <row r="8513" spans="1:12" x14ac:dyDescent="0.45">
      <c r="A8513" t="s">
        <v>2053</v>
      </c>
      <c r="B8513">
        <v>2028</v>
      </c>
      <c r="C8513" t="s">
        <v>2005</v>
      </c>
      <c r="D8513">
        <v>24.21</v>
      </c>
      <c r="E8513">
        <v>22.6341</v>
      </c>
      <c r="F8513">
        <v>19.9818</v>
      </c>
      <c r="G8513">
        <v>17.9041</v>
      </c>
      <c r="H8513">
        <v>19.091100000000001</v>
      </c>
      <c r="I8513">
        <v>15.0878</v>
      </c>
      <c r="J8513">
        <v>19.544899999999998</v>
      </c>
      <c r="K8513">
        <v>15.7735</v>
      </c>
      <c r="L8513">
        <v>11.904199999999999</v>
      </c>
    </row>
    <row r="8514" spans="1:12" x14ac:dyDescent="0.45">
      <c r="A8514" t="s">
        <v>2054</v>
      </c>
      <c r="B8514">
        <v>2028</v>
      </c>
      <c r="C8514" t="s">
        <v>2011</v>
      </c>
      <c r="D8514">
        <v>2.3599999999999999E-2</v>
      </c>
      <c r="E8514">
        <v>2.3599999999999999E-2</v>
      </c>
      <c r="F8514">
        <v>2.3599999999999999E-2</v>
      </c>
      <c r="G8514">
        <v>1.4200000000000001E-2</v>
      </c>
      <c r="H8514">
        <v>2.3599999999999999E-2</v>
      </c>
      <c r="I8514">
        <v>1.4200000000000001E-2</v>
      </c>
      <c r="J8514">
        <v>2.3599999999999999E-2</v>
      </c>
      <c r="K8514">
        <v>2.3599999999999999E-2</v>
      </c>
      <c r="L8514">
        <v>1.4200000000000001E-2</v>
      </c>
    </row>
    <row r="8515" spans="1:12" x14ac:dyDescent="0.45">
      <c r="A8515" t="s">
        <v>2054</v>
      </c>
      <c r="B8515">
        <v>2028</v>
      </c>
      <c r="C8515" t="s">
        <v>2005</v>
      </c>
      <c r="D8515">
        <v>2.4430999999999998</v>
      </c>
      <c r="E8515">
        <v>2.2782</v>
      </c>
      <c r="F8515">
        <v>1.9953000000000001</v>
      </c>
      <c r="G8515">
        <v>1.8082</v>
      </c>
      <c r="H8515">
        <v>1.9020999999999999</v>
      </c>
      <c r="I8515">
        <v>1.5095000000000001</v>
      </c>
      <c r="J8515">
        <v>1.9722999999999999</v>
      </c>
      <c r="K8515">
        <v>1.5723</v>
      </c>
      <c r="L8515">
        <v>1.1890000000000001</v>
      </c>
    </row>
    <row r="8516" spans="1:12" x14ac:dyDescent="0.45">
      <c r="A8516" t="s">
        <v>2054</v>
      </c>
      <c r="B8516">
        <v>2028</v>
      </c>
      <c r="C8516" t="s">
        <v>2007</v>
      </c>
      <c r="D8516">
        <v>7.1499999999999994E-2</v>
      </c>
      <c r="E8516">
        <v>7.1499999999999994E-2</v>
      </c>
      <c r="F8516">
        <v>2.2499999999999999E-2</v>
      </c>
      <c r="G8516">
        <v>6.2199999999999998E-2</v>
      </c>
      <c r="H8516">
        <v>2.2499999999999999E-2</v>
      </c>
      <c r="I8516">
        <v>2.2499999999999999E-2</v>
      </c>
      <c r="J8516">
        <v>7.1499999999999994E-2</v>
      </c>
      <c r="K8516">
        <v>2.2499999999999999E-2</v>
      </c>
      <c r="L8516">
        <v>2.2499999999999999E-2</v>
      </c>
    </row>
    <row r="8517" spans="1:12" x14ac:dyDescent="0.45">
      <c r="A8517" t="s">
        <v>2054</v>
      </c>
      <c r="B8517">
        <v>2028</v>
      </c>
      <c r="C8517" t="s">
        <v>2010</v>
      </c>
      <c r="D8517">
        <v>0.12520000000000001</v>
      </c>
      <c r="E8517">
        <v>0.12520000000000001</v>
      </c>
      <c r="F8517">
        <v>4.7300000000000002E-2</v>
      </c>
      <c r="G8517">
        <v>7.51E-2</v>
      </c>
      <c r="H8517">
        <v>4.7300000000000002E-2</v>
      </c>
      <c r="I8517">
        <v>3.39E-2</v>
      </c>
      <c r="J8517">
        <v>0.12520000000000001</v>
      </c>
      <c r="K8517">
        <v>4.7300000000000002E-2</v>
      </c>
      <c r="L8517">
        <v>3.39E-2</v>
      </c>
    </row>
    <row r="8518" spans="1:12" x14ac:dyDescent="0.45">
      <c r="A8518" t="s">
        <v>2054</v>
      </c>
      <c r="B8518">
        <v>2028</v>
      </c>
      <c r="C8518" t="s">
        <v>2009</v>
      </c>
      <c r="D8518">
        <v>1.0294000000000001</v>
      </c>
      <c r="E8518">
        <v>1.0294000000000001</v>
      </c>
      <c r="F8518">
        <v>1.022</v>
      </c>
      <c r="G8518">
        <v>0.77239999999999998</v>
      </c>
      <c r="H8518">
        <v>1.022</v>
      </c>
      <c r="I8518">
        <v>0.76780000000000004</v>
      </c>
      <c r="J8518">
        <v>0.84140000000000004</v>
      </c>
      <c r="K8518">
        <v>0.84140000000000004</v>
      </c>
      <c r="L8518">
        <v>0.63290000000000002</v>
      </c>
    </row>
    <row r="8519" spans="1:12" x14ac:dyDescent="0.45">
      <c r="A8519" t="s">
        <v>2054</v>
      </c>
      <c r="B8519">
        <v>2028</v>
      </c>
      <c r="C8519" t="s">
        <v>2006</v>
      </c>
      <c r="D8519">
        <v>0.34110000000000001</v>
      </c>
      <c r="E8519">
        <v>0.34110000000000001</v>
      </c>
      <c r="F8519">
        <v>0.2397</v>
      </c>
      <c r="G8519">
        <v>0.25180000000000002</v>
      </c>
      <c r="H8519">
        <v>0.2397</v>
      </c>
      <c r="I8519">
        <v>0.17510000000000001</v>
      </c>
      <c r="J8519">
        <v>0.34110000000000001</v>
      </c>
      <c r="K8519">
        <v>0.2397</v>
      </c>
      <c r="L8519">
        <v>0.17510000000000001</v>
      </c>
    </row>
    <row r="8520" spans="1:12" x14ac:dyDescent="0.45">
      <c r="A8520" t="s">
        <v>2054</v>
      </c>
      <c r="B8520">
        <v>2028</v>
      </c>
      <c r="C8520" t="s">
        <v>2008</v>
      </c>
      <c r="D8520">
        <v>0.85209999999999997</v>
      </c>
      <c r="E8520">
        <v>0.68730000000000002</v>
      </c>
      <c r="F8520">
        <v>0.64019999999999999</v>
      </c>
      <c r="G8520">
        <v>0.63260000000000005</v>
      </c>
      <c r="H8520">
        <v>0.54700000000000004</v>
      </c>
      <c r="I8520">
        <v>0.496</v>
      </c>
      <c r="J8520">
        <v>0.56940000000000002</v>
      </c>
      <c r="K8520">
        <v>0.39779999999999999</v>
      </c>
      <c r="L8520">
        <v>0.31040000000000001</v>
      </c>
    </row>
    <row r="8521" spans="1:12" x14ac:dyDescent="0.45">
      <c r="A8521" t="s">
        <v>2055</v>
      </c>
      <c r="B8521">
        <v>2028</v>
      </c>
      <c r="C8521" t="s">
        <v>2007</v>
      </c>
      <c r="D8521">
        <v>1.4999999999999999E-2</v>
      </c>
      <c r="E8521">
        <v>1.4999999999999999E-2</v>
      </c>
      <c r="F8521">
        <v>4.7000000000000002E-3</v>
      </c>
      <c r="G8521">
        <v>1.2999999999999999E-2</v>
      </c>
      <c r="H8521">
        <v>4.7000000000000002E-3</v>
      </c>
      <c r="I8521">
        <v>4.7000000000000002E-3</v>
      </c>
      <c r="J8521">
        <v>1.4999999999999999E-2</v>
      </c>
      <c r="K8521">
        <v>4.7000000000000002E-3</v>
      </c>
      <c r="L8521">
        <v>4.7000000000000002E-3</v>
      </c>
    </row>
    <row r="8522" spans="1:12" x14ac:dyDescent="0.45">
      <c r="A8522" t="s">
        <v>2055</v>
      </c>
      <c r="B8522">
        <v>2028</v>
      </c>
      <c r="C8522" t="s">
        <v>2006</v>
      </c>
      <c r="D8522">
        <v>8.1900000000000001E-2</v>
      </c>
      <c r="E8522">
        <v>8.1900000000000001E-2</v>
      </c>
      <c r="F8522">
        <v>5.5199999999999999E-2</v>
      </c>
      <c r="G8522">
        <v>6.0600000000000001E-2</v>
      </c>
      <c r="H8522">
        <v>5.5199999999999999E-2</v>
      </c>
      <c r="I8522">
        <v>4.0500000000000001E-2</v>
      </c>
      <c r="J8522">
        <v>8.1900000000000001E-2</v>
      </c>
      <c r="K8522">
        <v>5.5199999999999999E-2</v>
      </c>
      <c r="L8522">
        <v>4.0500000000000001E-2</v>
      </c>
    </row>
    <row r="8523" spans="1:12" x14ac:dyDescent="0.45">
      <c r="A8523" t="s">
        <v>2055</v>
      </c>
      <c r="B8523">
        <v>2028</v>
      </c>
      <c r="C8523" t="s">
        <v>2011</v>
      </c>
      <c r="D8523">
        <v>5.0000000000000001E-3</v>
      </c>
      <c r="E8523">
        <v>5.0000000000000001E-3</v>
      </c>
      <c r="F8523">
        <v>5.0000000000000001E-3</v>
      </c>
      <c r="G8523">
        <v>3.0000000000000001E-3</v>
      </c>
      <c r="H8523">
        <v>5.0000000000000001E-3</v>
      </c>
      <c r="I8523">
        <v>3.0000000000000001E-3</v>
      </c>
      <c r="J8523">
        <v>5.0000000000000001E-3</v>
      </c>
      <c r="K8523">
        <v>5.0000000000000001E-3</v>
      </c>
      <c r="L8523">
        <v>3.0000000000000001E-3</v>
      </c>
    </row>
    <row r="8524" spans="1:12" x14ac:dyDescent="0.45">
      <c r="A8524" t="s">
        <v>2055</v>
      </c>
      <c r="B8524">
        <v>2028</v>
      </c>
      <c r="C8524" t="s">
        <v>2010</v>
      </c>
      <c r="D8524">
        <v>2.63E-2</v>
      </c>
      <c r="E8524">
        <v>2.63E-2</v>
      </c>
      <c r="F8524">
        <v>9.9000000000000008E-3</v>
      </c>
      <c r="G8524">
        <v>1.5800000000000002E-2</v>
      </c>
      <c r="H8524">
        <v>9.9000000000000008E-3</v>
      </c>
      <c r="I8524">
        <v>7.1000000000000004E-3</v>
      </c>
      <c r="J8524">
        <v>2.63E-2</v>
      </c>
      <c r="K8524">
        <v>9.9000000000000008E-3</v>
      </c>
      <c r="L8524">
        <v>7.1000000000000004E-3</v>
      </c>
    </row>
    <row r="8525" spans="1:12" x14ac:dyDescent="0.45">
      <c r="A8525" t="s">
        <v>2055</v>
      </c>
      <c r="B8525">
        <v>2028</v>
      </c>
      <c r="C8525" t="s">
        <v>2009</v>
      </c>
      <c r="D8525">
        <v>0.21679999999999999</v>
      </c>
      <c r="E8525">
        <v>0.21679999999999999</v>
      </c>
      <c r="F8525">
        <v>0.2152</v>
      </c>
      <c r="G8525">
        <v>0.16589999999999999</v>
      </c>
      <c r="H8525">
        <v>0.2152</v>
      </c>
      <c r="I8525">
        <v>0.16489999999999999</v>
      </c>
      <c r="J8525">
        <v>0.1787</v>
      </c>
      <c r="K8525">
        <v>0.1787</v>
      </c>
      <c r="L8525">
        <v>0.13719999999999999</v>
      </c>
    </row>
    <row r="8526" spans="1:12" x14ac:dyDescent="0.45">
      <c r="A8526" t="s">
        <v>2055</v>
      </c>
      <c r="B8526">
        <v>2028</v>
      </c>
      <c r="C8526" t="s">
        <v>2008</v>
      </c>
      <c r="D8526">
        <v>0.1787</v>
      </c>
      <c r="E8526">
        <v>0.14410000000000001</v>
      </c>
      <c r="F8526">
        <v>0.1343</v>
      </c>
      <c r="G8526">
        <v>0.13270000000000001</v>
      </c>
      <c r="H8526">
        <v>0.1147</v>
      </c>
      <c r="I8526">
        <v>0.104</v>
      </c>
      <c r="J8526">
        <v>0.11940000000000001</v>
      </c>
      <c r="K8526">
        <v>8.3400000000000002E-2</v>
      </c>
      <c r="L8526">
        <v>6.5100000000000005E-2</v>
      </c>
    </row>
    <row r="8527" spans="1:12" x14ac:dyDescent="0.45">
      <c r="A8527" t="s">
        <v>2055</v>
      </c>
      <c r="B8527">
        <v>2028</v>
      </c>
      <c r="C8527" t="s">
        <v>2005</v>
      </c>
      <c r="D8527">
        <v>0.52359999999999995</v>
      </c>
      <c r="E8527">
        <v>0.48899999999999999</v>
      </c>
      <c r="F8527">
        <v>0.42430000000000001</v>
      </c>
      <c r="G8527">
        <v>0.39090000000000003</v>
      </c>
      <c r="H8527">
        <v>0.40479999999999999</v>
      </c>
      <c r="I8527">
        <v>0.32419999999999999</v>
      </c>
      <c r="J8527">
        <v>0.42620000000000002</v>
      </c>
      <c r="K8527">
        <v>0.33700000000000002</v>
      </c>
      <c r="L8527">
        <v>0.2576</v>
      </c>
    </row>
    <row r="8528" spans="1:12" x14ac:dyDescent="0.45">
      <c r="A8528" t="s">
        <v>2056</v>
      </c>
      <c r="B8528">
        <v>2028</v>
      </c>
      <c r="C8528" t="s">
        <v>2011</v>
      </c>
      <c r="D8528">
        <v>6.7299999999999999E-2</v>
      </c>
      <c r="E8528">
        <v>6.7299999999999999E-2</v>
      </c>
      <c r="F8528">
        <v>6.7299999999999999E-2</v>
      </c>
      <c r="G8528">
        <v>4.0399999999999998E-2</v>
      </c>
      <c r="H8528">
        <v>6.7299999999999999E-2</v>
      </c>
      <c r="I8528">
        <v>4.0399999999999998E-2</v>
      </c>
      <c r="J8528">
        <v>6.7299999999999999E-2</v>
      </c>
      <c r="K8528">
        <v>6.7299999999999999E-2</v>
      </c>
      <c r="L8528">
        <v>4.0399999999999998E-2</v>
      </c>
    </row>
    <row r="8529" spans="1:12" x14ac:dyDescent="0.45">
      <c r="A8529" t="s">
        <v>2056</v>
      </c>
      <c r="B8529">
        <v>2028</v>
      </c>
      <c r="C8529" t="s">
        <v>2010</v>
      </c>
      <c r="D8529">
        <v>0.35709999999999997</v>
      </c>
      <c r="E8529">
        <v>0.35709999999999997</v>
      </c>
      <c r="F8529">
        <v>0.13489999999999999</v>
      </c>
      <c r="G8529">
        <v>0.21429999999999999</v>
      </c>
      <c r="H8529">
        <v>0.13489999999999999</v>
      </c>
      <c r="I8529">
        <v>9.6699999999999994E-2</v>
      </c>
      <c r="J8529">
        <v>0.35709999999999997</v>
      </c>
      <c r="K8529">
        <v>0.13489999999999999</v>
      </c>
      <c r="L8529">
        <v>9.6699999999999994E-2</v>
      </c>
    </row>
    <row r="8530" spans="1:12" x14ac:dyDescent="0.45">
      <c r="A8530" t="s">
        <v>2056</v>
      </c>
      <c r="B8530">
        <v>2028</v>
      </c>
      <c r="C8530" t="s">
        <v>2007</v>
      </c>
      <c r="D8530">
        <v>0.20399999999999999</v>
      </c>
      <c r="E8530">
        <v>0.20399999999999999</v>
      </c>
      <c r="F8530">
        <v>6.4299999999999996E-2</v>
      </c>
      <c r="G8530">
        <v>0.17730000000000001</v>
      </c>
      <c r="H8530">
        <v>6.4299999999999996E-2</v>
      </c>
      <c r="I8530">
        <v>6.4299999999999996E-2</v>
      </c>
      <c r="J8530">
        <v>0.20399999999999999</v>
      </c>
      <c r="K8530">
        <v>6.4299999999999996E-2</v>
      </c>
      <c r="L8530">
        <v>6.4299999999999996E-2</v>
      </c>
    </row>
    <row r="8531" spans="1:12" x14ac:dyDescent="0.45">
      <c r="A8531" t="s">
        <v>2056</v>
      </c>
      <c r="B8531">
        <v>2028</v>
      </c>
      <c r="C8531" t="s">
        <v>2006</v>
      </c>
      <c r="D8531">
        <v>1.0230999999999999</v>
      </c>
      <c r="E8531">
        <v>1.0230999999999999</v>
      </c>
      <c r="F8531">
        <v>0.70760000000000001</v>
      </c>
      <c r="G8531">
        <v>0.75590000000000002</v>
      </c>
      <c r="H8531">
        <v>0.70760000000000001</v>
      </c>
      <c r="I8531">
        <v>0.51749999999999996</v>
      </c>
      <c r="J8531">
        <v>1.0230999999999999</v>
      </c>
      <c r="K8531">
        <v>0.70760000000000001</v>
      </c>
      <c r="L8531">
        <v>0.51749999999999996</v>
      </c>
    </row>
    <row r="8532" spans="1:12" x14ac:dyDescent="0.45">
      <c r="A8532" t="s">
        <v>2056</v>
      </c>
      <c r="B8532">
        <v>2028</v>
      </c>
      <c r="C8532" t="s">
        <v>2008</v>
      </c>
      <c r="D8532">
        <v>2.4300999999999999</v>
      </c>
      <c r="E8532">
        <v>1.96</v>
      </c>
      <c r="F8532">
        <v>1.8257000000000001</v>
      </c>
      <c r="G8532">
        <v>1.8041</v>
      </c>
      <c r="H8532">
        <v>1.56</v>
      </c>
      <c r="I8532">
        <v>1.4142999999999999</v>
      </c>
      <c r="J8532">
        <v>1.6238999999999999</v>
      </c>
      <c r="K8532">
        <v>1.1345000000000001</v>
      </c>
      <c r="L8532">
        <v>0.88519999999999999</v>
      </c>
    </row>
    <row r="8533" spans="1:12" x14ac:dyDescent="0.45">
      <c r="A8533" t="s">
        <v>2056</v>
      </c>
      <c r="B8533">
        <v>2028</v>
      </c>
      <c r="C8533" t="s">
        <v>2009</v>
      </c>
      <c r="D8533">
        <v>3.2574000000000001</v>
      </c>
      <c r="E8533">
        <v>3.2574000000000001</v>
      </c>
      <c r="F8533">
        <v>3.2362000000000002</v>
      </c>
      <c r="G8533">
        <v>2.4369000000000001</v>
      </c>
      <c r="H8533">
        <v>3.2362000000000002</v>
      </c>
      <c r="I8533">
        <v>2.4239000000000002</v>
      </c>
      <c r="J8533">
        <v>2.6659000000000002</v>
      </c>
      <c r="K8533">
        <v>2.6659000000000002</v>
      </c>
      <c r="L8533">
        <v>1.9987999999999999</v>
      </c>
    </row>
    <row r="8534" spans="1:12" x14ac:dyDescent="0.45">
      <c r="A8534" t="s">
        <v>2056</v>
      </c>
      <c r="B8534">
        <v>2028</v>
      </c>
      <c r="C8534" t="s">
        <v>2005</v>
      </c>
      <c r="D8534">
        <v>7.3390000000000004</v>
      </c>
      <c r="E8534">
        <v>6.8689</v>
      </c>
      <c r="F8534">
        <v>6.0359999999999996</v>
      </c>
      <c r="G8534">
        <v>5.4287999999999998</v>
      </c>
      <c r="H8534">
        <v>5.7704000000000004</v>
      </c>
      <c r="I8534">
        <v>4.5571999999999999</v>
      </c>
      <c r="J8534">
        <v>5.9413</v>
      </c>
      <c r="K8534">
        <v>4.7746000000000004</v>
      </c>
      <c r="L8534">
        <v>3.6030000000000002</v>
      </c>
    </row>
    <row r="8535" spans="1:12" x14ac:dyDescent="0.45">
      <c r="A8535" t="s">
        <v>2057</v>
      </c>
      <c r="B8535">
        <v>2028</v>
      </c>
      <c r="C8535" t="s">
        <v>2009</v>
      </c>
      <c r="D8535">
        <v>1.6956</v>
      </c>
      <c r="E8535">
        <v>1.6956</v>
      </c>
      <c r="F8535">
        <v>1.6773</v>
      </c>
      <c r="G8535">
        <v>1.2950999999999999</v>
      </c>
      <c r="H8535">
        <v>1.6773</v>
      </c>
      <c r="I8535">
        <v>1.2838000000000001</v>
      </c>
      <c r="J8535">
        <v>1.3804000000000001</v>
      </c>
      <c r="K8535">
        <v>1.3804000000000001</v>
      </c>
      <c r="L8535">
        <v>1.0589999999999999</v>
      </c>
    </row>
    <row r="8536" spans="1:12" x14ac:dyDescent="0.45">
      <c r="A8536" t="s">
        <v>2057</v>
      </c>
      <c r="B8536">
        <v>2028</v>
      </c>
      <c r="C8536" t="s">
        <v>2011</v>
      </c>
      <c r="D8536">
        <v>5.8299999999999998E-2</v>
      </c>
      <c r="E8536">
        <v>5.8299999999999998E-2</v>
      </c>
      <c r="F8536">
        <v>5.8299999999999998E-2</v>
      </c>
      <c r="G8536">
        <v>3.5000000000000003E-2</v>
      </c>
      <c r="H8536">
        <v>5.8299999999999998E-2</v>
      </c>
      <c r="I8536">
        <v>3.5000000000000003E-2</v>
      </c>
      <c r="J8536">
        <v>5.8299999999999998E-2</v>
      </c>
      <c r="K8536">
        <v>5.8299999999999998E-2</v>
      </c>
      <c r="L8536">
        <v>3.5000000000000003E-2</v>
      </c>
    </row>
    <row r="8537" spans="1:12" x14ac:dyDescent="0.45">
      <c r="A8537" t="s">
        <v>2057</v>
      </c>
      <c r="B8537">
        <v>2028</v>
      </c>
      <c r="C8537" t="s">
        <v>2007</v>
      </c>
      <c r="D8537">
        <v>0.1767</v>
      </c>
      <c r="E8537">
        <v>0.1767</v>
      </c>
      <c r="F8537">
        <v>5.57E-2</v>
      </c>
      <c r="G8537">
        <v>0.15359999999999999</v>
      </c>
      <c r="H8537">
        <v>5.57E-2</v>
      </c>
      <c r="I8537">
        <v>5.57E-2</v>
      </c>
      <c r="J8537">
        <v>0.1767</v>
      </c>
      <c r="K8537">
        <v>5.57E-2</v>
      </c>
      <c r="L8537">
        <v>5.57E-2</v>
      </c>
    </row>
    <row r="8538" spans="1:12" x14ac:dyDescent="0.45">
      <c r="A8538" t="s">
        <v>2057</v>
      </c>
      <c r="B8538">
        <v>2028</v>
      </c>
      <c r="C8538" t="s">
        <v>2008</v>
      </c>
      <c r="D8538">
        <v>2.1053999999999999</v>
      </c>
      <c r="E8538">
        <v>1.6980999999999999</v>
      </c>
      <c r="F8538">
        <v>1.5817000000000001</v>
      </c>
      <c r="G8538">
        <v>1.5629999999999999</v>
      </c>
      <c r="H8538">
        <v>1.3514999999999999</v>
      </c>
      <c r="I8538">
        <v>1.2253000000000001</v>
      </c>
      <c r="J8538">
        <v>1.4069</v>
      </c>
      <c r="K8538">
        <v>0.9829</v>
      </c>
      <c r="L8538">
        <v>0.76690000000000003</v>
      </c>
    </row>
    <row r="8539" spans="1:12" x14ac:dyDescent="0.45">
      <c r="A8539" t="s">
        <v>2057</v>
      </c>
      <c r="B8539">
        <v>2028</v>
      </c>
      <c r="C8539" t="s">
        <v>2010</v>
      </c>
      <c r="D8539">
        <v>0.30940000000000001</v>
      </c>
      <c r="E8539">
        <v>0.30940000000000001</v>
      </c>
      <c r="F8539">
        <v>0.1168</v>
      </c>
      <c r="G8539">
        <v>0.1857</v>
      </c>
      <c r="H8539">
        <v>0.1168</v>
      </c>
      <c r="I8539">
        <v>8.3799999999999999E-2</v>
      </c>
      <c r="J8539">
        <v>0.30940000000000001</v>
      </c>
      <c r="K8539">
        <v>0.1168</v>
      </c>
      <c r="L8539">
        <v>8.3799999999999999E-2</v>
      </c>
    </row>
    <row r="8540" spans="1:12" x14ac:dyDescent="0.45">
      <c r="A8540" t="s">
        <v>2057</v>
      </c>
      <c r="B8540">
        <v>2028</v>
      </c>
      <c r="C8540" t="s">
        <v>2005</v>
      </c>
      <c r="D8540">
        <v>4.9199000000000002</v>
      </c>
      <c r="E8540">
        <v>4.5126999999999997</v>
      </c>
      <c r="F8540">
        <v>4.0643000000000002</v>
      </c>
      <c r="G8540">
        <v>3.7039</v>
      </c>
      <c r="H8540">
        <v>3.8342000000000001</v>
      </c>
      <c r="I8540">
        <v>3.1553</v>
      </c>
      <c r="J8540">
        <v>3.9062000000000001</v>
      </c>
      <c r="K8540">
        <v>3.1686000000000001</v>
      </c>
      <c r="L8540">
        <v>2.4721000000000002</v>
      </c>
    </row>
    <row r="8541" spans="1:12" x14ac:dyDescent="0.45">
      <c r="A8541" t="s">
        <v>2057</v>
      </c>
      <c r="B8541">
        <v>2028</v>
      </c>
      <c r="C8541" t="s">
        <v>2006</v>
      </c>
      <c r="D8541">
        <v>0.57440000000000002</v>
      </c>
      <c r="E8541">
        <v>0.57440000000000002</v>
      </c>
      <c r="F8541">
        <v>0.57440000000000002</v>
      </c>
      <c r="G8541">
        <v>0.47160000000000002</v>
      </c>
      <c r="H8541">
        <v>0.57440000000000002</v>
      </c>
      <c r="I8541">
        <v>0.47160000000000002</v>
      </c>
      <c r="J8541">
        <v>0.57440000000000002</v>
      </c>
      <c r="K8541">
        <v>0.57440000000000002</v>
      </c>
      <c r="L8541">
        <v>0.47160000000000002</v>
      </c>
    </row>
    <row r="8542" spans="1:12" x14ac:dyDescent="0.45">
      <c r="A8542" t="s">
        <v>2058</v>
      </c>
      <c r="B8542">
        <v>2028</v>
      </c>
      <c r="C8542" t="s">
        <v>2005</v>
      </c>
      <c r="D8542">
        <v>0.3891</v>
      </c>
      <c r="E8542">
        <v>0.36759999999999998</v>
      </c>
      <c r="F8542">
        <v>0.32840000000000003</v>
      </c>
      <c r="G8542">
        <v>0.28799999999999998</v>
      </c>
      <c r="H8542">
        <v>0.31619999999999998</v>
      </c>
      <c r="I8542">
        <v>0.2472</v>
      </c>
      <c r="J8542">
        <v>0.31659999999999999</v>
      </c>
      <c r="K8542">
        <v>0.2621</v>
      </c>
      <c r="L8542">
        <v>0.19719999999999999</v>
      </c>
    </row>
    <row r="8543" spans="1:12" x14ac:dyDescent="0.45">
      <c r="A8543" t="s">
        <v>2058</v>
      </c>
      <c r="B8543">
        <v>2028</v>
      </c>
      <c r="C8543" t="s">
        <v>2011</v>
      </c>
      <c r="D8543">
        <v>3.0999999999999999E-3</v>
      </c>
      <c r="E8543">
        <v>3.0999999999999999E-3</v>
      </c>
      <c r="F8543">
        <v>3.0999999999999999E-3</v>
      </c>
      <c r="G8543">
        <v>1.9E-3</v>
      </c>
      <c r="H8543">
        <v>3.0999999999999999E-3</v>
      </c>
      <c r="I8543">
        <v>1.9E-3</v>
      </c>
      <c r="J8543">
        <v>3.0999999999999999E-3</v>
      </c>
      <c r="K8543">
        <v>3.0999999999999999E-3</v>
      </c>
      <c r="L8543">
        <v>1.9E-3</v>
      </c>
    </row>
    <row r="8544" spans="1:12" x14ac:dyDescent="0.45">
      <c r="A8544" t="s">
        <v>2058</v>
      </c>
      <c r="B8544">
        <v>2028</v>
      </c>
      <c r="C8544" t="s">
        <v>2010</v>
      </c>
      <c r="D8544">
        <v>1.6400000000000001E-2</v>
      </c>
      <c r="E8544">
        <v>1.6400000000000001E-2</v>
      </c>
      <c r="F8544">
        <v>6.1999999999999998E-3</v>
      </c>
      <c r="G8544">
        <v>9.7999999999999997E-3</v>
      </c>
      <c r="H8544">
        <v>6.1999999999999998E-3</v>
      </c>
      <c r="I8544">
        <v>4.4000000000000003E-3</v>
      </c>
      <c r="J8544">
        <v>1.6400000000000001E-2</v>
      </c>
      <c r="K8544">
        <v>6.1999999999999998E-3</v>
      </c>
      <c r="L8544">
        <v>4.4000000000000003E-3</v>
      </c>
    </row>
    <row r="8545" spans="1:12" x14ac:dyDescent="0.45">
      <c r="A8545" t="s">
        <v>2058</v>
      </c>
      <c r="B8545">
        <v>2028</v>
      </c>
      <c r="C8545" t="s">
        <v>2008</v>
      </c>
      <c r="D8545">
        <v>0.1113</v>
      </c>
      <c r="E8545">
        <v>8.9800000000000005E-2</v>
      </c>
      <c r="F8545">
        <v>8.3599999999999994E-2</v>
      </c>
      <c r="G8545">
        <v>8.2600000000000007E-2</v>
      </c>
      <c r="H8545">
        <v>7.1499999999999994E-2</v>
      </c>
      <c r="I8545">
        <v>6.4799999999999996E-2</v>
      </c>
      <c r="J8545">
        <v>7.4399999999999994E-2</v>
      </c>
      <c r="K8545">
        <v>5.1999999999999998E-2</v>
      </c>
      <c r="L8545">
        <v>4.0599999999999997E-2</v>
      </c>
    </row>
    <row r="8546" spans="1:12" x14ac:dyDescent="0.45">
      <c r="A8546" t="s">
        <v>2058</v>
      </c>
      <c r="B8546">
        <v>2028</v>
      </c>
      <c r="C8546" t="s">
        <v>2006</v>
      </c>
      <c r="D8546">
        <v>4.9000000000000002E-2</v>
      </c>
      <c r="E8546">
        <v>4.9000000000000002E-2</v>
      </c>
      <c r="F8546">
        <v>3.3399999999999999E-2</v>
      </c>
      <c r="G8546">
        <v>3.6200000000000003E-2</v>
      </c>
      <c r="H8546">
        <v>3.3399999999999999E-2</v>
      </c>
      <c r="I8546">
        <v>2.4500000000000001E-2</v>
      </c>
      <c r="J8546">
        <v>4.9000000000000002E-2</v>
      </c>
      <c r="K8546">
        <v>3.3399999999999999E-2</v>
      </c>
      <c r="L8546">
        <v>2.4500000000000001E-2</v>
      </c>
    </row>
    <row r="8547" spans="1:12" x14ac:dyDescent="0.45">
      <c r="A8547" t="s">
        <v>2058</v>
      </c>
      <c r="B8547">
        <v>2028</v>
      </c>
      <c r="C8547" t="s">
        <v>2009</v>
      </c>
      <c r="D8547">
        <v>0.2001</v>
      </c>
      <c r="E8547">
        <v>0.2001</v>
      </c>
      <c r="F8547">
        <v>0.1991</v>
      </c>
      <c r="G8547">
        <v>0.14929999999999999</v>
      </c>
      <c r="H8547">
        <v>0.1991</v>
      </c>
      <c r="I8547">
        <v>0.1487</v>
      </c>
      <c r="J8547">
        <v>0.16439999999999999</v>
      </c>
      <c r="K8547">
        <v>0.16439999999999999</v>
      </c>
      <c r="L8547">
        <v>0.123</v>
      </c>
    </row>
    <row r="8548" spans="1:12" x14ac:dyDescent="0.45">
      <c r="A8548" t="s">
        <v>2058</v>
      </c>
      <c r="B8548">
        <v>2028</v>
      </c>
      <c r="C8548" t="s">
        <v>2007</v>
      </c>
      <c r="D8548">
        <v>9.2999999999999992E-3</v>
      </c>
      <c r="E8548">
        <v>9.2999999999999992E-3</v>
      </c>
      <c r="F8548">
        <v>2.8999999999999998E-3</v>
      </c>
      <c r="G8548">
        <v>8.0999999999999996E-3</v>
      </c>
      <c r="H8548">
        <v>2.8999999999999998E-3</v>
      </c>
      <c r="I8548">
        <v>2.8999999999999998E-3</v>
      </c>
      <c r="J8548">
        <v>9.2999999999999992E-3</v>
      </c>
      <c r="K8548">
        <v>2.8999999999999998E-3</v>
      </c>
      <c r="L8548">
        <v>2.8999999999999998E-3</v>
      </c>
    </row>
    <row r="8549" spans="1:12" x14ac:dyDescent="0.45">
      <c r="A8549" t="s">
        <v>2059</v>
      </c>
      <c r="B8549">
        <v>2028</v>
      </c>
      <c r="C8549" t="s">
        <v>2010</v>
      </c>
      <c r="D8549">
        <v>6.4500000000000002E-2</v>
      </c>
      <c r="E8549">
        <v>6.4500000000000002E-2</v>
      </c>
      <c r="F8549">
        <v>2.4299999999999999E-2</v>
      </c>
      <c r="G8549">
        <v>3.8699999999999998E-2</v>
      </c>
      <c r="H8549">
        <v>2.4299999999999999E-2</v>
      </c>
      <c r="I8549">
        <v>1.7500000000000002E-2</v>
      </c>
      <c r="J8549">
        <v>6.4500000000000002E-2</v>
      </c>
      <c r="K8549">
        <v>2.4299999999999999E-2</v>
      </c>
      <c r="L8549">
        <v>1.7500000000000002E-2</v>
      </c>
    </row>
    <row r="8550" spans="1:12" x14ac:dyDescent="0.45">
      <c r="A8550" t="s">
        <v>2059</v>
      </c>
      <c r="B8550">
        <v>2028</v>
      </c>
      <c r="C8550" t="s">
        <v>2006</v>
      </c>
      <c r="D8550">
        <v>0.2029</v>
      </c>
      <c r="E8550">
        <v>0.2029</v>
      </c>
      <c r="F8550">
        <v>0.13650000000000001</v>
      </c>
      <c r="G8550">
        <v>0.15029999999999999</v>
      </c>
      <c r="H8550">
        <v>0.13650000000000001</v>
      </c>
      <c r="I8550">
        <v>0.10009999999999999</v>
      </c>
      <c r="J8550">
        <v>0.2029</v>
      </c>
      <c r="K8550">
        <v>0.13650000000000001</v>
      </c>
      <c r="L8550">
        <v>0.10009999999999999</v>
      </c>
    </row>
    <row r="8551" spans="1:12" x14ac:dyDescent="0.45">
      <c r="A8551" t="s">
        <v>2059</v>
      </c>
      <c r="B8551">
        <v>2028</v>
      </c>
      <c r="C8551" t="s">
        <v>2011</v>
      </c>
      <c r="D8551">
        <v>1.2200000000000001E-2</v>
      </c>
      <c r="E8551">
        <v>1.2200000000000001E-2</v>
      </c>
      <c r="F8551">
        <v>1.2200000000000001E-2</v>
      </c>
      <c r="G8551">
        <v>7.3000000000000001E-3</v>
      </c>
      <c r="H8551">
        <v>1.2200000000000001E-2</v>
      </c>
      <c r="I8551">
        <v>7.3000000000000001E-3</v>
      </c>
      <c r="J8551">
        <v>1.2200000000000001E-2</v>
      </c>
      <c r="K8551">
        <v>1.2200000000000001E-2</v>
      </c>
      <c r="L8551">
        <v>7.3000000000000001E-3</v>
      </c>
    </row>
    <row r="8552" spans="1:12" x14ac:dyDescent="0.45">
      <c r="A8552" t="s">
        <v>2059</v>
      </c>
      <c r="B8552">
        <v>2028</v>
      </c>
      <c r="C8552" t="s">
        <v>2009</v>
      </c>
      <c r="D8552">
        <v>0.66420000000000001</v>
      </c>
      <c r="E8552">
        <v>0.66420000000000001</v>
      </c>
      <c r="F8552">
        <v>0.6603</v>
      </c>
      <c r="G8552">
        <v>0.49630000000000002</v>
      </c>
      <c r="H8552">
        <v>0.6603</v>
      </c>
      <c r="I8552">
        <v>0.49399999999999999</v>
      </c>
      <c r="J8552">
        <v>0.54459999999999997</v>
      </c>
      <c r="K8552">
        <v>0.54459999999999997</v>
      </c>
      <c r="L8552">
        <v>0.40789999999999998</v>
      </c>
    </row>
    <row r="8553" spans="1:12" x14ac:dyDescent="0.45">
      <c r="A8553" t="s">
        <v>2059</v>
      </c>
      <c r="B8553">
        <v>2028</v>
      </c>
      <c r="C8553" t="s">
        <v>2008</v>
      </c>
      <c r="D8553">
        <v>0.43869999999999998</v>
      </c>
      <c r="E8553">
        <v>0.35389999999999999</v>
      </c>
      <c r="F8553">
        <v>0.3296</v>
      </c>
      <c r="G8553">
        <v>0.32569999999999999</v>
      </c>
      <c r="H8553">
        <v>0.28160000000000002</v>
      </c>
      <c r="I8553">
        <v>0.25530000000000003</v>
      </c>
      <c r="J8553">
        <v>0.29320000000000002</v>
      </c>
      <c r="K8553">
        <v>0.20480000000000001</v>
      </c>
      <c r="L8553">
        <v>0.1598</v>
      </c>
    </row>
    <row r="8554" spans="1:12" x14ac:dyDescent="0.45">
      <c r="A8554" t="s">
        <v>2059</v>
      </c>
      <c r="B8554">
        <v>2028</v>
      </c>
      <c r="C8554" t="s">
        <v>2005</v>
      </c>
      <c r="D8554">
        <v>1.4193</v>
      </c>
      <c r="E8554">
        <v>1.3344</v>
      </c>
      <c r="F8554">
        <v>1.1746000000000001</v>
      </c>
      <c r="G8554">
        <v>1.0503</v>
      </c>
      <c r="H8554">
        <v>1.1266</v>
      </c>
      <c r="I8554">
        <v>0.88580000000000003</v>
      </c>
      <c r="J8554">
        <v>1.1541999999999999</v>
      </c>
      <c r="K8554">
        <v>0.93410000000000004</v>
      </c>
      <c r="L8554">
        <v>0.70409999999999995</v>
      </c>
    </row>
    <row r="8555" spans="1:12" x14ac:dyDescent="0.45">
      <c r="A8555" t="s">
        <v>2059</v>
      </c>
      <c r="B8555">
        <v>2028</v>
      </c>
      <c r="C8555" t="s">
        <v>2007</v>
      </c>
      <c r="D8555">
        <v>3.6799999999999999E-2</v>
      </c>
      <c r="E8555">
        <v>3.6799999999999999E-2</v>
      </c>
      <c r="F8555">
        <v>1.1599999999999999E-2</v>
      </c>
      <c r="G8555">
        <v>3.2000000000000001E-2</v>
      </c>
      <c r="H8555">
        <v>1.1599999999999999E-2</v>
      </c>
      <c r="I8555">
        <v>1.1599999999999999E-2</v>
      </c>
      <c r="J8555">
        <v>3.6799999999999999E-2</v>
      </c>
      <c r="K8555">
        <v>1.1599999999999999E-2</v>
      </c>
      <c r="L8555">
        <v>1.1599999999999999E-2</v>
      </c>
    </row>
    <row r="8556" spans="1:12" x14ac:dyDescent="0.45">
      <c r="A8556" t="s">
        <v>2060</v>
      </c>
      <c r="B8556">
        <v>2028</v>
      </c>
      <c r="C8556" t="s">
        <v>2008</v>
      </c>
      <c r="D8556">
        <v>1.5448999999999999</v>
      </c>
      <c r="E8556">
        <v>1.246</v>
      </c>
      <c r="F8556">
        <v>1.1606000000000001</v>
      </c>
      <c r="G8556">
        <v>1.1469</v>
      </c>
      <c r="H8556">
        <v>0.99170000000000003</v>
      </c>
      <c r="I8556">
        <v>0.89910000000000001</v>
      </c>
      <c r="J8556">
        <v>1.0323</v>
      </c>
      <c r="K8556">
        <v>0.72130000000000005</v>
      </c>
      <c r="L8556">
        <v>0.56279999999999997</v>
      </c>
    </row>
    <row r="8557" spans="1:12" x14ac:dyDescent="0.45">
      <c r="A8557" t="s">
        <v>2060</v>
      </c>
      <c r="B8557">
        <v>2028</v>
      </c>
      <c r="C8557" t="s">
        <v>2010</v>
      </c>
      <c r="D8557">
        <v>0.22700000000000001</v>
      </c>
      <c r="E8557">
        <v>0.22700000000000001</v>
      </c>
      <c r="F8557">
        <v>8.5699999999999998E-2</v>
      </c>
      <c r="G8557">
        <v>0.13619999999999999</v>
      </c>
      <c r="H8557">
        <v>8.5699999999999998E-2</v>
      </c>
      <c r="I8557">
        <v>6.1499999999999999E-2</v>
      </c>
      <c r="J8557">
        <v>0.22700000000000001</v>
      </c>
      <c r="K8557">
        <v>8.5699999999999998E-2</v>
      </c>
      <c r="L8557">
        <v>6.1499999999999999E-2</v>
      </c>
    </row>
    <row r="8558" spans="1:12" x14ac:dyDescent="0.45">
      <c r="A8558" t="s">
        <v>2060</v>
      </c>
      <c r="B8558">
        <v>2028</v>
      </c>
      <c r="C8558" t="s">
        <v>2007</v>
      </c>
      <c r="D8558">
        <v>0.12970000000000001</v>
      </c>
      <c r="E8558">
        <v>0.12970000000000001</v>
      </c>
      <c r="F8558">
        <v>4.0899999999999999E-2</v>
      </c>
      <c r="G8558">
        <v>0.11269999999999999</v>
      </c>
      <c r="H8558">
        <v>4.0899999999999999E-2</v>
      </c>
      <c r="I8558">
        <v>4.0899999999999999E-2</v>
      </c>
      <c r="J8558">
        <v>0.12970000000000001</v>
      </c>
      <c r="K8558">
        <v>4.0899999999999999E-2</v>
      </c>
      <c r="L8558">
        <v>4.0899999999999999E-2</v>
      </c>
    </row>
    <row r="8559" spans="1:12" x14ac:dyDescent="0.45">
      <c r="A8559" t="s">
        <v>2060</v>
      </c>
      <c r="B8559">
        <v>2028</v>
      </c>
      <c r="C8559" t="s">
        <v>2011</v>
      </c>
      <c r="D8559">
        <v>4.2799999999999998E-2</v>
      </c>
      <c r="E8559">
        <v>4.2799999999999998E-2</v>
      </c>
      <c r="F8559">
        <v>4.2799999999999998E-2</v>
      </c>
      <c r="G8559">
        <v>2.5700000000000001E-2</v>
      </c>
      <c r="H8559">
        <v>4.2799999999999998E-2</v>
      </c>
      <c r="I8559">
        <v>2.5700000000000001E-2</v>
      </c>
      <c r="J8559">
        <v>4.2799999999999998E-2</v>
      </c>
      <c r="K8559">
        <v>4.2799999999999998E-2</v>
      </c>
      <c r="L8559">
        <v>2.5700000000000001E-2</v>
      </c>
    </row>
    <row r="8560" spans="1:12" x14ac:dyDescent="0.45">
      <c r="A8560" t="s">
        <v>2060</v>
      </c>
      <c r="B8560">
        <v>2028</v>
      </c>
      <c r="C8560" t="s">
        <v>2006</v>
      </c>
      <c r="D8560">
        <v>0.67789999999999995</v>
      </c>
      <c r="E8560">
        <v>0.67789999999999995</v>
      </c>
      <c r="F8560">
        <v>0.46310000000000001</v>
      </c>
      <c r="G8560">
        <v>0.50139999999999996</v>
      </c>
      <c r="H8560">
        <v>0.46310000000000001</v>
      </c>
      <c r="I8560">
        <v>0.33900000000000002</v>
      </c>
      <c r="J8560">
        <v>0.67789999999999995</v>
      </c>
      <c r="K8560">
        <v>0.46310000000000001</v>
      </c>
      <c r="L8560">
        <v>0.33900000000000002</v>
      </c>
    </row>
    <row r="8561" spans="1:12" x14ac:dyDescent="0.45">
      <c r="A8561" t="s">
        <v>2060</v>
      </c>
      <c r="B8561">
        <v>2028</v>
      </c>
      <c r="C8561" t="s">
        <v>2009</v>
      </c>
      <c r="D8561">
        <v>2.2004000000000001</v>
      </c>
      <c r="E8561">
        <v>2.2004000000000001</v>
      </c>
      <c r="F8561">
        <v>2.1869000000000001</v>
      </c>
      <c r="G8561">
        <v>1.6395999999999999</v>
      </c>
      <c r="H8561">
        <v>2.1869000000000001</v>
      </c>
      <c r="I8561">
        <v>1.6314</v>
      </c>
      <c r="J8561">
        <v>1.7990999999999999</v>
      </c>
      <c r="K8561">
        <v>1.7990999999999999</v>
      </c>
      <c r="L8561">
        <v>1.3431</v>
      </c>
    </row>
    <row r="8562" spans="1:12" x14ac:dyDescent="0.45">
      <c r="A8562" t="s">
        <v>2060</v>
      </c>
      <c r="B8562">
        <v>2028</v>
      </c>
      <c r="C8562" t="s">
        <v>2005</v>
      </c>
      <c r="D8562">
        <v>4.8227000000000002</v>
      </c>
      <c r="E8562">
        <v>4.5239000000000003</v>
      </c>
      <c r="F8562">
        <v>3.9801000000000002</v>
      </c>
      <c r="G8562">
        <v>3.5625</v>
      </c>
      <c r="H8562">
        <v>3.8111999999999999</v>
      </c>
      <c r="I8562">
        <v>2.9975999999999998</v>
      </c>
      <c r="J8562">
        <v>3.9089999999999998</v>
      </c>
      <c r="K8562">
        <v>3.1528999999999998</v>
      </c>
      <c r="L8562">
        <v>2.3730000000000002</v>
      </c>
    </row>
    <row r="8563" spans="1:12" x14ac:dyDescent="0.45">
      <c r="A8563" t="s">
        <v>2061</v>
      </c>
      <c r="B8563">
        <v>2028</v>
      </c>
      <c r="C8563" t="s">
        <v>2008</v>
      </c>
      <c r="D8563">
        <v>0.1326</v>
      </c>
      <c r="E8563">
        <v>0.1069</v>
      </c>
      <c r="F8563">
        <v>9.9599999999999994E-2</v>
      </c>
      <c r="G8563">
        <v>9.8400000000000001E-2</v>
      </c>
      <c r="H8563">
        <v>8.5099999999999995E-2</v>
      </c>
      <c r="I8563">
        <v>7.7200000000000005E-2</v>
      </c>
      <c r="J8563">
        <v>8.8599999999999998E-2</v>
      </c>
      <c r="K8563">
        <v>6.1899999999999997E-2</v>
      </c>
      <c r="L8563">
        <v>4.8300000000000003E-2</v>
      </c>
    </row>
    <row r="8564" spans="1:12" x14ac:dyDescent="0.45">
      <c r="A8564" t="s">
        <v>2061</v>
      </c>
      <c r="B8564">
        <v>2028</v>
      </c>
      <c r="C8564" t="s">
        <v>2011</v>
      </c>
      <c r="D8564">
        <v>3.7000000000000002E-3</v>
      </c>
      <c r="E8564">
        <v>3.7000000000000002E-3</v>
      </c>
      <c r="F8564">
        <v>3.7000000000000002E-3</v>
      </c>
      <c r="G8564">
        <v>2.2000000000000001E-3</v>
      </c>
      <c r="H8564">
        <v>3.7000000000000002E-3</v>
      </c>
      <c r="I8564">
        <v>2.2000000000000001E-3</v>
      </c>
      <c r="J8564">
        <v>3.7000000000000002E-3</v>
      </c>
      <c r="K8564">
        <v>3.7000000000000002E-3</v>
      </c>
      <c r="L8564">
        <v>2.2000000000000001E-3</v>
      </c>
    </row>
    <row r="8565" spans="1:12" x14ac:dyDescent="0.45">
      <c r="A8565" t="s">
        <v>2061</v>
      </c>
      <c r="B8565">
        <v>2028</v>
      </c>
      <c r="C8565" t="s">
        <v>2005</v>
      </c>
      <c r="D8565">
        <v>0.45079999999999998</v>
      </c>
      <c r="E8565">
        <v>0.42509999999999998</v>
      </c>
      <c r="F8565">
        <v>0.36259999999999998</v>
      </c>
      <c r="G8565">
        <v>0.33429999999999999</v>
      </c>
      <c r="H8565">
        <v>0.34810000000000002</v>
      </c>
      <c r="I8565">
        <v>0.27379999999999999</v>
      </c>
      <c r="J8565">
        <v>0.37169999999999997</v>
      </c>
      <c r="K8565">
        <v>0.29099999999999998</v>
      </c>
      <c r="L8565">
        <v>0.21970000000000001</v>
      </c>
    </row>
    <row r="8566" spans="1:12" x14ac:dyDescent="0.45">
      <c r="A8566" t="s">
        <v>2061</v>
      </c>
      <c r="B8566">
        <v>2028</v>
      </c>
      <c r="C8566" t="s">
        <v>2009</v>
      </c>
      <c r="D8566">
        <v>0.19520000000000001</v>
      </c>
      <c r="E8566">
        <v>0.19520000000000001</v>
      </c>
      <c r="F8566">
        <v>0.19400000000000001</v>
      </c>
      <c r="G8566">
        <v>0.1462</v>
      </c>
      <c r="H8566">
        <v>0.19400000000000001</v>
      </c>
      <c r="I8566">
        <v>0.14549999999999999</v>
      </c>
      <c r="J8566">
        <v>0.16009999999999999</v>
      </c>
      <c r="K8566">
        <v>0.16009999999999999</v>
      </c>
      <c r="L8566">
        <v>0.1202</v>
      </c>
    </row>
    <row r="8567" spans="1:12" x14ac:dyDescent="0.45">
      <c r="A8567" t="s">
        <v>2061</v>
      </c>
      <c r="B8567">
        <v>2028</v>
      </c>
      <c r="C8567" t="s">
        <v>2007</v>
      </c>
      <c r="D8567">
        <v>1.11E-2</v>
      </c>
      <c r="E8567">
        <v>1.11E-2</v>
      </c>
      <c r="F8567">
        <v>3.5000000000000001E-3</v>
      </c>
      <c r="G8567">
        <v>9.7000000000000003E-3</v>
      </c>
      <c r="H8567">
        <v>3.5000000000000001E-3</v>
      </c>
      <c r="I8567">
        <v>3.5000000000000001E-3</v>
      </c>
      <c r="J8567">
        <v>1.11E-2</v>
      </c>
      <c r="K8567">
        <v>3.5000000000000001E-3</v>
      </c>
      <c r="L8567">
        <v>3.5000000000000001E-3</v>
      </c>
    </row>
    <row r="8568" spans="1:12" x14ac:dyDescent="0.45">
      <c r="A8568" t="s">
        <v>2061</v>
      </c>
      <c r="B8568">
        <v>2028</v>
      </c>
      <c r="C8568" t="s">
        <v>2010</v>
      </c>
      <c r="D8568">
        <v>1.95E-2</v>
      </c>
      <c r="E8568">
        <v>1.95E-2</v>
      </c>
      <c r="F8568">
        <v>7.4000000000000003E-3</v>
      </c>
      <c r="G8568">
        <v>1.17E-2</v>
      </c>
      <c r="H8568">
        <v>7.4000000000000003E-3</v>
      </c>
      <c r="I8568">
        <v>5.3E-3</v>
      </c>
      <c r="J8568">
        <v>1.95E-2</v>
      </c>
      <c r="K8568">
        <v>7.4000000000000003E-3</v>
      </c>
      <c r="L8568">
        <v>5.3E-3</v>
      </c>
    </row>
    <row r="8569" spans="1:12" x14ac:dyDescent="0.45">
      <c r="A8569" t="s">
        <v>2061</v>
      </c>
      <c r="B8569">
        <v>2028</v>
      </c>
      <c r="C8569" t="s">
        <v>2006</v>
      </c>
      <c r="D8569">
        <v>8.8700000000000001E-2</v>
      </c>
      <c r="E8569">
        <v>8.8700000000000001E-2</v>
      </c>
      <c r="F8569">
        <v>5.4399999999999997E-2</v>
      </c>
      <c r="G8569">
        <v>6.6100000000000006E-2</v>
      </c>
      <c r="H8569">
        <v>5.4399999999999997E-2</v>
      </c>
      <c r="I8569">
        <v>4.02E-2</v>
      </c>
      <c r="J8569">
        <v>8.8700000000000001E-2</v>
      </c>
      <c r="K8569">
        <v>5.4399999999999997E-2</v>
      </c>
      <c r="L8569">
        <v>4.02E-2</v>
      </c>
    </row>
    <row r="8570" spans="1:12" x14ac:dyDescent="0.45">
      <c r="A8570" t="s">
        <v>2004</v>
      </c>
      <c r="B8570">
        <v>2029</v>
      </c>
      <c r="C8570" t="s">
        <v>2010</v>
      </c>
      <c r="D8570">
        <v>0.1797</v>
      </c>
      <c r="E8570">
        <v>0.1797</v>
      </c>
      <c r="F8570">
        <v>6.7900000000000002E-2</v>
      </c>
      <c r="G8570">
        <v>5.3900000000000003E-2</v>
      </c>
      <c r="H8570">
        <v>6.7900000000000002E-2</v>
      </c>
      <c r="I8570">
        <v>2.7300000000000001E-2</v>
      </c>
      <c r="J8570">
        <v>0.1797</v>
      </c>
      <c r="K8570">
        <v>6.7900000000000002E-2</v>
      </c>
      <c r="L8570">
        <v>2.7300000000000001E-2</v>
      </c>
    </row>
    <row r="8571" spans="1:12" x14ac:dyDescent="0.45">
      <c r="A8571" t="s">
        <v>2004</v>
      </c>
      <c r="B8571">
        <v>2029</v>
      </c>
      <c r="C8571" t="s">
        <v>2008</v>
      </c>
      <c r="D8571">
        <v>1.2393000000000001</v>
      </c>
      <c r="E8571">
        <v>0.99980000000000002</v>
      </c>
      <c r="F8571">
        <v>0.90890000000000004</v>
      </c>
      <c r="G8571">
        <v>0.72640000000000005</v>
      </c>
      <c r="H8571">
        <v>0.77729999999999999</v>
      </c>
      <c r="I8571">
        <v>0.55279999999999996</v>
      </c>
      <c r="J8571">
        <v>0.78210000000000002</v>
      </c>
      <c r="K8571">
        <v>0.54490000000000005</v>
      </c>
      <c r="L8571">
        <v>0.3372</v>
      </c>
    </row>
    <row r="8572" spans="1:12" x14ac:dyDescent="0.45">
      <c r="A8572" t="s">
        <v>2004</v>
      </c>
      <c r="B8572">
        <v>2029</v>
      </c>
      <c r="C8572" t="s">
        <v>2007</v>
      </c>
      <c r="D8572">
        <v>0.1042</v>
      </c>
      <c r="E8572">
        <v>0.1042</v>
      </c>
      <c r="F8572">
        <v>3.09E-2</v>
      </c>
      <c r="G8572">
        <v>8.43E-2</v>
      </c>
      <c r="H8572">
        <v>3.09E-2</v>
      </c>
      <c r="I8572">
        <v>3.09E-2</v>
      </c>
      <c r="J8572">
        <v>0.1042</v>
      </c>
      <c r="K8572">
        <v>3.09E-2</v>
      </c>
      <c r="L8572">
        <v>3.09E-2</v>
      </c>
    </row>
    <row r="8573" spans="1:12" x14ac:dyDescent="0.45">
      <c r="A8573" t="s">
        <v>2004</v>
      </c>
      <c r="B8573">
        <v>2029</v>
      </c>
      <c r="C8573" t="s">
        <v>2009</v>
      </c>
      <c r="D8573">
        <v>1.8711</v>
      </c>
      <c r="E8573">
        <v>1.8711</v>
      </c>
      <c r="F8573">
        <v>1.8584000000000001</v>
      </c>
      <c r="G8573">
        <v>1.1919999999999999</v>
      </c>
      <c r="H8573">
        <v>1.8584000000000001</v>
      </c>
      <c r="I8573">
        <v>1.1849000000000001</v>
      </c>
      <c r="J8573">
        <v>1.4704999999999999</v>
      </c>
      <c r="K8573">
        <v>1.4704999999999999</v>
      </c>
      <c r="L8573">
        <v>0.93959999999999999</v>
      </c>
    </row>
    <row r="8574" spans="1:12" x14ac:dyDescent="0.45">
      <c r="A8574" t="s">
        <v>2004</v>
      </c>
      <c r="B8574">
        <v>2029</v>
      </c>
      <c r="C8574" t="s">
        <v>2006</v>
      </c>
      <c r="D8574">
        <v>0.68279999999999996</v>
      </c>
      <c r="E8574">
        <v>0.68279999999999996</v>
      </c>
      <c r="F8574">
        <v>0.40679999999999999</v>
      </c>
      <c r="G8574">
        <v>0.41139999999999999</v>
      </c>
      <c r="H8574">
        <v>0.40679999999999999</v>
      </c>
      <c r="I8574">
        <v>0.2397</v>
      </c>
      <c r="J8574">
        <v>0.68279999999999996</v>
      </c>
      <c r="K8574">
        <v>0.40679999999999999</v>
      </c>
      <c r="L8574">
        <v>0.2397</v>
      </c>
    </row>
    <row r="8575" spans="1:12" x14ac:dyDescent="0.45">
      <c r="A8575" t="s">
        <v>2004</v>
      </c>
      <c r="B8575">
        <v>2029</v>
      </c>
      <c r="C8575" t="s">
        <v>2005</v>
      </c>
      <c r="D8575">
        <v>4.1108000000000002</v>
      </c>
      <c r="E8575">
        <v>3.8713000000000002</v>
      </c>
      <c r="F8575">
        <v>3.3065000000000002</v>
      </c>
      <c r="G8575">
        <v>2.4781</v>
      </c>
      <c r="H8575">
        <v>3.1749000000000001</v>
      </c>
      <c r="I8575">
        <v>2.0457999999999998</v>
      </c>
      <c r="J8575">
        <v>3.2530000000000001</v>
      </c>
      <c r="K8575">
        <v>2.5547</v>
      </c>
      <c r="L8575">
        <v>1.5848</v>
      </c>
    </row>
    <row r="8576" spans="1:12" x14ac:dyDescent="0.45">
      <c r="A8576" t="s">
        <v>2004</v>
      </c>
      <c r="B8576">
        <v>2029</v>
      </c>
      <c r="C8576" t="s">
        <v>2011</v>
      </c>
      <c r="D8576">
        <v>3.3700000000000001E-2</v>
      </c>
      <c r="E8576">
        <v>3.3700000000000001E-2</v>
      </c>
      <c r="F8576">
        <v>3.3700000000000001E-2</v>
      </c>
      <c r="G8576">
        <v>1.01E-2</v>
      </c>
      <c r="H8576">
        <v>3.3700000000000001E-2</v>
      </c>
      <c r="I8576">
        <v>1.01E-2</v>
      </c>
      <c r="J8576">
        <v>3.3700000000000001E-2</v>
      </c>
      <c r="K8576">
        <v>3.3700000000000001E-2</v>
      </c>
      <c r="L8576">
        <v>1.01E-2</v>
      </c>
    </row>
    <row r="8577" spans="1:12" x14ac:dyDescent="0.45">
      <c r="A8577" t="s">
        <v>2012</v>
      </c>
      <c r="B8577">
        <v>2029</v>
      </c>
      <c r="C8577" t="s">
        <v>2009</v>
      </c>
      <c r="D8577">
        <v>0.2883</v>
      </c>
      <c r="E8577">
        <v>0.2883</v>
      </c>
      <c r="F8577">
        <v>0.28610000000000002</v>
      </c>
      <c r="G8577">
        <v>0.18390000000000001</v>
      </c>
      <c r="H8577">
        <v>0.28610000000000002</v>
      </c>
      <c r="I8577">
        <v>0.18260000000000001</v>
      </c>
      <c r="J8577">
        <v>0.22620000000000001</v>
      </c>
      <c r="K8577">
        <v>0.22620000000000001</v>
      </c>
      <c r="L8577">
        <v>0.1447</v>
      </c>
    </row>
    <row r="8578" spans="1:12" x14ac:dyDescent="0.45">
      <c r="A8578" t="s">
        <v>2012</v>
      </c>
      <c r="B8578">
        <v>2029</v>
      </c>
      <c r="C8578" t="s">
        <v>2006</v>
      </c>
      <c r="D8578">
        <v>7.2599999999999998E-2</v>
      </c>
      <c r="E8578">
        <v>7.2599999999999998E-2</v>
      </c>
      <c r="F8578">
        <v>5.1799999999999999E-2</v>
      </c>
      <c r="G8578">
        <v>4.2799999999999998E-2</v>
      </c>
      <c r="H8578">
        <v>5.1799999999999999E-2</v>
      </c>
      <c r="I8578">
        <v>2.9899999999999999E-2</v>
      </c>
      <c r="J8578">
        <v>7.2599999999999998E-2</v>
      </c>
      <c r="K8578">
        <v>5.1799999999999999E-2</v>
      </c>
      <c r="L8578">
        <v>2.9899999999999999E-2</v>
      </c>
    </row>
    <row r="8579" spans="1:12" x14ac:dyDescent="0.45">
      <c r="A8579" t="s">
        <v>2012</v>
      </c>
      <c r="B8579">
        <v>2029</v>
      </c>
      <c r="C8579" t="s">
        <v>2008</v>
      </c>
      <c r="D8579">
        <v>0.219</v>
      </c>
      <c r="E8579">
        <v>0.17660000000000001</v>
      </c>
      <c r="F8579">
        <v>0.16059999999999999</v>
      </c>
      <c r="G8579">
        <v>0.12839999999999999</v>
      </c>
      <c r="H8579">
        <v>0.13730000000000001</v>
      </c>
      <c r="I8579">
        <v>9.7699999999999995E-2</v>
      </c>
      <c r="J8579">
        <v>0.13819999999999999</v>
      </c>
      <c r="K8579">
        <v>9.6299999999999997E-2</v>
      </c>
      <c r="L8579">
        <v>5.96E-2</v>
      </c>
    </row>
    <row r="8580" spans="1:12" x14ac:dyDescent="0.45">
      <c r="A8580" t="s">
        <v>2012</v>
      </c>
      <c r="B8580">
        <v>2029</v>
      </c>
      <c r="C8580" t="s">
        <v>2007</v>
      </c>
      <c r="D8580">
        <v>1.84E-2</v>
      </c>
      <c r="E8580">
        <v>1.84E-2</v>
      </c>
      <c r="F8580">
        <v>5.4999999999999997E-3</v>
      </c>
      <c r="G8580">
        <v>1.49E-2</v>
      </c>
      <c r="H8580">
        <v>5.4999999999999997E-3</v>
      </c>
      <c r="I8580">
        <v>5.4999999999999997E-3</v>
      </c>
      <c r="J8580">
        <v>1.84E-2</v>
      </c>
      <c r="K8580">
        <v>5.4999999999999997E-3</v>
      </c>
      <c r="L8580">
        <v>5.4999999999999997E-3</v>
      </c>
    </row>
    <row r="8581" spans="1:12" x14ac:dyDescent="0.45">
      <c r="A8581" t="s">
        <v>2012</v>
      </c>
      <c r="B8581">
        <v>2029</v>
      </c>
      <c r="C8581" t="s">
        <v>2005</v>
      </c>
      <c r="D8581">
        <v>0.63600000000000001</v>
      </c>
      <c r="E8581">
        <v>0.59370000000000001</v>
      </c>
      <c r="F8581">
        <v>0.52190000000000003</v>
      </c>
      <c r="G8581">
        <v>0.38119999999999998</v>
      </c>
      <c r="H8581">
        <v>0.49869999999999998</v>
      </c>
      <c r="I8581">
        <v>0.32219999999999999</v>
      </c>
      <c r="J8581">
        <v>0.49299999999999999</v>
      </c>
      <c r="K8581">
        <v>0.3977</v>
      </c>
      <c r="L8581">
        <v>0.2462</v>
      </c>
    </row>
    <row r="8582" spans="1:12" x14ac:dyDescent="0.45">
      <c r="A8582" t="s">
        <v>2012</v>
      </c>
      <c r="B8582">
        <v>2029</v>
      </c>
      <c r="C8582" t="s">
        <v>2011</v>
      </c>
      <c r="D8582">
        <v>6.0000000000000001E-3</v>
      </c>
      <c r="E8582">
        <v>6.0000000000000001E-3</v>
      </c>
      <c r="F8582">
        <v>6.0000000000000001E-3</v>
      </c>
      <c r="G8582">
        <v>1.8E-3</v>
      </c>
      <c r="H8582">
        <v>6.0000000000000001E-3</v>
      </c>
      <c r="I8582">
        <v>1.8E-3</v>
      </c>
      <c r="J8582">
        <v>6.0000000000000001E-3</v>
      </c>
      <c r="K8582">
        <v>6.0000000000000001E-3</v>
      </c>
      <c r="L8582">
        <v>1.8E-3</v>
      </c>
    </row>
    <row r="8583" spans="1:12" x14ac:dyDescent="0.45">
      <c r="A8583" t="s">
        <v>2012</v>
      </c>
      <c r="B8583">
        <v>2029</v>
      </c>
      <c r="C8583" t="s">
        <v>2010</v>
      </c>
      <c r="D8583">
        <v>3.1800000000000002E-2</v>
      </c>
      <c r="E8583">
        <v>3.1800000000000002E-2</v>
      </c>
      <c r="F8583">
        <v>1.2E-2</v>
      </c>
      <c r="G8583">
        <v>9.4999999999999998E-3</v>
      </c>
      <c r="H8583">
        <v>1.2E-2</v>
      </c>
      <c r="I8583">
        <v>4.7999999999999996E-3</v>
      </c>
      <c r="J8583">
        <v>3.1800000000000002E-2</v>
      </c>
      <c r="K8583">
        <v>1.2E-2</v>
      </c>
      <c r="L8583">
        <v>4.7999999999999996E-3</v>
      </c>
    </row>
    <row r="8584" spans="1:12" x14ac:dyDescent="0.45">
      <c r="A8584" t="s">
        <v>2013</v>
      </c>
      <c r="B8584">
        <v>2029</v>
      </c>
      <c r="C8584" t="s">
        <v>2006</v>
      </c>
      <c r="D8584">
        <v>0.88670000000000004</v>
      </c>
      <c r="E8584">
        <v>0.88670000000000004</v>
      </c>
      <c r="F8584">
        <v>0.63280000000000003</v>
      </c>
      <c r="G8584">
        <v>0.52280000000000004</v>
      </c>
      <c r="H8584">
        <v>0.63280000000000003</v>
      </c>
      <c r="I8584">
        <v>0.36480000000000001</v>
      </c>
      <c r="J8584">
        <v>0.88670000000000004</v>
      </c>
      <c r="K8584">
        <v>0.63280000000000003</v>
      </c>
      <c r="L8584">
        <v>0.36480000000000001</v>
      </c>
    </row>
    <row r="8585" spans="1:12" x14ac:dyDescent="0.45">
      <c r="A8585" t="s">
        <v>2013</v>
      </c>
      <c r="B8585">
        <v>2029</v>
      </c>
      <c r="C8585" t="s">
        <v>2009</v>
      </c>
      <c r="D8585">
        <v>3.3079999999999998</v>
      </c>
      <c r="E8585">
        <v>3.3079999999999998</v>
      </c>
      <c r="F8585">
        <v>3.2806000000000002</v>
      </c>
      <c r="G8585">
        <v>2.1071</v>
      </c>
      <c r="H8585">
        <v>3.2806000000000002</v>
      </c>
      <c r="I8585">
        <v>2.0918000000000001</v>
      </c>
      <c r="J8585">
        <v>2.5912999999999999</v>
      </c>
      <c r="K8585">
        <v>2.5912999999999999</v>
      </c>
      <c r="L8585">
        <v>1.6564000000000001</v>
      </c>
    </row>
    <row r="8586" spans="1:12" x14ac:dyDescent="0.45">
      <c r="A8586" t="s">
        <v>2013</v>
      </c>
      <c r="B8586">
        <v>2029</v>
      </c>
      <c r="C8586" t="s">
        <v>2011</v>
      </c>
      <c r="D8586">
        <v>7.2700000000000001E-2</v>
      </c>
      <c r="E8586">
        <v>7.2700000000000001E-2</v>
      </c>
      <c r="F8586">
        <v>7.2700000000000001E-2</v>
      </c>
      <c r="G8586">
        <v>2.18E-2</v>
      </c>
      <c r="H8586">
        <v>7.2700000000000001E-2</v>
      </c>
      <c r="I8586">
        <v>2.18E-2</v>
      </c>
      <c r="J8586">
        <v>7.2700000000000001E-2</v>
      </c>
      <c r="K8586">
        <v>7.2700000000000001E-2</v>
      </c>
      <c r="L8586">
        <v>2.18E-2</v>
      </c>
    </row>
    <row r="8587" spans="1:12" x14ac:dyDescent="0.45">
      <c r="A8587" t="s">
        <v>2013</v>
      </c>
      <c r="B8587">
        <v>2029</v>
      </c>
      <c r="C8587" t="s">
        <v>2008</v>
      </c>
      <c r="D8587">
        <v>2.6697000000000002</v>
      </c>
      <c r="E8587">
        <v>2.1537000000000002</v>
      </c>
      <c r="F8587">
        <v>1.958</v>
      </c>
      <c r="G8587">
        <v>1.5649</v>
      </c>
      <c r="H8587">
        <v>1.6744000000000001</v>
      </c>
      <c r="I8587">
        <v>1.1909000000000001</v>
      </c>
      <c r="J8587">
        <v>1.6848000000000001</v>
      </c>
      <c r="K8587">
        <v>1.1739999999999999</v>
      </c>
      <c r="L8587">
        <v>0.72640000000000005</v>
      </c>
    </row>
    <row r="8588" spans="1:12" x14ac:dyDescent="0.45">
      <c r="A8588" t="s">
        <v>2013</v>
      </c>
      <c r="B8588">
        <v>2029</v>
      </c>
      <c r="C8588" t="s">
        <v>2005</v>
      </c>
      <c r="D8588">
        <v>7.5486000000000004</v>
      </c>
      <c r="E8588">
        <v>7.0327000000000002</v>
      </c>
      <c r="F8588">
        <v>6.1566000000000001</v>
      </c>
      <c r="G8588">
        <v>4.5143000000000004</v>
      </c>
      <c r="H8588">
        <v>5.8731</v>
      </c>
      <c r="I8588">
        <v>3.7948</v>
      </c>
      <c r="J8588">
        <v>5.8471000000000002</v>
      </c>
      <c r="K8588">
        <v>4.6833999999999998</v>
      </c>
      <c r="L8588">
        <v>2.8946999999999998</v>
      </c>
    </row>
    <row r="8589" spans="1:12" x14ac:dyDescent="0.45">
      <c r="A8589" t="s">
        <v>2013</v>
      </c>
      <c r="B8589">
        <v>2029</v>
      </c>
      <c r="C8589" t="s">
        <v>2007</v>
      </c>
      <c r="D8589">
        <v>0.22450000000000001</v>
      </c>
      <c r="E8589">
        <v>0.22450000000000001</v>
      </c>
      <c r="F8589">
        <v>6.6500000000000004E-2</v>
      </c>
      <c r="G8589">
        <v>0.18160000000000001</v>
      </c>
      <c r="H8589">
        <v>6.6500000000000004E-2</v>
      </c>
      <c r="I8589">
        <v>6.6500000000000004E-2</v>
      </c>
      <c r="J8589">
        <v>0.22450000000000001</v>
      </c>
      <c r="K8589">
        <v>6.6500000000000004E-2</v>
      </c>
      <c r="L8589">
        <v>6.6500000000000004E-2</v>
      </c>
    </row>
    <row r="8590" spans="1:12" x14ac:dyDescent="0.45">
      <c r="A8590" t="s">
        <v>2013</v>
      </c>
      <c r="B8590">
        <v>2029</v>
      </c>
      <c r="C8590" t="s">
        <v>2010</v>
      </c>
      <c r="D8590">
        <v>0.38719999999999999</v>
      </c>
      <c r="E8590">
        <v>0.38719999999999999</v>
      </c>
      <c r="F8590">
        <v>0.1462</v>
      </c>
      <c r="G8590">
        <v>0.1162</v>
      </c>
      <c r="H8590">
        <v>0.1462</v>
      </c>
      <c r="I8590">
        <v>5.8900000000000001E-2</v>
      </c>
      <c r="J8590">
        <v>0.38719999999999999</v>
      </c>
      <c r="K8590">
        <v>0.1462</v>
      </c>
      <c r="L8590">
        <v>5.8900000000000001E-2</v>
      </c>
    </row>
    <row r="8591" spans="1:12" x14ac:dyDescent="0.45">
      <c r="A8591" t="s">
        <v>2014</v>
      </c>
      <c r="B8591">
        <v>2029</v>
      </c>
      <c r="C8591" t="s">
        <v>2010</v>
      </c>
      <c r="D8591">
        <v>0.1192</v>
      </c>
      <c r="E8591">
        <v>0.1192</v>
      </c>
      <c r="F8591">
        <v>4.4999999999999998E-2</v>
      </c>
      <c r="G8591">
        <v>3.5799999999999998E-2</v>
      </c>
      <c r="H8591">
        <v>4.4999999999999998E-2</v>
      </c>
      <c r="I8591">
        <v>1.8100000000000002E-2</v>
      </c>
      <c r="J8591">
        <v>0.1192</v>
      </c>
      <c r="K8591">
        <v>4.4999999999999998E-2</v>
      </c>
      <c r="L8591">
        <v>1.8100000000000002E-2</v>
      </c>
    </row>
    <row r="8592" spans="1:12" x14ac:dyDescent="0.45">
      <c r="A8592" t="s">
        <v>2014</v>
      </c>
      <c r="B8592">
        <v>2029</v>
      </c>
      <c r="C8592" t="s">
        <v>2009</v>
      </c>
      <c r="D8592">
        <v>1.1982999999999999</v>
      </c>
      <c r="E8592">
        <v>1.1982999999999999</v>
      </c>
      <c r="F8592">
        <v>1.1899</v>
      </c>
      <c r="G8592">
        <v>0.76300000000000001</v>
      </c>
      <c r="H8592">
        <v>1.1899</v>
      </c>
      <c r="I8592">
        <v>0.75829999999999997</v>
      </c>
      <c r="J8592">
        <v>0.94120000000000004</v>
      </c>
      <c r="K8592">
        <v>0.94120000000000004</v>
      </c>
      <c r="L8592">
        <v>0.60109999999999997</v>
      </c>
    </row>
    <row r="8593" spans="1:12" x14ac:dyDescent="0.45">
      <c r="A8593" t="s">
        <v>2014</v>
      </c>
      <c r="B8593">
        <v>2029</v>
      </c>
      <c r="C8593" t="s">
        <v>2007</v>
      </c>
      <c r="D8593">
        <v>6.9099999999999995E-2</v>
      </c>
      <c r="E8593">
        <v>6.9099999999999995E-2</v>
      </c>
      <c r="F8593">
        <v>2.0500000000000001E-2</v>
      </c>
      <c r="G8593">
        <v>5.5899999999999998E-2</v>
      </c>
      <c r="H8593">
        <v>2.0500000000000001E-2</v>
      </c>
      <c r="I8593">
        <v>2.0500000000000001E-2</v>
      </c>
      <c r="J8593">
        <v>6.9099999999999995E-2</v>
      </c>
      <c r="K8593">
        <v>2.0500000000000001E-2</v>
      </c>
      <c r="L8593">
        <v>2.0500000000000001E-2</v>
      </c>
    </row>
    <row r="8594" spans="1:12" x14ac:dyDescent="0.45">
      <c r="A8594" t="s">
        <v>2014</v>
      </c>
      <c r="B8594">
        <v>2029</v>
      </c>
      <c r="C8594" t="s">
        <v>2005</v>
      </c>
      <c r="D8594">
        <v>2.6078999999999999</v>
      </c>
      <c r="E8594">
        <v>2.4491000000000001</v>
      </c>
      <c r="F8594">
        <v>2.1187</v>
      </c>
      <c r="G8594">
        <v>1.5689</v>
      </c>
      <c r="H8594">
        <v>2.0314000000000001</v>
      </c>
      <c r="I8594">
        <v>1.3096000000000001</v>
      </c>
      <c r="J8594">
        <v>2.0476000000000001</v>
      </c>
      <c r="K8594">
        <v>1.6287</v>
      </c>
      <c r="L8594">
        <v>1.0093000000000001</v>
      </c>
    </row>
    <row r="8595" spans="1:12" x14ac:dyDescent="0.45">
      <c r="A8595" t="s">
        <v>2014</v>
      </c>
      <c r="B8595">
        <v>2029</v>
      </c>
      <c r="C8595" t="s">
        <v>2006</v>
      </c>
      <c r="D8595">
        <v>0.37709999999999999</v>
      </c>
      <c r="E8595">
        <v>0.37709999999999999</v>
      </c>
      <c r="F8595">
        <v>0.2382</v>
      </c>
      <c r="G8595">
        <v>0.22570000000000001</v>
      </c>
      <c r="H8595">
        <v>0.2382</v>
      </c>
      <c r="I8595">
        <v>0.13930000000000001</v>
      </c>
      <c r="J8595">
        <v>0.37709999999999999</v>
      </c>
      <c r="K8595">
        <v>0.2382</v>
      </c>
      <c r="L8595">
        <v>0.13930000000000001</v>
      </c>
    </row>
    <row r="8596" spans="1:12" x14ac:dyDescent="0.45">
      <c r="A8596" t="s">
        <v>2014</v>
      </c>
      <c r="B8596">
        <v>2029</v>
      </c>
      <c r="C8596" t="s">
        <v>2011</v>
      </c>
      <c r="D8596">
        <v>2.24E-2</v>
      </c>
      <c r="E8596">
        <v>2.24E-2</v>
      </c>
      <c r="F8596">
        <v>2.24E-2</v>
      </c>
      <c r="G8596">
        <v>6.7000000000000002E-3</v>
      </c>
      <c r="H8596">
        <v>2.24E-2</v>
      </c>
      <c r="I8596">
        <v>6.7000000000000002E-3</v>
      </c>
      <c r="J8596">
        <v>2.24E-2</v>
      </c>
      <c r="K8596">
        <v>2.24E-2</v>
      </c>
      <c r="L8596">
        <v>6.7000000000000002E-3</v>
      </c>
    </row>
    <row r="8597" spans="1:12" x14ac:dyDescent="0.45">
      <c r="A8597" t="s">
        <v>2014</v>
      </c>
      <c r="B8597">
        <v>2029</v>
      </c>
      <c r="C8597" t="s">
        <v>2008</v>
      </c>
      <c r="D8597">
        <v>0.82189999999999996</v>
      </c>
      <c r="E8597">
        <v>0.66300000000000003</v>
      </c>
      <c r="F8597">
        <v>0.6028</v>
      </c>
      <c r="G8597">
        <v>0.48180000000000001</v>
      </c>
      <c r="H8597">
        <v>0.51549999999999996</v>
      </c>
      <c r="I8597">
        <v>0.36659999999999998</v>
      </c>
      <c r="J8597">
        <v>0.51870000000000005</v>
      </c>
      <c r="K8597">
        <v>0.3614</v>
      </c>
      <c r="L8597">
        <v>0.22359999999999999</v>
      </c>
    </row>
    <row r="8598" spans="1:12" x14ac:dyDescent="0.45">
      <c r="A8598" t="s">
        <v>2015</v>
      </c>
      <c r="B8598">
        <v>2029</v>
      </c>
      <c r="C8598" t="s">
        <v>2009</v>
      </c>
      <c r="D8598">
        <v>13.562099999999999</v>
      </c>
      <c r="E8598">
        <v>13.562099999999999</v>
      </c>
      <c r="F8598">
        <v>13.4414</v>
      </c>
      <c r="G8598">
        <v>8.6268999999999991</v>
      </c>
      <c r="H8598">
        <v>13.4414</v>
      </c>
      <c r="I8598">
        <v>8.5597999999999992</v>
      </c>
      <c r="J8598">
        <v>10.6074</v>
      </c>
      <c r="K8598">
        <v>10.6074</v>
      </c>
      <c r="L8598">
        <v>6.7716000000000003</v>
      </c>
    </row>
    <row r="8599" spans="1:12" x14ac:dyDescent="0.45">
      <c r="A8599" t="s">
        <v>2015</v>
      </c>
      <c r="B8599">
        <v>2029</v>
      </c>
      <c r="C8599" t="s">
        <v>2010</v>
      </c>
      <c r="D8599">
        <v>1.7018</v>
      </c>
      <c r="E8599">
        <v>1.7018</v>
      </c>
      <c r="F8599">
        <v>0.64259999999999995</v>
      </c>
      <c r="G8599">
        <v>0.51049999999999995</v>
      </c>
      <c r="H8599">
        <v>0.64259999999999995</v>
      </c>
      <c r="I8599">
        <v>0.25869999999999999</v>
      </c>
      <c r="J8599">
        <v>1.7018</v>
      </c>
      <c r="K8599">
        <v>0.64259999999999995</v>
      </c>
      <c r="L8599">
        <v>0.25869999999999999</v>
      </c>
    </row>
    <row r="8600" spans="1:12" x14ac:dyDescent="0.45">
      <c r="A8600" t="s">
        <v>2015</v>
      </c>
      <c r="B8600">
        <v>2029</v>
      </c>
      <c r="C8600" t="s">
        <v>2007</v>
      </c>
      <c r="D8600">
        <v>0.98660000000000003</v>
      </c>
      <c r="E8600">
        <v>0.98660000000000003</v>
      </c>
      <c r="F8600">
        <v>0.29220000000000002</v>
      </c>
      <c r="G8600">
        <v>0.79810000000000003</v>
      </c>
      <c r="H8600">
        <v>0.29220000000000002</v>
      </c>
      <c r="I8600">
        <v>0.29220000000000002</v>
      </c>
      <c r="J8600">
        <v>0.98660000000000003</v>
      </c>
      <c r="K8600">
        <v>0.29220000000000002</v>
      </c>
      <c r="L8600">
        <v>0.29220000000000002</v>
      </c>
    </row>
    <row r="8601" spans="1:12" x14ac:dyDescent="0.45">
      <c r="A8601" t="s">
        <v>2015</v>
      </c>
      <c r="B8601">
        <v>2029</v>
      </c>
      <c r="C8601" t="s">
        <v>2006</v>
      </c>
      <c r="D8601">
        <v>4.1494999999999997</v>
      </c>
      <c r="E8601">
        <v>4.1494999999999997</v>
      </c>
      <c r="F8601">
        <v>4.1494999999999997</v>
      </c>
      <c r="G8601">
        <v>2.4548000000000001</v>
      </c>
      <c r="H8601">
        <v>4.1494999999999997</v>
      </c>
      <c r="I8601">
        <v>1.669</v>
      </c>
      <c r="J8601">
        <v>4.1494999999999997</v>
      </c>
      <c r="K8601">
        <v>4.1494999999999997</v>
      </c>
      <c r="L8601">
        <v>1.669</v>
      </c>
    </row>
    <row r="8602" spans="1:12" x14ac:dyDescent="0.45">
      <c r="A8602" t="s">
        <v>2015</v>
      </c>
      <c r="B8602">
        <v>2029</v>
      </c>
      <c r="C8602" t="s">
        <v>2011</v>
      </c>
      <c r="D8602">
        <v>0.31940000000000002</v>
      </c>
      <c r="E8602">
        <v>0.31940000000000002</v>
      </c>
      <c r="F8602">
        <v>0.31940000000000002</v>
      </c>
      <c r="G8602">
        <v>9.5799999999999996E-2</v>
      </c>
      <c r="H8602">
        <v>0.31940000000000002</v>
      </c>
      <c r="I8602">
        <v>9.5799999999999996E-2</v>
      </c>
      <c r="J8602">
        <v>0.31940000000000002</v>
      </c>
      <c r="K8602">
        <v>0.31940000000000002</v>
      </c>
      <c r="L8602">
        <v>9.5799999999999996E-2</v>
      </c>
    </row>
    <row r="8603" spans="1:12" x14ac:dyDescent="0.45">
      <c r="A8603" t="s">
        <v>2015</v>
      </c>
      <c r="B8603">
        <v>2029</v>
      </c>
      <c r="C8603" t="s">
        <v>2008</v>
      </c>
      <c r="D8603">
        <v>11.7342</v>
      </c>
      <c r="E8603">
        <v>9.4664999999999999</v>
      </c>
      <c r="F8603">
        <v>8.6059999999999999</v>
      </c>
      <c r="G8603">
        <v>6.8784000000000001</v>
      </c>
      <c r="H8603">
        <v>7.3597000000000001</v>
      </c>
      <c r="I8603">
        <v>5.2344999999999997</v>
      </c>
      <c r="J8603">
        <v>7.4054000000000002</v>
      </c>
      <c r="K8603">
        <v>5.16</v>
      </c>
      <c r="L8603">
        <v>3.1928000000000001</v>
      </c>
    </row>
    <row r="8604" spans="1:12" x14ac:dyDescent="0.45">
      <c r="A8604" t="s">
        <v>2015</v>
      </c>
      <c r="B8604">
        <v>2029</v>
      </c>
      <c r="C8604" t="s">
        <v>2005</v>
      </c>
      <c r="D8604">
        <v>32.453400000000002</v>
      </c>
      <c r="E8604">
        <v>30.185700000000001</v>
      </c>
      <c r="F8604">
        <v>27.451000000000001</v>
      </c>
      <c r="G8604">
        <v>19.3645</v>
      </c>
      <c r="H8604">
        <v>26.204799999999999</v>
      </c>
      <c r="I8604">
        <v>16.110199999999999</v>
      </c>
      <c r="J8604">
        <v>25.17</v>
      </c>
      <c r="K8604">
        <v>21.171099999999999</v>
      </c>
      <c r="L8604">
        <v>12.280200000000001</v>
      </c>
    </row>
    <row r="8605" spans="1:12" x14ac:dyDescent="0.45">
      <c r="A8605" t="s">
        <v>2016</v>
      </c>
      <c r="B8605">
        <v>2029</v>
      </c>
      <c r="C8605" t="s">
        <v>2011</v>
      </c>
      <c r="D8605">
        <v>3.9800000000000002E-2</v>
      </c>
      <c r="E8605">
        <v>3.9800000000000002E-2</v>
      </c>
      <c r="F8605">
        <v>3.9800000000000002E-2</v>
      </c>
      <c r="G8605">
        <v>1.1900000000000001E-2</v>
      </c>
      <c r="H8605">
        <v>3.9800000000000002E-2</v>
      </c>
      <c r="I8605">
        <v>1.1900000000000001E-2</v>
      </c>
      <c r="J8605">
        <v>3.9800000000000002E-2</v>
      </c>
      <c r="K8605">
        <v>3.9800000000000002E-2</v>
      </c>
      <c r="L8605">
        <v>1.1900000000000001E-2</v>
      </c>
    </row>
    <row r="8606" spans="1:12" x14ac:dyDescent="0.45">
      <c r="A8606" t="s">
        <v>2016</v>
      </c>
      <c r="B8606">
        <v>2029</v>
      </c>
      <c r="C8606" t="s">
        <v>2008</v>
      </c>
      <c r="D8606">
        <v>1.4626999999999999</v>
      </c>
      <c r="E8606">
        <v>1.1800999999999999</v>
      </c>
      <c r="F8606">
        <v>1.0728</v>
      </c>
      <c r="G8606">
        <v>0.85740000000000005</v>
      </c>
      <c r="H8606">
        <v>0.91739999999999999</v>
      </c>
      <c r="I8606">
        <v>0.65249999999999997</v>
      </c>
      <c r="J8606">
        <v>0.92310000000000003</v>
      </c>
      <c r="K8606">
        <v>0.64319999999999999</v>
      </c>
      <c r="L8606">
        <v>0.39800000000000002</v>
      </c>
    </row>
    <row r="8607" spans="1:12" x14ac:dyDescent="0.45">
      <c r="A8607" t="s">
        <v>2016</v>
      </c>
      <c r="B8607">
        <v>2029</v>
      </c>
      <c r="C8607" t="s">
        <v>2009</v>
      </c>
      <c r="D8607">
        <v>2.0360999999999998</v>
      </c>
      <c r="E8607">
        <v>2.0360999999999998</v>
      </c>
      <c r="F8607">
        <v>2.0209999999999999</v>
      </c>
      <c r="G8607">
        <v>1.2996000000000001</v>
      </c>
      <c r="H8607">
        <v>2.0209999999999999</v>
      </c>
      <c r="I8607">
        <v>1.2911999999999999</v>
      </c>
      <c r="J8607">
        <v>1.5987</v>
      </c>
      <c r="K8607">
        <v>1.5987</v>
      </c>
      <c r="L8607">
        <v>1.0239</v>
      </c>
    </row>
    <row r="8608" spans="1:12" x14ac:dyDescent="0.45">
      <c r="A8608" t="s">
        <v>2016</v>
      </c>
      <c r="B8608">
        <v>2029</v>
      </c>
      <c r="C8608" t="s">
        <v>2005</v>
      </c>
      <c r="D8608">
        <v>4.4606000000000003</v>
      </c>
      <c r="E8608">
        <v>4.1779000000000002</v>
      </c>
      <c r="F8608">
        <v>3.6389999999999998</v>
      </c>
      <c r="G8608">
        <v>2.6814</v>
      </c>
      <c r="H8608">
        <v>3.4836</v>
      </c>
      <c r="I8608">
        <v>2.2505000000000002</v>
      </c>
      <c r="J8608">
        <v>3.4836</v>
      </c>
      <c r="K8608">
        <v>2.7871000000000001</v>
      </c>
      <c r="L8608">
        <v>1.7285999999999999</v>
      </c>
    </row>
    <row r="8609" spans="1:12" x14ac:dyDescent="0.45">
      <c r="A8609" t="s">
        <v>2016</v>
      </c>
      <c r="B8609">
        <v>2029</v>
      </c>
      <c r="C8609" t="s">
        <v>2010</v>
      </c>
      <c r="D8609">
        <v>0.21210000000000001</v>
      </c>
      <c r="E8609">
        <v>0.21210000000000001</v>
      </c>
      <c r="F8609">
        <v>8.0100000000000005E-2</v>
      </c>
      <c r="G8609">
        <v>6.3600000000000004E-2</v>
      </c>
      <c r="H8609">
        <v>8.0100000000000005E-2</v>
      </c>
      <c r="I8609">
        <v>3.2300000000000002E-2</v>
      </c>
      <c r="J8609">
        <v>0.21210000000000001</v>
      </c>
      <c r="K8609">
        <v>8.0100000000000005E-2</v>
      </c>
      <c r="L8609">
        <v>3.2300000000000002E-2</v>
      </c>
    </row>
    <row r="8610" spans="1:12" x14ac:dyDescent="0.45">
      <c r="A8610" t="s">
        <v>2016</v>
      </c>
      <c r="B8610">
        <v>2029</v>
      </c>
      <c r="C8610" t="s">
        <v>2006</v>
      </c>
      <c r="D8610">
        <v>0.58679999999999999</v>
      </c>
      <c r="E8610">
        <v>0.58679999999999999</v>
      </c>
      <c r="F8610">
        <v>0.38879999999999998</v>
      </c>
      <c r="G8610">
        <v>0.3493</v>
      </c>
      <c r="H8610">
        <v>0.38879999999999998</v>
      </c>
      <c r="I8610">
        <v>0.2261</v>
      </c>
      <c r="J8610">
        <v>0.58679999999999999</v>
      </c>
      <c r="K8610">
        <v>0.38879999999999998</v>
      </c>
      <c r="L8610">
        <v>0.2261</v>
      </c>
    </row>
    <row r="8611" spans="1:12" x14ac:dyDescent="0.45">
      <c r="A8611" t="s">
        <v>2016</v>
      </c>
      <c r="B8611">
        <v>2029</v>
      </c>
      <c r="C8611" t="s">
        <v>2007</v>
      </c>
      <c r="D8611">
        <v>0.123</v>
      </c>
      <c r="E8611">
        <v>0.123</v>
      </c>
      <c r="F8611">
        <v>3.6400000000000002E-2</v>
      </c>
      <c r="G8611">
        <v>9.9500000000000005E-2</v>
      </c>
      <c r="H8611">
        <v>3.6400000000000002E-2</v>
      </c>
      <c r="I8611">
        <v>3.6400000000000002E-2</v>
      </c>
      <c r="J8611">
        <v>0.123</v>
      </c>
      <c r="K8611">
        <v>3.6400000000000002E-2</v>
      </c>
      <c r="L8611">
        <v>3.6400000000000002E-2</v>
      </c>
    </row>
    <row r="8612" spans="1:12" x14ac:dyDescent="0.45">
      <c r="A8612" t="s">
        <v>2017</v>
      </c>
      <c r="B8612">
        <v>2029</v>
      </c>
      <c r="C8612" t="s">
        <v>2010</v>
      </c>
      <c r="D8612">
        <v>0.13650000000000001</v>
      </c>
      <c r="E8612">
        <v>0.13650000000000001</v>
      </c>
      <c r="F8612">
        <v>5.1499999999999997E-2</v>
      </c>
      <c r="G8612">
        <v>4.0899999999999999E-2</v>
      </c>
      <c r="H8612">
        <v>5.1499999999999997E-2</v>
      </c>
      <c r="I8612">
        <v>2.07E-2</v>
      </c>
      <c r="J8612">
        <v>0.13650000000000001</v>
      </c>
      <c r="K8612">
        <v>5.1499999999999997E-2</v>
      </c>
      <c r="L8612">
        <v>2.07E-2</v>
      </c>
    </row>
    <row r="8613" spans="1:12" x14ac:dyDescent="0.45">
      <c r="A8613" t="s">
        <v>2017</v>
      </c>
      <c r="B8613">
        <v>2029</v>
      </c>
      <c r="C8613" t="s">
        <v>2009</v>
      </c>
      <c r="D8613">
        <v>1.054</v>
      </c>
      <c r="E8613">
        <v>1.054</v>
      </c>
      <c r="F8613">
        <v>1.0444</v>
      </c>
      <c r="G8613">
        <v>0.68810000000000004</v>
      </c>
      <c r="H8613">
        <v>1.0444</v>
      </c>
      <c r="I8613">
        <v>0.68269999999999997</v>
      </c>
      <c r="J8613">
        <v>0.83020000000000005</v>
      </c>
      <c r="K8613">
        <v>0.83020000000000005</v>
      </c>
      <c r="L8613">
        <v>0.54520000000000002</v>
      </c>
    </row>
    <row r="8614" spans="1:12" x14ac:dyDescent="0.45">
      <c r="A8614" t="s">
        <v>2017</v>
      </c>
      <c r="B8614">
        <v>2029</v>
      </c>
      <c r="C8614" t="s">
        <v>2011</v>
      </c>
      <c r="D8614">
        <v>2.5600000000000001E-2</v>
      </c>
      <c r="E8614">
        <v>2.5600000000000001E-2</v>
      </c>
      <c r="F8614">
        <v>2.5600000000000001E-2</v>
      </c>
      <c r="G8614">
        <v>7.7000000000000002E-3</v>
      </c>
      <c r="H8614">
        <v>2.5600000000000001E-2</v>
      </c>
      <c r="I8614">
        <v>7.7000000000000002E-3</v>
      </c>
      <c r="J8614">
        <v>2.5600000000000001E-2</v>
      </c>
      <c r="K8614">
        <v>2.5600000000000001E-2</v>
      </c>
      <c r="L8614">
        <v>7.7000000000000002E-3</v>
      </c>
    </row>
    <row r="8615" spans="1:12" x14ac:dyDescent="0.45">
      <c r="A8615" t="s">
        <v>2017</v>
      </c>
      <c r="B8615">
        <v>2029</v>
      </c>
      <c r="C8615" t="s">
        <v>2007</v>
      </c>
      <c r="D8615">
        <v>7.9100000000000004E-2</v>
      </c>
      <c r="E8615">
        <v>7.9100000000000004E-2</v>
      </c>
      <c r="F8615">
        <v>2.3400000000000001E-2</v>
      </c>
      <c r="G8615">
        <v>6.4000000000000001E-2</v>
      </c>
      <c r="H8615">
        <v>2.3400000000000001E-2</v>
      </c>
      <c r="I8615">
        <v>2.3400000000000001E-2</v>
      </c>
      <c r="J8615">
        <v>7.9100000000000004E-2</v>
      </c>
      <c r="K8615">
        <v>2.3400000000000001E-2</v>
      </c>
      <c r="L8615">
        <v>2.3400000000000001E-2</v>
      </c>
    </row>
    <row r="8616" spans="1:12" x14ac:dyDescent="0.45">
      <c r="A8616" t="s">
        <v>2017</v>
      </c>
      <c r="B8616">
        <v>2029</v>
      </c>
      <c r="C8616" t="s">
        <v>2005</v>
      </c>
      <c r="D8616">
        <v>2.6151</v>
      </c>
      <c r="E8616">
        <v>2.4333</v>
      </c>
      <c r="F8616">
        <v>2.0857999999999999</v>
      </c>
      <c r="G8616">
        <v>1.5779000000000001</v>
      </c>
      <c r="H8616">
        <v>1.9859</v>
      </c>
      <c r="I8616">
        <v>1.3002</v>
      </c>
      <c r="J8616">
        <v>2.0442</v>
      </c>
      <c r="K8616">
        <v>1.5952999999999999</v>
      </c>
      <c r="L8616">
        <v>0.999</v>
      </c>
    </row>
    <row r="8617" spans="1:12" x14ac:dyDescent="0.45">
      <c r="A8617" t="s">
        <v>2017</v>
      </c>
      <c r="B8617">
        <v>2029</v>
      </c>
      <c r="C8617" t="s">
        <v>2008</v>
      </c>
      <c r="D8617">
        <v>0.94110000000000005</v>
      </c>
      <c r="E8617">
        <v>0.75919999999999999</v>
      </c>
      <c r="F8617">
        <v>0.69020000000000004</v>
      </c>
      <c r="G8617">
        <v>0.55159999999999998</v>
      </c>
      <c r="H8617">
        <v>0.59019999999999995</v>
      </c>
      <c r="I8617">
        <v>0.41980000000000001</v>
      </c>
      <c r="J8617">
        <v>0.59389999999999998</v>
      </c>
      <c r="K8617">
        <v>0.4138</v>
      </c>
      <c r="L8617">
        <v>0.25609999999999999</v>
      </c>
    </row>
    <row r="8618" spans="1:12" x14ac:dyDescent="0.45">
      <c r="A8618" t="s">
        <v>2017</v>
      </c>
      <c r="B8618">
        <v>2029</v>
      </c>
      <c r="C8618" t="s">
        <v>2006</v>
      </c>
      <c r="D8618">
        <v>0.37880000000000003</v>
      </c>
      <c r="E8618">
        <v>0.37880000000000003</v>
      </c>
      <c r="F8618">
        <v>0.25069999999999998</v>
      </c>
      <c r="G8618">
        <v>0.22550000000000001</v>
      </c>
      <c r="H8618">
        <v>0.25069999999999998</v>
      </c>
      <c r="I8618">
        <v>0.14580000000000001</v>
      </c>
      <c r="J8618">
        <v>0.37880000000000003</v>
      </c>
      <c r="K8618">
        <v>0.25069999999999998</v>
      </c>
      <c r="L8618">
        <v>0.14580000000000001</v>
      </c>
    </row>
    <row r="8619" spans="1:12" x14ac:dyDescent="0.45">
      <c r="A8619" t="s">
        <v>2018</v>
      </c>
      <c r="B8619">
        <v>2029</v>
      </c>
      <c r="C8619" t="s">
        <v>2008</v>
      </c>
      <c r="D8619">
        <v>0.25719999999999998</v>
      </c>
      <c r="E8619">
        <v>0.20749999999999999</v>
      </c>
      <c r="F8619">
        <v>0.18859999999999999</v>
      </c>
      <c r="G8619">
        <v>0.15079999999999999</v>
      </c>
      <c r="H8619">
        <v>0.1613</v>
      </c>
      <c r="I8619">
        <v>0.1147</v>
      </c>
      <c r="J8619">
        <v>0.1623</v>
      </c>
      <c r="K8619">
        <v>0.11310000000000001</v>
      </c>
      <c r="L8619">
        <v>7.0000000000000007E-2</v>
      </c>
    </row>
    <row r="8620" spans="1:12" x14ac:dyDescent="0.45">
      <c r="A8620" t="s">
        <v>2018</v>
      </c>
      <c r="B8620">
        <v>2029</v>
      </c>
      <c r="C8620" t="s">
        <v>2009</v>
      </c>
      <c r="D8620">
        <v>0.3775</v>
      </c>
      <c r="E8620">
        <v>0.3775</v>
      </c>
      <c r="F8620">
        <v>0.37490000000000001</v>
      </c>
      <c r="G8620">
        <v>0.2404</v>
      </c>
      <c r="H8620">
        <v>0.37490000000000001</v>
      </c>
      <c r="I8620">
        <v>0.2389</v>
      </c>
      <c r="J8620">
        <v>0.29659999999999997</v>
      </c>
      <c r="K8620">
        <v>0.29659999999999997</v>
      </c>
      <c r="L8620">
        <v>0.18940000000000001</v>
      </c>
    </row>
    <row r="8621" spans="1:12" x14ac:dyDescent="0.45">
      <c r="A8621" t="s">
        <v>2018</v>
      </c>
      <c r="B8621">
        <v>2029</v>
      </c>
      <c r="C8621" t="s">
        <v>2007</v>
      </c>
      <c r="D8621">
        <v>2.1600000000000001E-2</v>
      </c>
      <c r="E8621">
        <v>2.1600000000000001E-2</v>
      </c>
      <c r="F8621">
        <v>6.4000000000000003E-3</v>
      </c>
      <c r="G8621">
        <v>1.7500000000000002E-2</v>
      </c>
      <c r="H8621">
        <v>6.4000000000000003E-3</v>
      </c>
      <c r="I8621">
        <v>6.4000000000000003E-3</v>
      </c>
      <c r="J8621">
        <v>2.1600000000000001E-2</v>
      </c>
      <c r="K8621">
        <v>6.4000000000000003E-3</v>
      </c>
      <c r="L8621">
        <v>6.4000000000000003E-3</v>
      </c>
    </row>
    <row r="8622" spans="1:12" x14ac:dyDescent="0.45">
      <c r="A8622" t="s">
        <v>2018</v>
      </c>
      <c r="B8622">
        <v>2029</v>
      </c>
      <c r="C8622" t="s">
        <v>2010</v>
      </c>
      <c r="D8622">
        <v>3.73E-2</v>
      </c>
      <c r="E8622">
        <v>3.73E-2</v>
      </c>
      <c r="F8622">
        <v>1.41E-2</v>
      </c>
      <c r="G8622">
        <v>1.12E-2</v>
      </c>
      <c r="H8622">
        <v>1.41E-2</v>
      </c>
      <c r="I8622">
        <v>5.7000000000000002E-3</v>
      </c>
      <c r="J8622">
        <v>3.73E-2</v>
      </c>
      <c r="K8622">
        <v>1.41E-2</v>
      </c>
      <c r="L8622">
        <v>5.7000000000000002E-3</v>
      </c>
    </row>
    <row r="8623" spans="1:12" x14ac:dyDescent="0.45">
      <c r="A8623" t="s">
        <v>2018</v>
      </c>
      <c r="B8623">
        <v>2029</v>
      </c>
      <c r="C8623" t="s">
        <v>2005</v>
      </c>
      <c r="D8623">
        <v>0.81059999999999999</v>
      </c>
      <c r="E8623">
        <v>0.76090000000000002</v>
      </c>
      <c r="F8623">
        <v>0.66220000000000001</v>
      </c>
      <c r="G8623">
        <v>0.48759999999999998</v>
      </c>
      <c r="H8623">
        <v>0.63490000000000002</v>
      </c>
      <c r="I8623">
        <v>0.40939999999999999</v>
      </c>
      <c r="J8623">
        <v>0.63480000000000003</v>
      </c>
      <c r="K8623">
        <v>0.50829999999999997</v>
      </c>
      <c r="L8623">
        <v>0.31509999999999999</v>
      </c>
    </row>
    <row r="8624" spans="1:12" x14ac:dyDescent="0.45">
      <c r="A8624" t="s">
        <v>2018</v>
      </c>
      <c r="B8624">
        <v>2029</v>
      </c>
      <c r="C8624" t="s">
        <v>2011</v>
      </c>
      <c r="D8624">
        <v>7.0000000000000001E-3</v>
      </c>
      <c r="E8624">
        <v>7.0000000000000001E-3</v>
      </c>
      <c r="F8624">
        <v>7.0000000000000001E-3</v>
      </c>
      <c r="G8624">
        <v>2.0999999999999999E-3</v>
      </c>
      <c r="H8624">
        <v>7.0000000000000001E-3</v>
      </c>
      <c r="I8624">
        <v>2.0999999999999999E-3</v>
      </c>
      <c r="J8624">
        <v>7.0000000000000001E-3</v>
      </c>
      <c r="K8624">
        <v>7.0000000000000001E-3</v>
      </c>
      <c r="L8624">
        <v>2.0999999999999999E-3</v>
      </c>
    </row>
    <row r="8625" spans="1:12" x14ac:dyDescent="0.45">
      <c r="A8625" t="s">
        <v>2018</v>
      </c>
      <c r="B8625">
        <v>2029</v>
      </c>
      <c r="C8625" t="s">
        <v>2006</v>
      </c>
      <c r="D8625">
        <v>0.11</v>
      </c>
      <c r="E8625">
        <v>0.11</v>
      </c>
      <c r="F8625">
        <v>7.1199999999999999E-2</v>
      </c>
      <c r="G8625">
        <v>6.5600000000000006E-2</v>
      </c>
      <c r="H8625">
        <v>7.1199999999999999E-2</v>
      </c>
      <c r="I8625">
        <v>4.1500000000000002E-2</v>
      </c>
      <c r="J8625">
        <v>0.11</v>
      </c>
      <c r="K8625">
        <v>7.1199999999999999E-2</v>
      </c>
      <c r="L8625">
        <v>4.1500000000000002E-2</v>
      </c>
    </row>
    <row r="8626" spans="1:12" x14ac:dyDescent="0.45">
      <c r="A8626" t="s">
        <v>2019</v>
      </c>
      <c r="B8626">
        <v>2029</v>
      </c>
      <c r="C8626" t="s">
        <v>2009</v>
      </c>
      <c r="D8626">
        <v>10.040699999999999</v>
      </c>
      <c r="E8626">
        <v>10.040699999999999</v>
      </c>
      <c r="F8626">
        <v>9.9670000000000005</v>
      </c>
      <c r="G8626">
        <v>6.3897000000000004</v>
      </c>
      <c r="H8626">
        <v>9.9670000000000005</v>
      </c>
      <c r="I8626">
        <v>6.3487</v>
      </c>
      <c r="J8626">
        <v>7.8804999999999996</v>
      </c>
      <c r="K8626">
        <v>7.8804999999999996</v>
      </c>
      <c r="L8626">
        <v>5.0303000000000004</v>
      </c>
    </row>
    <row r="8627" spans="1:12" x14ac:dyDescent="0.45">
      <c r="A8627" t="s">
        <v>2019</v>
      </c>
      <c r="B8627">
        <v>2029</v>
      </c>
      <c r="C8627" t="s">
        <v>2008</v>
      </c>
      <c r="D8627">
        <v>7.1692999999999998</v>
      </c>
      <c r="E8627">
        <v>5.7838000000000003</v>
      </c>
      <c r="F8627">
        <v>5.2580999999999998</v>
      </c>
      <c r="G8627">
        <v>4.2026000000000003</v>
      </c>
      <c r="H8627">
        <v>4.4965999999999999</v>
      </c>
      <c r="I8627">
        <v>3.1981999999999999</v>
      </c>
      <c r="J8627">
        <v>4.5244999999999997</v>
      </c>
      <c r="K8627">
        <v>3.1526000000000001</v>
      </c>
      <c r="L8627">
        <v>1.9507000000000001</v>
      </c>
    </row>
    <row r="8628" spans="1:12" x14ac:dyDescent="0.45">
      <c r="A8628" t="s">
        <v>2019</v>
      </c>
      <c r="B8628">
        <v>2029</v>
      </c>
      <c r="C8628" t="s">
        <v>2006</v>
      </c>
      <c r="D8628">
        <v>2.6236000000000002</v>
      </c>
      <c r="E8628">
        <v>2.6236000000000002</v>
      </c>
      <c r="F8628">
        <v>1.8004</v>
      </c>
      <c r="G8628">
        <v>1.5547</v>
      </c>
      <c r="H8628">
        <v>1.8004</v>
      </c>
      <c r="I8628">
        <v>1.0426</v>
      </c>
      <c r="J8628">
        <v>2.6236000000000002</v>
      </c>
      <c r="K8628">
        <v>1.8004</v>
      </c>
      <c r="L8628">
        <v>1.0426</v>
      </c>
    </row>
    <row r="8629" spans="1:12" x14ac:dyDescent="0.45">
      <c r="A8629" t="s">
        <v>2019</v>
      </c>
      <c r="B8629">
        <v>2029</v>
      </c>
      <c r="C8629" t="s">
        <v>2010</v>
      </c>
      <c r="D8629">
        <v>1.0397000000000001</v>
      </c>
      <c r="E8629">
        <v>1.0397000000000001</v>
      </c>
      <c r="F8629">
        <v>0.3926</v>
      </c>
      <c r="G8629">
        <v>0.31190000000000001</v>
      </c>
      <c r="H8629">
        <v>0.3926</v>
      </c>
      <c r="I8629">
        <v>0.15809999999999999</v>
      </c>
      <c r="J8629">
        <v>1.0397000000000001</v>
      </c>
      <c r="K8629">
        <v>0.3926</v>
      </c>
      <c r="L8629">
        <v>0.15809999999999999</v>
      </c>
    </row>
    <row r="8630" spans="1:12" x14ac:dyDescent="0.45">
      <c r="A8630" t="s">
        <v>2019</v>
      </c>
      <c r="B8630">
        <v>2029</v>
      </c>
      <c r="C8630" t="s">
        <v>2005</v>
      </c>
      <c r="D8630">
        <v>21.671299999999999</v>
      </c>
      <c r="E8630">
        <v>20.285699999999999</v>
      </c>
      <c r="F8630">
        <v>17.791699999999999</v>
      </c>
      <c r="G8630">
        <v>13.005100000000001</v>
      </c>
      <c r="H8630">
        <v>17.0303</v>
      </c>
      <c r="I8630">
        <v>10.9847</v>
      </c>
      <c r="J8630">
        <v>16.866199999999999</v>
      </c>
      <c r="K8630">
        <v>13.5998</v>
      </c>
      <c r="L8630">
        <v>8.4187999999999992</v>
      </c>
    </row>
    <row r="8631" spans="1:12" x14ac:dyDescent="0.45">
      <c r="A8631" t="s">
        <v>2019</v>
      </c>
      <c r="B8631">
        <v>2029</v>
      </c>
      <c r="C8631" t="s">
        <v>2011</v>
      </c>
      <c r="D8631">
        <v>0.1951</v>
      </c>
      <c r="E8631">
        <v>0.1951</v>
      </c>
      <c r="F8631">
        <v>0.1951</v>
      </c>
      <c r="G8631">
        <v>5.8500000000000003E-2</v>
      </c>
      <c r="H8631">
        <v>0.1951</v>
      </c>
      <c r="I8631">
        <v>5.8500000000000003E-2</v>
      </c>
      <c r="J8631">
        <v>0.1951</v>
      </c>
      <c r="K8631">
        <v>0.1951</v>
      </c>
      <c r="L8631">
        <v>5.8500000000000003E-2</v>
      </c>
    </row>
    <row r="8632" spans="1:12" x14ac:dyDescent="0.45">
      <c r="A8632" t="s">
        <v>2019</v>
      </c>
      <c r="B8632">
        <v>2029</v>
      </c>
      <c r="C8632" t="s">
        <v>2007</v>
      </c>
      <c r="D8632">
        <v>0.6028</v>
      </c>
      <c r="E8632">
        <v>0.6028</v>
      </c>
      <c r="F8632">
        <v>0.17860000000000001</v>
      </c>
      <c r="G8632">
        <v>0.48759999999999998</v>
      </c>
      <c r="H8632">
        <v>0.17860000000000001</v>
      </c>
      <c r="I8632">
        <v>0.17860000000000001</v>
      </c>
      <c r="J8632">
        <v>0.6028</v>
      </c>
      <c r="K8632">
        <v>0.17860000000000001</v>
      </c>
      <c r="L8632">
        <v>0.17860000000000001</v>
      </c>
    </row>
    <row r="8633" spans="1:12" x14ac:dyDescent="0.45">
      <c r="A8633" t="s">
        <v>2020</v>
      </c>
      <c r="B8633">
        <v>2029</v>
      </c>
      <c r="C8633" t="s">
        <v>2008</v>
      </c>
      <c r="D8633">
        <v>3.0356000000000001</v>
      </c>
      <c r="E8633">
        <v>2.4489999999999998</v>
      </c>
      <c r="F8633">
        <v>2.2263999999999999</v>
      </c>
      <c r="G8633">
        <v>1.7795000000000001</v>
      </c>
      <c r="H8633">
        <v>1.9039999999999999</v>
      </c>
      <c r="I8633">
        <v>1.3542000000000001</v>
      </c>
      <c r="J8633">
        <v>1.9157999999999999</v>
      </c>
      <c r="K8633">
        <v>1.3349</v>
      </c>
      <c r="L8633">
        <v>0.82599999999999996</v>
      </c>
    </row>
    <row r="8634" spans="1:12" x14ac:dyDescent="0.45">
      <c r="A8634" t="s">
        <v>2020</v>
      </c>
      <c r="B8634">
        <v>2029</v>
      </c>
      <c r="C8634" t="s">
        <v>2009</v>
      </c>
      <c r="D8634">
        <v>4.1379999999999999</v>
      </c>
      <c r="E8634">
        <v>4.1379999999999999</v>
      </c>
      <c r="F8634">
        <v>4.1067999999999998</v>
      </c>
      <c r="G8634">
        <v>2.6322000000000001</v>
      </c>
      <c r="H8634">
        <v>4.1067999999999998</v>
      </c>
      <c r="I8634">
        <v>2.6149</v>
      </c>
      <c r="J8634">
        <v>3.2461000000000002</v>
      </c>
      <c r="K8634">
        <v>3.2461000000000002</v>
      </c>
      <c r="L8634">
        <v>2.0712000000000002</v>
      </c>
    </row>
    <row r="8635" spans="1:12" x14ac:dyDescent="0.45">
      <c r="A8635" t="s">
        <v>2020</v>
      </c>
      <c r="B8635">
        <v>2029</v>
      </c>
      <c r="C8635" t="s">
        <v>2006</v>
      </c>
      <c r="D8635">
        <v>1.2992999999999999</v>
      </c>
      <c r="E8635">
        <v>1.2992999999999999</v>
      </c>
      <c r="F8635">
        <v>0.84089999999999998</v>
      </c>
      <c r="G8635">
        <v>0.77559999999999996</v>
      </c>
      <c r="H8635">
        <v>0.84089999999999998</v>
      </c>
      <c r="I8635">
        <v>0.4904</v>
      </c>
      <c r="J8635">
        <v>1.2992999999999999</v>
      </c>
      <c r="K8635">
        <v>0.84089999999999998</v>
      </c>
      <c r="L8635">
        <v>0.4904</v>
      </c>
    </row>
    <row r="8636" spans="1:12" x14ac:dyDescent="0.45">
      <c r="A8636" t="s">
        <v>2020</v>
      </c>
      <c r="B8636">
        <v>2029</v>
      </c>
      <c r="C8636" t="s">
        <v>2010</v>
      </c>
      <c r="D8636">
        <v>0.44030000000000002</v>
      </c>
      <c r="E8636">
        <v>0.44030000000000002</v>
      </c>
      <c r="F8636">
        <v>0.16619999999999999</v>
      </c>
      <c r="G8636">
        <v>0.1321</v>
      </c>
      <c r="H8636">
        <v>0.16619999999999999</v>
      </c>
      <c r="I8636">
        <v>6.6900000000000001E-2</v>
      </c>
      <c r="J8636">
        <v>0.44030000000000002</v>
      </c>
      <c r="K8636">
        <v>0.16619999999999999</v>
      </c>
      <c r="L8636">
        <v>6.6900000000000001E-2</v>
      </c>
    </row>
    <row r="8637" spans="1:12" x14ac:dyDescent="0.45">
      <c r="A8637" t="s">
        <v>2020</v>
      </c>
      <c r="B8637">
        <v>2029</v>
      </c>
      <c r="C8637" t="s">
        <v>2011</v>
      </c>
      <c r="D8637">
        <v>8.2600000000000007E-2</v>
      </c>
      <c r="E8637">
        <v>8.2600000000000007E-2</v>
      </c>
      <c r="F8637">
        <v>8.2600000000000007E-2</v>
      </c>
      <c r="G8637">
        <v>2.4799999999999999E-2</v>
      </c>
      <c r="H8637">
        <v>8.2600000000000007E-2</v>
      </c>
      <c r="I8637">
        <v>2.4799999999999999E-2</v>
      </c>
      <c r="J8637">
        <v>8.2600000000000007E-2</v>
      </c>
      <c r="K8637">
        <v>8.2600000000000007E-2</v>
      </c>
      <c r="L8637">
        <v>2.4799999999999999E-2</v>
      </c>
    </row>
    <row r="8638" spans="1:12" x14ac:dyDescent="0.45">
      <c r="A8638" t="s">
        <v>2020</v>
      </c>
      <c r="B8638">
        <v>2029</v>
      </c>
      <c r="C8638" t="s">
        <v>2007</v>
      </c>
      <c r="D8638">
        <v>0.25519999999999998</v>
      </c>
      <c r="E8638">
        <v>0.25519999999999998</v>
      </c>
      <c r="F8638">
        <v>7.5600000000000001E-2</v>
      </c>
      <c r="G8638">
        <v>0.20649999999999999</v>
      </c>
      <c r="H8638">
        <v>7.5600000000000001E-2</v>
      </c>
      <c r="I8638">
        <v>7.5600000000000001E-2</v>
      </c>
      <c r="J8638">
        <v>0.25519999999999998</v>
      </c>
      <c r="K8638">
        <v>7.5600000000000001E-2</v>
      </c>
      <c r="L8638">
        <v>7.5600000000000001E-2</v>
      </c>
    </row>
    <row r="8639" spans="1:12" x14ac:dyDescent="0.45">
      <c r="A8639" t="s">
        <v>2020</v>
      </c>
      <c r="B8639">
        <v>2029</v>
      </c>
      <c r="C8639" t="s">
        <v>2005</v>
      </c>
      <c r="D8639">
        <v>9.2510999999999992</v>
      </c>
      <c r="E8639">
        <v>8.6644000000000005</v>
      </c>
      <c r="F8639">
        <v>7.4984999999999999</v>
      </c>
      <c r="G8639">
        <v>5.5506000000000002</v>
      </c>
      <c r="H8639">
        <v>7.1760999999999999</v>
      </c>
      <c r="I8639">
        <v>4.6268000000000002</v>
      </c>
      <c r="J8639">
        <v>7.2393000000000001</v>
      </c>
      <c r="K8639">
        <v>5.7462999999999997</v>
      </c>
      <c r="L8639">
        <v>3.5548999999999999</v>
      </c>
    </row>
    <row r="8640" spans="1:12" x14ac:dyDescent="0.45">
      <c r="A8640" t="s">
        <v>2021</v>
      </c>
      <c r="B8640">
        <v>2029</v>
      </c>
      <c r="C8640" t="s">
        <v>2009</v>
      </c>
      <c r="D8640">
        <v>0.46639999999999998</v>
      </c>
      <c r="E8640">
        <v>0.46639999999999998</v>
      </c>
      <c r="F8640">
        <v>0.46260000000000001</v>
      </c>
      <c r="G8640">
        <v>0.29709999999999998</v>
      </c>
      <c r="H8640">
        <v>0.46260000000000001</v>
      </c>
      <c r="I8640">
        <v>0.29499999999999998</v>
      </c>
      <c r="J8640">
        <v>0.3654</v>
      </c>
      <c r="K8640">
        <v>0.3654</v>
      </c>
      <c r="L8640">
        <v>0.2336</v>
      </c>
    </row>
    <row r="8641" spans="1:12" x14ac:dyDescent="0.45">
      <c r="A8641" t="s">
        <v>2021</v>
      </c>
      <c r="B8641">
        <v>2029</v>
      </c>
      <c r="C8641" t="s">
        <v>2006</v>
      </c>
      <c r="D8641">
        <v>0.1371</v>
      </c>
      <c r="E8641">
        <v>0.1371</v>
      </c>
      <c r="F8641">
        <v>9.3899999999999997E-2</v>
      </c>
      <c r="G8641">
        <v>8.1299999999999997E-2</v>
      </c>
      <c r="H8641">
        <v>9.3899999999999997E-2</v>
      </c>
      <c r="I8641">
        <v>5.4399999999999997E-2</v>
      </c>
      <c r="J8641">
        <v>0.1371</v>
      </c>
      <c r="K8641">
        <v>9.3899999999999997E-2</v>
      </c>
      <c r="L8641">
        <v>5.4399999999999997E-2</v>
      </c>
    </row>
    <row r="8642" spans="1:12" x14ac:dyDescent="0.45">
      <c r="A8642" t="s">
        <v>2021</v>
      </c>
      <c r="B8642">
        <v>2029</v>
      </c>
      <c r="C8642" t="s">
        <v>2007</v>
      </c>
      <c r="D8642">
        <v>3.1300000000000001E-2</v>
      </c>
      <c r="E8642">
        <v>3.1300000000000001E-2</v>
      </c>
      <c r="F8642">
        <v>9.2999999999999992E-3</v>
      </c>
      <c r="G8642">
        <v>2.53E-2</v>
      </c>
      <c r="H8642">
        <v>9.2999999999999992E-3</v>
      </c>
      <c r="I8642">
        <v>9.2999999999999992E-3</v>
      </c>
      <c r="J8642">
        <v>3.1300000000000001E-2</v>
      </c>
      <c r="K8642">
        <v>9.2999999999999992E-3</v>
      </c>
      <c r="L8642">
        <v>9.2999999999999992E-3</v>
      </c>
    </row>
    <row r="8643" spans="1:12" x14ac:dyDescent="0.45">
      <c r="A8643" t="s">
        <v>2021</v>
      </c>
      <c r="B8643">
        <v>2029</v>
      </c>
      <c r="C8643" t="s">
        <v>2011</v>
      </c>
      <c r="D8643">
        <v>1.01E-2</v>
      </c>
      <c r="E8643">
        <v>1.01E-2</v>
      </c>
      <c r="F8643">
        <v>1.01E-2</v>
      </c>
      <c r="G8643">
        <v>3.0000000000000001E-3</v>
      </c>
      <c r="H8643">
        <v>1.01E-2</v>
      </c>
      <c r="I8643">
        <v>3.0000000000000001E-3</v>
      </c>
      <c r="J8643">
        <v>1.01E-2</v>
      </c>
      <c r="K8643">
        <v>1.01E-2</v>
      </c>
      <c r="L8643">
        <v>3.0000000000000001E-3</v>
      </c>
    </row>
    <row r="8644" spans="1:12" x14ac:dyDescent="0.45">
      <c r="A8644" t="s">
        <v>2021</v>
      </c>
      <c r="B8644">
        <v>2029</v>
      </c>
      <c r="C8644" t="s">
        <v>2010</v>
      </c>
      <c r="D8644">
        <v>5.3999999999999999E-2</v>
      </c>
      <c r="E8644">
        <v>5.3999999999999999E-2</v>
      </c>
      <c r="F8644">
        <v>2.0400000000000001E-2</v>
      </c>
      <c r="G8644">
        <v>1.6199999999999999E-2</v>
      </c>
      <c r="H8644">
        <v>2.0400000000000001E-2</v>
      </c>
      <c r="I8644">
        <v>8.2000000000000007E-3</v>
      </c>
      <c r="J8644">
        <v>5.3999999999999999E-2</v>
      </c>
      <c r="K8644">
        <v>2.0400000000000001E-2</v>
      </c>
      <c r="L8644">
        <v>8.2000000000000007E-3</v>
      </c>
    </row>
    <row r="8645" spans="1:12" x14ac:dyDescent="0.45">
      <c r="A8645" t="s">
        <v>2021</v>
      </c>
      <c r="B8645">
        <v>2029</v>
      </c>
      <c r="C8645" t="s">
        <v>2008</v>
      </c>
      <c r="D8645">
        <v>0.3725</v>
      </c>
      <c r="E8645">
        <v>0.30049999999999999</v>
      </c>
      <c r="F8645">
        <v>0.2732</v>
      </c>
      <c r="G8645">
        <v>0.21829999999999999</v>
      </c>
      <c r="H8645">
        <v>0.2336</v>
      </c>
      <c r="I8645">
        <v>0.16619999999999999</v>
      </c>
      <c r="J8645">
        <v>0.2351</v>
      </c>
      <c r="K8645">
        <v>0.1638</v>
      </c>
      <c r="L8645">
        <v>0.1014</v>
      </c>
    </row>
    <row r="8646" spans="1:12" x14ac:dyDescent="0.45">
      <c r="A8646" t="s">
        <v>2021</v>
      </c>
      <c r="B8646">
        <v>2029</v>
      </c>
      <c r="C8646" t="s">
        <v>2005</v>
      </c>
      <c r="D8646">
        <v>1.0714999999999999</v>
      </c>
      <c r="E8646">
        <v>0.99950000000000006</v>
      </c>
      <c r="F8646">
        <v>0.86950000000000005</v>
      </c>
      <c r="G8646">
        <v>0.64139999999999997</v>
      </c>
      <c r="H8646">
        <v>0.82989999999999997</v>
      </c>
      <c r="I8646">
        <v>0.53610000000000002</v>
      </c>
      <c r="J8646">
        <v>0.83309999999999995</v>
      </c>
      <c r="K8646">
        <v>0.66290000000000004</v>
      </c>
      <c r="L8646">
        <v>0.40989999999999999</v>
      </c>
    </row>
    <row r="8647" spans="1:12" x14ac:dyDescent="0.45">
      <c r="A8647" t="s">
        <v>2022</v>
      </c>
      <c r="B8647">
        <v>2029</v>
      </c>
      <c r="C8647" t="s">
        <v>2008</v>
      </c>
      <c r="D8647">
        <v>0.49609999999999999</v>
      </c>
      <c r="E8647">
        <v>0.40029999999999999</v>
      </c>
      <c r="F8647">
        <v>0.3639</v>
      </c>
      <c r="G8647">
        <v>0.2908</v>
      </c>
      <c r="H8647">
        <v>0.31119999999999998</v>
      </c>
      <c r="I8647">
        <v>0.2213</v>
      </c>
      <c r="J8647">
        <v>0.31309999999999999</v>
      </c>
      <c r="K8647">
        <v>0.21820000000000001</v>
      </c>
      <c r="L8647">
        <v>0.13500000000000001</v>
      </c>
    </row>
    <row r="8648" spans="1:12" x14ac:dyDescent="0.45">
      <c r="A8648" t="s">
        <v>2022</v>
      </c>
      <c r="B8648">
        <v>2029</v>
      </c>
      <c r="C8648" t="s">
        <v>2005</v>
      </c>
      <c r="D8648">
        <v>1.4797</v>
      </c>
      <c r="E8648">
        <v>1.3837999999999999</v>
      </c>
      <c r="F8648">
        <v>1.2030000000000001</v>
      </c>
      <c r="G8648">
        <v>0.88800000000000001</v>
      </c>
      <c r="H8648">
        <v>1.1504000000000001</v>
      </c>
      <c r="I8648">
        <v>0.74309999999999998</v>
      </c>
      <c r="J8648">
        <v>1.1541999999999999</v>
      </c>
      <c r="K8648">
        <v>0.92010000000000003</v>
      </c>
      <c r="L8648">
        <v>0.56989999999999996</v>
      </c>
    </row>
    <row r="8649" spans="1:12" x14ac:dyDescent="0.45">
      <c r="A8649" t="s">
        <v>2022</v>
      </c>
      <c r="B8649">
        <v>2029</v>
      </c>
      <c r="C8649" t="s">
        <v>2006</v>
      </c>
      <c r="D8649">
        <v>0.19550000000000001</v>
      </c>
      <c r="E8649">
        <v>0.19550000000000001</v>
      </c>
      <c r="F8649">
        <v>0.13039999999999999</v>
      </c>
      <c r="G8649">
        <v>0.1163</v>
      </c>
      <c r="H8649">
        <v>0.13039999999999999</v>
      </c>
      <c r="I8649">
        <v>7.5800000000000006E-2</v>
      </c>
      <c r="J8649">
        <v>0.19550000000000001</v>
      </c>
      <c r="K8649">
        <v>0.13039999999999999</v>
      </c>
      <c r="L8649">
        <v>7.5800000000000006E-2</v>
      </c>
    </row>
    <row r="8650" spans="1:12" x14ac:dyDescent="0.45">
      <c r="A8650" t="s">
        <v>2022</v>
      </c>
      <c r="B8650">
        <v>2029</v>
      </c>
      <c r="C8650" t="s">
        <v>2007</v>
      </c>
      <c r="D8650">
        <v>4.1700000000000001E-2</v>
      </c>
      <c r="E8650">
        <v>4.1700000000000001E-2</v>
      </c>
      <c r="F8650">
        <v>1.24E-2</v>
      </c>
      <c r="G8650">
        <v>3.3700000000000001E-2</v>
      </c>
      <c r="H8650">
        <v>1.24E-2</v>
      </c>
      <c r="I8650">
        <v>1.24E-2</v>
      </c>
      <c r="J8650">
        <v>4.1700000000000001E-2</v>
      </c>
      <c r="K8650">
        <v>1.24E-2</v>
      </c>
      <c r="L8650">
        <v>1.24E-2</v>
      </c>
    </row>
    <row r="8651" spans="1:12" x14ac:dyDescent="0.45">
      <c r="A8651" t="s">
        <v>2022</v>
      </c>
      <c r="B8651">
        <v>2029</v>
      </c>
      <c r="C8651" t="s">
        <v>2011</v>
      </c>
      <c r="D8651">
        <v>1.35E-2</v>
      </c>
      <c r="E8651">
        <v>1.35E-2</v>
      </c>
      <c r="F8651">
        <v>1.35E-2</v>
      </c>
      <c r="G8651">
        <v>4.1000000000000003E-3</v>
      </c>
      <c r="H8651">
        <v>1.35E-2</v>
      </c>
      <c r="I8651">
        <v>4.1000000000000003E-3</v>
      </c>
      <c r="J8651">
        <v>1.35E-2</v>
      </c>
      <c r="K8651">
        <v>1.35E-2</v>
      </c>
      <c r="L8651">
        <v>4.1000000000000003E-3</v>
      </c>
    </row>
    <row r="8652" spans="1:12" x14ac:dyDescent="0.45">
      <c r="A8652" t="s">
        <v>2022</v>
      </c>
      <c r="B8652">
        <v>2029</v>
      </c>
      <c r="C8652" t="s">
        <v>2009</v>
      </c>
      <c r="D8652">
        <v>0.66080000000000005</v>
      </c>
      <c r="E8652">
        <v>0.66080000000000005</v>
      </c>
      <c r="F8652">
        <v>0.65569999999999995</v>
      </c>
      <c r="G8652">
        <v>0.42149999999999999</v>
      </c>
      <c r="H8652">
        <v>0.65569999999999995</v>
      </c>
      <c r="I8652">
        <v>0.41860000000000003</v>
      </c>
      <c r="J8652">
        <v>0.51839999999999997</v>
      </c>
      <c r="K8652">
        <v>0.51839999999999997</v>
      </c>
      <c r="L8652">
        <v>0.33179999999999998</v>
      </c>
    </row>
    <row r="8653" spans="1:12" x14ac:dyDescent="0.45">
      <c r="A8653" t="s">
        <v>2022</v>
      </c>
      <c r="B8653">
        <v>2029</v>
      </c>
      <c r="C8653" t="s">
        <v>2010</v>
      </c>
      <c r="D8653">
        <v>7.1999999999999995E-2</v>
      </c>
      <c r="E8653">
        <v>7.1999999999999995E-2</v>
      </c>
      <c r="F8653">
        <v>2.7199999999999998E-2</v>
      </c>
      <c r="G8653">
        <v>2.1600000000000001E-2</v>
      </c>
      <c r="H8653">
        <v>2.7199999999999998E-2</v>
      </c>
      <c r="I8653">
        <v>1.09E-2</v>
      </c>
      <c r="J8653">
        <v>7.1999999999999995E-2</v>
      </c>
      <c r="K8653">
        <v>2.7199999999999998E-2</v>
      </c>
      <c r="L8653">
        <v>1.09E-2</v>
      </c>
    </row>
    <row r="8654" spans="1:12" x14ac:dyDescent="0.45">
      <c r="A8654" t="s">
        <v>2023</v>
      </c>
      <c r="B8654">
        <v>2029</v>
      </c>
      <c r="C8654" t="s">
        <v>2006</v>
      </c>
      <c r="D8654">
        <v>1.3413999999999999</v>
      </c>
      <c r="E8654">
        <v>1.3413999999999999</v>
      </c>
      <c r="F8654">
        <v>0.89639999999999997</v>
      </c>
      <c r="G8654">
        <v>0.79759999999999998</v>
      </c>
      <c r="H8654">
        <v>0.89639999999999997</v>
      </c>
      <c r="I8654">
        <v>0.52070000000000005</v>
      </c>
      <c r="J8654">
        <v>1.3413999999999999</v>
      </c>
      <c r="K8654">
        <v>0.89639999999999997</v>
      </c>
      <c r="L8654">
        <v>0.52070000000000005</v>
      </c>
    </row>
    <row r="8655" spans="1:12" x14ac:dyDescent="0.45">
      <c r="A8655" t="s">
        <v>2023</v>
      </c>
      <c r="B8655">
        <v>2029</v>
      </c>
      <c r="C8655" t="s">
        <v>2009</v>
      </c>
      <c r="D8655">
        <v>4.6208</v>
      </c>
      <c r="E8655">
        <v>4.6208</v>
      </c>
      <c r="F8655">
        <v>4.5857000000000001</v>
      </c>
      <c r="G8655">
        <v>2.9251999999999998</v>
      </c>
      <c r="H8655">
        <v>4.5857000000000001</v>
      </c>
      <c r="I8655">
        <v>2.9056999999999999</v>
      </c>
      <c r="J8655">
        <v>3.6171000000000002</v>
      </c>
      <c r="K8655">
        <v>3.6171000000000002</v>
      </c>
      <c r="L8655">
        <v>2.2959000000000001</v>
      </c>
    </row>
    <row r="8656" spans="1:12" x14ac:dyDescent="0.45">
      <c r="A8656" t="s">
        <v>2023</v>
      </c>
      <c r="B8656">
        <v>2029</v>
      </c>
      <c r="C8656" t="s">
        <v>2005</v>
      </c>
      <c r="D8656">
        <v>10.26</v>
      </c>
      <c r="E8656">
        <v>9.5989000000000004</v>
      </c>
      <c r="F8656">
        <v>8.3567</v>
      </c>
      <c r="G8656">
        <v>6.1375999999999999</v>
      </c>
      <c r="H8656">
        <v>7.9932999999999996</v>
      </c>
      <c r="I8656">
        <v>5.141</v>
      </c>
      <c r="J8656">
        <v>7.9943</v>
      </c>
      <c r="K8656">
        <v>6.3834999999999997</v>
      </c>
      <c r="L8656">
        <v>3.9359999999999999</v>
      </c>
    </row>
    <row r="8657" spans="1:12" x14ac:dyDescent="0.45">
      <c r="A8657" t="s">
        <v>2023</v>
      </c>
      <c r="B8657">
        <v>2029</v>
      </c>
      <c r="C8657" t="s">
        <v>2008</v>
      </c>
      <c r="D8657">
        <v>3.4209000000000001</v>
      </c>
      <c r="E8657">
        <v>2.7597999999999998</v>
      </c>
      <c r="F8657">
        <v>2.5089999999999999</v>
      </c>
      <c r="G8657">
        <v>2.0053000000000001</v>
      </c>
      <c r="H8657">
        <v>2.1456</v>
      </c>
      <c r="I8657">
        <v>1.5261</v>
      </c>
      <c r="J8657">
        <v>2.1589</v>
      </c>
      <c r="K8657">
        <v>1.5043</v>
      </c>
      <c r="L8657">
        <v>0.93079999999999996</v>
      </c>
    </row>
    <row r="8658" spans="1:12" x14ac:dyDescent="0.45">
      <c r="A8658" t="s">
        <v>2023</v>
      </c>
      <c r="B8658">
        <v>2029</v>
      </c>
      <c r="C8658" t="s">
        <v>2011</v>
      </c>
      <c r="D8658">
        <v>9.3100000000000002E-2</v>
      </c>
      <c r="E8658">
        <v>9.3100000000000002E-2</v>
      </c>
      <c r="F8658">
        <v>9.3100000000000002E-2</v>
      </c>
      <c r="G8658">
        <v>2.7900000000000001E-2</v>
      </c>
      <c r="H8658">
        <v>9.3100000000000002E-2</v>
      </c>
      <c r="I8658">
        <v>2.7900000000000001E-2</v>
      </c>
      <c r="J8658">
        <v>9.3100000000000002E-2</v>
      </c>
      <c r="K8658">
        <v>9.3100000000000002E-2</v>
      </c>
      <c r="L8658">
        <v>2.7900000000000001E-2</v>
      </c>
    </row>
    <row r="8659" spans="1:12" x14ac:dyDescent="0.45">
      <c r="A8659" t="s">
        <v>2023</v>
      </c>
      <c r="B8659">
        <v>2029</v>
      </c>
      <c r="C8659" t="s">
        <v>2007</v>
      </c>
      <c r="D8659">
        <v>0.28760000000000002</v>
      </c>
      <c r="E8659">
        <v>0.28760000000000002</v>
      </c>
      <c r="F8659">
        <v>8.5199999999999998E-2</v>
      </c>
      <c r="G8659">
        <v>0.23269999999999999</v>
      </c>
      <c r="H8659">
        <v>8.5199999999999998E-2</v>
      </c>
      <c r="I8659">
        <v>8.5199999999999998E-2</v>
      </c>
      <c r="J8659">
        <v>0.28760000000000002</v>
      </c>
      <c r="K8659">
        <v>8.5199999999999998E-2</v>
      </c>
      <c r="L8659">
        <v>8.5199999999999998E-2</v>
      </c>
    </row>
    <row r="8660" spans="1:12" x14ac:dyDescent="0.45">
      <c r="A8660" t="s">
        <v>2023</v>
      </c>
      <c r="B8660">
        <v>2029</v>
      </c>
      <c r="C8660" t="s">
        <v>2010</v>
      </c>
      <c r="D8660">
        <v>0.49609999999999999</v>
      </c>
      <c r="E8660">
        <v>0.49609999999999999</v>
      </c>
      <c r="F8660">
        <v>0.18729999999999999</v>
      </c>
      <c r="G8660">
        <v>0.14879999999999999</v>
      </c>
      <c r="H8660">
        <v>0.18729999999999999</v>
      </c>
      <c r="I8660">
        <v>7.5399999999999995E-2</v>
      </c>
      <c r="J8660">
        <v>0.49609999999999999</v>
      </c>
      <c r="K8660">
        <v>0.18729999999999999</v>
      </c>
      <c r="L8660">
        <v>7.5399999999999995E-2</v>
      </c>
    </row>
    <row r="8661" spans="1:12" x14ac:dyDescent="0.45">
      <c r="A8661" t="s">
        <v>2024</v>
      </c>
      <c r="B8661">
        <v>2029</v>
      </c>
      <c r="C8661" t="s">
        <v>2007</v>
      </c>
      <c r="D8661">
        <v>0.14560000000000001</v>
      </c>
      <c r="E8661">
        <v>0.14560000000000001</v>
      </c>
      <c r="F8661">
        <v>4.3099999999999999E-2</v>
      </c>
      <c r="G8661">
        <v>0.1178</v>
      </c>
      <c r="H8661">
        <v>4.3099999999999999E-2</v>
      </c>
      <c r="I8661">
        <v>4.3099999999999999E-2</v>
      </c>
      <c r="J8661">
        <v>0.14560000000000001</v>
      </c>
      <c r="K8661">
        <v>4.3099999999999999E-2</v>
      </c>
      <c r="L8661">
        <v>4.3099999999999999E-2</v>
      </c>
    </row>
    <row r="8662" spans="1:12" x14ac:dyDescent="0.45">
      <c r="A8662" t="s">
        <v>2024</v>
      </c>
      <c r="B8662">
        <v>2029</v>
      </c>
      <c r="C8662" t="s">
        <v>2008</v>
      </c>
      <c r="D8662">
        <v>1.7322</v>
      </c>
      <c r="E8662">
        <v>1.3974</v>
      </c>
      <c r="F8662">
        <v>1.2704</v>
      </c>
      <c r="G8662">
        <v>1.0154000000000001</v>
      </c>
      <c r="H8662">
        <v>1.0864</v>
      </c>
      <c r="I8662">
        <v>0.77270000000000005</v>
      </c>
      <c r="J8662">
        <v>1.0931999999999999</v>
      </c>
      <c r="K8662">
        <v>0.76170000000000004</v>
      </c>
      <c r="L8662">
        <v>0.4713</v>
      </c>
    </row>
    <row r="8663" spans="1:12" x14ac:dyDescent="0.45">
      <c r="A8663" t="s">
        <v>2024</v>
      </c>
      <c r="B8663">
        <v>2029</v>
      </c>
      <c r="C8663" t="s">
        <v>2009</v>
      </c>
      <c r="D8663">
        <v>2.4525000000000001</v>
      </c>
      <c r="E8663">
        <v>2.4525000000000001</v>
      </c>
      <c r="F8663">
        <v>2.4346999999999999</v>
      </c>
      <c r="G8663">
        <v>1.5535000000000001</v>
      </c>
      <c r="H8663">
        <v>2.4346999999999999</v>
      </c>
      <c r="I8663">
        <v>1.5436000000000001</v>
      </c>
      <c r="J8663">
        <v>1.9214</v>
      </c>
      <c r="K8663">
        <v>1.9214</v>
      </c>
      <c r="L8663">
        <v>1.2202</v>
      </c>
    </row>
    <row r="8664" spans="1:12" x14ac:dyDescent="0.45">
      <c r="A8664" t="s">
        <v>2024</v>
      </c>
      <c r="B8664">
        <v>2029</v>
      </c>
      <c r="C8664" t="s">
        <v>2005</v>
      </c>
      <c r="D8664">
        <v>5.4801000000000002</v>
      </c>
      <c r="E8664">
        <v>5.1454000000000004</v>
      </c>
      <c r="F8664">
        <v>4.4160000000000004</v>
      </c>
      <c r="G8664">
        <v>3.2871000000000001</v>
      </c>
      <c r="H8664">
        <v>4.2320000000000002</v>
      </c>
      <c r="I8664">
        <v>2.7201</v>
      </c>
      <c r="J8664">
        <v>4.3099999999999996</v>
      </c>
      <c r="K8664">
        <v>3.3938999999999999</v>
      </c>
      <c r="L8664">
        <v>2.0952999999999999</v>
      </c>
    </row>
    <row r="8665" spans="1:12" x14ac:dyDescent="0.45">
      <c r="A8665" t="s">
        <v>2024</v>
      </c>
      <c r="B8665">
        <v>2029</v>
      </c>
      <c r="C8665" t="s">
        <v>2010</v>
      </c>
      <c r="D8665">
        <v>0.25119999999999998</v>
      </c>
      <c r="E8665">
        <v>0.25119999999999998</v>
      </c>
      <c r="F8665">
        <v>9.4899999999999998E-2</v>
      </c>
      <c r="G8665">
        <v>7.5399999999999995E-2</v>
      </c>
      <c r="H8665">
        <v>9.4899999999999998E-2</v>
      </c>
      <c r="I8665">
        <v>3.8199999999999998E-2</v>
      </c>
      <c r="J8665">
        <v>0.25119999999999998</v>
      </c>
      <c r="K8665">
        <v>9.4899999999999998E-2</v>
      </c>
      <c r="L8665">
        <v>3.8199999999999998E-2</v>
      </c>
    </row>
    <row r="8666" spans="1:12" x14ac:dyDescent="0.45">
      <c r="A8666" t="s">
        <v>2024</v>
      </c>
      <c r="B8666">
        <v>2029</v>
      </c>
      <c r="C8666" t="s">
        <v>2006</v>
      </c>
      <c r="D8666">
        <v>0.85140000000000005</v>
      </c>
      <c r="E8666">
        <v>0.85140000000000005</v>
      </c>
      <c r="F8666">
        <v>0.52569999999999995</v>
      </c>
      <c r="G8666">
        <v>0.51100000000000001</v>
      </c>
      <c r="H8666">
        <v>0.52569999999999995</v>
      </c>
      <c r="I8666">
        <v>0.30830000000000002</v>
      </c>
      <c r="J8666">
        <v>0.85140000000000005</v>
      </c>
      <c r="K8666">
        <v>0.52569999999999995</v>
      </c>
      <c r="L8666">
        <v>0.30830000000000002</v>
      </c>
    </row>
    <row r="8667" spans="1:12" x14ac:dyDescent="0.45">
      <c r="A8667" t="s">
        <v>2024</v>
      </c>
      <c r="B8667">
        <v>2029</v>
      </c>
      <c r="C8667" t="s">
        <v>2011</v>
      </c>
      <c r="D8667">
        <v>4.7100000000000003E-2</v>
      </c>
      <c r="E8667">
        <v>4.7100000000000003E-2</v>
      </c>
      <c r="F8667">
        <v>4.7100000000000003E-2</v>
      </c>
      <c r="G8667">
        <v>1.41E-2</v>
      </c>
      <c r="H8667">
        <v>4.7100000000000003E-2</v>
      </c>
      <c r="I8667">
        <v>1.41E-2</v>
      </c>
      <c r="J8667">
        <v>4.7100000000000003E-2</v>
      </c>
      <c r="K8667">
        <v>4.7100000000000003E-2</v>
      </c>
      <c r="L8667">
        <v>1.41E-2</v>
      </c>
    </row>
    <row r="8668" spans="1:12" x14ac:dyDescent="0.45">
      <c r="A8668" t="s">
        <v>2025</v>
      </c>
      <c r="B8668">
        <v>2029</v>
      </c>
      <c r="C8668" t="s">
        <v>2009</v>
      </c>
      <c r="D8668">
        <v>1.1051</v>
      </c>
      <c r="E8668">
        <v>1.1051</v>
      </c>
      <c r="F8668">
        <v>1.0972999999999999</v>
      </c>
      <c r="G8668">
        <v>0.70020000000000004</v>
      </c>
      <c r="H8668">
        <v>1.0972999999999999</v>
      </c>
      <c r="I8668">
        <v>0.69589999999999996</v>
      </c>
      <c r="J8668">
        <v>0.86619999999999997</v>
      </c>
      <c r="K8668">
        <v>0.86619999999999997</v>
      </c>
      <c r="L8668">
        <v>0.55030000000000001</v>
      </c>
    </row>
    <row r="8669" spans="1:12" x14ac:dyDescent="0.45">
      <c r="A8669" t="s">
        <v>2025</v>
      </c>
      <c r="B8669">
        <v>2029</v>
      </c>
      <c r="C8669" t="s">
        <v>2006</v>
      </c>
      <c r="D8669">
        <v>0.35389999999999999</v>
      </c>
      <c r="E8669">
        <v>0.35389999999999999</v>
      </c>
      <c r="F8669">
        <v>0.222</v>
      </c>
      <c r="G8669">
        <v>0.21199999999999999</v>
      </c>
      <c r="H8669">
        <v>0.222</v>
      </c>
      <c r="I8669">
        <v>0.13</v>
      </c>
      <c r="J8669">
        <v>0.35389999999999999</v>
      </c>
      <c r="K8669">
        <v>0.222</v>
      </c>
      <c r="L8669">
        <v>0.13</v>
      </c>
    </row>
    <row r="8670" spans="1:12" x14ac:dyDescent="0.45">
      <c r="A8670" t="s">
        <v>2025</v>
      </c>
      <c r="B8670">
        <v>2029</v>
      </c>
      <c r="C8670" t="s">
        <v>2008</v>
      </c>
      <c r="D8670">
        <v>0.75570000000000004</v>
      </c>
      <c r="E8670">
        <v>0.60960000000000003</v>
      </c>
      <c r="F8670">
        <v>0.55420000000000003</v>
      </c>
      <c r="G8670">
        <v>0.443</v>
      </c>
      <c r="H8670">
        <v>0.47399999999999998</v>
      </c>
      <c r="I8670">
        <v>0.33710000000000001</v>
      </c>
      <c r="J8670">
        <v>0.47689999999999999</v>
      </c>
      <c r="K8670">
        <v>0.33229999999999998</v>
      </c>
      <c r="L8670">
        <v>0.2056</v>
      </c>
    </row>
    <row r="8671" spans="1:12" x14ac:dyDescent="0.45">
      <c r="A8671" t="s">
        <v>2025</v>
      </c>
      <c r="B8671">
        <v>2029</v>
      </c>
      <c r="C8671" t="s">
        <v>2010</v>
      </c>
      <c r="D8671">
        <v>0.1096</v>
      </c>
      <c r="E8671">
        <v>0.1096</v>
      </c>
      <c r="F8671">
        <v>4.1399999999999999E-2</v>
      </c>
      <c r="G8671">
        <v>3.2899999999999999E-2</v>
      </c>
      <c r="H8671">
        <v>4.1399999999999999E-2</v>
      </c>
      <c r="I8671">
        <v>1.67E-2</v>
      </c>
      <c r="J8671">
        <v>0.1096</v>
      </c>
      <c r="K8671">
        <v>4.1399999999999999E-2</v>
      </c>
      <c r="L8671">
        <v>1.67E-2</v>
      </c>
    </row>
    <row r="8672" spans="1:12" x14ac:dyDescent="0.45">
      <c r="A8672" t="s">
        <v>2025</v>
      </c>
      <c r="B8672">
        <v>2029</v>
      </c>
      <c r="C8672" t="s">
        <v>2005</v>
      </c>
      <c r="D8672">
        <v>2.4083000000000001</v>
      </c>
      <c r="E8672">
        <v>2.2623000000000002</v>
      </c>
      <c r="F8672">
        <v>1.9542999999999999</v>
      </c>
      <c r="G8672">
        <v>1.4456</v>
      </c>
      <c r="H8672">
        <v>1.8741000000000001</v>
      </c>
      <c r="I8672">
        <v>1.2045999999999999</v>
      </c>
      <c r="J8672">
        <v>1.8907</v>
      </c>
      <c r="K8672">
        <v>1.5013000000000001</v>
      </c>
      <c r="L8672">
        <v>0.92749999999999999</v>
      </c>
    </row>
    <row r="8673" spans="1:12" x14ac:dyDescent="0.45">
      <c r="A8673" t="s">
        <v>2025</v>
      </c>
      <c r="B8673">
        <v>2029</v>
      </c>
      <c r="C8673" t="s">
        <v>2011</v>
      </c>
      <c r="D8673">
        <v>2.06E-2</v>
      </c>
      <c r="E8673">
        <v>2.06E-2</v>
      </c>
      <c r="F8673">
        <v>2.06E-2</v>
      </c>
      <c r="G8673">
        <v>6.1999999999999998E-3</v>
      </c>
      <c r="H8673">
        <v>2.06E-2</v>
      </c>
      <c r="I8673">
        <v>6.1999999999999998E-3</v>
      </c>
      <c r="J8673">
        <v>2.06E-2</v>
      </c>
      <c r="K8673">
        <v>2.06E-2</v>
      </c>
      <c r="L8673">
        <v>6.1999999999999998E-3</v>
      </c>
    </row>
    <row r="8674" spans="1:12" x14ac:dyDescent="0.45">
      <c r="A8674" t="s">
        <v>2025</v>
      </c>
      <c r="B8674">
        <v>2029</v>
      </c>
      <c r="C8674" t="s">
        <v>2007</v>
      </c>
      <c r="D8674">
        <v>6.3500000000000001E-2</v>
      </c>
      <c r="E8674">
        <v>6.3500000000000001E-2</v>
      </c>
      <c r="F8674">
        <v>1.8800000000000001E-2</v>
      </c>
      <c r="G8674">
        <v>5.1400000000000001E-2</v>
      </c>
      <c r="H8674">
        <v>1.8800000000000001E-2</v>
      </c>
      <c r="I8674">
        <v>1.8800000000000001E-2</v>
      </c>
      <c r="J8674">
        <v>6.3500000000000001E-2</v>
      </c>
      <c r="K8674">
        <v>1.8800000000000001E-2</v>
      </c>
      <c r="L8674">
        <v>1.8800000000000001E-2</v>
      </c>
    </row>
    <row r="8675" spans="1:12" x14ac:dyDescent="0.45">
      <c r="A8675" t="s">
        <v>2026</v>
      </c>
      <c r="B8675">
        <v>2029</v>
      </c>
      <c r="C8675" t="s">
        <v>2006</v>
      </c>
      <c r="D8675">
        <v>0.34460000000000002</v>
      </c>
      <c r="E8675">
        <v>0.34460000000000002</v>
      </c>
      <c r="F8675">
        <v>0.2175</v>
      </c>
      <c r="G8675">
        <v>0.20630000000000001</v>
      </c>
      <c r="H8675">
        <v>0.2175</v>
      </c>
      <c r="I8675">
        <v>0.12720000000000001</v>
      </c>
      <c r="J8675">
        <v>0.34460000000000002</v>
      </c>
      <c r="K8675">
        <v>0.2175</v>
      </c>
      <c r="L8675">
        <v>0.12720000000000001</v>
      </c>
    </row>
    <row r="8676" spans="1:12" x14ac:dyDescent="0.45">
      <c r="A8676" t="s">
        <v>2026</v>
      </c>
      <c r="B8676">
        <v>2029</v>
      </c>
      <c r="C8676" t="s">
        <v>2009</v>
      </c>
      <c r="D8676">
        <v>1.0671999999999999</v>
      </c>
      <c r="E8676">
        <v>1.0671999999999999</v>
      </c>
      <c r="F8676">
        <v>1.0595000000000001</v>
      </c>
      <c r="G8676">
        <v>0.67600000000000005</v>
      </c>
      <c r="H8676">
        <v>1.0595000000000001</v>
      </c>
      <c r="I8676">
        <v>0.67179999999999995</v>
      </c>
      <c r="J8676">
        <v>0.83620000000000005</v>
      </c>
      <c r="K8676">
        <v>0.83620000000000005</v>
      </c>
      <c r="L8676">
        <v>0.53110000000000002</v>
      </c>
    </row>
    <row r="8677" spans="1:12" x14ac:dyDescent="0.45">
      <c r="A8677" t="s">
        <v>2026</v>
      </c>
      <c r="B8677">
        <v>2029</v>
      </c>
      <c r="C8677" t="s">
        <v>2008</v>
      </c>
      <c r="D8677">
        <v>0.74880000000000002</v>
      </c>
      <c r="E8677">
        <v>0.60409999999999997</v>
      </c>
      <c r="F8677">
        <v>0.54920000000000002</v>
      </c>
      <c r="G8677">
        <v>0.439</v>
      </c>
      <c r="H8677">
        <v>0.46970000000000001</v>
      </c>
      <c r="I8677">
        <v>0.33400000000000002</v>
      </c>
      <c r="J8677">
        <v>0.47260000000000002</v>
      </c>
      <c r="K8677">
        <v>0.32929999999999998</v>
      </c>
      <c r="L8677">
        <v>0.20369999999999999</v>
      </c>
    </row>
    <row r="8678" spans="1:12" x14ac:dyDescent="0.45">
      <c r="A8678" t="s">
        <v>2026</v>
      </c>
      <c r="B8678">
        <v>2029</v>
      </c>
      <c r="C8678" t="s">
        <v>2007</v>
      </c>
      <c r="D8678">
        <v>6.3E-2</v>
      </c>
      <c r="E8678">
        <v>6.3E-2</v>
      </c>
      <c r="F8678">
        <v>1.8599999999999998E-2</v>
      </c>
      <c r="G8678">
        <v>5.0900000000000001E-2</v>
      </c>
      <c r="H8678">
        <v>1.8599999999999998E-2</v>
      </c>
      <c r="I8678">
        <v>1.8599999999999998E-2</v>
      </c>
      <c r="J8678">
        <v>6.3E-2</v>
      </c>
      <c r="K8678">
        <v>1.8599999999999998E-2</v>
      </c>
      <c r="L8678">
        <v>1.8599999999999998E-2</v>
      </c>
    </row>
    <row r="8679" spans="1:12" x14ac:dyDescent="0.45">
      <c r="A8679" t="s">
        <v>2026</v>
      </c>
      <c r="B8679">
        <v>2029</v>
      </c>
      <c r="C8679" t="s">
        <v>2005</v>
      </c>
      <c r="D8679">
        <v>2.3525999999999998</v>
      </c>
      <c r="E8679">
        <v>2.2079</v>
      </c>
      <c r="F8679">
        <v>1.9061999999999999</v>
      </c>
      <c r="G8679">
        <v>1.4109</v>
      </c>
      <c r="H8679">
        <v>1.8267</v>
      </c>
      <c r="I8679">
        <v>1.1742999999999999</v>
      </c>
      <c r="J8679">
        <v>1.8452999999999999</v>
      </c>
      <c r="K8679">
        <v>1.4630000000000001</v>
      </c>
      <c r="L8679">
        <v>0.90329999999999999</v>
      </c>
    </row>
    <row r="8680" spans="1:12" x14ac:dyDescent="0.45">
      <c r="A8680" t="s">
        <v>2026</v>
      </c>
      <c r="B8680">
        <v>2029</v>
      </c>
      <c r="C8680" t="s">
        <v>2011</v>
      </c>
      <c r="D8680">
        <v>2.0400000000000001E-2</v>
      </c>
      <c r="E8680">
        <v>2.0400000000000001E-2</v>
      </c>
      <c r="F8680">
        <v>2.0400000000000001E-2</v>
      </c>
      <c r="G8680">
        <v>6.1000000000000004E-3</v>
      </c>
      <c r="H8680">
        <v>2.0400000000000001E-2</v>
      </c>
      <c r="I8680">
        <v>6.1000000000000004E-3</v>
      </c>
      <c r="J8680">
        <v>2.0400000000000001E-2</v>
      </c>
      <c r="K8680">
        <v>2.0400000000000001E-2</v>
      </c>
      <c r="L8680">
        <v>6.1000000000000004E-3</v>
      </c>
    </row>
    <row r="8681" spans="1:12" x14ac:dyDescent="0.45">
      <c r="A8681" t="s">
        <v>2026</v>
      </c>
      <c r="B8681">
        <v>2029</v>
      </c>
      <c r="C8681" t="s">
        <v>2010</v>
      </c>
      <c r="D8681">
        <v>0.1086</v>
      </c>
      <c r="E8681">
        <v>0.1086</v>
      </c>
      <c r="F8681">
        <v>4.1000000000000002E-2</v>
      </c>
      <c r="G8681">
        <v>3.2599999999999997E-2</v>
      </c>
      <c r="H8681">
        <v>4.1000000000000002E-2</v>
      </c>
      <c r="I8681">
        <v>1.6500000000000001E-2</v>
      </c>
      <c r="J8681">
        <v>0.1086</v>
      </c>
      <c r="K8681">
        <v>4.1000000000000002E-2</v>
      </c>
      <c r="L8681">
        <v>1.6500000000000001E-2</v>
      </c>
    </row>
    <row r="8682" spans="1:12" x14ac:dyDescent="0.45">
      <c r="A8682" t="s">
        <v>2027</v>
      </c>
      <c r="B8682">
        <v>2029</v>
      </c>
      <c r="C8682" t="s">
        <v>2007</v>
      </c>
      <c r="D8682">
        <v>9.74E-2</v>
      </c>
      <c r="E8682">
        <v>9.74E-2</v>
      </c>
      <c r="F8682">
        <v>2.8799999999999999E-2</v>
      </c>
      <c r="G8682">
        <v>7.8799999999999995E-2</v>
      </c>
      <c r="H8682">
        <v>2.8799999999999999E-2</v>
      </c>
      <c r="I8682">
        <v>2.8799999999999999E-2</v>
      </c>
      <c r="J8682">
        <v>9.74E-2</v>
      </c>
      <c r="K8682">
        <v>2.8799999999999999E-2</v>
      </c>
      <c r="L8682">
        <v>2.8799999999999999E-2</v>
      </c>
    </row>
    <row r="8683" spans="1:12" x14ac:dyDescent="0.45">
      <c r="A8683" t="s">
        <v>2027</v>
      </c>
      <c r="B8683">
        <v>2029</v>
      </c>
      <c r="C8683" t="s">
        <v>2011</v>
      </c>
      <c r="D8683">
        <v>3.15E-2</v>
      </c>
      <c r="E8683">
        <v>3.15E-2</v>
      </c>
      <c r="F8683">
        <v>3.15E-2</v>
      </c>
      <c r="G8683">
        <v>9.4999999999999998E-3</v>
      </c>
      <c r="H8683">
        <v>3.15E-2</v>
      </c>
      <c r="I8683">
        <v>9.4999999999999998E-3</v>
      </c>
      <c r="J8683">
        <v>3.15E-2</v>
      </c>
      <c r="K8683">
        <v>3.15E-2</v>
      </c>
      <c r="L8683">
        <v>9.4999999999999998E-3</v>
      </c>
    </row>
    <row r="8684" spans="1:12" x14ac:dyDescent="0.45">
      <c r="A8684" t="s">
        <v>2027</v>
      </c>
      <c r="B8684">
        <v>2029</v>
      </c>
      <c r="C8684" t="s">
        <v>2008</v>
      </c>
      <c r="D8684">
        <v>1.1581999999999999</v>
      </c>
      <c r="E8684">
        <v>0.93440000000000001</v>
      </c>
      <c r="F8684">
        <v>0.84940000000000004</v>
      </c>
      <c r="G8684">
        <v>0.67889999999999995</v>
      </c>
      <c r="H8684">
        <v>0.72640000000000005</v>
      </c>
      <c r="I8684">
        <v>0.51670000000000005</v>
      </c>
      <c r="J8684">
        <v>0.73089999999999999</v>
      </c>
      <c r="K8684">
        <v>0.50929999999999997</v>
      </c>
      <c r="L8684">
        <v>0.31509999999999999</v>
      </c>
    </row>
    <row r="8685" spans="1:12" x14ac:dyDescent="0.45">
      <c r="A8685" t="s">
        <v>2027</v>
      </c>
      <c r="B8685">
        <v>2029</v>
      </c>
      <c r="C8685" t="s">
        <v>2010</v>
      </c>
      <c r="D8685">
        <v>0.16800000000000001</v>
      </c>
      <c r="E8685">
        <v>0.16800000000000001</v>
      </c>
      <c r="F8685">
        <v>6.3399999999999998E-2</v>
      </c>
      <c r="G8685">
        <v>5.04E-2</v>
      </c>
      <c r="H8685">
        <v>6.3399999999999998E-2</v>
      </c>
      <c r="I8685">
        <v>2.5499999999999998E-2</v>
      </c>
      <c r="J8685">
        <v>0.16800000000000001</v>
      </c>
      <c r="K8685">
        <v>6.3399999999999998E-2</v>
      </c>
      <c r="L8685">
        <v>2.5499999999999998E-2</v>
      </c>
    </row>
    <row r="8686" spans="1:12" x14ac:dyDescent="0.45">
      <c r="A8686" t="s">
        <v>2027</v>
      </c>
      <c r="B8686">
        <v>2029</v>
      </c>
      <c r="C8686" t="s">
        <v>2005</v>
      </c>
      <c r="D8686">
        <v>3.6869000000000001</v>
      </c>
      <c r="E8686">
        <v>3.4630999999999998</v>
      </c>
      <c r="F8686">
        <v>2.9864000000000002</v>
      </c>
      <c r="G8686">
        <v>2.218</v>
      </c>
      <c r="H8686">
        <v>2.8633999999999999</v>
      </c>
      <c r="I8686">
        <v>1.8458000000000001</v>
      </c>
      <c r="J8686">
        <v>2.8986999999999998</v>
      </c>
      <c r="K8686">
        <v>2.2972999999999999</v>
      </c>
      <c r="L8686">
        <v>1.4236</v>
      </c>
    </row>
    <row r="8687" spans="1:12" x14ac:dyDescent="0.45">
      <c r="A8687" t="s">
        <v>2027</v>
      </c>
      <c r="B8687">
        <v>2029</v>
      </c>
      <c r="C8687" t="s">
        <v>2009</v>
      </c>
      <c r="D8687">
        <v>1.6815</v>
      </c>
      <c r="E8687">
        <v>1.6815</v>
      </c>
      <c r="F8687">
        <v>1.6696</v>
      </c>
      <c r="G8687">
        <v>1.0706</v>
      </c>
      <c r="H8687">
        <v>1.6696</v>
      </c>
      <c r="I8687">
        <v>1.0640000000000001</v>
      </c>
      <c r="J8687">
        <v>1.3206</v>
      </c>
      <c r="K8687">
        <v>1.3206</v>
      </c>
      <c r="L8687">
        <v>0.84340000000000004</v>
      </c>
    </row>
    <row r="8688" spans="1:12" x14ac:dyDescent="0.45">
      <c r="A8688" t="s">
        <v>2027</v>
      </c>
      <c r="B8688">
        <v>2029</v>
      </c>
      <c r="C8688" t="s">
        <v>2006</v>
      </c>
      <c r="D8688">
        <v>0.55030000000000001</v>
      </c>
      <c r="E8688">
        <v>0.55030000000000001</v>
      </c>
      <c r="F8688">
        <v>0.34360000000000002</v>
      </c>
      <c r="G8688">
        <v>0.32990000000000003</v>
      </c>
      <c r="H8688">
        <v>0.34360000000000002</v>
      </c>
      <c r="I8688">
        <v>0.20130000000000001</v>
      </c>
      <c r="J8688">
        <v>0.55030000000000001</v>
      </c>
      <c r="K8688">
        <v>0.34360000000000002</v>
      </c>
      <c r="L8688">
        <v>0.20130000000000001</v>
      </c>
    </row>
    <row r="8689" spans="1:12" x14ac:dyDescent="0.45">
      <c r="A8689" t="s">
        <v>2028</v>
      </c>
      <c r="B8689">
        <v>2029</v>
      </c>
      <c r="C8689" t="s">
        <v>2011</v>
      </c>
      <c r="D8689">
        <v>3.3300000000000003E-2</v>
      </c>
      <c r="E8689">
        <v>3.3300000000000003E-2</v>
      </c>
      <c r="F8689">
        <v>3.3300000000000003E-2</v>
      </c>
      <c r="G8689">
        <v>0.01</v>
      </c>
      <c r="H8689">
        <v>3.3300000000000003E-2</v>
      </c>
      <c r="I8689">
        <v>0.01</v>
      </c>
      <c r="J8689">
        <v>3.3300000000000003E-2</v>
      </c>
      <c r="K8689">
        <v>3.3300000000000003E-2</v>
      </c>
      <c r="L8689">
        <v>0.01</v>
      </c>
    </row>
    <row r="8690" spans="1:12" x14ac:dyDescent="0.45">
      <c r="A8690" t="s">
        <v>2028</v>
      </c>
      <c r="B8690">
        <v>2029</v>
      </c>
      <c r="C8690" t="s">
        <v>2008</v>
      </c>
      <c r="D8690">
        <v>1.2229000000000001</v>
      </c>
      <c r="E8690">
        <v>0.98650000000000004</v>
      </c>
      <c r="F8690">
        <v>0.89690000000000003</v>
      </c>
      <c r="G8690">
        <v>0.71679999999999999</v>
      </c>
      <c r="H8690">
        <v>0.76700000000000002</v>
      </c>
      <c r="I8690">
        <v>0.54549999999999998</v>
      </c>
      <c r="J8690">
        <v>0.77180000000000004</v>
      </c>
      <c r="K8690">
        <v>0.53769999999999996</v>
      </c>
      <c r="L8690">
        <v>0.3327</v>
      </c>
    </row>
    <row r="8691" spans="1:12" x14ac:dyDescent="0.45">
      <c r="A8691" t="s">
        <v>2028</v>
      </c>
      <c r="B8691">
        <v>2029</v>
      </c>
      <c r="C8691" t="s">
        <v>2006</v>
      </c>
      <c r="D8691">
        <v>0.54500000000000004</v>
      </c>
      <c r="E8691">
        <v>0.54500000000000004</v>
      </c>
      <c r="F8691">
        <v>0.34770000000000001</v>
      </c>
      <c r="G8691">
        <v>0.32579999999999998</v>
      </c>
      <c r="H8691">
        <v>0.34770000000000001</v>
      </c>
      <c r="I8691">
        <v>0.2031</v>
      </c>
      <c r="J8691">
        <v>0.54500000000000004</v>
      </c>
      <c r="K8691">
        <v>0.34770000000000001</v>
      </c>
      <c r="L8691">
        <v>0.2031</v>
      </c>
    </row>
    <row r="8692" spans="1:12" x14ac:dyDescent="0.45">
      <c r="A8692" t="s">
        <v>2028</v>
      </c>
      <c r="B8692">
        <v>2029</v>
      </c>
      <c r="C8692" t="s">
        <v>2007</v>
      </c>
      <c r="D8692">
        <v>0.1028</v>
      </c>
      <c r="E8692">
        <v>0.1028</v>
      </c>
      <c r="F8692">
        <v>3.0499999999999999E-2</v>
      </c>
      <c r="G8692">
        <v>8.3199999999999996E-2</v>
      </c>
      <c r="H8692">
        <v>3.0499999999999999E-2</v>
      </c>
      <c r="I8692">
        <v>3.0499999999999999E-2</v>
      </c>
      <c r="J8692">
        <v>0.1028</v>
      </c>
      <c r="K8692">
        <v>3.0499999999999999E-2</v>
      </c>
      <c r="L8692">
        <v>3.0499999999999999E-2</v>
      </c>
    </row>
    <row r="8693" spans="1:12" x14ac:dyDescent="0.45">
      <c r="A8693" t="s">
        <v>2028</v>
      </c>
      <c r="B8693">
        <v>2029</v>
      </c>
      <c r="C8693" t="s">
        <v>2010</v>
      </c>
      <c r="D8693">
        <v>0.1774</v>
      </c>
      <c r="E8693">
        <v>0.1774</v>
      </c>
      <c r="F8693">
        <v>6.7000000000000004E-2</v>
      </c>
      <c r="G8693">
        <v>5.3199999999999997E-2</v>
      </c>
      <c r="H8693">
        <v>6.7000000000000004E-2</v>
      </c>
      <c r="I8693">
        <v>2.7E-2</v>
      </c>
      <c r="J8693">
        <v>0.1774</v>
      </c>
      <c r="K8693">
        <v>6.7000000000000004E-2</v>
      </c>
      <c r="L8693">
        <v>2.7E-2</v>
      </c>
    </row>
    <row r="8694" spans="1:12" x14ac:dyDescent="0.45">
      <c r="A8694" t="s">
        <v>2028</v>
      </c>
      <c r="B8694">
        <v>2029</v>
      </c>
      <c r="C8694" t="s">
        <v>2005</v>
      </c>
      <c r="D8694">
        <v>3.8227000000000002</v>
      </c>
      <c r="E8694">
        <v>3.5863999999999998</v>
      </c>
      <c r="F8694">
        <v>3.1042000000000001</v>
      </c>
      <c r="G8694">
        <v>2.2974999999999999</v>
      </c>
      <c r="H8694">
        <v>2.9742999999999999</v>
      </c>
      <c r="I8694">
        <v>1.9175</v>
      </c>
      <c r="J8694">
        <v>2.9973999999999998</v>
      </c>
      <c r="K8694">
        <v>2.3834</v>
      </c>
      <c r="L8694">
        <v>1.4762</v>
      </c>
    </row>
    <row r="8695" spans="1:12" x14ac:dyDescent="0.45">
      <c r="A8695" t="s">
        <v>2028</v>
      </c>
      <c r="B8695">
        <v>2029</v>
      </c>
      <c r="C8695" t="s">
        <v>2009</v>
      </c>
      <c r="D8695">
        <v>1.7414000000000001</v>
      </c>
      <c r="E8695">
        <v>1.7414000000000001</v>
      </c>
      <c r="F8695">
        <v>1.7289000000000001</v>
      </c>
      <c r="G8695">
        <v>1.1085</v>
      </c>
      <c r="H8695">
        <v>1.7289000000000001</v>
      </c>
      <c r="I8695">
        <v>1.1014999999999999</v>
      </c>
      <c r="J8695">
        <v>1.3672</v>
      </c>
      <c r="K8695">
        <v>1.3672</v>
      </c>
      <c r="L8695">
        <v>0.87290000000000001</v>
      </c>
    </row>
    <row r="8696" spans="1:12" x14ac:dyDescent="0.45">
      <c r="A8696" t="s">
        <v>2029</v>
      </c>
      <c r="B8696">
        <v>2029</v>
      </c>
      <c r="C8696" t="s">
        <v>2011</v>
      </c>
      <c r="D8696">
        <v>9.7999999999999997E-3</v>
      </c>
      <c r="E8696">
        <v>9.7999999999999997E-3</v>
      </c>
      <c r="F8696">
        <v>9.7999999999999997E-3</v>
      </c>
      <c r="G8696">
        <v>2.8999999999999998E-3</v>
      </c>
      <c r="H8696">
        <v>9.7999999999999997E-3</v>
      </c>
      <c r="I8696">
        <v>2.8999999999999998E-3</v>
      </c>
      <c r="J8696">
        <v>9.7999999999999997E-3</v>
      </c>
      <c r="K8696">
        <v>9.7999999999999997E-3</v>
      </c>
      <c r="L8696">
        <v>2.8999999999999998E-3</v>
      </c>
    </row>
    <row r="8697" spans="1:12" x14ac:dyDescent="0.45">
      <c r="A8697" t="s">
        <v>2029</v>
      </c>
      <c r="B8697">
        <v>2029</v>
      </c>
      <c r="C8697" t="s">
        <v>2010</v>
      </c>
      <c r="D8697">
        <v>5.2200000000000003E-2</v>
      </c>
      <c r="E8697">
        <v>5.2200000000000003E-2</v>
      </c>
      <c r="F8697">
        <v>1.9699999999999999E-2</v>
      </c>
      <c r="G8697">
        <v>1.5699999999999999E-2</v>
      </c>
      <c r="H8697">
        <v>1.9699999999999999E-2</v>
      </c>
      <c r="I8697">
        <v>7.9000000000000008E-3</v>
      </c>
      <c r="J8697">
        <v>5.2200000000000003E-2</v>
      </c>
      <c r="K8697">
        <v>1.9699999999999999E-2</v>
      </c>
      <c r="L8697">
        <v>7.9000000000000008E-3</v>
      </c>
    </row>
    <row r="8698" spans="1:12" x14ac:dyDescent="0.45">
      <c r="A8698" t="s">
        <v>2029</v>
      </c>
      <c r="B8698">
        <v>2029</v>
      </c>
      <c r="C8698" t="s">
        <v>2006</v>
      </c>
      <c r="D8698">
        <v>0.1638</v>
      </c>
      <c r="E8698">
        <v>0.1638</v>
      </c>
      <c r="F8698">
        <v>0.1038</v>
      </c>
      <c r="G8698">
        <v>9.8000000000000004E-2</v>
      </c>
      <c r="H8698">
        <v>0.1038</v>
      </c>
      <c r="I8698">
        <v>6.0699999999999997E-2</v>
      </c>
      <c r="J8698">
        <v>0.1638</v>
      </c>
      <c r="K8698">
        <v>0.1038</v>
      </c>
      <c r="L8698">
        <v>6.0699999999999997E-2</v>
      </c>
    </row>
    <row r="8699" spans="1:12" x14ac:dyDescent="0.45">
      <c r="A8699" t="s">
        <v>2029</v>
      </c>
      <c r="B8699">
        <v>2029</v>
      </c>
      <c r="C8699" t="s">
        <v>2005</v>
      </c>
      <c r="D8699">
        <v>1.0792999999999999</v>
      </c>
      <c r="E8699">
        <v>1.0097</v>
      </c>
      <c r="F8699">
        <v>0.86570000000000003</v>
      </c>
      <c r="G8699">
        <v>0.65620000000000001</v>
      </c>
      <c r="H8699">
        <v>0.82750000000000001</v>
      </c>
      <c r="I8699">
        <v>0.54310000000000003</v>
      </c>
      <c r="J8699">
        <v>0.84950000000000003</v>
      </c>
      <c r="K8699">
        <v>0.66679999999999995</v>
      </c>
      <c r="L8699">
        <v>0.42030000000000001</v>
      </c>
    </row>
    <row r="8700" spans="1:12" x14ac:dyDescent="0.45">
      <c r="A8700" t="s">
        <v>2029</v>
      </c>
      <c r="B8700">
        <v>2029</v>
      </c>
      <c r="C8700" t="s">
        <v>2008</v>
      </c>
      <c r="D8700">
        <v>0.36009999999999998</v>
      </c>
      <c r="E8700">
        <v>0.29049999999999998</v>
      </c>
      <c r="F8700">
        <v>0.2641</v>
      </c>
      <c r="G8700">
        <v>0.21110000000000001</v>
      </c>
      <c r="H8700">
        <v>0.22589999999999999</v>
      </c>
      <c r="I8700">
        <v>0.16070000000000001</v>
      </c>
      <c r="J8700">
        <v>0.2273</v>
      </c>
      <c r="K8700">
        <v>0.15840000000000001</v>
      </c>
      <c r="L8700">
        <v>9.8000000000000004E-2</v>
      </c>
    </row>
    <row r="8701" spans="1:12" x14ac:dyDescent="0.45">
      <c r="A8701" t="s">
        <v>2029</v>
      </c>
      <c r="B8701">
        <v>2029</v>
      </c>
      <c r="C8701" t="s">
        <v>2009</v>
      </c>
      <c r="D8701">
        <v>0.46300000000000002</v>
      </c>
      <c r="E8701">
        <v>0.46300000000000002</v>
      </c>
      <c r="F8701">
        <v>0.45929999999999999</v>
      </c>
      <c r="G8701">
        <v>0.30399999999999999</v>
      </c>
      <c r="H8701">
        <v>0.45929999999999999</v>
      </c>
      <c r="I8701">
        <v>0.3019</v>
      </c>
      <c r="J8701">
        <v>0.36620000000000003</v>
      </c>
      <c r="K8701">
        <v>0.36620000000000003</v>
      </c>
      <c r="L8701">
        <v>0.24179999999999999</v>
      </c>
    </row>
    <row r="8702" spans="1:12" x14ac:dyDescent="0.45">
      <c r="A8702" t="s">
        <v>2029</v>
      </c>
      <c r="B8702">
        <v>2029</v>
      </c>
      <c r="C8702" t="s">
        <v>2007</v>
      </c>
      <c r="D8702">
        <v>3.0300000000000001E-2</v>
      </c>
      <c r="E8702">
        <v>3.0300000000000001E-2</v>
      </c>
      <c r="F8702">
        <v>8.9999999999999993E-3</v>
      </c>
      <c r="G8702">
        <v>2.4500000000000001E-2</v>
      </c>
      <c r="H8702">
        <v>8.9999999999999993E-3</v>
      </c>
      <c r="I8702">
        <v>8.9999999999999993E-3</v>
      </c>
      <c r="J8702">
        <v>3.0300000000000001E-2</v>
      </c>
      <c r="K8702">
        <v>8.9999999999999993E-3</v>
      </c>
      <c r="L8702">
        <v>8.9999999999999993E-3</v>
      </c>
    </row>
    <row r="8703" spans="1:12" x14ac:dyDescent="0.45">
      <c r="A8703" t="s">
        <v>2030</v>
      </c>
      <c r="B8703">
        <v>2029</v>
      </c>
      <c r="C8703" t="s">
        <v>2007</v>
      </c>
      <c r="D8703">
        <v>0.14940000000000001</v>
      </c>
      <c r="E8703">
        <v>0.14940000000000001</v>
      </c>
      <c r="F8703">
        <v>4.4299999999999999E-2</v>
      </c>
      <c r="G8703">
        <v>0.12089999999999999</v>
      </c>
      <c r="H8703">
        <v>4.4299999999999999E-2</v>
      </c>
      <c r="I8703">
        <v>4.4299999999999999E-2</v>
      </c>
      <c r="J8703">
        <v>0.14940000000000001</v>
      </c>
      <c r="K8703">
        <v>4.4299999999999999E-2</v>
      </c>
      <c r="L8703">
        <v>4.4299999999999999E-2</v>
      </c>
    </row>
    <row r="8704" spans="1:12" x14ac:dyDescent="0.45">
      <c r="A8704" t="s">
        <v>2030</v>
      </c>
      <c r="B8704">
        <v>2029</v>
      </c>
      <c r="C8704" t="s">
        <v>2009</v>
      </c>
      <c r="D8704">
        <v>2.3441000000000001</v>
      </c>
      <c r="E8704">
        <v>2.3441000000000001</v>
      </c>
      <c r="F8704">
        <v>2.3258000000000001</v>
      </c>
      <c r="G8704">
        <v>1.4903999999999999</v>
      </c>
      <c r="H8704">
        <v>2.3258000000000001</v>
      </c>
      <c r="I8704">
        <v>1.4802</v>
      </c>
      <c r="J8704">
        <v>1.8376999999999999</v>
      </c>
      <c r="K8704">
        <v>1.8376999999999999</v>
      </c>
      <c r="L8704">
        <v>1.1719999999999999</v>
      </c>
    </row>
    <row r="8705" spans="1:12" x14ac:dyDescent="0.45">
      <c r="A8705" t="s">
        <v>2030</v>
      </c>
      <c r="B8705">
        <v>2029</v>
      </c>
      <c r="C8705" t="s">
        <v>2010</v>
      </c>
      <c r="D8705">
        <v>0.25779999999999997</v>
      </c>
      <c r="E8705">
        <v>0.25779999999999997</v>
      </c>
      <c r="F8705">
        <v>9.7299999999999998E-2</v>
      </c>
      <c r="G8705">
        <v>7.7299999999999994E-2</v>
      </c>
      <c r="H8705">
        <v>9.7299999999999998E-2</v>
      </c>
      <c r="I8705">
        <v>3.9199999999999999E-2</v>
      </c>
      <c r="J8705">
        <v>0.25779999999999997</v>
      </c>
      <c r="K8705">
        <v>9.7299999999999998E-2</v>
      </c>
      <c r="L8705">
        <v>3.9199999999999999E-2</v>
      </c>
    </row>
    <row r="8706" spans="1:12" x14ac:dyDescent="0.45">
      <c r="A8706" t="s">
        <v>2030</v>
      </c>
      <c r="B8706">
        <v>2029</v>
      </c>
      <c r="C8706" t="s">
        <v>2005</v>
      </c>
      <c r="D8706">
        <v>5.2869000000000002</v>
      </c>
      <c r="E8706">
        <v>4.9433999999999996</v>
      </c>
      <c r="F8706">
        <v>4.2904</v>
      </c>
      <c r="G8706">
        <v>3.1674000000000002</v>
      </c>
      <c r="H8706">
        <v>4.1017000000000001</v>
      </c>
      <c r="I8706">
        <v>2.6448999999999998</v>
      </c>
      <c r="J8706">
        <v>4.1246999999999998</v>
      </c>
      <c r="K8706">
        <v>3.2803</v>
      </c>
      <c r="L8706">
        <v>2.0274999999999999</v>
      </c>
    </row>
    <row r="8707" spans="1:12" x14ac:dyDescent="0.45">
      <c r="A8707" t="s">
        <v>2030</v>
      </c>
      <c r="B8707">
        <v>2029</v>
      </c>
      <c r="C8707" t="s">
        <v>2006</v>
      </c>
      <c r="D8707">
        <v>0.70979999999999999</v>
      </c>
      <c r="E8707">
        <v>0.70979999999999999</v>
      </c>
      <c r="F8707">
        <v>0.47110000000000002</v>
      </c>
      <c r="G8707">
        <v>0.4224</v>
      </c>
      <c r="H8707">
        <v>0.47110000000000002</v>
      </c>
      <c r="I8707">
        <v>0.27389999999999998</v>
      </c>
      <c r="J8707">
        <v>0.70979999999999999</v>
      </c>
      <c r="K8707">
        <v>0.47110000000000002</v>
      </c>
      <c r="L8707">
        <v>0.27389999999999998</v>
      </c>
    </row>
    <row r="8708" spans="1:12" x14ac:dyDescent="0.45">
      <c r="A8708" t="s">
        <v>2030</v>
      </c>
      <c r="B8708">
        <v>2029</v>
      </c>
      <c r="C8708" t="s">
        <v>2011</v>
      </c>
      <c r="D8708">
        <v>4.8399999999999999E-2</v>
      </c>
      <c r="E8708">
        <v>4.8399999999999999E-2</v>
      </c>
      <c r="F8708">
        <v>4.8399999999999999E-2</v>
      </c>
      <c r="G8708">
        <v>1.4500000000000001E-2</v>
      </c>
      <c r="H8708">
        <v>4.8399999999999999E-2</v>
      </c>
      <c r="I8708">
        <v>1.4500000000000001E-2</v>
      </c>
      <c r="J8708">
        <v>4.8399999999999999E-2</v>
      </c>
      <c r="K8708">
        <v>4.8399999999999999E-2</v>
      </c>
      <c r="L8708">
        <v>1.4500000000000001E-2</v>
      </c>
    </row>
    <row r="8709" spans="1:12" x14ac:dyDescent="0.45">
      <c r="A8709" t="s">
        <v>2030</v>
      </c>
      <c r="B8709">
        <v>2029</v>
      </c>
      <c r="C8709" t="s">
        <v>2008</v>
      </c>
      <c r="D8709">
        <v>1.7774000000000001</v>
      </c>
      <c r="E8709">
        <v>1.4339</v>
      </c>
      <c r="F8709">
        <v>1.3035000000000001</v>
      </c>
      <c r="G8709">
        <v>1.0419</v>
      </c>
      <c r="H8709">
        <v>1.1148</v>
      </c>
      <c r="I8709">
        <v>0.79290000000000005</v>
      </c>
      <c r="J8709">
        <v>1.1216999999999999</v>
      </c>
      <c r="K8709">
        <v>0.78159999999999996</v>
      </c>
      <c r="L8709">
        <v>0.48359999999999997</v>
      </c>
    </row>
    <row r="8710" spans="1:12" x14ac:dyDescent="0.45">
      <c r="A8710" t="s">
        <v>2031</v>
      </c>
      <c r="B8710">
        <v>2029</v>
      </c>
      <c r="C8710" t="s">
        <v>2009</v>
      </c>
      <c r="D8710">
        <v>2.0234999999999999</v>
      </c>
      <c r="E8710">
        <v>2.0234999999999999</v>
      </c>
      <c r="F8710">
        <v>2.0051000000000001</v>
      </c>
      <c r="G8710">
        <v>1.3217000000000001</v>
      </c>
      <c r="H8710">
        <v>2.0051000000000001</v>
      </c>
      <c r="I8710">
        <v>1.3115000000000001</v>
      </c>
      <c r="J8710">
        <v>1.5944</v>
      </c>
      <c r="K8710">
        <v>1.5944</v>
      </c>
      <c r="L8710">
        <v>1.0477000000000001</v>
      </c>
    </row>
    <row r="8711" spans="1:12" x14ac:dyDescent="0.45">
      <c r="A8711" t="s">
        <v>2031</v>
      </c>
      <c r="B8711">
        <v>2029</v>
      </c>
      <c r="C8711" t="s">
        <v>2008</v>
      </c>
      <c r="D8711">
        <v>1.7846</v>
      </c>
      <c r="E8711">
        <v>1.4397</v>
      </c>
      <c r="F8711">
        <v>1.3088</v>
      </c>
      <c r="G8711">
        <v>1.0461</v>
      </c>
      <c r="H8711">
        <v>1.1193</v>
      </c>
      <c r="I8711">
        <v>0.79610000000000003</v>
      </c>
      <c r="J8711">
        <v>1.1262000000000001</v>
      </c>
      <c r="K8711">
        <v>0.78469999999999995</v>
      </c>
      <c r="L8711">
        <v>0.48559999999999998</v>
      </c>
    </row>
    <row r="8712" spans="1:12" x14ac:dyDescent="0.45">
      <c r="A8712" t="s">
        <v>2031</v>
      </c>
      <c r="B8712">
        <v>2029</v>
      </c>
      <c r="C8712" t="s">
        <v>2010</v>
      </c>
      <c r="D8712">
        <v>0.25879999999999997</v>
      </c>
      <c r="E8712">
        <v>0.25879999999999997</v>
      </c>
      <c r="F8712">
        <v>9.7699999999999995E-2</v>
      </c>
      <c r="G8712">
        <v>7.7600000000000002E-2</v>
      </c>
      <c r="H8712">
        <v>9.7699999999999995E-2</v>
      </c>
      <c r="I8712">
        <v>3.9300000000000002E-2</v>
      </c>
      <c r="J8712">
        <v>0.25879999999999997</v>
      </c>
      <c r="K8712">
        <v>9.7699999999999995E-2</v>
      </c>
      <c r="L8712">
        <v>3.9300000000000002E-2</v>
      </c>
    </row>
    <row r="8713" spans="1:12" x14ac:dyDescent="0.45">
      <c r="A8713" t="s">
        <v>2031</v>
      </c>
      <c r="B8713">
        <v>2029</v>
      </c>
      <c r="C8713" t="s">
        <v>2006</v>
      </c>
      <c r="D8713">
        <v>0.6956</v>
      </c>
      <c r="E8713">
        <v>0.6956</v>
      </c>
      <c r="F8713">
        <v>0.46589999999999998</v>
      </c>
      <c r="G8713">
        <v>0.41349999999999998</v>
      </c>
      <c r="H8713">
        <v>0.46589999999999998</v>
      </c>
      <c r="I8713">
        <v>0.27060000000000001</v>
      </c>
      <c r="J8713">
        <v>0.6956</v>
      </c>
      <c r="K8713">
        <v>0.46589999999999998</v>
      </c>
      <c r="L8713">
        <v>0.27060000000000001</v>
      </c>
    </row>
    <row r="8714" spans="1:12" x14ac:dyDescent="0.45">
      <c r="A8714" t="s">
        <v>2031</v>
      </c>
      <c r="B8714">
        <v>2029</v>
      </c>
      <c r="C8714" t="s">
        <v>2007</v>
      </c>
      <c r="D8714">
        <v>0.15</v>
      </c>
      <c r="E8714">
        <v>0.15</v>
      </c>
      <c r="F8714">
        <v>4.4400000000000002E-2</v>
      </c>
      <c r="G8714">
        <v>0.12139999999999999</v>
      </c>
      <c r="H8714">
        <v>4.4400000000000002E-2</v>
      </c>
      <c r="I8714">
        <v>4.4400000000000002E-2</v>
      </c>
      <c r="J8714">
        <v>0.15</v>
      </c>
      <c r="K8714">
        <v>4.4400000000000002E-2</v>
      </c>
      <c r="L8714">
        <v>4.4400000000000002E-2</v>
      </c>
    </row>
    <row r="8715" spans="1:12" x14ac:dyDescent="0.45">
      <c r="A8715" t="s">
        <v>2031</v>
      </c>
      <c r="B8715">
        <v>2029</v>
      </c>
      <c r="C8715" t="s">
        <v>2011</v>
      </c>
      <c r="D8715">
        <v>4.8599999999999997E-2</v>
      </c>
      <c r="E8715">
        <v>4.8599999999999997E-2</v>
      </c>
      <c r="F8715">
        <v>4.8599999999999997E-2</v>
      </c>
      <c r="G8715">
        <v>1.46E-2</v>
      </c>
      <c r="H8715">
        <v>4.8599999999999997E-2</v>
      </c>
      <c r="I8715">
        <v>1.46E-2</v>
      </c>
      <c r="J8715">
        <v>4.8599999999999997E-2</v>
      </c>
      <c r="K8715">
        <v>4.8599999999999997E-2</v>
      </c>
      <c r="L8715">
        <v>1.46E-2</v>
      </c>
    </row>
    <row r="8716" spans="1:12" x14ac:dyDescent="0.45">
      <c r="A8716" t="s">
        <v>2031</v>
      </c>
      <c r="B8716">
        <v>2029</v>
      </c>
      <c r="C8716" t="s">
        <v>2005</v>
      </c>
      <c r="D8716">
        <v>4.9611000000000001</v>
      </c>
      <c r="E8716">
        <v>4.6162000000000001</v>
      </c>
      <c r="F8716">
        <v>3.9706000000000001</v>
      </c>
      <c r="G8716">
        <v>2.9948000000000001</v>
      </c>
      <c r="H8716">
        <v>3.7810999999999999</v>
      </c>
      <c r="I8716">
        <v>2.4765000000000001</v>
      </c>
      <c r="J8716">
        <v>3.8736999999999999</v>
      </c>
      <c r="K8716">
        <v>3.0358000000000001</v>
      </c>
      <c r="L8716">
        <v>1.9021999999999999</v>
      </c>
    </row>
    <row r="8717" spans="1:12" x14ac:dyDescent="0.45">
      <c r="A8717" t="s">
        <v>2032</v>
      </c>
      <c r="B8717">
        <v>2029</v>
      </c>
      <c r="C8717" t="s">
        <v>2007</v>
      </c>
      <c r="D8717">
        <v>0.22939999999999999</v>
      </c>
      <c r="E8717">
        <v>0.22939999999999999</v>
      </c>
      <c r="F8717">
        <v>6.8000000000000005E-2</v>
      </c>
      <c r="G8717">
        <v>0.18559999999999999</v>
      </c>
      <c r="H8717">
        <v>6.8000000000000005E-2</v>
      </c>
      <c r="I8717">
        <v>6.8000000000000005E-2</v>
      </c>
      <c r="J8717">
        <v>0.22939999999999999</v>
      </c>
      <c r="K8717">
        <v>6.8000000000000005E-2</v>
      </c>
      <c r="L8717">
        <v>6.8000000000000005E-2</v>
      </c>
    </row>
    <row r="8718" spans="1:12" x14ac:dyDescent="0.45">
      <c r="A8718" t="s">
        <v>2032</v>
      </c>
      <c r="B8718">
        <v>2029</v>
      </c>
      <c r="C8718" t="s">
        <v>2008</v>
      </c>
      <c r="D8718">
        <v>2.7284000000000002</v>
      </c>
      <c r="E8718">
        <v>2.2010999999999998</v>
      </c>
      <c r="F8718">
        <v>2.0011000000000001</v>
      </c>
      <c r="G8718">
        <v>1.5993999999999999</v>
      </c>
      <c r="H8718">
        <v>1.7113</v>
      </c>
      <c r="I8718">
        <v>1.2171000000000001</v>
      </c>
      <c r="J8718">
        <v>1.7219</v>
      </c>
      <c r="K8718">
        <v>1.1998</v>
      </c>
      <c r="L8718">
        <v>0.74239999999999995</v>
      </c>
    </row>
    <row r="8719" spans="1:12" x14ac:dyDescent="0.45">
      <c r="A8719" t="s">
        <v>2032</v>
      </c>
      <c r="B8719">
        <v>2029</v>
      </c>
      <c r="C8719" t="s">
        <v>2011</v>
      </c>
      <c r="D8719">
        <v>7.4300000000000005E-2</v>
      </c>
      <c r="E8719">
        <v>7.4300000000000005E-2</v>
      </c>
      <c r="F8719">
        <v>7.4300000000000005E-2</v>
      </c>
      <c r="G8719">
        <v>2.23E-2</v>
      </c>
      <c r="H8719">
        <v>7.4300000000000005E-2</v>
      </c>
      <c r="I8719">
        <v>2.23E-2</v>
      </c>
      <c r="J8719">
        <v>7.4300000000000005E-2</v>
      </c>
      <c r="K8719">
        <v>7.4300000000000005E-2</v>
      </c>
      <c r="L8719">
        <v>2.23E-2</v>
      </c>
    </row>
    <row r="8720" spans="1:12" x14ac:dyDescent="0.45">
      <c r="A8720" t="s">
        <v>2032</v>
      </c>
      <c r="B8720">
        <v>2029</v>
      </c>
      <c r="C8720" t="s">
        <v>2009</v>
      </c>
      <c r="D8720">
        <v>3.823</v>
      </c>
      <c r="E8720">
        <v>3.823</v>
      </c>
      <c r="F8720">
        <v>3.7949000000000002</v>
      </c>
      <c r="G8720">
        <v>2.4211999999999998</v>
      </c>
      <c r="H8720">
        <v>3.7949000000000002</v>
      </c>
      <c r="I8720">
        <v>2.4056000000000002</v>
      </c>
      <c r="J8720">
        <v>2.9944999999999999</v>
      </c>
      <c r="K8720">
        <v>2.9944999999999999</v>
      </c>
      <c r="L8720">
        <v>1.9014</v>
      </c>
    </row>
    <row r="8721" spans="1:12" x14ac:dyDescent="0.45">
      <c r="A8721" t="s">
        <v>2032</v>
      </c>
      <c r="B8721">
        <v>2029</v>
      </c>
      <c r="C8721" t="s">
        <v>2005</v>
      </c>
      <c r="D8721">
        <v>8.4259000000000004</v>
      </c>
      <c r="E8721">
        <v>7.8986000000000001</v>
      </c>
      <c r="F8721">
        <v>6.8464999999999998</v>
      </c>
      <c r="G8721">
        <v>5.0488</v>
      </c>
      <c r="H8721">
        <v>6.5567000000000002</v>
      </c>
      <c r="I8721">
        <v>4.2157999999999998</v>
      </c>
      <c r="J8721">
        <v>6.5909000000000004</v>
      </c>
      <c r="K8721">
        <v>5.2447999999999997</v>
      </c>
      <c r="L8721">
        <v>3.2368000000000001</v>
      </c>
    </row>
    <row r="8722" spans="1:12" x14ac:dyDescent="0.45">
      <c r="A8722" t="s">
        <v>2032</v>
      </c>
      <c r="B8722">
        <v>2029</v>
      </c>
      <c r="C8722" t="s">
        <v>2010</v>
      </c>
      <c r="D8722">
        <v>0.3957</v>
      </c>
      <c r="E8722">
        <v>0.3957</v>
      </c>
      <c r="F8722">
        <v>0.14940000000000001</v>
      </c>
      <c r="G8722">
        <v>0.1187</v>
      </c>
      <c r="H8722">
        <v>0.14940000000000001</v>
      </c>
      <c r="I8722">
        <v>6.0199999999999997E-2</v>
      </c>
      <c r="J8722">
        <v>0.3957</v>
      </c>
      <c r="K8722">
        <v>0.14940000000000001</v>
      </c>
      <c r="L8722">
        <v>6.0199999999999997E-2</v>
      </c>
    </row>
    <row r="8723" spans="1:12" x14ac:dyDescent="0.45">
      <c r="A8723" t="s">
        <v>2032</v>
      </c>
      <c r="B8723">
        <v>2029</v>
      </c>
      <c r="C8723" t="s">
        <v>2006</v>
      </c>
      <c r="D8723">
        <v>1.1752</v>
      </c>
      <c r="E8723">
        <v>1.1752</v>
      </c>
      <c r="F8723">
        <v>0.75890000000000002</v>
      </c>
      <c r="G8723">
        <v>0.7016</v>
      </c>
      <c r="H8723">
        <v>0.75890000000000002</v>
      </c>
      <c r="I8723">
        <v>0.44259999999999999</v>
      </c>
      <c r="J8723">
        <v>1.1752</v>
      </c>
      <c r="K8723">
        <v>0.75890000000000002</v>
      </c>
      <c r="L8723">
        <v>0.44259999999999999</v>
      </c>
    </row>
    <row r="8724" spans="1:12" x14ac:dyDescent="0.45">
      <c r="A8724" t="s">
        <v>2033</v>
      </c>
      <c r="B8724">
        <v>2029</v>
      </c>
      <c r="C8724" t="s">
        <v>2011</v>
      </c>
      <c r="D8724">
        <v>4.3499999999999997E-2</v>
      </c>
      <c r="E8724">
        <v>4.3499999999999997E-2</v>
      </c>
      <c r="F8724">
        <v>4.3499999999999997E-2</v>
      </c>
      <c r="G8724">
        <v>1.2999999999999999E-2</v>
      </c>
      <c r="H8724">
        <v>4.3499999999999997E-2</v>
      </c>
      <c r="I8724">
        <v>1.2999999999999999E-2</v>
      </c>
      <c r="J8724">
        <v>4.3499999999999997E-2</v>
      </c>
      <c r="K8724">
        <v>4.3499999999999997E-2</v>
      </c>
      <c r="L8724">
        <v>1.2999999999999999E-2</v>
      </c>
    </row>
    <row r="8725" spans="1:12" x14ac:dyDescent="0.45">
      <c r="A8725" t="s">
        <v>2033</v>
      </c>
      <c r="B8725">
        <v>2029</v>
      </c>
      <c r="C8725" t="s">
        <v>2006</v>
      </c>
      <c r="D8725">
        <v>0.68310000000000004</v>
      </c>
      <c r="E8725">
        <v>0.68310000000000004</v>
      </c>
      <c r="F8725">
        <v>0.44230000000000003</v>
      </c>
      <c r="G8725">
        <v>0.40770000000000001</v>
      </c>
      <c r="H8725">
        <v>0.44230000000000003</v>
      </c>
      <c r="I8725">
        <v>0.25790000000000002</v>
      </c>
      <c r="J8725">
        <v>0.68310000000000004</v>
      </c>
      <c r="K8725">
        <v>0.44230000000000003</v>
      </c>
      <c r="L8725">
        <v>0.25790000000000002</v>
      </c>
    </row>
    <row r="8726" spans="1:12" x14ac:dyDescent="0.45">
      <c r="A8726" t="s">
        <v>2033</v>
      </c>
      <c r="B8726">
        <v>2029</v>
      </c>
      <c r="C8726" t="s">
        <v>2005</v>
      </c>
      <c r="D8726">
        <v>4.9013</v>
      </c>
      <c r="E8726">
        <v>4.5923999999999996</v>
      </c>
      <c r="F8726">
        <v>3.9792000000000001</v>
      </c>
      <c r="G8726">
        <v>2.9355000000000002</v>
      </c>
      <c r="H8726">
        <v>3.8094000000000001</v>
      </c>
      <c r="I8726">
        <v>2.4495</v>
      </c>
      <c r="J8726">
        <v>3.8323</v>
      </c>
      <c r="K8726">
        <v>3.0468999999999999</v>
      </c>
      <c r="L8726">
        <v>1.8797999999999999</v>
      </c>
    </row>
    <row r="8727" spans="1:12" x14ac:dyDescent="0.45">
      <c r="A8727" t="s">
        <v>2033</v>
      </c>
      <c r="B8727">
        <v>2029</v>
      </c>
      <c r="C8727" t="s">
        <v>2010</v>
      </c>
      <c r="D8727">
        <v>0.23180000000000001</v>
      </c>
      <c r="E8727">
        <v>0.23180000000000001</v>
      </c>
      <c r="F8727">
        <v>8.7499999999999994E-2</v>
      </c>
      <c r="G8727">
        <v>6.9500000000000006E-2</v>
      </c>
      <c r="H8727">
        <v>8.7499999999999994E-2</v>
      </c>
      <c r="I8727">
        <v>3.5200000000000002E-2</v>
      </c>
      <c r="J8727">
        <v>0.23180000000000001</v>
      </c>
      <c r="K8727">
        <v>8.7499999999999994E-2</v>
      </c>
      <c r="L8727">
        <v>3.5200000000000002E-2</v>
      </c>
    </row>
    <row r="8728" spans="1:12" x14ac:dyDescent="0.45">
      <c r="A8728" t="s">
        <v>2033</v>
      </c>
      <c r="B8728">
        <v>2029</v>
      </c>
      <c r="C8728" t="s">
        <v>2009</v>
      </c>
      <c r="D8728">
        <v>2.2103999999999999</v>
      </c>
      <c r="E8728">
        <v>2.2103999999999999</v>
      </c>
      <c r="F8728">
        <v>2.194</v>
      </c>
      <c r="G8728">
        <v>1.3996999999999999</v>
      </c>
      <c r="H8728">
        <v>2.194</v>
      </c>
      <c r="I8728">
        <v>1.3906000000000001</v>
      </c>
      <c r="J8728">
        <v>1.7310000000000001</v>
      </c>
      <c r="K8728">
        <v>1.7310000000000001</v>
      </c>
      <c r="L8728">
        <v>1.099</v>
      </c>
    </row>
    <row r="8729" spans="1:12" x14ac:dyDescent="0.45">
      <c r="A8729" t="s">
        <v>2033</v>
      </c>
      <c r="B8729">
        <v>2029</v>
      </c>
      <c r="C8729" t="s">
        <v>2008</v>
      </c>
      <c r="D8729">
        <v>1.5981000000000001</v>
      </c>
      <c r="E8729">
        <v>1.2892999999999999</v>
      </c>
      <c r="F8729">
        <v>1.1720999999999999</v>
      </c>
      <c r="G8729">
        <v>0.93679999999999997</v>
      </c>
      <c r="H8729">
        <v>1.0023</v>
      </c>
      <c r="I8729">
        <v>0.71289999999999998</v>
      </c>
      <c r="J8729">
        <v>1.0085999999999999</v>
      </c>
      <c r="K8729">
        <v>0.70269999999999999</v>
      </c>
      <c r="L8729">
        <v>0.43480000000000002</v>
      </c>
    </row>
    <row r="8730" spans="1:12" x14ac:dyDescent="0.45">
      <c r="A8730" t="s">
        <v>2033</v>
      </c>
      <c r="B8730">
        <v>2029</v>
      </c>
      <c r="C8730" t="s">
        <v>2007</v>
      </c>
      <c r="D8730">
        <v>0.13439999999999999</v>
      </c>
      <c r="E8730">
        <v>0.13439999999999999</v>
      </c>
      <c r="F8730">
        <v>3.9800000000000002E-2</v>
      </c>
      <c r="G8730">
        <v>0.1087</v>
      </c>
      <c r="H8730">
        <v>3.9800000000000002E-2</v>
      </c>
      <c r="I8730">
        <v>3.9800000000000002E-2</v>
      </c>
      <c r="J8730">
        <v>0.13439999999999999</v>
      </c>
      <c r="K8730">
        <v>3.9800000000000002E-2</v>
      </c>
      <c r="L8730">
        <v>3.9800000000000002E-2</v>
      </c>
    </row>
    <row r="8731" spans="1:12" x14ac:dyDescent="0.45">
      <c r="A8731" t="s">
        <v>2034</v>
      </c>
      <c r="B8731">
        <v>2029</v>
      </c>
      <c r="C8731" t="s">
        <v>2006</v>
      </c>
      <c r="D8731">
        <v>0.41539999999999999</v>
      </c>
      <c r="E8731">
        <v>0.41539999999999999</v>
      </c>
      <c r="F8731">
        <v>0.25080000000000002</v>
      </c>
      <c r="G8731">
        <v>0.24990000000000001</v>
      </c>
      <c r="H8731">
        <v>0.25080000000000002</v>
      </c>
      <c r="I8731">
        <v>0.14749999999999999</v>
      </c>
      <c r="J8731">
        <v>0.41539999999999999</v>
      </c>
      <c r="K8731">
        <v>0.25080000000000002</v>
      </c>
      <c r="L8731">
        <v>0.14749999999999999</v>
      </c>
    </row>
    <row r="8732" spans="1:12" x14ac:dyDescent="0.45">
      <c r="A8732" t="s">
        <v>2034</v>
      </c>
      <c r="B8732">
        <v>2029</v>
      </c>
      <c r="C8732" t="s">
        <v>2007</v>
      </c>
      <c r="D8732">
        <v>6.6199999999999995E-2</v>
      </c>
      <c r="E8732">
        <v>6.6199999999999995E-2</v>
      </c>
      <c r="F8732">
        <v>1.9599999999999999E-2</v>
      </c>
      <c r="G8732">
        <v>5.3600000000000002E-2</v>
      </c>
      <c r="H8732">
        <v>1.9599999999999999E-2</v>
      </c>
      <c r="I8732">
        <v>1.9599999999999999E-2</v>
      </c>
      <c r="J8732">
        <v>6.6199999999999995E-2</v>
      </c>
      <c r="K8732">
        <v>1.9599999999999999E-2</v>
      </c>
      <c r="L8732">
        <v>1.9599999999999999E-2</v>
      </c>
    </row>
    <row r="8733" spans="1:12" x14ac:dyDescent="0.45">
      <c r="A8733" t="s">
        <v>2034</v>
      </c>
      <c r="B8733">
        <v>2029</v>
      </c>
      <c r="C8733" t="s">
        <v>2008</v>
      </c>
      <c r="D8733">
        <v>0.78749999999999998</v>
      </c>
      <c r="E8733">
        <v>0.63529999999999998</v>
      </c>
      <c r="F8733">
        <v>0.57750000000000001</v>
      </c>
      <c r="G8733">
        <v>0.46160000000000001</v>
      </c>
      <c r="H8733">
        <v>0.49390000000000001</v>
      </c>
      <c r="I8733">
        <v>0.3513</v>
      </c>
      <c r="J8733">
        <v>0.497</v>
      </c>
      <c r="K8733">
        <v>0.3463</v>
      </c>
      <c r="L8733">
        <v>0.21429999999999999</v>
      </c>
    </row>
    <row r="8734" spans="1:12" x14ac:dyDescent="0.45">
      <c r="A8734" t="s">
        <v>2034</v>
      </c>
      <c r="B8734">
        <v>2029</v>
      </c>
      <c r="C8734" t="s">
        <v>2005</v>
      </c>
      <c r="D8734">
        <v>2.5230000000000001</v>
      </c>
      <c r="E8734">
        <v>2.3708</v>
      </c>
      <c r="F8734">
        <v>2.0226999999999999</v>
      </c>
      <c r="G8734">
        <v>1.5176000000000001</v>
      </c>
      <c r="H8734">
        <v>1.9390000000000001</v>
      </c>
      <c r="I8734">
        <v>1.2495000000000001</v>
      </c>
      <c r="J8734">
        <v>1.9921</v>
      </c>
      <c r="K8734">
        <v>1.5590999999999999</v>
      </c>
      <c r="L8734">
        <v>0.9657</v>
      </c>
    </row>
    <row r="8735" spans="1:12" x14ac:dyDescent="0.45">
      <c r="A8735" t="s">
        <v>2034</v>
      </c>
      <c r="B8735">
        <v>2029</v>
      </c>
      <c r="C8735" t="s">
        <v>2011</v>
      </c>
      <c r="D8735">
        <v>2.1399999999999999E-2</v>
      </c>
      <c r="E8735">
        <v>2.1399999999999999E-2</v>
      </c>
      <c r="F8735">
        <v>2.1399999999999999E-2</v>
      </c>
      <c r="G8735">
        <v>6.4000000000000003E-3</v>
      </c>
      <c r="H8735">
        <v>2.1399999999999999E-2</v>
      </c>
      <c r="I8735">
        <v>6.4000000000000003E-3</v>
      </c>
      <c r="J8735">
        <v>2.1399999999999999E-2</v>
      </c>
      <c r="K8735">
        <v>2.1399999999999999E-2</v>
      </c>
      <c r="L8735">
        <v>6.4000000000000003E-3</v>
      </c>
    </row>
    <row r="8736" spans="1:12" x14ac:dyDescent="0.45">
      <c r="A8736" t="s">
        <v>2034</v>
      </c>
      <c r="B8736">
        <v>2029</v>
      </c>
      <c r="C8736" t="s">
        <v>2010</v>
      </c>
      <c r="D8736">
        <v>0.1142</v>
      </c>
      <c r="E8736">
        <v>0.1142</v>
      </c>
      <c r="F8736">
        <v>4.3099999999999999E-2</v>
      </c>
      <c r="G8736">
        <v>3.4299999999999997E-2</v>
      </c>
      <c r="H8736">
        <v>4.3099999999999999E-2</v>
      </c>
      <c r="I8736">
        <v>1.7399999999999999E-2</v>
      </c>
      <c r="J8736">
        <v>0.1142</v>
      </c>
      <c r="K8736">
        <v>4.3099999999999999E-2</v>
      </c>
      <c r="L8736">
        <v>1.7399999999999999E-2</v>
      </c>
    </row>
    <row r="8737" spans="1:12" x14ac:dyDescent="0.45">
      <c r="A8737" t="s">
        <v>2034</v>
      </c>
      <c r="B8737">
        <v>2029</v>
      </c>
      <c r="C8737" t="s">
        <v>2009</v>
      </c>
      <c r="D8737">
        <v>1.1182000000000001</v>
      </c>
      <c r="E8737">
        <v>1.1182000000000001</v>
      </c>
      <c r="F8737">
        <v>1.1101000000000001</v>
      </c>
      <c r="G8737">
        <v>0.71179999999999999</v>
      </c>
      <c r="H8737">
        <v>1.1101000000000001</v>
      </c>
      <c r="I8737">
        <v>0.70730000000000004</v>
      </c>
      <c r="J8737">
        <v>0.87790000000000001</v>
      </c>
      <c r="K8737">
        <v>0.87790000000000001</v>
      </c>
      <c r="L8737">
        <v>0.5605</v>
      </c>
    </row>
    <row r="8738" spans="1:12" x14ac:dyDescent="0.45">
      <c r="A8738" t="s">
        <v>2035</v>
      </c>
      <c r="B8738">
        <v>2029</v>
      </c>
      <c r="C8738" t="s">
        <v>2009</v>
      </c>
      <c r="D8738">
        <v>2.3672</v>
      </c>
      <c r="E8738">
        <v>2.3672</v>
      </c>
      <c r="F8738">
        <v>2.3504</v>
      </c>
      <c r="G8738">
        <v>1.4998</v>
      </c>
      <c r="H8738">
        <v>2.3504</v>
      </c>
      <c r="I8738">
        <v>1.4904999999999999</v>
      </c>
      <c r="J8738">
        <v>1.8552999999999999</v>
      </c>
      <c r="K8738">
        <v>1.8552999999999999</v>
      </c>
      <c r="L8738">
        <v>1.1785000000000001</v>
      </c>
    </row>
    <row r="8739" spans="1:12" x14ac:dyDescent="0.45">
      <c r="A8739" t="s">
        <v>2035</v>
      </c>
      <c r="B8739">
        <v>2029</v>
      </c>
      <c r="C8739" t="s">
        <v>2005</v>
      </c>
      <c r="D8739">
        <v>5.1436000000000002</v>
      </c>
      <c r="E8739">
        <v>4.8277999999999999</v>
      </c>
      <c r="F8739">
        <v>4.1860999999999997</v>
      </c>
      <c r="G8739">
        <v>3.0857000000000001</v>
      </c>
      <c r="H8739">
        <v>4.0125999999999999</v>
      </c>
      <c r="I8739">
        <v>2.5796000000000001</v>
      </c>
      <c r="J8739">
        <v>4.0289000000000001</v>
      </c>
      <c r="K8739">
        <v>3.2111000000000001</v>
      </c>
      <c r="L8739">
        <v>1.9833000000000001</v>
      </c>
    </row>
    <row r="8740" spans="1:12" x14ac:dyDescent="0.45">
      <c r="A8740" t="s">
        <v>2035</v>
      </c>
      <c r="B8740">
        <v>2029</v>
      </c>
      <c r="C8740" t="s">
        <v>2010</v>
      </c>
      <c r="D8740">
        <v>0.2369</v>
      </c>
      <c r="E8740">
        <v>0.2369</v>
      </c>
      <c r="F8740">
        <v>8.9499999999999996E-2</v>
      </c>
      <c r="G8740">
        <v>7.1099999999999997E-2</v>
      </c>
      <c r="H8740">
        <v>8.9499999999999996E-2</v>
      </c>
      <c r="I8740">
        <v>3.5999999999999997E-2</v>
      </c>
      <c r="J8740">
        <v>0.2369</v>
      </c>
      <c r="K8740">
        <v>8.9499999999999996E-2</v>
      </c>
      <c r="L8740">
        <v>3.5999999999999997E-2</v>
      </c>
    </row>
    <row r="8741" spans="1:12" x14ac:dyDescent="0.45">
      <c r="A8741" t="s">
        <v>2035</v>
      </c>
      <c r="B8741">
        <v>2029</v>
      </c>
      <c r="C8741" t="s">
        <v>2006</v>
      </c>
      <c r="D8741">
        <v>0.7238</v>
      </c>
      <c r="E8741">
        <v>0.7238</v>
      </c>
      <c r="F8741">
        <v>0.46279999999999999</v>
      </c>
      <c r="G8741">
        <v>0.43259999999999998</v>
      </c>
      <c r="H8741">
        <v>0.46279999999999999</v>
      </c>
      <c r="I8741">
        <v>0.27029999999999998</v>
      </c>
      <c r="J8741">
        <v>0.7238</v>
      </c>
      <c r="K8741">
        <v>0.46279999999999999</v>
      </c>
      <c r="L8741">
        <v>0.27029999999999998</v>
      </c>
    </row>
    <row r="8742" spans="1:12" x14ac:dyDescent="0.45">
      <c r="A8742" t="s">
        <v>2035</v>
      </c>
      <c r="B8742">
        <v>2029</v>
      </c>
      <c r="C8742" t="s">
        <v>2008</v>
      </c>
      <c r="D8742">
        <v>1.6337999999999999</v>
      </c>
      <c r="E8742">
        <v>1.3181</v>
      </c>
      <c r="F8742">
        <v>1.1982999999999999</v>
      </c>
      <c r="G8742">
        <v>0.9577</v>
      </c>
      <c r="H8742">
        <v>1.0246999999999999</v>
      </c>
      <c r="I8742">
        <v>0.7288</v>
      </c>
      <c r="J8742">
        <v>1.0310999999999999</v>
      </c>
      <c r="K8742">
        <v>0.71850000000000003</v>
      </c>
      <c r="L8742">
        <v>0.44450000000000001</v>
      </c>
    </row>
    <row r="8743" spans="1:12" x14ac:dyDescent="0.45">
      <c r="A8743" t="s">
        <v>2035</v>
      </c>
      <c r="B8743">
        <v>2029</v>
      </c>
      <c r="C8743" t="s">
        <v>2007</v>
      </c>
      <c r="D8743">
        <v>0.13739999999999999</v>
      </c>
      <c r="E8743">
        <v>0.13739999999999999</v>
      </c>
      <c r="F8743">
        <v>4.07E-2</v>
      </c>
      <c r="G8743">
        <v>0.1111</v>
      </c>
      <c r="H8743">
        <v>4.07E-2</v>
      </c>
      <c r="I8743">
        <v>4.07E-2</v>
      </c>
      <c r="J8743">
        <v>0.13739999999999999</v>
      </c>
      <c r="K8743">
        <v>4.07E-2</v>
      </c>
      <c r="L8743">
        <v>4.07E-2</v>
      </c>
    </row>
    <row r="8744" spans="1:12" x14ac:dyDescent="0.45">
      <c r="A8744" t="s">
        <v>2035</v>
      </c>
      <c r="B8744">
        <v>2029</v>
      </c>
      <c r="C8744" t="s">
        <v>2011</v>
      </c>
      <c r="D8744">
        <v>4.4499999999999998E-2</v>
      </c>
      <c r="E8744">
        <v>4.4499999999999998E-2</v>
      </c>
      <c r="F8744">
        <v>4.4499999999999998E-2</v>
      </c>
      <c r="G8744">
        <v>1.3299999999999999E-2</v>
      </c>
      <c r="H8744">
        <v>4.4499999999999998E-2</v>
      </c>
      <c r="I8744">
        <v>1.3299999999999999E-2</v>
      </c>
      <c r="J8744">
        <v>4.4499999999999998E-2</v>
      </c>
      <c r="K8744">
        <v>4.4499999999999998E-2</v>
      </c>
      <c r="L8744">
        <v>1.3299999999999999E-2</v>
      </c>
    </row>
    <row r="8745" spans="1:12" x14ac:dyDescent="0.45">
      <c r="A8745" t="s">
        <v>2036</v>
      </c>
      <c r="B8745">
        <v>2029</v>
      </c>
      <c r="C8745" t="s">
        <v>2005</v>
      </c>
      <c r="D8745">
        <v>0.85519999999999996</v>
      </c>
      <c r="E8745">
        <v>0.80379999999999996</v>
      </c>
      <c r="F8745">
        <v>0.69299999999999995</v>
      </c>
      <c r="G8745">
        <v>0.51559999999999995</v>
      </c>
      <c r="H8745">
        <v>0.66469999999999996</v>
      </c>
      <c r="I8745">
        <v>0.42930000000000001</v>
      </c>
      <c r="J8745">
        <v>0.67310000000000003</v>
      </c>
      <c r="K8745">
        <v>0.53359999999999996</v>
      </c>
      <c r="L8745">
        <v>0.33150000000000002</v>
      </c>
    </row>
    <row r="8746" spans="1:12" x14ac:dyDescent="0.45">
      <c r="A8746" t="s">
        <v>2036</v>
      </c>
      <c r="B8746">
        <v>2029</v>
      </c>
      <c r="C8746" t="s">
        <v>2008</v>
      </c>
      <c r="D8746">
        <v>0.26619999999999999</v>
      </c>
      <c r="E8746">
        <v>0.21479999999999999</v>
      </c>
      <c r="F8746">
        <v>0.19520000000000001</v>
      </c>
      <c r="G8746">
        <v>0.156</v>
      </c>
      <c r="H8746">
        <v>0.16700000000000001</v>
      </c>
      <c r="I8746">
        <v>0.1187</v>
      </c>
      <c r="J8746">
        <v>0.16800000000000001</v>
      </c>
      <c r="K8746">
        <v>0.1171</v>
      </c>
      <c r="L8746">
        <v>7.2400000000000006E-2</v>
      </c>
    </row>
    <row r="8747" spans="1:12" x14ac:dyDescent="0.45">
      <c r="A8747" t="s">
        <v>2036</v>
      </c>
      <c r="B8747">
        <v>2029</v>
      </c>
      <c r="C8747" t="s">
        <v>2009</v>
      </c>
      <c r="D8747">
        <v>0.39219999999999999</v>
      </c>
      <c r="E8747">
        <v>0.39219999999999999</v>
      </c>
      <c r="F8747">
        <v>0.38940000000000002</v>
      </c>
      <c r="G8747">
        <v>0.2505</v>
      </c>
      <c r="H8747">
        <v>0.38940000000000002</v>
      </c>
      <c r="I8747">
        <v>0.249</v>
      </c>
      <c r="J8747">
        <v>0.30819999999999997</v>
      </c>
      <c r="K8747">
        <v>0.30819999999999997</v>
      </c>
      <c r="L8747">
        <v>0.1976</v>
      </c>
    </row>
    <row r="8748" spans="1:12" x14ac:dyDescent="0.45">
      <c r="A8748" t="s">
        <v>2036</v>
      </c>
      <c r="B8748">
        <v>2029</v>
      </c>
      <c r="C8748" t="s">
        <v>2007</v>
      </c>
      <c r="D8748">
        <v>2.24E-2</v>
      </c>
      <c r="E8748">
        <v>2.24E-2</v>
      </c>
      <c r="F8748">
        <v>6.6E-3</v>
      </c>
      <c r="G8748">
        <v>1.8100000000000002E-2</v>
      </c>
      <c r="H8748">
        <v>6.6E-3</v>
      </c>
      <c r="I8748">
        <v>6.6E-3</v>
      </c>
      <c r="J8748">
        <v>2.24E-2</v>
      </c>
      <c r="K8748">
        <v>6.6E-3</v>
      </c>
      <c r="L8748">
        <v>6.6E-3</v>
      </c>
    </row>
    <row r="8749" spans="1:12" x14ac:dyDescent="0.45">
      <c r="A8749" t="s">
        <v>2036</v>
      </c>
      <c r="B8749">
        <v>2029</v>
      </c>
      <c r="C8749" t="s">
        <v>2011</v>
      </c>
      <c r="D8749">
        <v>7.1999999999999998E-3</v>
      </c>
      <c r="E8749">
        <v>7.1999999999999998E-3</v>
      </c>
      <c r="F8749">
        <v>7.1999999999999998E-3</v>
      </c>
      <c r="G8749">
        <v>2.2000000000000001E-3</v>
      </c>
      <c r="H8749">
        <v>7.1999999999999998E-3</v>
      </c>
      <c r="I8749">
        <v>2.2000000000000001E-3</v>
      </c>
      <c r="J8749">
        <v>7.1999999999999998E-3</v>
      </c>
      <c r="K8749">
        <v>7.1999999999999998E-3</v>
      </c>
      <c r="L8749">
        <v>2.2000000000000001E-3</v>
      </c>
    </row>
    <row r="8750" spans="1:12" x14ac:dyDescent="0.45">
      <c r="A8750" t="s">
        <v>2036</v>
      </c>
      <c r="B8750">
        <v>2029</v>
      </c>
      <c r="C8750" t="s">
        <v>2006</v>
      </c>
      <c r="D8750">
        <v>0.12859999999999999</v>
      </c>
      <c r="E8750">
        <v>0.12859999999999999</v>
      </c>
      <c r="F8750">
        <v>7.9899999999999999E-2</v>
      </c>
      <c r="G8750">
        <v>7.7100000000000002E-2</v>
      </c>
      <c r="H8750">
        <v>7.9899999999999999E-2</v>
      </c>
      <c r="I8750">
        <v>4.6800000000000001E-2</v>
      </c>
      <c r="J8750">
        <v>0.12859999999999999</v>
      </c>
      <c r="K8750">
        <v>7.9899999999999999E-2</v>
      </c>
      <c r="L8750">
        <v>4.6800000000000001E-2</v>
      </c>
    </row>
    <row r="8751" spans="1:12" x14ac:dyDescent="0.45">
      <c r="A8751" t="s">
        <v>2036</v>
      </c>
      <c r="B8751">
        <v>2029</v>
      </c>
      <c r="C8751" t="s">
        <v>2010</v>
      </c>
      <c r="D8751">
        <v>3.8600000000000002E-2</v>
      </c>
      <c r="E8751">
        <v>3.8600000000000002E-2</v>
      </c>
      <c r="F8751">
        <v>1.46E-2</v>
      </c>
      <c r="G8751">
        <v>1.1599999999999999E-2</v>
      </c>
      <c r="H8751">
        <v>1.46E-2</v>
      </c>
      <c r="I8751">
        <v>5.8999999999999999E-3</v>
      </c>
      <c r="J8751">
        <v>3.8600000000000002E-2</v>
      </c>
      <c r="K8751">
        <v>1.46E-2</v>
      </c>
      <c r="L8751">
        <v>5.8999999999999999E-3</v>
      </c>
    </row>
    <row r="8752" spans="1:12" x14ac:dyDescent="0.45">
      <c r="A8752" t="s">
        <v>2037</v>
      </c>
      <c r="B8752">
        <v>2029</v>
      </c>
      <c r="C8752" t="s">
        <v>2010</v>
      </c>
      <c r="D8752">
        <v>6.7299999999999999E-2</v>
      </c>
      <c r="E8752">
        <v>6.7299999999999999E-2</v>
      </c>
      <c r="F8752">
        <v>2.5399999999999999E-2</v>
      </c>
      <c r="G8752">
        <v>2.0199999999999999E-2</v>
      </c>
      <c r="H8752">
        <v>2.5399999999999999E-2</v>
      </c>
      <c r="I8752">
        <v>1.0200000000000001E-2</v>
      </c>
      <c r="J8752">
        <v>6.7299999999999999E-2</v>
      </c>
      <c r="K8752">
        <v>2.5399999999999999E-2</v>
      </c>
      <c r="L8752">
        <v>1.0200000000000001E-2</v>
      </c>
    </row>
    <row r="8753" spans="1:12" x14ac:dyDescent="0.45">
      <c r="A8753" t="s">
        <v>2037</v>
      </c>
      <c r="B8753">
        <v>2029</v>
      </c>
      <c r="C8753" t="s">
        <v>2005</v>
      </c>
      <c r="D8753">
        <v>1.4809000000000001</v>
      </c>
      <c r="E8753">
        <v>1.3913</v>
      </c>
      <c r="F8753">
        <v>1.2030000000000001</v>
      </c>
      <c r="G8753">
        <v>0.8891</v>
      </c>
      <c r="H8753">
        <v>1.1536999999999999</v>
      </c>
      <c r="I8753">
        <v>0.74160000000000004</v>
      </c>
      <c r="J8753">
        <v>1.1624000000000001</v>
      </c>
      <c r="K8753">
        <v>0.92410000000000003</v>
      </c>
      <c r="L8753">
        <v>0.57099999999999995</v>
      </c>
    </row>
    <row r="8754" spans="1:12" x14ac:dyDescent="0.45">
      <c r="A8754" t="s">
        <v>2037</v>
      </c>
      <c r="B8754">
        <v>2029</v>
      </c>
      <c r="C8754" t="s">
        <v>2006</v>
      </c>
      <c r="D8754">
        <v>0.21590000000000001</v>
      </c>
      <c r="E8754">
        <v>0.21590000000000001</v>
      </c>
      <c r="F8754">
        <v>0.1358</v>
      </c>
      <c r="G8754">
        <v>0.1293</v>
      </c>
      <c r="H8754">
        <v>0.1358</v>
      </c>
      <c r="I8754">
        <v>7.9399999999999998E-2</v>
      </c>
      <c r="J8754">
        <v>0.21590000000000001</v>
      </c>
      <c r="K8754">
        <v>0.1358</v>
      </c>
      <c r="L8754">
        <v>7.9399999999999998E-2</v>
      </c>
    </row>
    <row r="8755" spans="1:12" x14ac:dyDescent="0.45">
      <c r="A8755" t="s">
        <v>2037</v>
      </c>
      <c r="B8755">
        <v>2029</v>
      </c>
      <c r="C8755" t="s">
        <v>2009</v>
      </c>
      <c r="D8755">
        <v>0.68220000000000003</v>
      </c>
      <c r="E8755">
        <v>0.68220000000000003</v>
      </c>
      <c r="F8755">
        <v>0.6774</v>
      </c>
      <c r="G8755">
        <v>0.43230000000000002</v>
      </c>
      <c r="H8755">
        <v>0.6774</v>
      </c>
      <c r="I8755">
        <v>0.42959999999999998</v>
      </c>
      <c r="J8755">
        <v>0.53480000000000005</v>
      </c>
      <c r="K8755">
        <v>0.53480000000000005</v>
      </c>
      <c r="L8755">
        <v>0.3397</v>
      </c>
    </row>
    <row r="8756" spans="1:12" x14ac:dyDescent="0.45">
      <c r="A8756" t="s">
        <v>2037</v>
      </c>
      <c r="B8756">
        <v>2029</v>
      </c>
      <c r="C8756" t="s">
        <v>2011</v>
      </c>
      <c r="D8756">
        <v>1.26E-2</v>
      </c>
      <c r="E8756">
        <v>1.26E-2</v>
      </c>
      <c r="F8756">
        <v>1.26E-2</v>
      </c>
      <c r="G8756">
        <v>3.8E-3</v>
      </c>
      <c r="H8756">
        <v>1.26E-2</v>
      </c>
      <c r="I8756">
        <v>3.8E-3</v>
      </c>
      <c r="J8756">
        <v>1.26E-2</v>
      </c>
      <c r="K8756">
        <v>1.26E-2</v>
      </c>
      <c r="L8756">
        <v>3.8E-3</v>
      </c>
    </row>
    <row r="8757" spans="1:12" x14ac:dyDescent="0.45">
      <c r="A8757" t="s">
        <v>2037</v>
      </c>
      <c r="B8757">
        <v>2029</v>
      </c>
      <c r="C8757" t="s">
        <v>2007</v>
      </c>
      <c r="D8757">
        <v>3.9E-2</v>
      </c>
      <c r="E8757">
        <v>3.9E-2</v>
      </c>
      <c r="F8757">
        <v>1.1599999999999999E-2</v>
      </c>
      <c r="G8757">
        <v>3.1600000000000003E-2</v>
      </c>
      <c r="H8757">
        <v>1.1599999999999999E-2</v>
      </c>
      <c r="I8757">
        <v>1.1599999999999999E-2</v>
      </c>
      <c r="J8757">
        <v>3.9E-2</v>
      </c>
      <c r="K8757">
        <v>1.1599999999999999E-2</v>
      </c>
      <c r="L8757">
        <v>1.1599999999999999E-2</v>
      </c>
    </row>
    <row r="8758" spans="1:12" x14ac:dyDescent="0.45">
      <c r="A8758" t="s">
        <v>2037</v>
      </c>
      <c r="B8758">
        <v>2029</v>
      </c>
      <c r="C8758" t="s">
        <v>2008</v>
      </c>
      <c r="D8758">
        <v>0.46389999999999998</v>
      </c>
      <c r="E8758">
        <v>0.37419999999999998</v>
      </c>
      <c r="F8758">
        <v>0.3402</v>
      </c>
      <c r="G8758">
        <v>0.27189999999999998</v>
      </c>
      <c r="H8758">
        <v>0.29089999999999999</v>
      </c>
      <c r="I8758">
        <v>0.2069</v>
      </c>
      <c r="J8758">
        <v>0.2928</v>
      </c>
      <c r="K8758">
        <v>0.20399999999999999</v>
      </c>
      <c r="L8758">
        <v>0.12620000000000001</v>
      </c>
    </row>
    <row r="8759" spans="1:12" x14ac:dyDescent="0.45">
      <c r="A8759" t="s">
        <v>2038</v>
      </c>
      <c r="B8759">
        <v>2029</v>
      </c>
      <c r="C8759" t="s">
        <v>2005</v>
      </c>
      <c r="D8759">
        <v>3.0520999999999998</v>
      </c>
      <c r="E8759">
        <v>2.8452000000000002</v>
      </c>
      <c r="F8759">
        <v>2.4897999999999998</v>
      </c>
      <c r="G8759">
        <v>1.8264</v>
      </c>
      <c r="H8759">
        <v>2.3761000000000001</v>
      </c>
      <c r="I8759">
        <v>1.5351999999999999</v>
      </c>
      <c r="J8759">
        <v>2.3662000000000001</v>
      </c>
      <c r="K8759">
        <v>1.8954</v>
      </c>
      <c r="L8759">
        <v>1.1719999999999999</v>
      </c>
    </row>
    <row r="8760" spans="1:12" x14ac:dyDescent="0.45">
      <c r="A8760" t="s">
        <v>2038</v>
      </c>
      <c r="B8760">
        <v>2029</v>
      </c>
      <c r="C8760" t="s">
        <v>2007</v>
      </c>
      <c r="D8760">
        <v>0.09</v>
      </c>
      <c r="E8760">
        <v>0.09</v>
      </c>
      <c r="F8760">
        <v>2.6700000000000002E-2</v>
      </c>
      <c r="G8760">
        <v>7.2800000000000004E-2</v>
      </c>
      <c r="H8760">
        <v>2.6700000000000002E-2</v>
      </c>
      <c r="I8760">
        <v>2.6700000000000002E-2</v>
      </c>
      <c r="J8760">
        <v>0.09</v>
      </c>
      <c r="K8760">
        <v>2.6700000000000002E-2</v>
      </c>
      <c r="L8760">
        <v>2.6700000000000002E-2</v>
      </c>
    </row>
    <row r="8761" spans="1:12" x14ac:dyDescent="0.45">
      <c r="A8761" t="s">
        <v>2038</v>
      </c>
      <c r="B8761">
        <v>2029</v>
      </c>
      <c r="C8761" t="s">
        <v>2008</v>
      </c>
      <c r="D8761">
        <v>1.0706</v>
      </c>
      <c r="E8761">
        <v>0.86370000000000002</v>
      </c>
      <c r="F8761">
        <v>0.78520000000000001</v>
      </c>
      <c r="G8761">
        <v>0.62760000000000005</v>
      </c>
      <c r="H8761">
        <v>0.67149999999999999</v>
      </c>
      <c r="I8761">
        <v>0.47760000000000002</v>
      </c>
      <c r="J8761">
        <v>0.67559999999999998</v>
      </c>
      <c r="K8761">
        <v>0.4708</v>
      </c>
      <c r="L8761">
        <v>0.2913</v>
      </c>
    </row>
    <row r="8762" spans="1:12" x14ac:dyDescent="0.45">
      <c r="A8762" t="s">
        <v>2038</v>
      </c>
      <c r="B8762">
        <v>2029</v>
      </c>
      <c r="C8762" t="s">
        <v>2009</v>
      </c>
      <c r="D8762">
        <v>1.3445</v>
      </c>
      <c r="E8762">
        <v>1.3445</v>
      </c>
      <c r="F8762">
        <v>1.3334999999999999</v>
      </c>
      <c r="G8762">
        <v>0.85660000000000003</v>
      </c>
      <c r="H8762">
        <v>1.3334999999999999</v>
      </c>
      <c r="I8762">
        <v>0.85050000000000003</v>
      </c>
      <c r="J8762">
        <v>1.0535000000000001</v>
      </c>
      <c r="K8762">
        <v>1.0535000000000001</v>
      </c>
      <c r="L8762">
        <v>0.67359999999999998</v>
      </c>
    </row>
    <row r="8763" spans="1:12" x14ac:dyDescent="0.45">
      <c r="A8763" t="s">
        <v>2038</v>
      </c>
      <c r="B8763">
        <v>2029</v>
      </c>
      <c r="C8763" t="s">
        <v>2011</v>
      </c>
      <c r="D8763">
        <v>2.9100000000000001E-2</v>
      </c>
      <c r="E8763">
        <v>2.9100000000000001E-2</v>
      </c>
      <c r="F8763">
        <v>2.9100000000000001E-2</v>
      </c>
      <c r="G8763">
        <v>8.6999999999999994E-3</v>
      </c>
      <c r="H8763">
        <v>2.9100000000000001E-2</v>
      </c>
      <c r="I8763">
        <v>8.6999999999999994E-3</v>
      </c>
      <c r="J8763">
        <v>2.9100000000000001E-2</v>
      </c>
      <c r="K8763">
        <v>2.9100000000000001E-2</v>
      </c>
      <c r="L8763">
        <v>8.6999999999999994E-3</v>
      </c>
    </row>
    <row r="8764" spans="1:12" x14ac:dyDescent="0.45">
      <c r="A8764" t="s">
        <v>2038</v>
      </c>
      <c r="B8764">
        <v>2029</v>
      </c>
      <c r="C8764" t="s">
        <v>2010</v>
      </c>
      <c r="D8764">
        <v>0.15529999999999999</v>
      </c>
      <c r="E8764">
        <v>0.15529999999999999</v>
      </c>
      <c r="F8764">
        <v>5.8599999999999999E-2</v>
      </c>
      <c r="G8764">
        <v>4.6600000000000003E-2</v>
      </c>
      <c r="H8764">
        <v>5.8599999999999999E-2</v>
      </c>
      <c r="I8764">
        <v>2.3599999999999999E-2</v>
      </c>
      <c r="J8764">
        <v>0.15529999999999999</v>
      </c>
      <c r="K8764">
        <v>5.8599999999999999E-2</v>
      </c>
      <c r="L8764">
        <v>2.3599999999999999E-2</v>
      </c>
    </row>
    <row r="8765" spans="1:12" x14ac:dyDescent="0.45">
      <c r="A8765" t="s">
        <v>2038</v>
      </c>
      <c r="B8765">
        <v>2029</v>
      </c>
      <c r="C8765" t="s">
        <v>2006</v>
      </c>
      <c r="D8765">
        <v>0.36259999999999998</v>
      </c>
      <c r="E8765">
        <v>0.36259999999999998</v>
      </c>
      <c r="F8765">
        <v>0.25669999999999998</v>
      </c>
      <c r="G8765">
        <v>0.214</v>
      </c>
      <c r="H8765">
        <v>0.25669999999999998</v>
      </c>
      <c r="I8765">
        <v>0.14810000000000001</v>
      </c>
      <c r="J8765">
        <v>0.36259999999999998</v>
      </c>
      <c r="K8765">
        <v>0.25669999999999998</v>
      </c>
      <c r="L8765">
        <v>0.14810000000000001</v>
      </c>
    </row>
    <row r="8766" spans="1:12" x14ac:dyDescent="0.45">
      <c r="A8766" t="s">
        <v>2039</v>
      </c>
      <c r="B8766">
        <v>2029</v>
      </c>
      <c r="C8766" t="s">
        <v>2008</v>
      </c>
      <c r="D8766">
        <v>0.41670000000000001</v>
      </c>
      <c r="E8766">
        <v>0.3362</v>
      </c>
      <c r="F8766">
        <v>0.30559999999999998</v>
      </c>
      <c r="G8766">
        <v>0.24429999999999999</v>
      </c>
      <c r="H8766">
        <v>0.26140000000000002</v>
      </c>
      <c r="I8766">
        <v>0.18590000000000001</v>
      </c>
      <c r="J8766">
        <v>0.26300000000000001</v>
      </c>
      <c r="K8766">
        <v>0.18329999999999999</v>
      </c>
      <c r="L8766">
        <v>0.1134</v>
      </c>
    </row>
    <row r="8767" spans="1:12" x14ac:dyDescent="0.45">
      <c r="A8767" t="s">
        <v>2039</v>
      </c>
      <c r="B8767">
        <v>2029</v>
      </c>
      <c r="C8767" t="s">
        <v>2005</v>
      </c>
      <c r="D8767">
        <v>1.1624000000000001</v>
      </c>
      <c r="E8767">
        <v>1.0819000000000001</v>
      </c>
      <c r="F8767">
        <v>0.92959999999999998</v>
      </c>
      <c r="G8767">
        <v>0.70179999999999998</v>
      </c>
      <c r="H8767">
        <v>0.88539999999999996</v>
      </c>
      <c r="I8767">
        <v>0.57989999999999997</v>
      </c>
      <c r="J8767">
        <v>0.90820000000000001</v>
      </c>
      <c r="K8767">
        <v>0.71109999999999995</v>
      </c>
      <c r="L8767">
        <v>0.4456</v>
      </c>
    </row>
    <row r="8768" spans="1:12" x14ac:dyDescent="0.45">
      <c r="A8768" t="s">
        <v>2039</v>
      </c>
      <c r="B8768">
        <v>2029</v>
      </c>
      <c r="C8768" t="s">
        <v>2011</v>
      </c>
      <c r="D8768">
        <v>1.1299999999999999E-2</v>
      </c>
      <c r="E8768">
        <v>1.1299999999999999E-2</v>
      </c>
      <c r="F8768">
        <v>1.1299999999999999E-2</v>
      </c>
      <c r="G8768">
        <v>3.3999999999999998E-3</v>
      </c>
      <c r="H8768">
        <v>1.1299999999999999E-2</v>
      </c>
      <c r="I8768">
        <v>3.3999999999999998E-3</v>
      </c>
      <c r="J8768">
        <v>1.1299999999999999E-2</v>
      </c>
      <c r="K8768">
        <v>1.1299999999999999E-2</v>
      </c>
      <c r="L8768">
        <v>3.3999999999999998E-3</v>
      </c>
    </row>
    <row r="8769" spans="1:12" x14ac:dyDescent="0.45">
      <c r="A8769" t="s">
        <v>2039</v>
      </c>
      <c r="B8769">
        <v>2029</v>
      </c>
      <c r="C8769" t="s">
        <v>2006</v>
      </c>
      <c r="D8769">
        <v>0.16500000000000001</v>
      </c>
      <c r="E8769">
        <v>0.16500000000000001</v>
      </c>
      <c r="F8769">
        <v>0.1099</v>
      </c>
      <c r="G8769">
        <v>9.8100000000000007E-2</v>
      </c>
      <c r="H8769">
        <v>0.1099</v>
      </c>
      <c r="I8769">
        <v>6.3799999999999996E-2</v>
      </c>
      <c r="J8769">
        <v>0.16500000000000001</v>
      </c>
      <c r="K8769">
        <v>0.1099</v>
      </c>
      <c r="L8769">
        <v>6.3799999999999996E-2</v>
      </c>
    </row>
    <row r="8770" spans="1:12" x14ac:dyDescent="0.45">
      <c r="A8770" t="s">
        <v>2039</v>
      </c>
      <c r="B8770">
        <v>2029</v>
      </c>
      <c r="C8770" t="s">
        <v>2010</v>
      </c>
      <c r="D8770">
        <v>6.0400000000000002E-2</v>
      </c>
      <c r="E8770">
        <v>6.0400000000000002E-2</v>
      </c>
      <c r="F8770">
        <v>2.2800000000000001E-2</v>
      </c>
      <c r="G8770">
        <v>1.8100000000000002E-2</v>
      </c>
      <c r="H8770">
        <v>2.2800000000000001E-2</v>
      </c>
      <c r="I8770">
        <v>9.1999999999999998E-3</v>
      </c>
      <c r="J8770">
        <v>6.0400000000000002E-2</v>
      </c>
      <c r="K8770">
        <v>2.2800000000000001E-2</v>
      </c>
      <c r="L8770">
        <v>9.1999999999999998E-3</v>
      </c>
    </row>
    <row r="8771" spans="1:12" x14ac:dyDescent="0.45">
      <c r="A8771" t="s">
        <v>2039</v>
      </c>
      <c r="B8771">
        <v>2029</v>
      </c>
      <c r="C8771" t="s">
        <v>2007</v>
      </c>
      <c r="D8771">
        <v>3.5000000000000003E-2</v>
      </c>
      <c r="E8771">
        <v>3.5000000000000003E-2</v>
      </c>
      <c r="F8771">
        <v>1.04E-2</v>
      </c>
      <c r="G8771">
        <v>2.8299999999999999E-2</v>
      </c>
      <c r="H8771">
        <v>1.04E-2</v>
      </c>
      <c r="I8771">
        <v>1.04E-2</v>
      </c>
      <c r="J8771">
        <v>3.5000000000000003E-2</v>
      </c>
      <c r="K8771">
        <v>1.04E-2</v>
      </c>
      <c r="L8771">
        <v>1.04E-2</v>
      </c>
    </row>
    <row r="8772" spans="1:12" x14ac:dyDescent="0.45">
      <c r="A8772" t="s">
        <v>2039</v>
      </c>
      <c r="B8772">
        <v>2029</v>
      </c>
      <c r="C8772" t="s">
        <v>2009</v>
      </c>
      <c r="D8772">
        <v>0.47389999999999999</v>
      </c>
      <c r="E8772">
        <v>0.47389999999999999</v>
      </c>
      <c r="F8772">
        <v>0.46960000000000002</v>
      </c>
      <c r="G8772">
        <v>0.3095</v>
      </c>
      <c r="H8772">
        <v>0.46960000000000002</v>
      </c>
      <c r="I8772">
        <v>0.30719999999999997</v>
      </c>
      <c r="J8772">
        <v>0.37340000000000001</v>
      </c>
      <c r="K8772">
        <v>0.37340000000000001</v>
      </c>
      <c r="L8772">
        <v>0.24540000000000001</v>
      </c>
    </row>
    <row r="8773" spans="1:12" x14ac:dyDescent="0.45">
      <c r="A8773" t="s">
        <v>2040</v>
      </c>
      <c r="B8773">
        <v>2029</v>
      </c>
      <c r="C8773" t="s">
        <v>2008</v>
      </c>
      <c r="D8773">
        <v>2.4912999999999998</v>
      </c>
      <c r="E8773">
        <v>2.0099</v>
      </c>
      <c r="F8773">
        <v>1.8271999999999999</v>
      </c>
      <c r="G8773">
        <v>1.4603999999999999</v>
      </c>
      <c r="H8773">
        <v>1.5626</v>
      </c>
      <c r="I8773">
        <v>1.1113999999999999</v>
      </c>
      <c r="J8773">
        <v>1.5723</v>
      </c>
      <c r="K8773">
        <v>1.0954999999999999</v>
      </c>
      <c r="L8773">
        <v>0.67789999999999995</v>
      </c>
    </row>
    <row r="8774" spans="1:12" x14ac:dyDescent="0.45">
      <c r="A8774" t="s">
        <v>2040</v>
      </c>
      <c r="B8774">
        <v>2029</v>
      </c>
      <c r="C8774" t="s">
        <v>2009</v>
      </c>
      <c r="D8774">
        <v>2.6882000000000001</v>
      </c>
      <c r="E8774">
        <v>2.6882000000000001</v>
      </c>
      <c r="F8774">
        <v>2.6625999999999999</v>
      </c>
      <c r="G8774">
        <v>1.752</v>
      </c>
      <c r="H8774">
        <v>2.6625999999999999</v>
      </c>
      <c r="I8774">
        <v>1.7378</v>
      </c>
      <c r="J8774">
        <v>2.1149</v>
      </c>
      <c r="K8774">
        <v>2.1149</v>
      </c>
      <c r="L8774">
        <v>1.3867</v>
      </c>
    </row>
    <row r="8775" spans="1:12" x14ac:dyDescent="0.45">
      <c r="A8775" t="s">
        <v>2040</v>
      </c>
      <c r="B8775">
        <v>2029</v>
      </c>
      <c r="C8775" t="s">
        <v>2005</v>
      </c>
      <c r="D8775">
        <v>6.7617000000000003</v>
      </c>
      <c r="E8775">
        <v>6.2801999999999998</v>
      </c>
      <c r="F8775">
        <v>5.3949999999999996</v>
      </c>
      <c r="G8775">
        <v>4.0705999999999998</v>
      </c>
      <c r="H8775">
        <v>5.1303999999999998</v>
      </c>
      <c r="I8775">
        <v>3.3570000000000002</v>
      </c>
      <c r="J8775">
        <v>5.2693000000000003</v>
      </c>
      <c r="K8775">
        <v>4.1157000000000004</v>
      </c>
      <c r="L8775">
        <v>2.5724</v>
      </c>
    </row>
    <row r="8776" spans="1:12" x14ac:dyDescent="0.45">
      <c r="A8776" t="s">
        <v>2040</v>
      </c>
      <c r="B8776">
        <v>2029</v>
      </c>
      <c r="C8776" t="s">
        <v>2011</v>
      </c>
      <c r="D8776">
        <v>6.7799999999999999E-2</v>
      </c>
      <c r="E8776">
        <v>6.7799999999999999E-2</v>
      </c>
      <c r="F8776">
        <v>6.7799999999999999E-2</v>
      </c>
      <c r="G8776">
        <v>2.0299999999999999E-2</v>
      </c>
      <c r="H8776">
        <v>6.7799999999999999E-2</v>
      </c>
      <c r="I8776">
        <v>2.0299999999999999E-2</v>
      </c>
      <c r="J8776">
        <v>6.7799999999999999E-2</v>
      </c>
      <c r="K8776">
        <v>6.7799999999999999E-2</v>
      </c>
      <c r="L8776">
        <v>2.0299999999999999E-2</v>
      </c>
    </row>
    <row r="8777" spans="1:12" x14ac:dyDescent="0.45">
      <c r="A8777" t="s">
        <v>2040</v>
      </c>
      <c r="B8777">
        <v>2029</v>
      </c>
      <c r="C8777" t="s">
        <v>2010</v>
      </c>
      <c r="D8777">
        <v>0.36130000000000001</v>
      </c>
      <c r="E8777">
        <v>0.36130000000000001</v>
      </c>
      <c r="F8777">
        <v>0.13639999999999999</v>
      </c>
      <c r="G8777">
        <v>0.1084</v>
      </c>
      <c r="H8777">
        <v>0.13639999999999999</v>
      </c>
      <c r="I8777">
        <v>5.4899999999999997E-2</v>
      </c>
      <c r="J8777">
        <v>0.36130000000000001</v>
      </c>
      <c r="K8777">
        <v>0.13639999999999999</v>
      </c>
      <c r="L8777">
        <v>5.4899999999999997E-2</v>
      </c>
    </row>
    <row r="8778" spans="1:12" x14ac:dyDescent="0.45">
      <c r="A8778" t="s">
        <v>2040</v>
      </c>
      <c r="B8778">
        <v>2029</v>
      </c>
      <c r="C8778" t="s">
        <v>2006</v>
      </c>
      <c r="D8778">
        <v>0.94350000000000001</v>
      </c>
      <c r="E8778">
        <v>0.94350000000000001</v>
      </c>
      <c r="F8778">
        <v>0.63890000000000002</v>
      </c>
      <c r="G8778">
        <v>0.56010000000000004</v>
      </c>
      <c r="H8778">
        <v>0.63890000000000002</v>
      </c>
      <c r="I8778">
        <v>0.37059999999999998</v>
      </c>
      <c r="J8778">
        <v>0.94350000000000001</v>
      </c>
      <c r="K8778">
        <v>0.63890000000000002</v>
      </c>
      <c r="L8778">
        <v>0.37059999999999998</v>
      </c>
    </row>
    <row r="8779" spans="1:12" x14ac:dyDescent="0.45">
      <c r="A8779" t="s">
        <v>2040</v>
      </c>
      <c r="B8779">
        <v>2029</v>
      </c>
      <c r="C8779" t="s">
        <v>2007</v>
      </c>
      <c r="D8779">
        <v>0.20949999999999999</v>
      </c>
      <c r="E8779">
        <v>0.20949999999999999</v>
      </c>
      <c r="F8779">
        <v>6.2E-2</v>
      </c>
      <c r="G8779">
        <v>0.16950000000000001</v>
      </c>
      <c r="H8779">
        <v>6.2E-2</v>
      </c>
      <c r="I8779">
        <v>6.2E-2</v>
      </c>
      <c r="J8779">
        <v>0.20949999999999999</v>
      </c>
      <c r="K8779">
        <v>6.2E-2</v>
      </c>
      <c r="L8779">
        <v>6.2E-2</v>
      </c>
    </row>
    <row r="8780" spans="1:12" x14ac:dyDescent="0.45">
      <c r="A8780" t="s">
        <v>2041</v>
      </c>
      <c r="B8780">
        <v>2029</v>
      </c>
      <c r="C8780" t="s">
        <v>2010</v>
      </c>
      <c r="D8780">
        <v>7.7799999999999994E-2</v>
      </c>
      <c r="E8780">
        <v>7.7799999999999994E-2</v>
      </c>
      <c r="F8780">
        <v>2.9399999999999999E-2</v>
      </c>
      <c r="G8780">
        <v>2.3300000000000001E-2</v>
      </c>
      <c r="H8780">
        <v>2.9399999999999999E-2</v>
      </c>
      <c r="I8780">
        <v>1.18E-2</v>
      </c>
      <c r="J8780">
        <v>7.7799999999999994E-2</v>
      </c>
      <c r="K8780">
        <v>2.9399999999999999E-2</v>
      </c>
      <c r="L8780">
        <v>1.18E-2</v>
      </c>
    </row>
    <row r="8781" spans="1:12" x14ac:dyDescent="0.45">
      <c r="A8781" t="s">
        <v>2041</v>
      </c>
      <c r="B8781">
        <v>2029</v>
      </c>
      <c r="C8781" t="s">
        <v>2006</v>
      </c>
      <c r="D8781">
        <v>0.27529999999999999</v>
      </c>
      <c r="E8781">
        <v>0.27529999999999999</v>
      </c>
      <c r="F8781">
        <v>0.1676</v>
      </c>
      <c r="G8781">
        <v>0.16539999999999999</v>
      </c>
      <c r="H8781">
        <v>0.1676</v>
      </c>
      <c r="I8781">
        <v>9.8500000000000004E-2</v>
      </c>
      <c r="J8781">
        <v>0.27529999999999999</v>
      </c>
      <c r="K8781">
        <v>0.1676</v>
      </c>
      <c r="L8781">
        <v>9.8500000000000004E-2</v>
      </c>
    </row>
    <row r="8782" spans="1:12" x14ac:dyDescent="0.45">
      <c r="A8782" t="s">
        <v>2041</v>
      </c>
      <c r="B8782">
        <v>2029</v>
      </c>
      <c r="C8782" t="s">
        <v>2008</v>
      </c>
      <c r="D8782">
        <v>0.53649999999999998</v>
      </c>
      <c r="E8782">
        <v>0.43290000000000001</v>
      </c>
      <c r="F8782">
        <v>0.39350000000000002</v>
      </c>
      <c r="G8782">
        <v>0.3145</v>
      </c>
      <c r="H8782">
        <v>0.33650000000000002</v>
      </c>
      <c r="I8782">
        <v>0.23930000000000001</v>
      </c>
      <c r="J8782">
        <v>0.33860000000000001</v>
      </c>
      <c r="K8782">
        <v>0.2359</v>
      </c>
      <c r="L8782">
        <v>0.14599999999999999</v>
      </c>
    </row>
    <row r="8783" spans="1:12" x14ac:dyDescent="0.45">
      <c r="A8783" t="s">
        <v>2041</v>
      </c>
      <c r="B8783">
        <v>2029</v>
      </c>
      <c r="C8783" t="s">
        <v>2007</v>
      </c>
      <c r="D8783">
        <v>4.5100000000000001E-2</v>
      </c>
      <c r="E8783">
        <v>4.5100000000000001E-2</v>
      </c>
      <c r="F8783">
        <v>1.34E-2</v>
      </c>
      <c r="G8783">
        <v>3.6499999999999998E-2</v>
      </c>
      <c r="H8783">
        <v>1.34E-2</v>
      </c>
      <c r="I8783">
        <v>1.34E-2</v>
      </c>
      <c r="J8783">
        <v>4.5100000000000001E-2</v>
      </c>
      <c r="K8783">
        <v>1.34E-2</v>
      </c>
      <c r="L8783">
        <v>1.34E-2</v>
      </c>
    </row>
    <row r="8784" spans="1:12" x14ac:dyDescent="0.45">
      <c r="A8784" t="s">
        <v>2041</v>
      </c>
      <c r="B8784">
        <v>2029</v>
      </c>
      <c r="C8784" t="s">
        <v>2005</v>
      </c>
      <c r="D8784">
        <v>1.6901999999999999</v>
      </c>
      <c r="E8784">
        <v>1.5865</v>
      </c>
      <c r="F8784">
        <v>1.3537999999999999</v>
      </c>
      <c r="G8784">
        <v>1.0169999999999999</v>
      </c>
      <c r="H8784">
        <v>1.2968999999999999</v>
      </c>
      <c r="I8784">
        <v>0.83720000000000006</v>
      </c>
      <c r="J8784">
        <v>1.333</v>
      </c>
      <c r="K8784">
        <v>1.0426</v>
      </c>
      <c r="L8784">
        <v>0.64649999999999996</v>
      </c>
    </row>
    <row r="8785" spans="1:12" x14ac:dyDescent="0.45">
      <c r="A8785" t="s">
        <v>2041</v>
      </c>
      <c r="B8785">
        <v>2029</v>
      </c>
      <c r="C8785" t="s">
        <v>2009</v>
      </c>
      <c r="D8785">
        <v>0.7409</v>
      </c>
      <c r="E8785">
        <v>0.7409</v>
      </c>
      <c r="F8785">
        <v>0.73540000000000005</v>
      </c>
      <c r="G8785">
        <v>0.4728</v>
      </c>
      <c r="H8785">
        <v>0.73540000000000005</v>
      </c>
      <c r="I8785">
        <v>0.4698</v>
      </c>
      <c r="J8785">
        <v>0.58160000000000001</v>
      </c>
      <c r="K8785">
        <v>0.58160000000000001</v>
      </c>
      <c r="L8785">
        <v>0.37240000000000001</v>
      </c>
    </row>
    <row r="8786" spans="1:12" x14ac:dyDescent="0.45">
      <c r="A8786" t="s">
        <v>2041</v>
      </c>
      <c r="B8786">
        <v>2029</v>
      </c>
      <c r="C8786" t="s">
        <v>2011</v>
      </c>
      <c r="D8786">
        <v>1.46E-2</v>
      </c>
      <c r="E8786">
        <v>1.46E-2</v>
      </c>
      <c r="F8786">
        <v>1.46E-2</v>
      </c>
      <c r="G8786">
        <v>4.4000000000000003E-3</v>
      </c>
      <c r="H8786">
        <v>1.46E-2</v>
      </c>
      <c r="I8786">
        <v>4.4000000000000003E-3</v>
      </c>
      <c r="J8786">
        <v>1.46E-2</v>
      </c>
      <c r="K8786">
        <v>1.46E-2</v>
      </c>
      <c r="L8786">
        <v>4.4000000000000003E-3</v>
      </c>
    </row>
    <row r="8787" spans="1:12" x14ac:dyDescent="0.45">
      <c r="A8787" t="s">
        <v>2042</v>
      </c>
      <c r="B8787">
        <v>2029</v>
      </c>
      <c r="C8787" t="s">
        <v>2006</v>
      </c>
      <c r="D8787">
        <v>1.8052999999999999</v>
      </c>
      <c r="E8787">
        <v>1.8052999999999999</v>
      </c>
      <c r="F8787">
        <v>1.2499</v>
      </c>
      <c r="G8787">
        <v>1.0686</v>
      </c>
      <c r="H8787">
        <v>1.2499</v>
      </c>
      <c r="I8787">
        <v>0.72309999999999997</v>
      </c>
      <c r="J8787">
        <v>1.8052999999999999</v>
      </c>
      <c r="K8787">
        <v>1.2499</v>
      </c>
      <c r="L8787">
        <v>0.72309999999999997</v>
      </c>
    </row>
    <row r="8788" spans="1:12" x14ac:dyDescent="0.45">
      <c r="A8788" t="s">
        <v>2042</v>
      </c>
      <c r="B8788">
        <v>2029</v>
      </c>
      <c r="C8788" t="s">
        <v>2005</v>
      </c>
      <c r="D8788">
        <v>13.8599</v>
      </c>
      <c r="E8788">
        <v>12.8848</v>
      </c>
      <c r="F8788">
        <v>11.153600000000001</v>
      </c>
      <c r="G8788">
        <v>8.3634000000000004</v>
      </c>
      <c r="H8788">
        <v>10.617699999999999</v>
      </c>
      <c r="I8788">
        <v>6.9564000000000004</v>
      </c>
      <c r="J8788">
        <v>10.7864</v>
      </c>
      <c r="K8788">
        <v>8.5115999999999996</v>
      </c>
      <c r="L8788">
        <v>5.3333000000000004</v>
      </c>
    </row>
    <row r="8789" spans="1:12" x14ac:dyDescent="0.45">
      <c r="A8789" t="s">
        <v>2042</v>
      </c>
      <c r="B8789">
        <v>2029</v>
      </c>
      <c r="C8789" t="s">
        <v>2009</v>
      </c>
      <c r="D8789">
        <v>5.7159000000000004</v>
      </c>
      <c r="E8789">
        <v>5.7159000000000004</v>
      </c>
      <c r="F8789">
        <v>5.6641000000000004</v>
      </c>
      <c r="G8789">
        <v>3.7332999999999998</v>
      </c>
      <c r="H8789">
        <v>5.6641000000000004</v>
      </c>
      <c r="I8789">
        <v>3.7044999999999999</v>
      </c>
      <c r="J8789">
        <v>4.5038</v>
      </c>
      <c r="K8789">
        <v>4.5038</v>
      </c>
      <c r="L8789">
        <v>2.9592000000000001</v>
      </c>
    </row>
    <row r="8790" spans="1:12" x14ac:dyDescent="0.45">
      <c r="A8790" t="s">
        <v>2042</v>
      </c>
      <c r="B8790">
        <v>2029</v>
      </c>
      <c r="C8790" t="s">
        <v>2011</v>
      </c>
      <c r="D8790">
        <v>0.13730000000000001</v>
      </c>
      <c r="E8790">
        <v>0.13730000000000001</v>
      </c>
      <c r="F8790">
        <v>0.13730000000000001</v>
      </c>
      <c r="G8790">
        <v>4.1200000000000001E-2</v>
      </c>
      <c r="H8790">
        <v>0.13730000000000001</v>
      </c>
      <c r="I8790">
        <v>4.1200000000000001E-2</v>
      </c>
      <c r="J8790">
        <v>0.13730000000000001</v>
      </c>
      <c r="K8790">
        <v>0.13730000000000001</v>
      </c>
      <c r="L8790">
        <v>4.1200000000000001E-2</v>
      </c>
    </row>
    <row r="8791" spans="1:12" x14ac:dyDescent="0.45">
      <c r="A8791" t="s">
        <v>2042</v>
      </c>
      <c r="B8791">
        <v>2029</v>
      </c>
      <c r="C8791" t="s">
        <v>2008</v>
      </c>
      <c r="D8791">
        <v>5.0453999999999999</v>
      </c>
      <c r="E8791">
        <v>4.0704000000000002</v>
      </c>
      <c r="F8791">
        <v>3.7004000000000001</v>
      </c>
      <c r="G8791">
        <v>2.9575999999999998</v>
      </c>
      <c r="H8791">
        <v>3.1644999999999999</v>
      </c>
      <c r="I8791">
        <v>2.2507000000000001</v>
      </c>
      <c r="J8791">
        <v>3.1840999999999999</v>
      </c>
      <c r="K8791">
        <v>2.2187000000000001</v>
      </c>
      <c r="L8791">
        <v>1.3728</v>
      </c>
    </row>
    <row r="8792" spans="1:12" x14ac:dyDescent="0.45">
      <c r="A8792" t="s">
        <v>2042</v>
      </c>
      <c r="B8792">
        <v>2029</v>
      </c>
      <c r="C8792" t="s">
        <v>2010</v>
      </c>
      <c r="D8792">
        <v>0.73170000000000002</v>
      </c>
      <c r="E8792">
        <v>0.73170000000000002</v>
      </c>
      <c r="F8792">
        <v>0.27629999999999999</v>
      </c>
      <c r="G8792">
        <v>0.2195</v>
      </c>
      <c r="H8792">
        <v>0.27629999999999999</v>
      </c>
      <c r="I8792">
        <v>0.11119999999999999</v>
      </c>
      <c r="J8792">
        <v>0.73170000000000002</v>
      </c>
      <c r="K8792">
        <v>0.27629999999999999</v>
      </c>
      <c r="L8792">
        <v>0.11119999999999999</v>
      </c>
    </row>
    <row r="8793" spans="1:12" x14ac:dyDescent="0.45">
      <c r="A8793" t="s">
        <v>2042</v>
      </c>
      <c r="B8793">
        <v>2029</v>
      </c>
      <c r="C8793" t="s">
        <v>2007</v>
      </c>
      <c r="D8793">
        <v>0.42420000000000002</v>
      </c>
      <c r="E8793">
        <v>0.42420000000000002</v>
      </c>
      <c r="F8793">
        <v>0.12570000000000001</v>
      </c>
      <c r="G8793">
        <v>0.34320000000000001</v>
      </c>
      <c r="H8793">
        <v>0.12570000000000001</v>
      </c>
      <c r="I8793">
        <v>0.12570000000000001</v>
      </c>
      <c r="J8793">
        <v>0.42420000000000002</v>
      </c>
      <c r="K8793">
        <v>0.12570000000000001</v>
      </c>
      <c r="L8793">
        <v>0.12570000000000001</v>
      </c>
    </row>
    <row r="8794" spans="1:12" x14ac:dyDescent="0.45">
      <c r="A8794" t="s">
        <v>2043</v>
      </c>
      <c r="B8794">
        <v>2029</v>
      </c>
      <c r="C8794" t="s">
        <v>2009</v>
      </c>
      <c r="D8794">
        <v>4.4469000000000003</v>
      </c>
      <c r="E8794">
        <v>4.4469000000000003</v>
      </c>
      <c r="F8794">
        <v>4.4153000000000002</v>
      </c>
      <c r="G8794">
        <v>2.8311999999999999</v>
      </c>
      <c r="H8794">
        <v>4.4153000000000002</v>
      </c>
      <c r="I8794">
        <v>2.8136000000000001</v>
      </c>
      <c r="J8794">
        <v>3.4922</v>
      </c>
      <c r="K8794">
        <v>3.4922</v>
      </c>
      <c r="L8794">
        <v>2.23</v>
      </c>
    </row>
    <row r="8795" spans="1:12" x14ac:dyDescent="0.45">
      <c r="A8795" t="s">
        <v>2043</v>
      </c>
      <c r="B8795">
        <v>2029</v>
      </c>
      <c r="C8795" t="s">
        <v>2010</v>
      </c>
      <c r="D8795">
        <v>0.44640000000000002</v>
      </c>
      <c r="E8795">
        <v>0.44640000000000002</v>
      </c>
      <c r="F8795">
        <v>0.16850000000000001</v>
      </c>
      <c r="G8795">
        <v>0.13389999999999999</v>
      </c>
      <c r="H8795">
        <v>0.16850000000000001</v>
      </c>
      <c r="I8795">
        <v>6.7900000000000002E-2</v>
      </c>
      <c r="J8795">
        <v>0.44640000000000002</v>
      </c>
      <c r="K8795">
        <v>0.16850000000000001</v>
      </c>
      <c r="L8795">
        <v>6.7900000000000002E-2</v>
      </c>
    </row>
    <row r="8796" spans="1:12" x14ac:dyDescent="0.45">
      <c r="A8796" t="s">
        <v>2043</v>
      </c>
      <c r="B8796">
        <v>2029</v>
      </c>
      <c r="C8796" t="s">
        <v>2005</v>
      </c>
      <c r="D8796">
        <v>9.6140000000000008</v>
      </c>
      <c r="E8796">
        <v>9.0191999999999997</v>
      </c>
      <c r="F8796">
        <v>7.8471000000000002</v>
      </c>
      <c r="G8796">
        <v>5.7794999999999996</v>
      </c>
      <c r="H8796">
        <v>7.5202</v>
      </c>
      <c r="I8796">
        <v>4.8490000000000002</v>
      </c>
      <c r="J8796">
        <v>7.5237999999999996</v>
      </c>
      <c r="K8796">
        <v>6.0201000000000002</v>
      </c>
      <c r="L8796">
        <v>3.7299000000000002</v>
      </c>
    </row>
    <row r="8797" spans="1:12" x14ac:dyDescent="0.45">
      <c r="A8797" t="s">
        <v>2043</v>
      </c>
      <c r="B8797">
        <v>2029</v>
      </c>
      <c r="C8797" t="s">
        <v>2006</v>
      </c>
      <c r="D8797">
        <v>1.3003</v>
      </c>
      <c r="E8797">
        <v>1.3003</v>
      </c>
      <c r="F8797">
        <v>0.84550000000000003</v>
      </c>
      <c r="G8797">
        <v>0.77569999999999995</v>
      </c>
      <c r="H8797">
        <v>0.84550000000000003</v>
      </c>
      <c r="I8797">
        <v>0.49280000000000002</v>
      </c>
      <c r="J8797">
        <v>1.3003</v>
      </c>
      <c r="K8797">
        <v>0.84550000000000003</v>
      </c>
      <c r="L8797">
        <v>0.49280000000000002</v>
      </c>
    </row>
    <row r="8798" spans="1:12" x14ac:dyDescent="0.45">
      <c r="A8798" t="s">
        <v>2043</v>
      </c>
      <c r="B8798">
        <v>2029</v>
      </c>
      <c r="C8798" t="s">
        <v>2011</v>
      </c>
      <c r="D8798">
        <v>8.3799999999999999E-2</v>
      </c>
      <c r="E8798">
        <v>8.3799999999999999E-2</v>
      </c>
      <c r="F8798">
        <v>8.3799999999999999E-2</v>
      </c>
      <c r="G8798">
        <v>2.5100000000000001E-2</v>
      </c>
      <c r="H8798">
        <v>8.3799999999999999E-2</v>
      </c>
      <c r="I8798">
        <v>2.5100000000000001E-2</v>
      </c>
      <c r="J8798">
        <v>8.3799999999999999E-2</v>
      </c>
      <c r="K8798">
        <v>8.3799999999999999E-2</v>
      </c>
      <c r="L8798">
        <v>2.5100000000000001E-2</v>
      </c>
    </row>
    <row r="8799" spans="1:12" x14ac:dyDescent="0.45">
      <c r="A8799" t="s">
        <v>2043</v>
      </c>
      <c r="B8799">
        <v>2029</v>
      </c>
      <c r="C8799" t="s">
        <v>2007</v>
      </c>
      <c r="D8799">
        <v>0.25879999999999997</v>
      </c>
      <c r="E8799">
        <v>0.25879999999999997</v>
      </c>
      <c r="F8799">
        <v>7.6700000000000004E-2</v>
      </c>
      <c r="G8799">
        <v>0.20930000000000001</v>
      </c>
      <c r="H8799">
        <v>7.6700000000000004E-2</v>
      </c>
      <c r="I8799">
        <v>7.6700000000000004E-2</v>
      </c>
      <c r="J8799">
        <v>0.25879999999999997</v>
      </c>
      <c r="K8799">
        <v>7.6700000000000004E-2</v>
      </c>
      <c r="L8799">
        <v>7.6700000000000004E-2</v>
      </c>
    </row>
    <row r="8800" spans="1:12" x14ac:dyDescent="0.45">
      <c r="A8800" t="s">
        <v>2043</v>
      </c>
      <c r="B8800">
        <v>2029</v>
      </c>
      <c r="C8800" t="s">
        <v>2008</v>
      </c>
      <c r="D8800">
        <v>3.0777999999999999</v>
      </c>
      <c r="E8800">
        <v>2.4830000000000001</v>
      </c>
      <c r="F8800">
        <v>2.2572999999999999</v>
      </c>
      <c r="G8800">
        <v>1.8042</v>
      </c>
      <c r="H8800">
        <v>1.9303999999999999</v>
      </c>
      <c r="I8800">
        <v>1.373</v>
      </c>
      <c r="J8800">
        <v>1.9423999999999999</v>
      </c>
      <c r="K8800">
        <v>1.3533999999999999</v>
      </c>
      <c r="L8800">
        <v>0.83750000000000002</v>
      </c>
    </row>
    <row r="8801" spans="1:12" x14ac:dyDescent="0.45">
      <c r="A8801" t="s">
        <v>2044</v>
      </c>
      <c r="B8801">
        <v>2029</v>
      </c>
      <c r="C8801" t="s">
        <v>2011</v>
      </c>
      <c r="D8801">
        <v>4.1999999999999997E-3</v>
      </c>
      <c r="E8801">
        <v>4.1999999999999997E-3</v>
      </c>
      <c r="F8801">
        <v>4.1999999999999997E-3</v>
      </c>
      <c r="G8801">
        <v>1.2999999999999999E-3</v>
      </c>
      <c r="H8801">
        <v>4.1999999999999997E-3</v>
      </c>
      <c r="I8801">
        <v>1.2999999999999999E-3</v>
      </c>
      <c r="J8801">
        <v>4.1999999999999997E-3</v>
      </c>
      <c r="K8801">
        <v>4.1999999999999997E-3</v>
      </c>
      <c r="L8801">
        <v>1.2999999999999999E-3</v>
      </c>
    </row>
    <row r="8802" spans="1:12" x14ac:dyDescent="0.45">
      <c r="A8802" t="s">
        <v>2044</v>
      </c>
      <c r="B8802">
        <v>2029</v>
      </c>
      <c r="C8802" t="s">
        <v>2008</v>
      </c>
      <c r="D8802">
        <v>0.1555</v>
      </c>
      <c r="E8802">
        <v>0.1255</v>
      </c>
      <c r="F8802">
        <v>0.11409999999999999</v>
      </c>
      <c r="G8802">
        <v>9.1200000000000003E-2</v>
      </c>
      <c r="H8802">
        <v>9.7500000000000003E-2</v>
      </c>
      <c r="I8802">
        <v>6.9400000000000003E-2</v>
      </c>
      <c r="J8802">
        <v>9.8100000000000007E-2</v>
      </c>
      <c r="K8802">
        <v>6.8400000000000002E-2</v>
      </c>
      <c r="L8802">
        <v>4.2299999999999997E-2</v>
      </c>
    </row>
    <row r="8803" spans="1:12" x14ac:dyDescent="0.45">
      <c r="A8803" t="s">
        <v>2044</v>
      </c>
      <c r="B8803">
        <v>2029</v>
      </c>
      <c r="C8803" t="s">
        <v>2005</v>
      </c>
      <c r="D8803">
        <v>0.55569999999999997</v>
      </c>
      <c r="E8803">
        <v>0.52569999999999995</v>
      </c>
      <c r="F8803">
        <v>0.4511</v>
      </c>
      <c r="G8803">
        <v>0.3357</v>
      </c>
      <c r="H8803">
        <v>0.43459999999999999</v>
      </c>
      <c r="I8803">
        <v>0.27910000000000001</v>
      </c>
      <c r="J8803">
        <v>0.44090000000000001</v>
      </c>
      <c r="K8803">
        <v>0.34960000000000002</v>
      </c>
      <c r="L8803">
        <v>0.21679999999999999</v>
      </c>
    </row>
    <row r="8804" spans="1:12" x14ac:dyDescent="0.45">
      <c r="A8804" t="s">
        <v>2044</v>
      </c>
      <c r="B8804">
        <v>2029</v>
      </c>
      <c r="C8804" t="s">
        <v>2009</v>
      </c>
      <c r="D8804">
        <v>0.26829999999999998</v>
      </c>
      <c r="E8804">
        <v>0.26829999999999998</v>
      </c>
      <c r="F8804">
        <v>0.26669999999999999</v>
      </c>
      <c r="G8804">
        <v>0.17030000000000001</v>
      </c>
      <c r="H8804">
        <v>0.26669999999999999</v>
      </c>
      <c r="I8804">
        <v>0.1694</v>
      </c>
      <c r="J8804">
        <v>0.2109</v>
      </c>
      <c r="K8804">
        <v>0.2109</v>
      </c>
      <c r="L8804">
        <v>0.13420000000000001</v>
      </c>
    </row>
    <row r="8805" spans="1:12" x14ac:dyDescent="0.45">
      <c r="A8805" t="s">
        <v>2044</v>
      </c>
      <c r="B8805">
        <v>2029</v>
      </c>
      <c r="C8805" t="s">
        <v>2010</v>
      </c>
      <c r="D8805">
        <v>2.2599999999999999E-2</v>
      </c>
      <c r="E8805">
        <v>2.2599999999999999E-2</v>
      </c>
      <c r="F8805">
        <v>8.5000000000000006E-3</v>
      </c>
      <c r="G8805">
        <v>6.7999999999999996E-3</v>
      </c>
      <c r="H8805">
        <v>8.5000000000000006E-3</v>
      </c>
      <c r="I8805">
        <v>3.3999999999999998E-3</v>
      </c>
      <c r="J8805">
        <v>2.2599999999999999E-2</v>
      </c>
      <c r="K8805">
        <v>8.5000000000000006E-3</v>
      </c>
      <c r="L8805">
        <v>3.3999999999999998E-3</v>
      </c>
    </row>
    <row r="8806" spans="1:12" x14ac:dyDescent="0.45">
      <c r="A8806" t="s">
        <v>2044</v>
      </c>
      <c r="B8806">
        <v>2029</v>
      </c>
      <c r="C8806" t="s">
        <v>2006</v>
      </c>
      <c r="D8806">
        <v>9.1999999999999998E-2</v>
      </c>
      <c r="E8806">
        <v>9.1999999999999998E-2</v>
      </c>
      <c r="F8806">
        <v>5.3699999999999998E-2</v>
      </c>
      <c r="G8806">
        <v>5.5599999999999997E-2</v>
      </c>
      <c r="H8806">
        <v>5.3699999999999998E-2</v>
      </c>
      <c r="I8806">
        <v>3.1699999999999999E-2</v>
      </c>
      <c r="J8806">
        <v>9.1999999999999998E-2</v>
      </c>
      <c r="K8806">
        <v>5.3699999999999998E-2</v>
      </c>
      <c r="L8806">
        <v>3.1699999999999999E-2</v>
      </c>
    </row>
    <row r="8807" spans="1:12" x14ac:dyDescent="0.45">
      <c r="A8807" t="s">
        <v>2044</v>
      </c>
      <c r="B8807">
        <v>2029</v>
      </c>
      <c r="C8807" t="s">
        <v>2007</v>
      </c>
      <c r="D8807">
        <v>1.3100000000000001E-2</v>
      </c>
      <c r="E8807">
        <v>1.3100000000000001E-2</v>
      </c>
      <c r="F8807">
        <v>3.8999999999999998E-3</v>
      </c>
      <c r="G8807">
        <v>1.06E-2</v>
      </c>
      <c r="H8807">
        <v>3.8999999999999998E-3</v>
      </c>
      <c r="I8807">
        <v>3.8999999999999998E-3</v>
      </c>
      <c r="J8807">
        <v>1.3100000000000001E-2</v>
      </c>
      <c r="K8807">
        <v>3.8999999999999998E-3</v>
      </c>
      <c r="L8807">
        <v>3.8999999999999998E-3</v>
      </c>
    </row>
    <row r="8808" spans="1:12" x14ac:dyDescent="0.45">
      <c r="A8808" t="s">
        <v>2045</v>
      </c>
      <c r="B8808">
        <v>2029</v>
      </c>
      <c r="C8808" t="s">
        <v>2006</v>
      </c>
      <c r="D8808">
        <v>1.4140999999999999</v>
      </c>
      <c r="E8808">
        <v>1.4140999999999999</v>
      </c>
      <c r="F8808">
        <v>0.88009999999999999</v>
      </c>
      <c r="G8808">
        <v>0.84789999999999999</v>
      </c>
      <c r="H8808">
        <v>0.88009999999999999</v>
      </c>
      <c r="I8808">
        <v>0.51570000000000005</v>
      </c>
      <c r="J8808">
        <v>1.4140999999999999</v>
      </c>
      <c r="K8808">
        <v>0.88009999999999999</v>
      </c>
      <c r="L8808">
        <v>0.51570000000000005</v>
      </c>
    </row>
    <row r="8809" spans="1:12" x14ac:dyDescent="0.45">
      <c r="A8809" t="s">
        <v>2045</v>
      </c>
      <c r="B8809">
        <v>2029</v>
      </c>
      <c r="C8809" t="s">
        <v>2008</v>
      </c>
      <c r="D8809">
        <v>2.9483999999999999</v>
      </c>
      <c r="E8809">
        <v>2.3786</v>
      </c>
      <c r="F8809">
        <v>2.1623999999999999</v>
      </c>
      <c r="G8809">
        <v>1.7282999999999999</v>
      </c>
      <c r="H8809">
        <v>1.8492</v>
      </c>
      <c r="I8809">
        <v>1.3151999999999999</v>
      </c>
      <c r="J8809">
        <v>1.8607</v>
      </c>
      <c r="K8809">
        <v>1.2965</v>
      </c>
      <c r="L8809">
        <v>0.80220000000000002</v>
      </c>
    </row>
    <row r="8810" spans="1:12" x14ac:dyDescent="0.45">
      <c r="A8810" t="s">
        <v>2045</v>
      </c>
      <c r="B8810">
        <v>2029</v>
      </c>
      <c r="C8810" t="s">
        <v>2010</v>
      </c>
      <c r="D8810">
        <v>0.42759999999999998</v>
      </c>
      <c r="E8810">
        <v>0.42759999999999998</v>
      </c>
      <c r="F8810">
        <v>0.1615</v>
      </c>
      <c r="G8810">
        <v>0.1283</v>
      </c>
      <c r="H8810">
        <v>0.1615</v>
      </c>
      <c r="I8810">
        <v>6.5000000000000002E-2</v>
      </c>
      <c r="J8810">
        <v>0.42759999999999998</v>
      </c>
      <c r="K8810">
        <v>0.1615</v>
      </c>
      <c r="L8810">
        <v>6.5000000000000002E-2</v>
      </c>
    </row>
    <row r="8811" spans="1:12" x14ac:dyDescent="0.45">
      <c r="A8811" t="s">
        <v>2045</v>
      </c>
      <c r="B8811">
        <v>2029</v>
      </c>
      <c r="C8811" t="s">
        <v>2011</v>
      </c>
      <c r="D8811">
        <v>8.0199999999999994E-2</v>
      </c>
      <c r="E8811">
        <v>8.0199999999999994E-2</v>
      </c>
      <c r="F8811">
        <v>8.0199999999999994E-2</v>
      </c>
      <c r="G8811">
        <v>2.41E-2</v>
      </c>
      <c r="H8811">
        <v>8.0199999999999994E-2</v>
      </c>
      <c r="I8811">
        <v>2.41E-2</v>
      </c>
      <c r="J8811">
        <v>8.0199999999999994E-2</v>
      </c>
      <c r="K8811">
        <v>8.0199999999999994E-2</v>
      </c>
      <c r="L8811">
        <v>2.41E-2</v>
      </c>
    </row>
    <row r="8812" spans="1:12" x14ac:dyDescent="0.45">
      <c r="A8812" t="s">
        <v>2045</v>
      </c>
      <c r="B8812">
        <v>2029</v>
      </c>
      <c r="C8812" t="s">
        <v>2007</v>
      </c>
      <c r="D8812">
        <v>0.24790000000000001</v>
      </c>
      <c r="E8812">
        <v>0.24790000000000001</v>
      </c>
      <c r="F8812">
        <v>7.3400000000000007E-2</v>
      </c>
      <c r="G8812">
        <v>0.20050000000000001</v>
      </c>
      <c r="H8812">
        <v>7.3400000000000007E-2</v>
      </c>
      <c r="I8812">
        <v>7.3400000000000007E-2</v>
      </c>
      <c r="J8812">
        <v>0.24790000000000001</v>
      </c>
      <c r="K8812">
        <v>7.3400000000000007E-2</v>
      </c>
      <c r="L8812">
        <v>7.3400000000000007E-2</v>
      </c>
    </row>
    <row r="8813" spans="1:12" x14ac:dyDescent="0.45">
      <c r="A8813" t="s">
        <v>2045</v>
      </c>
      <c r="B8813">
        <v>2029</v>
      </c>
      <c r="C8813" t="s">
        <v>2009</v>
      </c>
      <c r="D8813">
        <v>4.2178000000000004</v>
      </c>
      <c r="E8813">
        <v>4.2178000000000004</v>
      </c>
      <c r="F8813">
        <v>4.1875</v>
      </c>
      <c r="G8813">
        <v>2.6718999999999999</v>
      </c>
      <c r="H8813">
        <v>4.1875</v>
      </c>
      <c r="I8813">
        <v>2.6551</v>
      </c>
      <c r="J8813">
        <v>3.3048999999999999</v>
      </c>
      <c r="K8813">
        <v>3.3048999999999999</v>
      </c>
      <c r="L8813">
        <v>2.0990000000000002</v>
      </c>
    </row>
    <row r="8814" spans="1:12" x14ac:dyDescent="0.45">
      <c r="A8814" t="s">
        <v>2045</v>
      </c>
      <c r="B8814">
        <v>2029</v>
      </c>
      <c r="C8814" t="s">
        <v>2005</v>
      </c>
      <c r="D8814">
        <v>9.3360000000000003</v>
      </c>
      <c r="E8814">
        <v>8.7661999999999995</v>
      </c>
      <c r="F8814">
        <v>7.5450999999999997</v>
      </c>
      <c r="G8814">
        <v>5.601</v>
      </c>
      <c r="H8814">
        <v>7.2320000000000002</v>
      </c>
      <c r="I8814">
        <v>4.6486000000000001</v>
      </c>
      <c r="J8814">
        <v>7.3353999999999999</v>
      </c>
      <c r="K8814">
        <v>5.7967000000000004</v>
      </c>
      <c r="L8814">
        <v>3.5794000000000001</v>
      </c>
    </row>
    <row r="8815" spans="1:12" x14ac:dyDescent="0.45">
      <c r="A8815" t="s">
        <v>2046</v>
      </c>
      <c r="B8815">
        <v>2029</v>
      </c>
      <c r="C8815" t="s">
        <v>2007</v>
      </c>
      <c r="D8815">
        <v>8.3500000000000005E-2</v>
      </c>
      <c r="E8815">
        <v>8.3500000000000005E-2</v>
      </c>
      <c r="F8815">
        <v>2.47E-2</v>
      </c>
      <c r="G8815">
        <v>6.7599999999999993E-2</v>
      </c>
      <c r="H8815">
        <v>2.47E-2</v>
      </c>
      <c r="I8815">
        <v>2.47E-2</v>
      </c>
      <c r="J8815">
        <v>8.3500000000000005E-2</v>
      </c>
      <c r="K8815">
        <v>2.47E-2</v>
      </c>
      <c r="L8815">
        <v>2.47E-2</v>
      </c>
    </row>
    <row r="8816" spans="1:12" x14ac:dyDescent="0.45">
      <c r="A8816" t="s">
        <v>2046</v>
      </c>
      <c r="B8816">
        <v>2029</v>
      </c>
      <c r="C8816" t="s">
        <v>2008</v>
      </c>
      <c r="D8816">
        <v>0.99329999999999996</v>
      </c>
      <c r="E8816">
        <v>0.80130000000000001</v>
      </c>
      <c r="F8816">
        <v>0.72850000000000004</v>
      </c>
      <c r="G8816">
        <v>0.58220000000000005</v>
      </c>
      <c r="H8816">
        <v>0.623</v>
      </c>
      <c r="I8816">
        <v>0.44309999999999999</v>
      </c>
      <c r="J8816">
        <v>0.62680000000000002</v>
      </c>
      <c r="K8816">
        <v>0.43680000000000002</v>
      </c>
      <c r="L8816">
        <v>0.27029999999999998</v>
      </c>
    </row>
    <row r="8817" spans="1:12" x14ac:dyDescent="0.45">
      <c r="A8817" t="s">
        <v>2046</v>
      </c>
      <c r="B8817">
        <v>2029</v>
      </c>
      <c r="C8817" t="s">
        <v>2005</v>
      </c>
      <c r="D8817">
        <v>3.2364000000000002</v>
      </c>
      <c r="E8817">
        <v>3.0444</v>
      </c>
      <c r="F8817">
        <v>2.6116000000000001</v>
      </c>
      <c r="G8817">
        <v>1.9493</v>
      </c>
      <c r="H8817">
        <v>2.5061</v>
      </c>
      <c r="I8817">
        <v>1.6151</v>
      </c>
      <c r="J8817">
        <v>2.5537999999999998</v>
      </c>
      <c r="K8817">
        <v>2.0139</v>
      </c>
      <c r="L8817">
        <v>1.2487999999999999</v>
      </c>
    </row>
    <row r="8818" spans="1:12" x14ac:dyDescent="0.45">
      <c r="A8818" t="s">
        <v>2046</v>
      </c>
      <c r="B8818">
        <v>2029</v>
      </c>
      <c r="C8818" t="s">
        <v>2009</v>
      </c>
      <c r="D8818">
        <v>1.4753000000000001</v>
      </c>
      <c r="E8818">
        <v>1.4753000000000001</v>
      </c>
      <c r="F8818">
        <v>1.4651000000000001</v>
      </c>
      <c r="G8818">
        <v>0.93959999999999999</v>
      </c>
      <c r="H8818">
        <v>1.4651000000000001</v>
      </c>
      <c r="I8818">
        <v>0.93400000000000005</v>
      </c>
      <c r="J8818">
        <v>1.1591</v>
      </c>
      <c r="K8818">
        <v>1.1591</v>
      </c>
      <c r="L8818">
        <v>0.74050000000000005</v>
      </c>
    </row>
    <row r="8819" spans="1:12" x14ac:dyDescent="0.45">
      <c r="A8819" t="s">
        <v>2046</v>
      </c>
      <c r="B8819">
        <v>2029</v>
      </c>
      <c r="C8819" t="s">
        <v>2011</v>
      </c>
      <c r="D8819">
        <v>2.7E-2</v>
      </c>
      <c r="E8819">
        <v>2.7E-2</v>
      </c>
      <c r="F8819">
        <v>2.7E-2</v>
      </c>
      <c r="G8819">
        <v>8.0999999999999996E-3</v>
      </c>
      <c r="H8819">
        <v>2.7E-2</v>
      </c>
      <c r="I8819">
        <v>8.0999999999999996E-3</v>
      </c>
      <c r="J8819">
        <v>2.7E-2</v>
      </c>
      <c r="K8819">
        <v>2.7E-2</v>
      </c>
      <c r="L8819">
        <v>8.0999999999999996E-3</v>
      </c>
    </row>
    <row r="8820" spans="1:12" x14ac:dyDescent="0.45">
      <c r="A8820" t="s">
        <v>2046</v>
      </c>
      <c r="B8820">
        <v>2029</v>
      </c>
      <c r="C8820" t="s">
        <v>2010</v>
      </c>
      <c r="D8820">
        <v>0.14410000000000001</v>
      </c>
      <c r="E8820">
        <v>0.14410000000000001</v>
      </c>
      <c r="F8820">
        <v>5.4399999999999997E-2</v>
      </c>
      <c r="G8820">
        <v>4.3200000000000002E-2</v>
      </c>
      <c r="H8820">
        <v>5.4399999999999997E-2</v>
      </c>
      <c r="I8820">
        <v>2.1899999999999999E-2</v>
      </c>
      <c r="J8820">
        <v>0.14410000000000001</v>
      </c>
      <c r="K8820">
        <v>5.4399999999999997E-2</v>
      </c>
      <c r="L8820">
        <v>2.1899999999999999E-2</v>
      </c>
    </row>
    <row r="8821" spans="1:12" x14ac:dyDescent="0.45">
      <c r="A8821" t="s">
        <v>2046</v>
      </c>
      <c r="B8821">
        <v>2029</v>
      </c>
      <c r="C8821" t="s">
        <v>2006</v>
      </c>
      <c r="D8821">
        <v>0.51319999999999999</v>
      </c>
      <c r="E8821">
        <v>0.51319999999999999</v>
      </c>
      <c r="F8821">
        <v>0.31190000000000001</v>
      </c>
      <c r="G8821">
        <v>0.30859999999999999</v>
      </c>
      <c r="H8821">
        <v>0.31190000000000001</v>
      </c>
      <c r="I8821">
        <v>0.18329999999999999</v>
      </c>
      <c r="J8821">
        <v>0.51319999999999999</v>
      </c>
      <c r="K8821">
        <v>0.31190000000000001</v>
      </c>
      <c r="L8821">
        <v>0.18329999999999999</v>
      </c>
    </row>
    <row r="8822" spans="1:12" x14ac:dyDescent="0.45">
      <c r="A8822" t="s">
        <v>2047</v>
      </c>
      <c r="B8822">
        <v>2029</v>
      </c>
      <c r="C8822" t="s">
        <v>2008</v>
      </c>
      <c r="D8822">
        <v>1.2173</v>
      </c>
      <c r="E8822">
        <v>0.98209999999999997</v>
      </c>
      <c r="F8822">
        <v>0.89280000000000004</v>
      </c>
      <c r="G8822">
        <v>0.71360000000000001</v>
      </c>
      <c r="H8822">
        <v>0.76349999999999996</v>
      </c>
      <c r="I8822">
        <v>0.54300000000000004</v>
      </c>
      <c r="J8822">
        <v>0.76819999999999999</v>
      </c>
      <c r="K8822">
        <v>0.5353</v>
      </c>
      <c r="L8822">
        <v>0.33119999999999999</v>
      </c>
    </row>
    <row r="8823" spans="1:12" x14ac:dyDescent="0.45">
      <c r="A8823" t="s">
        <v>2047</v>
      </c>
      <c r="B8823">
        <v>2029</v>
      </c>
      <c r="C8823" t="s">
        <v>2005</v>
      </c>
      <c r="D8823">
        <v>3.5922000000000001</v>
      </c>
      <c r="E8823">
        <v>3.3569</v>
      </c>
      <c r="F8823">
        <v>2.9339</v>
      </c>
      <c r="G8823">
        <v>2.1547999999999998</v>
      </c>
      <c r="H8823">
        <v>2.8046000000000002</v>
      </c>
      <c r="I8823">
        <v>1.8120000000000001</v>
      </c>
      <c r="J8823">
        <v>2.7944</v>
      </c>
      <c r="K8823">
        <v>2.2402000000000002</v>
      </c>
      <c r="L8823">
        <v>1.3875</v>
      </c>
    </row>
    <row r="8824" spans="1:12" x14ac:dyDescent="0.45">
      <c r="A8824" t="s">
        <v>2047</v>
      </c>
      <c r="B8824">
        <v>2029</v>
      </c>
      <c r="C8824" t="s">
        <v>2007</v>
      </c>
      <c r="D8824">
        <v>0.1023</v>
      </c>
      <c r="E8824">
        <v>0.1023</v>
      </c>
      <c r="F8824">
        <v>3.0300000000000001E-2</v>
      </c>
      <c r="G8824">
        <v>8.2799999999999999E-2</v>
      </c>
      <c r="H8824">
        <v>3.0300000000000001E-2</v>
      </c>
      <c r="I8824">
        <v>3.0300000000000001E-2</v>
      </c>
      <c r="J8824">
        <v>0.1023</v>
      </c>
      <c r="K8824">
        <v>3.0300000000000001E-2</v>
      </c>
      <c r="L8824">
        <v>3.0300000000000001E-2</v>
      </c>
    </row>
    <row r="8825" spans="1:12" x14ac:dyDescent="0.45">
      <c r="A8825" t="s">
        <v>2047</v>
      </c>
      <c r="B8825">
        <v>2029</v>
      </c>
      <c r="C8825" t="s">
        <v>2009</v>
      </c>
      <c r="D8825">
        <v>1.6182000000000001</v>
      </c>
      <c r="E8825">
        <v>1.6182000000000001</v>
      </c>
      <c r="F8825">
        <v>1.6056999999999999</v>
      </c>
      <c r="G8825">
        <v>1.032</v>
      </c>
      <c r="H8825">
        <v>1.6056999999999999</v>
      </c>
      <c r="I8825">
        <v>1.0250999999999999</v>
      </c>
      <c r="J8825">
        <v>1.2695000000000001</v>
      </c>
      <c r="K8825">
        <v>1.2695000000000001</v>
      </c>
      <c r="L8825">
        <v>0.81240000000000001</v>
      </c>
    </row>
    <row r="8826" spans="1:12" x14ac:dyDescent="0.45">
      <c r="A8826" t="s">
        <v>2047</v>
      </c>
      <c r="B8826">
        <v>2029</v>
      </c>
      <c r="C8826" t="s">
        <v>2006</v>
      </c>
      <c r="D8826">
        <v>0.4446</v>
      </c>
      <c r="E8826">
        <v>0.4446</v>
      </c>
      <c r="F8826">
        <v>0.3054</v>
      </c>
      <c r="G8826">
        <v>0.26350000000000001</v>
      </c>
      <c r="H8826">
        <v>0.3054</v>
      </c>
      <c r="I8826">
        <v>0.17680000000000001</v>
      </c>
      <c r="J8826">
        <v>0.4446</v>
      </c>
      <c r="K8826">
        <v>0.3054</v>
      </c>
      <c r="L8826">
        <v>0.17680000000000001</v>
      </c>
    </row>
    <row r="8827" spans="1:12" x14ac:dyDescent="0.45">
      <c r="A8827" t="s">
        <v>2047</v>
      </c>
      <c r="B8827">
        <v>2029</v>
      </c>
      <c r="C8827" t="s">
        <v>2010</v>
      </c>
      <c r="D8827">
        <v>0.17649999999999999</v>
      </c>
      <c r="E8827">
        <v>0.17649999999999999</v>
      </c>
      <c r="F8827">
        <v>6.6699999999999995E-2</v>
      </c>
      <c r="G8827">
        <v>5.2999999999999999E-2</v>
      </c>
      <c r="H8827">
        <v>6.6699999999999995E-2</v>
      </c>
      <c r="I8827">
        <v>2.6800000000000001E-2</v>
      </c>
      <c r="J8827">
        <v>0.17649999999999999</v>
      </c>
      <c r="K8827">
        <v>6.6699999999999995E-2</v>
      </c>
      <c r="L8827">
        <v>2.6800000000000001E-2</v>
      </c>
    </row>
    <row r="8828" spans="1:12" x14ac:dyDescent="0.45">
      <c r="A8828" t="s">
        <v>2047</v>
      </c>
      <c r="B8828">
        <v>2029</v>
      </c>
      <c r="C8828" t="s">
        <v>2011</v>
      </c>
      <c r="D8828">
        <v>3.3099999999999997E-2</v>
      </c>
      <c r="E8828">
        <v>3.3099999999999997E-2</v>
      </c>
      <c r="F8828">
        <v>3.3099999999999997E-2</v>
      </c>
      <c r="G8828">
        <v>9.9000000000000008E-3</v>
      </c>
      <c r="H8828">
        <v>3.3099999999999997E-2</v>
      </c>
      <c r="I8828">
        <v>9.9000000000000008E-3</v>
      </c>
      <c r="J8828">
        <v>3.3099999999999997E-2</v>
      </c>
      <c r="K8828">
        <v>3.3099999999999997E-2</v>
      </c>
      <c r="L8828">
        <v>9.9000000000000008E-3</v>
      </c>
    </row>
    <row r="8829" spans="1:12" x14ac:dyDescent="0.45">
      <c r="A8829" t="s">
        <v>2048</v>
      </c>
      <c r="B8829">
        <v>2029</v>
      </c>
      <c r="C8829" t="s">
        <v>2010</v>
      </c>
      <c r="D8829">
        <v>0.47260000000000002</v>
      </c>
      <c r="E8829">
        <v>0.47260000000000002</v>
      </c>
      <c r="F8829">
        <v>0.1784</v>
      </c>
      <c r="G8829">
        <v>0.14180000000000001</v>
      </c>
      <c r="H8829">
        <v>0.1784</v>
      </c>
      <c r="I8829">
        <v>7.1800000000000003E-2</v>
      </c>
      <c r="J8829">
        <v>0.47260000000000002</v>
      </c>
      <c r="K8829">
        <v>0.1784</v>
      </c>
      <c r="L8829">
        <v>7.1800000000000003E-2</v>
      </c>
    </row>
    <row r="8830" spans="1:12" x14ac:dyDescent="0.45">
      <c r="A8830" t="s">
        <v>2048</v>
      </c>
      <c r="B8830">
        <v>2029</v>
      </c>
      <c r="C8830" t="s">
        <v>2008</v>
      </c>
      <c r="D8830">
        <v>3.2585999999999999</v>
      </c>
      <c r="E8830">
        <v>2.6288999999999998</v>
      </c>
      <c r="F8830">
        <v>2.3898999999999999</v>
      </c>
      <c r="G8830">
        <v>1.9101999999999999</v>
      </c>
      <c r="H8830">
        <v>2.0438000000000001</v>
      </c>
      <c r="I8830">
        <v>1.4536</v>
      </c>
      <c r="J8830">
        <v>2.0565000000000002</v>
      </c>
      <c r="K8830">
        <v>1.4329000000000001</v>
      </c>
      <c r="L8830">
        <v>0.88660000000000005</v>
      </c>
    </row>
    <row r="8831" spans="1:12" x14ac:dyDescent="0.45">
      <c r="A8831" t="s">
        <v>2048</v>
      </c>
      <c r="B8831">
        <v>2029</v>
      </c>
      <c r="C8831" t="s">
        <v>2007</v>
      </c>
      <c r="D8831">
        <v>0.27400000000000002</v>
      </c>
      <c r="E8831">
        <v>0.27400000000000002</v>
      </c>
      <c r="F8831">
        <v>8.1199999999999994E-2</v>
      </c>
      <c r="G8831">
        <v>0.22159999999999999</v>
      </c>
      <c r="H8831">
        <v>8.1199999999999994E-2</v>
      </c>
      <c r="I8831">
        <v>8.1199999999999994E-2</v>
      </c>
      <c r="J8831">
        <v>0.27400000000000002</v>
      </c>
      <c r="K8831">
        <v>8.1199999999999994E-2</v>
      </c>
      <c r="L8831">
        <v>8.1199999999999994E-2</v>
      </c>
    </row>
    <row r="8832" spans="1:12" x14ac:dyDescent="0.45">
      <c r="A8832" t="s">
        <v>2048</v>
      </c>
      <c r="B8832">
        <v>2029</v>
      </c>
      <c r="C8832" t="s">
        <v>2009</v>
      </c>
      <c r="D8832">
        <v>3.7942</v>
      </c>
      <c r="E8832">
        <v>3.7942</v>
      </c>
      <c r="F8832">
        <v>3.7606999999999999</v>
      </c>
      <c r="G8832">
        <v>2.4809999999999999</v>
      </c>
      <c r="H8832">
        <v>3.7606999999999999</v>
      </c>
      <c r="I8832">
        <v>2.4624000000000001</v>
      </c>
      <c r="J8832">
        <v>2.992</v>
      </c>
      <c r="K8832">
        <v>2.992</v>
      </c>
      <c r="L8832">
        <v>1.9681999999999999</v>
      </c>
    </row>
    <row r="8833" spans="1:12" x14ac:dyDescent="0.45">
      <c r="A8833" t="s">
        <v>2048</v>
      </c>
      <c r="B8833">
        <v>2029</v>
      </c>
      <c r="C8833" t="s">
        <v>2011</v>
      </c>
      <c r="D8833">
        <v>8.8700000000000001E-2</v>
      </c>
      <c r="E8833">
        <v>8.8700000000000001E-2</v>
      </c>
      <c r="F8833">
        <v>8.8700000000000001E-2</v>
      </c>
      <c r="G8833">
        <v>2.6599999999999999E-2</v>
      </c>
      <c r="H8833">
        <v>8.8700000000000001E-2</v>
      </c>
      <c r="I8833">
        <v>2.6599999999999999E-2</v>
      </c>
      <c r="J8833">
        <v>8.8700000000000001E-2</v>
      </c>
      <c r="K8833">
        <v>8.8700000000000001E-2</v>
      </c>
      <c r="L8833">
        <v>2.6599999999999999E-2</v>
      </c>
    </row>
    <row r="8834" spans="1:12" x14ac:dyDescent="0.45">
      <c r="A8834" t="s">
        <v>2048</v>
      </c>
      <c r="B8834">
        <v>2029</v>
      </c>
      <c r="C8834" t="s">
        <v>2005</v>
      </c>
      <c r="D8834">
        <v>9.1686999999999994</v>
      </c>
      <c r="E8834">
        <v>8.5389999999999997</v>
      </c>
      <c r="F8834">
        <v>7.3540000000000001</v>
      </c>
      <c r="G8834">
        <v>5.5427</v>
      </c>
      <c r="H8834">
        <v>7.0079000000000002</v>
      </c>
      <c r="I8834">
        <v>4.5923999999999996</v>
      </c>
      <c r="J8834">
        <v>7.1643999999999997</v>
      </c>
      <c r="K8834">
        <v>5.6283000000000003</v>
      </c>
      <c r="L8834">
        <v>3.5312000000000001</v>
      </c>
    </row>
    <row r="8835" spans="1:12" x14ac:dyDescent="0.45">
      <c r="A8835" t="s">
        <v>2048</v>
      </c>
      <c r="B8835">
        <v>2029</v>
      </c>
      <c r="C8835" t="s">
        <v>2006</v>
      </c>
      <c r="D8835">
        <v>1.2806999999999999</v>
      </c>
      <c r="E8835">
        <v>1.2806999999999999</v>
      </c>
      <c r="F8835">
        <v>0.85509999999999997</v>
      </c>
      <c r="G8835">
        <v>0.76149999999999995</v>
      </c>
      <c r="H8835">
        <v>0.85509999999999997</v>
      </c>
      <c r="I8835">
        <v>0.49680000000000002</v>
      </c>
      <c r="J8835">
        <v>1.2806999999999999</v>
      </c>
      <c r="K8835">
        <v>0.85509999999999997</v>
      </c>
      <c r="L8835">
        <v>0.49680000000000002</v>
      </c>
    </row>
    <row r="8836" spans="1:12" x14ac:dyDescent="0.45">
      <c r="A8836" t="s">
        <v>2049</v>
      </c>
      <c r="B8836">
        <v>2029</v>
      </c>
      <c r="C8836" t="s">
        <v>2006</v>
      </c>
      <c r="D8836">
        <v>0.1104</v>
      </c>
      <c r="E8836">
        <v>0.1104</v>
      </c>
      <c r="F8836">
        <v>7.51E-2</v>
      </c>
      <c r="G8836">
        <v>6.5500000000000003E-2</v>
      </c>
      <c r="H8836">
        <v>7.51E-2</v>
      </c>
      <c r="I8836">
        <v>4.3499999999999997E-2</v>
      </c>
      <c r="J8836">
        <v>0.1104</v>
      </c>
      <c r="K8836">
        <v>7.51E-2</v>
      </c>
      <c r="L8836">
        <v>4.3499999999999997E-2</v>
      </c>
    </row>
    <row r="8837" spans="1:12" x14ac:dyDescent="0.45">
      <c r="A8837" t="s">
        <v>2049</v>
      </c>
      <c r="B8837">
        <v>2029</v>
      </c>
      <c r="C8837" t="s">
        <v>2008</v>
      </c>
      <c r="D8837">
        <v>0.2944</v>
      </c>
      <c r="E8837">
        <v>0.23749999999999999</v>
      </c>
      <c r="F8837">
        <v>0.21590000000000001</v>
      </c>
      <c r="G8837">
        <v>0.1726</v>
      </c>
      <c r="H8837">
        <v>0.18459999999999999</v>
      </c>
      <c r="I8837">
        <v>0.1313</v>
      </c>
      <c r="J8837">
        <v>0.18579999999999999</v>
      </c>
      <c r="K8837">
        <v>0.1295</v>
      </c>
      <c r="L8837">
        <v>8.0100000000000005E-2</v>
      </c>
    </row>
    <row r="8838" spans="1:12" x14ac:dyDescent="0.45">
      <c r="A8838" t="s">
        <v>2049</v>
      </c>
      <c r="B8838">
        <v>2029</v>
      </c>
      <c r="C8838" t="s">
        <v>2007</v>
      </c>
      <c r="D8838">
        <v>2.4799999999999999E-2</v>
      </c>
      <c r="E8838">
        <v>2.4799999999999999E-2</v>
      </c>
      <c r="F8838">
        <v>7.3000000000000001E-3</v>
      </c>
      <c r="G8838">
        <v>0.02</v>
      </c>
      <c r="H8838">
        <v>7.3000000000000001E-3</v>
      </c>
      <c r="I8838">
        <v>7.3000000000000001E-3</v>
      </c>
      <c r="J8838">
        <v>2.4799999999999999E-2</v>
      </c>
      <c r="K8838">
        <v>7.3000000000000001E-3</v>
      </c>
      <c r="L8838">
        <v>7.3000000000000001E-3</v>
      </c>
    </row>
    <row r="8839" spans="1:12" x14ac:dyDescent="0.45">
      <c r="A8839" t="s">
        <v>2049</v>
      </c>
      <c r="B8839">
        <v>2029</v>
      </c>
      <c r="C8839" t="s">
        <v>2010</v>
      </c>
      <c r="D8839">
        <v>4.2700000000000002E-2</v>
      </c>
      <c r="E8839">
        <v>4.2700000000000002E-2</v>
      </c>
      <c r="F8839">
        <v>1.61E-2</v>
      </c>
      <c r="G8839">
        <v>1.2800000000000001E-2</v>
      </c>
      <c r="H8839">
        <v>1.61E-2</v>
      </c>
      <c r="I8839">
        <v>6.4999999999999997E-3</v>
      </c>
      <c r="J8839">
        <v>4.2700000000000002E-2</v>
      </c>
      <c r="K8839">
        <v>1.61E-2</v>
      </c>
      <c r="L8839">
        <v>6.4999999999999997E-3</v>
      </c>
    </row>
    <row r="8840" spans="1:12" x14ac:dyDescent="0.45">
      <c r="A8840" t="s">
        <v>2049</v>
      </c>
      <c r="B8840">
        <v>2029</v>
      </c>
      <c r="C8840" t="s">
        <v>2011</v>
      </c>
      <c r="D8840">
        <v>8.0000000000000002E-3</v>
      </c>
      <c r="E8840">
        <v>8.0000000000000002E-3</v>
      </c>
      <c r="F8840">
        <v>8.0000000000000002E-3</v>
      </c>
      <c r="G8840">
        <v>2.3999999999999998E-3</v>
      </c>
      <c r="H8840">
        <v>8.0000000000000002E-3</v>
      </c>
      <c r="I8840">
        <v>2.3999999999999998E-3</v>
      </c>
      <c r="J8840">
        <v>8.0000000000000002E-3</v>
      </c>
      <c r="K8840">
        <v>8.0000000000000002E-3</v>
      </c>
      <c r="L8840">
        <v>2.3999999999999998E-3</v>
      </c>
    </row>
    <row r="8841" spans="1:12" x14ac:dyDescent="0.45">
      <c r="A8841" t="s">
        <v>2049</v>
      </c>
      <c r="B8841">
        <v>2029</v>
      </c>
      <c r="C8841" t="s">
        <v>2009</v>
      </c>
      <c r="D8841">
        <v>0.3271</v>
      </c>
      <c r="E8841">
        <v>0.3271</v>
      </c>
      <c r="F8841">
        <v>0.3241</v>
      </c>
      <c r="G8841">
        <v>0.2135</v>
      </c>
      <c r="H8841">
        <v>0.3241</v>
      </c>
      <c r="I8841">
        <v>0.21179999999999999</v>
      </c>
      <c r="J8841">
        <v>0.2576</v>
      </c>
      <c r="K8841">
        <v>0.2576</v>
      </c>
      <c r="L8841">
        <v>0.1691</v>
      </c>
    </row>
    <row r="8842" spans="1:12" x14ac:dyDescent="0.45">
      <c r="A8842" t="s">
        <v>2049</v>
      </c>
      <c r="B8842">
        <v>2029</v>
      </c>
      <c r="C8842" t="s">
        <v>2005</v>
      </c>
      <c r="D8842">
        <v>0.80740000000000001</v>
      </c>
      <c r="E8842">
        <v>0.75049999999999994</v>
      </c>
      <c r="F8842">
        <v>0.64649999999999996</v>
      </c>
      <c r="G8842">
        <v>0.48680000000000001</v>
      </c>
      <c r="H8842">
        <v>0.61519999999999997</v>
      </c>
      <c r="I8842">
        <v>0.40279999999999999</v>
      </c>
      <c r="J8842">
        <v>0.62929999999999997</v>
      </c>
      <c r="K8842">
        <v>0.49359999999999998</v>
      </c>
      <c r="L8842">
        <v>0.30890000000000001</v>
      </c>
    </row>
    <row r="8843" spans="1:12" x14ac:dyDescent="0.45">
      <c r="A8843" t="s">
        <v>2050</v>
      </c>
      <c r="B8843">
        <v>2029</v>
      </c>
      <c r="C8843" t="s">
        <v>2008</v>
      </c>
      <c r="D8843">
        <v>1.3049999999999999</v>
      </c>
      <c r="E8843">
        <v>1.0528</v>
      </c>
      <c r="F8843">
        <v>0.95709999999999995</v>
      </c>
      <c r="G8843">
        <v>0.76500000000000001</v>
      </c>
      <c r="H8843">
        <v>0.81850000000000001</v>
      </c>
      <c r="I8843">
        <v>0.58209999999999995</v>
      </c>
      <c r="J8843">
        <v>0.8236</v>
      </c>
      <c r="K8843">
        <v>0.57389999999999997</v>
      </c>
      <c r="L8843">
        <v>0.35510000000000003</v>
      </c>
    </row>
    <row r="8844" spans="1:12" x14ac:dyDescent="0.45">
      <c r="A8844" t="s">
        <v>2050</v>
      </c>
      <c r="B8844">
        <v>2029</v>
      </c>
      <c r="C8844" t="s">
        <v>2009</v>
      </c>
      <c r="D8844">
        <v>1.9802</v>
      </c>
      <c r="E8844">
        <v>1.9802</v>
      </c>
      <c r="F8844">
        <v>1.9668000000000001</v>
      </c>
      <c r="G8844">
        <v>1.2616000000000001</v>
      </c>
      <c r="H8844">
        <v>1.9668000000000001</v>
      </c>
      <c r="I8844">
        <v>1.2541</v>
      </c>
      <c r="J8844">
        <v>1.5564</v>
      </c>
      <c r="K8844">
        <v>1.5564</v>
      </c>
      <c r="L8844">
        <v>0.99450000000000005</v>
      </c>
    </row>
    <row r="8845" spans="1:12" x14ac:dyDescent="0.45">
      <c r="A8845" t="s">
        <v>2050</v>
      </c>
      <c r="B8845">
        <v>2029</v>
      </c>
      <c r="C8845" t="s">
        <v>2007</v>
      </c>
      <c r="D8845">
        <v>0.10970000000000001</v>
      </c>
      <c r="E8845">
        <v>0.10970000000000001</v>
      </c>
      <c r="F8845">
        <v>3.2500000000000001E-2</v>
      </c>
      <c r="G8845">
        <v>8.8800000000000004E-2</v>
      </c>
      <c r="H8845">
        <v>3.2500000000000001E-2</v>
      </c>
      <c r="I8845">
        <v>3.2500000000000001E-2</v>
      </c>
      <c r="J8845">
        <v>0.10970000000000001</v>
      </c>
      <c r="K8845">
        <v>3.2500000000000001E-2</v>
      </c>
      <c r="L8845">
        <v>3.2500000000000001E-2</v>
      </c>
    </row>
    <row r="8846" spans="1:12" x14ac:dyDescent="0.45">
      <c r="A8846" t="s">
        <v>2050</v>
      </c>
      <c r="B8846">
        <v>2029</v>
      </c>
      <c r="C8846" t="s">
        <v>2006</v>
      </c>
      <c r="D8846">
        <v>0.57369999999999999</v>
      </c>
      <c r="E8846">
        <v>0.57369999999999999</v>
      </c>
      <c r="F8846">
        <v>0.36780000000000002</v>
      </c>
      <c r="G8846">
        <v>0.34279999999999999</v>
      </c>
      <c r="H8846">
        <v>0.36780000000000002</v>
      </c>
      <c r="I8846">
        <v>0.2147</v>
      </c>
      <c r="J8846">
        <v>0.57369999999999999</v>
      </c>
      <c r="K8846">
        <v>0.36780000000000002</v>
      </c>
      <c r="L8846">
        <v>0.2147</v>
      </c>
    </row>
    <row r="8847" spans="1:12" x14ac:dyDescent="0.45">
      <c r="A8847" t="s">
        <v>2050</v>
      </c>
      <c r="B8847">
        <v>2029</v>
      </c>
      <c r="C8847" t="s">
        <v>2010</v>
      </c>
      <c r="D8847">
        <v>0.1893</v>
      </c>
      <c r="E8847">
        <v>0.1893</v>
      </c>
      <c r="F8847">
        <v>7.1499999999999994E-2</v>
      </c>
      <c r="G8847">
        <v>5.6800000000000003E-2</v>
      </c>
      <c r="H8847">
        <v>7.1499999999999994E-2</v>
      </c>
      <c r="I8847">
        <v>2.8799999999999999E-2</v>
      </c>
      <c r="J8847">
        <v>0.1893</v>
      </c>
      <c r="K8847">
        <v>7.1499999999999994E-2</v>
      </c>
      <c r="L8847">
        <v>2.8799999999999999E-2</v>
      </c>
    </row>
    <row r="8848" spans="1:12" x14ac:dyDescent="0.45">
      <c r="A8848" t="s">
        <v>2050</v>
      </c>
      <c r="B8848">
        <v>2029</v>
      </c>
      <c r="C8848" t="s">
        <v>2011</v>
      </c>
      <c r="D8848">
        <v>3.5499999999999997E-2</v>
      </c>
      <c r="E8848">
        <v>3.5499999999999997E-2</v>
      </c>
      <c r="F8848">
        <v>3.5499999999999997E-2</v>
      </c>
      <c r="G8848">
        <v>1.0699999999999999E-2</v>
      </c>
      <c r="H8848">
        <v>3.5499999999999997E-2</v>
      </c>
      <c r="I8848">
        <v>1.0699999999999999E-2</v>
      </c>
      <c r="J8848">
        <v>3.5499999999999997E-2</v>
      </c>
      <c r="K8848">
        <v>3.5499999999999997E-2</v>
      </c>
      <c r="L8848">
        <v>1.0699999999999999E-2</v>
      </c>
    </row>
    <row r="8849" spans="1:12" x14ac:dyDescent="0.45">
      <c r="A8849" t="s">
        <v>2050</v>
      </c>
      <c r="B8849">
        <v>2029</v>
      </c>
      <c r="C8849" t="s">
        <v>2005</v>
      </c>
      <c r="D8849">
        <v>4.1933999999999996</v>
      </c>
      <c r="E8849">
        <v>3.9411999999999998</v>
      </c>
      <c r="F8849">
        <v>3.4310999999999998</v>
      </c>
      <c r="G8849">
        <v>2.5255000000000001</v>
      </c>
      <c r="H8849">
        <v>3.2925</v>
      </c>
      <c r="I8849">
        <v>2.1229</v>
      </c>
      <c r="J8849">
        <v>3.2881</v>
      </c>
      <c r="K8849">
        <v>2.6375000000000002</v>
      </c>
      <c r="L8849">
        <v>1.6362000000000001</v>
      </c>
    </row>
    <row r="8850" spans="1:12" x14ac:dyDescent="0.45">
      <c r="A8850" t="s">
        <v>2051</v>
      </c>
      <c r="B8850">
        <v>2029</v>
      </c>
      <c r="C8850" t="s">
        <v>2005</v>
      </c>
      <c r="D8850">
        <v>0.66600000000000004</v>
      </c>
      <c r="E8850">
        <v>0.62660000000000005</v>
      </c>
      <c r="F8850">
        <v>0.54139999999999999</v>
      </c>
      <c r="G8850">
        <v>0.40029999999999999</v>
      </c>
      <c r="H8850">
        <v>0.51970000000000005</v>
      </c>
      <c r="I8850">
        <v>0.33400000000000002</v>
      </c>
      <c r="J8850">
        <v>0.52370000000000005</v>
      </c>
      <c r="K8850">
        <v>0.41660000000000003</v>
      </c>
      <c r="L8850">
        <v>0.2576</v>
      </c>
    </row>
    <row r="8851" spans="1:12" x14ac:dyDescent="0.45">
      <c r="A8851" t="s">
        <v>2051</v>
      </c>
      <c r="B8851">
        <v>2029</v>
      </c>
      <c r="C8851" t="s">
        <v>2010</v>
      </c>
      <c r="D8851">
        <v>2.9600000000000001E-2</v>
      </c>
      <c r="E8851">
        <v>2.9600000000000001E-2</v>
      </c>
      <c r="F8851">
        <v>1.12E-2</v>
      </c>
      <c r="G8851">
        <v>8.8999999999999999E-3</v>
      </c>
      <c r="H8851">
        <v>1.12E-2</v>
      </c>
      <c r="I8851">
        <v>4.4999999999999997E-3</v>
      </c>
      <c r="J8851">
        <v>2.9600000000000001E-2</v>
      </c>
      <c r="K8851">
        <v>1.12E-2</v>
      </c>
      <c r="L8851">
        <v>4.4999999999999997E-3</v>
      </c>
    </row>
    <row r="8852" spans="1:12" x14ac:dyDescent="0.45">
      <c r="A8852" t="s">
        <v>2051</v>
      </c>
      <c r="B8852">
        <v>2029</v>
      </c>
      <c r="C8852" t="s">
        <v>2007</v>
      </c>
      <c r="D8852">
        <v>1.72E-2</v>
      </c>
      <c r="E8852">
        <v>1.72E-2</v>
      </c>
      <c r="F8852">
        <v>5.1000000000000004E-3</v>
      </c>
      <c r="G8852">
        <v>1.3899999999999999E-2</v>
      </c>
      <c r="H8852">
        <v>5.1000000000000004E-3</v>
      </c>
      <c r="I8852">
        <v>5.1000000000000004E-3</v>
      </c>
      <c r="J8852">
        <v>1.72E-2</v>
      </c>
      <c r="K8852">
        <v>5.1000000000000004E-3</v>
      </c>
      <c r="L8852">
        <v>5.1000000000000004E-3</v>
      </c>
    </row>
    <row r="8853" spans="1:12" x14ac:dyDescent="0.45">
      <c r="A8853" t="s">
        <v>2051</v>
      </c>
      <c r="B8853">
        <v>2029</v>
      </c>
      <c r="C8853" t="s">
        <v>2011</v>
      </c>
      <c r="D8853">
        <v>5.5999999999999999E-3</v>
      </c>
      <c r="E8853">
        <v>5.5999999999999999E-3</v>
      </c>
      <c r="F8853">
        <v>5.5999999999999999E-3</v>
      </c>
      <c r="G8853">
        <v>1.6999999999999999E-3</v>
      </c>
      <c r="H8853">
        <v>5.5999999999999999E-3</v>
      </c>
      <c r="I8853">
        <v>1.6999999999999999E-3</v>
      </c>
      <c r="J8853">
        <v>5.5999999999999999E-3</v>
      </c>
      <c r="K8853">
        <v>5.5999999999999999E-3</v>
      </c>
      <c r="L8853">
        <v>1.6999999999999999E-3</v>
      </c>
    </row>
    <row r="8854" spans="1:12" x14ac:dyDescent="0.45">
      <c r="A8854" t="s">
        <v>2051</v>
      </c>
      <c r="B8854">
        <v>2029</v>
      </c>
      <c r="C8854" t="s">
        <v>2009</v>
      </c>
      <c r="D8854">
        <v>0.3105</v>
      </c>
      <c r="E8854">
        <v>0.3105</v>
      </c>
      <c r="F8854">
        <v>0.30840000000000001</v>
      </c>
      <c r="G8854">
        <v>0.1968</v>
      </c>
      <c r="H8854">
        <v>0.30840000000000001</v>
      </c>
      <c r="I8854">
        <v>0.19570000000000001</v>
      </c>
      <c r="J8854">
        <v>0.24360000000000001</v>
      </c>
      <c r="K8854">
        <v>0.24360000000000001</v>
      </c>
      <c r="L8854">
        <v>0.15479999999999999</v>
      </c>
    </row>
    <row r="8855" spans="1:12" x14ac:dyDescent="0.45">
      <c r="A8855" t="s">
        <v>2051</v>
      </c>
      <c r="B8855">
        <v>2029</v>
      </c>
      <c r="C8855" t="s">
        <v>2008</v>
      </c>
      <c r="D8855">
        <v>0.20419999999999999</v>
      </c>
      <c r="E8855">
        <v>0.16470000000000001</v>
      </c>
      <c r="F8855">
        <v>0.14979999999999999</v>
      </c>
      <c r="G8855">
        <v>0.1197</v>
      </c>
      <c r="H8855">
        <v>0.12809999999999999</v>
      </c>
      <c r="I8855">
        <v>9.11E-2</v>
      </c>
      <c r="J8855">
        <v>0.12889999999999999</v>
      </c>
      <c r="K8855">
        <v>8.9800000000000005E-2</v>
      </c>
      <c r="L8855">
        <v>5.5599999999999997E-2</v>
      </c>
    </row>
    <row r="8856" spans="1:12" x14ac:dyDescent="0.45">
      <c r="A8856" t="s">
        <v>2051</v>
      </c>
      <c r="B8856">
        <v>2029</v>
      </c>
      <c r="C8856" t="s">
        <v>2006</v>
      </c>
      <c r="D8856">
        <v>9.9000000000000005E-2</v>
      </c>
      <c r="E8856">
        <v>9.9000000000000005E-2</v>
      </c>
      <c r="F8856">
        <v>6.1400000000000003E-2</v>
      </c>
      <c r="G8856">
        <v>5.9400000000000001E-2</v>
      </c>
      <c r="H8856">
        <v>6.1400000000000003E-2</v>
      </c>
      <c r="I8856">
        <v>3.5999999999999997E-2</v>
      </c>
      <c r="J8856">
        <v>9.9000000000000005E-2</v>
      </c>
      <c r="K8856">
        <v>6.1400000000000003E-2</v>
      </c>
      <c r="L8856">
        <v>3.5999999999999997E-2</v>
      </c>
    </row>
    <row r="8857" spans="1:12" x14ac:dyDescent="0.45">
      <c r="A8857" t="s">
        <v>2052</v>
      </c>
      <c r="B8857">
        <v>2029</v>
      </c>
      <c r="C8857" t="s">
        <v>2008</v>
      </c>
      <c r="D8857">
        <v>1.8662000000000001</v>
      </c>
      <c r="E8857">
        <v>1.5056</v>
      </c>
      <c r="F8857">
        <v>1.3687</v>
      </c>
      <c r="G8857">
        <v>1.0940000000000001</v>
      </c>
      <c r="H8857">
        <v>1.1705000000000001</v>
      </c>
      <c r="I8857">
        <v>0.83250000000000002</v>
      </c>
      <c r="J8857">
        <v>1.1778</v>
      </c>
      <c r="K8857">
        <v>0.82069999999999999</v>
      </c>
      <c r="L8857">
        <v>0.50780000000000003</v>
      </c>
    </row>
    <row r="8858" spans="1:12" x14ac:dyDescent="0.45">
      <c r="A8858" t="s">
        <v>2052</v>
      </c>
      <c r="B8858">
        <v>2029</v>
      </c>
      <c r="C8858" t="s">
        <v>2005</v>
      </c>
      <c r="D8858">
        <v>5.8640999999999996</v>
      </c>
      <c r="E8858">
        <v>5.5034000000000001</v>
      </c>
      <c r="F8858">
        <v>4.7675999999999998</v>
      </c>
      <c r="G8858">
        <v>3.5257000000000001</v>
      </c>
      <c r="H8858">
        <v>4.5693999999999999</v>
      </c>
      <c r="I8858">
        <v>2.9460000000000002</v>
      </c>
      <c r="J8858">
        <v>4.5983999999999998</v>
      </c>
      <c r="K8858">
        <v>3.6615000000000002</v>
      </c>
      <c r="L8858">
        <v>2.2684000000000002</v>
      </c>
    </row>
    <row r="8859" spans="1:12" x14ac:dyDescent="0.45">
      <c r="A8859" t="s">
        <v>2052</v>
      </c>
      <c r="B8859">
        <v>2029</v>
      </c>
      <c r="C8859" t="s">
        <v>2009</v>
      </c>
      <c r="D8859">
        <v>2.6880000000000002</v>
      </c>
      <c r="E8859">
        <v>2.6880000000000002</v>
      </c>
      <c r="F8859">
        <v>2.6688000000000001</v>
      </c>
      <c r="G8859">
        <v>1.7113</v>
      </c>
      <c r="H8859">
        <v>2.6688000000000001</v>
      </c>
      <c r="I8859">
        <v>1.7005999999999999</v>
      </c>
      <c r="J8859">
        <v>2.1107999999999998</v>
      </c>
      <c r="K8859">
        <v>2.1107999999999998</v>
      </c>
      <c r="L8859">
        <v>1.3479000000000001</v>
      </c>
    </row>
    <row r="8860" spans="1:12" x14ac:dyDescent="0.45">
      <c r="A8860" t="s">
        <v>2052</v>
      </c>
      <c r="B8860">
        <v>2029</v>
      </c>
      <c r="C8860" t="s">
        <v>2007</v>
      </c>
      <c r="D8860">
        <v>0.15690000000000001</v>
      </c>
      <c r="E8860">
        <v>0.15690000000000001</v>
      </c>
      <c r="F8860">
        <v>4.65E-2</v>
      </c>
      <c r="G8860">
        <v>0.12690000000000001</v>
      </c>
      <c r="H8860">
        <v>4.65E-2</v>
      </c>
      <c r="I8860">
        <v>4.65E-2</v>
      </c>
      <c r="J8860">
        <v>0.15690000000000001</v>
      </c>
      <c r="K8860">
        <v>4.65E-2</v>
      </c>
      <c r="L8860">
        <v>4.65E-2</v>
      </c>
    </row>
    <row r="8861" spans="1:12" x14ac:dyDescent="0.45">
      <c r="A8861" t="s">
        <v>2052</v>
      </c>
      <c r="B8861">
        <v>2029</v>
      </c>
      <c r="C8861" t="s">
        <v>2010</v>
      </c>
      <c r="D8861">
        <v>0.2707</v>
      </c>
      <c r="E8861">
        <v>0.2707</v>
      </c>
      <c r="F8861">
        <v>0.1022</v>
      </c>
      <c r="G8861">
        <v>8.1199999999999994E-2</v>
      </c>
      <c r="H8861">
        <v>0.1022</v>
      </c>
      <c r="I8861">
        <v>4.1099999999999998E-2</v>
      </c>
      <c r="J8861">
        <v>0.2707</v>
      </c>
      <c r="K8861">
        <v>0.1022</v>
      </c>
      <c r="L8861">
        <v>4.1099999999999998E-2</v>
      </c>
    </row>
    <row r="8862" spans="1:12" x14ac:dyDescent="0.45">
      <c r="A8862" t="s">
        <v>2052</v>
      </c>
      <c r="B8862">
        <v>2029</v>
      </c>
      <c r="C8862" t="s">
        <v>2006</v>
      </c>
      <c r="D8862">
        <v>0.83150000000000002</v>
      </c>
      <c r="E8862">
        <v>0.83150000000000002</v>
      </c>
      <c r="F8862">
        <v>0.53059999999999996</v>
      </c>
      <c r="G8862">
        <v>0.49709999999999999</v>
      </c>
      <c r="H8862">
        <v>0.53059999999999996</v>
      </c>
      <c r="I8862">
        <v>0.30990000000000001</v>
      </c>
      <c r="J8862">
        <v>0.83150000000000002</v>
      </c>
      <c r="K8862">
        <v>0.53059999999999996</v>
      </c>
      <c r="L8862">
        <v>0.30990000000000001</v>
      </c>
    </row>
    <row r="8863" spans="1:12" x14ac:dyDescent="0.45">
      <c r="A8863" t="s">
        <v>2052</v>
      </c>
      <c r="B8863">
        <v>2029</v>
      </c>
      <c r="C8863" t="s">
        <v>2011</v>
      </c>
      <c r="D8863">
        <v>5.0799999999999998E-2</v>
      </c>
      <c r="E8863">
        <v>5.0799999999999998E-2</v>
      </c>
      <c r="F8863">
        <v>5.0799999999999998E-2</v>
      </c>
      <c r="G8863">
        <v>1.52E-2</v>
      </c>
      <c r="H8863">
        <v>5.0799999999999998E-2</v>
      </c>
      <c r="I8863">
        <v>1.52E-2</v>
      </c>
      <c r="J8863">
        <v>5.0799999999999998E-2</v>
      </c>
      <c r="K8863">
        <v>5.0799999999999998E-2</v>
      </c>
      <c r="L8863">
        <v>1.52E-2</v>
      </c>
    </row>
    <row r="8864" spans="1:12" x14ac:dyDescent="0.45">
      <c r="A8864" t="s">
        <v>2053</v>
      </c>
      <c r="B8864">
        <v>2029</v>
      </c>
      <c r="C8864" t="s">
        <v>2008</v>
      </c>
      <c r="D8864">
        <v>8.3670000000000009</v>
      </c>
      <c r="E8864">
        <v>6.75</v>
      </c>
      <c r="F8864">
        <v>6.1364999999999998</v>
      </c>
      <c r="G8864">
        <v>4.9046000000000003</v>
      </c>
      <c r="H8864">
        <v>5.2477999999999998</v>
      </c>
      <c r="I8864">
        <v>3.7324999999999999</v>
      </c>
      <c r="J8864">
        <v>5.2804000000000002</v>
      </c>
      <c r="K8864">
        <v>3.6793</v>
      </c>
      <c r="L8864">
        <v>2.2766000000000002</v>
      </c>
    </row>
    <row r="8865" spans="1:12" x14ac:dyDescent="0.45">
      <c r="A8865" t="s">
        <v>2053</v>
      </c>
      <c r="B8865">
        <v>2029</v>
      </c>
      <c r="C8865" t="s">
        <v>2010</v>
      </c>
      <c r="D8865">
        <v>1.2134</v>
      </c>
      <c r="E8865">
        <v>1.2134</v>
      </c>
      <c r="F8865">
        <v>0.4582</v>
      </c>
      <c r="G8865">
        <v>0.36399999999999999</v>
      </c>
      <c r="H8865">
        <v>0.4582</v>
      </c>
      <c r="I8865">
        <v>0.1845</v>
      </c>
      <c r="J8865">
        <v>1.2134</v>
      </c>
      <c r="K8865">
        <v>0.4582</v>
      </c>
      <c r="L8865">
        <v>0.1845</v>
      </c>
    </row>
    <row r="8866" spans="1:12" x14ac:dyDescent="0.45">
      <c r="A8866" t="s">
        <v>2053</v>
      </c>
      <c r="B8866">
        <v>2029</v>
      </c>
      <c r="C8866" t="s">
        <v>2007</v>
      </c>
      <c r="D8866">
        <v>0.70350000000000001</v>
      </c>
      <c r="E8866">
        <v>0.70350000000000001</v>
      </c>
      <c r="F8866">
        <v>0.2084</v>
      </c>
      <c r="G8866">
        <v>0.56910000000000005</v>
      </c>
      <c r="H8866">
        <v>0.2084</v>
      </c>
      <c r="I8866">
        <v>0.2084</v>
      </c>
      <c r="J8866">
        <v>0.70350000000000001</v>
      </c>
      <c r="K8866">
        <v>0.2084</v>
      </c>
      <c r="L8866">
        <v>0.2084</v>
      </c>
    </row>
    <row r="8867" spans="1:12" x14ac:dyDescent="0.45">
      <c r="A8867" t="s">
        <v>2053</v>
      </c>
      <c r="B8867">
        <v>2029</v>
      </c>
      <c r="C8867" t="s">
        <v>2009</v>
      </c>
      <c r="D8867">
        <v>11.2256</v>
      </c>
      <c r="E8867">
        <v>11.2256</v>
      </c>
      <c r="F8867">
        <v>11.1395</v>
      </c>
      <c r="G8867">
        <v>7.1390000000000002</v>
      </c>
      <c r="H8867">
        <v>11.1395</v>
      </c>
      <c r="I8867">
        <v>7.0913000000000004</v>
      </c>
      <c r="J8867">
        <v>8.8032000000000004</v>
      </c>
      <c r="K8867">
        <v>8.8032000000000004</v>
      </c>
      <c r="L8867">
        <v>5.6158999999999999</v>
      </c>
    </row>
    <row r="8868" spans="1:12" x14ac:dyDescent="0.45">
      <c r="A8868" t="s">
        <v>2053</v>
      </c>
      <c r="B8868">
        <v>2029</v>
      </c>
      <c r="C8868" t="s">
        <v>2011</v>
      </c>
      <c r="D8868">
        <v>0.22770000000000001</v>
      </c>
      <c r="E8868">
        <v>0.22770000000000001</v>
      </c>
      <c r="F8868">
        <v>0.22770000000000001</v>
      </c>
      <c r="G8868">
        <v>6.83E-2</v>
      </c>
      <c r="H8868">
        <v>0.22770000000000001</v>
      </c>
      <c r="I8868">
        <v>6.83E-2</v>
      </c>
      <c r="J8868">
        <v>0.22770000000000001</v>
      </c>
      <c r="K8868">
        <v>0.22770000000000001</v>
      </c>
      <c r="L8868">
        <v>6.83E-2</v>
      </c>
    </row>
    <row r="8869" spans="1:12" x14ac:dyDescent="0.45">
      <c r="A8869" t="s">
        <v>2053</v>
      </c>
      <c r="B8869">
        <v>2029</v>
      </c>
      <c r="C8869" t="s">
        <v>2005</v>
      </c>
      <c r="D8869">
        <v>24.9194</v>
      </c>
      <c r="E8869">
        <v>23.302399999999999</v>
      </c>
      <c r="F8869">
        <v>20.3216</v>
      </c>
      <c r="G8869">
        <v>14.9344</v>
      </c>
      <c r="H8869">
        <v>19.433</v>
      </c>
      <c r="I8869">
        <v>12.5329</v>
      </c>
      <c r="J8869">
        <v>19.410399999999999</v>
      </c>
      <c r="K8869">
        <v>15.5281</v>
      </c>
      <c r="L8869">
        <v>9.6016999999999992</v>
      </c>
    </row>
    <row r="8870" spans="1:12" x14ac:dyDescent="0.45">
      <c r="A8870" t="s">
        <v>2053</v>
      </c>
      <c r="B8870">
        <v>2029</v>
      </c>
      <c r="C8870" t="s">
        <v>2006</v>
      </c>
      <c r="D8870">
        <v>3.1821000000000002</v>
      </c>
      <c r="E8870">
        <v>3.1821000000000002</v>
      </c>
      <c r="F8870">
        <v>2.1513</v>
      </c>
      <c r="G8870">
        <v>1.8893</v>
      </c>
      <c r="H8870">
        <v>2.1513</v>
      </c>
      <c r="I8870">
        <v>1.248</v>
      </c>
      <c r="J8870">
        <v>3.1821000000000002</v>
      </c>
      <c r="K8870">
        <v>2.1513</v>
      </c>
      <c r="L8870">
        <v>1.248</v>
      </c>
    </row>
    <row r="8871" spans="1:12" x14ac:dyDescent="0.45">
      <c r="A8871" t="s">
        <v>2054</v>
      </c>
      <c r="B8871">
        <v>2029</v>
      </c>
      <c r="C8871" t="s">
        <v>2009</v>
      </c>
      <c r="D8871">
        <v>1.0792999999999999</v>
      </c>
      <c r="E8871">
        <v>1.0792999999999999</v>
      </c>
      <c r="F8871">
        <v>1.0703</v>
      </c>
      <c r="G8871">
        <v>0.68740000000000001</v>
      </c>
      <c r="H8871">
        <v>1.0703</v>
      </c>
      <c r="I8871">
        <v>0.68240000000000001</v>
      </c>
      <c r="J8871">
        <v>0.84540000000000004</v>
      </c>
      <c r="K8871">
        <v>0.84540000000000004</v>
      </c>
      <c r="L8871">
        <v>0.5403</v>
      </c>
    </row>
    <row r="8872" spans="1:12" x14ac:dyDescent="0.45">
      <c r="A8872" t="s">
        <v>2054</v>
      </c>
      <c r="B8872">
        <v>2029</v>
      </c>
      <c r="C8872" t="s">
        <v>2010</v>
      </c>
      <c r="D8872">
        <v>0.12690000000000001</v>
      </c>
      <c r="E8872">
        <v>0.12690000000000001</v>
      </c>
      <c r="F8872">
        <v>4.7899999999999998E-2</v>
      </c>
      <c r="G8872">
        <v>3.8100000000000002E-2</v>
      </c>
      <c r="H8872">
        <v>4.7899999999999998E-2</v>
      </c>
      <c r="I8872">
        <v>1.9300000000000001E-2</v>
      </c>
      <c r="J8872">
        <v>0.12690000000000001</v>
      </c>
      <c r="K8872">
        <v>4.7899999999999998E-2</v>
      </c>
      <c r="L8872">
        <v>1.9300000000000001E-2</v>
      </c>
    </row>
    <row r="8873" spans="1:12" x14ac:dyDescent="0.45">
      <c r="A8873" t="s">
        <v>2054</v>
      </c>
      <c r="B8873">
        <v>2029</v>
      </c>
      <c r="C8873" t="s">
        <v>2007</v>
      </c>
      <c r="D8873">
        <v>7.3599999999999999E-2</v>
      </c>
      <c r="E8873">
        <v>7.3599999999999999E-2</v>
      </c>
      <c r="F8873">
        <v>2.18E-2</v>
      </c>
      <c r="G8873">
        <v>5.9499999999999997E-2</v>
      </c>
      <c r="H8873">
        <v>2.18E-2</v>
      </c>
      <c r="I8873">
        <v>2.18E-2</v>
      </c>
      <c r="J8873">
        <v>7.3599999999999999E-2</v>
      </c>
      <c r="K8873">
        <v>2.18E-2</v>
      </c>
      <c r="L8873">
        <v>2.18E-2</v>
      </c>
    </row>
    <row r="8874" spans="1:12" x14ac:dyDescent="0.45">
      <c r="A8874" t="s">
        <v>2054</v>
      </c>
      <c r="B8874">
        <v>2029</v>
      </c>
      <c r="C8874" t="s">
        <v>2008</v>
      </c>
      <c r="D8874">
        <v>0.87529999999999997</v>
      </c>
      <c r="E8874">
        <v>0.70609999999999995</v>
      </c>
      <c r="F8874">
        <v>0.64190000000000003</v>
      </c>
      <c r="G8874">
        <v>0.5131</v>
      </c>
      <c r="H8874">
        <v>0.54900000000000004</v>
      </c>
      <c r="I8874">
        <v>0.39050000000000001</v>
      </c>
      <c r="J8874">
        <v>0.5524</v>
      </c>
      <c r="K8874">
        <v>0.38490000000000002</v>
      </c>
      <c r="L8874">
        <v>0.2382</v>
      </c>
    </row>
    <row r="8875" spans="1:12" x14ac:dyDescent="0.45">
      <c r="A8875" t="s">
        <v>2054</v>
      </c>
      <c r="B8875">
        <v>2029</v>
      </c>
      <c r="C8875" t="s">
        <v>2005</v>
      </c>
      <c r="D8875">
        <v>2.5224000000000002</v>
      </c>
      <c r="E8875">
        <v>2.3532000000000002</v>
      </c>
      <c r="F8875">
        <v>2.0352000000000001</v>
      </c>
      <c r="G8875">
        <v>1.5095000000000001</v>
      </c>
      <c r="H8875">
        <v>1.9422999999999999</v>
      </c>
      <c r="I8875">
        <v>1.2544</v>
      </c>
      <c r="J8875">
        <v>1.9656</v>
      </c>
      <c r="K8875">
        <v>1.5532999999999999</v>
      </c>
      <c r="L8875">
        <v>0.96</v>
      </c>
    </row>
    <row r="8876" spans="1:12" x14ac:dyDescent="0.45">
      <c r="A8876" t="s">
        <v>2054</v>
      </c>
      <c r="B8876">
        <v>2029</v>
      </c>
      <c r="C8876" t="s">
        <v>2006</v>
      </c>
      <c r="D8876">
        <v>0.34350000000000003</v>
      </c>
      <c r="E8876">
        <v>0.34350000000000003</v>
      </c>
      <c r="F8876">
        <v>0.22950000000000001</v>
      </c>
      <c r="G8876">
        <v>0.20419999999999999</v>
      </c>
      <c r="H8876">
        <v>0.22950000000000001</v>
      </c>
      <c r="I8876">
        <v>0.1333</v>
      </c>
      <c r="J8876">
        <v>0.34350000000000003</v>
      </c>
      <c r="K8876">
        <v>0.22950000000000001</v>
      </c>
      <c r="L8876">
        <v>0.1333</v>
      </c>
    </row>
    <row r="8877" spans="1:12" x14ac:dyDescent="0.45">
      <c r="A8877" t="s">
        <v>2054</v>
      </c>
      <c r="B8877">
        <v>2029</v>
      </c>
      <c r="C8877" t="s">
        <v>2011</v>
      </c>
      <c r="D8877">
        <v>2.3800000000000002E-2</v>
      </c>
      <c r="E8877">
        <v>2.3800000000000002E-2</v>
      </c>
      <c r="F8877">
        <v>2.3800000000000002E-2</v>
      </c>
      <c r="G8877">
        <v>7.1000000000000004E-3</v>
      </c>
      <c r="H8877">
        <v>2.3800000000000002E-2</v>
      </c>
      <c r="I8877">
        <v>7.1000000000000004E-3</v>
      </c>
      <c r="J8877">
        <v>2.3800000000000002E-2</v>
      </c>
      <c r="K8877">
        <v>2.3800000000000002E-2</v>
      </c>
      <c r="L8877">
        <v>7.1000000000000004E-3</v>
      </c>
    </row>
    <row r="8878" spans="1:12" x14ac:dyDescent="0.45">
      <c r="A8878" t="s">
        <v>2055</v>
      </c>
      <c r="B8878">
        <v>2029</v>
      </c>
      <c r="C8878" t="s">
        <v>2005</v>
      </c>
      <c r="D8878">
        <v>0.53239999999999998</v>
      </c>
      <c r="E8878">
        <v>0.49740000000000001</v>
      </c>
      <c r="F8878">
        <v>0.42530000000000001</v>
      </c>
      <c r="G8878">
        <v>0.32300000000000001</v>
      </c>
      <c r="H8878">
        <v>0.40600000000000003</v>
      </c>
      <c r="I8878">
        <v>0.26619999999999999</v>
      </c>
      <c r="J8878">
        <v>0.41880000000000001</v>
      </c>
      <c r="K8878">
        <v>0.3271</v>
      </c>
      <c r="L8878">
        <v>0.20569999999999999</v>
      </c>
    </row>
    <row r="8879" spans="1:12" x14ac:dyDescent="0.45">
      <c r="A8879" t="s">
        <v>2055</v>
      </c>
      <c r="B8879">
        <v>2029</v>
      </c>
      <c r="C8879" t="s">
        <v>2009</v>
      </c>
      <c r="D8879">
        <v>0.22289999999999999</v>
      </c>
      <c r="E8879">
        <v>0.22289999999999999</v>
      </c>
      <c r="F8879">
        <v>0.221</v>
      </c>
      <c r="G8879">
        <v>0.14610000000000001</v>
      </c>
      <c r="H8879">
        <v>0.221</v>
      </c>
      <c r="I8879">
        <v>0.14499999999999999</v>
      </c>
      <c r="J8879">
        <v>0.17599999999999999</v>
      </c>
      <c r="K8879">
        <v>0.17599999999999999</v>
      </c>
      <c r="L8879">
        <v>0.11609999999999999</v>
      </c>
    </row>
    <row r="8880" spans="1:12" x14ac:dyDescent="0.45">
      <c r="A8880" t="s">
        <v>2055</v>
      </c>
      <c r="B8880">
        <v>2029</v>
      </c>
      <c r="C8880" t="s">
        <v>2006</v>
      </c>
      <c r="D8880">
        <v>8.2000000000000003E-2</v>
      </c>
      <c r="E8880">
        <v>8.2000000000000003E-2</v>
      </c>
      <c r="F8880">
        <v>5.1999999999999998E-2</v>
      </c>
      <c r="G8880">
        <v>4.9000000000000002E-2</v>
      </c>
      <c r="H8880">
        <v>5.1999999999999998E-2</v>
      </c>
      <c r="I8880">
        <v>3.04E-2</v>
      </c>
      <c r="J8880">
        <v>8.2000000000000003E-2</v>
      </c>
      <c r="K8880">
        <v>5.1999999999999998E-2</v>
      </c>
      <c r="L8880">
        <v>3.04E-2</v>
      </c>
    </row>
    <row r="8881" spans="1:12" x14ac:dyDescent="0.45">
      <c r="A8881" t="s">
        <v>2055</v>
      </c>
      <c r="B8881">
        <v>2029</v>
      </c>
      <c r="C8881" t="s">
        <v>2008</v>
      </c>
      <c r="D8881">
        <v>0.18110000000000001</v>
      </c>
      <c r="E8881">
        <v>0.14610000000000001</v>
      </c>
      <c r="F8881">
        <v>0.13289999999999999</v>
      </c>
      <c r="G8881">
        <v>0.1062</v>
      </c>
      <c r="H8881">
        <v>0.11360000000000001</v>
      </c>
      <c r="I8881">
        <v>8.0799999999999997E-2</v>
      </c>
      <c r="J8881">
        <v>0.1143</v>
      </c>
      <c r="K8881">
        <v>7.9699999999999993E-2</v>
      </c>
      <c r="L8881">
        <v>4.9299999999999997E-2</v>
      </c>
    </row>
    <row r="8882" spans="1:12" x14ac:dyDescent="0.45">
      <c r="A8882" t="s">
        <v>2055</v>
      </c>
      <c r="B8882">
        <v>2029</v>
      </c>
      <c r="C8882" t="s">
        <v>2010</v>
      </c>
      <c r="D8882">
        <v>2.63E-2</v>
      </c>
      <c r="E8882">
        <v>2.63E-2</v>
      </c>
      <c r="F8882">
        <v>9.9000000000000008E-3</v>
      </c>
      <c r="G8882">
        <v>7.9000000000000008E-3</v>
      </c>
      <c r="H8882">
        <v>9.9000000000000008E-3</v>
      </c>
      <c r="I8882">
        <v>4.0000000000000001E-3</v>
      </c>
      <c r="J8882">
        <v>2.63E-2</v>
      </c>
      <c r="K8882">
        <v>9.9000000000000008E-3</v>
      </c>
      <c r="L8882">
        <v>4.0000000000000001E-3</v>
      </c>
    </row>
    <row r="8883" spans="1:12" x14ac:dyDescent="0.45">
      <c r="A8883" t="s">
        <v>2055</v>
      </c>
      <c r="B8883">
        <v>2029</v>
      </c>
      <c r="C8883" t="s">
        <v>2007</v>
      </c>
      <c r="D8883">
        <v>1.52E-2</v>
      </c>
      <c r="E8883">
        <v>1.52E-2</v>
      </c>
      <c r="F8883">
        <v>4.4999999999999997E-3</v>
      </c>
      <c r="G8883">
        <v>1.23E-2</v>
      </c>
      <c r="H8883">
        <v>4.4999999999999997E-3</v>
      </c>
      <c r="I8883">
        <v>4.4999999999999997E-3</v>
      </c>
      <c r="J8883">
        <v>1.52E-2</v>
      </c>
      <c r="K8883">
        <v>4.4999999999999997E-3</v>
      </c>
      <c r="L8883">
        <v>4.4999999999999997E-3</v>
      </c>
    </row>
    <row r="8884" spans="1:12" x14ac:dyDescent="0.45">
      <c r="A8884" t="s">
        <v>2055</v>
      </c>
      <c r="B8884">
        <v>2029</v>
      </c>
      <c r="C8884" t="s">
        <v>2011</v>
      </c>
      <c r="D8884">
        <v>4.8999999999999998E-3</v>
      </c>
      <c r="E8884">
        <v>4.8999999999999998E-3</v>
      </c>
      <c r="F8884">
        <v>4.8999999999999998E-3</v>
      </c>
      <c r="G8884">
        <v>1.5E-3</v>
      </c>
      <c r="H8884">
        <v>4.8999999999999998E-3</v>
      </c>
      <c r="I8884">
        <v>1.5E-3</v>
      </c>
      <c r="J8884">
        <v>4.8999999999999998E-3</v>
      </c>
      <c r="K8884">
        <v>4.8999999999999998E-3</v>
      </c>
      <c r="L8884">
        <v>1.5E-3</v>
      </c>
    </row>
    <row r="8885" spans="1:12" x14ac:dyDescent="0.45">
      <c r="A8885" t="s">
        <v>2056</v>
      </c>
      <c r="B8885">
        <v>2029</v>
      </c>
      <c r="C8885" t="s">
        <v>2007</v>
      </c>
      <c r="D8885">
        <v>0.20860000000000001</v>
      </c>
      <c r="E8885">
        <v>0.20860000000000001</v>
      </c>
      <c r="F8885">
        <v>6.1800000000000001E-2</v>
      </c>
      <c r="G8885">
        <v>0.16880000000000001</v>
      </c>
      <c r="H8885">
        <v>6.1800000000000001E-2</v>
      </c>
      <c r="I8885">
        <v>6.1800000000000001E-2</v>
      </c>
      <c r="J8885">
        <v>0.20860000000000001</v>
      </c>
      <c r="K8885">
        <v>6.1800000000000001E-2</v>
      </c>
      <c r="L8885">
        <v>6.1800000000000001E-2</v>
      </c>
    </row>
    <row r="8886" spans="1:12" x14ac:dyDescent="0.45">
      <c r="A8886" t="s">
        <v>2056</v>
      </c>
      <c r="B8886">
        <v>2029</v>
      </c>
      <c r="C8886" t="s">
        <v>2011</v>
      </c>
      <c r="D8886">
        <v>6.7500000000000004E-2</v>
      </c>
      <c r="E8886">
        <v>6.7500000000000004E-2</v>
      </c>
      <c r="F8886">
        <v>6.7500000000000004E-2</v>
      </c>
      <c r="G8886">
        <v>2.0299999999999999E-2</v>
      </c>
      <c r="H8886">
        <v>6.7500000000000004E-2</v>
      </c>
      <c r="I8886">
        <v>2.0299999999999999E-2</v>
      </c>
      <c r="J8886">
        <v>6.7500000000000004E-2</v>
      </c>
      <c r="K8886">
        <v>6.7500000000000004E-2</v>
      </c>
      <c r="L8886">
        <v>2.0299999999999999E-2</v>
      </c>
    </row>
    <row r="8887" spans="1:12" x14ac:dyDescent="0.45">
      <c r="A8887" t="s">
        <v>2056</v>
      </c>
      <c r="B8887">
        <v>2029</v>
      </c>
      <c r="C8887" t="s">
        <v>2006</v>
      </c>
      <c r="D8887">
        <v>1.0273000000000001</v>
      </c>
      <c r="E8887">
        <v>1.0273000000000001</v>
      </c>
      <c r="F8887">
        <v>0.67290000000000005</v>
      </c>
      <c r="G8887">
        <v>0.61229999999999996</v>
      </c>
      <c r="H8887">
        <v>0.67290000000000005</v>
      </c>
      <c r="I8887">
        <v>0.39179999999999998</v>
      </c>
      <c r="J8887">
        <v>1.0273000000000001</v>
      </c>
      <c r="K8887">
        <v>0.67290000000000005</v>
      </c>
      <c r="L8887">
        <v>0.39179999999999998</v>
      </c>
    </row>
    <row r="8888" spans="1:12" x14ac:dyDescent="0.45">
      <c r="A8888" t="s">
        <v>2056</v>
      </c>
      <c r="B8888">
        <v>2029</v>
      </c>
      <c r="C8888" t="s">
        <v>2009</v>
      </c>
      <c r="D8888">
        <v>3.3677000000000001</v>
      </c>
      <c r="E8888">
        <v>3.3677000000000001</v>
      </c>
      <c r="F8888">
        <v>3.3422000000000001</v>
      </c>
      <c r="G8888">
        <v>2.1421000000000001</v>
      </c>
      <c r="H8888">
        <v>3.3422000000000001</v>
      </c>
      <c r="I8888">
        <v>2.1280000000000001</v>
      </c>
      <c r="J8888">
        <v>2.6415999999999999</v>
      </c>
      <c r="K8888">
        <v>2.6415999999999999</v>
      </c>
      <c r="L8888">
        <v>1.6855</v>
      </c>
    </row>
    <row r="8889" spans="1:12" x14ac:dyDescent="0.45">
      <c r="A8889" t="s">
        <v>2056</v>
      </c>
      <c r="B8889">
        <v>2029</v>
      </c>
      <c r="C8889" t="s">
        <v>2008</v>
      </c>
      <c r="D8889">
        <v>2.4815</v>
      </c>
      <c r="E8889">
        <v>2.0019</v>
      </c>
      <c r="F8889">
        <v>1.82</v>
      </c>
      <c r="G8889">
        <v>1.4545999999999999</v>
      </c>
      <c r="H8889">
        <v>1.5564</v>
      </c>
      <c r="I8889">
        <v>1.107</v>
      </c>
      <c r="J8889">
        <v>1.5661</v>
      </c>
      <c r="K8889">
        <v>1.0911999999999999</v>
      </c>
      <c r="L8889">
        <v>0.67520000000000002</v>
      </c>
    </row>
    <row r="8890" spans="1:12" x14ac:dyDescent="0.45">
      <c r="A8890" t="s">
        <v>2056</v>
      </c>
      <c r="B8890">
        <v>2029</v>
      </c>
      <c r="C8890" t="s">
        <v>2010</v>
      </c>
      <c r="D8890">
        <v>0.3599</v>
      </c>
      <c r="E8890">
        <v>0.3599</v>
      </c>
      <c r="F8890">
        <v>0.13589999999999999</v>
      </c>
      <c r="G8890">
        <v>0.108</v>
      </c>
      <c r="H8890">
        <v>0.13589999999999999</v>
      </c>
      <c r="I8890">
        <v>5.4699999999999999E-2</v>
      </c>
      <c r="J8890">
        <v>0.3599</v>
      </c>
      <c r="K8890">
        <v>0.13589999999999999</v>
      </c>
      <c r="L8890">
        <v>5.4699999999999999E-2</v>
      </c>
    </row>
    <row r="8891" spans="1:12" x14ac:dyDescent="0.45">
      <c r="A8891" t="s">
        <v>2056</v>
      </c>
      <c r="B8891">
        <v>2029</v>
      </c>
      <c r="C8891" t="s">
        <v>2005</v>
      </c>
      <c r="D8891">
        <v>7.5125999999999999</v>
      </c>
      <c r="E8891">
        <v>7.0330000000000004</v>
      </c>
      <c r="F8891">
        <v>6.1002999999999998</v>
      </c>
      <c r="G8891">
        <v>4.5061</v>
      </c>
      <c r="H8891">
        <v>5.8367000000000004</v>
      </c>
      <c r="I8891">
        <v>3.7635000000000001</v>
      </c>
      <c r="J8891">
        <v>5.8710000000000004</v>
      </c>
      <c r="K8891">
        <v>4.6708999999999996</v>
      </c>
      <c r="L8891">
        <v>2.8892000000000002</v>
      </c>
    </row>
    <row r="8892" spans="1:12" x14ac:dyDescent="0.45">
      <c r="A8892" t="s">
        <v>2057</v>
      </c>
      <c r="B8892">
        <v>2029</v>
      </c>
      <c r="C8892" t="s">
        <v>2009</v>
      </c>
      <c r="D8892">
        <v>1.7499</v>
      </c>
      <c r="E8892">
        <v>1.7499</v>
      </c>
      <c r="F8892">
        <v>1.7278</v>
      </c>
      <c r="G8892">
        <v>1.1266</v>
      </c>
      <c r="H8892">
        <v>1.7278</v>
      </c>
      <c r="I8892">
        <v>1.1143000000000001</v>
      </c>
      <c r="J8892">
        <v>1.3636999999999999</v>
      </c>
      <c r="K8892">
        <v>1.3636999999999999</v>
      </c>
      <c r="L8892">
        <v>0.88339999999999996</v>
      </c>
    </row>
    <row r="8893" spans="1:12" x14ac:dyDescent="0.45">
      <c r="A8893" t="s">
        <v>2057</v>
      </c>
      <c r="B8893">
        <v>2029</v>
      </c>
      <c r="C8893" t="s">
        <v>2010</v>
      </c>
      <c r="D8893">
        <v>0.31180000000000002</v>
      </c>
      <c r="E8893">
        <v>0.31180000000000002</v>
      </c>
      <c r="F8893">
        <v>0.1177</v>
      </c>
      <c r="G8893">
        <v>9.35E-2</v>
      </c>
      <c r="H8893">
        <v>0.1177</v>
      </c>
      <c r="I8893">
        <v>4.7399999999999998E-2</v>
      </c>
      <c r="J8893">
        <v>0.31180000000000002</v>
      </c>
      <c r="K8893">
        <v>0.1177</v>
      </c>
      <c r="L8893">
        <v>4.7399999999999998E-2</v>
      </c>
    </row>
    <row r="8894" spans="1:12" x14ac:dyDescent="0.45">
      <c r="A8894" t="s">
        <v>2057</v>
      </c>
      <c r="B8894">
        <v>2029</v>
      </c>
      <c r="C8894" t="s">
        <v>2008</v>
      </c>
      <c r="D8894">
        <v>2.1501999999999999</v>
      </c>
      <c r="E8894">
        <v>1.7345999999999999</v>
      </c>
      <c r="F8894">
        <v>1.5769</v>
      </c>
      <c r="G8894">
        <v>1.2604</v>
      </c>
      <c r="H8894">
        <v>1.3486</v>
      </c>
      <c r="I8894">
        <v>0.95920000000000005</v>
      </c>
      <c r="J8894">
        <v>1.357</v>
      </c>
      <c r="K8894">
        <v>0.94550000000000001</v>
      </c>
      <c r="L8894">
        <v>0.58499999999999996</v>
      </c>
    </row>
    <row r="8895" spans="1:12" x14ac:dyDescent="0.45">
      <c r="A8895" t="s">
        <v>2057</v>
      </c>
      <c r="B8895">
        <v>2029</v>
      </c>
      <c r="C8895" t="s">
        <v>2007</v>
      </c>
      <c r="D8895">
        <v>0.18079999999999999</v>
      </c>
      <c r="E8895">
        <v>0.18079999999999999</v>
      </c>
      <c r="F8895">
        <v>5.3600000000000002E-2</v>
      </c>
      <c r="G8895">
        <v>0.1462</v>
      </c>
      <c r="H8895">
        <v>5.3600000000000002E-2</v>
      </c>
      <c r="I8895">
        <v>5.3600000000000002E-2</v>
      </c>
      <c r="J8895">
        <v>0.18079999999999999</v>
      </c>
      <c r="K8895">
        <v>5.3600000000000002E-2</v>
      </c>
      <c r="L8895">
        <v>5.3600000000000002E-2</v>
      </c>
    </row>
    <row r="8896" spans="1:12" x14ac:dyDescent="0.45">
      <c r="A8896" t="s">
        <v>2057</v>
      </c>
      <c r="B8896">
        <v>2029</v>
      </c>
      <c r="C8896" t="s">
        <v>2006</v>
      </c>
      <c r="D8896">
        <v>0.5524</v>
      </c>
      <c r="E8896">
        <v>0.5524</v>
      </c>
      <c r="F8896">
        <v>0.5524</v>
      </c>
      <c r="G8896">
        <v>0.39190000000000003</v>
      </c>
      <c r="H8896">
        <v>0.5524</v>
      </c>
      <c r="I8896">
        <v>0.39190000000000003</v>
      </c>
      <c r="J8896">
        <v>0.5524</v>
      </c>
      <c r="K8896">
        <v>0.5524</v>
      </c>
      <c r="L8896">
        <v>0.39190000000000003</v>
      </c>
    </row>
    <row r="8897" spans="1:12" x14ac:dyDescent="0.45">
      <c r="A8897" t="s">
        <v>2057</v>
      </c>
      <c r="B8897">
        <v>2029</v>
      </c>
      <c r="C8897" t="s">
        <v>2011</v>
      </c>
      <c r="D8897">
        <v>5.8500000000000003E-2</v>
      </c>
      <c r="E8897">
        <v>5.8500000000000003E-2</v>
      </c>
      <c r="F8897">
        <v>5.8500000000000003E-2</v>
      </c>
      <c r="G8897">
        <v>1.7600000000000001E-2</v>
      </c>
      <c r="H8897">
        <v>5.8500000000000003E-2</v>
      </c>
      <c r="I8897">
        <v>1.7600000000000001E-2</v>
      </c>
      <c r="J8897">
        <v>5.8500000000000003E-2</v>
      </c>
      <c r="K8897">
        <v>5.8500000000000003E-2</v>
      </c>
      <c r="L8897">
        <v>1.7600000000000001E-2</v>
      </c>
    </row>
    <row r="8898" spans="1:12" x14ac:dyDescent="0.45">
      <c r="A8898" t="s">
        <v>2057</v>
      </c>
      <c r="B8898">
        <v>2029</v>
      </c>
      <c r="C8898" t="s">
        <v>2005</v>
      </c>
      <c r="D8898">
        <v>5.0035999999999996</v>
      </c>
      <c r="E8898">
        <v>4.5880999999999998</v>
      </c>
      <c r="F8898">
        <v>4.0869999999999997</v>
      </c>
      <c r="G8898">
        <v>3.0362</v>
      </c>
      <c r="H8898">
        <v>3.8586</v>
      </c>
      <c r="I8898">
        <v>2.5838999999999999</v>
      </c>
      <c r="J8898">
        <v>3.8241999999999998</v>
      </c>
      <c r="K8898">
        <v>3.0914000000000001</v>
      </c>
      <c r="L8898">
        <v>1.9787999999999999</v>
      </c>
    </row>
    <row r="8899" spans="1:12" x14ac:dyDescent="0.45">
      <c r="A8899" t="s">
        <v>2058</v>
      </c>
      <c r="B8899">
        <v>2029</v>
      </c>
      <c r="C8899" t="s">
        <v>2006</v>
      </c>
      <c r="D8899">
        <v>4.8800000000000003E-2</v>
      </c>
      <c r="E8899">
        <v>4.8800000000000003E-2</v>
      </c>
      <c r="F8899">
        <v>3.1300000000000001E-2</v>
      </c>
      <c r="G8899">
        <v>2.92E-2</v>
      </c>
      <c r="H8899">
        <v>3.1300000000000001E-2</v>
      </c>
      <c r="I8899">
        <v>1.83E-2</v>
      </c>
      <c r="J8899">
        <v>4.8800000000000003E-2</v>
      </c>
      <c r="K8899">
        <v>3.1300000000000001E-2</v>
      </c>
      <c r="L8899">
        <v>1.83E-2</v>
      </c>
    </row>
    <row r="8900" spans="1:12" x14ac:dyDescent="0.45">
      <c r="A8900" t="s">
        <v>2058</v>
      </c>
      <c r="B8900">
        <v>2029</v>
      </c>
      <c r="C8900" t="s">
        <v>2009</v>
      </c>
      <c r="D8900">
        <v>0.20300000000000001</v>
      </c>
      <c r="E8900">
        <v>0.20300000000000001</v>
      </c>
      <c r="F8900">
        <v>0.2019</v>
      </c>
      <c r="G8900">
        <v>0.12959999999999999</v>
      </c>
      <c r="H8900">
        <v>0.2019</v>
      </c>
      <c r="I8900">
        <v>0.129</v>
      </c>
      <c r="J8900">
        <v>0.16</v>
      </c>
      <c r="K8900">
        <v>0.16</v>
      </c>
      <c r="L8900">
        <v>0.10249999999999999</v>
      </c>
    </row>
    <row r="8901" spans="1:12" x14ac:dyDescent="0.45">
      <c r="A8901" t="s">
        <v>2058</v>
      </c>
      <c r="B8901">
        <v>2029</v>
      </c>
      <c r="C8901" t="s">
        <v>2005</v>
      </c>
      <c r="D8901">
        <v>0.39200000000000002</v>
      </c>
      <c r="E8901">
        <v>0.37040000000000001</v>
      </c>
      <c r="F8901">
        <v>0.32690000000000002</v>
      </c>
      <c r="G8901">
        <v>0.23749999999999999</v>
      </c>
      <c r="H8901">
        <v>0.31509999999999999</v>
      </c>
      <c r="I8901">
        <v>0.20319999999999999</v>
      </c>
      <c r="J8901">
        <v>0.30780000000000002</v>
      </c>
      <c r="K8901">
        <v>0.25230000000000002</v>
      </c>
      <c r="L8901">
        <v>0.1573</v>
      </c>
    </row>
    <row r="8902" spans="1:12" x14ac:dyDescent="0.45">
      <c r="A8902" t="s">
        <v>2058</v>
      </c>
      <c r="B8902">
        <v>2029</v>
      </c>
      <c r="C8902" t="s">
        <v>2011</v>
      </c>
      <c r="D8902">
        <v>3.0000000000000001E-3</v>
      </c>
      <c r="E8902">
        <v>3.0000000000000001E-3</v>
      </c>
      <c r="F8902">
        <v>3.0000000000000001E-3</v>
      </c>
      <c r="G8902">
        <v>8.9999999999999998E-4</v>
      </c>
      <c r="H8902">
        <v>3.0000000000000001E-3</v>
      </c>
      <c r="I8902">
        <v>8.9999999999999998E-4</v>
      </c>
      <c r="J8902">
        <v>3.0000000000000001E-3</v>
      </c>
      <c r="K8902">
        <v>3.0000000000000001E-3</v>
      </c>
      <c r="L8902">
        <v>8.9999999999999998E-4</v>
      </c>
    </row>
    <row r="8903" spans="1:12" x14ac:dyDescent="0.45">
      <c r="A8903" t="s">
        <v>2058</v>
      </c>
      <c r="B8903">
        <v>2029</v>
      </c>
      <c r="C8903" t="s">
        <v>2008</v>
      </c>
      <c r="D8903">
        <v>0.1115</v>
      </c>
      <c r="E8903">
        <v>0.09</v>
      </c>
      <c r="F8903">
        <v>8.1799999999999998E-2</v>
      </c>
      <c r="G8903">
        <v>6.54E-2</v>
      </c>
      <c r="H8903">
        <v>7.0000000000000007E-2</v>
      </c>
      <c r="I8903">
        <v>4.9799999999999997E-2</v>
      </c>
      <c r="J8903">
        <v>7.0400000000000004E-2</v>
      </c>
      <c r="K8903">
        <v>4.9000000000000002E-2</v>
      </c>
      <c r="L8903">
        <v>3.0300000000000001E-2</v>
      </c>
    </row>
    <row r="8904" spans="1:12" x14ac:dyDescent="0.45">
      <c r="A8904" t="s">
        <v>2058</v>
      </c>
      <c r="B8904">
        <v>2029</v>
      </c>
      <c r="C8904" t="s">
        <v>2007</v>
      </c>
      <c r="D8904">
        <v>9.4000000000000004E-3</v>
      </c>
      <c r="E8904">
        <v>9.4000000000000004E-3</v>
      </c>
      <c r="F8904">
        <v>2.8E-3</v>
      </c>
      <c r="G8904">
        <v>7.6E-3</v>
      </c>
      <c r="H8904">
        <v>2.8E-3</v>
      </c>
      <c r="I8904">
        <v>2.8E-3</v>
      </c>
      <c r="J8904">
        <v>9.4000000000000004E-3</v>
      </c>
      <c r="K8904">
        <v>2.8E-3</v>
      </c>
      <c r="L8904">
        <v>2.8E-3</v>
      </c>
    </row>
    <row r="8905" spans="1:12" x14ac:dyDescent="0.45">
      <c r="A8905" t="s">
        <v>2058</v>
      </c>
      <c r="B8905">
        <v>2029</v>
      </c>
      <c r="C8905" t="s">
        <v>2010</v>
      </c>
      <c r="D8905">
        <v>1.6199999999999999E-2</v>
      </c>
      <c r="E8905">
        <v>1.6199999999999999E-2</v>
      </c>
      <c r="F8905">
        <v>6.1000000000000004E-3</v>
      </c>
      <c r="G8905">
        <v>4.8999999999999998E-3</v>
      </c>
      <c r="H8905">
        <v>6.1000000000000004E-3</v>
      </c>
      <c r="I8905">
        <v>2.5000000000000001E-3</v>
      </c>
      <c r="J8905">
        <v>1.6199999999999999E-2</v>
      </c>
      <c r="K8905">
        <v>6.1000000000000004E-3</v>
      </c>
      <c r="L8905">
        <v>2.5000000000000001E-3</v>
      </c>
    </row>
    <row r="8906" spans="1:12" x14ac:dyDescent="0.45">
      <c r="A8906" t="s">
        <v>2059</v>
      </c>
      <c r="B8906">
        <v>2029</v>
      </c>
      <c r="C8906" t="s">
        <v>2009</v>
      </c>
      <c r="D8906">
        <v>0.67659999999999998</v>
      </c>
      <c r="E8906">
        <v>0.67659999999999998</v>
      </c>
      <c r="F8906">
        <v>0.67210000000000003</v>
      </c>
      <c r="G8906">
        <v>0.43109999999999998</v>
      </c>
      <c r="H8906">
        <v>0.67210000000000003</v>
      </c>
      <c r="I8906">
        <v>0.42859999999999998</v>
      </c>
      <c r="J8906">
        <v>0.53190000000000004</v>
      </c>
      <c r="K8906">
        <v>0.53190000000000004</v>
      </c>
      <c r="L8906">
        <v>0.33989999999999998</v>
      </c>
    </row>
    <row r="8907" spans="1:12" x14ac:dyDescent="0.45">
      <c r="A8907" t="s">
        <v>2059</v>
      </c>
      <c r="B8907">
        <v>2029</v>
      </c>
      <c r="C8907" t="s">
        <v>2011</v>
      </c>
      <c r="D8907">
        <v>1.2E-2</v>
      </c>
      <c r="E8907">
        <v>1.2E-2</v>
      </c>
      <c r="F8907">
        <v>1.2E-2</v>
      </c>
      <c r="G8907">
        <v>3.5999999999999999E-3</v>
      </c>
      <c r="H8907">
        <v>1.2E-2</v>
      </c>
      <c r="I8907">
        <v>3.5999999999999999E-3</v>
      </c>
      <c r="J8907">
        <v>1.2E-2</v>
      </c>
      <c r="K8907">
        <v>1.2E-2</v>
      </c>
      <c r="L8907">
        <v>3.5999999999999999E-3</v>
      </c>
    </row>
    <row r="8908" spans="1:12" x14ac:dyDescent="0.45">
      <c r="A8908" t="s">
        <v>2059</v>
      </c>
      <c r="B8908">
        <v>2029</v>
      </c>
      <c r="C8908" t="s">
        <v>2005</v>
      </c>
      <c r="D8908">
        <v>1.4335</v>
      </c>
      <c r="E8908">
        <v>1.3482000000000001</v>
      </c>
      <c r="F8908">
        <v>1.1708000000000001</v>
      </c>
      <c r="G8908">
        <v>0.86380000000000001</v>
      </c>
      <c r="H8908">
        <v>1.1238999999999999</v>
      </c>
      <c r="I8908">
        <v>0.72460000000000002</v>
      </c>
      <c r="J8908">
        <v>1.1259999999999999</v>
      </c>
      <c r="K8908">
        <v>0.90100000000000002</v>
      </c>
      <c r="L8908">
        <v>0.55910000000000004</v>
      </c>
    </row>
    <row r="8909" spans="1:12" x14ac:dyDescent="0.45">
      <c r="A8909" t="s">
        <v>2059</v>
      </c>
      <c r="B8909">
        <v>2029</v>
      </c>
      <c r="C8909" t="s">
        <v>2010</v>
      </c>
      <c r="D8909">
        <v>6.4000000000000001E-2</v>
      </c>
      <c r="E8909">
        <v>6.4000000000000001E-2</v>
      </c>
      <c r="F8909">
        <v>2.4199999999999999E-2</v>
      </c>
      <c r="G8909">
        <v>1.9199999999999998E-2</v>
      </c>
      <c r="H8909">
        <v>2.4199999999999999E-2</v>
      </c>
      <c r="I8909">
        <v>9.7000000000000003E-3</v>
      </c>
      <c r="J8909">
        <v>6.4000000000000001E-2</v>
      </c>
      <c r="K8909">
        <v>2.4199999999999999E-2</v>
      </c>
      <c r="L8909">
        <v>9.7000000000000003E-3</v>
      </c>
    </row>
    <row r="8910" spans="1:12" x14ac:dyDescent="0.45">
      <c r="A8910" t="s">
        <v>2059</v>
      </c>
      <c r="B8910">
        <v>2029</v>
      </c>
      <c r="C8910" t="s">
        <v>2007</v>
      </c>
      <c r="D8910">
        <v>3.7100000000000001E-2</v>
      </c>
      <c r="E8910">
        <v>3.7100000000000001E-2</v>
      </c>
      <c r="F8910">
        <v>1.0999999999999999E-2</v>
      </c>
      <c r="G8910">
        <v>0.03</v>
      </c>
      <c r="H8910">
        <v>1.0999999999999999E-2</v>
      </c>
      <c r="I8910">
        <v>1.0999999999999999E-2</v>
      </c>
      <c r="J8910">
        <v>3.7100000000000001E-2</v>
      </c>
      <c r="K8910">
        <v>1.0999999999999999E-2</v>
      </c>
      <c r="L8910">
        <v>1.0999999999999999E-2</v>
      </c>
    </row>
    <row r="8911" spans="1:12" x14ac:dyDescent="0.45">
      <c r="A8911" t="s">
        <v>2059</v>
      </c>
      <c r="B8911">
        <v>2029</v>
      </c>
      <c r="C8911" t="s">
        <v>2006</v>
      </c>
      <c r="D8911">
        <v>0.2026</v>
      </c>
      <c r="E8911">
        <v>0.2026</v>
      </c>
      <c r="F8911">
        <v>0.12790000000000001</v>
      </c>
      <c r="G8911">
        <v>0.1212</v>
      </c>
      <c r="H8911">
        <v>0.12790000000000001</v>
      </c>
      <c r="I8911">
        <v>7.4800000000000005E-2</v>
      </c>
      <c r="J8911">
        <v>0.2026</v>
      </c>
      <c r="K8911">
        <v>0.12790000000000001</v>
      </c>
      <c r="L8911">
        <v>7.4800000000000005E-2</v>
      </c>
    </row>
    <row r="8912" spans="1:12" x14ac:dyDescent="0.45">
      <c r="A8912" t="s">
        <v>2059</v>
      </c>
      <c r="B8912">
        <v>2029</v>
      </c>
      <c r="C8912" t="s">
        <v>2008</v>
      </c>
      <c r="D8912">
        <v>0.44119999999999998</v>
      </c>
      <c r="E8912">
        <v>0.35589999999999999</v>
      </c>
      <c r="F8912">
        <v>0.3236</v>
      </c>
      <c r="G8912">
        <v>0.2586</v>
      </c>
      <c r="H8912">
        <v>0.2767</v>
      </c>
      <c r="I8912">
        <v>0.1968</v>
      </c>
      <c r="J8912">
        <v>0.27850000000000003</v>
      </c>
      <c r="K8912">
        <v>0.19400000000000001</v>
      </c>
      <c r="L8912">
        <v>0.1201</v>
      </c>
    </row>
    <row r="8913" spans="1:12" x14ac:dyDescent="0.45">
      <c r="A8913" t="s">
        <v>2060</v>
      </c>
      <c r="B8913">
        <v>2029</v>
      </c>
      <c r="C8913" t="s">
        <v>2010</v>
      </c>
      <c r="D8913">
        <v>0.22700000000000001</v>
      </c>
      <c r="E8913">
        <v>0.22700000000000001</v>
      </c>
      <c r="F8913">
        <v>8.5699999999999998E-2</v>
      </c>
      <c r="G8913">
        <v>6.8099999999999994E-2</v>
      </c>
      <c r="H8913">
        <v>8.5699999999999998E-2</v>
      </c>
      <c r="I8913">
        <v>3.4500000000000003E-2</v>
      </c>
      <c r="J8913">
        <v>0.22700000000000001</v>
      </c>
      <c r="K8913">
        <v>8.5699999999999998E-2</v>
      </c>
      <c r="L8913">
        <v>3.4500000000000003E-2</v>
      </c>
    </row>
    <row r="8914" spans="1:12" x14ac:dyDescent="0.45">
      <c r="A8914" t="s">
        <v>2060</v>
      </c>
      <c r="B8914">
        <v>2029</v>
      </c>
      <c r="C8914" t="s">
        <v>2007</v>
      </c>
      <c r="D8914">
        <v>0.13159999999999999</v>
      </c>
      <c r="E8914">
        <v>0.13159999999999999</v>
      </c>
      <c r="F8914">
        <v>3.9E-2</v>
      </c>
      <c r="G8914">
        <v>0.1065</v>
      </c>
      <c r="H8914">
        <v>3.9E-2</v>
      </c>
      <c r="I8914">
        <v>3.9E-2</v>
      </c>
      <c r="J8914">
        <v>0.13159999999999999</v>
      </c>
      <c r="K8914">
        <v>3.9E-2</v>
      </c>
      <c r="L8914">
        <v>3.9E-2</v>
      </c>
    </row>
    <row r="8915" spans="1:12" x14ac:dyDescent="0.45">
      <c r="A8915" t="s">
        <v>2060</v>
      </c>
      <c r="B8915">
        <v>2029</v>
      </c>
      <c r="C8915" t="s">
        <v>2005</v>
      </c>
      <c r="D8915">
        <v>4.91</v>
      </c>
      <c r="E8915">
        <v>4.6074999999999999</v>
      </c>
      <c r="F8915">
        <v>4.0011999999999999</v>
      </c>
      <c r="G8915">
        <v>2.9451000000000001</v>
      </c>
      <c r="H8915">
        <v>3.835</v>
      </c>
      <c r="I8915">
        <v>2.4655999999999998</v>
      </c>
      <c r="J8915">
        <v>3.8426999999999998</v>
      </c>
      <c r="K8915">
        <v>3.0678000000000001</v>
      </c>
      <c r="L8915">
        <v>1.8947000000000001</v>
      </c>
    </row>
    <row r="8916" spans="1:12" x14ac:dyDescent="0.45">
      <c r="A8916" t="s">
        <v>2060</v>
      </c>
      <c r="B8916">
        <v>2029</v>
      </c>
      <c r="C8916" t="s">
        <v>2011</v>
      </c>
      <c r="D8916">
        <v>4.2599999999999999E-2</v>
      </c>
      <c r="E8916">
        <v>4.2599999999999999E-2</v>
      </c>
      <c r="F8916">
        <v>4.2599999999999999E-2</v>
      </c>
      <c r="G8916">
        <v>1.2800000000000001E-2</v>
      </c>
      <c r="H8916">
        <v>4.2599999999999999E-2</v>
      </c>
      <c r="I8916">
        <v>1.2800000000000001E-2</v>
      </c>
      <c r="J8916">
        <v>4.2599999999999999E-2</v>
      </c>
      <c r="K8916">
        <v>4.2599999999999999E-2</v>
      </c>
      <c r="L8916">
        <v>1.2800000000000001E-2</v>
      </c>
    </row>
    <row r="8917" spans="1:12" x14ac:dyDescent="0.45">
      <c r="A8917" t="s">
        <v>2060</v>
      </c>
      <c r="B8917">
        <v>2029</v>
      </c>
      <c r="C8917" t="s">
        <v>2008</v>
      </c>
      <c r="D8917">
        <v>1.5656000000000001</v>
      </c>
      <c r="E8917">
        <v>1.2629999999999999</v>
      </c>
      <c r="F8917">
        <v>1.1482000000000001</v>
      </c>
      <c r="G8917">
        <v>0.91769999999999996</v>
      </c>
      <c r="H8917">
        <v>0.9819</v>
      </c>
      <c r="I8917">
        <v>0.69840000000000002</v>
      </c>
      <c r="J8917">
        <v>0.98799999999999999</v>
      </c>
      <c r="K8917">
        <v>0.68840000000000001</v>
      </c>
      <c r="L8917">
        <v>0.42599999999999999</v>
      </c>
    </row>
    <row r="8918" spans="1:12" x14ac:dyDescent="0.45">
      <c r="A8918" t="s">
        <v>2060</v>
      </c>
      <c r="B8918">
        <v>2029</v>
      </c>
      <c r="C8918" t="s">
        <v>2006</v>
      </c>
      <c r="D8918">
        <v>0.67859999999999998</v>
      </c>
      <c r="E8918">
        <v>0.67859999999999998</v>
      </c>
      <c r="F8918">
        <v>0.43719999999999998</v>
      </c>
      <c r="G8918">
        <v>0.4052</v>
      </c>
      <c r="H8918">
        <v>0.43719999999999998</v>
      </c>
      <c r="I8918">
        <v>0.25509999999999999</v>
      </c>
      <c r="J8918">
        <v>0.67859999999999998</v>
      </c>
      <c r="K8918">
        <v>0.43719999999999998</v>
      </c>
      <c r="L8918">
        <v>0.25509999999999999</v>
      </c>
    </row>
    <row r="8919" spans="1:12" x14ac:dyDescent="0.45">
      <c r="A8919" t="s">
        <v>2060</v>
      </c>
      <c r="B8919">
        <v>2029</v>
      </c>
      <c r="C8919" t="s">
        <v>2009</v>
      </c>
      <c r="D8919">
        <v>2.2646000000000002</v>
      </c>
      <c r="E8919">
        <v>2.2646000000000002</v>
      </c>
      <c r="F8919">
        <v>2.2484999999999999</v>
      </c>
      <c r="G8919">
        <v>1.4348000000000001</v>
      </c>
      <c r="H8919">
        <v>2.2484999999999999</v>
      </c>
      <c r="I8919">
        <v>1.4258999999999999</v>
      </c>
      <c r="J8919">
        <v>1.7747999999999999</v>
      </c>
      <c r="K8919">
        <v>1.7747999999999999</v>
      </c>
      <c r="L8919">
        <v>1.1273</v>
      </c>
    </row>
    <row r="8920" spans="1:12" x14ac:dyDescent="0.45">
      <c r="A8920" t="s">
        <v>2061</v>
      </c>
      <c r="B8920">
        <v>2029</v>
      </c>
      <c r="C8920" t="s">
        <v>2008</v>
      </c>
      <c r="D8920">
        <v>0.1338</v>
      </c>
      <c r="E8920">
        <v>0.1079</v>
      </c>
      <c r="F8920">
        <v>9.8100000000000007E-2</v>
      </c>
      <c r="G8920">
        <v>7.8399999999999997E-2</v>
      </c>
      <c r="H8920">
        <v>8.3900000000000002E-2</v>
      </c>
      <c r="I8920">
        <v>5.9700000000000003E-2</v>
      </c>
      <c r="J8920">
        <v>8.4400000000000003E-2</v>
      </c>
      <c r="K8920">
        <v>5.8799999999999998E-2</v>
      </c>
      <c r="L8920">
        <v>3.6400000000000002E-2</v>
      </c>
    </row>
    <row r="8921" spans="1:12" x14ac:dyDescent="0.45">
      <c r="A8921" t="s">
        <v>2061</v>
      </c>
      <c r="B8921">
        <v>2029</v>
      </c>
      <c r="C8921" t="s">
        <v>2007</v>
      </c>
      <c r="D8921">
        <v>1.12E-2</v>
      </c>
      <c r="E8921">
        <v>1.12E-2</v>
      </c>
      <c r="F8921">
        <v>3.3E-3</v>
      </c>
      <c r="G8921">
        <v>9.1000000000000004E-3</v>
      </c>
      <c r="H8921">
        <v>3.3E-3</v>
      </c>
      <c r="I8921">
        <v>3.3E-3</v>
      </c>
      <c r="J8921">
        <v>1.12E-2</v>
      </c>
      <c r="K8921">
        <v>3.3E-3</v>
      </c>
      <c r="L8921">
        <v>3.3E-3</v>
      </c>
    </row>
    <row r="8922" spans="1:12" x14ac:dyDescent="0.45">
      <c r="A8922" t="s">
        <v>2061</v>
      </c>
      <c r="B8922">
        <v>2029</v>
      </c>
      <c r="C8922" t="s">
        <v>2010</v>
      </c>
      <c r="D8922">
        <v>1.9400000000000001E-2</v>
      </c>
      <c r="E8922">
        <v>1.9400000000000001E-2</v>
      </c>
      <c r="F8922">
        <v>7.3000000000000001E-3</v>
      </c>
      <c r="G8922">
        <v>5.7999999999999996E-3</v>
      </c>
      <c r="H8922">
        <v>7.3000000000000001E-3</v>
      </c>
      <c r="I8922">
        <v>2.8999999999999998E-3</v>
      </c>
      <c r="J8922">
        <v>1.9400000000000001E-2</v>
      </c>
      <c r="K8922">
        <v>7.3000000000000001E-3</v>
      </c>
      <c r="L8922">
        <v>2.8999999999999998E-3</v>
      </c>
    </row>
    <row r="8923" spans="1:12" x14ac:dyDescent="0.45">
      <c r="A8923" t="s">
        <v>2061</v>
      </c>
      <c r="B8923">
        <v>2029</v>
      </c>
      <c r="C8923" t="s">
        <v>2009</v>
      </c>
      <c r="D8923">
        <v>0.20130000000000001</v>
      </c>
      <c r="E8923">
        <v>0.20130000000000001</v>
      </c>
      <c r="F8923">
        <v>0.19989999999999999</v>
      </c>
      <c r="G8923">
        <v>0.12870000000000001</v>
      </c>
      <c r="H8923">
        <v>0.19989999999999999</v>
      </c>
      <c r="I8923">
        <v>0.12790000000000001</v>
      </c>
      <c r="J8923">
        <v>0.1583</v>
      </c>
      <c r="K8923">
        <v>0.1583</v>
      </c>
      <c r="L8923">
        <v>0.10150000000000001</v>
      </c>
    </row>
    <row r="8924" spans="1:12" x14ac:dyDescent="0.45">
      <c r="A8924" t="s">
        <v>2061</v>
      </c>
      <c r="B8924">
        <v>2029</v>
      </c>
      <c r="C8924" t="s">
        <v>2011</v>
      </c>
      <c r="D8924">
        <v>3.5999999999999999E-3</v>
      </c>
      <c r="E8924">
        <v>3.5999999999999999E-3</v>
      </c>
      <c r="F8924">
        <v>3.5999999999999999E-3</v>
      </c>
      <c r="G8924">
        <v>1.1000000000000001E-3</v>
      </c>
      <c r="H8924">
        <v>3.5999999999999999E-3</v>
      </c>
      <c r="I8924">
        <v>1.1000000000000001E-3</v>
      </c>
      <c r="J8924">
        <v>3.5999999999999999E-3</v>
      </c>
      <c r="K8924">
        <v>3.5999999999999999E-3</v>
      </c>
      <c r="L8924">
        <v>1.1000000000000001E-3</v>
      </c>
    </row>
    <row r="8925" spans="1:12" x14ac:dyDescent="0.45">
      <c r="A8925" t="s">
        <v>2061</v>
      </c>
      <c r="B8925">
        <v>2029</v>
      </c>
      <c r="C8925" t="s">
        <v>2006</v>
      </c>
      <c r="D8925">
        <v>8.8700000000000001E-2</v>
      </c>
      <c r="E8925">
        <v>8.8700000000000001E-2</v>
      </c>
      <c r="F8925">
        <v>5.0099999999999999E-2</v>
      </c>
      <c r="G8925">
        <v>5.3699999999999998E-2</v>
      </c>
      <c r="H8925">
        <v>5.0099999999999999E-2</v>
      </c>
      <c r="I8925">
        <v>2.98E-2</v>
      </c>
      <c r="J8925">
        <v>8.8700000000000001E-2</v>
      </c>
      <c r="K8925">
        <v>5.0099999999999999E-2</v>
      </c>
      <c r="L8925">
        <v>2.98E-2</v>
      </c>
    </row>
    <row r="8926" spans="1:12" x14ac:dyDescent="0.45">
      <c r="A8926" t="s">
        <v>2061</v>
      </c>
      <c r="B8926">
        <v>2029</v>
      </c>
      <c r="C8926" t="s">
        <v>2005</v>
      </c>
      <c r="D8926">
        <v>0.45800000000000002</v>
      </c>
      <c r="E8926">
        <v>0.43219999999999997</v>
      </c>
      <c r="F8926">
        <v>0.36249999999999999</v>
      </c>
      <c r="G8926">
        <v>0.27679999999999999</v>
      </c>
      <c r="H8926">
        <v>0.3483</v>
      </c>
      <c r="I8926">
        <v>0.22470000000000001</v>
      </c>
      <c r="J8926">
        <v>0.36570000000000003</v>
      </c>
      <c r="K8926">
        <v>0.28160000000000002</v>
      </c>
      <c r="L8926">
        <v>0.17499999999999999</v>
      </c>
    </row>
    <row r="8927" spans="1:12" x14ac:dyDescent="0.45">
      <c r="A8927" t="s">
        <v>2004</v>
      </c>
      <c r="B8927">
        <v>2030</v>
      </c>
      <c r="C8927" t="s">
        <v>2005</v>
      </c>
      <c r="D8927">
        <v>4.1783999999999999</v>
      </c>
      <c r="E8927">
        <v>3.9359999999999999</v>
      </c>
      <c r="F8927">
        <v>3.3119999999999998</v>
      </c>
      <c r="G8927">
        <v>2.4224000000000001</v>
      </c>
      <c r="H8927">
        <v>3.1819999999999999</v>
      </c>
      <c r="I8927">
        <v>1.976</v>
      </c>
      <c r="J8927">
        <v>3.1958000000000002</v>
      </c>
      <c r="K8927">
        <v>2.4672000000000001</v>
      </c>
      <c r="L8927">
        <v>1.4748000000000001</v>
      </c>
    </row>
    <row r="8928" spans="1:12" x14ac:dyDescent="0.45">
      <c r="A8928" t="s">
        <v>2004</v>
      </c>
      <c r="B8928">
        <v>2030</v>
      </c>
      <c r="C8928" t="s">
        <v>2008</v>
      </c>
      <c r="D8928">
        <v>1.2553000000000001</v>
      </c>
      <c r="E8928">
        <v>1.0128999999999999</v>
      </c>
      <c r="F8928">
        <v>0.90069999999999995</v>
      </c>
      <c r="G8928">
        <v>0.71050000000000002</v>
      </c>
      <c r="H8928">
        <v>0.77070000000000005</v>
      </c>
      <c r="I8928">
        <v>0.53339999999999999</v>
      </c>
      <c r="J8928">
        <v>0.74690000000000001</v>
      </c>
      <c r="K8928">
        <v>0.51519999999999999</v>
      </c>
      <c r="L8928">
        <v>0.31140000000000001</v>
      </c>
    </row>
    <row r="8929" spans="1:12" x14ac:dyDescent="0.45">
      <c r="A8929" t="s">
        <v>2004</v>
      </c>
      <c r="B8929">
        <v>2030</v>
      </c>
      <c r="C8929" t="s">
        <v>2006</v>
      </c>
      <c r="D8929">
        <v>0.68669999999999998</v>
      </c>
      <c r="E8929">
        <v>0.68669999999999998</v>
      </c>
      <c r="F8929">
        <v>0.38190000000000002</v>
      </c>
      <c r="G8929">
        <v>0.39369999999999999</v>
      </c>
      <c r="H8929">
        <v>0.38190000000000002</v>
      </c>
      <c r="I8929">
        <v>0.21310000000000001</v>
      </c>
      <c r="J8929">
        <v>0.68669999999999998</v>
      </c>
      <c r="K8929">
        <v>0.38190000000000002</v>
      </c>
      <c r="L8929">
        <v>0.21310000000000001</v>
      </c>
    </row>
    <row r="8930" spans="1:12" x14ac:dyDescent="0.45">
      <c r="A8930" t="s">
        <v>2004</v>
      </c>
      <c r="B8930">
        <v>2030</v>
      </c>
      <c r="C8930" t="s">
        <v>2011</v>
      </c>
      <c r="D8930">
        <v>3.3599999999999998E-2</v>
      </c>
      <c r="E8930">
        <v>3.3599999999999998E-2</v>
      </c>
      <c r="F8930">
        <v>3.3599999999999998E-2</v>
      </c>
      <c r="G8930">
        <v>1.01E-2</v>
      </c>
      <c r="H8930">
        <v>3.3599999999999998E-2</v>
      </c>
      <c r="I8930">
        <v>1.01E-2</v>
      </c>
      <c r="J8930">
        <v>3.3599999999999998E-2</v>
      </c>
      <c r="K8930">
        <v>3.3599999999999998E-2</v>
      </c>
      <c r="L8930">
        <v>1.01E-2</v>
      </c>
    </row>
    <row r="8931" spans="1:12" x14ac:dyDescent="0.45">
      <c r="A8931" t="s">
        <v>2004</v>
      </c>
      <c r="B8931">
        <v>2030</v>
      </c>
      <c r="C8931" t="s">
        <v>2010</v>
      </c>
      <c r="D8931">
        <v>0.1799</v>
      </c>
      <c r="E8931">
        <v>0.1799</v>
      </c>
      <c r="F8931">
        <v>6.7900000000000002E-2</v>
      </c>
      <c r="G8931">
        <v>5.3999999999999999E-2</v>
      </c>
      <c r="H8931">
        <v>6.7900000000000002E-2</v>
      </c>
      <c r="I8931">
        <v>2.7400000000000001E-2</v>
      </c>
      <c r="J8931">
        <v>0.1799</v>
      </c>
      <c r="K8931">
        <v>6.7900000000000002E-2</v>
      </c>
      <c r="L8931">
        <v>2.7400000000000001E-2</v>
      </c>
    </row>
    <row r="8932" spans="1:12" x14ac:dyDescent="0.45">
      <c r="A8932" t="s">
        <v>2004</v>
      </c>
      <c r="B8932">
        <v>2030</v>
      </c>
      <c r="C8932" t="s">
        <v>2007</v>
      </c>
      <c r="D8932">
        <v>0.1087</v>
      </c>
      <c r="E8932">
        <v>0.1087</v>
      </c>
      <c r="F8932">
        <v>2.86E-2</v>
      </c>
      <c r="G8932">
        <v>8.2699999999999996E-2</v>
      </c>
      <c r="H8932">
        <v>2.86E-2</v>
      </c>
      <c r="I8932">
        <v>2.86E-2</v>
      </c>
      <c r="J8932">
        <v>0.1087</v>
      </c>
      <c r="K8932">
        <v>2.86E-2</v>
      </c>
      <c r="L8932">
        <v>2.86E-2</v>
      </c>
    </row>
    <row r="8933" spans="1:12" x14ac:dyDescent="0.45">
      <c r="A8933" t="s">
        <v>2004</v>
      </c>
      <c r="B8933">
        <v>2030</v>
      </c>
      <c r="C8933" t="s">
        <v>2009</v>
      </c>
      <c r="D8933">
        <v>1.9140999999999999</v>
      </c>
      <c r="E8933">
        <v>1.9140999999999999</v>
      </c>
      <c r="F8933">
        <v>1.8992</v>
      </c>
      <c r="G8933">
        <v>1.1714</v>
      </c>
      <c r="H8933">
        <v>1.8992</v>
      </c>
      <c r="I8933">
        <v>1.1635</v>
      </c>
      <c r="J8933">
        <v>1.4399</v>
      </c>
      <c r="K8933">
        <v>1.4398</v>
      </c>
      <c r="L8933">
        <v>0.88429999999999997</v>
      </c>
    </row>
    <row r="8934" spans="1:12" x14ac:dyDescent="0.45">
      <c r="A8934" t="s">
        <v>2012</v>
      </c>
      <c r="B8934">
        <v>2030</v>
      </c>
      <c r="C8934" t="s">
        <v>2007</v>
      </c>
      <c r="D8934">
        <v>1.9400000000000001E-2</v>
      </c>
      <c r="E8934">
        <v>1.9400000000000001E-2</v>
      </c>
      <c r="F8934">
        <v>5.1000000000000004E-3</v>
      </c>
      <c r="G8934">
        <v>1.47E-2</v>
      </c>
      <c r="H8934">
        <v>5.1000000000000004E-3</v>
      </c>
      <c r="I8934">
        <v>5.1000000000000004E-3</v>
      </c>
      <c r="J8934">
        <v>1.9400000000000001E-2</v>
      </c>
      <c r="K8934">
        <v>5.1000000000000004E-3</v>
      </c>
      <c r="L8934">
        <v>5.1000000000000004E-3</v>
      </c>
    </row>
    <row r="8935" spans="1:12" x14ac:dyDescent="0.45">
      <c r="A8935" t="s">
        <v>2012</v>
      </c>
      <c r="B8935">
        <v>2030</v>
      </c>
      <c r="C8935" t="s">
        <v>2011</v>
      </c>
      <c r="D8935">
        <v>6.0000000000000001E-3</v>
      </c>
      <c r="E8935">
        <v>6.0000000000000001E-3</v>
      </c>
      <c r="F8935">
        <v>6.0000000000000001E-3</v>
      </c>
      <c r="G8935">
        <v>1.8E-3</v>
      </c>
      <c r="H8935">
        <v>6.0000000000000001E-3</v>
      </c>
      <c r="I8935">
        <v>1.8E-3</v>
      </c>
      <c r="J8935">
        <v>6.0000000000000001E-3</v>
      </c>
      <c r="K8935">
        <v>6.0000000000000001E-3</v>
      </c>
      <c r="L8935">
        <v>1.8E-3</v>
      </c>
    </row>
    <row r="8936" spans="1:12" x14ac:dyDescent="0.45">
      <c r="A8936" t="s">
        <v>2012</v>
      </c>
      <c r="B8936">
        <v>2030</v>
      </c>
      <c r="C8936" t="s">
        <v>2005</v>
      </c>
      <c r="D8936">
        <v>0.65359999999999996</v>
      </c>
      <c r="E8936">
        <v>0.61050000000000004</v>
      </c>
      <c r="F8936">
        <v>0.53080000000000005</v>
      </c>
      <c r="G8936">
        <v>0.37719999999999998</v>
      </c>
      <c r="H8936">
        <v>0.50760000000000005</v>
      </c>
      <c r="I8936">
        <v>0.31630000000000003</v>
      </c>
      <c r="J8936">
        <v>0.48849999999999999</v>
      </c>
      <c r="K8936">
        <v>0.3901</v>
      </c>
      <c r="L8936">
        <v>0.23300000000000001</v>
      </c>
    </row>
    <row r="8937" spans="1:12" x14ac:dyDescent="0.45">
      <c r="A8937" t="s">
        <v>2012</v>
      </c>
      <c r="B8937">
        <v>2030</v>
      </c>
      <c r="C8937" t="s">
        <v>2010</v>
      </c>
      <c r="D8937">
        <v>3.2000000000000001E-2</v>
      </c>
      <c r="E8937">
        <v>3.2000000000000001E-2</v>
      </c>
      <c r="F8937">
        <v>1.21E-2</v>
      </c>
      <c r="G8937">
        <v>9.5999999999999992E-3</v>
      </c>
      <c r="H8937">
        <v>1.21E-2</v>
      </c>
      <c r="I8937">
        <v>4.8999999999999998E-3</v>
      </c>
      <c r="J8937">
        <v>3.2000000000000001E-2</v>
      </c>
      <c r="K8937">
        <v>1.21E-2</v>
      </c>
      <c r="L8937">
        <v>4.8999999999999998E-3</v>
      </c>
    </row>
    <row r="8938" spans="1:12" x14ac:dyDescent="0.45">
      <c r="A8938" t="s">
        <v>2012</v>
      </c>
      <c r="B8938">
        <v>2030</v>
      </c>
      <c r="C8938" t="s">
        <v>2006</v>
      </c>
      <c r="D8938">
        <v>7.3200000000000001E-2</v>
      </c>
      <c r="E8938">
        <v>7.3200000000000001E-2</v>
      </c>
      <c r="F8938">
        <v>5.0299999999999997E-2</v>
      </c>
      <c r="G8938">
        <v>4.1000000000000002E-2</v>
      </c>
      <c r="H8938">
        <v>5.0299999999999997E-2</v>
      </c>
      <c r="I8938">
        <v>2.75E-2</v>
      </c>
      <c r="J8938">
        <v>7.3200000000000001E-2</v>
      </c>
      <c r="K8938">
        <v>5.0299999999999997E-2</v>
      </c>
      <c r="L8938">
        <v>2.75E-2</v>
      </c>
    </row>
    <row r="8939" spans="1:12" x14ac:dyDescent="0.45">
      <c r="A8939" t="s">
        <v>2012</v>
      </c>
      <c r="B8939">
        <v>2030</v>
      </c>
      <c r="C8939" t="s">
        <v>2008</v>
      </c>
      <c r="D8939">
        <v>0.2235</v>
      </c>
      <c r="E8939">
        <v>0.18029999999999999</v>
      </c>
      <c r="F8939">
        <v>0.1603</v>
      </c>
      <c r="G8939">
        <v>0.1265</v>
      </c>
      <c r="H8939">
        <v>0.13719999999999999</v>
      </c>
      <c r="I8939">
        <v>9.4899999999999998E-2</v>
      </c>
      <c r="J8939">
        <v>0.13300000000000001</v>
      </c>
      <c r="K8939">
        <v>9.1700000000000004E-2</v>
      </c>
      <c r="L8939">
        <v>5.5399999999999998E-2</v>
      </c>
    </row>
    <row r="8940" spans="1:12" x14ac:dyDescent="0.45">
      <c r="A8940" t="s">
        <v>2012</v>
      </c>
      <c r="B8940">
        <v>2030</v>
      </c>
      <c r="C8940" t="s">
        <v>2009</v>
      </c>
      <c r="D8940">
        <v>0.29959999999999998</v>
      </c>
      <c r="E8940">
        <v>0.29959999999999998</v>
      </c>
      <c r="F8940">
        <v>0.2969</v>
      </c>
      <c r="G8940">
        <v>0.1835</v>
      </c>
      <c r="H8940">
        <v>0.2969</v>
      </c>
      <c r="I8940">
        <v>0.18210000000000001</v>
      </c>
      <c r="J8940">
        <v>0.22489999999999999</v>
      </c>
      <c r="K8940">
        <v>0.22489999999999999</v>
      </c>
      <c r="L8940">
        <v>0.1384</v>
      </c>
    </row>
    <row r="8941" spans="1:12" x14ac:dyDescent="0.45">
      <c r="A8941" t="s">
        <v>2013</v>
      </c>
      <c r="B8941">
        <v>2030</v>
      </c>
      <c r="C8941" t="s">
        <v>2005</v>
      </c>
      <c r="D8941">
        <v>7.8463000000000003</v>
      </c>
      <c r="E8941">
        <v>7.3133999999999997</v>
      </c>
      <c r="F8941">
        <v>6.3315999999999999</v>
      </c>
      <c r="G8941">
        <v>4.5175999999999998</v>
      </c>
      <c r="H8941">
        <v>6.0457999999999998</v>
      </c>
      <c r="I8941">
        <v>3.7673000000000001</v>
      </c>
      <c r="J8941">
        <v>5.8583999999999996</v>
      </c>
      <c r="K8941">
        <v>4.6464999999999996</v>
      </c>
      <c r="L8941">
        <v>2.7707000000000002</v>
      </c>
    </row>
    <row r="8942" spans="1:12" x14ac:dyDescent="0.45">
      <c r="A8942" t="s">
        <v>2013</v>
      </c>
      <c r="B8942">
        <v>2030</v>
      </c>
      <c r="C8942" t="s">
        <v>2006</v>
      </c>
      <c r="D8942">
        <v>0.90039999999999998</v>
      </c>
      <c r="E8942">
        <v>0.90039999999999998</v>
      </c>
      <c r="F8942">
        <v>0.62</v>
      </c>
      <c r="G8942">
        <v>0.50449999999999995</v>
      </c>
      <c r="H8942">
        <v>0.62</v>
      </c>
      <c r="I8942">
        <v>0.33839999999999998</v>
      </c>
      <c r="J8942">
        <v>0.90039999999999998</v>
      </c>
      <c r="K8942">
        <v>0.62</v>
      </c>
      <c r="L8942">
        <v>0.33839999999999998</v>
      </c>
    </row>
    <row r="8943" spans="1:12" x14ac:dyDescent="0.45">
      <c r="A8943" t="s">
        <v>2013</v>
      </c>
      <c r="B8943">
        <v>2030</v>
      </c>
      <c r="C8943" t="s">
        <v>2011</v>
      </c>
      <c r="D8943">
        <v>7.3899999999999993E-2</v>
      </c>
      <c r="E8943">
        <v>7.3899999999999993E-2</v>
      </c>
      <c r="F8943">
        <v>7.3899999999999993E-2</v>
      </c>
      <c r="G8943">
        <v>2.2200000000000001E-2</v>
      </c>
      <c r="H8943">
        <v>7.3899999999999993E-2</v>
      </c>
      <c r="I8943">
        <v>2.2200000000000001E-2</v>
      </c>
      <c r="J8943">
        <v>7.3899999999999993E-2</v>
      </c>
      <c r="K8943">
        <v>7.3899999999999993E-2</v>
      </c>
      <c r="L8943">
        <v>2.2200000000000001E-2</v>
      </c>
    </row>
    <row r="8944" spans="1:12" x14ac:dyDescent="0.45">
      <c r="A8944" t="s">
        <v>2013</v>
      </c>
      <c r="B8944">
        <v>2030</v>
      </c>
      <c r="C8944" t="s">
        <v>2008</v>
      </c>
      <c r="D8944">
        <v>2.7589000000000001</v>
      </c>
      <c r="E8944">
        <v>2.226</v>
      </c>
      <c r="F8944">
        <v>1.9796</v>
      </c>
      <c r="G8944">
        <v>1.5615000000000001</v>
      </c>
      <c r="H8944">
        <v>1.6939</v>
      </c>
      <c r="I8944">
        <v>1.1721999999999999</v>
      </c>
      <c r="J8944">
        <v>1.6415999999999999</v>
      </c>
      <c r="K8944">
        <v>1.1323000000000001</v>
      </c>
      <c r="L8944">
        <v>0.68440000000000001</v>
      </c>
    </row>
    <row r="8945" spans="1:12" x14ac:dyDescent="0.45">
      <c r="A8945" t="s">
        <v>2013</v>
      </c>
      <c r="B8945">
        <v>2030</v>
      </c>
      <c r="C8945" t="s">
        <v>2009</v>
      </c>
      <c r="D8945">
        <v>3.4786999999999999</v>
      </c>
      <c r="E8945">
        <v>3.4786999999999999</v>
      </c>
      <c r="F8945">
        <v>3.4459</v>
      </c>
      <c r="G8945">
        <v>2.129</v>
      </c>
      <c r="H8945">
        <v>3.4459</v>
      </c>
      <c r="I8945">
        <v>2.1114999999999999</v>
      </c>
      <c r="J8945">
        <v>2.6080999999999999</v>
      </c>
      <c r="K8945">
        <v>2.6080999999999999</v>
      </c>
      <c r="L8945">
        <v>1.6028</v>
      </c>
    </row>
    <row r="8946" spans="1:12" x14ac:dyDescent="0.45">
      <c r="A8946" t="s">
        <v>2013</v>
      </c>
      <c r="B8946">
        <v>2030</v>
      </c>
      <c r="C8946" t="s">
        <v>2010</v>
      </c>
      <c r="D8946">
        <v>0.39539999999999997</v>
      </c>
      <c r="E8946">
        <v>0.39539999999999997</v>
      </c>
      <c r="F8946">
        <v>0.14929999999999999</v>
      </c>
      <c r="G8946">
        <v>0.1186</v>
      </c>
      <c r="H8946">
        <v>0.14929999999999999</v>
      </c>
      <c r="I8946">
        <v>6.0100000000000001E-2</v>
      </c>
      <c r="J8946">
        <v>0.39539999999999997</v>
      </c>
      <c r="K8946">
        <v>0.14929999999999999</v>
      </c>
      <c r="L8946">
        <v>6.0100000000000001E-2</v>
      </c>
    </row>
    <row r="8947" spans="1:12" x14ac:dyDescent="0.45">
      <c r="A8947" t="s">
        <v>2013</v>
      </c>
      <c r="B8947">
        <v>2030</v>
      </c>
      <c r="C8947" t="s">
        <v>2007</v>
      </c>
      <c r="D8947">
        <v>0.23899999999999999</v>
      </c>
      <c r="E8947">
        <v>0.23899999999999999</v>
      </c>
      <c r="F8947">
        <v>6.2899999999999998E-2</v>
      </c>
      <c r="G8947">
        <v>0.18190000000000001</v>
      </c>
      <c r="H8947">
        <v>6.2899999999999998E-2</v>
      </c>
      <c r="I8947">
        <v>6.2899999999999998E-2</v>
      </c>
      <c r="J8947">
        <v>0.23899999999999999</v>
      </c>
      <c r="K8947">
        <v>6.2899999999999998E-2</v>
      </c>
      <c r="L8947">
        <v>6.2899999999999998E-2</v>
      </c>
    </row>
    <row r="8948" spans="1:12" x14ac:dyDescent="0.45">
      <c r="A8948" t="s">
        <v>2014</v>
      </c>
      <c r="B8948">
        <v>2030</v>
      </c>
      <c r="C8948" t="s">
        <v>2011</v>
      </c>
      <c r="D8948">
        <v>2.23E-2</v>
      </c>
      <c r="E8948">
        <v>2.23E-2</v>
      </c>
      <c r="F8948">
        <v>2.23E-2</v>
      </c>
      <c r="G8948">
        <v>6.7000000000000002E-3</v>
      </c>
      <c r="H8948">
        <v>2.23E-2</v>
      </c>
      <c r="I8948">
        <v>6.7000000000000002E-3</v>
      </c>
      <c r="J8948">
        <v>2.23E-2</v>
      </c>
      <c r="K8948">
        <v>2.23E-2</v>
      </c>
      <c r="L8948">
        <v>6.7000000000000002E-3</v>
      </c>
    </row>
    <row r="8949" spans="1:12" x14ac:dyDescent="0.45">
      <c r="A8949" t="s">
        <v>2014</v>
      </c>
      <c r="B8949">
        <v>2030</v>
      </c>
      <c r="C8949" t="s">
        <v>2009</v>
      </c>
      <c r="D8949">
        <v>1.2287999999999999</v>
      </c>
      <c r="E8949">
        <v>1.2287999999999999</v>
      </c>
      <c r="F8949">
        <v>1.2189000000000001</v>
      </c>
      <c r="G8949">
        <v>0.75160000000000005</v>
      </c>
      <c r="H8949">
        <v>1.2189000000000001</v>
      </c>
      <c r="I8949">
        <v>0.74639999999999995</v>
      </c>
      <c r="J8949">
        <v>0.92379999999999995</v>
      </c>
      <c r="K8949">
        <v>0.92379999999999995</v>
      </c>
      <c r="L8949">
        <v>0.56710000000000005</v>
      </c>
    </row>
    <row r="8950" spans="1:12" x14ac:dyDescent="0.45">
      <c r="A8950" t="s">
        <v>2014</v>
      </c>
      <c r="B8950">
        <v>2030</v>
      </c>
      <c r="C8950" t="s">
        <v>2007</v>
      </c>
      <c r="D8950">
        <v>7.2300000000000003E-2</v>
      </c>
      <c r="E8950">
        <v>7.2300000000000003E-2</v>
      </c>
      <c r="F8950">
        <v>1.9E-2</v>
      </c>
      <c r="G8950">
        <v>5.5E-2</v>
      </c>
      <c r="H8950">
        <v>1.9E-2</v>
      </c>
      <c r="I8950">
        <v>1.9E-2</v>
      </c>
      <c r="J8950">
        <v>7.2300000000000003E-2</v>
      </c>
      <c r="K8950">
        <v>1.9E-2</v>
      </c>
      <c r="L8950">
        <v>1.9E-2</v>
      </c>
    </row>
    <row r="8951" spans="1:12" x14ac:dyDescent="0.45">
      <c r="A8951" t="s">
        <v>2014</v>
      </c>
      <c r="B8951">
        <v>2030</v>
      </c>
      <c r="C8951" t="s">
        <v>2010</v>
      </c>
      <c r="D8951">
        <v>0.1196</v>
      </c>
      <c r="E8951">
        <v>0.1196</v>
      </c>
      <c r="F8951">
        <v>4.5199999999999997E-2</v>
      </c>
      <c r="G8951">
        <v>3.5900000000000001E-2</v>
      </c>
      <c r="H8951">
        <v>4.5199999999999997E-2</v>
      </c>
      <c r="I8951">
        <v>1.8200000000000001E-2</v>
      </c>
      <c r="J8951">
        <v>0.1196</v>
      </c>
      <c r="K8951">
        <v>4.5199999999999997E-2</v>
      </c>
      <c r="L8951">
        <v>1.8200000000000001E-2</v>
      </c>
    </row>
    <row r="8952" spans="1:12" x14ac:dyDescent="0.45">
      <c r="A8952" t="s">
        <v>2014</v>
      </c>
      <c r="B8952">
        <v>2030</v>
      </c>
      <c r="C8952" t="s">
        <v>2006</v>
      </c>
      <c r="D8952">
        <v>0.3795</v>
      </c>
      <c r="E8952">
        <v>0.3795</v>
      </c>
      <c r="F8952">
        <v>0.2261</v>
      </c>
      <c r="G8952">
        <v>0.21609999999999999</v>
      </c>
      <c r="H8952">
        <v>0.2261</v>
      </c>
      <c r="I8952">
        <v>0.12520000000000001</v>
      </c>
      <c r="J8952">
        <v>0.3795</v>
      </c>
      <c r="K8952">
        <v>0.2261</v>
      </c>
      <c r="L8952">
        <v>0.12520000000000001</v>
      </c>
    </row>
    <row r="8953" spans="1:12" x14ac:dyDescent="0.45">
      <c r="A8953" t="s">
        <v>2014</v>
      </c>
      <c r="B8953">
        <v>2030</v>
      </c>
      <c r="C8953" t="s">
        <v>2005</v>
      </c>
      <c r="D8953">
        <v>2.6570999999999998</v>
      </c>
      <c r="E8953">
        <v>2.4958999999999998</v>
      </c>
      <c r="F8953">
        <v>2.1303999999999998</v>
      </c>
      <c r="G8953">
        <v>1.5376000000000001</v>
      </c>
      <c r="H8953">
        <v>2.0438999999999998</v>
      </c>
      <c r="I8953">
        <v>1.2701</v>
      </c>
      <c r="J8953">
        <v>2.0139999999999998</v>
      </c>
      <c r="K8953">
        <v>1.5789</v>
      </c>
      <c r="L8953">
        <v>0.94320000000000004</v>
      </c>
    </row>
    <row r="8954" spans="1:12" x14ac:dyDescent="0.45">
      <c r="A8954" t="s">
        <v>2014</v>
      </c>
      <c r="B8954">
        <v>2030</v>
      </c>
      <c r="C8954" t="s">
        <v>2008</v>
      </c>
      <c r="D8954">
        <v>0.83450000000000002</v>
      </c>
      <c r="E8954">
        <v>0.67330000000000001</v>
      </c>
      <c r="F8954">
        <v>0.5988</v>
      </c>
      <c r="G8954">
        <v>0.4723</v>
      </c>
      <c r="H8954">
        <v>0.51229999999999998</v>
      </c>
      <c r="I8954">
        <v>0.35460000000000003</v>
      </c>
      <c r="J8954">
        <v>0.4965</v>
      </c>
      <c r="K8954">
        <v>0.34250000000000003</v>
      </c>
      <c r="L8954">
        <v>0.20699999999999999</v>
      </c>
    </row>
    <row r="8955" spans="1:12" x14ac:dyDescent="0.45">
      <c r="A8955" t="s">
        <v>2015</v>
      </c>
      <c r="B8955">
        <v>2030</v>
      </c>
      <c r="C8955" t="s">
        <v>2006</v>
      </c>
      <c r="D8955">
        <v>4.1894999999999998</v>
      </c>
      <c r="E8955">
        <v>4.1894999999999998</v>
      </c>
      <c r="F8955">
        <v>4.1894999999999998</v>
      </c>
      <c r="G8955">
        <v>2.3565999999999998</v>
      </c>
      <c r="H8955">
        <v>4.1894999999999998</v>
      </c>
      <c r="I8955">
        <v>1.5282</v>
      </c>
      <c r="J8955">
        <v>4.1894999999999998</v>
      </c>
      <c r="K8955">
        <v>4.1894999999999998</v>
      </c>
      <c r="L8955">
        <v>1.5282</v>
      </c>
    </row>
    <row r="8956" spans="1:12" x14ac:dyDescent="0.45">
      <c r="A8956" t="s">
        <v>2015</v>
      </c>
      <c r="B8956">
        <v>2030</v>
      </c>
      <c r="C8956" t="s">
        <v>2005</v>
      </c>
      <c r="D8956">
        <v>33.266399999999997</v>
      </c>
      <c r="E8956">
        <v>30.956</v>
      </c>
      <c r="F8956">
        <v>27.914999999999999</v>
      </c>
      <c r="G8956">
        <v>19.108799999999999</v>
      </c>
      <c r="H8956">
        <v>26.676100000000002</v>
      </c>
      <c r="I8956">
        <v>15.747400000000001</v>
      </c>
      <c r="J8956">
        <v>24.89</v>
      </c>
      <c r="K8956">
        <v>20.851400000000002</v>
      </c>
      <c r="L8956">
        <v>11.5769</v>
      </c>
    </row>
    <row r="8957" spans="1:12" x14ac:dyDescent="0.45">
      <c r="A8957" t="s">
        <v>2015</v>
      </c>
      <c r="B8957">
        <v>2030</v>
      </c>
      <c r="C8957" t="s">
        <v>2010</v>
      </c>
      <c r="D8957">
        <v>1.7144999999999999</v>
      </c>
      <c r="E8957">
        <v>1.7144999999999999</v>
      </c>
      <c r="F8957">
        <v>0.64739999999999998</v>
      </c>
      <c r="G8957">
        <v>0.51429999999999998</v>
      </c>
      <c r="H8957">
        <v>0.64739999999999998</v>
      </c>
      <c r="I8957">
        <v>0.26069999999999999</v>
      </c>
      <c r="J8957">
        <v>1.7144999999999999</v>
      </c>
      <c r="K8957">
        <v>0.64739999999999998</v>
      </c>
      <c r="L8957">
        <v>0.26069999999999999</v>
      </c>
    </row>
    <row r="8958" spans="1:12" x14ac:dyDescent="0.45">
      <c r="A8958" t="s">
        <v>2015</v>
      </c>
      <c r="B8958">
        <v>2030</v>
      </c>
      <c r="C8958" t="s">
        <v>2007</v>
      </c>
      <c r="D8958">
        <v>1.0361</v>
      </c>
      <c r="E8958">
        <v>1.0361</v>
      </c>
      <c r="F8958">
        <v>0.2727</v>
      </c>
      <c r="G8958">
        <v>0.78849999999999998</v>
      </c>
      <c r="H8958">
        <v>0.2727</v>
      </c>
      <c r="I8958">
        <v>0.2727</v>
      </c>
      <c r="J8958">
        <v>1.0361</v>
      </c>
      <c r="K8958">
        <v>0.2727</v>
      </c>
      <c r="L8958">
        <v>0.2727</v>
      </c>
    </row>
    <row r="8959" spans="1:12" x14ac:dyDescent="0.45">
      <c r="A8959" t="s">
        <v>2015</v>
      </c>
      <c r="B8959">
        <v>2030</v>
      </c>
      <c r="C8959" t="s">
        <v>2008</v>
      </c>
      <c r="D8959">
        <v>11.961499999999999</v>
      </c>
      <c r="E8959">
        <v>9.6510999999999996</v>
      </c>
      <c r="F8959">
        <v>8.5829000000000004</v>
      </c>
      <c r="G8959">
        <v>6.7698999999999998</v>
      </c>
      <c r="H8959">
        <v>7.3438999999999997</v>
      </c>
      <c r="I8959">
        <v>5.0822000000000003</v>
      </c>
      <c r="J8959">
        <v>7.1172000000000004</v>
      </c>
      <c r="K8959">
        <v>4.9093</v>
      </c>
      <c r="L8959">
        <v>2.9670999999999998</v>
      </c>
    </row>
    <row r="8960" spans="1:12" x14ac:dyDescent="0.45">
      <c r="A8960" t="s">
        <v>2015</v>
      </c>
      <c r="B8960">
        <v>2030</v>
      </c>
      <c r="C8960" t="s">
        <v>2009</v>
      </c>
      <c r="D8960">
        <v>14.044600000000001</v>
      </c>
      <c r="E8960">
        <v>14.044600000000001</v>
      </c>
      <c r="F8960">
        <v>13.9024</v>
      </c>
      <c r="G8960">
        <v>8.5833999999999993</v>
      </c>
      <c r="H8960">
        <v>13.9024</v>
      </c>
      <c r="I8960">
        <v>8.5076000000000001</v>
      </c>
      <c r="J8960">
        <v>10.512499999999999</v>
      </c>
      <c r="K8960">
        <v>10.5124</v>
      </c>
      <c r="L8960">
        <v>6.4522000000000004</v>
      </c>
    </row>
    <row r="8961" spans="1:12" x14ac:dyDescent="0.45">
      <c r="A8961" t="s">
        <v>2015</v>
      </c>
      <c r="B8961">
        <v>2030</v>
      </c>
      <c r="C8961" t="s">
        <v>2011</v>
      </c>
      <c r="D8961">
        <v>0.32019999999999998</v>
      </c>
      <c r="E8961">
        <v>0.32019999999999998</v>
      </c>
      <c r="F8961">
        <v>0.32019999999999998</v>
      </c>
      <c r="G8961">
        <v>9.6100000000000005E-2</v>
      </c>
      <c r="H8961">
        <v>0.32019999999999998</v>
      </c>
      <c r="I8961">
        <v>9.6100000000000005E-2</v>
      </c>
      <c r="J8961">
        <v>0.32019999999999998</v>
      </c>
      <c r="K8961">
        <v>0.32019999999999998</v>
      </c>
      <c r="L8961">
        <v>9.6100000000000005E-2</v>
      </c>
    </row>
    <row r="8962" spans="1:12" x14ac:dyDescent="0.45">
      <c r="A8962" t="s">
        <v>2016</v>
      </c>
      <c r="B8962">
        <v>2030</v>
      </c>
      <c r="C8962" t="s">
        <v>2007</v>
      </c>
      <c r="D8962">
        <v>0.12920000000000001</v>
      </c>
      <c r="E8962">
        <v>0.12920000000000001</v>
      </c>
      <c r="F8962">
        <v>3.4000000000000002E-2</v>
      </c>
      <c r="G8962">
        <v>9.8299999999999998E-2</v>
      </c>
      <c r="H8962">
        <v>3.4000000000000002E-2</v>
      </c>
      <c r="I8962">
        <v>3.4000000000000002E-2</v>
      </c>
      <c r="J8962">
        <v>0.12920000000000001</v>
      </c>
      <c r="K8962">
        <v>3.4000000000000002E-2</v>
      </c>
      <c r="L8962">
        <v>3.4000000000000002E-2</v>
      </c>
    </row>
    <row r="8963" spans="1:12" x14ac:dyDescent="0.45">
      <c r="A8963" t="s">
        <v>2016</v>
      </c>
      <c r="B8963">
        <v>2030</v>
      </c>
      <c r="C8963" t="s">
        <v>2006</v>
      </c>
      <c r="D8963">
        <v>0.5917</v>
      </c>
      <c r="E8963">
        <v>0.5917</v>
      </c>
      <c r="F8963">
        <v>0.373</v>
      </c>
      <c r="G8963">
        <v>0.33489999999999998</v>
      </c>
      <c r="H8963">
        <v>0.373</v>
      </c>
      <c r="I8963">
        <v>0.2054</v>
      </c>
      <c r="J8963">
        <v>0.5917</v>
      </c>
      <c r="K8963">
        <v>0.373</v>
      </c>
      <c r="L8963">
        <v>0.2054</v>
      </c>
    </row>
    <row r="8964" spans="1:12" x14ac:dyDescent="0.45">
      <c r="A8964" t="s">
        <v>2016</v>
      </c>
      <c r="B8964">
        <v>2030</v>
      </c>
      <c r="C8964" t="s">
        <v>2008</v>
      </c>
      <c r="D8964">
        <v>1.4918</v>
      </c>
      <c r="E8964">
        <v>1.2036</v>
      </c>
      <c r="F8964">
        <v>1.0704</v>
      </c>
      <c r="G8964">
        <v>0.84430000000000005</v>
      </c>
      <c r="H8964">
        <v>0.91590000000000005</v>
      </c>
      <c r="I8964">
        <v>0.63380000000000003</v>
      </c>
      <c r="J8964">
        <v>0.88759999999999994</v>
      </c>
      <c r="K8964">
        <v>0.61229999999999996</v>
      </c>
      <c r="L8964">
        <v>0.37</v>
      </c>
    </row>
    <row r="8965" spans="1:12" x14ac:dyDescent="0.45">
      <c r="A8965" t="s">
        <v>2016</v>
      </c>
      <c r="B8965">
        <v>2030</v>
      </c>
      <c r="C8965" t="s">
        <v>2005</v>
      </c>
      <c r="D8965">
        <v>4.5808</v>
      </c>
      <c r="E8965">
        <v>4.2926000000000002</v>
      </c>
      <c r="F8965">
        <v>3.6947000000000001</v>
      </c>
      <c r="G8965">
        <v>2.6503000000000001</v>
      </c>
      <c r="H8965">
        <v>3.5402</v>
      </c>
      <c r="I8965">
        <v>2.2048999999999999</v>
      </c>
      <c r="J8965">
        <v>3.4514</v>
      </c>
      <c r="K8965">
        <v>2.7290999999999999</v>
      </c>
      <c r="L8965">
        <v>1.6323000000000001</v>
      </c>
    </row>
    <row r="8966" spans="1:12" x14ac:dyDescent="0.45">
      <c r="A8966" t="s">
        <v>2016</v>
      </c>
      <c r="B8966">
        <v>2030</v>
      </c>
      <c r="C8966" t="s">
        <v>2011</v>
      </c>
      <c r="D8966">
        <v>3.9899999999999998E-2</v>
      </c>
      <c r="E8966">
        <v>3.9899999999999998E-2</v>
      </c>
      <c r="F8966">
        <v>3.9899999999999998E-2</v>
      </c>
      <c r="G8966">
        <v>1.2E-2</v>
      </c>
      <c r="H8966">
        <v>3.9899999999999998E-2</v>
      </c>
      <c r="I8966">
        <v>1.2E-2</v>
      </c>
      <c r="J8966">
        <v>3.9899999999999998E-2</v>
      </c>
      <c r="K8966">
        <v>3.9899999999999998E-2</v>
      </c>
      <c r="L8966">
        <v>1.2E-2</v>
      </c>
    </row>
    <row r="8967" spans="1:12" x14ac:dyDescent="0.45">
      <c r="A8967" t="s">
        <v>2016</v>
      </c>
      <c r="B8967">
        <v>2030</v>
      </c>
      <c r="C8967" t="s">
        <v>2009</v>
      </c>
      <c r="D8967">
        <v>2.1143000000000001</v>
      </c>
      <c r="E8967">
        <v>2.1143000000000001</v>
      </c>
      <c r="F8967">
        <v>2.0966</v>
      </c>
      <c r="G8967">
        <v>1.2966</v>
      </c>
      <c r="H8967">
        <v>2.0966</v>
      </c>
      <c r="I8967">
        <v>1.2871999999999999</v>
      </c>
      <c r="J8967">
        <v>1.5891</v>
      </c>
      <c r="K8967">
        <v>1.5891</v>
      </c>
      <c r="L8967">
        <v>0.97840000000000005</v>
      </c>
    </row>
    <row r="8968" spans="1:12" x14ac:dyDescent="0.45">
      <c r="A8968" t="s">
        <v>2016</v>
      </c>
      <c r="B8968">
        <v>2030</v>
      </c>
      <c r="C8968" t="s">
        <v>2010</v>
      </c>
      <c r="D8968">
        <v>0</v>
      </c>
      <c r="E8968">
        <v>0.21379999999999999</v>
      </c>
      <c r="F8968">
        <v>8.0699999999999994E-2</v>
      </c>
      <c r="G8968">
        <v>6.4100000000000004E-2</v>
      </c>
      <c r="H8968">
        <v>8.0699999999999994E-2</v>
      </c>
      <c r="I8968">
        <v>3.2500000000000001E-2</v>
      </c>
      <c r="J8968">
        <v>0.21379999999999999</v>
      </c>
      <c r="K8968">
        <v>8.0699999999999994E-2</v>
      </c>
      <c r="L8968">
        <v>3.2500000000000001E-2</v>
      </c>
    </row>
    <row r="8969" spans="1:12" x14ac:dyDescent="0.45">
      <c r="A8969" t="s">
        <v>2017</v>
      </c>
      <c r="B8969">
        <v>2030</v>
      </c>
      <c r="C8969" t="s">
        <v>2011</v>
      </c>
      <c r="D8969">
        <v>2.5399999999999999E-2</v>
      </c>
      <c r="E8969">
        <v>2.5399999999999999E-2</v>
      </c>
      <c r="F8969">
        <v>2.5399999999999999E-2</v>
      </c>
      <c r="G8969">
        <v>7.6E-3</v>
      </c>
      <c r="H8969">
        <v>2.5399999999999999E-2</v>
      </c>
      <c r="I8969">
        <v>7.6E-3</v>
      </c>
      <c r="J8969">
        <v>2.5399999999999999E-2</v>
      </c>
      <c r="K8969">
        <v>2.5399999999999999E-2</v>
      </c>
      <c r="L8969">
        <v>7.6E-3</v>
      </c>
    </row>
    <row r="8970" spans="1:12" x14ac:dyDescent="0.45">
      <c r="A8970" t="s">
        <v>2017</v>
      </c>
      <c r="B8970">
        <v>2030</v>
      </c>
      <c r="C8970" t="s">
        <v>2007</v>
      </c>
      <c r="D8970">
        <v>8.2299999999999998E-2</v>
      </c>
      <c r="E8970">
        <v>8.2299999999999998E-2</v>
      </c>
      <c r="F8970">
        <v>2.1700000000000001E-2</v>
      </c>
      <c r="G8970">
        <v>6.2600000000000003E-2</v>
      </c>
      <c r="H8970">
        <v>2.1700000000000001E-2</v>
      </c>
      <c r="I8970">
        <v>2.1700000000000001E-2</v>
      </c>
      <c r="J8970">
        <v>8.2299999999999998E-2</v>
      </c>
      <c r="K8970">
        <v>2.1700000000000001E-2</v>
      </c>
      <c r="L8970">
        <v>2.1700000000000001E-2</v>
      </c>
    </row>
    <row r="8971" spans="1:12" x14ac:dyDescent="0.45">
      <c r="A8971" t="s">
        <v>2017</v>
      </c>
      <c r="B8971">
        <v>2030</v>
      </c>
      <c r="C8971" t="s">
        <v>2006</v>
      </c>
      <c r="D8971">
        <v>0.38040000000000002</v>
      </c>
      <c r="E8971">
        <v>0.38040000000000002</v>
      </c>
      <c r="F8971">
        <v>0.23880000000000001</v>
      </c>
      <c r="G8971">
        <v>0.21540000000000001</v>
      </c>
      <c r="H8971">
        <v>0.23880000000000001</v>
      </c>
      <c r="I8971">
        <v>0.13150000000000001</v>
      </c>
      <c r="J8971">
        <v>0.38040000000000002</v>
      </c>
      <c r="K8971">
        <v>0.23880000000000001</v>
      </c>
      <c r="L8971">
        <v>0.13150000000000001</v>
      </c>
    </row>
    <row r="8972" spans="1:12" x14ac:dyDescent="0.45">
      <c r="A8972" t="s">
        <v>2017</v>
      </c>
      <c r="B8972">
        <v>2030</v>
      </c>
      <c r="C8972" t="s">
        <v>2008</v>
      </c>
      <c r="D8972">
        <v>0.95</v>
      </c>
      <c r="E8972">
        <v>0.76649999999999996</v>
      </c>
      <c r="F8972">
        <v>0.68159999999999998</v>
      </c>
      <c r="G8972">
        <v>0.53769999999999996</v>
      </c>
      <c r="H8972">
        <v>0.58330000000000004</v>
      </c>
      <c r="I8972">
        <v>0.40360000000000001</v>
      </c>
      <c r="J8972">
        <v>0.56520000000000004</v>
      </c>
      <c r="K8972">
        <v>0.38990000000000002</v>
      </c>
      <c r="L8972">
        <v>0.2356</v>
      </c>
    </row>
    <row r="8973" spans="1:12" x14ac:dyDescent="0.45">
      <c r="A8973" t="s">
        <v>2017</v>
      </c>
      <c r="B8973">
        <v>2030</v>
      </c>
      <c r="C8973" t="s">
        <v>2009</v>
      </c>
      <c r="D8973">
        <v>1.0759000000000001</v>
      </c>
      <c r="E8973">
        <v>1.0759000000000001</v>
      </c>
      <c r="F8973">
        <v>1.0646</v>
      </c>
      <c r="G8973">
        <v>0.67500000000000004</v>
      </c>
      <c r="H8973">
        <v>1.0646</v>
      </c>
      <c r="I8973">
        <v>0.66900000000000004</v>
      </c>
      <c r="J8973">
        <v>0.81130000000000002</v>
      </c>
      <c r="K8973">
        <v>0.81130000000000002</v>
      </c>
      <c r="L8973">
        <v>0.51259999999999994</v>
      </c>
    </row>
    <row r="8974" spans="1:12" x14ac:dyDescent="0.45">
      <c r="A8974" t="s">
        <v>2017</v>
      </c>
      <c r="B8974">
        <v>2030</v>
      </c>
      <c r="C8974" t="s">
        <v>2010</v>
      </c>
      <c r="D8974">
        <v>0.13619999999999999</v>
      </c>
      <c r="E8974">
        <v>0.13619999999999999</v>
      </c>
      <c r="F8974">
        <v>5.1400000000000001E-2</v>
      </c>
      <c r="G8974">
        <v>4.0800000000000003E-2</v>
      </c>
      <c r="H8974">
        <v>5.1400000000000001E-2</v>
      </c>
      <c r="I8974">
        <v>2.07E-2</v>
      </c>
      <c r="J8974">
        <v>0.13619999999999999</v>
      </c>
      <c r="K8974">
        <v>5.1400000000000001E-2</v>
      </c>
      <c r="L8974">
        <v>2.07E-2</v>
      </c>
    </row>
    <row r="8975" spans="1:12" x14ac:dyDescent="0.45">
      <c r="A8975" t="s">
        <v>2017</v>
      </c>
      <c r="B8975">
        <v>2030</v>
      </c>
      <c r="C8975" t="s">
        <v>2005</v>
      </c>
      <c r="D8975">
        <v>2.6501000000000001</v>
      </c>
      <c r="E8975">
        <v>2.4666000000000001</v>
      </c>
      <c r="F8975">
        <v>2.0836000000000001</v>
      </c>
      <c r="G8975">
        <v>1.5391999999999999</v>
      </c>
      <c r="H8975">
        <v>1.9852000000000001</v>
      </c>
      <c r="I8975">
        <v>1.2541</v>
      </c>
      <c r="J8975">
        <v>2.0007999999999999</v>
      </c>
      <c r="K8975">
        <v>1.5385</v>
      </c>
      <c r="L8975">
        <v>0.92969999999999997</v>
      </c>
    </row>
    <row r="8976" spans="1:12" x14ac:dyDescent="0.45">
      <c r="A8976" t="s">
        <v>2018</v>
      </c>
      <c r="B8976">
        <v>2030</v>
      </c>
      <c r="C8976" t="s">
        <v>2006</v>
      </c>
      <c r="D8976">
        <v>0.1106</v>
      </c>
      <c r="E8976">
        <v>0.1106</v>
      </c>
      <c r="F8976">
        <v>6.7799999999999999E-2</v>
      </c>
      <c r="G8976">
        <v>6.2799999999999995E-2</v>
      </c>
      <c r="H8976">
        <v>6.7799999999999999E-2</v>
      </c>
      <c r="I8976">
        <v>3.7400000000000003E-2</v>
      </c>
      <c r="J8976">
        <v>0.1106</v>
      </c>
      <c r="K8976">
        <v>6.7799999999999999E-2</v>
      </c>
      <c r="L8976">
        <v>3.7400000000000003E-2</v>
      </c>
    </row>
    <row r="8977" spans="1:12" x14ac:dyDescent="0.45">
      <c r="A8977" t="s">
        <v>2018</v>
      </c>
      <c r="B8977">
        <v>2030</v>
      </c>
      <c r="C8977" t="s">
        <v>2007</v>
      </c>
      <c r="D8977">
        <v>2.2599999999999999E-2</v>
      </c>
      <c r="E8977">
        <v>2.2599999999999999E-2</v>
      </c>
      <c r="F8977">
        <v>5.8999999999999999E-3</v>
      </c>
      <c r="G8977">
        <v>1.72E-2</v>
      </c>
      <c r="H8977">
        <v>5.8999999999999999E-3</v>
      </c>
      <c r="I8977">
        <v>5.8999999999999999E-3</v>
      </c>
      <c r="J8977">
        <v>2.2599999999999999E-2</v>
      </c>
      <c r="K8977">
        <v>5.8999999999999999E-3</v>
      </c>
      <c r="L8977">
        <v>5.8999999999999999E-3</v>
      </c>
    </row>
    <row r="8978" spans="1:12" x14ac:dyDescent="0.45">
      <c r="A8978" t="s">
        <v>2018</v>
      </c>
      <c r="B8978">
        <v>2030</v>
      </c>
      <c r="C8978" t="s">
        <v>2010</v>
      </c>
      <c r="D8978">
        <v>3.7400000000000003E-2</v>
      </c>
      <c r="E8978">
        <v>3.7400000000000003E-2</v>
      </c>
      <c r="F8978">
        <v>1.41E-2</v>
      </c>
      <c r="G8978">
        <v>1.12E-2</v>
      </c>
      <c r="H8978">
        <v>1.41E-2</v>
      </c>
      <c r="I8978">
        <v>5.7000000000000002E-3</v>
      </c>
      <c r="J8978">
        <v>3.7400000000000003E-2</v>
      </c>
      <c r="K8978">
        <v>1.41E-2</v>
      </c>
      <c r="L8978">
        <v>5.7000000000000002E-3</v>
      </c>
    </row>
    <row r="8979" spans="1:12" x14ac:dyDescent="0.45">
      <c r="A8979" t="s">
        <v>2018</v>
      </c>
      <c r="B8979">
        <v>2030</v>
      </c>
      <c r="C8979" t="s">
        <v>2009</v>
      </c>
      <c r="D8979">
        <v>0.3866</v>
      </c>
      <c r="E8979">
        <v>0.3866</v>
      </c>
      <c r="F8979">
        <v>0.38350000000000001</v>
      </c>
      <c r="G8979">
        <v>0.23649999999999999</v>
      </c>
      <c r="H8979">
        <v>0.38350000000000001</v>
      </c>
      <c r="I8979">
        <v>0.2349</v>
      </c>
      <c r="J8979">
        <v>0.29070000000000001</v>
      </c>
      <c r="K8979">
        <v>0.29070000000000001</v>
      </c>
      <c r="L8979">
        <v>0.17849999999999999</v>
      </c>
    </row>
    <row r="8980" spans="1:12" x14ac:dyDescent="0.45">
      <c r="A8980" t="s">
        <v>2018</v>
      </c>
      <c r="B8980">
        <v>2030</v>
      </c>
      <c r="C8980" t="s">
        <v>2011</v>
      </c>
      <c r="D8980">
        <v>7.0000000000000001E-3</v>
      </c>
      <c r="E8980">
        <v>7.0000000000000001E-3</v>
      </c>
      <c r="F8980">
        <v>7.0000000000000001E-3</v>
      </c>
      <c r="G8980">
        <v>2.0999999999999999E-3</v>
      </c>
      <c r="H8980">
        <v>7.0000000000000001E-3</v>
      </c>
      <c r="I8980">
        <v>2.0999999999999999E-3</v>
      </c>
      <c r="J8980">
        <v>7.0000000000000001E-3</v>
      </c>
      <c r="K8980">
        <v>7.0000000000000001E-3</v>
      </c>
      <c r="L8980">
        <v>2.0999999999999999E-3</v>
      </c>
    </row>
    <row r="8981" spans="1:12" x14ac:dyDescent="0.45">
      <c r="A8981" t="s">
        <v>2018</v>
      </c>
      <c r="B8981">
        <v>2030</v>
      </c>
      <c r="C8981" t="s">
        <v>2008</v>
      </c>
      <c r="D8981">
        <v>0.26079999999999998</v>
      </c>
      <c r="E8981">
        <v>0.2104</v>
      </c>
      <c r="F8981">
        <v>0.18709999999999999</v>
      </c>
      <c r="G8981">
        <v>0.14760000000000001</v>
      </c>
      <c r="H8981">
        <v>0.16009999999999999</v>
      </c>
      <c r="I8981">
        <v>0.1108</v>
      </c>
      <c r="J8981">
        <v>0.1552</v>
      </c>
      <c r="K8981">
        <v>0.107</v>
      </c>
      <c r="L8981">
        <v>6.4699999999999994E-2</v>
      </c>
    </row>
    <row r="8982" spans="1:12" x14ac:dyDescent="0.45">
      <c r="A8982" t="s">
        <v>2018</v>
      </c>
      <c r="B8982">
        <v>2030</v>
      </c>
      <c r="C8982" t="s">
        <v>2005</v>
      </c>
      <c r="D8982">
        <v>0.82499999999999996</v>
      </c>
      <c r="E8982">
        <v>0.77470000000000006</v>
      </c>
      <c r="F8982">
        <v>0.66549999999999998</v>
      </c>
      <c r="G8982">
        <v>0.47739999999999999</v>
      </c>
      <c r="H8982">
        <v>0.63849999999999996</v>
      </c>
      <c r="I8982">
        <v>0.39679999999999999</v>
      </c>
      <c r="J8982">
        <v>0.62350000000000005</v>
      </c>
      <c r="K8982">
        <v>0.49259999999999998</v>
      </c>
      <c r="L8982">
        <v>0.29430000000000001</v>
      </c>
    </row>
    <row r="8983" spans="1:12" x14ac:dyDescent="0.45">
      <c r="A8983" t="s">
        <v>2019</v>
      </c>
      <c r="B8983">
        <v>2030</v>
      </c>
      <c r="C8983" t="s">
        <v>2005</v>
      </c>
      <c r="D8983">
        <v>22.391500000000001</v>
      </c>
      <c r="E8983">
        <v>20.964600000000001</v>
      </c>
      <c r="F8983">
        <v>18.177199999999999</v>
      </c>
      <c r="G8983">
        <v>12.930300000000001</v>
      </c>
      <c r="H8983">
        <v>17.411999999999999</v>
      </c>
      <c r="I8983">
        <v>10.827299999999999</v>
      </c>
      <c r="J8983">
        <v>16.799499999999998</v>
      </c>
      <c r="K8983">
        <v>13.396100000000001</v>
      </c>
      <c r="L8983">
        <v>7.9957000000000003</v>
      </c>
    </row>
    <row r="8984" spans="1:12" x14ac:dyDescent="0.45">
      <c r="A8984" t="s">
        <v>2019</v>
      </c>
      <c r="B8984">
        <v>2030</v>
      </c>
      <c r="C8984" t="s">
        <v>2010</v>
      </c>
      <c r="D8984">
        <v>1.0589</v>
      </c>
      <c r="E8984">
        <v>1.0589</v>
      </c>
      <c r="F8984">
        <v>0.39979999999999999</v>
      </c>
      <c r="G8984">
        <v>0.31769999999999998</v>
      </c>
      <c r="H8984">
        <v>0.39979999999999999</v>
      </c>
      <c r="I8984">
        <v>0.161</v>
      </c>
      <c r="J8984">
        <v>1.0589</v>
      </c>
      <c r="K8984">
        <v>0.39979999999999999</v>
      </c>
      <c r="L8984">
        <v>0.161</v>
      </c>
    </row>
    <row r="8985" spans="1:12" x14ac:dyDescent="0.45">
      <c r="A8985" t="s">
        <v>2019</v>
      </c>
      <c r="B8985">
        <v>2030</v>
      </c>
      <c r="C8985" t="s">
        <v>2009</v>
      </c>
      <c r="D8985">
        <v>10.448499999999999</v>
      </c>
      <c r="E8985">
        <v>10.448499999999999</v>
      </c>
      <c r="F8985">
        <v>10.3607</v>
      </c>
      <c r="G8985">
        <v>6.3874000000000004</v>
      </c>
      <c r="H8985">
        <v>10.3607</v>
      </c>
      <c r="I8985">
        <v>6.3406000000000002</v>
      </c>
      <c r="J8985">
        <v>7.8484999999999996</v>
      </c>
      <c r="K8985">
        <v>7.8483999999999998</v>
      </c>
      <c r="L8985">
        <v>4.8154000000000003</v>
      </c>
    </row>
    <row r="8986" spans="1:12" x14ac:dyDescent="0.45">
      <c r="A8986" t="s">
        <v>2019</v>
      </c>
      <c r="B8986">
        <v>2030</v>
      </c>
      <c r="C8986" t="s">
        <v>2008</v>
      </c>
      <c r="D8986">
        <v>7.3878000000000004</v>
      </c>
      <c r="E8986">
        <v>5.9607999999999999</v>
      </c>
      <c r="F8986">
        <v>5.3010000000000002</v>
      </c>
      <c r="G8986">
        <v>4.1813000000000002</v>
      </c>
      <c r="H8986">
        <v>4.5358000000000001</v>
      </c>
      <c r="I8986">
        <v>3.1389</v>
      </c>
      <c r="J8986">
        <v>4.3958000000000004</v>
      </c>
      <c r="K8986">
        <v>3.0320999999999998</v>
      </c>
      <c r="L8986">
        <v>1.8326</v>
      </c>
    </row>
    <row r="8987" spans="1:12" x14ac:dyDescent="0.45">
      <c r="A8987" t="s">
        <v>2019</v>
      </c>
      <c r="B8987">
        <v>2030</v>
      </c>
      <c r="C8987" t="s">
        <v>2006</v>
      </c>
      <c r="D8987">
        <v>2.6585999999999999</v>
      </c>
      <c r="E8987">
        <v>2.6585999999999999</v>
      </c>
      <c r="F8987">
        <v>1.7495000000000001</v>
      </c>
      <c r="G8987">
        <v>1.4976</v>
      </c>
      <c r="H8987">
        <v>1.7495000000000001</v>
      </c>
      <c r="I8987">
        <v>0.95899999999999996</v>
      </c>
      <c r="J8987">
        <v>2.6585999999999999</v>
      </c>
      <c r="K8987">
        <v>1.7495000000000001</v>
      </c>
      <c r="L8987">
        <v>0.95899999999999996</v>
      </c>
    </row>
    <row r="8988" spans="1:12" x14ac:dyDescent="0.45">
      <c r="A8988" t="s">
        <v>2019</v>
      </c>
      <c r="B8988">
        <v>2030</v>
      </c>
      <c r="C8988" t="s">
        <v>2011</v>
      </c>
      <c r="D8988">
        <v>0.1978</v>
      </c>
      <c r="E8988">
        <v>0.1978</v>
      </c>
      <c r="F8988">
        <v>0.1978</v>
      </c>
      <c r="G8988">
        <v>5.9299999999999999E-2</v>
      </c>
      <c r="H8988">
        <v>0.1978</v>
      </c>
      <c r="I8988">
        <v>5.9299999999999999E-2</v>
      </c>
      <c r="J8988">
        <v>0.1978</v>
      </c>
      <c r="K8988">
        <v>0.1978</v>
      </c>
      <c r="L8988">
        <v>5.9299999999999999E-2</v>
      </c>
    </row>
    <row r="8989" spans="1:12" x14ac:dyDescent="0.45">
      <c r="A8989" t="s">
        <v>2019</v>
      </c>
      <c r="B8989">
        <v>2030</v>
      </c>
      <c r="C8989" t="s">
        <v>2007</v>
      </c>
      <c r="D8989">
        <v>0.63990000000000002</v>
      </c>
      <c r="E8989">
        <v>0.63990000000000002</v>
      </c>
      <c r="F8989">
        <v>0.16839999999999999</v>
      </c>
      <c r="G8989">
        <v>0.48699999999999999</v>
      </c>
      <c r="H8989">
        <v>0.16839999999999999</v>
      </c>
      <c r="I8989">
        <v>0.16839999999999999</v>
      </c>
      <c r="J8989">
        <v>0.63990000000000002</v>
      </c>
      <c r="K8989">
        <v>0.16839999999999999</v>
      </c>
      <c r="L8989">
        <v>0.16839999999999999</v>
      </c>
    </row>
    <row r="8990" spans="1:12" x14ac:dyDescent="0.45">
      <c r="A8990" t="s">
        <v>2020</v>
      </c>
      <c r="B8990">
        <v>2030</v>
      </c>
      <c r="C8990" t="s">
        <v>2008</v>
      </c>
      <c r="D8990">
        <v>3.0951</v>
      </c>
      <c r="E8990">
        <v>2.4973000000000001</v>
      </c>
      <c r="F8990">
        <v>2.2208999999999999</v>
      </c>
      <c r="G8990">
        <v>1.7517</v>
      </c>
      <c r="H8990">
        <v>1.9003000000000001</v>
      </c>
      <c r="I8990">
        <v>1.3149999999999999</v>
      </c>
      <c r="J8990">
        <v>1.8415999999999999</v>
      </c>
      <c r="K8990">
        <v>1.2703</v>
      </c>
      <c r="L8990">
        <v>0.76780000000000004</v>
      </c>
    </row>
    <row r="8991" spans="1:12" x14ac:dyDescent="0.45">
      <c r="A8991" t="s">
        <v>2020</v>
      </c>
      <c r="B8991">
        <v>2030</v>
      </c>
      <c r="C8991" t="s">
        <v>2010</v>
      </c>
      <c r="D8991">
        <v>0.44359999999999999</v>
      </c>
      <c r="E8991">
        <v>0.44359999999999999</v>
      </c>
      <c r="F8991">
        <v>0.16750000000000001</v>
      </c>
      <c r="G8991">
        <v>0.1331</v>
      </c>
      <c r="H8991">
        <v>0.16750000000000001</v>
      </c>
      <c r="I8991">
        <v>6.7400000000000002E-2</v>
      </c>
      <c r="J8991">
        <v>0.44359999999999999</v>
      </c>
      <c r="K8991">
        <v>0.16750000000000001</v>
      </c>
      <c r="L8991">
        <v>6.7400000000000002E-2</v>
      </c>
    </row>
    <row r="8992" spans="1:12" x14ac:dyDescent="0.45">
      <c r="A8992" t="s">
        <v>2020</v>
      </c>
      <c r="B8992">
        <v>2030</v>
      </c>
      <c r="C8992" t="s">
        <v>2006</v>
      </c>
      <c r="D8992">
        <v>1.3099000000000001</v>
      </c>
      <c r="E8992">
        <v>1.3099000000000001</v>
      </c>
      <c r="F8992">
        <v>0.80359999999999998</v>
      </c>
      <c r="G8992">
        <v>0.74360000000000004</v>
      </c>
      <c r="H8992">
        <v>0.80359999999999998</v>
      </c>
      <c r="I8992">
        <v>0.44359999999999999</v>
      </c>
      <c r="J8992">
        <v>1.3099000000000001</v>
      </c>
      <c r="K8992">
        <v>0.80359999999999998</v>
      </c>
      <c r="L8992">
        <v>0.44359999999999999</v>
      </c>
    </row>
    <row r="8993" spans="1:12" x14ac:dyDescent="0.45">
      <c r="A8993" t="s">
        <v>2020</v>
      </c>
      <c r="B8993">
        <v>2030</v>
      </c>
      <c r="C8993" t="s">
        <v>2011</v>
      </c>
      <c r="D8993">
        <v>8.2900000000000001E-2</v>
      </c>
      <c r="E8993">
        <v>8.2900000000000001E-2</v>
      </c>
      <c r="F8993">
        <v>8.2900000000000001E-2</v>
      </c>
      <c r="G8993">
        <v>2.4899999999999999E-2</v>
      </c>
      <c r="H8993">
        <v>8.2900000000000001E-2</v>
      </c>
      <c r="I8993">
        <v>2.4899999999999999E-2</v>
      </c>
      <c r="J8993">
        <v>8.2900000000000001E-2</v>
      </c>
      <c r="K8993">
        <v>8.2900000000000001E-2</v>
      </c>
      <c r="L8993">
        <v>2.4899999999999999E-2</v>
      </c>
    </row>
    <row r="8994" spans="1:12" x14ac:dyDescent="0.45">
      <c r="A8994" t="s">
        <v>2020</v>
      </c>
      <c r="B8994">
        <v>2030</v>
      </c>
      <c r="C8994" t="s">
        <v>2007</v>
      </c>
      <c r="D8994">
        <v>0.2681</v>
      </c>
      <c r="E8994">
        <v>0.2681</v>
      </c>
      <c r="F8994">
        <v>7.0599999999999996E-2</v>
      </c>
      <c r="G8994">
        <v>0.20399999999999999</v>
      </c>
      <c r="H8994">
        <v>7.0599999999999996E-2</v>
      </c>
      <c r="I8994">
        <v>7.0599999999999996E-2</v>
      </c>
      <c r="J8994">
        <v>0.2681</v>
      </c>
      <c r="K8994">
        <v>7.0599999999999996E-2</v>
      </c>
      <c r="L8994">
        <v>7.0599999999999996E-2</v>
      </c>
    </row>
    <row r="8995" spans="1:12" x14ac:dyDescent="0.45">
      <c r="A8995" t="s">
        <v>2020</v>
      </c>
      <c r="B8995">
        <v>2030</v>
      </c>
      <c r="C8995" t="s">
        <v>2009</v>
      </c>
      <c r="D8995">
        <v>4.2606999999999999</v>
      </c>
      <c r="E8995">
        <v>4.2606999999999999</v>
      </c>
      <c r="F8995">
        <v>4.2237999999999998</v>
      </c>
      <c r="G8995">
        <v>2.6036000000000001</v>
      </c>
      <c r="H8995">
        <v>4.2237999999999998</v>
      </c>
      <c r="I8995">
        <v>2.5840000000000001</v>
      </c>
      <c r="J8995">
        <v>3.1987000000000001</v>
      </c>
      <c r="K8995">
        <v>3.1987000000000001</v>
      </c>
      <c r="L8995">
        <v>1.9618</v>
      </c>
    </row>
    <row r="8996" spans="1:12" x14ac:dyDescent="0.45">
      <c r="A8996" t="s">
        <v>2020</v>
      </c>
      <c r="B8996">
        <v>2030</v>
      </c>
      <c r="C8996" t="s">
        <v>2005</v>
      </c>
      <c r="D8996">
        <v>9.4602000000000004</v>
      </c>
      <c r="E8996">
        <v>8.8623999999999992</v>
      </c>
      <c r="F8996">
        <v>7.5692000000000004</v>
      </c>
      <c r="G8996">
        <v>5.4608999999999996</v>
      </c>
      <c r="H8996">
        <v>7.2485999999999997</v>
      </c>
      <c r="I8996">
        <v>4.5054999999999996</v>
      </c>
      <c r="J8996">
        <v>7.1448</v>
      </c>
      <c r="K8996">
        <v>5.5934999999999997</v>
      </c>
      <c r="L8996">
        <v>3.3361000000000001</v>
      </c>
    </row>
    <row r="8997" spans="1:12" x14ac:dyDescent="0.45">
      <c r="A8997" t="s">
        <v>2021</v>
      </c>
      <c r="B8997">
        <v>2030</v>
      </c>
      <c r="C8997" t="s">
        <v>2010</v>
      </c>
      <c r="D8997">
        <v>5.4100000000000002E-2</v>
      </c>
      <c r="E8997">
        <v>5.4100000000000002E-2</v>
      </c>
      <c r="F8997">
        <v>2.0400000000000001E-2</v>
      </c>
      <c r="G8997">
        <v>1.6199999999999999E-2</v>
      </c>
      <c r="H8997">
        <v>2.0400000000000001E-2</v>
      </c>
      <c r="I8997">
        <v>8.2000000000000007E-3</v>
      </c>
      <c r="J8997">
        <v>5.4100000000000002E-2</v>
      </c>
      <c r="K8997">
        <v>2.0400000000000001E-2</v>
      </c>
      <c r="L8997">
        <v>8.2000000000000007E-3</v>
      </c>
    </row>
    <row r="8998" spans="1:12" x14ac:dyDescent="0.45">
      <c r="A8998" t="s">
        <v>2021</v>
      </c>
      <c r="B8998">
        <v>2030</v>
      </c>
      <c r="C8998" t="s">
        <v>2005</v>
      </c>
      <c r="D8998">
        <v>1.0934999999999999</v>
      </c>
      <c r="E8998">
        <v>1.0206</v>
      </c>
      <c r="F8998">
        <v>0.87680000000000002</v>
      </c>
      <c r="G8998">
        <v>0.63009999999999999</v>
      </c>
      <c r="H8998">
        <v>0.8377</v>
      </c>
      <c r="I8998">
        <v>0.52180000000000004</v>
      </c>
      <c r="J8998">
        <v>0.82030000000000003</v>
      </c>
      <c r="K8998">
        <v>0.64500000000000002</v>
      </c>
      <c r="L8998">
        <v>0.38469999999999999</v>
      </c>
    </row>
    <row r="8999" spans="1:12" x14ac:dyDescent="0.45">
      <c r="A8999" t="s">
        <v>2021</v>
      </c>
      <c r="B8999">
        <v>2030</v>
      </c>
      <c r="C8999" t="s">
        <v>2008</v>
      </c>
      <c r="D8999">
        <v>0.37759999999999999</v>
      </c>
      <c r="E8999">
        <v>0.30459999999999998</v>
      </c>
      <c r="F8999">
        <v>0.27089999999999997</v>
      </c>
      <c r="G8999">
        <v>0.2137</v>
      </c>
      <c r="H8999">
        <v>0.23180000000000001</v>
      </c>
      <c r="I8999">
        <v>0.16039999999999999</v>
      </c>
      <c r="J8999">
        <v>0.22470000000000001</v>
      </c>
      <c r="K8999">
        <v>0.155</v>
      </c>
      <c r="L8999">
        <v>9.3700000000000006E-2</v>
      </c>
    </row>
    <row r="9000" spans="1:12" x14ac:dyDescent="0.45">
      <c r="A9000" t="s">
        <v>2021</v>
      </c>
      <c r="B9000">
        <v>2030</v>
      </c>
      <c r="C9000" t="s">
        <v>2011</v>
      </c>
      <c r="D9000">
        <v>1.01E-2</v>
      </c>
      <c r="E9000">
        <v>1.01E-2</v>
      </c>
      <c r="F9000">
        <v>1.01E-2</v>
      </c>
      <c r="G9000">
        <v>3.0000000000000001E-3</v>
      </c>
      <c r="H9000">
        <v>1.01E-2</v>
      </c>
      <c r="I9000">
        <v>3.0000000000000001E-3</v>
      </c>
      <c r="J9000">
        <v>1.01E-2</v>
      </c>
      <c r="K9000">
        <v>1.01E-2</v>
      </c>
      <c r="L9000">
        <v>3.0000000000000001E-3</v>
      </c>
    </row>
    <row r="9001" spans="1:12" x14ac:dyDescent="0.45">
      <c r="A9001" t="s">
        <v>2021</v>
      </c>
      <c r="B9001">
        <v>2030</v>
      </c>
      <c r="C9001" t="s">
        <v>2007</v>
      </c>
      <c r="D9001">
        <v>3.27E-2</v>
      </c>
      <c r="E9001">
        <v>3.27E-2</v>
      </c>
      <c r="F9001">
        <v>8.6E-3</v>
      </c>
      <c r="G9001">
        <v>2.4899999999999999E-2</v>
      </c>
      <c r="H9001">
        <v>8.6E-3</v>
      </c>
      <c r="I9001">
        <v>8.6E-3</v>
      </c>
      <c r="J9001">
        <v>3.27E-2</v>
      </c>
      <c r="K9001">
        <v>8.6E-3</v>
      </c>
      <c r="L9001">
        <v>8.6E-3</v>
      </c>
    </row>
    <row r="9002" spans="1:12" x14ac:dyDescent="0.45">
      <c r="A9002" t="s">
        <v>2021</v>
      </c>
      <c r="B9002">
        <v>2030</v>
      </c>
      <c r="C9002" t="s">
        <v>2006</v>
      </c>
      <c r="D9002">
        <v>0.13789999999999999</v>
      </c>
      <c r="E9002">
        <v>0.13789999999999999</v>
      </c>
      <c r="F9002">
        <v>9.01E-2</v>
      </c>
      <c r="G9002">
        <v>7.7700000000000005E-2</v>
      </c>
      <c r="H9002">
        <v>9.01E-2</v>
      </c>
      <c r="I9002">
        <v>4.9399999999999999E-2</v>
      </c>
      <c r="J9002">
        <v>0.13789999999999999</v>
      </c>
      <c r="K9002">
        <v>9.01E-2</v>
      </c>
      <c r="L9002">
        <v>4.9399999999999999E-2</v>
      </c>
    </row>
    <row r="9003" spans="1:12" x14ac:dyDescent="0.45">
      <c r="A9003" t="s">
        <v>2021</v>
      </c>
      <c r="B9003">
        <v>2030</v>
      </c>
      <c r="C9003" t="s">
        <v>2009</v>
      </c>
      <c r="D9003">
        <v>0.48110000000000003</v>
      </c>
      <c r="E9003">
        <v>0.48110000000000003</v>
      </c>
      <c r="F9003">
        <v>0.47660000000000002</v>
      </c>
      <c r="G9003">
        <v>0.29449999999999998</v>
      </c>
      <c r="H9003">
        <v>0.47660000000000002</v>
      </c>
      <c r="I9003">
        <v>0.29210000000000003</v>
      </c>
      <c r="J9003">
        <v>0.36080000000000001</v>
      </c>
      <c r="K9003">
        <v>0.36080000000000001</v>
      </c>
      <c r="L9003">
        <v>0.22170000000000001</v>
      </c>
    </row>
    <row r="9004" spans="1:12" x14ac:dyDescent="0.45">
      <c r="A9004" t="s">
        <v>2022</v>
      </c>
      <c r="B9004">
        <v>2030</v>
      </c>
      <c r="C9004" t="s">
        <v>2011</v>
      </c>
      <c r="D9004">
        <v>1.3599999999999999E-2</v>
      </c>
      <c r="E9004">
        <v>1.3599999999999999E-2</v>
      </c>
      <c r="F9004">
        <v>1.3599999999999999E-2</v>
      </c>
      <c r="G9004">
        <v>4.1000000000000003E-3</v>
      </c>
      <c r="H9004">
        <v>1.3599999999999999E-2</v>
      </c>
      <c r="I9004">
        <v>4.1000000000000003E-3</v>
      </c>
      <c r="J9004">
        <v>1.3599999999999999E-2</v>
      </c>
      <c r="K9004">
        <v>1.3599999999999999E-2</v>
      </c>
      <c r="L9004">
        <v>4.1000000000000003E-3</v>
      </c>
    </row>
    <row r="9005" spans="1:12" x14ac:dyDescent="0.45">
      <c r="A9005" t="s">
        <v>2022</v>
      </c>
      <c r="B9005">
        <v>2030</v>
      </c>
      <c r="C9005" t="s">
        <v>2005</v>
      </c>
      <c r="D9005">
        <v>1.5226999999999999</v>
      </c>
      <c r="E9005">
        <v>1.4247000000000001</v>
      </c>
      <c r="F9005">
        <v>1.2238</v>
      </c>
      <c r="G9005">
        <v>0.87949999999999995</v>
      </c>
      <c r="H9005">
        <v>1.1713</v>
      </c>
      <c r="I9005">
        <v>0.72950000000000004</v>
      </c>
      <c r="J9005">
        <v>1.1458999999999999</v>
      </c>
      <c r="K9005">
        <v>0.90269999999999995</v>
      </c>
      <c r="L9005">
        <v>0.5393</v>
      </c>
    </row>
    <row r="9006" spans="1:12" x14ac:dyDescent="0.45">
      <c r="A9006" t="s">
        <v>2022</v>
      </c>
      <c r="B9006">
        <v>2030</v>
      </c>
      <c r="C9006" t="s">
        <v>2006</v>
      </c>
      <c r="D9006">
        <v>0.19739999999999999</v>
      </c>
      <c r="E9006">
        <v>0.19739999999999999</v>
      </c>
      <c r="F9006">
        <v>0.1255</v>
      </c>
      <c r="G9006">
        <v>0.1116</v>
      </c>
      <c r="H9006">
        <v>0.1255</v>
      </c>
      <c r="I9006">
        <v>6.9000000000000006E-2</v>
      </c>
      <c r="J9006">
        <v>0.19739999999999999</v>
      </c>
      <c r="K9006">
        <v>0.1255</v>
      </c>
      <c r="L9006">
        <v>6.9000000000000006E-2</v>
      </c>
    </row>
    <row r="9007" spans="1:12" x14ac:dyDescent="0.45">
      <c r="A9007" t="s">
        <v>2022</v>
      </c>
      <c r="B9007">
        <v>2030</v>
      </c>
      <c r="C9007" t="s">
        <v>2009</v>
      </c>
      <c r="D9007">
        <v>0.68779999999999997</v>
      </c>
      <c r="E9007">
        <v>0.68779999999999997</v>
      </c>
      <c r="F9007">
        <v>0.68179999999999996</v>
      </c>
      <c r="G9007">
        <v>0.42149999999999999</v>
      </c>
      <c r="H9007">
        <v>0.68179999999999996</v>
      </c>
      <c r="I9007">
        <v>0.41830000000000001</v>
      </c>
      <c r="J9007">
        <v>0.51649999999999996</v>
      </c>
      <c r="K9007">
        <v>0.51649999999999996</v>
      </c>
      <c r="L9007">
        <v>0.31780000000000003</v>
      </c>
    </row>
    <row r="9008" spans="1:12" x14ac:dyDescent="0.45">
      <c r="A9008" t="s">
        <v>2022</v>
      </c>
      <c r="B9008">
        <v>2030</v>
      </c>
      <c r="C9008" t="s">
        <v>2010</v>
      </c>
      <c r="D9008">
        <v>7.2700000000000001E-2</v>
      </c>
      <c r="E9008">
        <v>7.2700000000000001E-2</v>
      </c>
      <c r="F9008">
        <v>2.75E-2</v>
      </c>
      <c r="G9008">
        <v>2.18E-2</v>
      </c>
      <c r="H9008">
        <v>2.75E-2</v>
      </c>
      <c r="I9008">
        <v>1.11E-2</v>
      </c>
      <c r="J9008">
        <v>7.2700000000000001E-2</v>
      </c>
      <c r="K9008">
        <v>2.75E-2</v>
      </c>
      <c r="L9008">
        <v>1.11E-2</v>
      </c>
    </row>
    <row r="9009" spans="1:12" x14ac:dyDescent="0.45">
      <c r="A9009" t="s">
        <v>2022</v>
      </c>
      <c r="B9009">
        <v>2030</v>
      </c>
      <c r="C9009" t="s">
        <v>2008</v>
      </c>
      <c r="D9009">
        <v>0.50729999999999997</v>
      </c>
      <c r="E9009">
        <v>0.4093</v>
      </c>
      <c r="F9009">
        <v>0.36399999999999999</v>
      </c>
      <c r="G9009">
        <v>0.28710000000000002</v>
      </c>
      <c r="H9009">
        <v>0.31140000000000001</v>
      </c>
      <c r="I9009">
        <v>0.2155</v>
      </c>
      <c r="J9009">
        <v>0.30180000000000001</v>
      </c>
      <c r="K9009">
        <v>0.2082</v>
      </c>
      <c r="L9009">
        <v>0.1258</v>
      </c>
    </row>
    <row r="9010" spans="1:12" x14ac:dyDescent="0.45">
      <c r="A9010" t="s">
        <v>2022</v>
      </c>
      <c r="B9010">
        <v>2030</v>
      </c>
      <c r="C9010" t="s">
        <v>2007</v>
      </c>
      <c r="D9010">
        <v>4.3900000000000002E-2</v>
      </c>
      <c r="E9010">
        <v>4.3900000000000002E-2</v>
      </c>
      <c r="F9010">
        <v>1.1599999999999999E-2</v>
      </c>
      <c r="G9010">
        <v>3.3399999999999999E-2</v>
      </c>
      <c r="H9010">
        <v>1.1599999999999999E-2</v>
      </c>
      <c r="I9010">
        <v>1.1599999999999999E-2</v>
      </c>
      <c r="J9010">
        <v>4.3900000000000002E-2</v>
      </c>
      <c r="K9010">
        <v>1.1599999999999999E-2</v>
      </c>
      <c r="L9010">
        <v>1.1599999999999999E-2</v>
      </c>
    </row>
    <row r="9011" spans="1:12" x14ac:dyDescent="0.45">
      <c r="A9011" t="s">
        <v>2023</v>
      </c>
      <c r="B9011">
        <v>2030</v>
      </c>
      <c r="C9011" t="s">
        <v>2011</v>
      </c>
      <c r="D9011">
        <v>9.2600000000000002E-2</v>
      </c>
      <c r="E9011">
        <v>9.2600000000000002E-2</v>
      </c>
      <c r="F9011">
        <v>9.2600000000000002E-2</v>
      </c>
      <c r="G9011">
        <v>2.7799999999999998E-2</v>
      </c>
      <c r="H9011">
        <v>9.2600000000000002E-2</v>
      </c>
      <c r="I9011">
        <v>2.7799999999999998E-2</v>
      </c>
      <c r="J9011">
        <v>9.2600000000000002E-2</v>
      </c>
      <c r="K9011">
        <v>9.2600000000000002E-2</v>
      </c>
      <c r="L9011">
        <v>2.7799999999999998E-2</v>
      </c>
    </row>
    <row r="9012" spans="1:12" x14ac:dyDescent="0.45">
      <c r="A9012" t="s">
        <v>2023</v>
      </c>
      <c r="B9012">
        <v>2030</v>
      </c>
      <c r="C9012" t="s">
        <v>2008</v>
      </c>
      <c r="D9012">
        <v>3.4594999999999998</v>
      </c>
      <c r="E9012">
        <v>2.7913000000000001</v>
      </c>
      <c r="F9012">
        <v>2.4824000000000002</v>
      </c>
      <c r="G9012">
        <v>1.958</v>
      </c>
      <c r="H9012">
        <v>2.1240000000000001</v>
      </c>
      <c r="I9012">
        <v>1.4699</v>
      </c>
      <c r="J9012">
        <v>2.0583999999999998</v>
      </c>
      <c r="K9012">
        <v>1.4198999999999999</v>
      </c>
      <c r="L9012">
        <v>0.85819999999999996</v>
      </c>
    </row>
    <row r="9013" spans="1:12" x14ac:dyDescent="0.45">
      <c r="A9013" t="s">
        <v>2023</v>
      </c>
      <c r="B9013">
        <v>2030</v>
      </c>
      <c r="C9013" t="s">
        <v>2010</v>
      </c>
      <c r="D9013">
        <v>0.49590000000000001</v>
      </c>
      <c r="E9013">
        <v>0.49590000000000001</v>
      </c>
      <c r="F9013">
        <v>0.18720000000000001</v>
      </c>
      <c r="G9013">
        <v>0.14879999999999999</v>
      </c>
      <c r="H9013">
        <v>0.18720000000000001</v>
      </c>
      <c r="I9013">
        <v>7.5399999999999995E-2</v>
      </c>
      <c r="J9013">
        <v>0.49590000000000001</v>
      </c>
      <c r="K9013">
        <v>0.18720000000000001</v>
      </c>
      <c r="L9013">
        <v>7.5399999999999995E-2</v>
      </c>
    </row>
    <row r="9014" spans="1:12" x14ac:dyDescent="0.45">
      <c r="A9014" t="s">
        <v>2023</v>
      </c>
      <c r="B9014">
        <v>2030</v>
      </c>
      <c r="C9014" t="s">
        <v>2005</v>
      </c>
      <c r="D9014">
        <v>10.420999999999999</v>
      </c>
      <c r="E9014">
        <v>9.7528000000000006</v>
      </c>
      <c r="F9014">
        <v>8.3818000000000001</v>
      </c>
      <c r="G9014">
        <v>5.9988000000000001</v>
      </c>
      <c r="H9014">
        <v>8.0235000000000003</v>
      </c>
      <c r="I9014">
        <v>4.9751000000000003</v>
      </c>
      <c r="J9014">
        <v>7.8339999999999996</v>
      </c>
      <c r="K9014">
        <v>6.1745000000000001</v>
      </c>
      <c r="L9014">
        <v>3.6709000000000001</v>
      </c>
    </row>
    <row r="9015" spans="1:12" x14ac:dyDescent="0.45">
      <c r="A9015" t="s">
        <v>2023</v>
      </c>
      <c r="B9015">
        <v>2030</v>
      </c>
      <c r="C9015" t="s">
        <v>2006</v>
      </c>
      <c r="D9015">
        <v>1.3476999999999999</v>
      </c>
      <c r="E9015">
        <v>1.3476999999999999</v>
      </c>
      <c r="F9015">
        <v>0.85629999999999995</v>
      </c>
      <c r="G9015">
        <v>0.76219999999999999</v>
      </c>
      <c r="H9015">
        <v>0.85629999999999995</v>
      </c>
      <c r="I9015">
        <v>0.47099999999999997</v>
      </c>
      <c r="J9015">
        <v>1.3476999999999999</v>
      </c>
      <c r="K9015">
        <v>0.85629999999999995</v>
      </c>
      <c r="L9015">
        <v>0.47099999999999997</v>
      </c>
    </row>
    <row r="9016" spans="1:12" x14ac:dyDescent="0.45">
      <c r="A9016" t="s">
        <v>2023</v>
      </c>
      <c r="B9016">
        <v>2030</v>
      </c>
      <c r="C9016" t="s">
        <v>2009</v>
      </c>
      <c r="D9016">
        <v>4.7256</v>
      </c>
      <c r="E9016">
        <v>4.7256</v>
      </c>
      <c r="F9016">
        <v>4.6844999999999999</v>
      </c>
      <c r="G9016">
        <v>2.8740000000000001</v>
      </c>
      <c r="H9016">
        <v>4.6844999999999999</v>
      </c>
      <c r="I9016">
        <v>2.8521000000000001</v>
      </c>
      <c r="J9016">
        <v>3.5396999999999998</v>
      </c>
      <c r="K9016">
        <v>3.5396000000000001</v>
      </c>
      <c r="L9016">
        <v>2.1597</v>
      </c>
    </row>
    <row r="9017" spans="1:12" x14ac:dyDescent="0.45">
      <c r="A9017" t="s">
        <v>2023</v>
      </c>
      <c r="B9017">
        <v>2030</v>
      </c>
      <c r="C9017" t="s">
        <v>2007</v>
      </c>
      <c r="D9017">
        <v>0.29970000000000002</v>
      </c>
      <c r="E9017">
        <v>0.29970000000000002</v>
      </c>
      <c r="F9017">
        <v>7.8899999999999998E-2</v>
      </c>
      <c r="G9017">
        <v>0.22800000000000001</v>
      </c>
      <c r="H9017">
        <v>7.8899999999999998E-2</v>
      </c>
      <c r="I9017">
        <v>7.8899999999999998E-2</v>
      </c>
      <c r="J9017">
        <v>0.29970000000000002</v>
      </c>
      <c r="K9017">
        <v>7.8899999999999998E-2</v>
      </c>
      <c r="L9017">
        <v>7.8899999999999998E-2</v>
      </c>
    </row>
    <row r="9018" spans="1:12" x14ac:dyDescent="0.45">
      <c r="A9018" t="s">
        <v>2024</v>
      </c>
      <c r="B9018">
        <v>2030</v>
      </c>
      <c r="C9018" t="s">
        <v>2008</v>
      </c>
      <c r="D9018">
        <v>1.7539</v>
      </c>
      <c r="E9018">
        <v>1.4151</v>
      </c>
      <c r="F9018">
        <v>1.2585</v>
      </c>
      <c r="G9018">
        <v>0.99270000000000003</v>
      </c>
      <c r="H9018">
        <v>1.0768</v>
      </c>
      <c r="I9018">
        <v>0.74519999999999997</v>
      </c>
      <c r="J9018">
        <v>1.0436000000000001</v>
      </c>
      <c r="K9018">
        <v>0.7198</v>
      </c>
      <c r="L9018">
        <v>0.43509999999999999</v>
      </c>
    </row>
    <row r="9019" spans="1:12" x14ac:dyDescent="0.45">
      <c r="A9019" t="s">
        <v>2024</v>
      </c>
      <c r="B9019">
        <v>2030</v>
      </c>
      <c r="C9019" t="s">
        <v>2009</v>
      </c>
      <c r="D9019">
        <v>2.5114999999999998</v>
      </c>
      <c r="E9019">
        <v>2.5114999999999998</v>
      </c>
      <c r="F9019">
        <v>2.4906999999999999</v>
      </c>
      <c r="G9019">
        <v>1.5284</v>
      </c>
      <c r="H9019">
        <v>2.4906999999999999</v>
      </c>
      <c r="I9019">
        <v>1.5173000000000001</v>
      </c>
      <c r="J9019">
        <v>1.8829</v>
      </c>
      <c r="K9019">
        <v>1.8829</v>
      </c>
      <c r="L9019">
        <v>1.1494</v>
      </c>
    </row>
    <row r="9020" spans="1:12" x14ac:dyDescent="0.45">
      <c r="A9020" t="s">
        <v>2024</v>
      </c>
      <c r="B9020">
        <v>2030</v>
      </c>
      <c r="C9020" t="s">
        <v>2011</v>
      </c>
      <c r="D9020">
        <v>4.7E-2</v>
      </c>
      <c r="E9020">
        <v>4.7E-2</v>
      </c>
      <c r="F9020">
        <v>4.7E-2</v>
      </c>
      <c r="G9020">
        <v>1.41E-2</v>
      </c>
      <c r="H9020">
        <v>4.7E-2</v>
      </c>
      <c r="I9020">
        <v>1.41E-2</v>
      </c>
      <c r="J9020">
        <v>4.7E-2</v>
      </c>
      <c r="K9020">
        <v>4.7E-2</v>
      </c>
      <c r="L9020">
        <v>1.41E-2</v>
      </c>
    </row>
    <row r="9021" spans="1:12" x14ac:dyDescent="0.45">
      <c r="A9021" t="s">
        <v>2024</v>
      </c>
      <c r="B9021">
        <v>2030</v>
      </c>
      <c r="C9021" t="s">
        <v>2010</v>
      </c>
      <c r="D9021">
        <v>0.25140000000000001</v>
      </c>
      <c r="E9021">
        <v>0.25140000000000001</v>
      </c>
      <c r="F9021">
        <v>9.4899999999999998E-2</v>
      </c>
      <c r="G9021">
        <v>7.5399999999999995E-2</v>
      </c>
      <c r="H9021">
        <v>9.4899999999999998E-2</v>
      </c>
      <c r="I9021">
        <v>3.8199999999999998E-2</v>
      </c>
      <c r="J9021">
        <v>0.25140000000000001</v>
      </c>
      <c r="K9021">
        <v>9.4899999999999998E-2</v>
      </c>
      <c r="L9021">
        <v>3.8199999999999998E-2</v>
      </c>
    </row>
    <row r="9022" spans="1:12" x14ac:dyDescent="0.45">
      <c r="A9022" t="s">
        <v>2024</v>
      </c>
      <c r="B9022">
        <v>2030</v>
      </c>
      <c r="C9022" t="s">
        <v>2007</v>
      </c>
      <c r="D9022">
        <v>0.15190000000000001</v>
      </c>
      <c r="E9022">
        <v>0.15190000000000001</v>
      </c>
      <c r="F9022">
        <v>0.04</v>
      </c>
      <c r="G9022">
        <v>0.11559999999999999</v>
      </c>
      <c r="H9022">
        <v>0.04</v>
      </c>
      <c r="I9022">
        <v>0.04</v>
      </c>
      <c r="J9022">
        <v>0.15190000000000001</v>
      </c>
      <c r="K9022">
        <v>0.04</v>
      </c>
      <c r="L9022">
        <v>0.04</v>
      </c>
    </row>
    <row r="9023" spans="1:12" x14ac:dyDescent="0.45">
      <c r="A9023" t="s">
        <v>2024</v>
      </c>
      <c r="B9023">
        <v>2030</v>
      </c>
      <c r="C9023" t="s">
        <v>2005</v>
      </c>
      <c r="D9023">
        <v>5.5717999999999996</v>
      </c>
      <c r="E9023">
        <v>5.2331000000000003</v>
      </c>
      <c r="F9023">
        <v>4.4273999999999996</v>
      </c>
      <c r="G9023">
        <v>3.2149999999999999</v>
      </c>
      <c r="H9023">
        <v>4.2458</v>
      </c>
      <c r="I9023">
        <v>2.6303999999999998</v>
      </c>
      <c r="J9023">
        <v>4.2328999999999999</v>
      </c>
      <c r="K9023">
        <v>3.2808999999999999</v>
      </c>
      <c r="L9023">
        <v>1.9523999999999999</v>
      </c>
    </row>
    <row r="9024" spans="1:12" x14ac:dyDescent="0.45">
      <c r="A9024" t="s">
        <v>2024</v>
      </c>
      <c r="B9024">
        <v>2030</v>
      </c>
      <c r="C9024" t="s">
        <v>2006</v>
      </c>
      <c r="D9024">
        <v>0.85609999999999997</v>
      </c>
      <c r="E9024">
        <v>0.85609999999999997</v>
      </c>
      <c r="F9024">
        <v>0.49640000000000001</v>
      </c>
      <c r="G9024">
        <v>0.48880000000000001</v>
      </c>
      <c r="H9024">
        <v>0.49640000000000001</v>
      </c>
      <c r="I9024">
        <v>0.2757</v>
      </c>
      <c r="J9024">
        <v>0.85609999999999997</v>
      </c>
      <c r="K9024">
        <v>0.49640000000000001</v>
      </c>
      <c r="L9024">
        <v>0.2757</v>
      </c>
    </row>
    <row r="9025" spans="1:12" x14ac:dyDescent="0.45">
      <c r="A9025" t="s">
        <v>2025</v>
      </c>
      <c r="B9025">
        <v>2030</v>
      </c>
      <c r="C9025" t="s">
        <v>2007</v>
      </c>
      <c r="D9025">
        <v>6.59E-2</v>
      </c>
      <c r="E9025">
        <v>6.59E-2</v>
      </c>
      <c r="F9025">
        <v>1.7399999999999999E-2</v>
      </c>
      <c r="G9025">
        <v>5.0200000000000002E-2</v>
      </c>
      <c r="H9025">
        <v>1.7399999999999999E-2</v>
      </c>
      <c r="I9025">
        <v>1.7399999999999999E-2</v>
      </c>
      <c r="J9025">
        <v>6.59E-2</v>
      </c>
      <c r="K9025">
        <v>1.7399999999999999E-2</v>
      </c>
      <c r="L9025">
        <v>1.7399999999999999E-2</v>
      </c>
    </row>
    <row r="9026" spans="1:12" x14ac:dyDescent="0.45">
      <c r="A9026" t="s">
        <v>2025</v>
      </c>
      <c r="B9026">
        <v>2030</v>
      </c>
      <c r="C9026" t="s">
        <v>2009</v>
      </c>
      <c r="D9026">
        <v>1.1257999999999999</v>
      </c>
      <c r="E9026">
        <v>1.1257999999999999</v>
      </c>
      <c r="F9026">
        <v>1.1168</v>
      </c>
      <c r="G9026">
        <v>0.68540000000000001</v>
      </c>
      <c r="H9026">
        <v>1.1168</v>
      </c>
      <c r="I9026">
        <v>0.68049999999999999</v>
      </c>
      <c r="J9026">
        <v>0.84450000000000003</v>
      </c>
      <c r="K9026">
        <v>0.84450000000000003</v>
      </c>
      <c r="L9026">
        <v>0.51570000000000005</v>
      </c>
    </row>
    <row r="9027" spans="1:12" x14ac:dyDescent="0.45">
      <c r="A9027" t="s">
        <v>2025</v>
      </c>
      <c r="B9027">
        <v>2030</v>
      </c>
      <c r="C9027" t="s">
        <v>2006</v>
      </c>
      <c r="D9027">
        <v>0.35510000000000003</v>
      </c>
      <c r="E9027">
        <v>0.35510000000000003</v>
      </c>
      <c r="F9027">
        <v>0.20949999999999999</v>
      </c>
      <c r="G9027">
        <v>0.2024</v>
      </c>
      <c r="H9027">
        <v>0.20949999999999999</v>
      </c>
      <c r="I9027">
        <v>0.11609999999999999</v>
      </c>
      <c r="J9027">
        <v>0.35510000000000003</v>
      </c>
      <c r="K9027">
        <v>0.20949999999999999</v>
      </c>
      <c r="L9027">
        <v>0.11609999999999999</v>
      </c>
    </row>
    <row r="9028" spans="1:12" x14ac:dyDescent="0.45">
      <c r="A9028" t="s">
        <v>2025</v>
      </c>
      <c r="B9028">
        <v>2030</v>
      </c>
      <c r="C9028" t="s">
        <v>2005</v>
      </c>
      <c r="D9028">
        <v>2.4373999999999998</v>
      </c>
      <c r="E9028">
        <v>2.2904</v>
      </c>
      <c r="F9028">
        <v>1.9513</v>
      </c>
      <c r="G9028">
        <v>1.4075</v>
      </c>
      <c r="H9028">
        <v>1.8725000000000001</v>
      </c>
      <c r="I9028">
        <v>1.1600999999999999</v>
      </c>
      <c r="J9028">
        <v>1.8479000000000001</v>
      </c>
      <c r="K9028">
        <v>1.4453</v>
      </c>
      <c r="L9028">
        <v>0.86070000000000002</v>
      </c>
    </row>
    <row r="9029" spans="1:12" x14ac:dyDescent="0.45">
      <c r="A9029" t="s">
        <v>2025</v>
      </c>
      <c r="B9029">
        <v>2030</v>
      </c>
      <c r="C9029" t="s">
        <v>2010</v>
      </c>
      <c r="D9029">
        <v>0.1091</v>
      </c>
      <c r="E9029">
        <v>0.1091</v>
      </c>
      <c r="F9029">
        <v>4.1200000000000001E-2</v>
      </c>
      <c r="G9029">
        <v>3.27E-2</v>
      </c>
      <c r="H9029">
        <v>4.1200000000000001E-2</v>
      </c>
      <c r="I9029">
        <v>1.66E-2</v>
      </c>
      <c r="J9029">
        <v>0.1091</v>
      </c>
      <c r="K9029">
        <v>4.1200000000000001E-2</v>
      </c>
      <c r="L9029">
        <v>1.66E-2</v>
      </c>
    </row>
    <row r="9030" spans="1:12" x14ac:dyDescent="0.45">
      <c r="A9030" t="s">
        <v>2025</v>
      </c>
      <c r="B9030">
        <v>2030</v>
      </c>
      <c r="C9030" t="s">
        <v>2008</v>
      </c>
      <c r="D9030">
        <v>0.7611</v>
      </c>
      <c r="E9030">
        <v>0.61409999999999998</v>
      </c>
      <c r="F9030">
        <v>0.54610000000000003</v>
      </c>
      <c r="G9030">
        <v>0.43080000000000002</v>
      </c>
      <c r="H9030">
        <v>0.46729999999999999</v>
      </c>
      <c r="I9030">
        <v>0.32340000000000002</v>
      </c>
      <c r="J9030">
        <v>0.45279999999999998</v>
      </c>
      <c r="K9030">
        <v>0.31240000000000001</v>
      </c>
      <c r="L9030">
        <v>0.1888</v>
      </c>
    </row>
    <row r="9031" spans="1:12" x14ac:dyDescent="0.45">
      <c r="A9031" t="s">
        <v>2025</v>
      </c>
      <c r="B9031">
        <v>2030</v>
      </c>
      <c r="C9031" t="s">
        <v>2011</v>
      </c>
      <c r="D9031">
        <v>2.0400000000000001E-2</v>
      </c>
      <c r="E9031">
        <v>2.0400000000000001E-2</v>
      </c>
      <c r="F9031">
        <v>2.0400000000000001E-2</v>
      </c>
      <c r="G9031">
        <v>6.1000000000000004E-3</v>
      </c>
      <c r="H9031">
        <v>2.0400000000000001E-2</v>
      </c>
      <c r="I9031">
        <v>6.1000000000000004E-3</v>
      </c>
      <c r="J9031">
        <v>2.0400000000000001E-2</v>
      </c>
      <c r="K9031">
        <v>2.0400000000000001E-2</v>
      </c>
      <c r="L9031">
        <v>6.1000000000000004E-3</v>
      </c>
    </row>
    <row r="9032" spans="1:12" x14ac:dyDescent="0.45">
      <c r="A9032" t="s">
        <v>2026</v>
      </c>
      <c r="B9032">
        <v>2030</v>
      </c>
      <c r="C9032" t="s">
        <v>2006</v>
      </c>
      <c r="D9032">
        <v>0.3463</v>
      </c>
      <c r="E9032">
        <v>0.3463</v>
      </c>
      <c r="F9032">
        <v>0.2059</v>
      </c>
      <c r="G9032">
        <v>0.19719999999999999</v>
      </c>
      <c r="H9032">
        <v>0.2059</v>
      </c>
      <c r="I9032">
        <v>0.11409999999999999</v>
      </c>
      <c r="J9032">
        <v>0.3463</v>
      </c>
      <c r="K9032">
        <v>0.2059</v>
      </c>
      <c r="L9032">
        <v>0.11409999999999999</v>
      </c>
    </row>
    <row r="9033" spans="1:12" x14ac:dyDescent="0.45">
      <c r="A9033" t="s">
        <v>2026</v>
      </c>
      <c r="B9033">
        <v>2030</v>
      </c>
      <c r="C9033" t="s">
        <v>2009</v>
      </c>
      <c r="D9033">
        <v>1.0914999999999999</v>
      </c>
      <c r="E9033">
        <v>1.0914999999999999</v>
      </c>
      <c r="F9033">
        <v>1.0825</v>
      </c>
      <c r="G9033">
        <v>0.6643</v>
      </c>
      <c r="H9033">
        <v>1.0825</v>
      </c>
      <c r="I9033">
        <v>0.65949999999999998</v>
      </c>
      <c r="J9033">
        <v>0.81840000000000002</v>
      </c>
      <c r="K9033">
        <v>0.81840000000000002</v>
      </c>
      <c r="L9033">
        <v>0.49959999999999999</v>
      </c>
    </row>
    <row r="9034" spans="1:12" x14ac:dyDescent="0.45">
      <c r="A9034" t="s">
        <v>2026</v>
      </c>
      <c r="B9034">
        <v>2030</v>
      </c>
      <c r="C9034" t="s">
        <v>2011</v>
      </c>
      <c r="D9034">
        <v>2.0299999999999999E-2</v>
      </c>
      <c r="E9034">
        <v>2.0299999999999999E-2</v>
      </c>
      <c r="F9034">
        <v>2.0299999999999999E-2</v>
      </c>
      <c r="G9034">
        <v>6.1000000000000004E-3</v>
      </c>
      <c r="H9034">
        <v>2.0299999999999999E-2</v>
      </c>
      <c r="I9034">
        <v>6.1000000000000004E-3</v>
      </c>
      <c r="J9034">
        <v>2.0299999999999999E-2</v>
      </c>
      <c r="K9034">
        <v>2.0299999999999999E-2</v>
      </c>
      <c r="L9034">
        <v>6.1000000000000004E-3</v>
      </c>
    </row>
    <row r="9035" spans="1:12" x14ac:dyDescent="0.45">
      <c r="A9035" t="s">
        <v>2026</v>
      </c>
      <c r="B9035">
        <v>2030</v>
      </c>
      <c r="C9035" t="s">
        <v>2008</v>
      </c>
      <c r="D9035">
        <v>0.75719999999999998</v>
      </c>
      <c r="E9035">
        <v>0.6109</v>
      </c>
      <c r="F9035">
        <v>0.54330000000000001</v>
      </c>
      <c r="G9035">
        <v>0.42859999999999998</v>
      </c>
      <c r="H9035">
        <v>0.46489999999999998</v>
      </c>
      <c r="I9035">
        <v>0.32169999999999999</v>
      </c>
      <c r="J9035">
        <v>0.45050000000000001</v>
      </c>
      <c r="K9035">
        <v>0.31080000000000002</v>
      </c>
      <c r="L9035">
        <v>0.18779999999999999</v>
      </c>
    </row>
    <row r="9036" spans="1:12" x14ac:dyDescent="0.45">
      <c r="A9036" t="s">
        <v>2026</v>
      </c>
      <c r="B9036">
        <v>2030</v>
      </c>
      <c r="C9036" t="s">
        <v>2005</v>
      </c>
      <c r="D9036">
        <v>2.3894000000000002</v>
      </c>
      <c r="E9036">
        <v>2.2431999999999999</v>
      </c>
      <c r="F9036">
        <v>1.9101999999999999</v>
      </c>
      <c r="G9036">
        <v>1.3786</v>
      </c>
      <c r="H9036">
        <v>1.8318000000000001</v>
      </c>
      <c r="I9036">
        <v>1.1351</v>
      </c>
      <c r="J9036">
        <v>1.8097000000000001</v>
      </c>
      <c r="K9036">
        <v>1.4136</v>
      </c>
      <c r="L9036">
        <v>0.84130000000000005</v>
      </c>
    </row>
    <row r="9037" spans="1:12" x14ac:dyDescent="0.45">
      <c r="A9037" t="s">
        <v>2026</v>
      </c>
      <c r="B9037">
        <v>2030</v>
      </c>
      <c r="C9037" t="s">
        <v>2007</v>
      </c>
      <c r="D9037">
        <v>6.5600000000000006E-2</v>
      </c>
      <c r="E9037">
        <v>6.5600000000000006E-2</v>
      </c>
      <c r="F9037">
        <v>1.7299999999999999E-2</v>
      </c>
      <c r="G9037">
        <v>4.99E-2</v>
      </c>
      <c r="H9037">
        <v>1.7299999999999999E-2</v>
      </c>
      <c r="I9037">
        <v>1.7299999999999999E-2</v>
      </c>
      <c r="J9037">
        <v>6.5600000000000006E-2</v>
      </c>
      <c r="K9037">
        <v>1.7299999999999999E-2</v>
      </c>
      <c r="L9037">
        <v>1.7299999999999999E-2</v>
      </c>
    </row>
    <row r="9038" spans="1:12" x14ac:dyDescent="0.45">
      <c r="A9038" t="s">
        <v>2026</v>
      </c>
      <c r="B9038">
        <v>2030</v>
      </c>
      <c r="C9038" t="s">
        <v>2010</v>
      </c>
      <c r="D9038">
        <v>0.1085</v>
      </c>
      <c r="E9038">
        <v>0.1085</v>
      </c>
      <c r="F9038">
        <v>4.1000000000000002E-2</v>
      </c>
      <c r="G9038">
        <v>3.2599999999999997E-2</v>
      </c>
      <c r="H9038">
        <v>4.1000000000000002E-2</v>
      </c>
      <c r="I9038">
        <v>1.6500000000000001E-2</v>
      </c>
      <c r="J9038">
        <v>0.1085</v>
      </c>
      <c r="K9038">
        <v>4.1000000000000002E-2</v>
      </c>
      <c r="L9038">
        <v>1.6500000000000001E-2</v>
      </c>
    </row>
    <row r="9039" spans="1:12" x14ac:dyDescent="0.45">
      <c r="A9039" t="s">
        <v>2027</v>
      </c>
      <c r="B9039">
        <v>2030</v>
      </c>
      <c r="C9039" t="s">
        <v>2009</v>
      </c>
      <c r="D9039">
        <v>1.7199</v>
      </c>
      <c r="E9039">
        <v>1.7199</v>
      </c>
      <c r="F9039">
        <v>1.7059</v>
      </c>
      <c r="G9039">
        <v>1.052</v>
      </c>
      <c r="H9039">
        <v>1.7059</v>
      </c>
      <c r="I9039">
        <v>1.0445</v>
      </c>
      <c r="J9039">
        <v>1.2927999999999999</v>
      </c>
      <c r="K9039">
        <v>1.2927999999999999</v>
      </c>
      <c r="L9039">
        <v>0.79359999999999997</v>
      </c>
    </row>
    <row r="9040" spans="1:12" x14ac:dyDescent="0.45">
      <c r="A9040" t="s">
        <v>2027</v>
      </c>
      <c r="B9040">
        <v>2030</v>
      </c>
      <c r="C9040" t="s">
        <v>2008</v>
      </c>
      <c r="D9040">
        <v>1.1731</v>
      </c>
      <c r="E9040">
        <v>0.94650000000000001</v>
      </c>
      <c r="F9040">
        <v>0.8417</v>
      </c>
      <c r="G9040">
        <v>0.66390000000000005</v>
      </c>
      <c r="H9040">
        <v>0.72019999999999995</v>
      </c>
      <c r="I9040">
        <v>0.49840000000000001</v>
      </c>
      <c r="J9040">
        <v>0.69799999999999995</v>
      </c>
      <c r="K9040">
        <v>0.48149999999999998</v>
      </c>
      <c r="L9040">
        <v>0.29099999999999998</v>
      </c>
    </row>
    <row r="9041" spans="1:12" x14ac:dyDescent="0.45">
      <c r="A9041" t="s">
        <v>2027</v>
      </c>
      <c r="B9041">
        <v>2030</v>
      </c>
      <c r="C9041" t="s">
        <v>2005</v>
      </c>
      <c r="D9041">
        <v>3.7475999999999998</v>
      </c>
      <c r="E9041">
        <v>3.5209999999999999</v>
      </c>
      <c r="F9041">
        <v>2.9944000000000002</v>
      </c>
      <c r="G9041">
        <v>2.1686999999999999</v>
      </c>
      <c r="H9041">
        <v>2.8729</v>
      </c>
      <c r="I9041">
        <v>1.7849999999999999</v>
      </c>
      <c r="J9041">
        <v>2.8454000000000002</v>
      </c>
      <c r="K9041">
        <v>2.2210000000000001</v>
      </c>
      <c r="L9041">
        <v>1.3266</v>
      </c>
    </row>
    <row r="9042" spans="1:12" x14ac:dyDescent="0.45">
      <c r="A9042" t="s">
        <v>2027</v>
      </c>
      <c r="B9042">
        <v>2030</v>
      </c>
      <c r="C9042" t="s">
        <v>2011</v>
      </c>
      <c r="D9042">
        <v>3.1399999999999997E-2</v>
      </c>
      <c r="E9042">
        <v>3.1399999999999997E-2</v>
      </c>
      <c r="F9042">
        <v>3.1399999999999997E-2</v>
      </c>
      <c r="G9042">
        <v>9.4000000000000004E-3</v>
      </c>
      <c r="H9042">
        <v>3.1399999999999997E-2</v>
      </c>
      <c r="I9042">
        <v>9.4000000000000004E-3</v>
      </c>
      <c r="J9042">
        <v>3.1399999999999997E-2</v>
      </c>
      <c r="K9042">
        <v>3.1399999999999997E-2</v>
      </c>
      <c r="L9042">
        <v>9.4000000000000004E-3</v>
      </c>
    </row>
    <row r="9043" spans="1:12" x14ac:dyDescent="0.45">
      <c r="A9043" t="s">
        <v>2027</v>
      </c>
      <c r="B9043">
        <v>2030</v>
      </c>
      <c r="C9043" t="s">
        <v>2010</v>
      </c>
      <c r="D9043">
        <v>0.1681</v>
      </c>
      <c r="E9043">
        <v>0.1681</v>
      </c>
      <c r="F9043">
        <v>6.3500000000000001E-2</v>
      </c>
      <c r="G9043">
        <v>5.04E-2</v>
      </c>
      <c r="H9043">
        <v>6.3500000000000001E-2</v>
      </c>
      <c r="I9043">
        <v>2.5600000000000001E-2</v>
      </c>
      <c r="J9043">
        <v>0.1681</v>
      </c>
      <c r="K9043">
        <v>6.3500000000000001E-2</v>
      </c>
      <c r="L9043">
        <v>2.5600000000000001E-2</v>
      </c>
    </row>
    <row r="9044" spans="1:12" x14ac:dyDescent="0.45">
      <c r="A9044" t="s">
        <v>2027</v>
      </c>
      <c r="B9044">
        <v>2030</v>
      </c>
      <c r="C9044" t="s">
        <v>2007</v>
      </c>
      <c r="D9044">
        <v>0.1016</v>
      </c>
      <c r="E9044">
        <v>0.1016</v>
      </c>
      <c r="F9044">
        <v>2.6700000000000002E-2</v>
      </c>
      <c r="G9044">
        <v>7.7299999999999994E-2</v>
      </c>
      <c r="H9044">
        <v>2.6700000000000002E-2</v>
      </c>
      <c r="I9044">
        <v>2.6700000000000002E-2</v>
      </c>
      <c r="J9044">
        <v>0.1016</v>
      </c>
      <c r="K9044">
        <v>2.6700000000000002E-2</v>
      </c>
      <c r="L9044">
        <v>2.6700000000000002E-2</v>
      </c>
    </row>
    <row r="9045" spans="1:12" x14ac:dyDescent="0.45">
      <c r="A9045" t="s">
        <v>2027</v>
      </c>
      <c r="B9045">
        <v>2030</v>
      </c>
      <c r="C9045" t="s">
        <v>2006</v>
      </c>
      <c r="D9045">
        <v>0.5534</v>
      </c>
      <c r="E9045">
        <v>0.5534</v>
      </c>
      <c r="F9045">
        <v>0.3251</v>
      </c>
      <c r="G9045">
        <v>0.31559999999999999</v>
      </c>
      <c r="H9045">
        <v>0.3251</v>
      </c>
      <c r="I9045">
        <v>0.18029999999999999</v>
      </c>
      <c r="J9045">
        <v>0.5534</v>
      </c>
      <c r="K9045">
        <v>0.3251</v>
      </c>
      <c r="L9045">
        <v>0.18029999999999999</v>
      </c>
    </row>
    <row r="9046" spans="1:12" x14ac:dyDescent="0.45">
      <c r="A9046" t="s">
        <v>2028</v>
      </c>
      <c r="B9046">
        <v>2030</v>
      </c>
      <c r="C9046" t="s">
        <v>2009</v>
      </c>
      <c r="D9046">
        <v>1.7786999999999999</v>
      </c>
      <c r="E9046">
        <v>1.7786999999999999</v>
      </c>
      <c r="F9046">
        <v>1.764</v>
      </c>
      <c r="G9046">
        <v>1.0875999999999999</v>
      </c>
      <c r="H9046">
        <v>1.764</v>
      </c>
      <c r="I9046">
        <v>1.0798000000000001</v>
      </c>
      <c r="J9046">
        <v>1.3366</v>
      </c>
      <c r="K9046">
        <v>1.3365</v>
      </c>
      <c r="L9046">
        <v>0.82020000000000004</v>
      </c>
    </row>
    <row r="9047" spans="1:12" x14ac:dyDescent="0.45">
      <c r="A9047" t="s">
        <v>2028</v>
      </c>
      <c r="B9047">
        <v>2030</v>
      </c>
      <c r="C9047" t="s">
        <v>2010</v>
      </c>
      <c r="D9047">
        <v>0.17730000000000001</v>
      </c>
      <c r="E9047">
        <v>0.17730000000000001</v>
      </c>
      <c r="F9047">
        <v>6.6900000000000001E-2</v>
      </c>
      <c r="G9047">
        <v>5.3199999999999997E-2</v>
      </c>
      <c r="H9047">
        <v>6.6900000000000001E-2</v>
      </c>
      <c r="I9047">
        <v>2.7E-2</v>
      </c>
      <c r="J9047">
        <v>0.17730000000000001</v>
      </c>
      <c r="K9047">
        <v>6.6900000000000001E-2</v>
      </c>
      <c r="L9047">
        <v>2.7E-2</v>
      </c>
    </row>
    <row r="9048" spans="1:12" x14ac:dyDescent="0.45">
      <c r="A9048" t="s">
        <v>2028</v>
      </c>
      <c r="B9048">
        <v>2030</v>
      </c>
      <c r="C9048" t="s">
        <v>2006</v>
      </c>
      <c r="D9048">
        <v>0.54769999999999996</v>
      </c>
      <c r="E9048">
        <v>0.54769999999999996</v>
      </c>
      <c r="F9048">
        <v>0.32990000000000003</v>
      </c>
      <c r="G9048">
        <v>0.3115</v>
      </c>
      <c r="H9048">
        <v>0.32990000000000003</v>
      </c>
      <c r="I9048">
        <v>0.1825</v>
      </c>
      <c r="J9048">
        <v>0.54769999999999996</v>
      </c>
      <c r="K9048">
        <v>0.32990000000000003</v>
      </c>
      <c r="L9048">
        <v>0.1825</v>
      </c>
    </row>
    <row r="9049" spans="1:12" x14ac:dyDescent="0.45">
      <c r="A9049" t="s">
        <v>2028</v>
      </c>
      <c r="B9049">
        <v>2030</v>
      </c>
      <c r="C9049" t="s">
        <v>2005</v>
      </c>
      <c r="D9049">
        <v>3.8807999999999998</v>
      </c>
      <c r="E9049">
        <v>3.6419000000000001</v>
      </c>
      <c r="F9049">
        <v>3.1097000000000001</v>
      </c>
      <c r="G9049">
        <v>2.2439</v>
      </c>
      <c r="H9049">
        <v>2.9815</v>
      </c>
      <c r="I9049">
        <v>1.8529</v>
      </c>
      <c r="J9049">
        <v>2.9377</v>
      </c>
      <c r="K9049">
        <v>2.3022999999999998</v>
      </c>
      <c r="L9049">
        <v>1.3746</v>
      </c>
    </row>
    <row r="9050" spans="1:12" x14ac:dyDescent="0.45">
      <c r="A9050" t="s">
        <v>2028</v>
      </c>
      <c r="B9050">
        <v>2030</v>
      </c>
      <c r="C9050" t="s">
        <v>2008</v>
      </c>
      <c r="D9050">
        <v>1.2369000000000001</v>
      </c>
      <c r="E9050">
        <v>0.998</v>
      </c>
      <c r="F9050">
        <v>0.88749999999999996</v>
      </c>
      <c r="G9050">
        <v>0.7</v>
      </c>
      <c r="H9050">
        <v>0.75939999999999996</v>
      </c>
      <c r="I9050">
        <v>0.52549999999999997</v>
      </c>
      <c r="J9050">
        <v>0.73599999999999999</v>
      </c>
      <c r="K9050">
        <v>0.50760000000000005</v>
      </c>
      <c r="L9050">
        <v>0.30680000000000002</v>
      </c>
    </row>
    <row r="9051" spans="1:12" x14ac:dyDescent="0.45">
      <c r="A9051" t="s">
        <v>2028</v>
      </c>
      <c r="B9051">
        <v>2030</v>
      </c>
      <c r="C9051" t="s">
        <v>2011</v>
      </c>
      <c r="D9051">
        <v>3.3099999999999997E-2</v>
      </c>
      <c r="E9051">
        <v>3.3099999999999997E-2</v>
      </c>
      <c r="F9051">
        <v>3.3099999999999997E-2</v>
      </c>
      <c r="G9051">
        <v>9.9000000000000008E-3</v>
      </c>
      <c r="H9051">
        <v>3.3099999999999997E-2</v>
      </c>
      <c r="I9051">
        <v>9.9000000000000008E-3</v>
      </c>
      <c r="J9051">
        <v>3.3099999999999997E-2</v>
      </c>
      <c r="K9051">
        <v>3.3099999999999997E-2</v>
      </c>
      <c r="L9051">
        <v>9.9000000000000008E-3</v>
      </c>
    </row>
    <row r="9052" spans="1:12" x14ac:dyDescent="0.45">
      <c r="A9052" t="s">
        <v>2028</v>
      </c>
      <c r="B9052">
        <v>2030</v>
      </c>
      <c r="C9052" t="s">
        <v>2007</v>
      </c>
      <c r="D9052">
        <v>0.1071</v>
      </c>
      <c r="E9052">
        <v>0.1071</v>
      </c>
      <c r="F9052">
        <v>2.8199999999999999E-2</v>
      </c>
      <c r="G9052">
        <v>8.1500000000000003E-2</v>
      </c>
      <c r="H9052">
        <v>2.8199999999999999E-2</v>
      </c>
      <c r="I9052">
        <v>2.8199999999999999E-2</v>
      </c>
      <c r="J9052">
        <v>0.1071</v>
      </c>
      <c r="K9052">
        <v>2.8199999999999999E-2</v>
      </c>
      <c r="L9052">
        <v>2.8199999999999999E-2</v>
      </c>
    </row>
    <row r="9053" spans="1:12" x14ac:dyDescent="0.45">
      <c r="A9053" t="s">
        <v>2029</v>
      </c>
      <c r="B9053">
        <v>2030</v>
      </c>
      <c r="C9053" t="s">
        <v>2009</v>
      </c>
      <c r="D9053">
        <v>0.47270000000000001</v>
      </c>
      <c r="E9053">
        <v>0.47270000000000001</v>
      </c>
      <c r="F9053">
        <v>0.46829999999999999</v>
      </c>
      <c r="G9053">
        <v>0.29820000000000002</v>
      </c>
      <c r="H9053">
        <v>0.46829999999999999</v>
      </c>
      <c r="I9053">
        <v>0.2959</v>
      </c>
      <c r="J9053">
        <v>0.3579</v>
      </c>
      <c r="K9053">
        <v>0.3579</v>
      </c>
      <c r="L9053">
        <v>0.22739999999999999</v>
      </c>
    </row>
    <row r="9054" spans="1:12" x14ac:dyDescent="0.45">
      <c r="A9054" t="s">
        <v>2029</v>
      </c>
      <c r="B9054">
        <v>2030</v>
      </c>
      <c r="C9054" t="s">
        <v>2006</v>
      </c>
      <c r="D9054">
        <v>0.16450000000000001</v>
      </c>
      <c r="E9054">
        <v>0.16450000000000001</v>
      </c>
      <c r="F9054">
        <v>9.8199999999999996E-2</v>
      </c>
      <c r="G9054">
        <v>9.3600000000000003E-2</v>
      </c>
      <c r="H9054">
        <v>9.8199999999999996E-2</v>
      </c>
      <c r="I9054">
        <v>5.4399999999999997E-2</v>
      </c>
      <c r="J9054">
        <v>0.16450000000000001</v>
      </c>
      <c r="K9054">
        <v>9.8199999999999996E-2</v>
      </c>
      <c r="L9054">
        <v>5.4399999999999997E-2</v>
      </c>
    </row>
    <row r="9055" spans="1:12" x14ac:dyDescent="0.45">
      <c r="A9055" t="s">
        <v>2029</v>
      </c>
      <c r="B9055">
        <v>2030</v>
      </c>
      <c r="C9055" t="s">
        <v>2010</v>
      </c>
      <c r="D9055">
        <v>5.21E-2</v>
      </c>
      <c r="E9055">
        <v>5.21E-2</v>
      </c>
      <c r="F9055">
        <v>1.9699999999999999E-2</v>
      </c>
      <c r="G9055">
        <v>1.5599999999999999E-2</v>
      </c>
      <c r="H9055">
        <v>1.9699999999999999E-2</v>
      </c>
      <c r="I9055">
        <v>7.9000000000000008E-3</v>
      </c>
      <c r="J9055">
        <v>5.21E-2</v>
      </c>
      <c r="K9055">
        <v>1.9699999999999999E-2</v>
      </c>
      <c r="L9055">
        <v>7.9000000000000008E-3</v>
      </c>
    </row>
    <row r="9056" spans="1:12" x14ac:dyDescent="0.45">
      <c r="A9056" t="s">
        <v>2029</v>
      </c>
      <c r="B9056">
        <v>2030</v>
      </c>
      <c r="C9056" t="s">
        <v>2007</v>
      </c>
      <c r="D9056">
        <v>3.15E-2</v>
      </c>
      <c r="E9056">
        <v>3.15E-2</v>
      </c>
      <c r="F9056">
        <v>8.3000000000000001E-3</v>
      </c>
      <c r="G9056">
        <v>2.4E-2</v>
      </c>
      <c r="H9056">
        <v>8.3000000000000001E-3</v>
      </c>
      <c r="I9056">
        <v>8.3000000000000001E-3</v>
      </c>
      <c r="J9056">
        <v>3.15E-2</v>
      </c>
      <c r="K9056">
        <v>8.3000000000000001E-3</v>
      </c>
      <c r="L9056">
        <v>8.3000000000000001E-3</v>
      </c>
    </row>
    <row r="9057" spans="1:12" x14ac:dyDescent="0.45">
      <c r="A9057" t="s">
        <v>2029</v>
      </c>
      <c r="B9057">
        <v>2030</v>
      </c>
      <c r="C9057" t="s">
        <v>2008</v>
      </c>
      <c r="D9057">
        <v>0.3634</v>
      </c>
      <c r="E9057">
        <v>0.29320000000000002</v>
      </c>
      <c r="F9057">
        <v>0.26079999999999998</v>
      </c>
      <c r="G9057">
        <v>0.20569999999999999</v>
      </c>
      <c r="H9057">
        <v>0.22309999999999999</v>
      </c>
      <c r="I9057">
        <v>0.15440000000000001</v>
      </c>
      <c r="J9057">
        <v>0.2162</v>
      </c>
      <c r="K9057">
        <v>0.1492</v>
      </c>
      <c r="L9057">
        <v>9.01E-2</v>
      </c>
    </row>
    <row r="9058" spans="1:12" x14ac:dyDescent="0.45">
      <c r="A9058" t="s">
        <v>2029</v>
      </c>
      <c r="B9058">
        <v>2030</v>
      </c>
      <c r="C9058" t="s">
        <v>2011</v>
      </c>
      <c r="D9058">
        <v>9.7000000000000003E-3</v>
      </c>
      <c r="E9058">
        <v>9.7000000000000003E-3</v>
      </c>
      <c r="F9058">
        <v>9.7000000000000003E-3</v>
      </c>
      <c r="G9058">
        <v>2.8999999999999998E-3</v>
      </c>
      <c r="H9058">
        <v>9.7000000000000003E-3</v>
      </c>
      <c r="I9058">
        <v>2.8999999999999998E-3</v>
      </c>
      <c r="J9058">
        <v>9.7000000000000003E-3</v>
      </c>
      <c r="K9058">
        <v>9.7000000000000003E-3</v>
      </c>
      <c r="L9058">
        <v>2.8999999999999998E-3</v>
      </c>
    </row>
    <row r="9059" spans="1:12" x14ac:dyDescent="0.45">
      <c r="A9059" t="s">
        <v>2029</v>
      </c>
      <c r="B9059">
        <v>2030</v>
      </c>
      <c r="C9059" t="s">
        <v>2005</v>
      </c>
      <c r="D9059">
        <v>1.0939000000000001</v>
      </c>
      <c r="E9059">
        <v>1.0237000000000001</v>
      </c>
      <c r="F9059">
        <v>0.86499999999999999</v>
      </c>
      <c r="G9059">
        <v>0.6401</v>
      </c>
      <c r="H9059">
        <v>0.82740000000000002</v>
      </c>
      <c r="I9059">
        <v>0.52380000000000004</v>
      </c>
      <c r="J9059">
        <v>0.83189999999999997</v>
      </c>
      <c r="K9059">
        <v>0.64290000000000003</v>
      </c>
      <c r="L9059">
        <v>0.39100000000000001</v>
      </c>
    </row>
    <row r="9060" spans="1:12" x14ac:dyDescent="0.45">
      <c r="A9060" t="s">
        <v>2030</v>
      </c>
      <c r="B9060">
        <v>2030</v>
      </c>
      <c r="C9060" t="s">
        <v>2009</v>
      </c>
      <c r="D9060">
        <v>2.4083000000000001</v>
      </c>
      <c r="E9060">
        <v>2.4083000000000001</v>
      </c>
      <c r="F9060">
        <v>2.3868</v>
      </c>
      <c r="G9060">
        <v>1.4709000000000001</v>
      </c>
      <c r="H9060">
        <v>2.3868</v>
      </c>
      <c r="I9060">
        <v>1.4595</v>
      </c>
      <c r="J9060">
        <v>1.8069</v>
      </c>
      <c r="K9060">
        <v>1.8068</v>
      </c>
      <c r="L9060">
        <v>1.1076999999999999</v>
      </c>
    </row>
    <row r="9061" spans="1:12" x14ac:dyDescent="0.45">
      <c r="A9061" t="s">
        <v>2030</v>
      </c>
      <c r="B9061">
        <v>2030</v>
      </c>
      <c r="C9061" t="s">
        <v>2008</v>
      </c>
      <c r="D9061">
        <v>1.8085</v>
      </c>
      <c r="E9061">
        <v>1.4592000000000001</v>
      </c>
      <c r="F9061">
        <v>1.2977000000000001</v>
      </c>
      <c r="G9061">
        <v>1.0236000000000001</v>
      </c>
      <c r="H9061">
        <v>1.1104000000000001</v>
      </c>
      <c r="I9061">
        <v>0.76839999999999997</v>
      </c>
      <c r="J9061">
        <v>1.0761000000000001</v>
      </c>
      <c r="K9061">
        <v>0.74229999999999996</v>
      </c>
      <c r="L9061">
        <v>0.4486</v>
      </c>
    </row>
    <row r="9062" spans="1:12" x14ac:dyDescent="0.45">
      <c r="A9062" t="s">
        <v>2030</v>
      </c>
      <c r="B9062">
        <v>2030</v>
      </c>
      <c r="C9062" t="s">
        <v>2007</v>
      </c>
      <c r="D9062">
        <v>0.15670000000000001</v>
      </c>
      <c r="E9062">
        <v>0.15670000000000001</v>
      </c>
      <c r="F9062">
        <v>4.1200000000000001E-2</v>
      </c>
      <c r="G9062">
        <v>0.1192</v>
      </c>
      <c r="H9062">
        <v>4.1200000000000001E-2</v>
      </c>
      <c r="I9062">
        <v>4.1200000000000001E-2</v>
      </c>
      <c r="J9062">
        <v>0.15670000000000001</v>
      </c>
      <c r="K9062">
        <v>4.1200000000000001E-2</v>
      </c>
      <c r="L9062">
        <v>4.1200000000000001E-2</v>
      </c>
    </row>
    <row r="9063" spans="1:12" x14ac:dyDescent="0.45">
      <c r="A9063" t="s">
        <v>2030</v>
      </c>
      <c r="B9063">
        <v>2030</v>
      </c>
      <c r="C9063" t="s">
        <v>2006</v>
      </c>
      <c r="D9063">
        <v>0.71509999999999996</v>
      </c>
      <c r="E9063">
        <v>0.71509999999999996</v>
      </c>
      <c r="F9063">
        <v>0.45140000000000002</v>
      </c>
      <c r="G9063">
        <v>0.4047</v>
      </c>
      <c r="H9063">
        <v>0.45140000000000002</v>
      </c>
      <c r="I9063">
        <v>0.2485</v>
      </c>
      <c r="J9063">
        <v>0.71509999999999996</v>
      </c>
      <c r="K9063">
        <v>0.45140000000000002</v>
      </c>
      <c r="L9063">
        <v>0.2485</v>
      </c>
    </row>
    <row r="9064" spans="1:12" x14ac:dyDescent="0.45">
      <c r="A9064" t="s">
        <v>2030</v>
      </c>
      <c r="B9064">
        <v>2030</v>
      </c>
      <c r="C9064" t="s">
        <v>2011</v>
      </c>
      <c r="D9064">
        <v>4.8399999999999999E-2</v>
      </c>
      <c r="E9064">
        <v>4.8399999999999999E-2</v>
      </c>
      <c r="F9064">
        <v>4.8399999999999999E-2</v>
      </c>
      <c r="G9064">
        <v>1.4500000000000001E-2</v>
      </c>
      <c r="H9064">
        <v>4.8399999999999999E-2</v>
      </c>
      <c r="I9064">
        <v>1.4500000000000001E-2</v>
      </c>
      <c r="J9064">
        <v>4.8399999999999999E-2</v>
      </c>
      <c r="K9064">
        <v>4.8399999999999999E-2</v>
      </c>
      <c r="L9064">
        <v>1.4500000000000001E-2</v>
      </c>
    </row>
    <row r="9065" spans="1:12" x14ac:dyDescent="0.45">
      <c r="A9065" t="s">
        <v>2030</v>
      </c>
      <c r="B9065">
        <v>2030</v>
      </c>
      <c r="C9065" t="s">
        <v>2005</v>
      </c>
      <c r="D9065">
        <v>5.3962000000000003</v>
      </c>
      <c r="E9065">
        <v>5.0468999999999999</v>
      </c>
      <c r="F9065">
        <v>4.3235000000000001</v>
      </c>
      <c r="G9065">
        <v>3.1107</v>
      </c>
      <c r="H9065">
        <v>4.1360999999999999</v>
      </c>
      <c r="I9065">
        <v>2.5714999999999999</v>
      </c>
      <c r="J9065">
        <v>4.0622999999999996</v>
      </c>
      <c r="K9065">
        <v>3.1880000000000002</v>
      </c>
      <c r="L9065">
        <v>1.8998999999999999</v>
      </c>
    </row>
    <row r="9066" spans="1:12" x14ac:dyDescent="0.45">
      <c r="A9066" t="s">
        <v>2030</v>
      </c>
      <c r="B9066">
        <v>2030</v>
      </c>
      <c r="C9066" t="s">
        <v>2010</v>
      </c>
      <c r="D9066">
        <v>0.25919999999999999</v>
      </c>
      <c r="E9066">
        <v>0.25919999999999999</v>
      </c>
      <c r="F9066">
        <v>9.7900000000000001E-2</v>
      </c>
      <c r="G9066">
        <v>7.7799999999999994E-2</v>
      </c>
      <c r="H9066">
        <v>9.7900000000000001E-2</v>
      </c>
      <c r="I9066">
        <v>3.9399999999999998E-2</v>
      </c>
      <c r="J9066">
        <v>0.25919999999999999</v>
      </c>
      <c r="K9066">
        <v>9.7900000000000001E-2</v>
      </c>
      <c r="L9066">
        <v>3.9399999999999998E-2</v>
      </c>
    </row>
    <row r="9067" spans="1:12" x14ac:dyDescent="0.45">
      <c r="A9067" t="s">
        <v>2031</v>
      </c>
      <c r="B9067">
        <v>2030</v>
      </c>
      <c r="C9067" t="s">
        <v>2005</v>
      </c>
      <c r="D9067">
        <v>5.0389999999999997</v>
      </c>
      <c r="E9067">
        <v>4.6901999999999999</v>
      </c>
      <c r="F9067">
        <v>3.9773999999999998</v>
      </c>
      <c r="G9067">
        <v>2.9281999999999999</v>
      </c>
      <c r="H9067">
        <v>3.7902999999999998</v>
      </c>
      <c r="I9067">
        <v>2.3955000000000002</v>
      </c>
      <c r="J9067">
        <v>3.7991000000000001</v>
      </c>
      <c r="K9067">
        <v>2.9356</v>
      </c>
      <c r="L9067">
        <v>1.7751999999999999</v>
      </c>
    </row>
    <row r="9068" spans="1:12" x14ac:dyDescent="0.45">
      <c r="A9068" t="s">
        <v>2031</v>
      </c>
      <c r="B9068">
        <v>2030</v>
      </c>
      <c r="C9068" t="s">
        <v>2006</v>
      </c>
      <c r="D9068">
        <v>0.69910000000000005</v>
      </c>
      <c r="E9068">
        <v>0.69910000000000005</v>
      </c>
      <c r="F9068">
        <v>0.44540000000000002</v>
      </c>
      <c r="G9068">
        <v>0.3952</v>
      </c>
      <c r="H9068">
        <v>0.44540000000000002</v>
      </c>
      <c r="I9068">
        <v>0.24490000000000001</v>
      </c>
      <c r="J9068">
        <v>0.69910000000000005</v>
      </c>
      <c r="K9068">
        <v>0.44540000000000002</v>
      </c>
      <c r="L9068">
        <v>0.24490000000000001</v>
      </c>
    </row>
    <row r="9069" spans="1:12" x14ac:dyDescent="0.45">
      <c r="A9069" t="s">
        <v>2031</v>
      </c>
      <c r="B9069">
        <v>2030</v>
      </c>
      <c r="C9069" t="s">
        <v>2010</v>
      </c>
      <c r="D9069">
        <v>0.25879999999999997</v>
      </c>
      <c r="E9069">
        <v>0.25879999999999997</v>
      </c>
      <c r="F9069">
        <v>9.7699999999999995E-2</v>
      </c>
      <c r="G9069">
        <v>7.7700000000000005E-2</v>
      </c>
      <c r="H9069">
        <v>9.7699999999999995E-2</v>
      </c>
      <c r="I9069">
        <v>3.9399999999999998E-2</v>
      </c>
      <c r="J9069">
        <v>0.25879999999999997</v>
      </c>
      <c r="K9069">
        <v>9.7699999999999995E-2</v>
      </c>
      <c r="L9069">
        <v>3.9399999999999998E-2</v>
      </c>
    </row>
    <row r="9070" spans="1:12" x14ac:dyDescent="0.45">
      <c r="A9070" t="s">
        <v>2031</v>
      </c>
      <c r="B9070">
        <v>2030</v>
      </c>
      <c r="C9070" t="s">
        <v>2009</v>
      </c>
      <c r="D9070">
        <v>2.0703999999999998</v>
      </c>
      <c r="E9070">
        <v>2.0703999999999998</v>
      </c>
      <c r="F9070">
        <v>2.0489000000000002</v>
      </c>
      <c r="G9070">
        <v>1.2997000000000001</v>
      </c>
      <c r="H9070">
        <v>2.0489000000000002</v>
      </c>
      <c r="I9070">
        <v>1.2882</v>
      </c>
      <c r="J9070">
        <v>1.5619000000000001</v>
      </c>
      <c r="K9070">
        <v>1.5618000000000001</v>
      </c>
      <c r="L9070">
        <v>0.98719999999999997</v>
      </c>
    </row>
    <row r="9071" spans="1:12" x14ac:dyDescent="0.45">
      <c r="A9071" t="s">
        <v>2031</v>
      </c>
      <c r="B9071">
        <v>2030</v>
      </c>
      <c r="C9071" t="s">
        <v>2011</v>
      </c>
      <c r="D9071">
        <v>4.8300000000000003E-2</v>
      </c>
      <c r="E9071">
        <v>4.8300000000000003E-2</v>
      </c>
      <c r="F9071">
        <v>4.8300000000000003E-2</v>
      </c>
      <c r="G9071">
        <v>1.4500000000000001E-2</v>
      </c>
      <c r="H9071">
        <v>4.8300000000000003E-2</v>
      </c>
      <c r="I9071">
        <v>1.4500000000000001E-2</v>
      </c>
      <c r="J9071">
        <v>4.8300000000000003E-2</v>
      </c>
      <c r="K9071">
        <v>4.8300000000000003E-2</v>
      </c>
      <c r="L9071">
        <v>1.4500000000000001E-2</v>
      </c>
    </row>
    <row r="9072" spans="1:12" x14ac:dyDescent="0.45">
      <c r="A9072" t="s">
        <v>2031</v>
      </c>
      <c r="B9072">
        <v>2030</v>
      </c>
      <c r="C9072" t="s">
        <v>2007</v>
      </c>
      <c r="D9072">
        <v>0.15640000000000001</v>
      </c>
      <c r="E9072">
        <v>0.15640000000000001</v>
      </c>
      <c r="F9072">
        <v>4.1200000000000001E-2</v>
      </c>
      <c r="G9072">
        <v>0.11899999999999999</v>
      </c>
      <c r="H9072">
        <v>4.1200000000000001E-2</v>
      </c>
      <c r="I9072">
        <v>4.1200000000000001E-2</v>
      </c>
      <c r="J9072">
        <v>0.15640000000000001</v>
      </c>
      <c r="K9072">
        <v>4.1200000000000001E-2</v>
      </c>
      <c r="L9072">
        <v>4.1200000000000001E-2</v>
      </c>
    </row>
    <row r="9073" spans="1:12" x14ac:dyDescent="0.45">
      <c r="A9073" t="s">
        <v>2031</v>
      </c>
      <c r="B9073">
        <v>2030</v>
      </c>
      <c r="C9073" t="s">
        <v>2008</v>
      </c>
      <c r="D9073">
        <v>1.8059000000000001</v>
      </c>
      <c r="E9073">
        <v>1.4571000000000001</v>
      </c>
      <c r="F9073">
        <v>1.2958000000000001</v>
      </c>
      <c r="G9073">
        <v>1.0221</v>
      </c>
      <c r="H9073">
        <v>1.1087</v>
      </c>
      <c r="I9073">
        <v>0.76729999999999998</v>
      </c>
      <c r="J9073">
        <v>1.0745</v>
      </c>
      <c r="K9073">
        <v>0.74119999999999997</v>
      </c>
      <c r="L9073">
        <v>0.44800000000000001</v>
      </c>
    </row>
    <row r="9074" spans="1:12" x14ac:dyDescent="0.45">
      <c r="A9074" t="s">
        <v>2032</v>
      </c>
      <c r="B9074">
        <v>2030</v>
      </c>
      <c r="C9074" t="s">
        <v>2007</v>
      </c>
      <c r="D9074">
        <v>0.23860000000000001</v>
      </c>
      <c r="E9074">
        <v>0.23860000000000001</v>
      </c>
      <c r="F9074">
        <v>6.2799999999999995E-2</v>
      </c>
      <c r="G9074">
        <v>0.18160000000000001</v>
      </c>
      <c r="H9074">
        <v>6.2799999999999995E-2</v>
      </c>
      <c r="I9074">
        <v>6.2799999999999995E-2</v>
      </c>
      <c r="J9074">
        <v>0.23860000000000001</v>
      </c>
      <c r="K9074">
        <v>6.2799999999999995E-2</v>
      </c>
      <c r="L9074">
        <v>6.2799999999999995E-2</v>
      </c>
    </row>
    <row r="9075" spans="1:12" x14ac:dyDescent="0.45">
      <c r="A9075" t="s">
        <v>2032</v>
      </c>
      <c r="B9075">
        <v>2030</v>
      </c>
      <c r="C9075" t="s">
        <v>2006</v>
      </c>
      <c r="D9075">
        <v>1.1800999999999999</v>
      </c>
      <c r="E9075">
        <v>1.1800999999999999</v>
      </c>
      <c r="F9075">
        <v>0.72030000000000005</v>
      </c>
      <c r="G9075">
        <v>0.67020000000000002</v>
      </c>
      <c r="H9075">
        <v>0.72030000000000005</v>
      </c>
      <c r="I9075">
        <v>0.39789999999999998</v>
      </c>
      <c r="J9075">
        <v>1.1800999999999999</v>
      </c>
      <c r="K9075">
        <v>0.72030000000000005</v>
      </c>
      <c r="L9075">
        <v>0.39789999999999998</v>
      </c>
    </row>
    <row r="9076" spans="1:12" x14ac:dyDescent="0.45">
      <c r="A9076" t="s">
        <v>2032</v>
      </c>
      <c r="B9076">
        <v>2030</v>
      </c>
      <c r="C9076" t="s">
        <v>2008</v>
      </c>
      <c r="D9076">
        <v>2.7542</v>
      </c>
      <c r="E9076">
        <v>2.2222</v>
      </c>
      <c r="F9076">
        <v>1.9762</v>
      </c>
      <c r="G9076">
        <v>1.5588</v>
      </c>
      <c r="H9076">
        <v>1.6910000000000001</v>
      </c>
      <c r="I9076">
        <v>1.1701999999999999</v>
      </c>
      <c r="J9076">
        <v>1.6388</v>
      </c>
      <c r="K9076">
        <v>1.1304000000000001</v>
      </c>
      <c r="L9076">
        <v>0.68320000000000003</v>
      </c>
    </row>
    <row r="9077" spans="1:12" x14ac:dyDescent="0.45">
      <c r="A9077" t="s">
        <v>2032</v>
      </c>
      <c r="B9077">
        <v>2030</v>
      </c>
      <c r="C9077" t="s">
        <v>2009</v>
      </c>
      <c r="D9077">
        <v>3.9028999999999998</v>
      </c>
      <c r="E9077">
        <v>3.9028999999999998</v>
      </c>
      <c r="F9077">
        <v>3.8702000000000001</v>
      </c>
      <c r="G9077">
        <v>2.3748</v>
      </c>
      <c r="H9077">
        <v>3.8702000000000001</v>
      </c>
      <c r="I9077">
        <v>2.3573</v>
      </c>
      <c r="J9077">
        <v>2.9253999999999998</v>
      </c>
      <c r="K9077">
        <v>2.9253999999999998</v>
      </c>
      <c r="L9077">
        <v>1.7856000000000001</v>
      </c>
    </row>
    <row r="9078" spans="1:12" x14ac:dyDescent="0.45">
      <c r="A9078" t="s">
        <v>2032</v>
      </c>
      <c r="B9078">
        <v>2030</v>
      </c>
      <c r="C9078" t="s">
        <v>2011</v>
      </c>
      <c r="D9078">
        <v>7.3700000000000002E-2</v>
      </c>
      <c r="E9078">
        <v>7.3700000000000002E-2</v>
      </c>
      <c r="F9078">
        <v>7.3700000000000002E-2</v>
      </c>
      <c r="G9078">
        <v>2.2100000000000002E-2</v>
      </c>
      <c r="H9078">
        <v>7.3700000000000002E-2</v>
      </c>
      <c r="I9078">
        <v>2.2100000000000002E-2</v>
      </c>
      <c r="J9078">
        <v>7.3700000000000002E-2</v>
      </c>
      <c r="K9078">
        <v>7.3700000000000002E-2</v>
      </c>
      <c r="L9078">
        <v>2.2100000000000002E-2</v>
      </c>
    </row>
    <row r="9079" spans="1:12" x14ac:dyDescent="0.45">
      <c r="A9079" t="s">
        <v>2032</v>
      </c>
      <c r="B9079">
        <v>2030</v>
      </c>
      <c r="C9079" t="s">
        <v>2005</v>
      </c>
      <c r="D9079">
        <v>8.5442999999999998</v>
      </c>
      <c r="E9079">
        <v>8.0122999999999998</v>
      </c>
      <c r="F9079">
        <v>6.8522999999999996</v>
      </c>
      <c r="G9079">
        <v>4.9259000000000004</v>
      </c>
      <c r="H9079">
        <v>6.5670000000000002</v>
      </c>
      <c r="I9079">
        <v>4.0702999999999996</v>
      </c>
      <c r="J9079">
        <v>6.4512999999999998</v>
      </c>
      <c r="K9079">
        <v>5.0617000000000001</v>
      </c>
      <c r="L9079">
        <v>3.0116000000000001</v>
      </c>
    </row>
    <row r="9080" spans="1:12" x14ac:dyDescent="0.45">
      <c r="A9080" t="s">
        <v>2032</v>
      </c>
      <c r="B9080">
        <v>2030</v>
      </c>
      <c r="C9080" t="s">
        <v>2010</v>
      </c>
      <c r="D9080">
        <v>0.39479999999999998</v>
      </c>
      <c r="E9080">
        <v>0.39479999999999998</v>
      </c>
      <c r="F9080">
        <v>0.14910000000000001</v>
      </c>
      <c r="G9080">
        <v>0.11840000000000001</v>
      </c>
      <c r="H9080">
        <v>0.14910000000000001</v>
      </c>
      <c r="I9080">
        <v>0.06</v>
      </c>
      <c r="J9080">
        <v>0.39479999999999998</v>
      </c>
      <c r="K9080">
        <v>0.14910000000000001</v>
      </c>
      <c r="L9080">
        <v>0.06</v>
      </c>
    </row>
    <row r="9081" spans="1:12" x14ac:dyDescent="0.45">
      <c r="A9081" t="s">
        <v>2033</v>
      </c>
      <c r="B9081">
        <v>2030</v>
      </c>
      <c r="C9081" t="s">
        <v>2007</v>
      </c>
      <c r="D9081">
        <v>0.14069999999999999</v>
      </c>
      <c r="E9081">
        <v>0.14069999999999999</v>
      </c>
      <c r="F9081">
        <v>3.6999999999999998E-2</v>
      </c>
      <c r="G9081">
        <v>0.1071</v>
      </c>
      <c r="H9081">
        <v>3.6999999999999998E-2</v>
      </c>
      <c r="I9081">
        <v>3.6999999999999998E-2</v>
      </c>
      <c r="J9081">
        <v>0.14069999999999999</v>
      </c>
      <c r="K9081">
        <v>3.6999999999999998E-2</v>
      </c>
      <c r="L9081">
        <v>3.6999999999999998E-2</v>
      </c>
    </row>
    <row r="9082" spans="1:12" x14ac:dyDescent="0.45">
      <c r="A9082" t="s">
        <v>2033</v>
      </c>
      <c r="B9082">
        <v>2030</v>
      </c>
      <c r="C9082" t="s">
        <v>2008</v>
      </c>
      <c r="D9082">
        <v>1.6241000000000001</v>
      </c>
      <c r="E9082">
        <v>1.3104</v>
      </c>
      <c r="F9082">
        <v>1.1654</v>
      </c>
      <c r="G9082">
        <v>0.91920000000000002</v>
      </c>
      <c r="H9082">
        <v>0.99709999999999999</v>
      </c>
      <c r="I9082">
        <v>0.69</v>
      </c>
      <c r="J9082">
        <v>0.96630000000000005</v>
      </c>
      <c r="K9082">
        <v>0.66659999999999997</v>
      </c>
      <c r="L9082">
        <v>0.40289999999999998</v>
      </c>
    </row>
    <row r="9083" spans="1:12" x14ac:dyDescent="0.45">
      <c r="A9083" t="s">
        <v>2033</v>
      </c>
      <c r="B9083">
        <v>2030</v>
      </c>
      <c r="C9083" t="s">
        <v>2011</v>
      </c>
      <c r="D9083">
        <v>4.3499999999999997E-2</v>
      </c>
      <c r="E9083">
        <v>4.3499999999999997E-2</v>
      </c>
      <c r="F9083">
        <v>4.3499999999999997E-2</v>
      </c>
      <c r="G9083">
        <v>1.2999999999999999E-2</v>
      </c>
      <c r="H9083">
        <v>4.3499999999999997E-2</v>
      </c>
      <c r="I9083">
        <v>1.2999999999999999E-2</v>
      </c>
      <c r="J9083">
        <v>4.3499999999999997E-2</v>
      </c>
      <c r="K9083">
        <v>4.3499999999999997E-2</v>
      </c>
      <c r="L9083">
        <v>1.2999999999999999E-2</v>
      </c>
    </row>
    <row r="9084" spans="1:12" x14ac:dyDescent="0.45">
      <c r="A9084" t="s">
        <v>2033</v>
      </c>
      <c r="B9084">
        <v>2030</v>
      </c>
      <c r="C9084" t="s">
        <v>2010</v>
      </c>
      <c r="D9084">
        <v>0.23280000000000001</v>
      </c>
      <c r="E9084">
        <v>0.23280000000000001</v>
      </c>
      <c r="F9084">
        <v>8.7900000000000006E-2</v>
      </c>
      <c r="G9084">
        <v>6.9800000000000001E-2</v>
      </c>
      <c r="H9084">
        <v>8.7900000000000006E-2</v>
      </c>
      <c r="I9084">
        <v>3.5400000000000001E-2</v>
      </c>
      <c r="J9084">
        <v>0.23280000000000001</v>
      </c>
      <c r="K9084">
        <v>8.7900000000000006E-2</v>
      </c>
      <c r="L9084">
        <v>3.5400000000000001E-2</v>
      </c>
    </row>
    <row r="9085" spans="1:12" x14ac:dyDescent="0.45">
      <c r="A9085" t="s">
        <v>2033</v>
      </c>
      <c r="B9085">
        <v>2030</v>
      </c>
      <c r="C9085" t="s">
        <v>2005</v>
      </c>
      <c r="D9085">
        <v>5.0007000000000001</v>
      </c>
      <c r="E9085">
        <v>4.6870000000000003</v>
      </c>
      <c r="F9085">
        <v>4.0080999999999998</v>
      </c>
      <c r="G9085">
        <v>2.8816999999999999</v>
      </c>
      <c r="H9085">
        <v>3.8399000000000001</v>
      </c>
      <c r="I9085">
        <v>2.3801999999999999</v>
      </c>
      <c r="J9085">
        <v>3.7734999999999999</v>
      </c>
      <c r="K9085">
        <v>2.9592000000000001</v>
      </c>
      <c r="L9085">
        <v>1.7602</v>
      </c>
    </row>
    <row r="9086" spans="1:12" x14ac:dyDescent="0.45">
      <c r="A9086" t="s">
        <v>2033</v>
      </c>
      <c r="B9086">
        <v>2030</v>
      </c>
      <c r="C9086" t="s">
        <v>2009</v>
      </c>
      <c r="D9086">
        <v>2.2719</v>
      </c>
      <c r="E9086">
        <v>2.2719</v>
      </c>
      <c r="F9086">
        <v>2.2524999999999999</v>
      </c>
      <c r="G9086">
        <v>1.3821000000000001</v>
      </c>
      <c r="H9086">
        <v>2.2524999999999999</v>
      </c>
      <c r="I9086">
        <v>1.3717999999999999</v>
      </c>
      <c r="J9086">
        <v>1.7024999999999999</v>
      </c>
      <c r="K9086">
        <v>1.7023999999999999</v>
      </c>
      <c r="L9086">
        <v>1.0389999999999999</v>
      </c>
    </row>
    <row r="9087" spans="1:12" x14ac:dyDescent="0.45">
      <c r="A9087" t="s">
        <v>2033</v>
      </c>
      <c r="B9087">
        <v>2030</v>
      </c>
      <c r="C9087" t="s">
        <v>2006</v>
      </c>
      <c r="D9087">
        <v>0.68779999999999997</v>
      </c>
      <c r="E9087">
        <v>0.68779999999999997</v>
      </c>
      <c r="F9087">
        <v>0.42180000000000001</v>
      </c>
      <c r="G9087">
        <v>0.39040000000000002</v>
      </c>
      <c r="H9087">
        <v>0.42180000000000001</v>
      </c>
      <c r="I9087">
        <v>0.2329</v>
      </c>
      <c r="J9087">
        <v>0.68779999999999997</v>
      </c>
      <c r="K9087">
        <v>0.42180000000000001</v>
      </c>
      <c r="L9087">
        <v>0.2329</v>
      </c>
    </row>
    <row r="9088" spans="1:12" x14ac:dyDescent="0.45">
      <c r="A9088" t="s">
        <v>2034</v>
      </c>
      <c r="B9088">
        <v>2030</v>
      </c>
      <c r="C9088" t="s">
        <v>2010</v>
      </c>
      <c r="D9088">
        <v>0.1142</v>
      </c>
      <c r="E9088">
        <v>0.1142</v>
      </c>
      <c r="F9088">
        <v>4.3099999999999999E-2</v>
      </c>
      <c r="G9088">
        <v>3.4200000000000001E-2</v>
      </c>
      <c r="H9088">
        <v>4.3099999999999999E-2</v>
      </c>
      <c r="I9088">
        <v>1.7399999999999999E-2</v>
      </c>
      <c r="J9088">
        <v>0.1142</v>
      </c>
      <c r="K9088">
        <v>4.3099999999999999E-2</v>
      </c>
      <c r="L9088">
        <v>1.7399999999999999E-2</v>
      </c>
    </row>
    <row r="9089" spans="1:12" x14ac:dyDescent="0.45">
      <c r="A9089" t="s">
        <v>2034</v>
      </c>
      <c r="B9089">
        <v>2030</v>
      </c>
      <c r="C9089" t="s">
        <v>2005</v>
      </c>
      <c r="D9089">
        <v>2.5606</v>
      </c>
      <c r="E9089">
        <v>2.4066999999999998</v>
      </c>
      <c r="F9089">
        <v>2.0225</v>
      </c>
      <c r="G9089">
        <v>1.4813000000000001</v>
      </c>
      <c r="H9089">
        <v>1.94</v>
      </c>
      <c r="I9089">
        <v>1.2049000000000001</v>
      </c>
      <c r="J9089">
        <v>1.9540999999999999</v>
      </c>
      <c r="K9089">
        <v>1.5034000000000001</v>
      </c>
      <c r="L9089">
        <v>0.89739999999999998</v>
      </c>
    </row>
    <row r="9090" spans="1:12" x14ac:dyDescent="0.45">
      <c r="A9090" t="s">
        <v>2034</v>
      </c>
      <c r="B9090">
        <v>2030</v>
      </c>
      <c r="C9090" t="s">
        <v>2006</v>
      </c>
      <c r="D9090">
        <v>0.41760000000000003</v>
      </c>
      <c r="E9090">
        <v>0.41760000000000003</v>
      </c>
      <c r="F9090">
        <v>0.23580000000000001</v>
      </c>
      <c r="G9090">
        <v>0.23910000000000001</v>
      </c>
      <c r="H9090">
        <v>0.23580000000000001</v>
      </c>
      <c r="I9090">
        <v>0.1313</v>
      </c>
      <c r="J9090">
        <v>0.41760000000000003</v>
      </c>
      <c r="K9090">
        <v>0.23580000000000001</v>
      </c>
      <c r="L9090">
        <v>0.1313</v>
      </c>
    </row>
    <row r="9091" spans="1:12" x14ac:dyDescent="0.45">
      <c r="A9091" t="s">
        <v>2034</v>
      </c>
      <c r="B9091">
        <v>2030</v>
      </c>
      <c r="C9091" t="s">
        <v>2009</v>
      </c>
      <c r="D9091">
        <v>1.1420999999999999</v>
      </c>
      <c r="E9091">
        <v>1.1420999999999999</v>
      </c>
      <c r="F9091">
        <v>1.1326000000000001</v>
      </c>
      <c r="G9091">
        <v>0.69830000000000003</v>
      </c>
      <c r="H9091">
        <v>1.1326000000000001</v>
      </c>
      <c r="I9091">
        <v>0.69330000000000003</v>
      </c>
      <c r="J9091">
        <v>0.85809999999999997</v>
      </c>
      <c r="K9091">
        <v>0.85809999999999997</v>
      </c>
      <c r="L9091">
        <v>0.52659999999999996</v>
      </c>
    </row>
    <row r="9092" spans="1:12" x14ac:dyDescent="0.45">
      <c r="A9092" t="s">
        <v>2034</v>
      </c>
      <c r="B9092">
        <v>2030</v>
      </c>
      <c r="C9092" t="s">
        <v>2007</v>
      </c>
      <c r="D9092">
        <v>6.9000000000000006E-2</v>
      </c>
      <c r="E9092">
        <v>6.9000000000000006E-2</v>
      </c>
      <c r="F9092">
        <v>1.8200000000000001E-2</v>
      </c>
      <c r="G9092">
        <v>5.2499999999999998E-2</v>
      </c>
      <c r="H9092">
        <v>1.8200000000000001E-2</v>
      </c>
      <c r="I9092">
        <v>1.8200000000000001E-2</v>
      </c>
      <c r="J9092">
        <v>6.9000000000000006E-2</v>
      </c>
      <c r="K9092">
        <v>1.8200000000000001E-2</v>
      </c>
      <c r="L9092">
        <v>1.8200000000000001E-2</v>
      </c>
    </row>
    <row r="9093" spans="1:12" x14ac:dyDescent="0.45">
      <c r="A9093" t="s">
        <v>2034</v>
      </c>
      <c r="B9093">
        <v>2030</v>
      </c>
      <c r="C9093" t="s">
        <v>2011</v>
      </c>
      <c r="D9093">
        <v>2.1299999999999999E-2</v>
      </c>
      <c r="E9093">
        <v>2.1299999999999999E-2</v>
      </c>
      <c r="F9093">
        <v>2.1299999999999999E-2</v>
      </c>
      <c r="G9093">
        <v>6.4000000000000003E-3</v>
      </c>
      <c r="H9093">
        <v>2.1299999999999999E-2</v>
      </c>
      <c r="I9093">
        <v>6.4000000000000003E-3</v>
      </c>
      <c r="J9093">
        <v>2.1299999999999999E-2</v>
      </c>
      <c r="K9093">
        <v>2.1299999999999999E-2</v>
      </c>
      <c r="L9093">
        <v>6.4000000000000003E-3</v>
      </c>
    </row>
    <row r="9094" spans="1:12" x14ac:dyDescent="0.45">
      <c r="A9094" t="s">
        <v>2034</v>
      </c>
      <c r="B9094">
        <v>2030</v>
      </c>
      <c r="C9094" t="s">
        <v>2008</v>
      </c>
      <c r="D9094">
        <v>0.7964</v>
      </c>
      <c r="E9094">
        <v>0.64259999999999995</v>
      </c>
      <c r="F9094">
        <v>0.57150000000000001</v>
      </c>
      <c r="G9094">
        <v>0.45079999999999998</v>
      </c>
      <c r="H9094">
        <v>0.48899999999999999</v>
      </c>
      <c r="I9094">
        <v>0.33839999999999998</v>
      </c>
      <c r="J9094">
        <v>0.47389999999999999</v>
      </c>
      <c r="K9094">
        <v>0.32690000000000002</v>
      </c>
      <c r="L9094">
        <v>0.1976</v>
      </c>
    </row>
    <row r="9095" spans="1:12" x14ac:dyDescent="0.45">
      <c r="A9095" t="s">
        <v>2035</v>
      </c>
      <c r="B9095">
        <v>2030</v>
      </c>
      <c r="C9095" t="s">
        <v>2009</v>
      </c>
      <c r="D9095">
        <v>2.4268000000000001</v>
      </c>
      <c r="E9095">
        <v>2.4268000000000001</v>
      </c>
      <c r="F9095">
        <v>2.4070999999999998</v>
      </c>
      <c r="G9095">
        <v>1.4772000000000001</v>
      </c>
      <c r="H9095">
        <v>2.4070999999999998</v>
      </c>
      <c r="I9095">
        <v>1.4666999999999999</v>
      </c>
      <c r="J9095">
        <v>1.8201000000000001</v>
      </c>
      <c r="K9095">
        <v>1.8201000000000001</v>
      </c>
      <c r="L9095">
        <v>1.1113</v>
      </c>
    </row>
    <row r="9096" spans="1:12" x14ac:dyDescent="0.45">
      <c r="A9096" t="s">
        <v>2035</v>
      </c>
      <c r="B9096">
        <v>2030</v>
      </c>
      <c r="C9096" t="s">
        <v>2006</v>
      </c>
      <c r="D9096">
        <v>0.72799999999999998</v>
      </c>
      <c r="E9096">
        <v>0.72799999999999998</v>
      </c>
      <c r="F9096">
        <v>0.43969999999999998</v>
      </c>
      <c r="G9096">
        <v>0.41389999999999999</v>
      </c>
      <c r="H9096">
        <v>0.43969999999999998</v>
      </c>
      <c r="I9096">
        <v>0.2432</v>
      </c>
      <c r="J9096">
        <v>0.72799999999999998</v>
      </c>
      <c r="K9096">
        <v>0.43969999999999998</v>
      </c>
      <c r="L9096">
        <v>0.2432</v>
      </c>
    </row>
    <row r="9097" spans="1:12" x14ac:dyDescent="0.45">
      <c r="A9097" t="s">
        <v>2035</v>
      </c>
      <c r="B9097">
        <v>2030</v>
      </c>
      <c r="C9097" t="s">
        <v>2007</v>
      </c>
      <c r="D9097">
        <v>0.1434</v>
      </c>
      <c r="E9097">
        <v>0.1434</v>
      </c>
      <c r="F9097">
        <v>3.78E-2</v>
      </c>
      <c r="G9097">
        <v>0.10920000000000001</v>
      </c>
      <c r="H9097">
        <v>3.78E-2</v>
      </c>
      <c r="I9097">
        <v>3.78E-2</v>
      </c>
      <c r="J9097">
        <v>0.1434</v>
      </c>
      <c r="K9097">
        <v>3.78E-2</v>
      </c>
      <c r="L9097">
        <v>3.78E-2</v>
      </c>
    </row>
    <row r="9098" spans="1:12" x14ac:dyDescent="0.45">
      <c r="A9098" t="s">
        <v>2035</v>
      </c>
      <c r="B9098">
        <v>2030</v>
      </c>
      <c r="C9098" t="s">
        <v>2008</v>
      </c>
      <c r="D9098">
        <v>1.6559999999999999</v>
      </c>
      <c r="E9098">
        <v>1.3362000000000001</v>
      </c>
      <c r="F9098">
        <v>1.1882999999999999</v>
      </c>
      <c r="G9098">
        <v>0.93730000000000002</v>
      </c>
      <c r="H9098">
        <v>1.0166999999999999</v>
      </c>
      <c r="I9098">
        <v>0.7036</v>
      </c>
      <c r="J9098">
        <v>0.98540000000000005</v>
      </c>
      <c r="K9098">
        <v>0.67969999999999997</v>
      </c>
      <c r="L9098">
        <v>0.4108</v>
      </c>
    </row>
    <row r="9099" spans="1:12" x14ac:dyDescent="0.45">
      <c r="A9099" t="s">
        <v>2035</v>
      </c>
      <c r="B9099">
        <v>2030</v>
      </c>
      <c r="C9099" t="s">
        <v>2005</v>
      </c>
      <c r="D9099">
        <v>5.2359</v>
      </c>
      <c r="E9099">
        <v>4.9161000000000001</v>
      </c>
      <c r="F9099">
        <v>4.2068000000000003</v>
      </c>
      <c r="G9099">
        <v>3.0221</v>
      </c>
      <c r="H9099">
        <v>4.0353000000000003</v>
      </c>
      <c r="I9099">
        <v>2.5005999999999999</v>
      </c>
      <c r="J9099">
        <v>3.9586000000000001</v>
      </c>
      <c r="K9099">
        <v>3.1112000000000002</v>
      </c>
      <c r="L9099">
        <v>1.8524</v>
      </c>
    </row>
    <row r="9100" spans="1:12" x14ac:dyDescent="0.45">
      <c r="A9100" t="s">
        <v>2035</v>
      </c>
      <c r="B9100">
        <v>2030</v>
      </c>
      <c r="C9100" t="s">
        <v>2011</v>
      </c>
      <c r="D9100">
        <v>4.4299999999999999E-2</v>
      </c>
      <c r="E9100">
        <v>4.4299999999999999E-2</v>
      </c>
      <c r="F9100">
        <v>4.4299999999999999E-2</v>
      </c>
      <c r="G9100">
        <v>1.3299999999999999E-2</v>
      </c>
      <c r="H9100">
        <v>4.4299999999999999E-2</v>
      </c>
      <c r="I9100">
        <v>1.3299999999999999E-2</v>
      </c>
      <c r="J9100">
        <v>4.4299999999999999E-2</v>
      </c>
      <c r="K9100">
        <v>4.4299999999999999E-2</v>
      </c>
      <c r="L9100">
        <v>1.3299999999999999E-2</v>
      </c>
    </row>
    <row r="9101" spans="1:12" x14ac:dyDescent="0.45">
      <c r="A9101" t="s">
        <v>2035</v>
      </c>
      <c r="B9101">
        <v>2030</v>
      </c>
      <c r="C9101" t="s">
        <v>2010</v>
      </c>
      <c r="D9101">
        <v>0.2374</v>
      </c>
      <c r="E9101">
        <v>0.2374</v>
      </c>
      <c r="F9101">
        <v>8.9599999999999999E-2</v>
      </c>
      <c r="G9101">
        <v>7.1199999999999999E-2</v>
      </c>
      <c r="H9101">
        <v>8.9599999999999999E-2</v>
      </c>
      <c r="I9101">
        <v>3.61E-2</v>
      </c>
      <c r="J9101">
        <v>0.2374</v>
      </c>
      <c r="K9101">
        <v>8.9599999999999999E-2</v>
      </c>
      <c r="L9101">
        <v>3.61E-2</v>
      </c>
    </row>
    <row r="9102" spans="1:12" x14ac:dyDescent="0.45">
      <c r="A9102" t="s">
        <v>2036</v>
      </c>
      <c r="B9102">
        <v>2030</v>
      </c>
      <c r="C9102" t="s">
        <v>2008</v>
      </c>
      <c r="D9102">
        <v>0.26910000000000001</v>
      </c>
      <c r="E9102">
        <v>0.21709999999999999</v>
      </c>
      <c r="F9102">
        <v>0.19309999999999999</v>
      </c>
      <c r="G9102">
        <v>0.15229999999999999</v>
      </c>
      <c r="H9102">
        <v>0.16520000000000001</v>
      </c>
      <c r="I9102">
        <v>0.1143</v>
      </c>
      <c r="J9102">
        <v>0.16009999999999999</v>
      </c>
      <c r="K9102">
        <v>0.1104</v>
      </c>
      <c r="L9102">
        <v>6.6799999999999998E-2</v>
      </c>
    </row>
    <row r="9103" spans="1:12" x14ac:dyDescent="0.45">
      <c r="A9103" t="s">
        <v>2036</v>
      </c>
      <c r="B9103">
        <v>2030</v>
      </c>
      <c r="C9103" t="s">
        <v>2005</v>
      </c>
      <c r="D9103">
        <v>0.87129999999999996</v>
      </c>
      <c r="E9103">
        <v>0.81940000000000002</v>
      </c>
      <c r="F9103">
        <v>0.69710000000000005</v>
      </c>
      <c r="G9103">
        <v>0.50549999999999995</v>
      </c>
      <c r="H9103">
        <v>0.66920000000000002</v>
      </c>
      <c r="I9103">
        <v>0.41660000000000003</v>
      </c>
      <c r="J9103">
        <v>0.66239999999999999</v>
      </c>
      <c r="K9103">
        <v>0.51770000000000005</v>
      </c>
      <c r="L9103">
        <v>0.31</v>
      </c>
    </row>
    <row r="9104" spans="1:12" x14ac:dyDescent="0.45">
      <c r="A9104" t="s">
        <v>2036</v>
      </c>
      <c r="B9104">
        <v>2030</v>
      </c>
      <c r="C9104" t="s">
        <v>2006</v>
      </c>
      <c r="D9104">
        <v>0.1293</v>
      </c>
      <c r="E9104">
        <v>0.1293</v>
      </c>
      <c r="F9104">
        <v>7.5399999999999995E-2</v>
      </c>
      <c r="G9104">
        <v>7.3800000000000004E-2</v>
      </c>
      <c r="H9104">
        <v>7.5399999999999995E-2</v>
      </c>
      <c r="I9104">
        <v>4.19E-2</v>
      </c>
      <c r="J9104">
        <v>0.1293</v>
      </c>
      <c r="K9104">
        <v>7.5399999999999995E-2</v>
      </c>
      <c r="L9104">
        <v>4.19E-2</v>
      </c>
    </row>
    <row r="9105" spans="1:12" x14ac:dyDescent="0.45">
      <c r="A9105" t="s">
        <v>2036</v>
      </c>
      <c r="B9105">
        <v>2030</v>
      </c>
      <c r="C9105" t="s">
        <v>2007</v>
      </c>
      <c r="D9105">
        <v>2.3300000000000001E-2</v>
      </c>
      <c r="E9105">
        <v>2.3300000000000001E-2</v>
      </c>
      <c r="F9105">
        <v>6.1000000000000004E-3</v>
      </c>
      <c r="G9105">
        <v>1.77E-2</v>
      </c>
      <c r="H9105">
        <v>6.1000000000000004E-3</v>
      </c>
      <c r="I9105">
        <v>6.1000000000000004E-3</v>
      </c>
      <c r="J9105">
        <v>2.3300000000000001E-2</v>
      </c>
      <c r="K9105">
        <v>6.1000000000000004E-3</v>
      </c>
      <c r="L9105">
        <v>6.1000000000000004E-3</v>
      </c>
    </row>
    <row r="9106" spans="1:12" x14ac:dyDescent="0.45">
      <c r="A9106" t="s">
        <v>2036</v>
      </c>
      <c r="B9106">
        <v>2030</v>
      </c>
      <c r="C9106" t="s">
        <v>2011</v>
      </c>
      <c r="D9106">
        <v>7.1999999999999998E-3</v>
      </c>
      <c r="E9106">
        <v>7.1999999999999998E-3</v>
      </c>
      <c r="F9106">
        <v>7.1999999999999998E-3</v>
      </c>
      <c r="G9106">
        <v>2.2000000000000001E-3</v>
      </c>
      <c r="H9106">
        <v>7.1999999999999998E-3</v>
      </c>
      <c r="I9106">
        <v>2.2000000000000001E-3</v>
      </c>
      <c r="J9106">
        <v>7.1999999999999998E-3</v>
      </c>
      <c r="K9106">
        <v>7.1999999999999998E-3</v>
      </c>
      <c r="L9106">
        <v>2.2000000000000001E-3</v>
      </c>
    </row>
    <row r="9107" spans="1:12" x14ac:dyDescent="0.45">
      <c r="A9107" t="s">
        <v>2036</v>
      </c>
      <c r="B9107">
        <v>2030</v>
      </c>
      <c r="C9107" t="s">
        <v>2009</v>
      </c>
      <c r="D9107">
        <v>0.40389999999999998</v>
      </c>
      <c r="E9107">
        <v>0.40389999999999998</v>
      </c>
      <c r="F9107">
        <v>0.4007</v>
      </c>
      <c r="G9107">
        <v>0.24790000000000001</v>
      </c>
      <c r="H9107">
        <v>0.4007</v>
      </c>
      <c r="I9107">
        <v>0.2462</v>
      </c>
      <c r="J9107">
        <v>0.3039</v>
      </c>
      <c r="K9107">
        <v>0.3039</v>
      </c>
      <c r="L9107">
        <v>0.18729999999999999</v>
      </c>
    </row>
    <row r="9108" spans="1:12" x14ac:dyDescent="0.45">
      <c r="A9108" t="s">
        <v>2036</v>
      </c>
      <c r="B9108">
        <v>2030</v>
      </c>
      <c r="C9108" t="s">
        <v>2010</v>
      </c>
      <c r="D9108">
        <v>3.8600000000000002E-2</v>
      </c>
      <c r="E9108">
        <v>3.8600000000000002E-2</v>
      </c>
      <c r="F9108">
        <v>1.46E-2</v>
      </c>
      <c r="G9108">
        <v>1.1599999999999999E-2</v>
      </c>
      <c r="H9108">
        <v>1.46E-2</v>
      </c>
      <c r="I9108">
        <v>5.8999999999999999E-3</v>
      </c>
      <c r="J9108">
        <v>3.8600000000000002E-2</v>
      </c>
      <c r="K9108">
        <v>1.46E-2</v>
      </c>
      <c r="L9108">
        <v>5.8999999999999999E-3</v>
      </c>
    </row>
    <row r="9109" spans="1:12" x14ac:dyDescent="0.45">
      <c r="A9109" t="s">
        <v>2037</v>
      </c>
      <c r="B9109">
        <v>2030</v>
      </c>
      <c r="C9109" t="s">
        <v>2007</v>
      </c>
      <c r="D9109">
        <v>4.0599999999999997E-2</v>
      </c>
      <c r="E9109">
        <v>4.0599999999999997E-2</v>
      </c>
      <c r="F9109">
        <v>1.0699999999999999E-2</v>
      </c>
      <c r="G9109">
        <v>3.09E-2</v>
      </c>
      <c r="H9109">
        <v>1.0699999999999999E-2</v>
      </c>
      <c r="I9109">
        <v>1.0699999999999999E-2</v>
      </c>
      <c r="J9109">
        <v>4.0599999999999997E-2</v>
      </c>
      <c r="K9109">
        <v>1.0699999999999999E-2</v>
      </c>
      <c r="L9109">
        <v>1.0699999999999999E-2</v>
      </c>
    </row>
    <row r="9110" spans="1:12" x14ac:dyDescent="0.45">
      <c r="A9110" t="s">
        <v>2037</v>
      </c>
      <c r="B9110">
        <v>2030</v>
      </c>
      <c r="C9110" t="s">
        <v>2008</v>
      </c>
      <c r="D9110">
        <v>0.46879999999999999</v>
      </c>
      <c r="E9110">
        <v>0.37819999999999998</v>
      </c>
      <c r="F9110">
        <v>0.33639999999999998</v>
      </c>
      <c r="G9110">
        <v>0.26529999999999998</v>
      </c>
      <c r="H9110">
        <v>0.2878</v>
      </c>
      <c r="I9110">
        <v>0.19919999999999999</v>
      </c>
      <c r="J9110">
        <v>0.27889999999999998</v>
      </c>
      <c r="K9110">
        <v>0.19239999999999999</v>
      </c>
      <c r="L9110">
        <v>0.1163</v>
      </c>
    </row>
    <row r="9111" spans="1:12" x14ac:dyDescent="0.45">
      <c r="A9111" t="s">
        <v>2037</v>
      </c>
      <c r="B9111">
        <v>2030</v>
      </c>
      <c r="C9111" t="s">
        <v>2009</v>
      </c>
      <c r="D9111">
        <v>0.69730000000000003</v>
      </c>
      <c r="E9111">
        <v>0.69730000000000003</v>
      </c>
      <c r="F9111">
        <v>0.69169999999999998</v>
      </c>
      <c r="G9111">
        <v>0.42449999999999999</v>
      </c>
      <c r="H9111">
        <v>0.69169999999999998</v>
      </c>
      <c r="I9111">
        <v>0.42159999999999997</v>
      </c>
      <c r="J9111">
        <v>0.52310000000000001</v>
      </c>
      <c r="K9111">
        <v>0.52310000000000001</v>
      </c>
      <c r="L9111">
        <v>0.31950000000000001</v>
      </c>
    </row>
    <row r="9112" spans="1:12" x14ac:dyDescent="0.45">
      <c r="A9112" t="s">
        <v>2037</v>
      </c>
      <c r="B9112">
        <v>2030</v>
      </c>
      <c r="C9112" t="s">
        <v>2006</v>
      </c>
      <c r="D9112">
        <v>0.217</v>
      </c>
      <c r="E9112">
        <v>0.217</v>
      </c>
      <c r="F9112">
        <v>0.12839999999999999</v>
      </c>
      <c r="G9112">
        <v>0.1236</v>
      </c>
      <c r="H9112">
        <v>0.12839999999999999</v>
      </c>
      <c r="I9112">
        <v>7.1199999999999999E-2</v>
      </c>
      <c r="J9112">
        <v>0.217</v>
      </c>
      <c r="K9112">
        <v>0.12839999999999999</v>
      </c>
      <c r="L9112">
        <v>7.1199999999999999E-2</v>
      </c>
    </row>
    <row r="9113" spans="1:12" x14ac:dyDescent="0.45">
      <c r="A9113" t="s">
        <v>2037</v>
      </c>
      <c r="B9113">
        <v>2030</v>
      </c>
      <c r="C9113" t="s">
        <v>2011</v>
      </c>
      <c r="D9113">
        <v>1.2500000000000001E-2</v>
      </c>
      <c r="E9113">
        <v>1.2500000000000001E-2</v>
      </c>
      <c r="F9113">
        <v>1.2500000000000001E-2</v>
      </c>
      <c r="G9113">
        <v>3.8E-3</v>
      </c>
      <c r="H9113">
        <v>1.2500000000000001E-2</v>
      </c>
      <c r="I9113">
        <v>3.8E-3</v>
      </c>
      <c r="J9113">
        <v>1.2500000000000001E-2</v>
      </c>
      <c r="K9113">
        <v>1.2500000000000001E-2</v>
      </c>
      <c r="L9113">
        <v>3.8E-3</v>
      </c>
    </row>
    <row r="9114" spans="1:12" x14ac:dyDescent="0.45">
      <c r="A9114" t="s">
        <v>2037</v>
      </c>
      <c r="B9114">
        <v>2030</v>
      </c>
      <c r="C9114" t="s">
        <v>2010</v>
      </c>
      <c r="D9114">
        <v>6.7199999999999996E-2</v>
      </c>
      <c r="E9114">
        <v>6.7199999999999996E-2</v>
      </c>
      <c r="F9114">
        <v>2.5399999999999999E-2</v>
      </c>
      <c r="G9114">
        <v>2.0199999999999999E-2</v>
      </c>
      <c r="H9114">
        <v>2.5399999999999999E-2</v>
      </c>
      <c r="I9114">
        <v>1.0200000000000001E-2</v>
      </c>
      <c r="J9114">
        <v>6.7199999999999996E-2</v>
      </c>
      <c r="K9114">
        <v>2.5399999999999999E-2</v>
      </c>
      <c r="L9114">
        <v>1.0200000000000001E-2</v>
      </c>
    </row>
    <row r="9115" spans="1:12" x14ac:dyDescent="0.45">
      <c r="A9115" t="s">
        <v>2037</v>
      </c>
      <c r="B9115">
        <v>2030</v>
      </c>
      <c r="C9115" t="s">
        <v>2005</v>
      </c>
      <c r="D9115">
        <v>1.5034000000000001</v>
      </c>
      <c r="E9115">
        <v>1.4129</v>
      </c>
      <c r="F9115">
        <v>1.2051000000000001</v>
      </c>
      <c r="G9115">
        <v>0.86829999999999996</v>
      </c>
      <c r="H9115">
        <v>1.1566000000000001</v>
      </c>
      <c r="I9115">
        <v>0.71660000000000001</v>
      </c>
      <c r="J9115">
        <v>1.1394</v>
      </c>
      <c r="K9115">
        <v>0.89249999999999996</v>
      </c>
      <c r="L9115">
        <v>0.53159999999999996</v>
      </c>
    </row>
    <row r="9116" spans="1:12" x14ac:dyDescent="0.45">
      <c r="A9116" t="s">
        <v>2038</v>
      </c>
      <c r="B9116">
        <v>2030</v>
      </c>
      <c r="C9116" t="s">
        <v>2005</v>
      </c>
      <c r="D9116">
        <v>3.1631999999999998</v>
      </c>
      <c r="E9116">
        <v>2.9502000000000002</v>
      </c>
      <c r="F9116">
        <v>2.5528</v>
      </c>
      <c r="G9116">
        <v>1.8223</v>
      </c>
      <c r="H9116">
        <v>2.4386000000000001</v>
      </c>
      <c r="I9116">
        <v>1.5195000000000001</v>
      </c>
      <c r="J9116">
        <v>2.3641000000000001</v>
      </c>
      <c r="K9116">
        <v>1.8748</v>
      </c>
      <c r="L9116">
        <v>1.1184000000000001</v>
      </c>
    </row>
    <row r="9117" spans="1:12" x14ac:dyDescent="0.45">
      <c r="A9117" t="s">
        <v>2038</v>
      </c>
      <c r="B9117">
        <v>2030</v>
      </c>
      <c r="C9117" t="s">
        <v>2006</v>
      </c>
      <c r="D9117">
        <v>0.36759999999999998</v>
      </c>
      <c r="E9117">
        <v>0.36759999999999998</v>
      </c>
      <c r="F9117">
        <v>0.25059999999999999</v>
      </c>
      <c r="G9117">
        <v>0.20619999999999999</v>
      </c>
      <c r="H9117">
        <v>0.25059999999999999</v>
      </c>
      <c r="I9117">
        <v>0.13689999999999999</v>
      </c>
      <c r="J9117">
        <v>0.36759999999999998</v>
      </c>
      <c r="K9117">
        <v>0.25059999999999999</v>
      </c>
      <c r="L9117">
        <v>0.13689999999999999</v>
      </c>
    </row>
    <row r="9118" spans="1:12" x14ac:dyDescent="0.45">
      <c r="A9118" t="s">
        <v>2038</v>
      </c>
      <c r="B9118">
        <v>2030</v>
      </c>
      <c r="C9118" t="s">
        <v>2007</v>
      </c>
      <c r="D9118">
        <v>9.5500000000000002E-2</v>
      </c>
      <c r="E9118">
        <v>9.5500000000000002E-2</v>
      </c>
      <c r="F9118">
        <v>2.5100000000000001E-2</v>
      </c>
      <c r="G9118">
        <v>7.2700000000000001E-2</v>
      </c>
      <c r="H9118">
        <v>2.5100000000000001E-2</v>
      </c>
      <c r="I9118">
        <v>2.5100000000000001E-2</v>
      </c>
      <c r="J9118">
        <v>9.5500000000000002E-2</v>
      </c>
      <c r="K9118">
        <v>2.5100000000000001E-2</v>
      </c>
      <c r="L9118">
        <v>2.5100000000000001E-2</v>
      </c>
    </row>
    <row r="9119" spans="1:12" x14ac:dyDescent="0.45">
      <c r="A9119" t="s">
        <v>2038</v>
      </c>
      <c r="B9119">
        <v>2030</v>
      </c>
      <c r="C9119" t="s">
        <v>2008</v>
      </c>
      <c r="D9119">
        <v>1.1028</v>
      </c>
      <c r="E9119">
        <v>0.88980000000000004</v>
      </c>
      <c r="F9119">
        <v>0.7913</v>
      </c>
      <c r="G9119">
        <v>0.62419999999999998</v>
      </c>
      <c r="H9119">
        <v>0.67710000000000004</v>
      </c>
      <c r="I9119">
        <v>0.46860000000000002</v>
      </c>
      <c r="J9119">
        <v>0.65620000000000001</v>
      </c>
      <c r="K9119">
        <v>0.4526</v>
      </c>
      <c r="L9119">
        <v>0.27360000000000001</v>
      </c>
    </row>
    <row r="9120" spans="1:12" x14ac:dyDescent="0.45">
      <c r="A9120" t="s">
        <v>2038</v>
      </c>
      <c r="B9120">
        <v>2030</v>
      </c>
      <c r="C9120" t="s">
        <v>2011</v>
      </c>
      <c r="D9120">
        <v>2.9499999999999998E-2</v>
      </c>
      <c r="E9120">
        <v>2.9499999999999998E-2</v>
      </c>
      <c r="F9120">
        <v>2.9499999999999998E-2</v>
      </c>
      <c r="G9120">
        <v>8.8999999999999999E-3</v>
      </c>
      <c r="H9120">
        <v>2.9499999999999998E-2</v>
      </c>
      <c r="I9120">
        <v>8.8999999999999999E-3</v>
      </c>
      <c r="J9120">
        <v>2.9499999999999998E-2</v>
      </c>
      <c r="K9120">
        <v>2.9499999999999998E-2</v>
      </c>
      <c r="L9120">
        <v>8.8999999999999999E-3</v>
      </c>
    </row>
    <row r="9121" spans="1:12" x14ac:dyDescent="0.45">
      <c r="A9121" t="s">
        <v>2038</v>
      </c>
      <c r="B9121">
        <v>2030</v>
      </c>
      <c r="C9121" t="s">
        <v>2009</v>
      </c>
      <c r="D9121">
        <v>1.4097</v>
      </c>
      <c r="E9121">
        <v>1.4097</v>
      </c>
      <c r="F9121">
        <v>1.3965000000000001</v>
      </c>
      <c r="G9121">
        <v>0.8629</v>
      </c>
      <c r="H9121">
        <v>1.3965000000000001</v>
      </c>
      <c r="I9121">
        <v>0.85589999999999999</v>
      </c>
      <c r="J9121">
        <v>1.0571999999999999</v>
      </c>
      <c r="K9121">
        <v>1.0571999999999999</v>
      </c>
      <c r="L9121">
        <v>0.64980000000000004</v>
      </c>
    </row>
    <row r="9122" spans="1:12" x14ac:dyDescent="0.45">
      <c r="A9122" t="s">
        <v>2038</v>
      </c>
      <c r="B9122">
        <v>2030</v>
      </c>
      <c r="C9122" t="s">
        <v>2010</v>
      </c>
      <c r="D9122">
        <v>0.15809999999999999</v>
      </c>
      <c r="E9122">
        <v>0.15809999999999999</v>
      </c>
      <c r="F9122">
        <v>5.9700000000000003E-2</v>
      </c>
      <c r="G9122">
        <v>4.7399999999999998E-2</v>
      </c>
      <c r="H9122">
        <v>5.9700000000000003E-2</v>
      </c>
      <c r="I9122">
        <v>2.4E-2</v>
      </c>
      <c r="J9122">
        <v>0.15809999999999999</v>
      </c>
      <c r="K9122">
        <v>5.9700000000000003E-2</v>
      </c>
      <c r="L9122">
        <v>2.4E-2</v>
      </c>
    </row>
    <row r="9123" spans="1:12" x14ac:dyDescent="0.45">
      <c r="A9123" t="s">
        <v>2039</v>
      </c>
      <c r="B9123">
        <v>2030</v>
      </c>
      <c r="C9123" t="s">
        <v>2009</v>
      </c>
      <c r="D9123">
        <v>0.48749999999999999</v>
      </c>
      <c r="E9123">
        <v>0.48749999999999999</v>
      </c>
      <c r="F9123">
        <v>0.4824</v>
      </c>
      <c r="G9123">
        <v>0.30599999999999999</v>
      </c>
      <c r="H9123">
        <v>0.4824</v>
      </c>
      <c r="I9123">
        <v>0.3034</v>
      </c>
      <c r="J9123">
        <v>0.36780000000000002</v>
      </c>
      <c r="K9123">
        <v>0.36780000000000002</v>
      </c>
      <c r="L9123">
        <v>0.23250000000000001</v>
      </c>
    </row>
    <row r="9124" spans="1:12" x14ac:dyDescent="0.45">
      <c r="A9124" t="s">
        <v>2039</v>
      </c>
      <c r="B9124">
        <v>2030</v>
      </c>
      <c r="C9124" t="s">
        <v>2006</v>
      </c>
      <c r="D9124">
        <v>0.16619999999999999</v>
      </c>
      <c r="E9124">
        <v>0.16619999999999999</v>
      </c>
      <c r="F9124">
        <v>0.1053</v>
      </c>
      <c r="G9124">
        <v>9.4E-2</v>
      </c>
      <c r="H9124">
        <v>0.1053</v>
      </c>
      <c r="I9124">
        <v>5.79E-2</v>
      </c>
      <c r="J9124">
        <v>0.16619999999999999</v>
      </c>
      <c r="K9124">
        <v>0.1053</v>
      </c>
      <c r="L9124">
        <v>5.79E-2</v>
      </c>
    </row>
    <row r="9125" spans="1:12" x14ac:dyDescent="0.45">
      <c r="A9125" t="s">
        <v>2039</v>
      </c>
      <c r="B9125">
        <v>2030</v>
      </c>
      <c r="C9125" t="s">
        <v>2007</v>
      </c>
      <c r="D9125">
        <v>3.6700000000000003E-2</v>
      </c>
      <c r="E9125">
        <v>3.6700000000000003E-2</v>
      </c>
      <c r="F9125">
        <v>9.7000000000000003E-3</v>
      </c>
      <c r="G9125">
        <v>2.8000000000000001E-2</v>
      </c>
      <c r="H9125">
        <v>9.7000000000000003E-3</v>
      </c>
      <c r="I9125">
        <v>9.7000000000000003E-3</v>
      </c>
      <c r="J9125">
        <v>3.6700000000000003E-2</v>
      </c>
      <c r="K9125">
        <v>9.7000000000000003E-3</v>
      </c>
      <c r="L9125">
        <v>9.7000000000000003E-3</v>
      </c>
    </row>
    <row r="9126" spans="1:12" x14ac:dyDescent="0.45">
      <c r="A9126" t="s">
        <v>2039</v>
      </c>
      <c r="B9126">
        <v>2030</v>
      </c>
      <c r="C9126" t="s">
        <v>2011</v>
      </c>
      <c r="D9126">
        <v>1.14E-2</v>
      </c>
      <c r="E9126">
        <v>1.14E-2</v>
      </c>
      <c r="F9126">
        <v>1.14E-2</v>
      </c>
      <c r="G9126">
        <v>3.3999999999999998E-3</v>
      </c>
      <c r="H9126">
        <v>1.14E-2</v>
      </c>
      <c r="I9126">
        <v>3.3999999999999998E-3</v>
      </c>
      <c r="J9126">
        <v>1.14E-2</v>
      </c>
      <c r="K9126">
        <v>1.14E-2</v>
      </c>
      <c r="L9126">
        <v>3.3999999999999998E-3</v>
      </c>
    </row>
    <row r="9127" spans="1:12" x14ac:dyDescent="0.45">
      <c r="A9127" t="s">
        <v>2039</v>
      </c>
      <c r="B9127">
        <v>2030</v>
      </c>
      <c r="C9127" t="s">
        <v>2008</v>
      </c>
      <c r="D9127">
        <v>0.42399999999999999</v>
      </c>
      <c r="E9127">
        <v>0.34210000000000002</v>
      </c>
      <c r="F9127">
        <v>0.30430000000000001</v>
      </c>
      <c r="G9127">
        <v>0.24</v>
      </c>
      <c r="H9127">
        <v>0.26029999999999998</v>
      </c>
      <c r="I9127">
        <v>0.1802</v>
      </c>
      <c r="J9127">
        <v>0.25230000000000002</v>
      </c>
      <c r="K9127">
        <v>0.17399999999999999</v>
      </c>
      <c r="L9127">
        <v>0.1052</v>
      </c>
    </row>
    <row r="9128" spans="1:12" x14ac:dyDescent="0.45">
      <c r="A9128" t="s">
        <v>2039</v>
      </c>
      <c r="B9128">
        <v>2030</v>
      </c>
      <c r="C9128" t="s">
        <v>2010</v>
      </c>
      <c r="D9128">
        <v>6.08E-2</v>
      </c>
      <c r="E9128">
        <v>6.08E-2</v>
      </c>
      <c r="F9128">
        <v>2.29E-2</v>
      </c>
      <c r="G9128">
        <v>1.8200000000000001E-2</v>
      </c>
      <c r="H9128">
        <v>2.29E-2</v>
      </c>
      <c r="I9128">
        <v>9.1999999999999998E-3</v>
      </c>
      <c r="J9128">
        <v>6.08E-2</v>
      </c>
      <c r="K9128">
        <v>2.29E-2</v>
      </c>
      <c r="L9128">
        <v>9.1999999999999998E-3</v>
      </c>
    </row>
    <row r="9129" spans="1:12" x14ac:dyDescent="0.45">
      <c r="A9129" t="s">
        <v>2039</v>
      </c>
      <c r="B9129">
        <v>2030</v>
      </c>
      <c r="C9129" t="s">
        <v>2005</v>
      </c>
      <c r="D9129">
        <v>1.1866000000000001</v>
      </c>
      <c r="E9129">
        <v>1.1047</v>
      </c>
      <c r="F9129">
        <v>0.93600000000000005</v>
      </c>
      <c r="G9129">
        <v>0.68959999999999999</v>
      </c>
      <c r="H9129">
        <v>0.8921</v>
      </c>
      <c r="I9129">
        <v>0.56379999999999997</v>
      </c>
      <c r="J9129">
        <v>0.89510000000000001</v>
      </c>
      <c r="K9129">
        <v>0.69110000000000005</v>
      </c>
      <c r="L9129">
        <v>0.41789999999999999</v>
      </c>
    </row>
    <row r="9130" spans="1:12" x14ac:dyDescent="0.45">
      <c r="A9130" t="s">
        <v>2040</v>
      </c>
      <c r="B9130">
        <v>2030</v>
      </c>
      <c r="C9130" t="s">
        <v>2010</v>
      </c>
      <c r="D9130">
        <v>0.36180000000000001</v>
      </c>
      <c r="E9130">
        <v>0.36180000000000001</v>
      </c>
      <c r="F9130">
        <v>0.1366</v>
      </c>
      <c r="G9130">
        <v>0.1086</v>
      </c>
      <c r="H9130">
        <v>0.1366</v>
      </c>
      <c r="I9130">
        <v>5.5E-2</v>
      </c>
      <c r="J9130">
        <v>0.36180000000000001</v>
      </c>
      <c r="K9130">
        <v>0.1366</v>
      </c>
      <c r="L9130">
        <v>5.5E-2</v>
      </c>
    </row>
    <row r="9131" spans="1:12" x14ac:dyDescent="0.45">
      <c r="A9131" t="s">
        <v>2040</v>
      </c>
      <c r="B9131">
        <v>2030</v>
      </c>
      <c r="C9131" t="s">
        <v>2009</v>
      </c>
      <c r="D9131">
        <v>2.7538</v>
      </c>
      <c r="E9131">
        <v>2.7538</v>
      </c>
      <c r="F9131">
        <v>2.7238000000000002</v>
      </c>
      <c r="G9131">
        <v>1.7248000000000001</v>
      </c>
      <c r="H9131">
        <v>2.7238000000000002</v>
      </c>
      <c r="I9131">
        <v>1.7089000000000001</v>
      </c>
      <c r="J9131">
        <v>2.0741000000000001</v>
      </c>
      <c r="K9131">
        <v>2.0739999999999998</v>
      </c>
      <c r="L9131">
        <v>1.3081</v>
      </c>
    </row>
    <row r="9132" spans="1:12" x14ac:dyDescent="0.45">
      <c r="A9132" t="s">
        <v>2040</v>
      </c>
      <c r="B9132">
        <v>2030</v>
      </c>
      <c r="C9132" t="s">
        <v>2006</v>
      </c>
      <c r="D9132">
        <v>0.94879999999999998</v>
      </c>
      <c r="E9132">
        <v>0.94879999999999998</v>
      </c>
      <c r="F9132">
        <v>0.61229999999999996</v>
      </c>
      <c r="G9132">
        <v>0.53559999999999997</v>
      </c>
      <c r="H9132">
        <v>0.61229999999999996</v>
      </c>
      <c r="I9132">
        <v>0.33629999999999999</v>
      </c>
      <c r="J9132">
        <v>0.94879999999999998</v>
      </c>
      <c r="K9132">
        <v>0.61229999999999996</v>
      </c>
      <c r="L9132">
        <v>0.33629999999999999</v>
      </c>
    </row>
    <row r="9133" spans="1:12" x14ac:dyDescent="0.45">
      <c r="A9133" t="s">
        <v>2040</v>
      </c>
      <c r="B9133">
        <v>2030</v>
      </c>
      <c r="C9133" t="s">
        <v>2007</v>
      </c>
      <c r="D9133">
        <v>0.21870000000000001</v>
      </c>
      <c r="E9133">
        <v>0.21870000000000001</v>
      </c>
      <c r="F9133">
        <v>5.7599999999999998E-2</v>
      </c>
      <c r="G9133">
        <v>0.16639999999999999</v>
      </c>
      <c r="H9133">
        <v>5.7599999999999998E-2</v>
      </c>
      <c r="I9133">
        <v>5.7599999999999998E-2</v>
      </c>
      <c r="J9133">
        <v>0.21870000000000001</v>
      </c>
      <c r="K9133">
        <v>5.7599999999999998E-2</v>
      </c>
      <c r="L9133">
        <v>5.7599999999999998E-2</v>
      </c>
    </row>
    <row r="9134" spans="1:12" x14ac:dyDescent="0.45">
      <c r="A9134" t="s">
        <v>2040</v>
      </c>
      <c r="B9134">
        <v>2030</v>
      </c>
      <c r="C9134" t="s">
        <v>2005</v>
      </c>
      <c r="D9134">
        <v>6.8752000000000004</v>
      </c>
      <c r="E9134">
        <v>6.3875999999999999</v>
      </c>
      <c r="F9134">
        <v>5.4093999999999998</v>
      </c>
      <c r="G9134">
        <v>3.9845000000000002</v>
      </c>
      <c r="H9134">
        <v>5.1478999999999999</v>
      </c>
      <c r="I9134">
        <v>3.2505999999999999</v>
      </c>
      <c r="J9134">
        <v>5.173</v>
      </c>
      <c r="K9134">
        <v>3.9843000000000002</v>
      </c>
      <c r="L9134">
        <v>2.4035000000000002</v>
      </c>
    </row>
    <row r="9135" spans="1:12" x14ac:dyDescent="0.45">
      <c r="A9135" t="s">
        <v>2040</v>
      </c>
      <c r="B9135">
        <v>2030</v>
      </c>
      <c r="C9135" t="s">
        <v>2008</v>
      </c>
      <c r="D9135">
        <v>2.5245000000000002</v>
      </c>
      <c r="E9135">
        <v>2.0369000000000002</v>
      </c>
      <c r="F9135">
        <v>1.8115000000000001</v>
      </c>
      <c r="G9135">
        <v>1.4288000000000001</v>
      </c>
      <c r="H9135">
        <v>1.55</v>
      </c>
      <c r="I9135">
        <v>1.0726</v>
      </c>
      <c r="J9135">
        <v>1.5021</v>
      </c>
      <c r="K9135">
        <v>1.0361</v>
      </c>
      <c r="L9135">
        <v>0.62619999999999998</v>
      </c>
    </row>
    <row r="9136" spans="1:12" x14ac:dyDescent="0.45">
      <c r="A9136" t="s">
        <v>2040</v>
      </c>
      <c r="B9136">
        <v>2030</v>
      </c>
      <c r="C9136" t="s">
        <v>2011</v>
      </c>
      <c r="D9136">
        <v>6.7599999999999993E-2</v>
      </c>
      <c r="E9136">
        <v>6.7599999999999993E-2</v>
      </c>
      <c r="F9136">
        <v>6.7599999999999993E-2</v>
      </c>
      <c r="G9136">
        <v>2.0299999999999999E-2</v>
      </c>
      <c r="H9136">
        <v>6.7599999999999993E-2</v>
      </c>
      <c r="I9136">
        <v>2.0299999999999999E-2</v>
      </c>
      <c r="J9136">
        <v>6.7599999999999993E-2</v>
      </c>
      <c r="K9136">
        <v>6.7599999999999993E-2</v>
      </c>
      <c r="L9136">
        <v>2.0299999999999999E-2</v>
      </c>
    </row>
    <row r="9137" spans="1:12" x14ac:dyDescent="0.45">
      <c r="A9137" t="s">
        <v>2041</v>
      </c>
      <c r="B9137">
        <v>2030</v>
      </c>
      <c r="C9137" t="s">
        <v>2005</v>
      </c>
      <c r="D9137">
        <v>1.7165999999999999</v>
      </c>
      <c r="E9137">
        <v>1.6122000000000001</v>
      </c>
      <c r="F9137">
        <v>1.3557999999999999</v>
      </c>
      <c r="G9137">
        <v>0.99380000000000002</v>
      </c>
      <c r="H9137">
        <v>1.2998000000000001</v>
      </c>
      <c r="I9137">
        <v>0.80889999999999995</v>
      </c>
      <c r="J9137">
        <v>1.3086</v>
      </c>
      <c r="K9137">
        <v>1.0071000000000001</v>
      </c>
      <c r="L9137">
        <v>0.60209999999999997</v>
      </c>
    </row>
    <row r="9138" spans="1:12" x14ac:dyDescent="0.45">
      <c r="A9138" t="s">
        <v>2041</v>
      </c>
      <c r="B9138">
        <v>2030</v>
      </c>
      <c r="C9138" t="s">
        <v>2010</v>
      </c>
      <c r="D9138">
        <v>7.7499999999999999E-2</v>
      </c>
      <c r="E9138">
        <v>7.7499999999999999E-2</v>
      </c>
      <c r="F9138">
        <v>2.93E-2</v>
      </c>
      <c r="G9138">
        <v>2.3300000000000001E-2</v>
      </c>
      <c r="H9138">
        <v>2.93E-2</v>
      </c>
      <c r="I9138">
        <v>1.18E-2</v>
      </c>
      <c r="J9138">
        <v>7.7499999999999999E-2</v>
      </c>
      <c r="K9138">
        <v>2.93E-2</v>
      </c>
      <c r="L9138">
        <v>1.18E-2</v>
      </c>
    </row>
    <row r="9139" spans="1:12" x14ac:dyDescent="0.45">
      <c r="A9139" t="s">
        <v>2041</v>
      </c>
      <c r="B9139">
        <v>2030</v>
      </c>
      <c r="C9139" t="s">
        <v>2008</v>
      </c>
      <c r="D9139">
        <v>0.54079999999999995</v>
      </c>
      <c r="E9139">
        <v>0.43630000000000002</v>
      </c>
      <c r="F9139">
        <v>0.38800000000000001</v>
      </c>
      <c r="G9139">
        <v>0.30609999999999998</v>
      </c>
      <c r="H9139">
        <v>0.33200000000000002</v>
      </c>
      <c r="I9139">
        <v>0.2298</v>
      </c>
      <c r="J9139">
        <v>0.32179999999999997</v>
      </c>
      <c r="K9139">
        <v>0.22189999999999999</v>
      </c>
      <c r="L9139">
        <v>0.1341</v>
      </c>
    </row>
    <row r="9140" spans="1:12" x14ac:dyDescent="0.45">
      <c r="A9140" t="s">
        <v>2041</v>
      </c>
      <c r="B9140">
        <v>2030</v>
      </c>
      <c r="C9140" t="s">
        <v>2011</v>
      </c>
      <c r="D9140">
        <v>1.4500000000000001E-2</v>
      </c>
      <c r="E9140">
        <v>1.4500000000000001E-2</v>
      </c>
      <c r="F9140">
        <v>1.4500000000000001E-2</v>
      </c>
      <c r="G9140">
        <v>4.3E-3</v>
      </c>
      <c r="H9140">
        <v>1.4500000000000001E-2</v>
      </c>
      <c r="I9140">
        <v>4.3E-3</v>
      </c>
      <c r="J9140">
        <v>1.4500000000000001E-2</v>
      </c>
      <c r="K9140">
        <v>1.4500000000000001E-2</v>
      </c>
      <c r="L9140">
        <v>4.3E-3</v>
      </c>
    </row>
    <row r="9141" spans="1:12" x14ac:dyDescent="0.45">
      <c r="A9141" t="s">
        <v>2041</v>
      </c>
      <c r="B9141">
        <v>2030</v>
      </c>
      <c r="C9141" t="s">
        <v>2009</v>
      </c>
      <c r="D9141">
        <v>0.76060000000000005</v>
      </c>
      <c r="E9141">
        <v>0.76060000000000005</v>
      </c>
      <c r="F9141">
        <v>0.75419999999999998</v>
      </c>
      <c r="G9141">
        <v>0.46639999999999998</v>
      </c>
      <c r="H9141">
        <v>0.75419999999999998</v>
      </c>
      <c r="I9141">
        <v>0.46300000000000002</v>
      </c>
      <c r="J9141">
        <v>0.5716</v>
      </c>
      <c r="K9141">
        <v>0.5716</v>
      </c>
      <c r="L9141">
        <v>0.35189999999999999</v>
      </c>
    </row>
    <row r="9142" spans="1:12" x14ac:dyDescent="0.45">
      <c r="A9142" t="s">
        <v>2041</v>
      </c>
      <c r="B9142">
        <v>2030</v>
      </c>
      <c r="C9142" t="s">
        <v>2007</v>
      </c>
      <c r="D9142">
        <v>4.6800000000000001E-2</v>
      </c>
      <c r="E9142">
        <v>4.6800000000000001E-2</v>
      </c>
      <c r="F9142">
        <v>1.23E-2</v>
      </c>
      <c r="G9142">
        <v>3.56E-2</v>
      </c>
      <c r="H9142">
        <v>1.23E-2</v>
      </c>
      <c r="I9142">
        <v>1.23E-2</v>
      </c>
      <c r="J9142">
        <v>4.6800000000000001E-2</v>
      </c>
      <c r="K9142">
        <v>1.23E-2</v>
      </c>
      <c r="L9142">
        <v>1.23E-2</v>
      </c>
    </row>
    <row r="9143" spans="1:12" x14ac:dyDescent="0.45">
      <c r="A9143" t="s">
        <v>2041</v>
      </c>
      <c r="B9143">
        <v>2030</v>
      </c>
      <c r="C9143" t="s">
        <v>2006</v>
      </c>
      <c r="D9143">
        <v>0.27639999999999998</v>
      </c>
      <c r="E9143">
        <v>0.27639999999999998</v>
      </c>
      <c r="F9143">
        <v>0.1575</v>
      </c>
      <c r="G9143">
        <v>0.15809999999999999</v>
      </c>
      <c r="H9143">
        <v>0.1575</v>
      </c>
      <c r="I9143">
        <v>8.77E-2</v>
      </c>
      <c r="J9143">
        <v>0.27639999999999998</v>
      </c>
      <c r="K9143">
        <v>0.1575</v>
      </c>
      <c r="L9143">
        <v>8.77E-2</v>
      </c>
    </row>
    <row r="9144" spans="1:12" x14ac:dyDescent="0.45">
      <c r="A9144" t="s">
        <v>2042</v>
      </c>
      <c r="B9144">
        <v>2030</v>
      </c>
      <c r="C9144" t="s">
        <v>2009</v>
      </c>
      <c r="D9144">
        <v>5.8418000000000001</v>
      </c>
      <c r="E9144">
        <v>5.8418000000000001</v>
      </c>
      <c r="F9144">
        <v>5.7812000000000001</v>
      </c>
      <c r="G9144">
        <v>3.6669999999999998</v>
      </c>
      <c r="H9144">
        <v>5.7812000000000001</v>
      </c>
      <c r="I9144">
        <v>3.6345999999999998</v>
      </c>
      <c r="J9144">
        <v>4.4067999999999996</v>
      </c>
      <c r="K9144">
        <v>4.4066999999999998</v>
      </c>
      <c r="L9144">
        <v>2.7854000000000001</v>
      </c>
    </row>
    <row r="9145" spans="1:12" x14ac:dyDescent="0.45">
      <c r="A9145" t="s">
        <v>2042</v>
      </c>
      <c r="B9145">
        <v>2030</v>
      </c>
      <c r="C9145" t="s">
        <v>2010</v>
      </c>
      <c r="D9145">
        <v>0.73099999999999998</v>
      </c>
      <c r="E9145">
        <v>0.73099999999999998</v>
      </c>
      <c r="F9145">
        <v>0.27600000000000002</v>
      </c>
      <c r="G9145">
        <v>0.21929999999999999</v>
      </c>
      <c r="H9145">
        <v>0.27600000000000002</v>
      </c>
      <c r="I9145">
        <v>0.1111</v>
      </c>
      <c r="J9145">
        <v>0.73099999999999998</v>
      </c>
      <c r="K9145">
        <v>0.27600000000000002</v>
      </c>
      <c r="L9145">
        <v>0.1111</v>
      </c>
    </row>
    <row r="9146" spans="1:12" x14ac:dyDescent="0.45">
      <c r="A9146" t="s">
        <v>2042</v>
      </c>
      <c r="B9146">
        <v>2030</v>
      </c>
      <c r="C9146" t="s">
        <v>2008</v>
      </c>
      <c r="D9146">
        <v>5.0998999999999999</v>
      </c>
      <c r="E9146">
        <v>4.1148999999999996</v>
      </c>
      <c r="F9146">
        <v>3.6594000000000002</v>
      </c>
      <c r="G9146">
        <v>2.8864000000000001</v>
      </c>
      <c r="H9146">
        <v>3.1312000000000002</v>
      </c>
      <c r="I9146">
        <v>2.1669</v>
      </c>
      <c r="J9146">
        <v>3.0345</v>
      </c>
      <c r="K9146">
        <v>2.0931000000000002</v>
      </c>
      <c r="L9146">
        <v>1.2650999999999999</v>
      </c>
    </row>
    <row r="9147" spans="1:12" x14ac:dyDescent="0.45">
      <c r="A9147" t="s">
        <v>2042</v>
      </c>
      <c r="B9147">
        <v>2030</v>
      </c>
      <c r="C9147" t="s">
        <v>2007</v>
      </c>
      <c r="D9147">
        <v>0.44180000000000003</v>
      </c>
      <c r="E9147">
        <v>0.44180000000000003</v>
      </c>
      <c r="F9147">
        <v>0.1163</v>
      </c>
      <c r="G9147">
        <v>0.3362</v>
      </c>
      <c r="H9147">
        <v>0.1163</v>
      </c>
      <c r="I9147">
        <v>0.1163</v>
      </c>
      <c r="J9147">
        <v>0.44180000000000003</v>
      </c>
      <c r="K9147">
        <v>0.1163</v>
      </c>
      <c r="L9147">
        <v>0.1163</v>
      </c>
    </row>
    <row r="9148" spans="1:12" x14ac:dyDescent="0.45">
      <c r="A9148" t="s">
        <v>2042</v>
      </c>
      <c r="B9148">
        <v>2030</v>
      </c>
      <c r="C9148" t="s">
        <v>2005</v>
      </c>
      <c r="D9148">
        <v>14.0641</v>
      </c>
      <c r="E9148">
        <v>13.079000000000001</v>
      </c>
      <c r="F9148">
        <v>11.1691</v>
      </c>
      <c r="G9148">
        <v>8.1705000000000005</v>
      </c>
      <c r="H9148">
        <v>10.6408</v>
      </c>
      <c r="I9148">
        <v>6.7271999999999998</v>
      </c>
      <c r="J9148">
        <v>10.563599999999999</v>
      </c>
      <c r="K9148">
        <v>8.2283000000000008</v>
      </c>
      <c r="L9148">
        <v>4.9760999999999997</v>
      </c>
    </row>
    <row r="9149" spans="1:12" x14ac:dyDescent="0.45">
      <c r="A9149" t="s">
        <v>2042</v>
      </c>
      <c r="B9149">
        <v>2030</v>
      </c>
      <c r="C9149" t="s">
        <v>2006</v>
      </c>
      <c r="D9149">
        <v>1.8130999999999999</v>
      </c>
      <c r="E9149">
        <v>1.8130999999999999</v>
      </c>
      <c r="F9149">
        <v>1.1997</v>
      </c>
      <c r="G9149">
        <v>1.0206999999999999</v>
      </c>
      <c r="H9149">
        <v>1.1997</v>
      </c>
      <c r="I9149">
        <v>0.6573</v>
      </c>
      <c r="J9149">
        <v>1.8130999999999999</v>
      </c>
      <c r="K9149">
        <v>1.1997</v>
      </c>
      <c r="L9149">
        <v>0.6573</v>
      </c>
    </row>
    <row r="9150" spans="1:12" x14ac:dyDescent="0.45">
      <c r="A9150" t="s">
        <v>2042</v>
      </c>
      <c r="B9150">
        <v>2030</v>
      </c>
      <c r="C9150" t="s">
        <v>2011</v>
      </c>
      <c r="D9150">
        <v>0.13650000000000001</v>
      </c>
      <c r="E9150">
        <v>0.13650000000000001</v>
      </c>
      <c r="F9150">
        <v>0.13650000000000001</v>
      </c>
      <c r="G9150">
        <v>4.1000000000000002E-2</v>
      </c>
      <c r="H9150">
        <v>0.13650000000000001</v>
      </c>
      <c r="I9150">
        <v>4.1000000000000002E-2</v>
      </c>
      <c r="J9150">
        <v>0.13650000000000001</v>
      </c>
      <c r="K9150">
        <v>0.13650000000000001</v>
      </c>
      <c r="L9150">
        <v>4.1000000000000002E-2</v>
      </c>
    </row>
    <row r="9151" spans="1:12" x14ac:dyDescent="0.45">
      <c r="A9151" t="s">
        <v>2043</v>
      </c>
      <c r="B9151">
        <v>2030</v>
      </c>
      <c r="C9151" t="s">
        <v>2008</v>
      </c>
      <c r="D9151">
        <v>3.1492</v>
      </c>
      <c r="E9151">
        <v>2.5409000000000002</v>
      </c>
      <c r="F9151">
        <v>2.2595999999999998</v>
      </c>
      <c r="G9151">
        <v>1.7823</v>
      </c>
      <c r="H9151">
        <v>1.9335</v>
      </c>
      <c r="I9151">
        <v>1.3380000000000001</v>
      </c>
      <c r="J9151">
        <v>1.8737999999999999</v>
      </c>
      <c r="K9151">
        <v>1.2925</v>
      </c>
      <c r="L9151">
        <v>0.78120000000000001</v>
      </c>
    </row>
    <row r="9152" spans="1:12" x14ac:dyDescent="0.45">
      <c r="A9152" t="s">
        <v>2043</v>
      </c>
      <c r="B9152">
        <v>2030</v>
      </c>
      <c r="C9152" t="s">
        <v>2011</v>
      </c>
      <c r="D9152">
        <v>8.43E-2</v>
      </c>
      <c r="E9152">
        <v>8.43E-2</v>
      </c>
      <c r="F9152">
        <v>8.43E-2</v>
      </c>
      <c r="G9152">
        <v>2.53E-2</v>
      </c>
      <c r="H9152">
        <v>8.43E-2</v>
      </c>
      <c r="I9152">
        <v>2.53E-2</v>
      </c>
      <c r="J9152">
        <v>8.43E-2</v>
      </c>
      <c r="K9152">
        <v>8.43E-2</v>
      </c>
      <c r="L9152">
        <v>2.53E-2</v>
      </c>
    </row>
    <row r="9153" spans="1:12" x14ac:dyDescent="0.45">
      <c r="A9153" t="s">
        <v>2043</v>
      </c>
      <c r="B9153">
        <v>2030</v>
      </c>
      <c r="C9153" t="s">
        <v>2005</v>
      </c>
      <c r="D9153">
        <v>9.8652999999999995</v>
      </c>
      <c r="E9153">
        <v>9.2570999999999994</v>
      </c>
      <c r="F9153">
        <v>7.9541000000000004</v>
      </c>
      <c r="G9153">
        <v>5.7055999999999996</v>
      </c>
      <c r="H9153">
        <v>7.6279000000000003</v>
      </c>
      <c r="I9153">
        <v>4.7411000000000003</v>
      </c>
      <c r="J9153">
        <v>7.4485999999999999</v>
      </c>
      <c r="K9153">
        <v>5.883</v>
      </c>
      <c r="L9153">
        <v>3.5137999999999998</v>
      </c>
    </row>
    <row r="9154" spans="1:12" x14ac:dyDescent="0.45">
      <c r="A9154" t="s">
        <v>2043</v>
      </c>
      <c r="B9154">
        <v>2030</v>
      </c>
      <c r="C9154" t="s">
        <v>2006</v>
      </c>
      <c r="D9154">
        <v>1.3128</v>
      </c>
      <c r="E9154">
        <v>1.3128</v>
      </c>
      <c r="F9154">
        <v>0.81040000000000001</v>
      </c>
      <c r="G9154">
        <v>0.74470000000000003</v>
      </c>
      <c r="H9154">
        <v>0.81040000000000001</v>
      </c>
      <c r="I9154">
        <v>0.4471</v>
      </c>
      <c r="J9154">
        <v>1.3128</v>
      </c>
      <c r="K9154">
        <v>0.81040000000000001</v>
      </c>
      <c r="L9154">
        <v>0.4471</v>
      </c>
    </row>
    <row r="9155" spans="1:12" x14ac:dyDescent="0.45">
      <c r="A9155" t="s">
        <v>2043</v>
      </c>
      <c r="B9155">
        <v>2030</v>
      </c>
      <c r="C9155" t="s">
        <v>2007</v>
      </c>
      <c r="D9155">
        <v>0.27279999999999999</v>
      </c>
      <c r="E9155">
        <v>0.27279999999999999</v>
      </c>
      <c r="F9155">
        <v>7.1800000000000003E-2</v>
      </c>
      <c r="G9155">
        <v>0.20760000000000001</v>
      </c>
      <c r="H9155">
        <v>7.1800000000000003E-2</v>
      </c>
      <c r="I9155">
        <v>7.1800000000000003E-2</v>
      </c>
      <c r="J9155">
        <v>0.27279999999999999</v>
      </c>
      <c r="K9155">
        <v>7.1800000000000003E-2</v>
      </c>
      <c r="L9155">
        <v>7.1800000000000003E-2</v>
      </c>
    </row>
    <row r="9156" spans="1:12" x14ac:dyDescent="0.45">
      <c r="A9156" t="s">
        <v>2043</v>
      </c>
      <c r="B9156">
        <v>2030</v>
      </c>
      <c r="C9156" t="s">
        <v>2009</v>
      </c>
      <c r="D9156">
        <v>4.5949</v>
      </c>
      <c r="E9156">
        <v>4.5949</v>
      </c>
      <c r="F9156">
        <v>4.5575000000000001</v>
      </c>
      <c r="G9156">
        <v>2.8102</v>
      </c>
      <c r="H9156">
        <v>4.5575000000000001</v>
      </c>
      <c r="I9156">
        <v>2.7902999999999998</v>
      </c>
      <c r="J9156">
        <v>3.4535999999999998</v>
      </c>
      <c r="K9156">
        <v>3.4535999999999998</v>
      </c>
      <c r="L9156">
        <v>2.1198000000000001</v>
      </c>
    </row>
    <row r="9157" spans="1:12" x14ac:dyDescent="0.45">
      <c r="A9157" t="s">
        <v>2043</v>
      </c>
      <c r="B9157">
        <v>2030</v>
      </c>
      <c r="C9157" t="s">
        <v>2010</v>
      </c>
      <c r="D9157">
        <v>0.45140000000000002</v>
      </c>
      <c r="E9157">
        <v>0.45140000000000002</v>
      </c>
      <c r="F9157">
        <v>0.1704</v>
      </c>
      <c r="G9157">
        <v>0.13539999999999999</v>
      </c>
      <c r="H9157">
        <v>0.1704</v>
      </c>
      <c r="I9157">
        <v>6.8599999999999994E-2</v>
      </c>
      <c r="J9157">
        <v>0.45140000000000002</v>
      </c>
      <c r="K9157">
        <v>0.1704</v>
      </c>
      <c r="L9157">
        <v>6.8599999999999994E-2</v>
      </c>
    </row>
    <row r="9158" spans="1:12" x14ac:dyDescent="0.45">
      <c r="A9158" t="s">
        <v>2044</v>
      </c>
      <c r="B9158">
        <v>2030</v>
      </c>
      <c r="C9158" t="s">
        <v>2011</v>
      </c>
      <c r="D9158">
        <v>4.1999999999999997E-3</v>
      </c>
      <c r="E9158">
        <v>4.1999999999999997E-3</v>
      </c>
      <c r="F9158">
        <v>4.1999999999999997E-3</v>
      </c>
      <c r="G9158">
        <v>1.2999999999999999E-3</v>
      </c>
      <c r="H9158">
        <v>4.1999999999999997E-3</v>
      </c>
      <c r="I9158">
        <v>1.2999999999999999E-3</v>
      </c>
      <c r="J9158">
        <v>4.1999999999999997E-3</v>
      </c>
      <c r="K9158">
        <v>4.1999999999999997E-3</v>
      </c>
      <c r="L9158">
        <v>1.2999999999999999E-3</v>
      </c>
    </row>
    <row r="9159" spans="1:12" x14ac:dyDescent="0.45">
      <c r="A9159" t="s">
        <v>2044</v>
      </c>
      <c r="B9159">
        <v>2030</v>
      </c>
      <c r="C9159" t="s">
        <v>2010</v>
      </c>
      <c r="D9159">
        <v>2.24E-2</v>
      </c>
      <c r="E9159">
        <v>2.24E-2</v>
      </c>
      <c r="F9159">
        <v>8.5000000000000006E-3</v>
      </c>
      <c r="G9159">
        <v>6.7000000000000002E-3</v>
      </c>
      <c r="H9159">
        <v>8.5000000000000006E-3</v>
      </c>
      <c r="I9159">
        <v>3.3999999999999998E-3</v>
      </c>
      <c r="J9159">
        <v>2.24E-2</v>
      </c>
      <c r="K9159">
        <v>8.5000000000000006E-3</v>
      </c>
      <c r="L9159">
        <v>3.3999999999999998E-3</v>
      </c>
    </row>
    <row r="9160" spans="1:12" x14ac:dyDescent="0.45">
      <c r="A9160" t="s">
        <v>2044</v>
      </c>
      <c r="B9160">
        <v>2030</v>
      </c>
      <c r="C9160" t="s">
        <v>2007</v>
      </c>
      <c r="D9160">
        <v>1.35E-2</v>
      </c>
      <c r="E9160">
        <v>1.35E-2</v>
      </c>
      <c r="F9160">
        <v>3.5999999999999999E-3</v>
      </c>
      <c r="G9160">
        <v>1.03E-2</v>
      </c>
      <c r="H9160">
        <v>3.5999999999999999E-3</v>
      </c>
      <c r="I9160">
        <v>3.5999999999999999E-3</v>
      </c>
      <c r="J9160">
        <v>1.35E-2</v>
      </c>
      <c r="K9160">
        <v>3.5999999999999999E-3</v>
      </c>
      <c r="L9160">
        <v>3.5999999999999999E-3</v>
      </c>
    </row>
    <row r="9161" spans="1:12" x14ac:dyDescent="0.45">
      <c r="A9161" t="s">
        <v>2044</v>
      </c>
      <c r="B9161">
        <v>2030</v>
      </c>
      <c r="C9161" t="s">
        <v>2006</v>
      </c>
      <c r="D9161">
        <v>9.2299999999999993E-2</v>
      </c>
      <c r="E9161">
        <v>9.2299999999999993E-2</v>
      </c>
      <c r="F9161">
        <v>0.05</v>
      </c>
      <c r="G9161">
        <v>5.3100000000000001E-2</v>
      </c>
      <c r="H9161">
        <v>0.05</v>
      </c>
      <c r="I9161">
        <v>2.8000000000000001E-2</v>
      </c>
      <c r="J9161">
        <v>9.2299999999999993E-2</v>
      </c>
      <c r="K9161">
        <v>0.05</v>
      </c>
      <c r="L9161">
        <v>2.8000000000000001E-2</v>
      </c>
    </row>
    <row r="9162" spans="1:12" x14ac:dyDescent="0.45">
      <c r="A9162" t="s">
        <v>2044</v>
      </c>
      <c r="B9162">
        <v>2030</v>
      </c>
      <c r="C9162" t="s">
        <v>2008</v>
      </c>
      <c r="D9162">
        <v>0.15620000000000001</v>
      </c>
      <c r="E9162">
        <v>0.126</v>
      </c>
      <c r="F9162">
        <v>0.11210000000000001</v>
      </c>
      <c r="G9162">
        <v>8.8400000000000006E-2</v>
      </c>
      <c r="H9162">
        <v>9.5899999999999999E-2</v>
      </c>
      <c r="I9162">
        <v>6.6400000000000001E-2</v>
      </c>
      <c r="J9162">
        <v>9.2899999999999996E-2</v>
      </c>
      <c r="K9162">
        <v>6.4100000000000004E-2</v>
      </c>
      <c r="L9162">
        <v>3.8800000000000001E-2</v>
      </c>
    </row>
    <row r="9163" spans="1:12" x14ac:dyDescent="0.45">
      <c r="A9163" t="s">
        <v>2044</v>
      </c>
      <c r="B9163">
        <v>2030</v>
      </c>
      <c r="C9163" t="s">
        <v>2009</v>
      </c>
      <c r="D9163">
        <v>0.27279999999999999</v>
      </c>
      <c r="E9163">
        <v>0.27279999999999999</v>
      </c>
      <c r="F9163">
        <v>0.27089999999999997</v>
      </c>
      <c r="G9163">
        <v>0.16639999999999999</v>
      </c>
      <c r="H9163">
        <v>0.27089999999999997</v>
      </c>
      <c r="I9163">
        <v>0.16539999999999999</v>
      </c>
      <c r="J9163">
        <v>0.20519999999999999</v>
      </c>
      <c r="K9163">
        <v>0.20519999999999999</v>
      </c>
      <c r="L9163">
        <v>0.1255</v>
      </c>
    </row>
    <row r="9164" spans="1:12" x14ac:dyDescent="0.45">
      <c r="A9164" t="s">
        <v>2044</v>
      </c>
      <c r="B9164">
        <v>2030</v>
      </c>
      <c r="C9164" t="s">
        <v>2005</v>
      </c>
      <c r="D9164">
        <v>0.56140000000000001</v>
      </c>
      <c r="E9164">
        <v>0.53120000000000001</v>
      </c>
      <c r="F9164">
        <v>0.44919999999999999</v>
      </c>
      <c r="G9164">
        <v>0.3261</v>
      </c>
      <c r="H9164">
        <v>0.433</v>
      </c>
      <c r="I9164">
        <v>0.26790000000000003</v>
      </c>
      <c r="J9164">
        <v>0.43049999999999999</v>
      </c>
      <c r="K9164">
        <v>0.33550000000000002</v>
      </c>
      <c r="L9164">
        <v>0.20039999999999999</v>
      </c>
    </row>
    <row r="9165" spans="1:12" x14ac:dyDescent="0.45">
      <c r="A9165" t="s">
        <v>2045</v>
      </c>
      <c r="B9165">
        <v>2030</v>
      </c>
      <c r="C9165" t="s">
        <v>2005</v>
      </c>
      <c r="D9165">
        <v>9.4624000000000006</v>
      </c>
      <c r="E9165">
        <v>8.8879000000000001</v>
      </c>
      <c r="F9165">
        <v>7.5419</v>
      </c>
      <c r="G9165">
        <v>5.4611000000000001</v>
      </c>
      <c r="H9165">
        <v>7.2337999999999996</v>
      </c>
      <c r="I9165">
        <v>4.4817999999999998</v>
      </c>
      <c r="J9165">
        <v>7.181</v>
      </c>
      <c r="K9165">
        <v>5.5869</v>
      </c>
      <c r="L9165">
        <v>3.3254000000000001</v>
      </c>
    </row>
    <row r="9166" spans="1:12" x14ac:dyDescent="0.45">
      <c r="A9166" t="s">
        <v>2045</v>
      </c>
      <c r="B9166">
        <v>2030</v>
      </c>
      <c r="C9166" t="s">
        <v>2008</v>
      </c>
      <c r="D9166">
        <v>2.9746999999999999</v>
      </c>
      <c r="E9166">
        <v>2.4001999999999999</v>
      </c>
      <c r="F9166">
        <v>2.1345000000000001</v>
      </c>
      <c r="G9166">
        <v>1.6836</v>
      </c>
      <c r="H9166">
        <v>1.8264</v>
      </c>
      <c r="I9166">
        <v>1.2639</v>
      </c>
      <c r="J9166">
        <v>1.77</v>
      </c>
      <c r="K9166">
        <v>1.2209000000000001</v>
      </c>
      <c r="L9166">
        <v>0.7379</v>
      </c>
    </row>
    <row r="9167" spans="1:12" x14ac:dyDescent="0.45">
      <c r="A9167" t="s">
        <v>2045</v>
      </c>
      <c r="B9167">
        <v>2030</v>
      </c>
      <c r="C9167" t="s">
        <v>2011</v>
      </c>
      <c r="D9167">
        <v>7.9600000000000004E-2</v>
      </c>
      <c r="E9167">
        <v>7.9600000000000004E-2</v>
      </c>
      <c r="F9167">
        <v>7.9600000000000004E-2</v>
      </c>
      <c r="G9167">
        <v>2.3900000000000001E-2</v>
      </c>
      <c r="H9167">
        <v>7.9600000000000004E-2</v>
      </c>
      <c r="I9167">
        <v>2.3900000000000001E-2</v>
      </c>
      <c r="J9167">
        <v>7.9600000000000004E-2</v>
      </c>
      <c r="K9167">
        <v>7.9600000000000004E-2</v>
      </c>
      <c r="L9167">
        <v>2.3900000000000001E-2</v>
      </c>
    </row>
    <row r="9168" spans="1:12" x14ac:dyDescent="0.45">
      <c r="A9168" t="s">
        <v>2045</v>
      </c>
      <c r="B9168">
        <v>2030</v>
      </c>
      <c r="C9168" t="s">
        <v>2009</v>
      </c>
      <c r="D9168">
        <v>4.3038999999999996</v>
      </c>
      <c r="E9168">
        <v>4.3038999999999996</v>
      </c>
      <c r="F9168">
        <v>4.2685000000000004</v>
      </c>
      <c r="G9168">
        <v>2.6194000000000002</v>
      </c>
      <c r="H9168">
        <v>4.2685000000000004</v>
      </c>
      <c r="I9168">
        <v>2.6006</v>
      </c>
      <c r="J9168">
        <v>3.2271999999999998</v>
      </c>
      <c r="K9168">
        <v>3.2271999999999998</v>
      </c>
      <c r="L9168">
        <v>1.9702</v>
      </c>
    </row>
    <row r="9169" spans="1:12" x14ac:dyDescent="0.45">
      <c r="A9169" t="s">
        <v>2045</v>
      </c>
      <c r="B9169">
        <v>2030</v>
      </c>
      <c r="C9169" t="s">
        <v>2007</v>
      </c>
      <c r="D9169">
        <v>0.25769999999999998</v>
      </c>
      <c r="E9169">
        <v>0.25769999999999998</v>
      </c>
      <c r="F9169">
        <v>6.7799999999999999E-2</v>
      </c>
      <c r="G9169">
        <v>0.1961</v>
      </c>
      <c r="H9169">
        <v>6.7799999999999999E-2</v>
      </c>
      <c r="I9169">
        <v>6.7799999999999999E-2</v>
      </c>
      <c r="J9169">
        <v>0.25769999999999998</v>
      </c>
      <c r="K9169">
        <v>6.7799999999999999E-2</v>
      </c>
      <c r="L9169">
        <v>6.7799999999999999E-2</v>
      </c>
    </row>
    <row r="9170" spans="1:12" x14ac:dyDescent="0.45">
      <c r="A9170" t="s">
        <v>2045</v>
      </c>
      <c r="B9170">
        <v>2030</v>
      </c>
      <c r="C9170" t="s">
        <v>2006</v>
      </c>
      <c r="D9170">
        <v>1.4200999999999999</v>
      </c>
      <c r="E9170">
        <v>1.4200999999999999</v>
      </c>
      <c r="F9170">
        <v>0.83040000000000003</v>
      </c>
      <c r="G9170">
        <v>0.81010000000000004</v>
      </c>
      <c r="H9170">
        <v>0.83040000000000003</v>
      </c>
      <c r="I9170">
        <v>0.46079999999999999</v>
      </c>
      <c r="J9170">
        <v>1.4200999999999999</v>
      </c>
      <c r="K9170">
        <v>0.83040000000000003</v>
      </c>
      <c r="L9170">
        <v>0.46079999999999999</v>
      </c>
    </row>
    <row r="9171" spans="1:12" x14ac:dyDescent="0.45">
      <c r="A9171" t="s">
        <v>2045</v>
      </c>
      <c r="B9171">
        <v>2030</v>
      </c>
      <c r="C9171" t="s">
        <v>2010</v>
      </c>
      <c r="D9171">
        <v>0.4264</v>
      </c>
      <c r="E9171">
        <v>0.4264</v>
      </c>
      <c r="F9171">
        <v>0.161</v>
      </c>
      <c r="G9171">
        <v>0.12790000000000001</v>
      </c>
      <c r="H9171">
        <v>0.161</v>
      </c>
      <c r="I9171">
        <v>6.4799999999999996E-2</v>
      </c>
      <c r="J9171">
        <v>0.4264</v>
      </c>
      <c r="K9171">
        <v>0.161</v>
      </c>
      <c r="L9171">
        <v>6.4799999999999996E-2</v>
      </c>
    </row>
    <row r="9172" spans="1:12" x14ac:dyDescent="0.45">
      <c r="A9172" t="s">
        <v>2046</v>
      </c>
      <c r="B9172">
        <v>2030</v>
      </c>
      <c r="C9172" t="s">
        <v>2005</v>
      </c>
      <c r="D9172">
        <v>3.2948</v>
      </c>
      <c r="E9172">
        <v>3.1000999999999999</v>
      </c>
      <c r="F9172">
        <v>2.6215000000000002</v>
      </c>
      <c r="G9172">
        <v>1.9086000000000001</v>
      </c>
      <c r="H9172">
        <v>2.5171000000000001</v>
      </c>
      <c r="I9172">
        <v>1.5634999999999999</v>
      </c>
      <c r="J9172">
        <v>2.5116999999999998</v>
      </c>
      <c r="K9172">
        <v>1.9490000000000001</v>
      </c>
      <c r="L9172">
        <v>1.1647000000000001</v>
      </c>
    </row>
    <row r="9173" spans="1:12" x14ac:dyDescent="0.45">
      <c r="A9173" t="s">
        <v>2046</v>
      </c>
      <c r="B9173">
        <v>2030</v>
      </c>
      <c r="C9173" t="s">
        <v>2011</v>
      </c>
      <c r="D9173">
        <v>2.7E-2</v>
      </c>
      <c r="E9173">
        <v>2.7E-2</v>
      </c>
      <c r="F9173">
        <v>2.7E-2</v>
      </c>
      <c r="G9173">
        <v>8.0999999999999996E-3</v>
      </c>
      <c r="H9173">
        <v>2.7E-2</v>
      </c>
      <c r="I9173">
        <v>8.0999999999999996E-3</v>
      </c>
      <c r="J9173">
        <v>2.7E-2</v>
      </c>
      <c r="K9173">
        <v>2.7E-2</v>
      </c>
      <c r="L9173">
        <v>8.0999999999999996E-3</v>
      </c>
    </row>
    <row r="9174" spans="1:12" x14ac:dyDescent="0.45">
      <c r="A9174" t="s">
        <v>2046</v>
      </c>
      <c r="B9174">
        <v>2030</v>
      </c>
      <c r="C9174" t="s">
        <v>2008</v>
      </c>
      <c r="D9174">
        <v>1.0078</v>
      </c>
      <c r="E9174">
        <v>0.81320000000000003</v>
      </c>
      <c r="F9174">
        <v>0.72319999999999995</v>
      </c>
      <c r="G9174">
        <v>0.57040000000000002</v>
      </c>
      <c r="H9174">
        <v>0.61880000000000002</v>
      </c>
      <c r="I9174">
        <v>0.42820000000000003</v>
      </c>
      <c r="J9174">
        <v>0.59970000000000001</v>
      </c>
      <c r="K9174">
        <v>0.41360000000000002</v>
      </c>
      <c r="L9174">
        <v>0.25</v>
      </c>
    </row>
    <row r="9175" spans="1:12" x14ac:dyDescent="0.45">
      <c r="A9175" t="s">
        <v>2046</v>
      </c>
      <c r="B9175">
        <v>2030</v>
      </c>
      <c r="C9175" t="s">
        <v>2006</v>
      </c>
      <c r="D9175">
        <v>0.51639999999999997</v>
      </c>
      <c r="E9175">
        <v>0.51639999999999997</v>
      </c>
      <c r="F9175">
        <v>0.29409999999999997</v>
      </c>
      <c r="G9175">
        <v>0.2954</v>
      </c>
      <c r="H9175">
        <v>0.29409999999999997</v>
      </c>
      <c r="I9175">
        <v>0.1636</v>
      </c>
      <c r="J9175">
        <v>0.51639999999999997</v>
      </c>
      <c r="K9175">
        <v>0.29409999999999997</v>
      </c>
      <c r="L9175">
        <v>0.1636</v>
      </c>
    </row>
    <row r="9176" spans="1:12" x14ac:dyDescent="0.45">
      <c r="A9176" t="s">
        <v>2046</v>
      </c>
      <c r="B9176">
        <v>2030</v>
      </c>
      <c r="C9176" t="s">
        <v>2007</v>
      </c>
      <c r="D9176">
        <v>8.7300000000000003E-2</v>
      </c>
      <c r="E9176">
        <v>8.7300000000000003E-2</v>
      </c>
      <c r="F9176">
        <v>2.3E-2</v>
      </c>
      <c r="G9176">
        <v>6.6400000000000001E-2</v>
      </c>
      <c r="H9176">
        <v>2.3E-2</v>
      </c>
      <c r="I9176">
        <v>2.3E-2</v>
      </c>
      <c r="J9176">
        <v>8.7300000000000003E-2</v>
      </c>
      <c r="K9176">
        <v>2.3E-2</v>
      </c>
      <c r="L9176">
        <v>2.3E-2</v>
      </c>
    </row>
    <row r="9177" spans="1:12" x14ac:dyDescent="0.45">
      <c r="A9177" t="s">
        <v>2046</v>
      </c>
      <c r="B9177">
        <v>2030</v>
      </c>
      <c r="C9177" t="s">
        <v>2010</v>
      </c>
      <c r="D9177">
        <v>0.14449999999999999</v>
      </c>
      <c r="E9177">
        <v>0.14449999999999999</v>
      </c>
      <c r="F9177">
        <v>5.45E-2</v>
      </c>
      <c r="G9177">
        <v>4.3299999999999998E-2</v>
      </c>
      <c r="H9177">
        <v>5.45E-2</v>
      </c>
      <c r="I9177">
        <v>2.1999999999999999E-2</v>
      </c>
      <c r="J9177">
        <v>0.14449999999999999</v>
      </c>
      <c r="K9177">
        <v>5.45E-2</v>
      </c>
      <c r="L9177">
        <v>2.1999999999999999E-2</v>
      </c>
    </row>
    <row r="9178" spans="1:12" x14ac:dyDescent="0.45">
      <c r="A9178" t="s">
        <v>2046</v>
      </c>
      <c r="B9178">
        <v>2030</v>
      </c>
      <c r="C9178" t="s">
        <v>2009</v>
      </c>
      <c r="D9178">
        <v>1.5118</v>
      </c>
      <c r="E9178">
        <v>1.5118</v>
      </c>
      <c r="F9178">
        <v>1.4998</v>
      </c>
      <c r="G9178">
        <v>0.92500000000000004</v>
      </c>
      <c r="H9178">
        <v>1.4998</v>
      </c>
      <c r="I9178">
        <v>0.91859999999999997</v>
      </c>
      <c r="J9178">
        <v>1.1369</v>
      </c>
      <c r="K9178">
        <v>1.1368</v>
      </c>
      <c r="L9178">
        <v>0.69799999999999995</v>
      </c>
    </row>
    <row r="9179" spans="1:12" x14ac:dyDescent="0.45">
      <c r="A9179" t="s">
        <v>2047</v>
      </c>
      <c r="B9179">
        <v>2030</v>
      </c>
      <c r="C9179" t="s">
        <v>2011</v>
      </c>
      <c r="D9179">
        <v>3.3300000000000003E-2</v>
      </c>
      <c r="E9179">
        <v>3.3300000000000003E-2</v>
      </c>
      <c r="F9179">
        <v>3.3300000000000003E-2</v>
      </c>
      <c r="G9179">
        <v>0.01</v>
      </c>
      <c r="H9179">
        <v>3.3300000000000003E-2</v>
      </c>
      <c r="I9179">
        <v>0.01</v>
      </c>
      <c r="J9179">
        <v>3.3300000000000003E-2</v>
      </c>
      <c r="K9179">
        <v>3.3300000000000003E-2</v>
      </c>
      <c r="L9179">
        <v>0.01</v>
      </c>
    </row>
    <row r="9180" spans="1:12" x14ac:dyDescent="0.45">
      <c r="A9180" t="s">
        <v>2047</v>
      </c>
      <c r="B9180">
        <v>2030</v>
      </c>
      <c r="C9180" t="s">
        <v>2005</v>
      </c>
      <c r="D9180">
        <v>3.6983000000000001</v>
      </c>
      <c r="E9180">
        <v>3.4578000000000002</v>
      </c>
      <c r="F9180">
        <v>2.9874999999999998</v>
      </c>
      <c r="G9180">
        <v>2.1355</v>
      </c>
      <c r="H9180">
        <v>2.8586</v>
      </c>
      <c r="I9180">
        <v>1.7807999999999999</v>
      </c>
      <c r="J9180">
        <v>2.7744</v>
      </c>
      <c r="K9180">
        <v>2.2002999999999999</v>
      </c>
      <c r="L9180">
        <v>1.3145</v>
      </c>
    </row>
    <row r="9181" spans="1:12" x14ac:dyDescent="0.45">
      <c r="A9181" t="s">
        <v>2047</v>
      </c>
      <c r="B9181">
        <v>2030</v>
      </c>
      <c r="C9181" t="s">
        <v>2006</v>
      </c>
      <c r="D9181">
        <v>0.44900000000000001</v>
      </c>
      <c r="E9181">
        <v>0.44900000000000001</v>
      </c>
      <c r="F9181">
        <v>0.29520000000000002</v>
      </c>
      <c r="G9181">
        <v>0.253</v>
      </c>
      <c r="H9181">
        <v>0.29520000000000002</v>
      </c>
      <c r="I9181">
        <v>0.1618</v>
      </c>
      <c r="J9181">
        <v>0.44900000000000001</v>
      </c>
      <c r="K9181">
        <v>0.29520000000000002</v>
      </c>
      <c r="L9181">
        <v>0.1618</v>
      </c>
    </row>
    <row r="9182" spans="1:12" x14ac:dyDescent="0.45">
      <c r="A9182" t="s">
        <v>2047</v>
      </c>
      <c r="B9182">
        <v>2030</v>
      </c>
      <c r="C9182" t="s">
        <v>2008</v>
      </c>
      <c r="D9182">
        <v>1.2448999999999999</v>
      </c>
      <c r="E9182">
        <v>1.0044999999999999</v>
      </c>
      <c r="F9182">
        <v>0.89329999999999998</v>
      </c>
      <c r="G9182">
        <v>0.7046</v>
      </c>
      <c r="H9182">
        <v>0.76429999999999998</v>
      </c>
      <c r="I9182">
        <v>0.52900000000000003</v>
      </c>
      <c r="J9182">
        <v>0.74070000000000003</v>
      </c>
      <c r="K9182">
        <v>0.51100000000000001</v>
      </c>
      <c r="L9182">
        <v>0.30880000000000002</v>
      </c>
    </row>
    <row r="9183" spans="1:12" x14ac:dyDescent="0.45">
      <c r="A9183" t="s">
        <v>2047</v>
      </c>
      <c r="B9183">
        <v>2030</v>
      </c>
      <c r="C9183" t="s">
        <v>2010</v>
      </c>
      <c r="D9183">
        <v>0.1784</v>
      </c>
      <c r="E9183">
        <v>0.1784</v>
      </c>
      <c r="F9183">
        <v>6.7400000000000002E-2</v>
      </c>
      <c r="G9183">
        <v>5.3499999999999999E-2</v>
      </c>
      <c r="H9183">
        <v>6.7400000000000002E-2</v>
      </c>
      <c r="I9183">
        <v>2.7099999999999999E-2</v>
      </c>
      <c r="J9183">
        <v>0.1784</v>
      </c>
      <c r="K9183">
        <v>6.7400000000000002E-2</v>
      </c>
      <c r="L9183">
        <v>2.7099999999999999E-2</v>
      </c>
    </row>
    <row r="9184" spans="1:12" x14ac:dyDescent="0.45">
      <c r="A9184" t="s">
        <v>2047</v>
      </c>
      <c r="B9184">
        <v>2030</v>
      </c>
      <c r="C9184" t="s">
        <v>2007</v>
      </c>
      <c r="D9184">
        <v>0.10780000000000001</v>
      </c>
      <c r="E9184">
        <v>0.10780000000000001</v>
      </c>
      <c r="F9184">
        <v>2.8400000000000002E-2</v>
      </c>
      <c r="G9184">
        <v>8.2100000000000006E-2</v>
      </c>
      <c r="H9184">
        <v>2.8400000000000002E-2</v>
      </c>
      <c r="I9184">
        <v>2.8400000000000002E-2</v>
      </c>
      <c r="J9184">
        <v>0.10780000000000001</v>
      </c>
      <c r="K9184">
        <v>2.8400000000000002E-2</v>
      </c>
      <c r="L9184">
        <v>2.8400000000000002E-2</v>
      </c>
    </row>
    <row r="9185" spans="1:12" x14ac:dyDescent="0.45">
      <c r="A9185" t="s">
        <v>2047</v>
      </c>
      <c r="B9185">
        <v>2030</v>
      </c>
      <c r="C9185" t="s">
        <v>2009</v>
      </c>
      <c r="D9185">
        <v>1.6848000000000001</v>
      </c>
      <c r="E9185">
        <v>1.6848000000000001</v>
      </c>
      <c r="F9185">
        <v>1.67</v>
      </c>
      <c r="G9185">
        <v>1.0324</v>
      </c>
      <c r="H9185">
        <v>1.67</v>
      </c>
      <c r="I9185">
        <v>1.0245</v>
      </c>
      <c r="J9185">
        <v>1.2650999999999999</v>
      </c>
      <c r="K9185">
        <v>1.2650999999999999</v>
      </c>
      <c r="L9185">
        <v>0.77829999999999999</v>
      </c>
    </row>
    <row r="9186" spans="1:12" x14ac:dyDescent="0.45">
      <c r="A9186" t="s">
        <v>2048</v>
      </c>
      <c r="B9186">
        <v>2030</v>
      </c>
      <c r="C9186" t="s">
        <v>2005</v>
      </c>
      <c r="D9186">
        <v>9.2898999999999994</v>
      </c>
      <c r="E9186">
        <v>8.6547000000000001</v>
      </c>
      <c r="F9186">
        <v>7.3487</v>
      </c>
      <c r="G9186">
        <v>5.4061000000000003</v>
      </c>
      <c r="H9186">
        <v>7.0080999999999998</v>
      </c>
      <c r="I9186">
        <v>4.4313000000000002</v>
      </c>
      <c r="J9186">
        <v>7.0095000000000001</v>
      </c>
      <c r="K9186">
        <v>5.4292999999999996</v>
      </c>
      <c r="L9186">
        <v>3.2871999999999999</v>
      </c>
    </row>
    <row r="9187" spans="1:12" x14ac:dyDescent="0.45">
      <c r="A9187" t="s">
        <v>2048</v>
      </c>
      <c r="B9187">
        <v>2030</v>
      </c>
      <c r="C9187" t="s">
        <v>2006</v>
      </c>
      <c r="D9187">
        <v>1.2855000000000001</v>
      </c>
      <c r="E9187">
        <v>1.2855000000000001</v>
      </c>
      <c r="F9187">
        <v>0.8155</v>
      </c>
      <c r="G9187">
        <v>0.72709999999999997</v>
      </c>
      <c r="H9187">
        <v>0.8155</v>
      </c>
      <c r="I9187">
        <v>0.44869999999999999</v>
      </c>
      <c r="J9187">
        <v>1.2855000000000001</v>
      </c>
      <c r="K9187">
        <v>0.8155</v>
      </c>
      <c r="L9187">
        <v>0.44869999999999999</v>
      </c>
    </row>
    <row r="9188" spans="1:12" x14ac:dyDescent="0.45">
      <c r="A9188" t="s">
        <v>2048</v>
      </c>
      <c r="B9188">
        <v>2030</v>
      </c>
      <c r="C9188" t="s">
        <v>2007</v>
      </c>
      <c r="D9188">
        <v>0.2848</v>
      </c>
      <c r="E9188">
        <v>0.2848</v>
      </c>
      <c r="F9188">
        <v>7.4999999999999997E-2</v>
      </c>
      <c r="G9188">
        <v>0.21679999999999999</v>
      </c>
      <c r="H9188">
        <v>7.4999999999999997E-2</v>
      </c>
      <c r="I9188">
        <v>7.4999999999999997E-2</v>
      </c>
      <c r="J9188">
        <v>0.2848</v>
      </c>
      <c r="K9188">
        <v>7.4999999999999997E-2</v>
      </c>
      <c r="L9188">
        <v>7.4999999999999997E-2</v>
      </c>
    </row>
    <row r="9189" spans="1:12" x14ac:dyDescent="0.45">
      <c r="A9189" t="s">
        <v>2048</v>
      </c>
      <c r="B9189">
        <v>2030</v>
      </c>
      <c r="C9189" t="s">
        <v>2011</v>
      </c>
      <c r="D9189">
        <v>8.7999999999999995E-2</v>
      </c>
      <c r="E9189">
        <v>8.7999999999999995E-2</v>
      </c>
      <c r="F9189">
        <v>8.7999999999999995E-2</v>
      </c>
      <c r="G9189">
        <v>2.64E-2</v>
      </c>
      <c r="H9189">
        <v>8.7999999999999995E-2</v>
      </c>
      <c r="I9189">
        <v>2.64E-2</v>
      </c>
      <c r="J9189">
        <v>8.7999999999999995E-2</v>
      </c>
      <c r="K9189">
        <v>8.7999999999999995E-2</v>
      </c>
      <c r="L9189">
        <v>2.64E-2</v>
      </c>
    </row>
    <row r="9190" spans="1:12" x14ac:dyDescent="0.45">
      <c r="A9190" t="s">
        <v>2048</v>
      </c>
      <c r="B9190">
        <v>2030</v>
      </c>
      <c r="C9190" t="s">
        <v>2008</v>
      </c>
      <c r="D9190">
        <v>3.2883</v>
      </c>
      <c r="E9190">
        <v>2.6532</v>
      </c>
      <c r="F9190">
        <v>2.3595000000000002</v>
      </c>
      <c r="G9190">
        <v>1.8611</v>
      </c>
      <c r="H9190">
        <v>2.0188999999999999</v>
      </c>
      <c r="I9190">
        <v>1.3972</v>
      </c>
      <c r="J9190">
        <v>1.9565999999999999</v>
      </c>
      <c r="K9190">
        <v>1.3495999999999999</v>
      </c>
      <c r="L9190">
        <v>0.81569999999999998</v>
      </c>
    </row>
    <row r="9191" spans="1:12" x14ac:dyDescent="0.45">
      <c r="A9191" t="s">
        <v>2048</v>
      </c>
      <c r="B9191">
        <v>2030</v>
      </c>
      <c r="C9191" t="s">
        <v>2010</v>
      </c>
      <c r="D9191">
        <v>0.4713</v>
      </c>
      <c r="E9191">
        <v>0.4713</v>
      </c>
      <c r="F9191">
        <v>0.17799999999999999</v>
      </c>
      <c r="G9191">
        <v>0.1414</v>
      </c>
      <c r="H9191">
        <v>0.17799999999999999</v>
      </c>
      <c r="I9191">
        <v>7.17E-2</v>
      </c>
      <c r="J9191">
        <v>0.4713</v>
      </c>
      <c r="K9191">
        <v>0.17799999999999999</v>
      </c>
      <c r="L9191">
        <v>7.17E-2</v>
      </c>
    </row>
    <row r="9192" spans="1:12" x14ac:dyDescent="0.45">
      <c r="A9192" t="s">
        <v>2048</v>
      </c>
      <c r="B9192">
        <v>2030</v>
      </c>
      <c r="C9192" t="s">
        <v>2009</v>
      </c>
      <c r="D9192">
        <v>3.8717999999999999</v>
      </c>
      <c r="E9192">
        <v>3.8717999999999999</v>
      </c>
      <c r="F9192">
        <v>3.8327</v>
      </c>
      <c r="G9192">
        <v>2.4331999999999998</v>
      </c>
      <c r="H9192">
        <v>3.8327</v>
      </c>
      <c r="I9192">
        <v>2.4123999999999999</v>
      </c>
      <c r="J9192">
        <v>2.9232</v>
      </c>
      <c r="K9192">
        <v>2.9232</v>
      </c>
      <c r="L9192">
        <v>1.8498000000000001</v>
      </c>
    </row>
    <row r="9193" spans="1:12" x14ac:dyDescent="0.45">
      <c r="A9193" t="s">
        <v>2049</v>
      </c>
      <c r="B9193">
        <v>2030</v>
      </c>
      <c r="C9193" t="s">
        <v>2008</v>
      </c>
      <c r="D9193">
        <v>0.2969</v>
      </c>
      <c r="E9193">
        <v>0.23960000000000001</v>
      </c>
      <c r="F9193">
        <v>0.21310000000000001</v>
      </c>
      <c r="G9193">
        <v>0.1681</v>
      </c>
      <c r="H9193">
        <v>0.18229999999999999</v>
      </c>
      <c r="I9193">
        <v>0.12620000000000001</v>
      </c>
      <c r="J9193">
        <v>0.1767</v>
      </c>
      <c r="K9193">
        <v>0.12189999999999999</v>
      </c>
      <c r="L9193">
        <v>7.3700000000000002E-2</v>
      </c>
    </row>
    <row r="9194" spans="1:12" x14ac:dyDescent="0.45">
      <c r="A9194" t="s">
        <v>2049</v>
      </c>
      <c r="B9194">
        <v>2030</v>
      </c>
      <c r="C9194" t="s">
        <v>2005</v>
      </c>
      <c r="D9194">
        <v>0.81759999999999999</v>
      </c>
      <c r="E9194">
        <v>0.76019999999999999</v>
      </c>
      <c r="F9194">
        <v>0.64559999999999995</v>
      </c>
      <c r="G9194">
        <v>0.47449999999999998</v>
      </c>
      <c r="H9194">
        <v>0.6149</v>
      </c>
      <c r="I9194">
        <v>0.38850000000000001</v>
      </c>
      <c r="J9194">
        <v>0.61519999999999997</v>
      </c>
      <c r="K9194">
        <v>0.47589999999999999</v>
      </c>
      <c r="L9194">
        <v>0.28749999999999998</v>
      </c>
    </row>
    <row r="9195" spans="1:12" x14ac:dyDescent="0.45">
      <c r="A9195" t="s">
        <v>2049</v>
      </c>
      <c r="B9195">
        <v>2030</v>
      </c>
      <c r="C9195" t="s">
        <v>2007</v>
      </c>
      <c r="D9195">
        <v>2.5700000000000001E-2</v>
      </c>
      <c r="E9195">
        <v>2.5700000000000001E-2</v>
      </c>
      <c r="F9195">
        <v>6.7999999999999996E-3</v>
      </c>
      <c r="G9195">
        <v>1.9599999999999999E-2</v>
      </c>
      <c r="H9195">
        <v>6.7999999999999996E-3</v>
      </c>
      <c r="I9195">
        <v>6.7999999999999996E-3</v>
      </c>
      <c r="J9195">
        <v>2.5700000000000001E-2</v>
      </c>
      <c r="K9195">
        <v>6.7999999999999996E-3</v>
      </c>
      <c r="L9195">
        <v>6.7999999999999996E-3</v>
      </c>
    </row>
    <row r="9196" spans="1:12" x14ac:dyDescent="0.45">
      <c r="A9196" t="s">
        <v>2049</v>
      </c>
      <c r="B9196">
        <v>2030</v>
      </c>
      <c r="C9196" t="s">
        <v>2006</v>
      </c>
      <c r="D9196">
        <v>0.1108</v>
      </c>
      <c r="E9196">
        <v>0.1108</v>
      </c>
      <c r="F9196">
        <v>7.17E-2</v>
      </c>
      <c r="G9196">
        <v>6.25E-2</v>
      </c>
      <c r="H9196">
        <v>7.17E-2</v>
      </c>
      <c r="I9196">
        <v>3.9399999999999998E-2</v>
      </c>
      <c r="J9196">
        <v>0.1108</v>
      </c>
      <c r="K9196">
        <v>7.17E-2</v>
      </c>
      <c r="L9196">
        <v>3.9399999999999998E-2</v>
      </c>
    </row>
    <row r="9197" spans="1:12" x14ac:dyDescent="0.45">
      <c r="A9197" t="s">
        <v>2049</v>
      </c>
      <c r="B9197">
        <v>2030</v>
      </c>
      <c r="C9197" t="s">
        <v>2009</v>
      </c>
      <c r="D9197">
        <v>0.33360000000000001</v>
      </c>
      <c r="E9197">
        <v>0.33360000000000001</v>
      </c>
      <c r="F9197">
        <v>0.33</v>
      </c>
      <c r="G9197">
        <v>0.2092</v>
      </c>
      <c r="H9197">
        <v>0.33</v>
      </c>
      <c r="I9197">
        <v>0.20730000000000001</v>
      </c>
      <c r="J9197">
        <v>0.2515</v>
      </c>
      <c r="K9197">
        <v>0.2515</v>
      </c>
      <c r="L9197">
        <v>0.1588</v>
      </c>
    </row>
    <row r="9198" spans="1:12" x14ac:dyDescent="0.45">
      <c r="A9198" t="s">
        <v>2049</v>
      </c>
      <c r="B9198">
        <v>2030</v>
      </c>
      <c r="C9198" t="s">
        <v>2011</v>
      </c>
      <c r="D9198">
        <v>7.9000000000000008E-3</v>
      </c>
      <c r="E9198">
        <v>7.9000000000000008E-3</v>
      </c>
      <c r="F9198">
        <v>7.9000000000000008E-3</v>
      </c>
      <c r="G9198">
        <v>2.3999999999999998E-3</v>
      </c>
      <c r="H9198">
        <v>7.9000000000000008E-3</v>
      </c>
      <c r="I9198">
        <v>2.3999999999999998E-3</v>
      </c>
      <c r="J9198">
        <v>7.9000000000000008E-3</v>
      </c>
      <c r="K9198">
        <v>7.9000000000000008E-3</v>
      </c>
      <c r="L9198">
        <v>2.3999999999999998E-3</v>
      </c>
    </row>
    <row r="9199" spans="1:12" x14ac:dyDescent="0.45">
      <c r="A9199" t="s">
        <v>2049</v>
      </c>
      <c r="B9199">
        <v>2030</v>
      </c>
      <c r="C9199" t="s">
        <v>2010</v>
      </c>
      <c r="D9199">
        <v>4.2599999999999999E-2</v>
      </c>
      <c r="E9199">
        <v>4.2599999999999999E-2</v>
      </c>
      <c r="F9199">
        <v>1.61E-2</v>
      </c>
      <c r="G9199">
        <v>1.2800000000000001E-2</v>
      </c>
      <c r="H9199">
        <v>1.61E-2</v>
      </c>
      <c r="I9199">
        <v>6.4999999999999997E-3</v>
      </c>
      <c r="J9199">
        <v>4.2599999999999999E-2</v>
      </c>
      <c r="K9199">
        <v>1.61E-2</v>
      </c>
      <c r="L9199">
        <v>6.4999999999999997E-3</v>
      </c>
    </row>
    <row r="9200" spans="1:12" x14ac:dyDescent="0.45">
      <c r="A9200" t="s">
        <v>2050</v>
      </c>
      <c r="B9200">
        <v>2030</v>
      </c>
      <c r="C9200" t="s">
        <v>2007</v>
      </c>
      <c r="D9200">
        <v>0.1149</v>
      </c>
      <c r="E9200">
        <v>0.1149</v>
      </c>
      <c r="F9200">
        <v>3.0200000000000001E-2</v>
      </c>
      <c r="G9200">
        <v>8.7400000000000005E-2</v>
      </c>
      <c r="H9200">
        <v>3.0200000000000001E-2</v>
      </c>
      <c r="I9200">
        <v>3.0200000000000001E-2</v>
      </c>
      <c r="J9200">
        <v>0.1149</v>
      </c>
      <c r="K9200">
        <v>3.0200000000000001E-2</v>
      </c>
      <c r="L9200">
        <v>3.0200000000000001E-2</v>
      </c>
    </row>
    <row r="9201" spans="1:12" x14ac:dyDescent="0.45">
      <c r="A9201" t="s">
        <v>2050</v>
      </c>
      <c r="B9201">
        <v>2030</v>
      </c>
      <c r="C9201" t="s">
        <v>2011</v>
      </c>
      <c r="D9201">
        <v>3.5499999999999997E-2</v>
      </c>
      <c r="E9201">
        <v>3.5499999999999997E-2</v>
      </c>
      <c r="F9201">
        <v>3.5499999999999997E-2</v>
      </c>
      <c r="G9201">
        <v>1.06E-2</v>
      </c>
      <c r="H9201">
        <v>3.5499999999999997E-2</v>
      </c>
      <c r="I9201">
        <v>1.06E-2</v>
      </c>
      <c r="J9201">
        <v>3.5499999999999997E-2</v>
      </c>
      <c r="K9201">
        <v>3.5499999999999997E-2</v>
      </c>
      <c r="L9201">
        <v>1.06E-2</v>
      </c>
    </row>
    <row r="9202" spans="1:12" x14ac:dyDescent="0.45">
      <c r="A9202" t="s">
        <v>2050</v>
      </c>
      <c r="B9202">
        <v>2030</v>
      </c>
      <c r="C9202" t="s">
        <v>2006</v>
      </c>
      <c r="D9202">
        <v>0.57750000000000001</v>
      </c>
      <c r="E9202">
        <v>0.57750000000000001</v>
      </c>
      <c r="F9202">
        <v>0.35020000000000001</v>
      </c>
      <c r="G9202">
        <v>0.32829999999999998</v>
      </c>
      <c r="H9202">
        <v>0.35020000000000001</v>
      </c>
      <c r="I9202">
        <v>0.19359999999999999</v>
      </c>
      <c r="J9202">
        <v>0.57750000000000001</v>
      </c>
      <c r="K9202">
        <v>0.35020000000000001</v>
      </c>
      <c r="L9202">
        <v>0.19359999999999999</v>
      </c>
    </row>
    <row r="9203" spans="1:12" x14ac:dyDescent="0.45">
      <c r="A9203" t="s">
        <v>2050</v>
      </c>
      <c r="B9203">
        <v>2030</v>
      </c>
      <c r="C9203" t="s">
        <v>2008</v>
      </c>
      <c r="D9203">
        <v>1.3260000000000001</v>
      </c>
      <c r="E9203">
        <v>1.0699000000000001</v>
      </c>
      <c r="F9203">
        <v>0.95140000000000002</v>
      </c>
      <c r="G9203">
        <v>0.75049999999999994</v>
      </c>
      <c r="H9203">
        <v>0.81410000000000005</v>
      </c>
      <c r="I9203">
        <v>0.56340000000000001</v>
      </c>
      <c r="J9203">
        <v>0.78900000000000003</v>
      </c>
      <c r="K9203">
        <v>0.54420000000000002</v>
      </c>
      <c r="L9203">
        <v>0.32890000000000003</v>
      </c>
    </row>
    <row r="9204" spans="1:12" x14ac:dyDescent="0.45">
      <c r="A9204" t="s">
        <v>2050</v>
      </c>
      <c r="B9204">
        <v>2030</v>
      </c>
      <c r="C9204" t="s">
        <v>2005</v>
      </c>
      <c r="D9204">
        <v>4.2759999999999998</v>
      </c>
      <c r="E9204">
        <v>4.0198999999999998</v>
      </c>
      <c r="F9204">
        <v>3.4554</v>
      </c>
      <c r="G9204">
        <v>2.4775</v>
      </c>
      <c r="H9204">
        <v>3.3180999999999998</v>
      </c>
      <c r="I9204">
        <v>2.0619999999999998</v>
      </c>
      <c r="J9204">
        <v>3.2357</v>
      </c>
      <c r="K9204">
        <v>2.5606</v>
      </c>
      <c r="L9204">
        <v>1.5310999999999999</v>
      </c>
    </row>
    <row r="9205" spans="1:12" x14ac:dyDescent="0.45">
      <c r="A9205" t="s">
        <v>2050</v>
      </c>
      <c r="B9205">
        <v>2030</v>
      </c>
      <c r="C9205" t="s">
        <v>2010</v>
      </c>
      <c r="D9205">
        <v>0.19009999999999999</v>
      </c>
      <c r="E9205">
        <v>0.19009999999999999</v>
      </c>
      <c r="F9205">
        <v>7.1800000000000003E-2</v>
      </c>
      <c r="G9205">
        <v>5.7000000000000002E-2</v>
      </c>
      <c r="H9205">
        <v>7.1800000000000003E-2</v>
      </c>
      <c r="I9205">
        <v>2.8899999999999999E-2</v>
      </c>
      <c r="J9205">
        <v>0.19009999999999999</v>
      </c>
      <c r="K9205">
        <v>7.1800000000000003E-2</v>
      </c>
      <c r="L9205">
        <v>2.8899999999999999E-2</v>
      </c>
    </row>
    <row r="9206" spans="1:12" x14ac:dyDescent="0.45">
      <c r="A9206" t="s">
        <v>2050</v>
      </c>
      <c r="B9206">
        <v>2030</v>
      </c>
      <c r="C9206" t="s">
        <v>2009</v>
      </c>
      <c r="D9206">
        <v>2.0320999999999998</v>
      </c>
      <c r="E9206">
        <v>2.0320999999999998</v>
      </c>
      <c r="F9206">
        <v>2.0163000000000002</v>
      </c>
      <c r="G9206">
        <v>1.2437</v>
      </c>
      <c r="H9206">
        <v>2.0163000000000002</v>
      </c>
      <c r="I9206">
        <v>1.2353000000000001</v>
      </c>
      <c r="J9206">
        <v>1.5286999999999999</v>
      </c>
      <c r="K9206">
        <v>1.5286999999999999</v>
      </c>
      <c r="L9206">
        <v>0.93889999999999996</v>
      </c>
    </row>
    <row r="9207" spans="1:12" x14ac:dyDescent="0.45">
      <c r="A9207" t="s">
        <v>2051</v>
      </c>
      <c r="B9207">
        <v>2030</v>
      </c>
      <c r="C9207" t="s">
        <v>2007</v>
      </c>
      <c r="D9207">
        <v>1.7899999999999999E-2</v>
      </c>
      <c r="E9207">
        <v>1.7899999999999999E-2</v>
      </c>
      <c r="F9207">
        <v>4.7000000000000002E-3</v>
      </c>
      <c r="G9207">
        <v>1.3599999999999999E-2</v>
      </c>
      <c r="H9207">
        <v>4.7000000000000002E-3</v>
      </c>
      <c r="I9207">
        <v>4.7000000000000002E-3</v>
      </c>
      <c r="J9207">
        <v>1.7899999999999999E-2</v>
      </c>
      <c r="K9207">
        <v>4.7000000000000002E-3</v>
      </c>
      <c r="L9207">
        <v>4.7000000000000002E-3</v>
      </c>
    </row>
    <row r="9208" spans="1:12" x14ac:dyDescent="0.45">
      <c r="A9208" t="s">
        <v>2051</v>
      </c>
      <c r="B9208">
        <v>2030</v>
      </c>
      <c r="C9208" t="s">
        <v>2006</v>
      </c>
      <c r="D9208">
        <v>9.9400000000000002E-2</v>
      </c>
      <c r="E9208">
        <v>9.9400000000000002E-2</v>
      </c>
      <c r="F9208">
        <v>5.79E-2</v>
      </c>
      <c r="G9208">
        <v>5.67E-2</v>
      </c>
      <c r="H9208">
        <v>5.79E-2</v>
      </c>
      <c r="I9208">
        <v>3.2099999999999997E-2</v>
      </c>
      <c r="J9208">
        <v>9.9400000000000002E-2</v>
      </c>
      <c r="K9208">
        <v>5.79E-2</v>
      </c>
      <c r="L9208">
        <v>3.2099999999999997E-2</v>
      </c>
    </row>
    <row r="9209" spans="1:12" x14ac:dyDescent="0.45">
      <c r="A9209" t="s">
        <v>2051</v>
      </c>
      <c r="B9209">
        <v>2030</v>
      </c>
      <c r="C9209" t="s">
        <v>2008</v>
      </c>
      <c r="D9209">
        <v>0.20619999999999999</v>
      </c>
      <c r="E9209">
        <v>0.1663</v>
      </c>
      <c r="F9209">
        <v>0.1479</v>
      </c>
      <c r="G9209">
        <v>0.1167</v>
      </c>
      <c r="H9209">
        <v>0.12659999999999999</v>
      </c>
      <c r="I9209">
        <v>8.7599999999999997E-2</v>
      </c>
      <c r="J9209">
        <v>0.1227</v>
      </c>
      <c r="K9209">
        <v>8.4599999999999995E-2</v>
      </c>
      <c r="L9209">
        <v>5.11E-2</v>
      </c>
    </row>
    <row r="9210" spans="1:12" x14ac:dyDescent="0.45">
      <c r="A9210" t="s">
        <v>2051</v>
      </c>
      <c r="B9210">
        <v>2030</v>
      </c>
      <c r="C9210" t="s">
        <v>2011</v>
      </c>
      <c r="D9210">
        <v>5.4999999999999997E-3</v>
      </c>
      <c r="E9210">
        <v>5.4999999999999997E-3</v>
      </c>
      <c r="F9210">
        <v>5.4999999999999997E-3</v>
      </c>
      <c r="G9210">
        <v>1.6999999999999999E-3</v>
      </c>
      <c r="H9210">
        <v>5.4999999999999997E-3</v>
      </c>
      <c r="I9210">
        <v>1.6999999999999999E-3</v>
      </c>
      <c r="J9210">
        <v>5.4999999999999997E-3</v>
      </c>
      <c r="K9210">
        <v>5.4999999999999997E-3</v>
      </c>
      <c r="L9210">
        <v>1.6999999999999999E-3</v>
      </c>
    </row>
    <row r="9211" spans="1:12" x14ac:dyDescent="0.45">
      <c r="A9211" t="s">
        <v>2051</v>
      </c>
      <c r="B9211">
        <v>2030</v>
      </c>
      <c r="C9211" t="s">
        <v>2005</v>
      </c>
      <c r="D9211">
        <v>0.67559999999999998</v>
      </c>
      <c r="E9211">
        <v>0.63580000000000003</v>
      </c>
      <c r="F9211">
        <v>0.54190000000000005</v>
      </c>
      <c r="G9211">
        <v>0.39069999999999999</v>
      </c>
      <c r="H9211">
        <v>0.52049999999999996</v>
      </c>
      <c r="I9211">
        <v>0.32240000000000002</v>
      </c>
      <c r="J9211">
        <v>0.51300000000000001</v>
      </c>
      <c r="K9211">
        <v>0.40189999999999998</v>
      </c>
      <c r="L9211">
        <v>0.23949999999999999</v>
      </c>
    </row>
    <row r="9212" spans="1:12" x14ac:dyDescent="0.45">
      <c r="A9212" t="s">
        <v>2051</v>
      </c>
      <c r="B9212">
        <v>2030</v>
      </c>
      <c r="C9212" t="s">
        <v>2009</v>
      </c>
      <c r="D9212">
        <v>0.31709999999999999</v>
      </c>
      <c r="E9212">
        <v>0.31709999999999999</v>
      </c>
      <c r="F9212">
        <v>0.31469999999999998</v>
      </c>
      <c r="G9212">
        <v>0.19309999999999999</v>
      </c>
      <c r="H9212">
        <v>0.31469999999999998</v>
      </c>
      <c r="I9212">
        <v>0.1918</v>
      </c>
      <c r="J9212">
        <v>0.23799999999999999</v>
      </c>
      <c r="K9212">
        <v>0.23799999999999999</v>
      </c>
      <c r="L9212">
        <v>0.1454</v>
      </c>
    </row>
    <row r="9213" spans="1:12" x14ac:dyDescent="0.45">
      <c r="A9213" t="s">
        <v>2051</v>
      </c>
      <c r="B9213">
        <v>2030</v>
      </c>
      <c r="C9213" t="s">
        <v>2010</v>
      </c>
      <c r="D9213">
        <v>2.9499999999999998E-2</v>
      </c>
      <c r="E9213">
        <v>2.9499999999999998E-2</v>
      </c>
      <c r="F9213">
        <v>1.12E-2</v>
      </c>
      <c r="G9213">
        <v>8.8999999999999999E-3</v>
      </c>
      <c r="H9213">
        <v>1.12E-2</v>
      </c>
      <c r="I9213">
        <v>4.4999999999999997E-3</v>
      </c>
      <c r="J9213">
        <v>2.9499999999999998E-2</v>
      </c>
      <c r="K9213">
        <v>1.12E-2</v>
      </c>
      <c r="L9213">
        <v>4.4999999999999997E-3</v>
      </c>
    </row>
    <row r="9214" spans="1:12" x14ac:dyDescent="0.45">
      <c r="A9214" t="s">
        <v>2052</v>
      </c>
      <c r="B9214">
        <v>2030</v>
      </c>
      <c r="C9214" t="s">
        <v>2008</v>
      </c>
      <c r="D9214">
        <v>1.9008</v>
      </c>
      <c r="E9214">
        <v>1.5337000000000001</v>
      </c>
      <c r="F9214">
        <v>1.3638999999999999</v>
      </c>
      <c r="G9214">
        <v>1.0758000000000001</v>
      </c>
      <c r="H9214">
        <v>1.167</v>
      </c>
      <c r="I9214">
        <v>0.80759999999999998</v>
      </c>
      <c r="J9214">
        <v>1.131</v>
      </c>
      <c r="K9214">
        <v>0.78010000000000002</v>
      </c>
      <c r="L9214">
        <v>0.47149999999999997</v>
      </c>
    </row>
    <row r="9215" spans="1:12" x14ac:dyDescent="0.45">
      <c r="A9215" t="s">
        <v>2052</v>
      </c>
      <c r="B9215">
        <v>2030</v>
      </c>
      <c r="C9215" t="s">
        <v>2007</v>
      </c>
      <c r="D9215">
        <v>0.16470000000000001</v>
      </c>
      <c r="E9215">
        <v>0.16470000000000001</v>
      </c>
      <c r="F9215">
        <v>4.3299999999999998E-2</v>
      </c>
      <c r="G9215">
        <v>0.12529999999999999</v>
      </c>
      <c r="H9215">
        <v>4.3299999999999998E-2</v>
      </c>
      <c r="I9215">
        <v>4.3299999999999998E-2</v>
      </c>
      <c r="J9215">
        <v>0.16470000000000001</v>
      </c>
      <c r="K9215">
        <v>4.3299999999999998E-2</v>
      </c>
      <c r="L9215">
        <v>4.3299999999999998E-2</v>
      </c>
    </row>
    <row r="9216" spans="1:12" x14ac:dyDescent="0.45">
      <c r="A9216" t="s">
        <v>2052</v>
      </c>
      <c r="B9216">
        <v>2030</v>
      </c>
      <c r="C9216" t="s">
        <v>2006</v>
      </c>
      <c r="D9216">
        <v>0.83779999999999999</v>
      </c>
      <c r="E9216">
        <v>0.83779999999999999</v>
      </c>
      <c r="F9216">
        <v>0.50549999999999995</v>
      </c>
      <c r="G9216">
        <v>0.47639999999999999</v>
      </c>
      <c r="H9216">
        <v>0.50549999999999995</v>
      </c>
      <c r="I9216">
        <v>0.27960000000000002</v>
      </c>
      <c r="J9216">
        <v>0.83779999999999999</v>
      </c>
      <c r="K9216">
        <v>0.50549999999999995</v>
      </c>
      <c r="L9216">
        <v>0.27960000000000002</v>
      </c>
    </row>
    <row r="9217" spans="1:12" x14ac:dyDescent="0.45">
      <c r="A9217" t="s">
        <v>2052</v>
      </c>
      <c r="B9217">
        <v>2030</v>
      </c>
      <c r="C9217" t="s">
        <v>2009</v>
      </c>
      <c r="D9217">
        <v>2.7646999999999999</v>
      </c>
      <c r="E9217">
        <v>2.7646999999999999</v>
      </c>
      <c r="F9217">
        <v>2.7421000000000002</v>
      </c>
      <c r="G9217">
        <v>1.6908000000000001</v>
      </c>
      <c r="H9217">
        <v>2.7421000000000002</v>
      </c>
      <c r="I9217">
        <v>1.6788000000000001</v>
      </c>
      <c r="J9217">
        <v>2.0779000000000001</v>
      </c>
      <c r="K9217">
        <v>2.0779000000000001</v>
      </c>
      <c r="L9217">
        <v>1.2753000000000001</v>
      </c>
    </row>
    <row r="9218" spans="1:12" x14ac:dyDescent="0.45">
      <c r="A9218" t="s">
        <v>2052</v>
      </c>
      <c r="B9218">
        <v>2030</v>
      </c>
      <c r="C9218" t="s">
        <v>2005</v>
      </c>
      <c r="D9218">
        <v>5.9913999999999996</v>
      </c>
      <c r="E9218">
        <v>5.6242000000000001</v>
      </c>
      <c r="F9218">
        <v>4.8087</v>
      </c>
      <c r="G9218">
        <v>3.4653999999999998</v>
      </c>
      <c r="H9218">
        <v>4.6117999999999997</v>
      </c>
      <c r="I9218">
        <v>2.8660000000000001</v>
      </c>
      <c r="J9218">
        <v>4.5347</v>
      </c>
      <c r="K9218">
        <v>3.5606</v>
      </c>
      <c r="L9218">
        <v>2.1263999999999998</v>
      </c>
    </row>
    <row r="9219" spans="1:12" x14ac:dyDescent="0.45">
      <c r="A9219" t="s">
        <v>2052</v>
      </c>
      <c r="B9219">
        <v>2030</v>
      </c>
      <c r="C9219" t="s">
        <v>2011</v>
      </c>
      <c r="D9219">
        <v>5.0900000000000001E-2</v>
      </c>
      <c r="E9219">
        <v>5.0900000000000001E-2</v>
      </c>
      <c r="F9219">
        <v>5.0900000000000001E-2</v>
      </c>
      <c r="G9219">
        <v>1.5299999999999999E-2</v>
      </c>
      <c r="H9219">
        <v>5.0900000000000001E-2</v>
      </c>
      <c r="I9219">
        <v>1.5299999999999999E-2</v>
      </c>
      <c r="J9219">
        <v>5.0900000000000001E-2</v>
      </c>
      <c r="K9219">
        <v>5.0900000000000001E-2</v>
      </c>
      <c r="L9219">
        <v>1.5299999999999999E-2</v>
      </c>
    </row>
    <row r="9220" spans="1:12" x14ac:dyDescent="0.45">
      <c r="A9220" t="s">
        <v>2052</v>
      </c>
      <c r="B9220">
        <v>2030</v>
      </c>
      <c r="C9220" t="s">
        <v>2010</v>
      </c>
      <c r="D9220">
        <v>0.27250000000000002</v>
      </c>
      <c r="E9220">
        <v>0.27250000000000002</v>
      </c>
      <c r="F9220">
        <v>0.10290000000000001</v>
      </c>
      <c r="G9220">
        <v>8.1699999999999995E-2</v>
      </c>
      <c r="H9220">
        <v>0.10290000000000001</v>
      </c>
      <c r="I9220">
        <v>4.1399999999999999E-2</v>
      </c>
      <c r="J9220">
        <v>0.27250000000000002</v>
      </c>
      <c r="K9220">
        <v>0.10290000000000001</v>
      </c>
      <c r="L9220">
        <v>4.1399999999999999E-2</v>
      </c>
    </row>
    <row r="9221" spans="1:12" x14ac:dyDescent="0.45">
      <c r="A9221" t="s">
        <v>2053</v>
      </c>
      <c r="B9221">
        <v>2030</v>
      </c>
      <c r="C9221" t="s">
        <v>2008</v>
      </c>
      <c r="D9221">
        <v>8.5807000000000002</v>
      </c>
      <c r="E9221">
        <v>6.9233000000000002</v>
      </c>
      <c r="F9221">
        <v>6.157</v>
      </c>
      <c r="G9221">
        <v>4.8564999999999996</v>
      </c>
      <c r="H9221">
        <v>5.2683</v>
      </c>
      <c r="I9221">
        <v>3.6457999999999999</v>
      </c>
      <c r="J9221">
        <v>5.1055999999999999</v>
      </c>
      <c r="K9221">
        <v>3.5217000000000001</v>
      </c>
      <c r="L9221">
        <v>2.1284999999999998</v>
      </c>
    </row>
    <row r="9222" spans="1:12" x14ac:dyDescent="0.45">
      <c r="A9222" t="s">
        <v>2053</v>
      </c>
      <c r="B9222">
        <v>2030</v>
      </c>
      <c r="C9222" t="s">
        <v>2010</v>
      </c>
      <c r="D9222">
        <v>1.2299</v>
      </c>
      <c r="E9222">
        <v>1.2299</v>
      </c>
      <c r="F9222">
        <v>0.46439999999999998</v>
      </c>
      <c r="G9222">
        <v>0.36899999999999999</v>
      </c>
      <c r="H9222">
        <v>0.46439999999999998</v>
      </c>
      <c r="I9222">
        <v>0.187</v>
      </c>
      <c r="J9222">
        <v>1.2299</v>
      </c>
      <c r="K9222">
        <v>0.46439999999999998</v>
      </c>
      <c r="L9222">
        <v>0.187</v>
      </c>
    </row>
    <row r="9223" spans="1:12" x14ac:dyDescent="0.45">
      <c r="A9223" t="s">
        <v>2053</v>
      </c>
      <c r="B9223">
        <v>2030</v>
      </c>
      <c r="C9223" t="s">
        <v>2006</v>
      </c>
      <c r="D9223">
        <v>3.2168999999999999</v>
      </c>
      <c r="E9223">
        <v>3.2168999999999999</v>
      </c>
      <c r="F9223">
        <v>2.0783999999999998</v>
      </c>
      <c r="G9223">
        <v>1.8159000000000001</v>
      </c>
      <c r="H9223">
        <v>2.0783999999999998</v>
      </c>
      <c r="I9223">
        <v>1.1414</v>
      </c>
      <c r="J9223">
        <v>3.2168999999999999</v>
      </c>
      <c r="K9223">
        <v>2.0783999999999998</v>
      </c>
      <c r="L9223">
        <v>1.1414</v>
      </c>
    </row>
    <row r="9224" spans="1:12" x14ac:dyDescent="0.45">
      <c r="A9224" t="s">
        <v>2053</v>
      </c>
      <c r="B9224">
        <v>2030</v>
      </c>
      <c r="C9224" t="s">
        <v>2009</v>
      </c>
      <c r="D9224">
        <v>11.6241</v>
      </c>
      <c r="E9224">
        <v>11.6241</v>
      </c>
      <c r="F9224">
        <v>11.522</v>
      </c>
      <c r="G9224">
        <v>7.1013999999999999</v>
      </c>
      <c r="H9224">
        <v>11.522</v>
      </c>
      <c r="I9224">
        <v>7.0469999999999997</v>
      </c>
      <c r="J9224">
        <v>8.7241</v>
      </c>
      <c r="K9224">
        <v>8.7239000000000004</v>
      </c>
      <c r="L9224">
        <v>5.3494999999999999</v>
      </c>
    </row>
    <row r="9225" spans="1:12" x14ac:dyDescent="0.45">
      <c r="A9225" t="s">
        <v>2053</v>
      </c>
      <c r="B9225">
        <v>2030</v>
      </c>
      <c r="C9225" t="s">
        <v>2011</v>
      </c>
      <c r="D9225">
        <v>0.22969999999999999</v>
      </c>
      <c r="E9225">
        <v>0.22969999999999999</v>
      </c>
      <c r="F9225">
        <v>0.22969999999999999</v>
      </c>
      <c r="G9225">
        <v>6.8900000000000003E-2</v>
      </c>
      <c r="H9225">
        <v>0.22969999999999999</v>
      </c>
      <c r="I9225">
        <v>6.8900000000000003E-2</v>
      </c>
      <c r="J9225">
        <v>0.22969999999999999</v>
      </c>
      <c r="K9225">
        <v>0.22969999999999999</v>
      </c>
      <c r="L9225">
        <v>6.8900000000000003E-2</v>
      </c>
    </row>
    <row r="9226" spans="1:12" x14ac:dyDescent="0.45">
      <c r="A9226" t="s">
        <v>2053</v>
      </c>
      <c r="B9226">
        <v>2030</v>
      </c>
      <c r="C9226" t="s">
        <v>2005</v>
      </c>
      <c r="D9226">
        <v>25.624600000000001</v>
      </c>
      <c r="E9226">
        <v>23.967199999999998</v>
      </c>
      <c r="F9226">
        <v>20.647300000000001</v>
      </c>
      <c r="G9226">
        <v>14.7773</v>
      </c>
      <c r="H9226">
        <v>19.758500000000002</v>
      </c>
      <c r="I9226">
        <v>12.2858</v>
      </c>
      <c r="J9226">
        <v>19.249400000000001</v>
      </c>
      <c r="K9226">
        <v>15.213900000000001</v>
      </c>
      <c r="L9226">
        <v>9.0709</v>
      </c>
    </row>
    <row r="9227" spans="1:12" x14ac:dyDescent="0.45">
      <c r="A9227" t="s">
        <v>2053</v>
      </c>
      <c r="B9227">
        <v>2030</v>
      </c>
      <c r="C9227" t="s">
        <v>2007</v>
      </c>
      <c r="D9227">
        <v>0.74329999999999996</v>
      </c>
      <c r="E9227">
        <v>0.74329999999999996</v>
      </c>
      <c r="F9227">
        <v>0.1956</v>
      </c>
      <c r="G9227">
        <v>0.56559999999999999</v>
      </c>
      <c r="H9227">
        <v>0.1956</v>
      </c>
      <c r="I9227">
        <v>0.1956</v>
      </c>
      <c r="J9227">
        <v>0.74329999999999996</v>
      </c>
      <c r="K9227">
        <v>0.1956</v>
      </c>
      <c r="L9227">
        <v>0.1956</v>
      </c>
    </row>
    <row r="9228" spans="1:12" x14ac:dyDescent="0.45">
      <c r="A9228" t="s">
        <v>2054</v>
      </c>
      <c r="B9228">
        <v>2030</v>
      </c>
      <c r="C9228" t="s">
        <v>2008</v>
      </c>
      <c r="D9228">
        <v>0.89759999999999995</v>
      </c>
      <c r="E9228">
        <v>0.72430000000000005</v>
      </c>
      <c r="F9228">
        <v>0.64410000000000001</v>
      </c>
      <c r="G9228">
        <v>0.50800000000000001</v>
      </c>
      <c r="H9228">
        <v>0.55110000000000003</v>
      </c>
      <c r="I9228">
        <v>0.38140000000000002</v>
      </c>
      <c r="J9228">
        <v>0.53410000000000002</v>
      </c>
      <c r="K9228">
        <v>0.36840000000000001</v>
      </c>
      <c r="L9228">
        <v>0.22270000000000001</v>
      </c>
    </row>
    <row r="9229" spans="1:12" x14ac:dyDescent="0.45">
      <c r="A9229" t="s">
        <v>2054</v>
      </c>
      <c r="B9229">
        <v>2030</v>
      </c>
      <c r="C9229" t="s">
        <v>2009</v>
      </c>
      <c r="D9229">
        <v>1.1262000000000001</v>
      </c>
      <c r="E9229">
        <v>1.1262000000000001</v>
      </c>
      <c r="F9229">
        <v>1.1154999999999999</v>
      </c>
      <c r="G9229">
        <v>0.68920000000000003</v>
      </c>
      <c r="H9229">
        <v>1.1154999999999999</v>
      </c>
      <c r="I9229">
        <v>0.6835</v>
      </c>
      <c r="J9229">
        <v>0.84430000000000005</v>
      </c>
      <c r="K9229">
        <v>0.84430000000000005</v>
      </c>
      <c r="L9229">
        <v>0.51880000000000004</v>
      </c>
    </row>
    <row r="9230" spans="1:12" x14ac:dyDescent="0.45">
      <c r="A9230" t="s">
        <v>2054</v>
      </c>
      <c r="B9230">
        <v>2030</v>
      </c>
      <c r="C9230" t="s">
        <v>2011</v>
      </c>
      <c r="D9230">
        <v>2.4E-2</v>
      </c>
      <c r="E9230">
        <v>2.4E-2</v>
      </c>
      <c r="F9230">
        <v>2.4E-2</v>
      </c>
      <c r="G9230">
        <v>7.1999999999999998E-3</v>
      </c>
      <c r="H9230">
        <v>2.4E-2</v>
      </c>
      <c r="I9230">
        <v>7.1999999999999998E-3</v>
      </c>
      <c r="J9230">
        <v>2.4E-2</v>
      </c>
      <c r="K9230">
        <v>2.4E-2</v>
      </c>
      <c r="L9230">
        <v>7.1999999999999998E-3</v>
      </c>
    </row>
    <row r="9231" spans="1:12" x14ac:dyDescent="0.45">
      <c r="A9231" t="s">
        <v>2054</v>
      </c>
      <c r="B9231">
        <v>2030</v>
      </c>
      <c r="C9231" t="s">
        <v>2007</v>
      </c>
      <c r="D9231">
        <v>7.7799999999999994E-2</v>
      </c>
      <c r="E9231">
        <v>7.7799999999999994E-2</v>
      </c>
      <c r="F9231">
        <v>2.0500000000000001E-2</v>
      </c>
      <c r="G9231">
        <v>5.9200000000000003E-2</v>
      </c>
      <c r="H9231">
        <v>2.0500000000000001E-2</v>
      </c>
      <c r="I9231">
        <v>2.0500000000000001E-2</v>
      </c>
      <c r="J9231">
        <v>7.7799999999999994E-2</v>
      </c>
      <c r="K9231">
        <v>2.0500000000000001E-2</v>
      </c>
      <c r="L9231">
        <v>2.0500000000000001E-2</v>
      </c>
    </row>
    <row r="9232" spans="1:12" x14ac:dyDescent="0.45">
      <c r="A9232" t="s">
        <v>2054</v>
      </c>
      <c r="B9232">
        <v>2030</v>
      </c>
      <c r="C9232" t="s">
        <v>2010</v>
      </c>
      <c r="D9232">
        <v>0.12870000000000001</v>
      </c>
      <c r="E9232">
        <v>0.12870000000000001</v>
      </c>
      <c r="F9232">
        <v>4.8599999999999997E-2</v>
      </c>
      <c r="G9232">
        <v>3.8600000000000002E-2</v>
      </c>
      <c r="H9232">
        <v>4.8599999999999997E-2</v>
      </c>
      <c r="I9232">
        <v>1.9599999999999999E-2</v>
      </c>
      <c r="J9232">
        <v>0.12870000000000001</v>
      </c>
      <c r="K9232">
        <v>4.8599999999999997E-2</v>
      </c>
      <c r="L9232">
        <v>1.9599999999999999E-2</v>
      </c>
    </row>
    <row r="9233" spans="1:12" x14ac:dyDescent="0.45">
      <c r="A9233" t="s">
        <v>2054</v>
      </c>
      <c r="B9233">
        <v>2030</v>
      </c>
      <c r="C9233" t="s">
        <v>2005</v>
      </c>
      <c r="D9233">
        <v>2.6015000000000001</v>
      </c>
      <c r="E9233">
        <v>2.4281000000000001</v>
      </c>
      <c r="F9233">
        <v>2.0739999999999998</v>
      </c>
      <c r="G9233">
        <v>1.4984999999999999</v>
      </c>
      <c r="H9233">
        <v>1.9810000000000001</v>
      </c>
      <c r="I9233">
        <v>1.2338</v>
      </c>
      <c r="J9233">
        <v>1.956</v>
      </c>
      <c r="K9233">
        <v>1.5269999999999999</v>
      </c>
      <c r="L9233">
        <v>0.91039999999999999</v>
      </c>
    </row>
    <row r="9234" spans="1:12" x14ac:dyDescent="0.45">
      <c r="A9234" t="s">
        <v>2054</v>
      </c>
      <c r="B9234">
        <v>2030</v>
      </c>
      <c r="C9234" t="s">
        <v>2006</v>
      </c>
      <c r="D9234">
        <v>0.34720000000000001</v>
      </c>
      <c r="E9234">
        <v>0.34720000000000001</v>
      </c>
      <c r="F9234">
        <v>0.2213</v>
      </c>
      <c r="G9234">
        <v>0.1963</v>
      </c>
      <c r="H9234">
        <v>0.2213</v>
      </c>
      <c r="I9234">
        <v>0.1217</v>
      </c>
      <c r="J9234">
        <v>0.34720000000000001</v>
      </c>
      <c r="K9234">
        <v>0.2213</v>
      </c>
      <c r="L9234">
        <v>0.1217</v>
      </c>
    </row>
    <row r="9235" spans="1:12" x14ac:dyDescent="0.45">
      <c r="A9235" t="s">
        <v>2055</v>
      </c>
      <c r="B9235">
        <v>2030</v>
      </c>
      <c r="C9235" t="s">
        <v>2006</v>
      </c>
      <c r="D9235">
        <v>8.2400000000000001E-2</v>
      </c>
      <c r="E9235">
        <v>8.2400000000000001E-2</v>
      </c>
      <c r="F9235">
        <v>4.9299999999999997E-2</v>
      </c>
      <c r="G9235">
        <v>4.6899999999999997E-2</v>
      </c>
      <c r="H9235">
        <v>4.9299999999999997E-2</v>
      </c>
      <c r="I9235">
        <v>2.7300000000000001E-2</v>
      </c>
      <c r="J9235">
        <v>8.2400000000000001E-2</v>
      </c>
      <c r="K9235">
        <v>4.9299999999999997E-2</v>
      </c>
      <c r="L9235">
        <v>2.7300000000000001E-2</v>
      </c>
    </row>
    <row r="9236" spans="1:12" x14ac:dyDescent="0.45">
      <c r="A9236" t="s">
        <v>2055</v>
      </c>
      <c r="B9236">
        <v>2030</v>
      </c>
      <c r="C9236" t="s">
        <v>2010</v>
      </c>
      <c r="D9236">
        <v>2.63E-2</v>
      </c>
      <c r="E9236">
        <v>2.63E-2</v>
      </c>
      <c r="F9236">
        <v>9.9000000000000008E-3</v>
      </c>
      <c r="G9236">
        <v>7.9000000000000008E-3</v>
      </c>
      <c r="H9236">
        <v>9.9000000000000008E-3</v>
      </c>
      <c r="I9236">
        <v>4.0000000000000001E-3</v>
      </c>
      <c r="J9236">
        <v>2.63E-2</v>
      </c>
      <c r="K9236">
        <v>9.9000000000000008E-3</v>
      </c>
      <c r="L9236">
        <v>4.0000000000000001E-3</v>
      </c>
    </row>
    <row r="9237" spans="1:12" x14ac:dyDescent="0.45">
      <c r="A9237" t="s">
        <v>2055</v>
      </c>
      <c r="B9237">
        <v>2030</v>
      </c>
      <c r="C9237" t="s">
        <v>2007</v>
      </c>
      <c r="D9237">
        <v>1.5900000000000001E-2</v>
      </c>
      <c r="E9237">
        <v>1.5900000000000001E-2</v>
      </c>
      <c r="F9237">
        <v>4.1999999999999997E-3</v>
      </c>
      <c r="G9237">
        <v>1.21E-2</v>
      </c>
      <c r="H9237">
        <v>4.1999999999999997E-3</v>
      </c>
      <c r="I9237">
        <v>4.1999999999999997E-3</v>
      </c>
      <c r="J9237">
        <v>1.5900000000000001E-2</v>
      </c>
      <c r="K9237">
        <v>4.1999999999999997E-3</v>
      </c>
      <c r="L9237">
        <v>4.1999999999999997E-3</v>
      </c>
    </row>
    <row r="9238" spans="1:12" x14ac:dyDescent="0.45">
      <c r="A9238" t="s">
        <v>2055</v>
      </c>
      <c r="B9238">
        <v>2030</v>
      </c>
      <c r="C9238" t="s">
        <v>2008</v>
      </c>
      <c r="D9238">
        <v>0.18329999999999999</v>
      </c>
      <c r="E9238">
        <v>0.1479</v>
      </c>
      <c r="F9238">
        <v>0.13159999999999999</v>
      </c>
      <c r="G9238">
        <v>0.1038</v>
      </c>
      <c r="H9238">
        <v>0.11260000000000001</v>
      </c>
      <c r="I9238">
        <v>7.7899999999999997E-2</v>
      </c>
      <c r="J9238">
        <v>0.1091</v>
      </c>
      <c r="K9238">
        <v>7.5200000000000003E-2</v>
      </c>
      <c r="L9238">
        <v>4.5499999999999999E-2</v>
      </c>
    </row>
    <row r="9239" spans="1:12" x14ac:dyDescent="0.45">
      <c r="A9239" t="s">
        <v>2055</v>
      </c>
      <c r="B9239">
        <v>2030</v>
      </c>
      <c r="C9239" t="s">
        <v>2009</v>
      </c>
      <c r="D9239">
        <v>0.2281</v>
      </c>
      <c r="E9239">
        <v>0.2281</v>
      </c>
      <c r="F9239">
        <v>0.22600000000000001</v>
      </c>
      <c r="G9239">
        <v>0.14369999999999999</v>
      </c>
      <c r="H9239">
        <v>0.22600000000000001</v>
      </c>
      <c r="I9239">
        <v>0.14249999999999999</v>
      </c>
      <c r="J9239">
        <v>0.17249999999999999</v>
      </c>
      <c r="K9239">
        <v>0.17249999999999999</v>
      </c>
      <c r="L9239">
        <v>0.1094</v>
      </c>
    </row>
    <row r="9240" spans="1:12" x14ac:dyDescent="0.45">
      <c r="A9240" t="s">
        <v>2055</v>
      </c>
      <c r="B9240">
        <v>2030</v>
      </c>
      <c r="C9240" t="s">
        <v>2011</v>
      </c>
      <c r="D9240">
        <v>4.8999999999999998E-3</v>
      </c>
      <c r="E9240">
        <v>4.8999999999999998E-3</v>
      </c>
      <c r="F9240">
        <v>4.8999999999999998E-3</v>
      </c>
      <c r="G9240">
        <v>1.5E-3</v>
      </c>
      <c r="H9240">
        <v>4.8999999999999998E-3</v>
      </c>
      <c r="I9240">
        <v>1.5E-3</v>
      </c>
      <c r="J9240">
        <v>4.8999999999999998E-3</v>
      </c>
      <c r="K9240">
        <v>4.8999999999999998E-3</v>
      </c>
      <c r="L9240">
        <v>1.5E-3</v>
      </c>
    </row>
    <row r="9241" spans="1:12" x14ac:dyDescent="0.45">
      <c r="A9241" t="s">
        <v>2055</v>
      </c>
      <c r="B9241">
        <v>2030</v>
      </c>
      <c r="C9241" t="s">
        <v>2005</v>
      </c>
      <c r="D9241">
        <v>0.54090000000000005</v>
      </c>
      <c r="E9241">
        <v>0.50549999999999995</v>
      </c>
      <c r="F9241">
        <v>0.4259</v>
      </c>
      <c r="G9241">
        <v>0.31580000000000003</v>
      </c>
      <c r="H9241">
        <v>0.40689999999999998</v>
      </c>
      <c r="I9241">
        <v>0.25740000000000002</v>
      </c>
      <c r="J9241">
        <v>0.41110000000000002</v>
      </c>
      <c r="K9241">
        <v>0.31609999999999999</v>
      </c>
      <c r="L9241">
        <v>0.19189999999999999</v>
      </c>
    </row>
    <row r="9242" spans="1:12" x14ac:dyDescent="0.45">
      <c r="A9242" t="s">
        <v>2056</v>
      </c>
      <c r="B9242">
        <v>2030</v>
      </c>
      <c r="C9242" t="s">
        <v>2005</v>
      </c>
      <c r="D9242">
        <v>7.6830999999999996</v>
      </c>
      <c r="E9242">
        <v>7.1943999999999999</v>
      </c>
      <c r="F9242">
        <v>6.1596000000000002</v>
      </c>
      <c r="G9242">
        <v>4.4337999999999997</v>
      </c>
      <c r="H9242">
        <v>5.8975999999999997</v>
      </c>
      <c r="I9242">
        <v>3.6661000000000001</v>
      </c>
      <c r="J9242">
        <v>5.7938999999999998</v>
      </c>
      <c r="K9242">
        <v>4.5480999999999998</v>
      </c>
      <c r="L9242">
        <v>2.7124000000000001</v>
      </c>
    </row>
    <row r="9243" spans="1:12" x14ac:dyDescent="0.45">
      <c r="A9243" t="s">
        <v>2056</v>
      </c>
      <c r="B9243">
        <v>2030</v>
      </c>
      <c r="C9243" t="s">
        <v>2009</v>
      </c>
      <c r="D9243">
        <v>3.4674</v>
      </c>
      <c r="E9243">
        <v>3.4674</v>
      </c>
      <c r="F9243">
        <v>3.4373999999999998</v>
      </c>
      <c r="G9243">
        <v>2.1187</v>
      </c>
      <c r="H9243">
        <v>3.4373999999999998</v>
      </c>
      <c r="I9243">
        <v>2.1027</v>
      </c>
      <c r="J9243">
        <v>2.6030000000000002</v>
      </c>
      <c r="K9243">
        <v>2.6029</v>
      </c>
      <c r="L9243">
        <v>1.5964</v>
      </c>
    </row>
    <row r="9244" spans="1:12" x14ac:dyDescent="0.45">
      <c r="A9244" t="s">
        <v>2056</v>
      </c>
      <c r="B9244">
        <v>2030</v>
      </c>
      <c r="C9244" t="s">
        <v>2008</v>
      </c>
      <c r="D9244">
        <v>2.5304000000000002</v>
      </c>
      <c r="E9244">
        <v>2.0415999999999999</v>
      </c>
      <c r="F9244">
        <v>1.8156000000000001</v>
      </c>
      <c r="G9244">
        <v>1.4320999999999999</v>
      </c>
      <c r="H9244">
        <v>1.5535000000000001</v>
      </c>
      <c r="I9244">
        <v>1.0750999999999999</v>
      </c>
      <c r="J9244">
        <v>1.5056</v>
      </c>
      <c r="K9244">
        <v>1.0385</v>
      </c>
      <c r="L9244">
        <v>0.62770000000000004</v>
      </c>
    </row>
    <row r="9245" spans="1:12" x14ac:dyDescent="0.45">
      <c r="A9245" t="s">
        <v>2056</v>
      </c>
      <c r="B9245">
        <v>2030</v>
      </c>
      <c r="C9245" t="s">
        <v>2011</v>
      </c>
      <c r="D9245">
        <v>6.7699999999999996E-2</v>
      </c>
      <c r="E9245">
        <v>6.7699999999999996E-2</v>
      </c>
      <c r="F9245">
        <v>6.7699999999999996E-2</v>
      </c>
      <c r="G9245">
        <v>2.0299999999999999E-2</v>
      </c>
      <c r="H9245">
        <v>6.7699999999999996E-2</v>
      </c>
      <c r="I9245">
        <v>2.0299999999999999E-2</v>
      </c>
      <c r="J9245">
        <v>6.7699999999999996E-2</v>
      </c>
      <c r="K9245">
        <v>6.7699999999999996E-2</v>
      </c>
      <c r="L9245">
        <v>2.0299999999999999E-2</v>
      </c>
    </row>
    <row r="9246" spans="1:12" x14ac:dyDescent="0.45">
      <c r="A9246" t="s">
        <v>2056</v>
      </c>
      <c r="B9246">
        <v>2030</v>
      </c>
      <c r="C9246" t="s">
        <v>2007</v>
      </c>
      <c r="D9246">
        <v>0.21920000000000001</v>
      </c>
      <c r="E9246">
        <v>0.21920000000000001</v>
      </c>
      <c r="F9246">
        <v>5.7700000000000001E-2</v>
      </c>
      <c r="G9246">
        <v>0.1668</v>
      </c>
      <c r="H9246">
        <v>5.7700000000000001E-2</v>
      </c>
      <c r="I9246">
        <v>5.7700000000000001E-2</v>
      </c>
      <c r="J9246">
        <v>0.21920000000000001</v>
      </c>
      <c r="K9246">
        <v>5.7700000000000001E-2</v>
      </c>
      <c r="L9246">
        <v>5.7700000000000001E-2</v>
      </c>
    </row>
    <row r="9247" spans="1:12" x14ac:dyDescent="0.45">
      <c r="A9247" t="s">
        <v>2056</v>
      </c>
      <c r="B9247">
        <v>2030</v>
      </c>
      <c r="C9247" t="s">
        <v>2006</v>
      </c>
      <c r="D9247">
        <v>1.0357000000000001</v>
      </c>
      <c r="E9247">
        <v>1.0357000000000001</v>
      </c>
      <c r="F9247">
        <v>0.64429999999999998</v>
      </c>
      <c r="G9247">
        <v>0.58709999999999996</v>
      </c>
      <c r="H9247">
        <v>0.64429999999999998</v>
      </c>
      <c r="I9247">
        <v>0.35520000000000002</v>
      </c>
      <c r="J9247">
        <v>1.0357000000000001</v>
      </c>
      <c r="K9247">
        <v>0.64429999999999998</v>
      </c>
      <c r="L9247">
        <v>0.35520000000000002</v>
      </c>
    </row>
    <row r="9248" spans="1:12" x14ac:dyDescent="0.45">
      <c r="A9248" t="s">
        <v>2056</v>
      </c>
      <c r="B9248">
        <v>2030</v>
      </c>
      <c r="C9248" t="s">
        <v>2010</v>
      </c>
      <c r="D9248">
        <v>0.36270000000000002</v>
      </c>
      <c r="E9248">
        <v>0.36270000000000002</v>
      </c>
      <c r="F9248">
        <v>0.13689999999999999</v>
      </c>
      <c r="G9248">
        <v>0.10879999999999999</v>
      </c>
      <c r="H9248">
        <v>0.13689999999999999</v>
      </c>
      <c r="I9248">
        <v>5.5100000000000003E-2</v>
      </c>
      <c r="J9248">
        <v>0.36270000000000002</v>
      </c>
      <c r="K9248">
        <v>0.13689999999999999</v>
      </c>
      <c r="L9248">
        <v>5.5100000000000003E-2</v>
      </c>
    </row>
    <row r="9249" spans="1:12" x14ac:dyDescent="0.45">
      <c r="A9249" t="s">
        <v>2057</v>
      </c>
      <c r="B9249">
        <v>2030</v>
      </c>
      <c r="C9249" t="s">
        <v>2008</v>
      </c>
      <c r="D9249">
        <v>2.1922999999999999</v>
      </c>
      <c r="E9249">
        <v>1.7688999999999999</v>
      </c>
      <c r="F9249">
        <v>1.5730999999999999</v>
      </c>
      <c r="G9249">
        <v>1.2407999999999999</v>
      </c>
      <c r="H9249">
        <v>1.3460000000000001</v>
      </c>
      <c r="I9249">
        <v>0.93149999999999999</v>
      </c>
      <c r="J9249">
        <v>1.3044</v>
      </c>
      <c r="K9249">
        <v>0.89980000000000004</v>
      </c>
      <c r="L9249">
        <v>0.54379999999999995</v>
      </c>
    </row>
    <row r="9250" spans="1:12" x14ac:dyDescent="0.45">
      <c r="A9250" t="s">
        <v>2057</v>
      </c>
      <c r="B9250">
        <v>2030</v>
      </c>
      <c r="C9250" t="s">
        <v>2011</v>
      </c>
      <c r="D9250">
        <v>5.8700000000000002E-2</v>
      </c>
      <c r="E9250">
        <v>5.8700000000000002E-2</v>
      </c>
      <c r="F9250">
        <v>5.8700000000000002E-2</v>
      </c>
      <c r="G9250">
        <v>1.7600000000000001E-2</v>
      </c>
      <c r="H9250">
        <v>5.8700000000000002E-2</v>
      </c>
      <c r="I9250">
        <v>1.7600000000000001E-2</v>
      </c>
      <c r="J9250">
        <v>5.8700000000000002E-2</v>
      </c>
      <c r="K9250">
        <v>5.8700000000000002E-2</v>
      </c>
      <c r="L9250">
        <v>1.7600000000000001E-2</v>
      </c>
    </row>
    <row r="9251" spans="1:12" x14ac:dyDescent="0.45">
      <c r="A9251" t="s">
        <v>2057</v>
      </c>
      <c r="B9251">
        <v>2030</v>
      </c>
      <c r="C9251" t="s">
        <v>2007</v>
      </c>
      <c r="D9251">
        <v>0.18990000000000001</v>
      </c>
      <c r="E9251">
        <v>0.18990000000000001</v>
      </c>
      <c r="F9251">
        <v>0.05</v>
      </c>
      <c r="G9251">
        <v>0.14449999999999999</v>
      </c>
      <c r="H9251">
        <v>0.05</v>
      </c>
      <c r="I9251">
        <v>0.05</v>
      </c>
      <c r="J9251">
        <v>0.18990000000000001</v>
      </c>
      <c r="K9251">
        <v>0.05</v>
      </c>
      <c r="L9251">
        <v>0.05</v>
      </c>
    </row>
    <row r="9252" spans="1:12" x14ac:dyDescent="0.45">
      <c r="A9252" t="s">
        <v>2057</v>
      </c>
      <c r="B9252">
        <v>2030</v>
      </c>
      <c r="C9252" t="s">
        <v>2009</v>
      </c>
      <c r="D9252">
        <v>1.7997000000000001</v>
      </c>
      <c r="E9252">
        <v>1.7997000000000001</v>
      </c>
      <c r="F9252">
        <v>1.7736000000000001</v>
      </c>
      <c r="G9252">
        <v>1.1138999999999999</v>
      </c>
      <c r="H9252">
        <v>1.7736000000000001</v>
      </c>
      <c r="I9252">
        <v>1.1001000000000001</v>
      </c>
      <c r="J9252">
        <v>1.3421000000000001</v>
      </c>
      <c r="K9252">
        <v>1.3420000000000001</v>
      </c>
      <c r="L9252">
        <v>0.83679999999999999</v>
      </c>
    </row>
    <row r="9253" spans="1:12" x14ac:dyDescent="0.45">
      <c r="A9253" t="s">
        <v>2057</v>
      </c>
      <c r="B9253">
        <v>2030</v>
      </c>
      <c r="C9253" t="s">
        <v>2006</v>
      </c>
      <c r="D9253">
        <v>0.5343</v>
      </c>
      <c r="E9253">
        <v>0.5343</v>
      </c>
      <c r="F9253">
        <v>0.5343</v>
      </c>
      <c r="G9253">
        <v>0.36159999999999998</v>
      </c>
      <c r="H9253">
        <v>0.5343</v>
      </c>
      <c r="I9253">
        <v>0.36159999999999998</v>
      </c>
      <c r="J9253">
        <v>0.5343</v>
      </c>
      <c r="K9253">
        <v>0.5343</v>
      </c>
      <c r="L9253">
        <v>0.36159999999999998</v>
      </c>
    </row>
    <row r="9254" spans="1:12" x14ac:dyDescent="0.45">
      <c r="A9254" t="s">
        <v>2057</v>
      </c>
      <c r="B9254">
        <v>2030</v>
      </c>
      <c r="C9254" t="s">
        <v>2005</v>
      </c>
      <c r="D9254">
        <v>5.0891000000000002</v>
      </c>
      <c r="E9254">
        <v>4.6657000000000002</v>
      </c>
      <c r="F9254">
        <v>4.1082999999999998</v>
      </c>
      <c r="G9254">
        <v>2.9727999999999999</v>
      </c>
      <c r="H9254">
        <v>3.8812000000000002</v>
      </c>
      <c r="I9254">
        <v>2.5085000000000002</v>
      </c>
      <c r="J9254">
        <v>3.7435999999999998</v>
      </c>
      <c r="K9254">
        <v>3.0034000000000001</v>
      </c>
      <c r="L9254">
        <v>1.8575999999999999</v>
      </c>
    </row>
    <row r="9255" spans="1:12" x14ac:dyDescent="0.45">
      <c r="A9255" t="s">
        <v>2057</v>
      </c>
      <c r="B9255">
        <v>2030</v>
      </c>
      <c r="C9255" t="s">
        <v>2010</v>
      </c>
      <c r="D9255">
        <v>0.31419999999999998</v>
      </c>
      <c r="E9255">
        <v>0.31419999999999998</v>
      </c>
      <c r="F9255">
        <v>0.1187</v>
      </c>
      <c r="G9255">
        <v>9.4299999999999995E-2</v>
      </c>
      <c r="H9255">
        <v>0.1187</v>
      </c>
      <c r="I9255">
        <v>4.7800000000000002E-2</v>
      </c>
      <c r="J9255">
        <v>0.31419999999999998</v>
      </c>
      <c r="K9255">
        <v>0.1187</v>
      </c>
      <c r="L9255">
        <v>4.7800000000000002E-2</v>
      </c>
    </row>
    <row r="9256" spans="1:12" x14ac:dyDescent="0.45">
      <c r="A9256" t="s">
        <v>2058</v>
      </c>
      <c r="B9256">
        <v>2030</v>
      </c>
      <c r="C9256" t="s">
        <v>2008</v>
      </c>
      <c r="D9256">
        <v>0.1116</v>
      </c>
      <c r="E9256">
        <v>9.01E-2</v>
      </c>
      <c r="F9256">
        <v>8.0100000000000005E-2</v>
      </c>
      <c r="G9256">
        <v>6.3200000000000006E-2</v>
      </c>
      <c r="H9256">
        <v>6.8500000000000005E-2</v>
      </c>
      <c r="I9256">
        <v>4.7399999999999998E-2</v>
      </c>
      <c r="J9256">
        <v>6.6400000000000001E-2</v>
      </c>
      <c r="K9256">
        <v>4.58E-2</v>
      </c>
      <c r="L9256">
        <v>2.7699999999999999E-2</v>
      </c>
    </row>
    <row r="9257" spans="1:12" x14ac:dyDescent="0.45">
      <c r="A9257" t="s">
        <v>2058</v>
      </c>
      <c r="B9257">
        <v>2030</v>
      </c>
      <c r="C9257" t="s">
        <v>2010</v>
      </c>
      <c r="D9257">
        <v>1.6E-2</v>
      </c>
      <c r="E9257">
        <v>1.6E-2</v>
      </c>
      <c r="F9257">
        <v>6.0000000000000001E-3</v>
      </c>
      <c r="G9257">
        <v>4.7999999999999996E-3</v>
      </c>
      <c r="H9257">
        <v>6.0000000000000001E-3</v>
      </c>
      <c r="I9257">
        <v>2.3999999999999998E-3</v>
      </c>
      <c r="J9257">
        <v>1.6E-2</v>
      </c>
      <c r="K9257">
        <v>6.0000000000000001E-3</v>
      </c>
      <c r="L9257">
        <v>2.3999999999999998E-3</v>
      </c>
    </row>
    <row r="9258" spans="1:12" x14ac:dyDescent="0.45">
      <c r="A9258" t="s">
        <v>2058</v>
      </c>
      <c r="B9258">
        <v>2030</v>
      </c>
      <c r="C9258" t="s">
        <v>2005</v>
      </c>
      <c r="D9258">
        <v>0.39429999999999998</v>
      </c>
      <c r="E9258">
        <v>0.37280000000000002</v>
      </c>
      <c r="F9258">
        <v>0.3251</v>
      </c>
      <c r="G9258">
        <v>0.22989999999999999</v>
      </c>
      <c r="H9258">
        <v>0.3135</v>
      </c>
      <c r="I9258">
        <v>0.1948</v>
      </c>
      <c r="J9258">
        <v>0.29880000000000001</v>
      </c>
      <c r="K9258">
        <v>0.24179999999999999</v>
      </c>
      <c r="L9258">
        <v>0.1452</v>
      </c>
    </row>
    <row r="9259" spans="1:12" x14ac:dyDescent="0.45">
      <c r="A9259" t="s">
        <v>2058</v>
      </c>
      <c r="B9259">
        <v>2030</v>
      </c>
      <c r="C9259" t="s">
        <v>2006</v>
      </c>
      <c r="D9259">
        <v>4.8899999999999999E-2</v>
      </c>
      <c r="E9259">
        <v>4.8899999999999999E-2</v>
      </c>
      <c r="F9259">
        <v>2.9600000000000001E-2</v>
      </c>
      <c r="G9259">
        <v>2.7799999999999998E-2</v>
      </c>
      <c r="H9259">
        <v>2.9600000000000001E-2</v>
      </c>
      <c r="I9259">
        <v>1.6299999999999999E-2</v>
      </c>
      <c r="J9259">
        <v>4.8899999999999999E-2</v>
      </c>
      <c r="K9259">
        <v>2.9600000000000001E-2</v>
      </c>
      <c r="L9259">
        <v>1.6299999999999999E-2</v>
      </c>
    </row>
    <row r="9260" spans="1:12" x14ac:dyDescent="0.45">
      <c r="A9260" t="s">
        <v>2058</v>
      </c>
      <c r="B9260">
        <v>2030</v>
      </c>
      <c r="C9260" t="s">
        <v>2009</v>
      </c>
      <c r="D9260">
        <v>0.20519999999999999</v>
      </c>
      <c r="E9260">
        <v>0.20519999999999999</v>
      </c>
      <c r="F9260">
        <v>0.2039</v>
      </c>
      <c r="G9260">
        <v>0.12590000000000001</v>
      </c>
      <c r="H9260">
        <v>0.2039</v>
      </c>
      <c r="I9260">
        <v>0.12520000000000001</v>
      </c>
      <c r="J9260">
        <v>0.15479999999999999</v>
      </c>
      <c r="K9260">
        <v>0.15479999999999999</v>
      </c>
      <c r="L9260">
        <v>9.5299999999999996E-2</v>
      </c>
    </row>
    <row r="9261" spans="1:12" x14ac:dyDescent="0.45">
      <c r="A9261" t="s">
        <v>2058</v>
      </c>
      <c r="B9261">
        <v>2030</v>
      </c>
      <c r="C9261" t="s">
        <v>2011</v>
      </c>
      <c r="D9261">
        <v>3.0000000000000001E-3</v>
      </c>
      <c r="E9261">
        <v>3.0000000000000001E-3</v>
      </c>
      <c r="F9261">
        <v>3.0000000000000001E-3</v>
      </c>
      <c r="G9261">
        <v>8.9999999999999998E-4</v>
      </c>
      <c r="H9261">
        <v>3.0000000000000001E-3</v>
      </c>
      <c r="I9261">
        <v>8.9999999999999998E-4</v>
      </c>
      <c r="J9261">
        <v>3.0000000000000001E-3</v>
      </c>
      <c r="K9261">
        <v>3.0000000000000001E-3</v>
      </c>
      <c r="L9261">
        <v>8.9999999999999998E-4</v>
      </c>
    </row>
    <row r="9262" spans="1:12" x14ac:dyDescent="0.45">
      <c r="A9262" t="s">
        <v>2058</v>
      </c>
      <c r="B9262">
        <v>2030</v>
      </c>
      <c r="C9262" t="s">
        <v>2007</v>
      </c>
      <c r="D9262">
        <v>9.7000000000000003E-3</v>
      </c>
      <c r="E9262">
        <v>9.7000000000000003E-3</v>
      </c>
      <c r="F9262">
        <v>2.5000000000000001E-3</v>
      </c>
      <c r="G9262">
        <v>7.4000000000000003E-3</v>
      </c>
      <c r="H9262">
        <v>2.5000000000000001E-3</v>
      </c>
      <c r="I9262">
        <v>2.5000000000000001E-3</v>
      </c>
      <c r="J9262">
        <v>9.7000000000000003E-3</v>
      </c>
      <c r="K9262">
        <v>2.5000000000000001E-3</v>
      </c>
      <c r="L9262">
        <v>2.5000000000000001E-3</v>
      </c>
    </row>
    <row r="9263" spans="1:12" x14ac:dyDescent="0.45">
      <c r="A9263" t="s">
        <v>2059</v>
      </c>
      <c r="B9263">
        <v>2030</v>
      </c>
      <c r="C9263" t="s">
        <v>2005</v>
      </c>
      <c r="D9263">
        <v>1.4458</v>
      </c>
      <c r="E9263">
        <v>1.3603000000000001</v>
      </c>
      <c r="F9263">
        <v>1.1653</v>
      </c>
      <c r="G9263">
        <v>0.83809999999999996</v>
      </c>
      <c r="H9263">
        <v>1.1194</v>
      </c>
      <c r="I9263">
        <v>0.69550000000000001</v>
      </c>
      <c r="J9263">
        <v>1.0966</v>
      </c>
      <c r="K9263">
        <v>0.86460000000000004</v>
      </c>
      <c r="L9263">
        <v>0.5171</v>
      </c>
    </row>
    <row r="9264" spans="1:12" x14ac:dyDescent="0.45">
      <c r="A9264" t="s">
        <v>2059</v>
      </c>
      <c r="B9264">
        <v>2030</v>
      </c>
      <c r="C9264" t="s">
        <v>2011</v>
      </c>
      <c r="D9264">
        <v>1.1900000000000001E-2</v>
      </c>
      <c r="E9264">
        <v>1.1900000000000001E-2</v>
      </c>
      <c r="F9264">
        <v>1.1900000000000001E-2</v>
      </c>
      <c r="G9264">
        <v>3.5999999999999999E-3</v>
      </c>
      <c r="H9264">
        <v>1.1900000000000001E-2</v>
      </c>
      <c r="I9264">
        <v>3.5999999999999999E-3</v>
      </c>
      <c r="J9264">
        <v>1.1900000000000001E-2</v>
      </c>
      <c r="K9264">
        <v>1.1900000000000001E-2</v>
      </c>
      <c r="L9264">
        <v>3.5999999999999999E-3</v>
      </c>
    </row>
    <row r="9265" spans="1:12" x14ac:dyDescent="0.45">
      <c r="A9265" t="s">
        <v>2059</v>
      </c>
      <c r="B9265">
        <v>2030</v>
      </c>
      <c r="C9265" t="s">
        <v>2006</v>
      </c>
      <c r="D9265">
        <v>0.20300000000000001</v>
      </c>
      <c r="E9265">
        <v>0.20300000000000001</v>
      </c>
      <c r="F9265">
        <v>0.1206</v>
      </c>
      <c r="G9265">
        <v>0.11559999999999999</v>
      </c>
      <c r="H9265">
        <v>0.1206</v>
      </c>
      <c r="I9265">
        <v>6.6799999999999998E-2</v>
      </c>
      <c r="J9265">
        <v>0.20300000000000001</v>
      </c>
      <c r="K9265">
        <v>0.1206</v>
      </c>
      <c r="L9265">
        <v>6.6799999999999998E-2</v>
      </c>
    </row>
    <row r="9266" spans="1:12" x14ac:dyDescent="0.45">
      <c r="A9266" t="s">
        <v>2059</v>
      </c>
      <c r="B9266">
        <v>2030</v>
      </c>
      <c r="C9266" t="s">
        <v>2007</v>
      </c>
      <c r="D9266">
        <v>3.8399999999999997E-2</v>
      </c>
      <c r="E9266">
        <v>3.8399999999999997E-2</v>
      </c>
      <c r="F9266">
        <v>1.01E-2</v>
      </c>
      <c r="G9266">
        <v>2.92E-2</v>
      </c>
      <c r="H9266">
        <v>1.01E-2</v>
      </c>
      <c r="I9266">
        <v>1.01E-2</v>
      </c>
      <c r="J9266">
        <v>3.8399999999999997E-2</v>
      </c>
      <c r="K9266">
        <v>1.01E-2</v>
      </c>
      <c r="L9266">
        <v>1.01E-2</v>
      </c>
    </row>
    <row r="9267" spans="1:12" x14ac:dyDescent="0.45">
      <c r="A9267" t="s">
        <v>2059</v>
      </c>
      <c r="B9267">
        <v>2030</v>
      </c>
      <c r="C9267" t="s">
        <v>2008</v>
      </c>
      <c r="D9267">
        <v>0.443</v>
      </c>
      <c r="E9267">
        <v>0.3574</v>
      </c>
      <c r="F9267">
        <v>0.31780000000000003</v>
      </c>
      <c r="G9267">
        <v>0.25069999999999998</v>
      </c>
      <c r="H9267">
        <v>0.27200000000000002</v>
      </c>
      <c r="I9267">
        <v>0.18820000000000001</v>
      </c>
      <c r="J9267">
        <v>0.2636</v>
      </c>
      <c r="K9267">
        <v>0.18179999999999999</v>
      </c>
      <c r="L9267">
        <v>0.1099</v>
      </c>
    </row>
    <row r="9268" spans="1:12" x14ac:dyDescent="0.45">
      <c r="A9268" t="s">
        <v>2059</v>
      </c>
      <c r="B9268">
        <v>2030</v>
      </c>
      <c r="C9268" t="s">
        <v>2010</v>
      </c>
      <c r="D9268">
        <v>6.3500000000000001E-2</v>
      </c>
      <c r="E9268">
        <v>6.3500000000000001E-2</v>
      </c>
      <c r="F9268">
        <v>2.4E-2</v>
      </c>
      <c r="G9268">
        <v>1.9E-2</v>
      </c>
      <c r="H9268">
        <v>2.4E-2</v>
      </c>
      <c r="I9268">
        <v>9.7000000000000003E-3</v>
      </c>
      <c r="J9268">
        <v>6.3500000000000001E-2</v>
      </c>
      <c r="K9268">
        <v>2.4E-2</v>
      </c>
      <c r="L9268">
        <v>9.7000000000000003E-3</v>
      </c>
    </row>
    <row r="9269" spans="1:12" x14ac:dyDescent="0.45">
      <c r="A9269" t="s">
        <v>2059</v>
      </c>
      <c r="B9269">
        <v>2030</v>
      </c>
      <c r="C9269" t="s">
        <v>2009</v>
      </c>
      <c r="D9269">
        <v>0.68610000000000004</v>
      </c>
      <c r="E9269">
        <v>0.68610000000000004</v>
      </c>
      <c r="F9269">
        <v>0.68089999999999995</v>
      </c>
      <c r="G9269">
        <v>0.42</v>
      </c>
      <c r="H9269">
        <v>0.68089999999999995</v>
      </c>
      <c r="I9269">
        <v>0.41720000000000002</v>
      </c>
      <c r="J9269">
        <v>0.51629999999999998</v>
      </c>
      <c r="K9269">
        <v>0.51629999999999998</v>
      </c>
      <c r="L9269">
        <v>0.31709999999999999</v>
      </c>
    </row>
    <row r="9270" spans="1:12" x14ac:dyDescent="0.45">
      <c r="A9270" t="s">
        <v>2060</v>
      </c>
      <c r="B9270">
        <v>2030</v>
      </c>
      <c r="C9270" t="s">
        <v>2007</v>
      </c>
      <c r="D9270">
        <v>0.13719999999999999</v>
      </c>
      <c r="E9270">
        <v>0.13719999999999999</v>
      </c>
      <c r="F9270">
        <v>3.61E-2</v>
      </c>
      <c r="G9270">
        <v>0.10440000000000001</v>
      </c>
      <c r="H9270">
        <v>3.61E-2</v>
      </c>
      <c r="I9270">
        <v>3.61E-2</v>
      </c>
      <c r="J9270">
        <v>0.13719999999999999</v>
      </c>
      <c r="K9270">
        <v>3.61E-2</v>
      </c>
      <c r="L9270">
        <v>3.61E-2</v>
      </c>
    </row>
    <row r="9271" spans="1:12" x14ac:dyDescent="0.45">
      <c r="A9271" t="s">
        <v>2060</v>
      </c>
      <c r="B9271">
        <v>2030</v>
      </c>
      <c r="C9271" t="s">
        <v>2010</v>
      </c>
      <c r="D9271">
        <v>0.2271</v>
      </c>
      <c r="E9271">
        <v>0.2271</v>
      </c>
      <c r="F9271">
        <v>8.5699999999999998E-2</v>
      </c>
      <c r="G9271">
        <v>6.8099999999999994E-2</v>
      </c>
      <c r="H9271">
        <v>8.5699999999999998E-2</v>
      </c>
      <c r="I9271">
        <v>3.4500000000000003E-2</v>
      </c>
      <c r="J9271">
        <v>0.2271</v>
      </c>
      <c r="K9271">
        <v>8.5699999999999998E-2</v>
      </c>
      <c r="L9271">
        <v>3.4500000000000003E-2</v>
      </c>
    </row>
    <row r="9272" spans="1:12" x14ac:dyDescent="0.45">
      <c r="A9272" t="s">
        <v>2060</v>
      </c>
      <c r="B9272">
        <v>2030</v>
      </c>
      <c r="C9272" t="s">
        <v>2009</v>
      </c>
      <c r="D9272">
        <v>2.3176999999999999</v>
      </c>
      <c r="E9272">
        <v>2.3176999999999999</v>
      </c>
      <c r="F9272">
        <v>2.2988</v>
      </c>
      <c r="G9272">
        <v>1.4107000000000001</v>
      </c>
      <c r="H9272">
        <v>2.2988</v>
      </c>
      <c r="I9272">
        <v>1.4007000000000001</v>
      </c>
      <c r="J9272">
        <v>1.7382</v>
      </c>
      <c r="K9272">
        <v>1.7382</v>
      </c>
      <c r="L9272">
        <v>1.0612999999999999</v>
      </c>
    </row>
    <row r="9273" spans="1:12" x14ac:dyDescent="0.45">
      <c r="A9273" t="s">
        <v>2060</v>
      </c>
      <c r="B9273">
        <v>2030</v>
      </c>
      <c r="C9273" t="s">
        <v>2008</v>
      </c>
      <c r="D9273">
        <v>1.5841000000000001</v>
      </c>
      <c r="E9273">
        <v>1.2781</v>
      </c>
      <c r="F9273">
        <v>1.1366000000000001</v>
      </c>
      <c r="G9273">
        <v>0.89649999999999996</v>
      </c>
      <c r="H9273">
        <v>0.97260000000000002</v>
      </c>
      <c r="I9273">
        <v>0.67300000000000004</v>
      </c>
      <c r="J9273">
        <v>0.9425</v>
      </c>
      <c r="K9273">
        <v>0.65010000000000001</v>
      </c>
      <c r="L9273">
        <v>0.39290000000000003</v>
      </c>
    </row>
    <row r="9274" spans="1:12" x14ac:dyDescent="0.45">
      <c r="A9274" t="s">
        <v>2060</v>
      </c>
      <c r="B9274">
        <v>2030</v>
      </c>
      <c r="C9274" t="s">
        <v>2006</v>
      </c>
      <c r="D9274">
        <v>0.68200000000000005</v>
      </c>
      <c r="E9274">
        <v>0.68200000000000005</v>
      </c>
      <c r="F9274">
        <v>0.41549999999999998</v>
      </c>
      <c r="G9274">
        <v>0.38750000000000001</v>
      </c>
      <c r="H9274">
        <v>0.41549999999999998</v>
      </c>
      <c r="I9274">
        <v>0.22950000000000001</v>
      </c>
      <c r="J9274">
        <v>0.68200000000000005</v>
      </c>
      <c r="K9274">
        <v>0.41549999999999998</v>
      </c>
      <c r="L9274">
        <v>0.22950000000000001</v>
      </c>
    </row>
    <row r="9275" spans="1:12" x14ac:dyDescent="0.45">
      <c r="A9275" t="s">
        <v>2060</v>
      </c>
      <c r="B9275">
        <v>2030</v>
      </c>
      <c r="C9275" t="s">
        <v>2005</v>
      </c>
      <c r="D9275">
        <v>4.9904999999999999</v>
      </c>
      <c r="E9275">
        <v>4.6844999999999999</v>
      </c>
      <c r="F9275">
        <v>4.0152000000000001</v>
      </c>
      <c r="G9275">
        <v>2.88</v>
      </c>
      <c r="H9275">
        <v>3.8511000000000002</v>
      </c>
      <c r="I9275">
        <v>2.3866000000000001</v>
      </c>
      <c r="J9275">
        <v>3.7694000000000001</v>
      </c>
      <c r="K9275">
        <v>2.968</v>
      </c>
      <c r="L9275">
        <v>1.7670999999999999</v>
      </c>
    </row>
    <row r="9276" spans="1:12" x14ac:dyDescent="0.45">
      <c r="A9276" t="s">
        <v>2060</v>
      </c>
      <c r="B9276">
        <v>2030</v>
      </c>
      <c r="C9276" t="s">
        <v>2011</v>
      </c>
      <c r="D9276">
        <v>4.24E-2</v>
      </c>
      <c r="E9276">
        <v>4.24E-2</v>
      </c>
      <c r="F9276">
        <v>4.24E-2</v>
      </c>
      <c r="G9276">
        <v>1.2699999999999999E-2</v>
      </c>
      <c r="H9276">
        <v>4.24E-2</v>
      </c>
      <c r="I9276">
        <v>1.2699999999999999E-2</v>
      </c>
      <c r="J9276">
        <v>4.24E-2</v>
      </c>
      <c r="K9276">
        <v>4.24E-2</v>
      </c>
      <c r="L9276">
        <v>1.2699999999999999E-2</v>
      </c>
    </row>
    <row r="9277" spans="1:12" x14ac:dyDescent="0.45">
      <c r="A9277" t="s">
        <v>2061</v>
      </c>
      <c r="B9277">
        <v>2030</v>
      </c>
      <c r="C9277" t="s">
        <v>2008</v>
      </c>
      <c r="D9277">
        <v>0.13469999999999999</v>
      </c>
      <c r="E9277">
        <v>0.1087</v>
      </c>
      <c r="F9277">
        <v>9.6600000000000005E-2</v>
      </c>
      <c r="G9277">
        <v>7.6200000000000004E-2</v>
      </c>
      <c r="H9277">
        <v>8.2699999999999996E-2</v>
      </c>
      <c r="I9277">
        <v>5.7200000000000001E-2</v>
      </c>
      <c r="J9277">
        <v>8.0100000000000005E-2</v>
      </c>
      <c r="K9277">
        <v>5.5300000000000002E-2</v>
      </c>
      <c r="L9277">
        <v>3.3399999999999999E-2</v>
      </c>
    </row>
    <row r="9278" spans="1:12" x14ac:dyDescent="0.45">
      <c r="A9278" t="s">
        <v>2061</v>
      </c>
      <c r="B9278">
        <v>2030</v>
      </c>
      <c r="C9278" t="s">
        <v>2011</v>
      </c>
      <c r="D9278">
        <v>3.5999999999999999E-3</v>
      </c>
      <c r="E9278">
        <v>3.5999999999999999E-3</v>
      </c>
      <c r="F9278">
        <v>3.5999999999999999E-3</v>
      </c>
      <c r="G9278">
        <v>1.1000000000000001E-3</v>
      </c>
      <c r="H9278">
        <v>3.5999999999999999E-3</v>
      </c>
      <c r="I9278">
        <v>1.1000000000000001E-3</v>
      </c>
      <c r="J9278">
        <v>3.5999999999999999E-3</v>
      </c>
      <c r="K9278">
        <v>3.5999999999999999E-3</v>
      </c>
      <c r="L9278">
        <v>1.1000000000000001E-3</v>
      </c>
    </row>
    <row r="9279" spans="1:12" x14ac:dyDescent="0.45">
      <c r="A9279" t="s">
        <v>2061</v>
      </c>
      <c r="B9279">
        <v>2030</v>
      </c>
      <c r="C9279" t="s">
        <v>2005</v>
      </c>
      <c r="D9279">
        <v>0.46489999999999998</v>
      </c>
      <c r="E9279">
        <v>0.43890000000000001</v>
      </c>
      <c r="F9279">
        <v>0.36209999999999998</v>
      </c>
      <c r="G9279">
        <v>0.2702</v>
      </c>
      <c r="H9279">
        <v>0.34810000000000002</v>
      </c>
      <c r="I9279">
        <v>0.21640000000000001</v>
      </c>
      <c r="J9279">
        <v>0.35930000000000001</v>
      </c>
      <c r="K9279">
        <v>0.2712</v>
      </c>
      <c r="L9279">
        <v>0.16250000000000001</v>
      </c>
    </row>
    <row r="9280" spans="1:12" x14ac:dyDescent="0.45">
      <c r="A9280" t="s">
        <v>2061</v>
      </c>
      <c r="B9280">
        <v>2030</v>
      </c>
      <c r="C9280" t="s">
        <v>2009</v>
      </c>
      <c r="D9280">
        <v>0.20660000000000001</v>
      </c>
      <c r="E9280">
        <v>0.20660000000000001</v>
      </c>
      <c r="F9280">
        <v>0.20499999999999999</v>
      </c>
      <c r="G9280">
        <v>0.1268</v>
      </c>
      <c r="H9280">
        <v>0.20499999999999999</v>
      </c>
      <c r="I9280">
        <v>0.126</v>
      </c>
      <c r="J9280">
        <v>0.1555</v>
      </c>
      <c r="K9280">
        <v>0.1555</v>
      </c>
      <c r="L9280">
        <v>9.5799999999999996E-2</v>
      </c>
    </row>
    <row r="9281" spans="1:12" x14ac:dyDescent="0.45">
      <c r="A9281" t="s">
        <v>2061</v>
      </c>
      <c r="B9281">
        <v>2030</v>
      </c>
      <c r="C9281" t="s">
        <v>2006</v>
      </c>
      <c r="D9281">
        <v>8.9099999999999999E-2</v>
      </c>
      <c r="E9281">
        <v>8.9099999999999999E-2</v>
      </c>
      <c r="F9281">
        <v>4.65E-2</v>
      </c>
      <c r="G9281">
        <v>5.1299999999999998E-2</v>
      </c>
      <c r="H9281">
        <v>4.65E-2</v>
      </c>
      <c r="I9281">
        <v>2.6100000000000002E-2</v>
      </c>
      <c r="J9281">
        <v>8.9099999999999999E-2</v>
      </c>
      <c r="K9281">
        <v>4.65E-2</v>
      </c>
      <c r="L9281">
        <v>2.6100000000000002E-2</v>
      </c>
    </row>
    <row r="9282" spans="1:12" x14ac:dyDescent="0.45">
      <c r="A9282" t="s">
        <v>2061</v>
      </c>
      <c r="B9282">
        <v>2030</v>
      </c>
      <c r="C9282" t="s">
        <v>2010</v>
      </c>
      <c r="D9282">
        <v>1.9300000000000001E-2</v>
      </c>
      <c r="E9282">
        <v>1.9300000000000001E-2</v>
      </c>
      <c r="F9282">
        <v>7.3000000000000001E-3</v>
      </c>
      <c r="G9282">
        <v>5.7999999999999996E-3</v>
      </c>
      <c r="H9282">
        <v>7.3000000000000001E-3</v>
      </c>
      <c r="I9282">
        <v>2.8999999999999998E-3</v>
      </c>
      <c r="J9282">
        <v>1.9300000000000001E-2</v>
      </c>
      <c r="K9282">
        <v>7.3000000000000001E-3</v>
      </c>
      <c r="L9282">
        <v>2.8999999999999998E-3</v>
      </c>
    </row>
    <row r="9283" spans="1:12" x14ac:dyDescent="0.45">
      <c r="A9283" t="s">
        <v>2061</v>
      </c>
      <c r="B9283">
        <v>2030</v>
      </c>
      <c r="C9283" t="s">
        <v>2007</v>
      </c>
      <c r="D9283">
        <v>1.17E-2</v>
      </c>
      <c r="E9283">
        <v>1.17E-2</v>
      </c>
      <c r="F9283">
        <v>3.0999999999999999E-3</v>
      </c>
      <c r="G9283">
        <v>8.8999999999999999E-3</v>
      </c>
      <c r="H9283">
        <v>3.0999999999999999E-3</v>
      </c>
      <c r="I9283">
        <v>3.0999999999999999E-3</v>
      </c>
      <c r="J9283">
        <v>1.17E-2</v>
      </c>
      <c r="K9283">
        <v>3.0999999999999999E-3</v>
      </c>
      <c r="L9283">
        <v>3.0999999999999999E-3</v>
      </c>
    </row>
  </sheetData>
  <autoFilter ref="A1:L9320"/>
  <sortState ref="A2:L9320">
    <sortCondition ref="B2:B9320"/>
  </sortState>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59"/>
  <sheetViews>
    <sheetView workbookViewId="0">
      <selection activeCell="A2" sqref="A2:XFD3"/>
    </sheetView>
  </sheetViews>
  <sheetFormatPr defaultRowHeight="14.25" x14ac:dyDescent="0.45"/>
  <sheetData>
    <row r="1" spans="1:2" x14ac:dyDescent="0.45">
      <c r="A1" t="s">
        <v>2551</v>
      </c>
    </row>
    <row r="3" spans="1:2" x14ac:dyDescent="0.45">
      <c r="A3" t="s">
        <v>2143</v>
      </c>
      <c r="B3" t="s">
        <v>2528</v>
      </c>
    </row>
    <row r="4" spans="1:2" x14ac:dyDescent="0.45">
      <c r="A4" t="s">
        <v>2095</v>
      </c>
      <c r="B4">
        <v>2.5000000000000001E-2</v>
      </c>
    </row>
    <row r="5" spans="1:2" x14ac:dyDescent="0.45">
      <c r="A5" t="s">
        <v>2096</v>
      </c>
      <c r="B5">
        <v>0.17399999999999999</v>
      </c>
    </row>
    <row r="6" spans="1:2" x14ac:dyDescent="0.45">
      <c r="A6" t="s">
        <v>2142</v>
      </c>
      <c r="B6">
        <v>3.2000000000000001E-2</v>
      </c>
    </row>
    <row r="7" spans="1:2" x14ac:dyDescent="0.45">
      <c r="A7" t="s">
        <v>2093</v>
      </c>
      <c r="B7">
        <v>0.21299999999999999</v>
      </c>
    </row>
    <row r="8" spans="1:2" x14ac:dyDescent="0.45">
      <c r="A8" t="s">
        <v>2094</v>
      </c>
      <c r="B8">
        <v>3.9E-2</v>
      </c>
    </row>
    <row r="9" spans="1:2" x14ac:dyDescent="0.45">
      <c r="A9" t="s">
        <v>2089</v>
      </c>
      <c r="B9">
        <v>6.4000000000000001E-2</v>
      </c>
    </row>
    <row r="10" spans="1:2" x14ac:dyDescent="0.45">
      <c r="A10" t="s">
        <v>2091</v>
      </c>
      <c r="B10">
        <v>0.20399999999999999</v>
      </c>
    </row>
    <row r="11" spans="1:2" x14ac:dyDescent="0.45">
      <c r="A11" t="s">
        <v>2141</v>
      </c>
      <c r="B11">
        <v>0.05</v>
      </c>
    </row>
    <row r="12" spans="1:2" x14ac:dyDescent="0.45">
      <c r="A12" t="s">
        <v>2088</v>
      </c>
      <c r="B12">
        <v>0.05</v>
      </c>
    </row>
    <row r="13" spans="1:2" x14ac:dyDescent="0.45">
      <c r="A13" t="s">
        <v>2087</v>
      </c>
      <c r="B13">
        <v>1</v>
      </c>
    </row>
    <row r="14" spans="1:2" x14ac:dyDescent="0.45">
      <c r="A14" t="s">
        <v>2140</v>
      </c>
      <c r="B14">
        <v>0.67</v>
      </c>
    </row>
    <row r="15" spans="1:2" x14ac:dyDescent="0.45">
      <c r="A15" t="s">
        <v>2139</v>
      </c>
      <c r="B15">
        <v>0.03</v>
      </c>
    </row>
    <row r="16" spans="1:2" x14ac:dyDescent="0.45">
      <c r="A16" t="s">
        <v>2078</v>
      </c>
      <c r="B16">
        <v>0.67</v>
      </c>
    </row>
    <row r="17" spans="1:20" x14ac:dyDescent="0.45">
      <c r="A17" t="s">
        <v>2081</v>
      </c>
      <c r="B17">
        <v>0.67</v>
      </c>
    </row>
    <row r="18" spans="1:20" x14ac:dyDescent="0.45">
      <c r="A18" t="s">
        <v>2080</v>
      </c>
      <c r="B18">
        <v>0.67</v>
      </c>
    </row>
    <row r="20" spans="1:20" x14ac:dyDescent="0.45">
      <c r="A20" t="s">
        <v>2138</v>
      </c>
    </row>
    <row r="21" spans="1:20" x14ac:dyDescent="0.45">
      <c r="A21" t="s">
        <v>2098</v>
      </c>
      <c r="B21" t="s">
        <v>2097</v>
      </c>
      <c r="C21" t="s">
        <v>2137</v>
      </c>
      <c r="D21" t="s">
        <v>2136</v>
      </c>
      <c r="E21" t="s">
        <v>2135</v>
      </c>
      <c r="F21" t="s">
        <v>2134</v>
      </c>
      <c r="G21" t="s">
        <v>2133</v>
      </c>
      <c r="H21" t="s">
        <v>2132</v>
      </c>
      <c r="I21" t="s">
        <v>2131</v>
      </c>
      <c r="J21" t="s">
        <v>2130</v>
      </c>
      <c r="K21" t="s">
        <v>2129</v>
      </c>
      <c r="L21" t="s">
        <v>2128</v>
      </c>
      <c r="M21" t="s">
        <v>2127</v>
      </c>
      <c r="N21" t="s">
        <v>2126</v>
      </c>
      <c r="O21" t="s">
        <v>2125</v>
      </c>
      <c r="P21" t="s">
        <v>2124</v>
      </c>
      <c r="Q21" t="s">
        <v>2123</v>
      </c>
      <c r="R21" t="s">
        <v>2122</v>
      </c>
      <c r="S21" t="s">
        <v>2121</v>
      </c>
      <c r="T21" t="s">
        <v>2120</v>
      </c>
    </row>
    <row r="22" spans="1:20" x14ac:dyDescent="0.45">
      <c r="A22" t="s">
        <v>2096</v>
      </c>
      <c r="B22" t="s">
        <v>2090</v>
      </c>
      <c r="C22">
        <v>177.238</v>
      </c>
      <c r="D22">
        <v>603.02200000000005</v>
      </c>
      <c r="E22">
        <v>6.3319999999999999</v>
      </c>
      <c r="F22">
        <v>232.80600000000004</v>
      </c>
      <c r="G22">
        <v>825.91800000000012</v>
      </c>
      <c r="H22">
        <v>9.91</v>
      </c>
      <c r="I22">
        <v>288.81400000000002</v>
      </c>
      <c r="J22">
        <v>1097.1220000000001</v>
      </c>
      <c r="K22">
        <v>17.61</v>
      </c>
      <c r="L22">
        <v>344.87799999999999</v>
      </c>
      <c r="M22">
        <v>1412.1080000000002</v>
      </c>
      <c r="N22">
        <v>29.893999999999998</v>
      </c>
      <c r="O22">
        <v>401.44800000000004</v>
      </c>
      <c r="P22">
        <v>1771.384</v>
      </c>
      <c r="Q22">
        <v>42.171999999999997</v>
      </c>
      <c r="R22">
        <v>457.42600000000004</v>
      </c>
      <c r="S22">
        <v>2163.2840000000001</v>
      </c>
      <c r="T22">
        <v>65.528000000000006</v>
      </c>
    </row>
    <row r="23" spans="1:20" x14ac:dyDescent="0.45">
      <c r="A23" t="s">
        <v>2096</v>
      </c>
      <c r="B23" t="s">
        <v>2085</v>
      </c>
      <c r="C23">
        <v>2532.0947000000001</v>
      </c>
      <c r="D23">
        <v>18813.997270000003</v>
      </c>
      <c r="E23">
        <v>436.63227999999998</v>
      </c>
      <c r="F23">
        <v>2485.99703</v>
      </c>
      <c r="G23">
        <v>20823.836660000001</v>
      </c>
      <c r="H23">
        <v>476.15414000000004</v>
      </c>
      <c r="I23">
        <v>2110.0614</v>
      </c>
      <c r="J23">
        <v>22329.396400000001</v>
      </c>
      <c r="K23">
        <v>604.49825999999996</v>
      </c>
      <c r="L23">
        <v>2072.1680000000001</v>
      </c>
      <c r="M23">
        <v>23588.743640000001</v>
      </c>
      <c r="N23">
        <v>812.82316000000003</v>
      </c>
      <c r="O23">
        <v>2032.3991999999998</v>
      </c>
      <c r="P23">
        <v>24645.098990000006</v>
      </c>
      <c r="Q23">
        <v>976.01844000000006</v>
      </c>
      <c r="R23">
        <v>1987.2736</v>
      </c>
      <c r="S23">
        <v>25317.248680000004</v>
      </c>
      <c r="T23">
        <v>1315.12643</v>
      </c>
    </row>
    <row r="24" spans="1:20" x14ac:dyDescent="0.45">
      <c r="A24" t="s">
        <v>2096</v>
      </c>
      <c r="B24" t="s">
        <v>2079</v>
      </c>
      <c r="C24">
        <v>3304.8902999999996</v>
      </c>
      <c r="D24">
        <v>37660.964049999995</v>
      </c>
      <c r="E24">
        <v>502.79719999999998</v>
      </c>
      <c r="F24">
        <v>3427.4693500000003</v>
      </c>
      <c r="G24">
        <v>40570.078600000008</v>
      </c>
      <c r="H24">
        <v>518.32400000000007</v>
      </c>
      <c r="I24">
        <v>3364.4424000000004</v>
      </c>
      <c r="J24">
        <v>43403.987400000005</v>
      </c>
      <c r="K24">
        <v>530.54320000000007</v>
      </c>
      <c r="L24">
        <v>3475.8180000000002</v>
      </c>
      <c r="M24">
        <v>46287.803699999997</v>
      </c>
      <c r="N24">
        <v>592.0181</v>
      </c>
      <c r="O24">
        <v>3578.9171999999999</v>
      </c>
      <c r="P24">
        <v>49159.785349999984</v>
      </c>
      <c r="Q24">
        <v>706.94119999999998</v>
      </c>
      <c r="R24">
        <v>3651.0076000000004</v>
      </c>
      <c r="S24">
        <v>51987.554499999998</v>
      </c>
      <c r="T24">
        <v>823.26755000000003</v>
      </c>
    </row>
    <row r="25" spans="1:20" x14ac:dyDescent="0.45">
      <c r="A25" t="s">
        <v>2096</v>
      </c>
      <c r="B25" t="s">
        <v>2092</v>
      </c>
      <c r="C25">
        <v>2150.3804</v>
      </c>
      <c r="D25">
        <v>16823.653200000001</v>
      </c>
      <c r="E25">
        <v>309.8956</v>
      </c>
      <c r="F25">
        <v>1986.6031999999998</v>
      </c>
      <c r="G25">
        <v>18488.401600000001</v>
      </c>
      <c r="H25">
        <v>321.83979999999997</v>
      </c>
      <c r="I25">
        <v>1774.7021999999999</v>
      </c>
      <c r="J25">
        <v>19926.563800000004</v>
      </c>
      <c r="K25">
        <v>336.52980000000002</v>
      </c>
      <c r="L25">
        <v>1600.556</v>
      </c>
      <c r="M25">
        <v>21062.551000000003</v>
      </c>
      <c r="N25">
        <v>464.56400000000008</v>
      </c>
      <c r="O25">
        <v>1423.0856000000001</v>
      </c>
      <c r="P25">
        <v>21906.677599999999</v>
      </c>
      <c r="Q25">
        <v>578.93380000000002</v>
      </c>
      <c r="R25">
        <v>1240.7728</v>
      </c>
      <c r="S25">
        <v>22359.499599999996</v>
      </c>
      <c r="T25">
        <v>787.94580000000008</v>
      </c>
    </row>
    <row r="26" spans="1:20" x14ac:dyDescent="0.45">
      <c r="A26" t="s">
        <v>2096</v>
      </c>
      <c r="B26" t="s">
        <v>2084</v>
      </c>
      <c r="D26">
        <v>1805.2</v>
      </c>
      <c r="G26">
        <v>1805.2</v>
      </c>
      <c r="J26">
        <v>1805.2</v>
      </c>
      <c r="M26">
        <v>1717.86</v>
      </c>
      <c r="N26">
        <v>87.34</v>
      </c>
      <c r="P26">
        <v>1538.79</v>
      </c>
      <c r="Q26">
        <v>179.07</v>
      </c>
      <c r="S26">
        <v>1359.37</v>
      </c>
      <c r="T26">
        <v>179.42</v>
      </c>
    </row>
    <row r="27" spans="1:20" x14ac:dyDescent="0.45">
      <c r="A27" t="s">
        <v>2095</v>
      </c>
      <c r="B27" t="s">
        <v>2079</v>
      </c>
      <c r="C27">
        <v>1516.12</v>
      </c>
      <c r="D27">
        <v>23576.36</v>
      </c>
      <c r="E27">
        <v>1361.33</v>
      </c>
      <c r="F27">
        <v>1523.7</v>
      </c>
      <c r="G27">
        <v>23739.74</v>
      </c>
      <c r="H27">
        <v>1360.32</v>
      </c>
      <c r="I27">
        <v>1531.32</v>
      </c>
      <c r="J27">
        <v>23768.12</v>
      </c>
      <c r="K27">
        <v>1502.95</v>
      </c>
      <c r="L27">
        <v>1538.98</v>
      </c>
      <c r="M27">
        <v>23705.17</v>
      </c>
      <c r="N27">
        <v>1601.93</v>
      </c>
      <c r="O27">
        <v>1546.67</v>
      </c>
      <c r="P27">
        <v>23636.33</v>
      </c>
      <c r="Q27">
        <v>1615.51</v>
      </c>
      <c r="R27">
        <v>1554.41</v>
      </c>
      <c r="S27">
        <v>23526.1</v>
      </c>
      <c r="T27">
        <v>1664.6399999999999</v>
      </c>
    </row>
    <row r="28" spans="1:20" x14ac:dyDescent="0.45">
      <c r="A28" t="s">
        <v>2094</v>
      </c>
      <c r="B28" t="s">
        <v>2090</v>
      </c>
      <c r="C28">
        <v>727.21109999999999</v>
      </c>
      <c r="D28">
        <v>1320.7165</v>
      </c>
      <c r="E28">
        <v>3.0038</v>
      </c>
      <c r="F28">
        <v>931.71419999999989</v>
      </c>
      <c r="G28">
        <v>2248.6062000000002</v>
      </c>
      <c r="H28">
        <v>3.8317999999999999</v>
      </c>
      <c r="I28">
        <v>1138.8824999999999</v>
      </c>
      <c r="J28">
        <v>3383.0029000000004</v>
      </c>
      <c r="K28">
        <v>4.4757999999999996</v>
      </c>
      <c r="L28">
        <v>1347.6396</v>
      </c>
      <c r="M28">
        <v>4725.9592999999995</v>
      </c>
      <c r="N28">
        <v>4.6689999999999996</v>
      </c>
      <c r="O28">
        <v>1558.4617000000001</v>
      </c>
      <c r="P28">
        <v>6280.1913000000004</v>
      </c>
      <c r="Q28">
        <v>4.2320000000000002</v>
      </c>
      <c r="R28">
        <v>1771.3791000000001</v>
      </c>
      <c r="S28">
        <v>8047.1543999999994</v>
      </c>
      <c r="T28">
        <v>4.4160000000000004</v>
      </c>
    </row>
    <row r="29" spans="1:20" x14ac:dyDescent="0.45">
      <c r="A29" t="s">
        <v>2094</v>
      </c>
      <c r="B29" t="s">
        <v>2085</v>
      </c>
      <c r="C29">
        <v>1630.2093</v>
      </c>
      <c r="D29">
        <v>3421.1542999999997</v>
      </c>
      <c r="E29">
        <v>3.2650000000000001</v>
      </c>
      <c r="F29">
        <v>1863.7452000000003</v>
      </c>
      <c r="G29">
        <v>5280.7370000000001</v>
      </c>
      <c r="H29">
        <v>4.165</v>
      </c>
      <c r="I29">
        <v>2100.6097</v>
      </c>
      <c r="J29">
        <v>7376.4766999999993</v>
      </c>
      <c r="K29">
        <v>4.8650000000000002</v>
      </c>
      <c r="L29">
        <v>2339.6610000000001</v>
      </c>
      <c r="M29">
        <v>9711.0527000000002</v>
      </c>
      <c r="N29">
        <v>5.0750000000000002</v>
      </c>
      <c r="O29">
        <v>2581.4141</v>
      </c>
      <c r="P29">
        <v>12287.859900000001</v>
      </c>
      <c r="Q29">
        <v>4.5999999999999996</v>
      </c>
      <c r="R29">
        <v>2825.9096999999997</v>
      </c>
      <c r="S29">
        <v>15108.969000000001</v>
      </c>
      <c r="T29">
        <v>4.8</v>
      </c>
    </row>
    <row r="30" spans="1:20" x14ac:dyDescent="0.45">
      <c r="A30" t="s">
        <v>2094</v>
      </c>
      <c r="B30" t="s">
        <v>2079</v>
      </c>
      <c r="C30">
        <v>7982.3752000000013</v>
      </c>
      <c r="D30">
        <v>29456.514800000001</v>
      </c>
      <c r="E30">
        <v>202.21119999999999</v>
      </c>
      <c r="F30">
        <v>7672.9840000000004</v>
      </c>
      <c r="G30">
        <v>36904.760799999996</v>
      </c>
      <c r="H30">
        <v>224.76319999999998</v>
      </c>
      <c r="I30">
        <v>7382.5951999999997</v>
      </c>
      <c r="J30">
        <v>44052.316800000001</v>
      </c>
      <c r="K30">
        <v>235.03919999999999</v>
      </c>
      <c r="L30">
        <v>7068.4964000000009</v>
      </c>
      <c r="M30">
        <v>50891.386400000003</v>
      </c>
      <c r="N30">
        <v>229.37599999999998</v>
      </c>
      <c r="O30">
        <v>6748.2363999999989</v>
      </c>
      <c r="P30">
        <v>57418.249599999996</v>
      </c>
      <c r="Q30">
        <v>221.40799999999999</v>
      </c>
      <c r="R30">
        <v>6422.3335999999999</v>
      </c>
      <c r="S30">
        <v>63627.069599999995</v>
      </c>
      <c r="T30">
        <v>213.524</v>
      </c>
    </row>
    <row r="31" spans="1:20" x14ac:dyDescent="0.45">
      <c r="A31" t="s">
        <v>2094</v>
      </c>
      <c r="B31" t="s">
        <v>2092</v>
      </c>
      <c r="C31">
        <v>1001.4644</v>
      </c>
      <c r="D31">
        <v>2343.9744000000001</v>
      </c>
      <c r="F31">
        <v>1026.4965999999999</v>
      </c>
      <c r="G31">
        <v>3370.4660000000003</v>
      </c>
      <c r="I31">
        <v>1052.1526000000001</v>
      </c>
      <c r="J31">
        <v>4422.6236000000008</v>
      </c>
      <c r="L31">
        <v>1078.4630000000002</v>
      </c>
      <c r="M31">
        <v>5501.0915999999997</v>
      </c>
      <c r="O31">
        <v>1105.4277999999999</v>
      </c>
      <c r="P31">
        <v>6606.5092000000004</v>
      </c>
      <c r="R31">
        <v>1133.0576000000001</v>
      </c>
      <c r="S31">
        <v>7739.5669999999991</v>
      </c>
    </row>
    <row r="32" spans="1:20" x14ac:dyDescent="0.45">
      <c r="A32" t="s">
        <v>2093</v>
      </c>
      <c r="B32" t="s">
        <v>2090</v>
      </c>
      <c r="C32">
        <v>5.3951000000000002</v>
      </c>
      <c r="D32">
        <v>25.339500000000001</v>
      </c>
      <c r="F32">
        <v>5.5065999999999997</v>
      </c>
      <c r="G32">
        <v>30.843800000000002</v>
      </c>
      <c r="I32">
        <v>5.6208</v>
      </c>
      <c r="J32">
        <v>36.289599999999993</v>
      </c>
      <c r="K32">
        <v>0.17</v>
      </c>
      <c r="L32">
        <v>5.7323000000000004</v>
      </c>
      <c r="M32">
        <v>41.361899999999999</v>
      </c>
      <c r="N32">
        <v>0.66500000000000004</v>
      </c>
      <c r="O32">
        <v>5.8464999999999998</v>
      </c>
      <c r="P32">
        <v>46.183399999999999</v>
      </c>
      <c r="Q32">
        <v>1.02</v>
      </c>
      <c r="R32">
        <v>5.968</v>
      </c>
      <c r="S32">
        <v>50.831400000000002</v>
      </c>
      <c r="T32">
        <v>1.32</v>
      </c>
    </row>
    <row r="33" spans="1:20" x14ac:dyDescent="0.45">
      <c r="A33" t="s">
        <v>2093</v>
      </c>
      <c r="B33" t="s">
        <v>2085</v>
      </c>
      <c r="C33">
        <v>211.93469999999999</v>
      </c>
      <c r="D33">
        <v>1037.3151</v>
      </c>
      <c r="E33">
        <v>16.170000000000002</v>
      </c>
      <c r="F33">
        <v>216.70820000000003</v>
      </c>
      <c r="G33">
        <v>1237.4202</v>
      </c>
      <c r="H33">
        <v>16.623200000000001</v>
      </c>
      <c r="I33">
        <v>221.601</v>
      </c>
      <c r="J33">
        <v>1433.2337999999997</v>
      </c>
      <c r="K33">
        <v>25.7912</v>
      </c>
      <c r="L33">
        <v>226.5993</v>
      </c>
      <c r="M33">
        <v>1611.0453</v>
      </c>
      <c r="N33">
        <v>48.7834</v>
      </c>
      <c r="O33">
        <v>231.72129999999999</v>
      </c>
      <c r="P33">
        <v>1792.9857999999997</v>
      </c>
      <c r="Q33">
        <v>49.780800000000013</v>
      </c>
      <c r="R33">
        <v>236.9632</v>
      </c>
      <c r="S33">
        <v>1980.9065999999996</v>
      </c>
      <c r="T33">
        <v>49.0336</v>
      </c>
    </row>
    <row r="34" spans="1:20" x14ac:dyDescent="0.45">
      <c r="A34" t="s">
        <v>2093</v>
      </c>
      <c r="B34" t="s">
        <v>2079</v>
      </c>
      <c r="C34">
        <v>126.4876</v>
      </c>
      <c r="D34">
        <v>1065.5796</v>
      </c>
      <c r="E34">
        <v>29.77</v>
      </c>
      <c r="F34">
        <v>130.71959999999999</v>
      </c>
      <c r="G34">
        <v>1164.3844000000001</v>
      </c>
      <c r="H34">
        <v>31.91119999999999</v>
      </c>
      <c r="I34">
        <v>135.1052</v>
      </c>
      <c r="J34">
        <v>1261.1711999999998</v>
      </c>
      <c r="K34">
        <v>38.349200000000003</v>
      </c>
      <c r="L34">
        <v>139.69400000000002</v>
      </c>
      <c r="M34">
        <v>1349.4004</v>
      </c>
      <c r="N34">
        <v>51.444400000000002</v>
      </c>
      <c r="O34">
        <v>144.45680000000002</v>
      </c>
      <c r="P34">
        <v>1456.4144000000001</v>
      </c>
      <c r="Q34">
        <v>37.452800000000003</v>
      </c>
      <c r="R34">
        <v>149.41319999999999</v>
      </c>
      <c r="S34">
        <v>1557.8892000000001</v>
      </c>
      <c r="T34">
        <v>47.937600000000003</v>
      </c>
    </row>
    <row r="35" spans="1:20" x14ac:dyDescent="0.45">
      <c r="A35" t="s">
        <v>2093</v>
      </c>
      <c r="B35" t="s">
        <v>2092</v>
      </c>
      <c r="C35">
        <v>234.98259999999999</v>
      </c>
      <c r="D35">
        <v>1160.4158</v>
      </c>
      <c r="E35">
        <v>19.11</v>
      </c>
      <c r="F35">
        <v>240.31560000000002</v>
      </c>
      <c r="G35">
        <v>1381.1116</v>
      </c>
      <c r="H35">
        <v>19.645600000000002</v>
      </c>
      <c r="I35">
        <v>245.78299999999999</v>
      </c>
      <c r="J35">
        <v>1596.6253999999999</v>
      </c>
      <c r="K35">
        <v>30.279599999999999</v>
      </c>
      <c r="L35">
        <v>251.37440000000004</v>
      </c>
      <c r="M35">
        <v>1791.1224000000002</v>
      </c>
      <c r="N35">
        <v>56.867200000000011</v>
      </c>
      <c r="O35">
        <v>257.10540000000003</v>
      </c>
      <c r="P35">
        <v>1990.6064000000001</v>
      </c>
      <c r="Q35">
        <v>57.626399999999997</v>
      </c>
      <c r="R35">
        <v>262.96559999999999</v>
      </c>
      <c r="S35">
        <v>2197.1728000000003</v>
      </c>
      <c r="T35">
        <v>56.388800000000018</v>
      </c>
    </row>
    <row r="36" spans="1:20" x14ac:dyDescent="0.45">
      <c r="A36" t="s">
        <v>2091</v>
      </c>
      <c r="B36" t="s">
        <v>2079</v>
      </c>
      <c r="C36">
        <v>7675.36</v>
      </c>
      <c r="D36">
        <v>201282.02000000002</v>
      </c>
      <c r="E36">
        <v>13213.17</v>
      </c>
      <c r="F36">
        <v>8532.49</v>
      </c>
      <c r="G36">
        <v>196871.6</v>
      </c>
      <c r="H36">
        <v>12942.9</v>
      </c>
      <c r="I36">
        <v>9584.0299999999988</v>
      </c>
      <c r="J36">
        <v>193096.71000000002</v>
      </c>
      <c r="K36">
        <v>13358.92</v>
      </c>
      <c r="L36">
        <v>10046.73</v>
      </c>
      <c r="M36">
        <v>189697.08000000002</v>
      </c>
      <c r="N36">
        <v>13446.369999999999</v>
      </c>
      <c r="O36">
        <v>10350.67</v>
      </c>
      <c r="P36">
        <v>186226.16</v>
      </c>
      <c r="Q36">
        <v>13821.58</v>
      </c>
      <c r="R36">
        <v>10521.64</v>
      </c>
      <c r="S36">
        <v>181610.7</v>
      </c>
      <c r="T36">
        <v>15137.09</v>
      </c>
    </row>
    <row r="37" spans="1:20" x14ac:dyDescent="0.45">
      <c r="A37" t="s">
        <v>2089</v>
      </c>
      <c r="B37" t="s">
        <v>2090</v>
      </c>
      <c r="C37">
        <v>12998.052499999998</v>
      </c>
      <c r="D37">
        <v>38294.1561</v>
      </c>
      <c r="F37">
        <v>11641.056199999999</v>
      </c>
      <c r="G37">
        <v>49930.712299999999</v>
      </c>
      <c r="H37">
        <v>4.5049999999999999</v>
      </c>
      <c r="I37">
        <v>14749.016599999999</v>
      </c>
      <c r="J37">
        <v>64671.211199999998</v>
      </c>
      <c r="K37">
        <v>8.5150000000000006</v>
      </c>
      <c r="L37">
        <v>15273.563</v>
      </c>
      <c r="M37">
        <v>79929.8946</v>
      </c>
      <c r="N37">
        <v>14.87</v>
      </c>
      <c r="O37">
        <v>15084.028300000002</v>
      </c>
      <c r="P37">
        <v>94992.815199999997</v>
      </c>
      <c r="Q37">
        <v>21.12</v>
      </c>
      <c r="R37">
        <v>15401.3451</v>
      </c>
      <c r="S37">
        <v>110193.34300000001</v>
      </c>
      <c r="T37">
        <v>200.81</v>
      </c>
    </row>
    <row r="38" spans="1:20" x14ac:dyDescent="0.45">
      <c r="A38" t="s">
        <v>2089</v>
      </c>
      <c r="B38" t="s">
        <v>2085</v>
      </c>
      <c r="C38">
        <v>12999.627500000001</v>
      </c>
      <c r="D38">
        <v>38298.897500000006</v>
      </c>
      <c r="F38">
        <v>11642.434999999999</v>
      </c>
      <c r="G38">
        <v>49936.832499999997</v>
      </c>
      <c r="H38">
        <v>4.5049999999999999</v>
      </c>
      <c r="I38">
        <v>14750.825000000001</v>
      </c>
      <c r="J38">
        <v>64679.14</v>
      </c>
      <c r="K38">
        <v>8.5150000000000006</v>
      </c>
      <c r="L38">
        <v>15275.434999999999</v>
      </c>
      <c r="M38">
        <v>79939.694999999992</v>
      </c>
      <c r="N38">
        <v>14.87</v>
      </c>
      <c r="O38">
        <v>15085.862500000001</v>
      </c>
      <c r="P38">
        <v>95004.45</v>
      </c>
      <c r="Q38">
        <v>21.12</v>
      </c>
      <c r="R38">
        <v>15403.2125</v>
      </c>
      <c r="S38">
        <v>110206.845</v>
      </c>
      <c r="T38">
        <v>200.81</v>
      </c>
    </row>
    <row r="39" spans="1:20" x14ac:dyDescent="0.45">
      <c r="A39" t="s">
        <v>2089</v>
      </c>
      <c r="B39" t="s">
        <v>2079</v>
      </c>
      <c r="C39">
        <v>379.23</v>
      </c>
      <c r="D39">
        <v>2977.9063999999998</v>
      </c>
      <c r="E39">
        <v>165.3</v>
      </c>
      <c r="F39">
        <v>368.1388</v>
      </c>
      <c r="G39">
        <v>3176.3951999999999</v>
      </c>
      <c r="H39">
        <v>169.64</v>
      </c>
      <c r="I39">
        <v>392.99839999999995</v>
      </c>
      <c r="J39">
        <v>3429.1487999999999</v>
      </c>
      <c r="K39">
        <v>140.24</v>
      </c>
      <c r="L39">
        <v>397.29199999999997</v>
      </c>
      <c r="M39">
        <v>3687.4204</v>
      </c>
      <c r="N39">
        <v>139.02000000000001</v>
      </c>
      <c r="O39">
        <v>395.89920000000001</v>
      </c>
      <c r="P39">
        <v>3855.2047999999995</v>
      </c>
      <c r="Q39">
        <v>228.1</v>
      </c>
      <c r="R39">
        <v>398.50239999999997</v>
      </c>
      <c r="S39">
        <v>3962.7919999999999</v>
      </c>
      <c r="T39">
        <v>290.92</v>
      </c>
    </row>
    <row r="40" spans="1:20" x14ac:dyDescent="0.45">
      <c r="A40" t="s">
        <v>2119</v>
      </c>
      <c r="B40" t="s">
        <v>2079</v>
      </c>
      <c r="C40">
        <v>7208.95</v>
      </c>
      <c r="D40">
        <v>14514.45</v>
      </c>
      <c r="E40">
        <v>37.470000000000013</v>
      </c>
      <c r="F40">
        <v>7399.3200000000006</v>
      </c>
      <c r="G40">
        <v>21724.29</v>
      </c>
      <c r="H40">
        <v>77.08</v>
      </c>
      <c r="I40">
        <v>7595.0599999999995</v>
      </c>
      <c r="J40">
        <v>29005.329999999998</v>
      </c>
      <c r="K40">
        <v>130.68</v>
      </c>
      <c r="L40">
        <v>7796.33</v>
      </c>
      <c r="M40">
        <v>36355.39</v>
      </c>
      <c r="N40">
        <v>190.23</v>
      </c>
      <c r="O40">
        <v>8003.33</v>
      </c>
      <c r="P40">
        <v>43796.17</v>
      </c>
      <c r="Q40">
        <v>246.53</v>
      </c>
      <c r="R40">
        <v>8151.56</v>
      </c>
      <c r="S40">
        <v>51252.14</v>
      </c>
      <c r="T40">
        <v>312.14999999999998</v>
      </c>
    </row>
    <row r="41" spans="1:20" x14ac:dyDescent="0.45">
      <c r="A41" t="s">
        <v>2118</v>
      </c>
      <c r="B41" t="s">
        <v>2079</v>
      </c>
      <c r="C41">
        <v>183.29000000000002</v>
      </c>
      <c r="D41">
        <v>345.51</v>
      </c>
      <c r="E41" t="s">
        <v>285</v>
      </c>
      <c r="F41">
        <v>187.66000000000003</v>
      </c>
      <c r="G41">
        <v>370.95</v>
      </c>
      <c r="H41" t="s">
        <v>285</v>
      </c>
      <c r="I41">
        <v>192.15</v>
      </c>
      <c r="J41">
        <v>379.81</v>
      </c>
      <c r="K41" t="s">
        <v>285</v>
      </c>
      <c r="L41">
        <v>196.74</v>
      </c>
      <c r="M41">
        <v>388.89</v>
      </c>
      <c r="N41" t="s">
        <v>285</v>
      </c>
      <c r="O41">
        <v>201.46</v>
      </c>
      <c r="P41">
        <v>398.20000000000005</v>
      </c>
      <c r="Q41" t="s">
        <v>285</v>
      </c>
      <c r="R41">
        <v>151.72999999999999</v>
      </c>
      <c r="S41">
        <v>353.2</v>
      </c>
      <c r="T41" t="s">
        <v>285</v>
      </c>
    </row>
    <row r="42" spans="1:20" x14ac:dyDescent="0.45">
      <c r="A42" t="s">
        <v>2083</v>
      </c>
      <c r="B42" t="s">
        <v>2086</v>
      </c>
      <c r="C42">
        <v>6</v>
      </c>
      <c r="D42">
        <v>74.75</v>
      </c>
      <c r="F42">
        <v>6.13</v>
      </c>
      <c r="G42">
        <v>80.88</v>
      </c>
      <c r="I42">
        <v>6.26</v>
      </c>
      <c r="J42">
        <v>87.14</v>
      </c>
      <c r="L42">
        <v>6.4</v>
      </c>
      <c r="M42">
        <v>93.54</v>
      </c>
      <c r="O42">
        <v>6.54</v>
      </c>
      <c r="P42">
        <v>99.89</v>
      </c>
      <c r="R42">
        <v>6.69</v>
      </c>
      <c r="S42">
        <v>105.13</v>
      </c>
    </row>
    <row r="43" spans="1:20" x14ac:dyDescent="0.45">
      <c r="A43" t="s">
        <v>2083</v>
      </c>
      <c r="B43" t="s">
        <v>2085</v>
      </c>
      <c r="C43">
        <v>289.98</v>
      </c>
      <c r="D43">
        <v>2391</v>
      </c>
      <c r="F43">
        <v>296.36</v>
      </c>
      <c r="G43">
        <v>2687.36</v>
      </c>
      <c r="I43">
        <v>302.88</v>
      </c>
      <c r="J43">
        <v>2990.24</v>
      </c>
      <c r="L43">
        <v>309.54000000000002</v>
      </c>
      <c r="M43">
        <v>3299.78</v>
      </c>
      <c r="O43">
        <v>316.35000000000002</v>
      </c>
      <c r="P43">
        <v>3616.13</v>
      </c>
      <c r="R43">
        <v>323.31</v>
      </c>
      <c r="S43">
        <v>3939.44</v>
      </c>
    </row>
    <row r="44" spans="1:20" x14ac:dyDescent="0.45">
      <c r="A44" t="s">
        <v>2083</v>
      </c>
      <c r="B44" t="s">
        <v>2084</v>
      </c>
      <c r="C44">
        <v>117.23</v>
      </c>
      <c r="D44">
        <v>1201.8699999999999</v>
      </c>
      <c r="F44">
        <v>120.74</v>
      </c>
      <c r="G44">
        <v>1237.92</v>
      </c>
      <c r="I44">
        <v>124.36</v>
      </c>
      <c r="J44">
        <v>1275.06</v>
      </c>
      <c r="L44">
        <v>128.1</v>
      </c>
      <c r="M44">
        <v>1313.31</v>
      </c>
      <c r="O44">
        <v>131.94</v>
      </c>
      <c r="P44">
        <v>1352.71</v>
      </c>
      <c r="R44">
        <v>135.9</v>
      </c>
      <c r="S44">
        <v>1393.29</v>
      </c>
    </row>
    <row r="45" spans="1:20" x14ac:dyDescent="0.45">
      <c r="A45" t="s">
        <v>2083</v>
      </c>
      <c r="B45" t="s">
        <v>2082</v>
      </c>
      <c r="C45">
        <v>9.6736000000000004</v>
      </c>
      <c r="D45">
        <v>97.807999999999993</v>
      </c>
      <c r="F45">
        <v>9.9640000000000004</v>
      </c>
      <c r="G45">
        <v>102.15559999999999</v>
      </c>
      <c r="I45">
        <v>10.2628</v>
      </c>
      <c r="J45">
        <v>105.22040000000001</v>
      </c>
      <c r="L45">
        <v>10.5708</v>
      </c>
      <c r="M45">
        <v>108.3768</v>
      </c>
      <c r="O45">
        <v>10.887600000000001</v>
      </c>
      <c r="P45">
        <v>111.6284</v>
      </c>
      <c r="R45">
        <v>11.214399999999999</v>
      </c>
      <c r="S45">
        <v>114.9772</v>
      </c>
    </row>
    <row r="46" spans="1:20" x14ac:dyDescent="0.45">
      <c r="A46" t="s">
        <v>2081</v>
      </c>
      <c r="B46" t="s">
        <v>2079</v>
      </c>
      <c r="C46">
        <v>2145.9499999999998</v>
      </c>
      <c r="D46">
        <v>2145.9499999999998</v>
      </c>
      <c r="E46" t="s">
        <v>285</v>
      </c>
      <c r="F46">
        <v>2290.65</v>
      </c>
      <c r="G46">
        <v>2290.65</v>
      </c>
      <c r="H46" t="s">
        <v>285</v>
      </c>
      <c r="I46">
        <v>2354.88</v>
      </c>
      <c r="J46">
        <v>2354.88</v>
      </c>
      <c r="K46" t="s">
        <v>285</v>
      </c>
      <c r="L46">
        <v>2377.6999999999998</v>
      </c>
      <c r="M46">
        <v>2377.6999999999998</v>
      </c>
      <c r="O46">
        <v>2486.9499999999998</v>
      </c>
      <c r="P46">
        <v>2486.9499999999998</v>
      </c>
      <c r="R46">
        <v>2510.9899999999998</v>
      </c>
      <c r="S46">
        <v>2510.9899999999998</v>
      </c>
      <c r="T46" t="s">
        <v>285</v>
      </c>
    </row>
    <row r="47" spans="1:20" x14ac:dyDescent="0.45">
      <c r="A47" t="s">
        <v>2080</v>
      </c>
      <c r="B47" t="s">
        <v>2079</v>
      </c>
      <c r="C47">
        <v>2762.23</v>
      </c>
      <c r="D47">
        <v>2762.23</v>
      </c>
      <c r="E47" t="s">
        <v>285</v>
      </c>
      <c r="F47">
        <v>2817.48</v>
      </c>
      <c r="G47">
        <v>2817.48</v>
      </c>
      <c r="H47" t="s">
        <v>285</v>
      </c>
      <c r="I47">
        <v>2873.82</v>
      </c>
      <c r="J47">
        <v>2873.82</v>
      </c>
      <c r="K47" t="s">
        <v>285</v>
      </c>
      <c r="L47">
        <v>2931.3</v>
      </c>
      <c r="M47">
        <v>2931.3</v>
      </c>
      <c r="O47">
        <v>2989.93</v>
      </c>
      <c r="P47">
        <v>2989.93</v>
      </c>
      <c r="R47">
        <v>3049.73</v>
      </c>
      <c r="S47">
        <v>3049.73</v>
      </c>
      <c r="T47" t="s">
        <v>285</v>
      </c>
    </row>
    <row r="48" spans="1:20" x14ac:dyDescent="0.45">
      <c r="A48" t="s">
        <v>2078</v>
      </c>
      <c r="B48" t="s">
        <v>2077</v>
      </c>
      <c r="C48">
        <v>23.384774759999999</v>
      </c>
      <c r="D48">
        <v>158.07484820000002</v>
      </c>
      <c r="E48">
        <v>2.9752683999999998E-3</v>
      </c>
      <c r="F48">
        <v>24.218456809999999</v>
      </c>
      <c r="G48">
        <v>177.57935466320001</v>
      </c>
      <c r="H48">
        <v>2.1942543999999998E-3</v>
      </c>
      <c r="I48">
        <v>25.065495460000001</v>
      </c>
      <c r="J48">
        <v>197.7898088988</v>
      </c>
      <c r="K48">
        <v>2.6939744000000002E-3</v>
      </c>
      <c r="L48">
        <v>25.941655740000002</v>
      </c>
      <c r="M48">
        <v>218.7625178264</v>
      </c>
      <c r="N48">
        <v>2.89354E-3</v>
      </c>
      <c r="O48">
        <v>7.9909057388629998</v>
      </c>
      <c r="P48">
        <v>3.0188455347350001</v>
      </c>
      <c r="Q48">
        <v>100</v>
      </c>
      <c r="R48">
        <v>26.4790612</v>
      </c>
      <c r="S48">
        <v>259.38094387359996</v>
      </c>
      <c r="T48">
        <v>0.86657938000000001</v>
      </c>
    </row>
    <row r="49" spans="1:5" x14ac:dyDescent="0.45">
      <c r="A49" t="s">
        <v>2117</v>
      </c>
    </row>
    <row r="51" spans="1:5" x14ac:dyDescent="0.45">
      <c r="A51" t="s">
        <v>2116</v>
      </c>
    </row>
    <row r="52" spans="1:5" x14ac:dyDescent="0.45">
      <c r="A52" t="s">
        <v>2098</v>
      </c>
      <c r="B52" t="s">
        <v>2097</v>
      </c>
      <c r="C52">
        <v>2011</v>
      </c>
      <c r="D52">
        <v>2012</v>
      </c>
      <c r="E52">
        <v>2013</v>
      </c>
    </row>
    <row r="53" spans="1:5" x14ac:dyDescent="0.45">
      <c r="A53" t="s">
        <v>2096</v>
      </c>
      <c r="B53" t="s">
        <v>2090</v>
      </c>
      <c r="C53">
        <v>446.84374614242927</v>
      </c>
      <c r="D53">
        <v>505.16137362603268</v>
      </c>
      <c r="E53">
        <v>606.93986258281507</v>
      </c>
    </row>
    <row r="54" spans="1:5" x14ac:dyDescent="0.45">
      <c r="A54" t="s">
        <v>2096</v>
      </c>
      <c r="B54" t="s">
        <v>2085</v>
      </c>
      <c r="C54">
        <v>6189.1898392844269</v>
      </c>
      <c r="D54">
        <v>5456.9819749318112</v>
      </c>
      <c r="E54">
        <v>5850.8654938902764</v>
      </c>
    </row>
    <row r="55" spans="1:5" x14ac:dyDescent="0.45">
      <c r="A55" t="s">
        <v>2096</v>
      </c>
      <c r="B55" t="s">
        <v>2079</v>
      </c>
      <c r="C55">
        <v>4625.4290024155334</v>
      </c>
      <c r="D55">
        <v>4313.7234846961255</v>
      </c>
      <c r="E55">
        <v>4682.9826743290905</v>
      </c>
    </row>
    <row r="56" spans="1:5" x14ac:dyDescent="0.45">
      <c r="A56" t="s">
        <v>2096</v>
      </c>
      <c r="B56" t="s">
        <v>2092</v>
      </c>
      <c r="C56">
        <v>5627.1299963020983</v>
      </c>
      <c r="D56">
        <v>5188.4621497042936</v>
      </c>
      <c r="E56">
        <v>5272.9347891382131</v>
      </c>
    </row>
    <row r="57" spans="1:5" x14ac:dyDescent="0.45">
      <c r="A57" t="s">
        <v>2096</v>
      </c>
      <c r="B57" t="s">
        <v>2084</v>
      </c>
      <c r="C57">
        <v>74.76510425918984</v>
      </c>
      <c r="D57">
        <v>74.76510425918984</v>
      </c>
      <c r="E57">
        <v>74.765104259189613</v>
      </c>
    </row>
    <row r="58" spans="1:5" x14ac:dyDescent="0.45">
      <c r="A58" t="s">
        <v>2095</v>
      </c>
      <c r="B58" t="s">
        <v>2079</v>
      </c>
      <c r="C58">
        <v>775.16155228423827</v>
      </c>
      <c r="D58">
        <v>779.17758526816453</v>
      </c>
      <c r="E58">
        <v>648.26691152247599</v>
      </c>
    </row>
    <row r="59" spans="1:5" x14ac:dyDescent="0.45">
      <c r="A59" t="s">
        <v>2094</v>
      </c>
      <c r="B59" t="s">
        <v>2090</v>
      </c>
      <c r="C59">
        <v>1350.2874371367557</v>
      </c>
      <c r="D59">
        <v>1432.9017260993692</v>
      </c>
      <c r="E59">
        <v>1680.8289407579659</v>
      </c>
    </row>
    <row r="60" spans="1:5" x14ac:dyDescent="0.45">
      <c r="A60" t="s">
        <v>2094</v>
      </c>
      <c r="B60" t="s">
        <v>2085</v>
      </c>
      <c r="C60">
        <v>2677.4443653272251</v>
      </c>
      <c r="D60">
        <v>2654.971142935407</v>
      </c>
      <c r="E60">
        <v>3000.4956920801287</v>
      </c>
    </row>
    <row r="61" spans="1:5" x14ac:dyDescent="0.45">
      <c r="A61" t="s">
        <v>2094</v>
      </c>
      <c r="B61" t="s">
        <v>2079</v>
      </c>
      <c r="C61">
        <v>8317.2332507817919</v>
      </c>
      <c r="D61">
        <v>7816.9763803775631</v>
      </c>
      <c r="E61">
        <v>7614.3876587522936</v>
      </c>
    </row>
    <row r="62" spans="1:5" x14ac:dyDescent="0.45">
      <c r="A62" t="s">
        <v>2094</v>
      </c>
      <c r="B62" t="s">
        <v>2092</v>
      </c>
      <c r="C62">
        <v>1596.9559065709307</v>
      </c>
      <c r="D62">
        <v>1380.0732996688835</v>
      </c>
      <c r="E62">
        <v>1481.1300683008267</v>
      </c>
    </row>
    <row r="63" spans="1:5" x14ac:dyDescent="0.45">
      <c r="A63" t="s">
        <v>2093</v>
      </c>
      <c r="B63" t="s">
        <v>2090</v>
      </c>
      <c r="C63">
        <v>13.452973365116643</v>
      </c>
      <c r="D63">
        <v>14.069307035280625</v>
      </c>
      <c r="E63">
        <v>15.332651835672317</v>
      </c>
    </row>
    <row r="64" spans="1:5" x14ac:dyDescent="0.45">
      <c r="A64" t="s">
        <v>2093</v>
      </c>
      <c r="B64" t="s">
        <v>2085</v>
      </c>
      <c r="C64">
        <v>548.18134526584254</v>
      </c>
      <c r="D64">
        <v>567.78555705970484</v>
      </c>
      <c r="E64">
        <v>614.78662816197163</v>
      </c>
    </row>
    <row r="65" spans="1:5" x14ac:dyDescent="0.45">
      <c r="A65" t="s">
        <v>2093</v>
      </c>
      <c r="B65" t="s">
        <v>2079</v>
      </c>
      <c r="C65">
        <v>361.32830731010955</v>
      </c>
      <c r="D65">
        <v>380.09900245039699</v>
      </c>
      <c r="E65">
        <v>400.49846532594552</v>
      </c>
    </row>
    <row r="66" spans="1:5" x14ac:dyDescent="0.45">
      <c r="A66" t="s">
        <v>2093</v>
      </c>
      <c r="B66" t="s">
        <v>2092</v>
      </c>
      <c r="C66">
        <v>677.45438473610682</v>
      </c>
      <c r="D66">
        <v>675.86896862826916</v>
      </c>
      <c r="E66">
        <v>733.63017135969676</v>
      </c>
    </row>
    <row r="67" spans="1:5" x14ac:dyDescent="0.45">
      <c r="A67" t="s">
        <v>2091</v>
      </c>
      <c r="B67" t="s">
        <v>2079</v>
      </c>
      <c r="C67">
        <v>22401.130819650771</v>
      </c>
      <c r="D67">
        <v>23653.921142447158</v>
      </c>
      <c r="E67">
        <v>22837.431781970914</v>
      </c>
    </row>
    <row r="68" spans="1:5" x14ac:dyDescent="0.45">
      <c r="A68" t="s">
        <v>2089</v>
      </c>
      <c r="B68" t="s">
        <v>2090</v>
      </c>
      <c r="C68">
        <v>14970.859927372188</v>
      </c>
      <c r="D68">
        <v>21750.522491406711</v>
      </c>
      <c r="E68">
        <v>20817.77905019221</v>
      </c>
    </row>
    <row r="69" spans="1:5" x14ac:dyDescent="0.45">
      <c r="A69" t="s">
        <v>2089</v>
      </c>
      <c r="B69" t="s">
        <v>2085</v>
      </c>
      <c r="C69">
        <v>15366.39854729187</v>
      </c>
      <c r="D69">
        <v>21855.557660305931</v>
      </c>
      <c r="E69">
        <v>20952.318738701149</v>
      </c>
    </row>
    <row r="70" spans="1:5" x14ac:dyDescent="0.45">
      <c r="A70" t="s">
        <v>2089</v>
      </c>
      <c r="B70" t="s">
        <v>2079</v>
      </c>
      <c r="C70">
        <v>284.03985494320244</v>
      </c>
      <c r="D70">
        <v>335.43104018990226</v>
      </c>
      <c r="E70">
        <v>354.3916899006112</v>
      </c>
    </row>
    <row r="71" spans="1:5" x14ac:dyDescent="0.45">
      <c r="A71" t="s">
        <v>2088</v>
      </c>
      <c r="B71" t="s">
        <v>2079</v>
      </c>
      <c r="C71">
        <v>8806.9524446021824</v>
      </c>
      <c r="D71">
        <v>8865.7501772944015</v>
      </c>
      <c r="E71">
        <v>9290.6202889491069</v>
      </c>
    </row>
    <row r="72" spans="1:5" x14ac:dyDescent="0.45">
      <c r="A72" t="s">
        <v>2087</v>
      </c>
      <c r="B72" t="s">
        <v>2079</v>
      </c>
      <c r="C72">
        <v>163.99731509657374</v>
      </c>
      <c r="D72">
        <v>153.52732201417749</v>
      </c>
      <c r="E72">
        <v>157.19736452843469</v>
      </c>
    </row>
    <row r="73" spans="1:5" x14ac:dyDescent="0.45">
      <c r="A73" t="s">
        <v>2083</v>
      </c>
      <c r="B73" t="s">
        <v>2086</v>
      </c>
      <c r="C73">
        <v>7.6179342833769557</v>
      </c>
      <c r="D73">
        <v>7.8532057213205055</v>
      </c>
      <c r="E73">
        <v>8.1106633073363348</v>
      </c>
    </row>
    <row r="74" spans="1:5" x14ac:dyDescent="0.45">
      <c r="A74" t="s">
        <v>2083</v>
      </c>
      <c r="B74" t="s">
        <v>2085</v>
      </c>
      <c r="C74">
        <v>405.57169607351187</v>
      </c>
      <c r="D74">
        <v>366.56620468353253</v>
      </c>
      <c r="E74">
        <v>379.29411471835044</v>
      </c>
    </row>
    <row r="75" spans="1:5" x14ac:dyDescent="0.45">
      <c r="A75" t="s">
        <v>2083</v>
      </c>
      <c r="B75" t="s">
        <v>2084</v>
      </c>
      <c r="C75">
        <v>69.848833173102165</v>
      </c>
      <c r="D75">
        <v>71.957199665655708</v>
      </c>
      <c r="E75">
        <v>74.12312024797393</v>
      </c>
    </row>
    <row r="76" spans="1:5" x14ac:dyDescent="0.45">
      <c r="A76" t="s">
        <v>2083</v>
      </c>
      <c r="B76" t="s">
        <v>2082</v>
      </c>
      <c r="C76">
        <v>7.1052991201818028</v>
      </c>
      <c r="D76">
        <v>5.937366955787196</v>
      </c>
      <c r="E76">
        <v>6.1153802399273767</v>
      </c>
    </row>
    <row r="77" spans="1:5" x14ac:dyDescent="0.45">
      <c r="A77" t="s">
        <v>2081</v>
      </c>
      <c r="B77" t="s">
        <v>2079</v>
      </c>
      <c r="C77">
        <v>1926.2082000000005</v>
      </c>
      <c r="D77">
        <v>1860.1914000000002</v>
      </c>
      <c r="E77">
        <v>1825.9292799999994</v>
      </c>
    </row>
    <row r="78" spans="1:5" x14ac:dyDescent="0.45">
      <c r="A78" t="s">
        <v>2080</v>
      </c>
      <c r="B78" t="s">
        <v>2079</v>
      </c>
      <c r="C78">
        <v>2204.2708799999996</v>
      </c>
      <c r="D78">
        <v>2242.6948800000005</v>
      </c>
      <c r="E78">
        <v>2287.56792</v>
      </c>
    </row>
    <row r="79" spans="1:5" x14ac:dyDescent="0.45">
      <c r="A79" t="s">
        <v>2078</v>
      </c>
      <c r="B79" t="s">
        <v>2077</v>
      </c>
      <c r="C79">
        <v>25.738639077984519</v>
      </c>
      <c r="D79">
        <v>27.064566820760927</v>
      </c>
      <c r="E79">
        <v>28.482433829876523</v>
      </c>
    </row>
    <row r="81" spans="1:2" x14ac:dyDescent="0.45">
      <c r="A81" t="s">
        <v>2115</v>
      </c>
    </row>
    <row r="82" spans="1:2" x14ac:dyDescent="0.45">
      <c r="A82" t="s">
        <v>2090</v>
      </c>
      <c r="B82" t="s">
        <v>2114</v>
      </c>
    </row>
    <row r="83" spans="1:2" x14ac:dyDescent="0.45">
      <c r="A83" t="s">
        <v>2085</v>
      </c>
      <c r="B83" t="s">
        <v>2114</v>
      </c>
    </row>
    <row r="84" spans="1:2" x14ac:dyDescent="0.45">
      <c r="A84" t="s">
        <v>2079</v>
      </c>
      <c r="B84" t="s">
        <v>2114</v>
      </c>
    </row>
    <row r="85" spans="1:2" x14ac:dyDescent="0.45">
      <c r="A85" t="s">
        <v>2092</v>
      </c>
      <c r="B85" t="s">
        <v>2114</v>
      </c>
    </row>
    <row r="86" spans="1:2" x14ac:dyDescent="0.45">
      <c r="A86" t="s">
        <v>2084</v>
      </c>
      <c r="B86" t="s">
        <v>2114</v>
      </c>
    </row>
    <row r="87" spans="1:2" x14ac:dyDescent="0.45">
      <c r="A87" t="s">
        <v>2086</v>
      </c>
      <c r="B87" t="s">
        <v>2114</v>
      </c>
    </row>
    <row r="88" spans="1:2" x14ac:dyDescent="0.45">
      <c r="A88" t="s">
        <v>2082</v>
      </c>
      <c r="B88" t="s">
        <v>2113</v>
      </c>
    </row>
    <row r="89" spans="1:2" x14ac:dyDescent="0.45">
      <c r="A89" t="s">
        <v>2077</v>
      </c>
      <c r="B89" t="s">
        <v>2113</v>
      </c>
    </row>
    <row r="91" spans="1:2" x14ac:dyDescent="0.45">
      <c r="A91" t="s">
        <v>2112</v>
      </c>
    </row>
    <row r="92" spans="1:2" x14ac:dyDescent="0.45">
      <c r="A92" t="s">
        <v>2090</v>
      </c>
      <c r="B92">
        <v>0.14000000000000001</v>
      </c>
    </row>
    <row r="93" spans="1:2" x14ac:dyDescent="0.45">
      <c r="A93" t="s">
        <v>2085</v>
      </c>
      <c r="B93">
        <v>0.17</v>
      </c>
    </row>
    <row r="94" spans="1:2" x14ac:dyDescent="0.45">
      <c r="A94" t="s">
        <v>2079</v>
      </c>
      <c r="B94">
        <v>0.05</v>
      </c>
    </row>
    <row r="95" spans="1:2" x14ac:dyDescent="0.45">
      <c r="A95" t="s">
        <v>2092</v>
      </c>
      <c r="B95">
        <v>0.3</v>
      </c>
    </row>
    <row r="96" spans="1:2" x14ac:dyDescent="0.45">
      <c r="A96" t="s">
        <v>2084</v>
      </c>
      <c r="B96">
        <v>0</v>
      </c>
    </row>
    <row r="97" spans="1:39" x14ac:dyDescent="0.45">
      <c r="A97" t="s">
        <v>2086</v>
      </c>
      <c r="B97">
        <v>0</v>
      </c>
    </row>
    <row r="98" spans="1:39" x14ac:dyDescent="0.45">
      <c r="A98" t="s">
        <v>2082</v>
      </c>
      <c r="B98">
        <v>0</v>
      </c>
    </row>
    <row r="99" spans="1:39" x14ac:dyDescent="0.45">
      <c r="A99" t="s">
        <v>2077</v>
      </c>
      <c r="B99">
        <v>0</v>
      </c>
    </row>
    <row r="101" spans="1:39" x14ac:dyDescent="0.45">
      <c r="A101" t="s">
        <v>2111</v>
      </c>
    </row>
    <row r="102" spans="1:39" x14ac:dyDescent="0.45">
      <c r="B102">
        <v>2014</v>
      </c>
      <c r="C102">
        <v>2015</v>
      </c>
      <c r="D102">
        <v>2016</v>
      </c>
      <c r="E102">
        <v>2017</v>
      </c>
      <c r="F102">
        <v>2018</v>
      </c>
      <c r="G102">
        <v>2019</v>
      </c>
      <c r="H102">
        <v>2020</v>
      </c>
      <c r="I102">
        <v>2021</v>
      </c>
      <c r="J102">
        <v>2022</v>
      </c>
      <c r="K102">
        <v>2023</v>
      </c>
      <c r="L102">
        <v>2024</v>
      </c>
      <c r="M102">
        <v>2025</v>
      </c>
      <c r="N102">
        <v>2026</v>
      </c>
      <c r="O102">
        <v>2027</v>
      </c>
      <c r="P102">
        <v>2028</v>
      </c>
      <c r="Q102">
        <v>2029</v>
      </c>
      <c r="R102">
        <v>2030</v>
      </c>
      <c r="S102">
        <v>2031</v>
      </c>
      <c r="T102">
        <v>2032</v>
      </c>
      <c r="U102">
        <v>2033</v>
      </c>
      <c r="V102">
        <v>2034</v>
      </c>
      <c r="W102">
        <v>2035</v>
      </c>
      <c r="X102">
        <v>2036</v>
      </c>
      <c r="Y102">
        <v>2037</v>
      </c>
      <c r="Z102">
        <v>2038</v>
      </c>
      <c r="AA102">
        <v>2039</v>
      </c>
      <c r="AB102">
        <v>2040</v>
      </c>
      <c r="AC102">
        <v>2041</v>
      </c>
      <c r="AD102">
        <v>2042</v>
      </c>
      <c r="AE102">
        <v>2043</v>
      </c>
      <c r="AF102">
        <v>2044</v>
      </c>
      <c r="AG102">
        <v>2045</v>
      </c>
      <c r="AH102">
        <v>2046</v>
      </c>
      <c r="AI102">
        <v>2047</v>
      </c>
      <c r="AJ102">
        <v>2048</v>
      </c>
      <c r="AK102">
        <v>2049</v>
      </c>
      <c r="AL102">
        <v>2050</v>
      </c>
    </row>
    <row r="103" spans="1:39" x14ac:dyDescent="0.45">
      <c r="A103" t="s">
        <v>2110</v>
      </c>
      <c r="B103" t="s">
        <v>2109</v>
      </c>
      <c r="C103" t="s">
        <v>2109</v>
      </c>
      <c r="D103" t="s">
        <v>2109</v>
      </c>
      <c r="E103" t="s">
        <v>2109</v>
      </c>
      <c r="F103" t="s">
        <v>2109</v>
      </c>
      <c r="I103">
        <v>0.9</v>
      </c>
      <c r="J103">
        <v>0.9</v>
      </c>
      <c r="K103">
        <v>0.9</v>
      </c>
      <c r="L103">
        <v>0.6</v>
      </c>
      <c r="M103">
        <v>0.6</v>
      </c>
      <c r="N103">
        <v>0.6</v>
      </c>
      <c r="O103">
        <v>0.6</v>
      </c>
      <c r="P103">
        <v>0.6</v>
      </c>
      <c r="Q103">
        <v>0.3</v>
      </c>
      <c r="R103">
        <v>0.3</v>
      </c>
      <c r="S103">
        <v>0.3</v>
      </c>
      <c r="T103">
        <v>0.3</v>
      </c>
      <c r="U103">
        <v>0.3</v>
      </c>
      <c r="V103">
        <v>0.2</v>
      </c>
      <c r="W103">
        <v>0.2</v>
      </c>
      <c r="X103">
        <v>0.15</v>
      </c>
      <c r="Y103">
        <v>0.15</v>
      </c>
      <c r="Z103">
        <v>0.15</v>
      </c>
      <c r="AA103">
        <v>0.15</v>
      </c>
      <c r="AB103">
        <v>0.15</v>
      </c>
      <c r="AC103">
        <v>0.15</v>
      </c>
      <c r="AD103">
        <v>0.15</v>
      </c>
      <c r="AE103">
        <v>0.15</v>
      </c>
      <c r="AF103">
        <v>0.15</v>
      </c>
      <c r="AG103">
        <v>0.15</v>
      </c>
      <c r="AH103">
        <v>0.15</v>
      </c>
      <c r="AI103">
        <v>0.15</v>
      </c>
      <c r="AJ103">
        <v>0.15</v>
      </c>
      <c r="AK103">
        <v>0.15</v>
      </c>
      <c r="AL103">
        <v>0.15</v>
      </c>
    </row>
    <row r="104" spans="1:39" x14ac:dyDescent="0.45">
      <c r="A104" t="s">
        <v>2108</v>
      </c>
      <c r="I104">
        <v>0.9</v>
      </c>
      <c r="J104">
        <v>0.9</v>
      </c>
      <c r="K104">
        <v>0.9</v>
      </c>
      <c r="L104">
        <v>0.6</v>
      </c>
      <c r="M104">
        <v>0.6</v>
      </c>
      <c r="N104">
        <v>0.6</v>
      </c>
      <c r="O104">
        <v>0.6</v>
      </c>
      <c r="P104">
        <v>0.6</v>
      </c>
      <c r="Q104">
        <v>0.3</v>
      </c>
      <c r="R104">
        <v>0.3</v>
      </c>
      <c r="S104">
        <v>0.3</v>
      </c>
      <c r="T104">
        <v>0.3</v>
      </c>
      <c r="U104">
        <v>0.3</v>
      </c>
      <c r="V104">
        <v>0.2</v>
      </c>
      <c r="W104">
        <v>0.2</v>
      </c>
      <c r="X104">
        <v>0.15</v>
      </c>
      <c r="Y104">
        <v>0.13928571428571429</v>
      </c>
      <c r="Z104">
        <v>0.12857142857142859</v>
      </c>
      <c r="AA104">
        <v>0.11785714285714287</v>
      </c>
      <c r="AB104">
        <v>0.10714285714285715</v>
      </c>
      <c r="AC104">
        <v>9.6428571428571433E-2</v>
      </c>
      <c r="AD104">
        <v>8.5714285714285715E-2</v>
      </c>
      <c r="AE104">
        <v>7.4999999999999997E-2</v>
      </c>
      <c r="AF104">
        <v>6.4285714285714279E-2</v>
      </c>
      <c r="AG104">
        <v>5.3571428571428562E-2</v>
      </c>
      <c r="AH104">
        <v>4.2857142857142844E-2</v>
      </c>
      <c r="AI104">
        <v>3.2142857142857126E-2</v>
      </c>
      <c r="AJ104">
        <v>2.1428571428571411E-2</v>
      </c>
      <c r="AK104">
        <v>1.0714285714285697E-2</v>
      </c>
      <c r="AL104">
        <v>0</v>
      </c>
    </row>
    <row r="106" spans="1:39" x14ac:dyDescent="0.45">
      <c r="A106" t="s">
        <v>2107</v>
      </c>
    </row>
    <row r="107" spans="1:39" x14ac:dyDescent="0.45">
      <c r="A107" t="s">
        <v>2098</v>
      </c>
      <c r="B107" t="s">
        <v>2097</v>
      </c>
      <c r="C107">
        <v>2014</v>
      </c>
      <c r="D107">
        <v>2015</v>
      </c>
      <c r="E107">
        <v>2016</v>
      </c>
      <c r="F107">
        <v>2017</v>
      </c>
      <c r="G107">
        <v>2018</v>
      </c>
      <c r="H107">
        <v>2019</v>
      </c>
      <c r="I107">
        <v>2020</v>
      </c>
      <c r="J107">
        <v>2021</v>
      </c>
      <c r="K107">
        <v>2022</v>
      </c>
      <c r="L107">
        <v>2023</v>
      </c>
      <c r="M107">
        <v>2024</v>
      </c>
      <c r="N107">
        <v>2025</v>
      </c>
      <c r="O107">
        <v>2026</v>
      </c>
      <c r="P107">
        <v>2027</v>
      </c>
      <c r="Q107">
        <v>2028</v>
      </c>
      <c r="R107">
        <v>2029</v>
      </c>
      <c r="S107">
        <v>2030</v>
      </c>
      <c r="T107">
        <v>2031</v>
      </c>
      <c r="U107">
        <v>2032</v>
      </c>
      <c r="V107">
        <v>2033</v>
      </c>
      <c r="W107">
        <v>2034</v>
      </c>
      <c r="X107">
        <v>2035</v>
      </c>
      <c r="Y107">
        <v>2036</v>
      </c>
      <c r="Z107">
        <v>2037</v>
      </c>
      <c r="AA107">
        <v>2038</v>
      </c>
      <c r="AB107">
        <v>2039</v>
      </c>
      <c r="AC107">
        <v>2040</v>
      </c>
      <c r="AD107">
        <v>2041</v>
      </c>
      <c r="AE107">
        <v>2042</v>
      </c>
      <c r="AF107">
        <v>2043</v>
      </c>
      <c r="AG107">
        <v>2044</v>
      </c>
      <c r="AH107">
        <v>2045</v>
      </c>
      <c r="AI107">
        <v>2046</v>
      </c>
      <c r="AJ107">
        <v>2047</v>
      </c>
      <c r="AK107">
        <v>2048</v>
      </c>
      <c r="AL107">
        <v>2049</v>
      </c>
      <c r="AM107">
        <v>2050</v>
      </c>
    </row>
    <row r="108" spans="1:39" x14ac:dyDescent="0.45">
      <c r="A108" t="s">
        <v>2096</v>
      </c>
      <c r="B108" t="s">
        <v>2090</v>
      </c>
      <c r="C108">
        <v>890.0900143033042</v>
      </c>
      <c r="D108">
        <v>999.0324925949559</v>
      </c>
      <c r="E108">
        <v>1121.3089746228663</v>
      </c>
      <c r="F108">
        <v>1242.0071243409957</v>
      </c>
      <c r="G108">
        <v>1377.1137192033384</v>
      </c>
      <c r="H108">
        <v>1526.9366731407649</v>
      </c>
      <c r="I108">
        <v>1692.9081866031404</v>
      </c>
      <c r="J108">
        <v>1706.1137437114648</v>
      </c>
      <c r="K108">
        <v>1719.2337073908282</v>
      </c>
      <c r="L108">
        <v>1732.2516589194784</v>
      </c>
      <c r="M108">
        <v>1745.1539845040336</v>
      </c>
      <c r="N108">
        <v>1757.920557642205</v>
      </c>
      <c r="O108">
        <v>1770.5470416002579</v>
      </c>
      <c r="P108">
        <v>1782.9870054301214</v>
      </c>
      <c r="Q108">
        <v>1795.2285243820768</v>
      </c>
      <c r="R108">
        <v>1807.2517864304343</v>
      </c>
      <c r="S108">
        <v>1819.045029135978</v>
      </c>
      <c r="T108">
        <v>1830.5998985800413</v>
      </c>
      <c r="U108">
        <v>1841.9122051227832</v>
      </c>
      <c r="V108">
        <v>1852.9813350276168</v>
      </c>
      <c r="W108">
        <v>1863.808987482613</v>
      </c>
      <c r="X108">
        <v>1874.4039931935388</v>
      </c>
      <c r="Y108">
        <v>1884.7912668225022</v>
      </c>
      <c r="Z108">
        <v>1894.9774681723011</v>
      </c>
      <c r="AA108">
        <v>1904.9726554218773</v>
      </c>
      <c r="AB108">
        <v>1914.78967646193</v>
      </c>
      <c r="AC108">
        <v>1924.4455637507972</v>
      </c>
      <c r="AD108">
        <v>1933.9573345302076</v>
      </c>
      <c r="AE108">
        <v>1943.3445015658626</v>
      </c>
      <c r="AF108">
        <v>1952.6257914319683</v>
      </c>
      <c r="AG108">
        <v>1961.8231870571835</v>
      </c>
      <c r="AH108">
        <v>1970.9585090596649</v>
      </c>
      <c r="AI108">
        <v>1980.0593096471825</v>
      </c>
      <c r="AJ108">
        <v>1989.1395272341244</v>
      </c>
      <c r="AK108">
        <v>1998.1969858453176</v>
      </c>
      <c r="AL108">
        <v>2007.2496512244891</v>
      </c>
      <c r="AM108">
        <v>2016.3250705072055</v>
      </c>
    </row>
    <row r="109" spans="1:39" x14ac:dyDescent="0.45">
      <c r="A109" t="s">
        <v>2096</v>
      </c>
      <c r="B109" t="s">
        <v>2085</v>
      </c>
      <c r="C109">
        <v>5857.9777489318358</v>
      </c>
      <c r="D109">
        <v>6574.9643497145735</v>
      </c>
      <c r="E109">
        <v>7379.7064538014547</v>
      </c>
      <c r="F109">
        <v>8174.0610292086058</v>
      </c>
      <c r="G109">
        <v>9063.2423633650615</v>
      </c>
      <c r="H109">
        <v>10049.276940027121</v>
      </c>
      <c r="I109">
        <v>11141.590545612447</v>
      </c>
      <c r="J109">
        <v>11228.50069903481</v>
      </c>
      <c r="K109">
        <v>11314.847533698112</v>
      </c>
      <c r="L109">
        <v>11400.522992546166</v>
      </c>
      <c r="M109">
        <v>11485.437478687163</v>
      </c>
      <c r="N109">
        <v>11569.458532930825</v>
      </c>
      <c r="O109">
        <v>11652.557613793351</v>
      </c>
      <c r="P109">
        <v>11734.429143797985</v>
      </c>
      <c r="Q109">
        <v>11814.994642209751</v>
      </c>
      <c r="R109">
        <v>11894.123719513223</v>
      </c>
      <c r="S109">
        <v>11971.738963192709</v>
      </c>
      <c r="T109">
        <v>12047.785393337324</v>
      </c>
      <c r="U109">
        <v>12122.235436536997</v>
      </c>
      <c r="V109">
        <v>12195.085053587589</v>
      </c>
      <c r="W109">
        <v>12266.345427409648</v>
      </c>
      <c r="X109">
        <v>12336.07467580818</v>
      </c>
      <c r="Y109">
        <v>12404.436770442129</v>
      </c>
      <c r="Z109">
        <v>12471.475541683672</v>
      </c>
      <c r="AA109">
        <v>12537.257185746104</v>
      </c>
      <c r="AB109">
        <v>12601.866258861521</v>
      </c>
      <c r="AC109">
        <v>12665.414857290245</v>
      </c>
      <c r="AD109">
        <v>12728.014977147042</v>
      </c>
      <c r="AE109">
        <v>12789.795038418053</v>
      </c>
      <c r="AF109">
        <v>12850.878286902298</v>
      </c>
      <c r="AG109">
        <v>12911.409399548029</v>
      </c>
      <c r="AH109">
        <v>12971.531985084224</v>
      </c>
      <c r="AI109">
        <v>13031.42737373306</v>
      </c>
      <c r="AJ109">
        <v>13091.187298824907</v>
      </c>
      <c r="AK109">
        <v>13150.79743954508</v>
      </c>
      <c r="AL109">
        <v>13210.376034414747</v>
      </c>
      <c r="AM109">
        <v>13270.10438027423</v>
      </c>
    </row>
    <row r="110" spans="1:39" x14ac:dyDescent="0.45">
      <c r="A110" t="s">
        <v>2096</v>
      </c>
      <c r="B110" t="s">
        <v>2079</v>
      </c>
      <c r="C110">
        <v>5433.6272039590212</v>
      </c>
      <c r="D110">
        <v>6098.6754622248654</v>
      </c>
      <c r="E110">
        <v>6845.1222355563323</v>
      </c>
      <c r="F110">
        <v>7581.933950368435</v>
      </c>
      <c r="G110">
        <v>8406.7031955923667</v>
      </c>
      <c r="H110">
        <v>9321.309656972684</v>
      </c>
      <c r="I110">
        <v>10334.496319152347</v>
      </c>
      <c r="J110">
        <v>10415.110721284911</v>
      </c>
      <c r="K110">
        <v>10495.202611338236</v>
      </c>
      <c r="L110">
        <v>10574.671759884139</v>
      </c>
      <c r="M110">
        <v>10653.435060408805</v>
      </c>
      <c r="N110">
        <v>10731.369649034876</v>
      </c>
      <c r="O110">
        <v>10808.449051816997</v>
      </c>
      <c r="P110">
        <v>10884.389827239716</v>
      </c>
      <c r="Q110">
        <v>10959.119179694242</v>
      </c>
      <c r="R110">
        <v>11032.5161650513</v>
      </c>
      <c r="S110">
        <v>11104.508978539821</v>
      </c>
      <c r="T110">
        <v>11175.046622980874</v>
      </c>
      <c r="U110">
        <v>11244.103522375794</v>
      </c>
      <c r="V110">
        <v>11311.675930119451</v>
      </c>
      <c r="W110">
        <v>11377.77421904423</v>
      </c>
      <c r="X110">
        <v>11442.452296914869</v>
      </c>
      <c r="Y110">
        <v>11505.862257321491</v>
      </c>
      <c r="Z110">
        <v>11568.044755574316</v>
      </c>
      <c r="AA110">
        <v>11629.061192648347</v>
      </c>
      <c r="AB110">
        <v>11688.989999541907</v>
      </c>
      <c r="AC110">
        <v>11747.935152288304</v>
      </c>
      <c r="AD110">
        <v>11806.000534029814</v>
      </c>
      <c r="AE110">
        <v>11863.305262038661</v>
      </c>
      <c r="AF110">
        <v>11919.963654216865</v>
      </c>
      <c r="AG110">
        <v>11976.109907148215</v>
      </c>
      <c r="AH110">
        <v>12031.877226578781</v>
      </c>
      <c r="AI110">
        <v>12087.433807211639</v>
      </c>
      <c r="AJ110">
        <v>12142.864737236052</v>
      </c>
      <c r="AK110">
        <v>12198.15673323382</v>
      </c>
      <c r="AL110">
        <v>12253.419468555152</v>
      </c>
      <c r="AM110">
        <v>12308.821106939446</v>
      </c>
    </row>
    <row r="111" spans="1:39" x14ac:dyDescent="0.45">
      <c r="A111" t="s">
        <v>2096</v>
      </c>
      <c r="B111" t="s">
        <v>2092</v>
      </c>
      <c r="C111">
        <v>4526.2897372844955</v>
      </c>
      <c r="D111">
        <v>5080.2845170504579</v>
      </c>
      <c r="E111">
        <v>5702.0854324863976</v>
      </c>
      <c r="F111">
        <v>6315.8602053738468</v>
      </c>
      <c r="G111">
        <v>7002.904868203299</v>
      </c>
      <c r="H111">
        <v>7764.7852262785673</v>
      </c>
      <c r="I111">
        <v>8608.7843117579578</v>
      </c>
      <c r="J111">
        <v>8675.9372700588301</v>
      </c>
      <c r="K111">
        <v>8742.6549682704299</v>
      </c>
      <c r="L111">
        <v>8808.8539138351862</v>
      </c>
      <c r="M111">
        <v>8874.4648778298633</v>
      </c>
      <c r="N111">
        <v>8939.3855128746545</v>
      </c>
      <c r="O111">
        <v>9003.5937657916984</v>
      </c>
      <c r="P111">
        <v>9066.853525715389</v>
      </c>
      <c r="Q111">
        <v>9129.104152854914</v>
      </c>
      <c r="R111">
        <v>9190.2448990082776</v>
      </c>
      <c r="S111">
        <v>9250.2159497667672</v>
      </c>
      <c r="T111">
        <v>9308.9748237456679</v>
      </c>
      <c r="U111">
        <v>9366.500215769649</v>
      </c>
      <c r="V111">
        <v>9422.7890048626632</v>
      </c>
      <c r="W111">
        <v>9477.8498317435187</v>
      </c>
      <c r="X111">
        <v>9531.727602356832</v>
      </c>
      <c r="Y111">
        <v>9584.5490128542224</v>
      </c>
      <c r="Z111">
        <v>9636.3479296947808</v>
      </c>
      <c r="AA111">
        <v>9687.1755007752236</v>
      </c>
      <c r="AB111">
        <v>9737.0970602470225</v>
      </c>
      <c r="AC111">
        <v>9786.1992216437939</v>
      </c>
      <c r="AD111">
        <v>9834.5685211195851</v>
      </c>
      <c r="AE111">
        <v>9882.3041850781538</v>
      </c>
      <c r="AF111">
        <v>9929.5014419787367</v>
      </c>
      <c r="AG111">
        <v>9976.2720795088535</v>
      </c>
      <c r="AH111">
        <v>10022.727059973931</v>
      </c>
      <c r="AI111">
        <v>10069.006491984634</v>
      </c>
      <c r="AJ111">
        <v>10115.181255228388</v>
      </c>
      <c r="AK111">
        <v>10161.240284426476</v>
      </c>
      <c r="AL111">
        <v>10207.274939059565</v>
      </c>
      <c r="AM111">
        <v>10253.425301945128</v>
      </c>
    </row>
    <row r="112" spans="1:39" x14ac:dyDescent="0.45">
      <c r="A112" t="s">
        <v>2096</v>
      </c>
      <c r="B112" t="s">
        <v>2084</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row>
    <row r="113" spans="1:39" x14ac:dyDescent="0.45">
      <c r="A113" t="s">
        <v>2095</v>
      </c>
      <c r="B113" t="s">
        <v>2079</v>
      </c>
      <c r="C113">
        <v>595.47236740220319</v>
      </c>
      <c r="D113">
        <v>668.35514826315921</v>
      </c>
      <c r="E113">
        <v>750.15840979931374</v>
      </c>
      <c r="F113">
        <v>830.90576321162723</v>
      </c>
      <c r="G113">
        <v>921.29240119374356</v>
      </c>
      <c r="H113">
        <v>1021.5243189084276</v>
      </c>
      <c r="I113">
        <v>1132.5596619126127</v>
      </c>
      <c r="J113">
        <v>1141.3942114837748</v>
      </c>
      <c r="K113">
        <v>1150.1714988444205</v>
      </c>
      <c r="L113">
        <v>1158.8805398300788</v>
      </c>
      <c r="M113">
        <v>1167.512226780126</v>
      </c>
      <c r="N113">
        <v>1176.0530950159646</v>
      </c>
      <c r="O113">
        <v>1184.5002432522615</v>
      </c>
      <c r="P113">
        <v>1192.8226090727171</v>
      </c>
      <c r="Q113">
        <v>1201.0122147909944</v>
      </c>
      <c r="R113">
        <v>1209.0558061140996</v>
      </c>
      <c r="S113">
        <v>1216.9455139418137</v>
      </c>
      <c r="T113">
        <v>1224.6757494823903</v>
      </c>
      <c r="U113">
        <v>1232.2437098566661</v>
      </c>
      <c r="V113">
        <v>1239.6489844733833</v>
      </c>
      <c r="W113">
        <v>1246.8927100934618</v>
      </c>
      <c r="X113">
        <v>1253.9807944803686</v>
      </c>
      <c r="Y113">
        <v>1260.9299056031743</v>
      </c>
      <c r="Z113">
        <v>1267.7444988860211</v>
      </c>
      <c r="AA113">
        <v>1274.4313032748919</v>
      </c>
      <c r="AB113">
        <v>1280.9989140396672</v>
      </c>
      <c r="AC113">
        <v>1287.4587259360753</v>
      </c>
      <c r="AD113">
        <v>1293.8221235398962</v>
      </c>
      <c r="AE113">
        <v>1300.1021609384695</v>
      </c>
      <c r="AF113">
        <v>1306.3113662551273</v>
      </c>
      <c r="AG113">
        <v>1312.4644461221881</v>
      </c>
      <c r="AH113">
        <v>1318.5759985858533</v>
      </c>
      <c r="AI113">
        <v>1324.6644561396058</v>
      </c>
      <c r="AJ113">
        <v>1330.7391436163052</v>
      </c>
      <c r="AK113">
        <v>1336.7986052833101</v>
      </c>
      <c r="AL113">
        <v>1342.854860266526</v>
      </c>
      <c r="AM113">
        <v>1348.9263376661199</v>
      </c>
    </row>
    <row r="114" spans="1:39" x14ac:dyDescent="0.45">
      <c r="A114" t="s">
        <v>2094</v>
      </c>
      <c r="B114" t="s">
        <v>2090</v>
      </c>
      <c r="C114">
        <v>2480.6587755714413</v>
      </c>
      <c r="D114">
        <v>2784.2787583416307</v>
      </c>
      <c r="E114">
        <v>3125.0602785409787</v>
      </c>
      <c r="F114">
        <v>3461.4430257711792</v>
      </c>
      <c r="G114">
        <v>3837.9817519641456</v>
      </c>
      <c r="H114">
        <v>4255.5346056020107</v>
      </c>
      <c r="I114">
        <v>4718.0930937877001</v>
      </c>
      <c r="J114">
        <v>4754.8966536531771</v>
      </c>
      <c r="K114">
        <v>4791.4616667567852</v>
      </c>
      <c r="L114">
        <v>4827.7423745285569</v>
      </c>
      <c r="M114">
        <v>4863.7008356642646</v>
      </c>
      <c r="N114">
        <v>4899.2809581016209</v>
      </c>
      <c r="O114">
        <v>4934.4706554713548</v>
      </c>
      <c r="P114">
        <v>4969.1405258737277</v>
      </c>
      <c r="Q114">
        <v>5003.2573353272765</v>
      </c>
      <c r="R114">
        <v>5036.7658682081874</v>
      </c>
      <c r="S114">
        <v>5069.6333428903399</v>
      </c>
      <c r="T114">
        <v>5101.8364772097757</v>
      </c>
      <c r="U114">
        <v>5133.3635947442554</v>
      </c>
      <c r="V114">
        <v>5164.2129850251458</v>
      </c>
      <c r="W114">
        <v>5194.3893836474217</v>
      </c>
      <c r="X114">
        <v>5223.9174015688559</v>
      </c>
      <c r="Y114">
        <v>5252.8664753342982</v>
      </c>
      <c r="Z114">
        <v>5281.2551656488331</v>
      </c>
      <c r="AA114">
        <v>5309.1115044075013</v>
      </c>
      <c r="AB114">
        <v>5336.4712983627651</v>
      </c>
      <c r="AC114">
        <v>5363.3820165532234</v>
      </c>
      <c r="AD114">
        <v>5389.8910856091625</v>
      </c>
      <c r="AE114">
        <v>5416.0528871242359</v>
      </c>
      <c r="AF114">
        <v>5441.9196115959157</v>
      </c>
      <c r="AG114">
        <v>5467.5525249007014</v>
      </c>
      <c r="AH114">
        <v>5493.0124405597535</v>
      </c>
      <c r="AI114">
        <v>5518.3761458922108</v>
      </c>
      <c r="AJ114">
        <v>5543.682486912986</v>
      </c>
      <c r="AK114">
        <v>5568.9253992332842</v>
      </c>
      <c r="AL114">
        <v>5594.1549529349177</v>
      </c>
      <c r="AM114">
        <v>5619.4479212009219</v>
      </c>
    </row>
    <row r="115" spans="1:39" x14ac:dyDescent="0.45">
      <c r="A115" t="s">
        <v>2094</v>
      </c>
      <c r="B115" t="s">
        <v>2085</v>
      </c>
      <c r="C115">
        <v>4147.1345578954888</v>
      </c>
      <c r="D115">
        <v>4654.7226773956518</v>
      </c>
      <c r="E115">
        <v>5224.4369940232255</v>
      </c>
      <c r="F115">
        <v>5786.7974965864323</v>
      </c>
      <c r="G115">
        <v>6416.2902664741732</v>
      </c>
      <c r="H115">
        <v>7114.3499456699019</v>
      </c>
      <c r="I115">
        <v>7887.6494862166946</v>
      </c>
      <c r="J115">
        <v>7949.1772208953726</v>
      </c>
      <c r="K115">
        <v>8010.3061560577435</v>
      </c>
      <c r="L115">
        <v>8070.9597930943655</v>
      </c>
      <c r="M115">
        <v>8131.074702203653</v>
      </c>
      <c r="N115">
        <v>8190.5571093719354</v>
      </c>
      <c r="O115">
        <v>8249.3868087570481</v>
      </c>
      <c r="P115">
        <v>8307.3474678687871</v>
      </c>
      <c r="Q115">
        <v>8364.3835265493508</v>
      </c>
      <c r="R115">
        <v>8420.4026760040324</v>
      </c>
      <c r="S115">
        <v>8475.350112317079</v>
      </c>
      <c r="T115">
        <v>8529.1869126556976</v>
      </c>
      <c r="U115">
        <v>8581.8935565220854</v>
      </c>
      <c r="V115">
        <v>8633.4671843760061</v>
      </c>
      <c r="W115">
        <v>8683.9157131263746</v>
      </c>
      <c r="X115">
        <v>8733.2802870669911</v>
      </c>
      <c r="Y115">
        <v>8781.6769893518813</v>
      </c>
      <c r="Z115">
        <v>8829.1368495374809</v>
      </c>
      <c r="AA115">
        <v>8875.7067309980648</v>
      </c>
      <c r="AB115">
        <v>8921.4464950180627</v>
      </c>
      <c r="AC115">
        <v>8966.4354997471492</v>
      </c>
      <c r="AD115">
        <v>9010.753032437311</v>
      </c>
      <c r="AE115">
        <v>9054.4900075619826</v>
      </c>
      <c r="AF115">
        <v>9097.7336765471919</v>
      </c>
      <c r="AG115">
        <v>9140.5864629250082</v>
      </c>
      <c r="AH115">
        <v>9183.1500339854556</v>
      </c>
      <c r="AI115">
        <v>9225.5527618157994</v>
      </c>
      <c r="AJ115">
        <v>9267.8595887017218</v>
      </c>
      <c r="AK115">
        <v>9310.0603762732899</v>
      </c>
      <c r="AL115">
        <v>9352.2388310719452</v>
      </c>
      <c r="AM115">
        <v>9394.5233015523863</v>
      </c>
    </row>
    <row r="116" spans="1:39" x14ac:dyDescent="0.45">
      <c r="A116" t="s">
        <v>2094</v>
      </c>
      <c r="B116" t="s">
        <v>2079</v>
      </c>
      <c r="C116">
        <v>8179.1263258912659</v>
      </c>
      <c r="D116">
        <v>9180.2096746360949</v>
      </c>
      <c r="E116">
        <v>10303.820519742214</v>
      </c>
      <c r="F116">
        <v>11412.927911109398</v>
      </c>
      <c r="G116">
        <v>12654.435948591499</v>
      </c>
      <c r="H116">
        <v>14031.174084151384</v>
      </c>
      <c r="I116">
        <v>15556.30295122522</v>
      </c>
      <c r="J116">
        <v>15677.650138652436</v>
      </c>
      <c r="K116">
        <v>15798.210799484712</v>
      </c>
      <c r="L116">
        <v>15917.834060442763</v>
      </c>
      <c r="M116">
        <v>16036.394823015138</v>
      </c>
      <c r="N116">
        <v>16153.708142755688</v>
      </c>
      <c r="O116">
        <v>16269.734168983596</v>
      </c>
      <c r="P116">
        <v>16384.046243064789</v>
      </c>
      <c r="Q116">
        <v>16496.534787279281</v>
      </c>
      <c r="R116">
        <v>16607.017746937898</v>
      </c>
      <c r="S116">
        <v>16715.387035808122</v>
      </c>
      <c r="T116">
        <v>16821.565888894289</v>
      </c>
      <c r="U116">
        <v>16925.515807176107</v>
      </c>
      <c r="V116">
        <v>17027.231150966589</v>
      </c>
      <c r="W116">
        <v>17126.727534275167</v>
      </c>
      <c r="X116">
        <v>17224.08610334195</v>
      </c>
      <c r="Y116">
        <v>17319.535801493425</v>
      </c>
      <c r="Z116">
        <v>17413.13782632479</v>
      </c>
      <c r="AA116">
        <v>17504.984603450146</v>
      </c>
      <c r="AB116">
        <v>17595.19419342445</v>
      </c>
      <c r="AC116">
        <v>17683.923109213971</v>
      </c>
      <c r="AD116">
        <v>17771.327723958035</v>
      </c>
      <c r="AE116">
        <v>17857.587342415794</v>
      </c>
      <c r="AF116">
        <v>17942.874044953976</v>
      </c>
      <c r="AG116">
        <v>18027.389834906655</v>
      </c>
      <c r="AH116">
        <v>18111.335224120434</v>
      </c>
      <c r="AI116">
        <v>18194.963392593167</v>
      </c>
      <c r="AJ116">
        <v>18278.40242181125</v>
      </c>
      <c r="AK116">
        <v>18361.632316520794</v>
      </c>
      <c r="AL116">
        <v>18444.81816574102</v>
      </c>
      <c r="AM116">
        <v>18528.213102860798</v>
      </c>
    </row>
    <row r="117" spans="1:39" x14ac:dyDescent="0.45">
      <c r="A117" t="s">
        <v>2094</v>
      </c>
      <c r="B117" t="s">
        <v>2092</v>
      </c>
      <c r="C117">
        <v>1788.0762646161206</v>
      </c>
      <c r="D117">
        <v>2006.9276802161844</v>
      </c>
      <c r="E117">
        <v>2252.5653929434766</v>
      </c>
      <c r="F117">
        <v>2495.032439226426</v>
      </c>
      <c r="G117">
        <v>2766.444197120994</v>
      </c>
      <c r="H117">
        <v>3067.4192260790205</v>
      </c>
      <c r="I117">
        <v>3400.8346324486533</v>
      </c>
      <c r="J117">
        <v>3427.3628968342609</v>
      </c>
      <c r="K117">
        <v>3453.7192150388387</v>
      </c>
      <c r="L117">
        <v>3479.8706039638369</v>
      </c>
      <c r="M117">
        <v>3505.7897152507444</v>
      </c>
      <c r="N117">
        <v>3531.4361173471862</v>
      </c>
      <c r="O117">
        <v>3556.8010983133213</v>
      </c>
      <c r="P117">
        <v>3581.7913843511583</v>
      </c>
      <c r="Q117">
        <v>3606.3830201734886</v>
      </c>
      <c r="R117">
        <v>3630.5362059709446</v>
      </c>
      <c r="S117">
        <v>3654.2273125172251</v>
      </c>
      <c r="T117">
        <v>3677.4395578650619</v>
      </c>
      <c r="U117">
        <v>3700.1645255673125</v>
      </c>
      <c r="V117">
        <v>3722.4009827061755</v>
      </c>
      <c r="W117">
        <v>3744.1523427317625</v>
      </c>
      <c r="X117">
        <v>3765.4363453952537</v>
      </c>
      <c r="Y117">
        <v>3786.3030410457609</v>
      </c>
      <c r="Z117">
        <v>3806.7658083698416</v>
      </c>
      <c r="AA117">
        <v>3826.8448529542816</v>
      </c>
      <c r="AB117">
        <v>3846.5659845576902</v>
      </c>
      <c r="AC117">
        <v>3865.9634191964169</v>
      </c>
      <c r="AD117">
        <v>3885.071342318603</v>
      </c>
      <c r="AE117">
        <v>3903.9289525588206</v>
      </c>
      <c r="AF117">
        <v>3922.5738691941287</v>
      </c>
      <c r="AG117">
        <v>3941.0502530985182</v>
      </c>
      <c r="AH117">
        <v>3959.4019390850731</v>
      </c>
      <c r="AI117">
        <v>3977.6842759926299</v>
      </c>
      <c r="AJ117">
        <v>3995.9252643015138</v>
      </c>
      <c r="AK117">
        <v>4014.1205327576981</v>
      </c>
      <c r="AL117">
        <v>4032.3061722277448</v>
      </c>
      <c r="AM117">
        <v>4050.5375213610864</v>
      </c>
    </row>
    <row r="118" spans="1:39" x14ac:dyDescent="0.45">
      <c r="A118" t="s">
        <v>2093</v>
      </c>
      <c r="B118" t="s">
        <v>2090</v>
      </c>
      <c r="C118">
        <v>17.949643648568763</v>
      </c>
      <c r="D118">
        <v>20.146588487970973</v>
      </c>
      <c r="E118">
        <v>22.612428171297335</v>
      </c>
      <c r="F118">
        <v>25.046439048475627</v>
      </c>
      <c r="G118">
        <v>27.771012061744177</v>
      </c>
      <c r="H118">
        <v>30.79235663402061</v>
      </c>
      <c r="I118">
        <v>34.139354661849417</v>
      </c>
      <c r="J118">
        <v>34.405659238314954</v>
      </c>
      <c r="K118">
        <v>34.670237729189346</v>
      </c>
      <c r="L118">
        <v>34.932759032898737</v>
      </c>
      <c r="M118">
        <v>35.19294861233341</v>
      </c>
      <c r="N118">
        <v>35.450400594448872</v>
      </c>
      <c r="O118">
        <v>35.705027524241828</v>
      </c>
      <c r="P118">
        <v>35.955893070601107</v>
      </c>
      <c r="Q118">
        <v>36.202756757839289</v>
      </c>
      <c r="R118">
        <v>36.445219054678219</v>
      </c>
      <c r="S118">
        <v>36.683042758600216</v>
      </c>
      <c r="T118">
        <v>36.916059403651573</v>
      </c>
      <c r="U118">
        <v>37.144184501139073</v>
      </c>
      <c r="V118">
        <v>37.36740567438973</v>
      </c>
      <c r="W118">
        <v>37.585757189398983</v>
      </c>
      <c r="X118">
        <v>37.79941712705655</v>
      </c>
      <c r="Y118">
        <v>38.008887918913494</v>
      </c>
      <c r="Z118">
        <v>38.214303867214603</v>
      </c>
      <c r="AA118">
        <v>38.415867806195585</v>
      </c>
      <c r="AB118">
        <v>38.613838827696569</v>
      </c>
      <c r="AC118">
        <v>38.808560409964372</v>
      </c>
      <c r="AD118">
        <v>39.000375724386167</v>
      </c>
      <c r="AE118">
        <v>39.189678267333449</v>
      </c>
      <c r="AF118">
        <v>39.376845680761924</v>
      </c>
      <c r="AG118">
        <v>39.562321274594687</v>
      </c>
      <c r="AH118">
        <v>39.746545085585105</v>
      </c>
      <c r="AI118">
        <v>39.930072734292061</v>
      </c>
      <c r="AJ118">
        <v>40.113185304164723</v>
      </c>
      <c r="AK118">
        <v>40.295838914271599</v>
      </c>
      <c r="AL118">
        <v>40.478395863585369</v>
      </c>
      <c r="AM118">
        <v>40.661411670378364</v>
      </c>
    </row>
    <row r="119" spans="1:39" x14ac:dyDescent="0.45">
      <c r="A119" t="s">
        <v>2093</v>
      </c>
      <c r="B119" t="s">
        <v>2085</v>
      </c>
      <c r="C119">
        <v>711.24118876711168</v>
      </c>
      <c r="D119">
        <v>798.29348294214344</v>
      </c>
      <c r="E119">
        <v>896.00053395749887</v>
      </c>
      <c r="F119">
        <v>992.44639236284979</v>
      </c>
      <c r="G119">
        <v>1100.4055578360001</v>
      </c>
      <c r="H119">
        <v>1220.124074110405</v>
      </c>
      <c r="I119">
        <v>1352.7463647096922</v>
      </c>
      <c r="J119">
        <v>1363.2984841415771</v>
      </c>
      <c r="K119">
        <v>1373.7822087244167</v>
      </c>
      <c r="L119">
        <v>1384.184418806278</v>
      </c>
      <c r="M119">
        <v>1394.4942360597636</v>
      </c>
      <c r="N119">
        <v>1404.6955780694059</v>
      </c>
      <c r="O119">
        <v>1414.7849794961858</v>
      </c>
      <c r="P119">
        <v>1424.7253389209541</v>
      </c>
      <c r="Q119">
        <v>1434.5071276746667</v>
      </c>
      <c r="R119">
        <v>1444.114514629598</v>
      </c>
      <c r="S119">
        <v>1453.5381008136037</v>
      </c>
      <c r="T119">
        <v>1462.7712108894168</v>
      </c>
      <c r="U119">
        <v>1471.8104970558338</v>
      </c>
      <c r="V119">
        <v>1480.6554688964557</v>
      </c>
      <c r="W119">
        <v>1489.3074841756929</v>
      </c>
      <c r="X119">
        <v>1497.7735992154528</v>
      </c>
      <c r="Y119">
        <v>1506.0737224897218</v>
      </c>
      <c r="Z119">
        <v>1514.2131756243837</v>
      </c>
      <c r="AA119">
        <v>1522.1999957741443</v>
      </c>
      <c r="AB119">
        <v>1530.0444492591596</v>
      </c>
      <c r="AC119">
        <v>1537.7601461477609</v>
      </c>
      <c r="AD119">
        <v>1545.3606843491959</v>
      </c>
      <c r="AE119">
        <v>1552.8616558625326</v>
      </c>
      <c r="AF119">
        <v>1560.2780244674855</v>
      </c>
      <c r="AG119">
        <v>1567.6273559878034</v>
      </c>
      <c r="AH119">
        <v>1574.9270865503365</v>
      </c>
      <c r="AI119">
        <v>1582.1992322036781</v>
      </c>
      <c r="AJ119">
        <v>1589.4549306690244</v>
      </c>
      <c r="AK119">
        <v>1596.6924431973234</v>
      </c>
      <c r="AL119">
        <v>1603.9261256140758</v>
      </c>
      <c r="AM119">
        <v>1611.1779899148471</v>
      </c>
    </row>
    <row r="120" spans="1:39" x14ac:dyDescent="0.45">
      <c r="A120" t="s">
        <v>2093</v>
      </c>
      <c r="B120" t="s">
        <v>2079</v>
      </c>
      <c r="C120">
        <v>498.53219217322277</v>
      </c>
      <c r="D120">
        <v>559.5499899810452</v>
      </c>
      <c r="E120">
        <v>628.03605504977634</v>
      </c>
      <c r="F120">
        <v>695.63810900308238</v>
      </c>
      <c r="G120">
        <v>771.31021612867869</v>
      </c>
      <c r="H120">
        <v>855.22483651991627</v>
      </c>
      <c r="I120">
        <v>948.18413402362989</v>
      </c>
      <c r="J120">
        <v>955.58045937083045</v>
      </c>
      <c r="K120">
        <v>962.92884453322961</v>
      </c>
      <c r="L120">
        <v>970.22009351804445</v>
      </c>
      <c r="M120">
        <v>977.44658135010445</v>
      </c>
      <c r="N120">
        <v>984.59703533884408</v>
      </c>
      <c r="O120">
        <v>991.66902651489966</v>
      </c>
      <c r="P120">
        <v>998.63654928113544</v>
      </c>
      <c r="Q120">
        <v>1005.492924682027</v>
      </c>
      <c r="R120">
        <v>1012.2270561627992</v>
      </c>
      <c r="S120">
        <v>1018.8323556767225</v>
      </c>
      <c r="T120">
        <v>1025.3041442617603</v>
      </c>
      <c r="U120">
        <v>1031.640075334645</v>
      </c>
      <c r="V120">
        <v>1037.8398051464958</v>
      </c>
      <c r="W120">
        <v>1043.9042853987589</v>
      </c>
      <c r="X120">
        <v>1049.838462098056</v>
      </c>
      <c r="Y120">
        <v>1055.6562897444019</v>
      </c>
      <c r="Z120">
        <v>1061.3614984392864</v>
      </c>
      <c r="AA120">
        <v>1066.9597216870927</v>
      </c>
      <c r="AB120">
        <v>1072.4581554871156</v>
      </c>
      <c r="AC120">
        <v>1077.8663395810181</v>
      </c>
      <c r="AD120">
        <v>1083.1938051877639</v>
      </c>
      <c r="AE120">
        <v>1088.4514812490377</v>
      </c>
      <c r="AF120">
        <v>1093.6498563670491</v>
      </c>
      <c r="AG120">
        <v>1098.8012430017052</v>
      </c>
      <c r="AH120">
        <v>1103.9178627041183</v>
      </c>
      <c r="AI120">
        <v>1109.0151472422197</v>
      </c>
      <c r="AJ120">
        <v>1114.1009034087701</v>
      </c>
      <c r="AK120">
        <v>1119.1739124577377</v>
      </c>
      <c r="AL120">
        <v>1124.2442368563566</v>
      </c>
      <c r="AM120">
        <v>1129.3273055316581</v>
      </c>
    </row>
    <row r="121" spans="1:39" x14ac:dyDescent="0.45">
      <c r="A121" t="s">
        <v>2093</v>
      </c>
      <c r="B121" t="s">
        <v>2092</v>
      </c>
      <c r="C121">
        <v>788.02265899159943</v>
      </c>
      <c r="D121">
        <v>884.47261353661042</v>
      </c>
      <c r="E121">
        <v>992.72755062316264</v>
      </c>
      <c r="F121">
        <v>1099.5851440663312</v>
      </c>
      <c r="G121">
        <v>1219.198954377481</v>
      </c>
      <c r="H121">
        <v>1351.8415867433305</v>
      </c>
      <c r="I121">
        <v>1498.7810100081263</v>
      </c>
      <c r="J121">
        <v>1510.4722750023891</v>
      </c>
      <c r="K121">
        <v>1522.0877616367127</v>
      </c>
      <c r="L121">
        <v>1533.6129339376967</v>
      </c>
      <c r="M121">
        <v>1545.0357392168623</v>
      </c>
      <c r="N121">
        <v>1556.3383588945217</v>
      </c>
      <c r="O121">
        <v>1567.5169535337702</v>
      </c>
      <c r="P121">
        <v>1578.5304164616084</v>
      </c>
      <c r="Q121">
        <v>1589.3681903491927</v>
      </c>
      <c r="R121">
        <v>1600.0127350321429</v>
      </c>
      <c r="S121">
        <v>1610.4536368798397</v>
      </c>
      <c r="T121">
        <v>1620.6834999243529</v>
      </c>
      <c r="U121">
        <v>1630.6986149552938</v>
      </c>
      <c r="V121">
        <v>1640.498438613756</v>
      </c>
      <c r="W121">
        <v>1650.0844752405139</v>
      </c>
      <c r="X121">
        <v>1659.4645429170287</v>
      </c>
      <c r="Y121">
        <v>1668.6606993205762</v>
      </c>
      <c r="Z121">
        <v>1677.6788405688806</v>
      </c>
      <c r="AA121">
        <v>1686.5278714612168</v>
      </c>
      <c r="AB121">
        <v>1695.2191666100721</v>
      </c>
      <c r="AC121">
        <v>1703.767805347753</v>
      </c>
      <c r="AD121">
        <v>1712.1888535348585</v>
      </c>
      <c r="AE121">
        <v>1720.4995863921697</v>
      </c>
      <c r="AF121">
        <v>1728.7165831021991</v>
      </c>
      <c r="AG121">
        <v>1736.8593057930641</v>
      </c>
      <c r="AH121">
        <v>1744.9470728946585</v>
      </c>
      <c r="AI121">
        <v>1753.0042771803862</v>
      </c>
      <c r="AJ121">
        <v>1761.0432587351731</v>
      </c>
      <c r="AK121">
        <v>1769.0620911047122</v>
      </c>
      <c r="AL121">
        <v>1777.0766798860948</v>
      </c>
      <c r="AM121">
        <v>1785.1114133621552</v>
      </c>
    </row>
    <row r="122" spans="1:39" x14ac:dyDescent="0.45">
      <c r="A122" t="s">
        <v>2091</v>
      </c>
      <c r="B122" t="s">
        <v>2079</v>
      </c>
      <c r="C122">
        <v>23593.378633701777</v>
      </c>
      <c r="D122">
        <v>24073.716229305312</v>
      </c>
      <c r="E122">
        <v>24563.83301801774</v>
      </c>
      <c r="F122">
        <v>27207.893898968952</v>
      </c>
      <c r="G122">
        <v>30167.591815368633</v>
      </c>
      <c r="H122">
        <v>33449.672050232439</v>
      </c>
      <c r="I122">
        <v>37085.508946845766</v>
      </c>
      <c r="J122">
        <v>37374.79504644902</v>
      </c>
      <c r="K122">
        <v>37662.206102916061</v>
      </c>
      <c r="L122">
        <v>37947.382441305723</v>
      </c>
      <c r="M122">
        <v>38230.025832534891</v>
      </c>
      <c r="N122">
        <v>38509.695377571596</v>
      </c>
      <c r="O122">
        <v>38786.296074230253</v>
      </c>
      <c r="P122">
        <v>39058.810788000133</v>
      </c>
      <c r="Q122">
        <v>39326.97829064932</v>
      </c>
      <c r="R122">
        <v>39590.364572193226</v>
      </c>
      <c r="S122">
        <v>39848.711960037297</v>
      </c>
      <c r="T122">
        <v>40101.837449971441</v>
      </c>
      <c r="U122">
        <v>40349.649262106446</v>
      </c>
      <c r="V122">
        <v>40592.133951688571</v>
      </c>
      <c r="W122">
        <v>40829.328741796366</v>
      </c>
      <c r="X122">
        <v>41061.427081324648</v>
      </c>
      <c r="Y122">
        <v>41288.974760607365</v>
      </c>
      <c r="Z122">
        <v>41512.117671889711</v>
      </c>
      <c r="AA122">
        <v>41731.076153574017</v>
      </c>
      <c r="AB122">
        <v>41946.131656579622</v>
      </c>
      <c r="AC122">
        <v>42157.65730060143</v>
      </c>
      <c r="AD122">
        <v>42366.025871993341</v>
      </c>
      <c r="AE122">
        <v>42571.664825033578</v>
      </c>
      <c r="AF122">
        <v>42774.984391381935</v>
      </c>
      <c r="AG122">
        <v>42976.466137672622</v>
      </c>
      <c r="AH122">
        <v>43176.588074902502</v>
      </c>
      <c r="AI122">
        <v>43375.953772512519</v>
      </c>
      <c r="AJ122">
        <v>43574.868570860519</v>
      </c>
      <c r="AK122">
        <v>43773.284802183189</v>
      </c>
      <c r="AL122">
        <v>43971.59603109023</v>
      </c>
      <c r="AM122">
        <v>44170.405715908921</v>
      </c>
    </row>
    <row r="123" spans="1:39" x14ac:dyDescent="0.45">
      <c r="A123" t="s">
        <v>2089</v>
      </c>
      <c r="B123" t="s">
        <v>2090</v>
      </c>
      <c r="C123">
        <v>24864.882372698521</v>
      </c>
      <c r="D123">
        <v>27908.217164216723</v>
      </c>
      <c r="E123">
        <v>31324.040613209316</v>
      </c>
      <c r="F123">
        <v>34695.772962878145</v>
      </c>
      <c r="G123">
        <v>38470.008753690243</v>
      </c>
      <c r="H123">
        <v>42655.349636657294</v>
      </c>
      <c r="I123">
        <v>47291.80448183485</v>
      </c>
      <c r="J123">
        <v>47660.704951324391</v>
      </c>
      <c r="K123">
        <v>48027.214347429443</v>
      </c>
      <c r="L123">
        <v>48390.874009139879</v>
      </c>
      <c r="M123">
        <v>48751.303631806004</v>
      </c>
      <c r="N123">
        <v>49107.940976661012</v>
      </c>
      <c r="O123">
        <v>49460.664895986731</v>
      </c>
      <c r="P123">
        <v>49808.178329886214</v>
      </c>
      <c r="Q123">
        <v>50150.148157557836</v>
      </c>
      <c r="R123">
        <v>50486.020925215547</v>
      </c>
      <c r="S123">
        <v>50815.468046241338</v>
      </c>
      <c r="T123">
        <v>51138.256151872891</v>
      </c>
      <c r="U123">
        <v>51454.268203495951</v>
      </c>
      <c r="V123">
        <v>51763.487056228769</v>
      </c>
      <c r="W123">
        <v>52065.960177305933</v>
      </c>
      <c r="X123">
        <v>52361.934254654101</v>
      </c>
      <c r="Y123">
        <v>52652.10528545639</v>
      </c>
      <c r="Z123">
        <v>52936.659312933734</v>
      </c>
      <c r="AA123">
        <v>53215.87731477632</v>
      </c>
      <c r="AB123">
        <v>53490.118199954974</v>
      </c>
      <c r="AC123">
        <v>53759.857774361546</v>
      </c>
      <c r="AD123">
        <v>54025.571418808206</v>
      </c>
      <c r="AE123">
        <v>54287.804227179986</v>
      </c>
      <c r="AF123">
        <v>54547.079330910106</v>
      </c>
      <c r="AG123">
        <v>54804.010828490325</v>
      </c>
      <c r="AH123">
        <v>55059.2082842288</v>
      </c>
      <c r="AI123">
        <v>55313.441375792172</v>
      </c>
      <c r="AJ123">
        <v>55567.099476197378</v>
      </c>
      <c r="AK123">
        <v>55820.121799045461</v>
      </c>
      <c r="AL123">
        <v>56073.01022178401</v>
      </c>
      <c r="AM123">
        <v>56326.534280386433</v>
      </c>
    </row>
    <row r="124" spans="1:39" x14ac:dyDescent="0.45">
      <c r="A124" t="s">
        <v>2089</v>
      </c>
      <c r="B124" t="s">
        <v>2085</v>
      </c>
      <c r="C124">
        <v>24867.430066787569</v>
      </c>
      <c r="D124">
        <v>27911.07668306903</v>
      </c>
      <c r="E124">
        <v>31327.250122585596</v>
      </c>
      <c r="F124">
        <v>34699.327945136552</v>
      </c>
      <c r="G124">
        <v>38473.95044995239</v>
      </c>
      <c r="H124">
        <v>42659.720169383181</v>
      </c>
      <c r="I124">
        <v>47296.650072854842</v>
      </c>
      <c r="J124">
        <v>47665.58834045384</v>
      </c>
      <c r="K124">
        <v>48032.135289675294</v>
      </c>
      <c r="L124">
        <v>48395.832212513968</v>
      </c>
      <c r="M124">
        <v>48756.298765353553</v>
      </c>
      <c r="N124">
        <v>49112.972651819407</v>
      </c>
      <c r="O124">
        <v>49465.73271178038</v>
      </c>
      <c r="P124">
        <v>49813.281752440758</v>
      </c>
      <c r="Q124">
        <v>50155.286618866856</v>
      </c>
      <c r="R124">
        <v>50491.193800564899</v>
      </c>
      <c r="S124">
        <v>50820.674677249386</v>
      </c>
      <c r="T124">
        <v>51143.495856246671</v>
      </c>
      <c r="U124">
        <v>51459.540286950549</v>
      </c>
      <c r="V124">
        <v>51768.790822722585</v>
      </c>
      <c r="W124">
        <v>52071.294935660932</v>
      </c>
      <c r="X124">
        <v>52367.29933896826</v>
      </c>
      <c r="Y124">
        <v>52657.500101140635</v>
      </c>
      <c r="Z124">
        <v>52942.083284461267</v>
      </c>
      <c r="AA124">
        <v>53221.329895409748</v>
      </c>
      <c r="AB124">
        <v>53495.598879731268</v>
      </c>
      <c r="AC124">
        <v>53765.366092069482</v>
      </c>
      <c r="AD124">
        <v>54031.10696194481</v>
      </c>
      <c r="AE124">
        <v>54293.366639093438</v>
      </c>
      <c r="AF124">
        <v>54552.668308549444</v>
      </c>
      <c r="AG124">
        <v>54809.626131726058</v>
      </c>
      <c r="AH124">
        <v>55064.849735388336</v>
      </c>
      <c r="AI124">
        <v>55319.108876065264</v>
      </c>
      <c r="AJ124">
        <v>55572.792966669556</v>
      </c>
      <c r="AK124">
        <v>55825.841214573971</v>
      </c>
      <c r="AL124">
        <v>56078.755548649249</v>
      </c>
      <c r="AM124">
        <v>56332.305583716625</v>
      </c>
    </row>
    <row r="125" spans="1:39" x14ac:dyDescent="0.45">
      <c r="A125" t="s">
        <v>2089</v>
      </c>
      <c r="B125" t="s">
        <v>2079</v>
      </c>
      <c r="C125">
        <v>311.4301134145029</v>
      </c>
      <c r="D125">
        <v>349.54757100285968</v>
      </c>
      <c r="E125">
        <v>392.33041100099763</v>
      </c>
      <c r="F125">
        <v>434.56101448109581</v>
      </c>
      <c r="G125">
        <v>481.83293247240232</v>
      </c>
      <c r="H125">
        <v>534.25389977574866</v>
      </c>
      <c r="I125">
        <v>592.3250234043204</v>
      </c>
      <c r="J125">
        <v>596.94546412588738</v>
      </c>
      <c r="K125">
        <v>601.53595689740382</v>
      </c>
      <c r="L125">
        <v>606.09075703653957</v>
      </c>
      <c r="M125">
        <v>610.60510126638019</v>
      </c>
      <c r="N125">
        <v>615.07194760376694</v>
      </c>
      <c r="O125">
        <v>619.48977868589702</v>
      </c>
      <c r="P125">
        <v>623.84234896997009</v>
      </c>
      <c r="Q125">
        <v>628.12548615195192</v>
      </c>
      <c r="R125">
        <v>632.33225827967101</v>
      </c>
      <c r="S125">
        <v>636.45854983928029</v>
      </c>
      <c r="T125">
        <v>640.50143791085486</v>
      </c>
      <c r="U125">
        <v>644.45945659769882</v>
      </c>
      <c r="V125">
        <v>648.33239116191862</v>
      </c>
      <c r="W125">
        <v>652.12083612578181</v>
      </c>
      <c r="X125">
        <v>655.82788123038688</v>
      </c>
      <c r="Y125">
        <v>659.46224376940222</v>
      </c>
      <c r="Z125">
        <v>663.02625391517813</v>
      </c>
      <c r="AA125">
        <v>666.52343088460088</v>
      </c>
      <c r="AB125">
        <v>669.9582699758912</v>
      </c>
      <c r="AC125">
        <v>673.33673060927254</v>
      </c>
      <c r="AD125">
        <v>676.66476688088846</v>
      </c>
      <c r="AE125">
        <v>679.94920603600372</v>
      </c>
      <c r="AF125">
        <v>683.19660024241614</v>
      </c>
      <c r="AG125">
        <v>686.41464102104544</v>
      </c>
      <c r="AH125">
        <v>689.61096310262462</v>
      </c>
      <c r="AI125">
        <v>692.79520662135667</v>
      </c>
      <c r="AJ125">
        <v>695.97224843453</v>
      </c>
      <c r="AK125">
        <v>699.14132719870304</v>
      </c>
      <c r="AL125">
        <v>702.30872887767327</v>
      </c>
      <c r="AM125">
        <v>705.48409183095032</v>
      </c>
    </row>
    <row r="126" spans="1:39" x14ac:dyDescent="0.45">
      <c r="A126" t="s">
        <v>2088</v>
      </c>
      <c r="B126" t="s">
        <v>2079</v>
      </c>
      <c r="C126">
        <v>11327.709098791916</v>
      </c>
      <c r="D126">
        <v>11558.32992833422</v>
      </c>
      <c r="E126">
        <v>11793.645967345177</v>
      </c>
      <c r="F126">
        <v>13063.118770029203</v>
      </c>
      <c r="G126">
        <v>14484.135977347925</v>
      </c>
      <c r="H126">
        <v>16059.936150635722</v>
      </c>
      <c r="I126">
        <v>17805.582814257639</v>
      </c>
      <c r="J126">
        <v>17944.475544862526</v>
      </c>
      <c r="K126">
        <v>18082.468025294496</v>
      </c>
      <c r="L126">
        <v>18219.387567564812</v>
      </c>
      <c r="M126">
        <v>18355.09098521635</v>
      </c>
      <c r="N126">
        <v>18489.366592756593</v>
      </c>
      <c r="O126">
        <v>18622.168777510105</v>
      </c>
      <c r="P126">
        <v>18753.00919043495</v>
      </c>
      <c r="Q126">
        <v>18881.762410010728</v>
      </c>
      <c r="R126">
        <v>19008.220058330753</v>
      </c>
      <c r="S126">
        <v>19132.2584210157</v>
      </c>
      <c r="T126">
        <v>19253.789633648696</v>
      </c>
      <c r="U126">
        <v>19372.769630650906</v>
      </c>
      <c r="V126">
        <v>19489.191956895167</v>
      </c>
      <c r="W126">
        <v>19603.074484014538</v>
      </c>
      <c r="X126">
        <v>19714.510091152781</v>
      </c>
      <c r="Y126">
        <v>19823.760824463945</v>
      </c>
      <c r="Z126">
        <v>19930.896730079992</v>
      </c>
      <c r="AA126">
        <v>20036.023597399031</v>
      </c>
      <c r="AB126">
        <v>20139.276557306268</v>
      </c>
      <c r="AC126">
        <v>20240.834752917595</v>
      </c>
      <c r="AD126">
        <v>20340.877167304436</v>
      </c>
      <c r="AE126">
        <v>20439.609030832133</v>
      </c>
      <c r="AF126">
        <v>20537.227304901484</v>
      </c>
      <c r="AG126">
        <v>20633.963200430975</v>
      </c>
      <c r="AH126">
        <v>20730.046221198023</v>
      </c>
      <c r="AI126">
        <v>20825.766154399029</v>
      </c>
      <c r="AJ126">
        <v>20921.269600773274</v>
      </c>
      <c r="AK126">
        <v>21016.533673960792</v>
      </c>
      <c r="AL126">
        <v>21111.747333138628</v>
      </c>
      <c r="AM126">
        <v>21207.200312155026</v>
      </c>
    </row>
    <row r="127" spans="1:39" x14ac:dyDescent="0.45">
      <c r="A127" t="s">
        <v>2087</v>
      </c>
      <c r="B127" t="s">
        <v>2079</v>
      </c>
      <c r="C127">
        <v>55.384336705793707</v>
      </c>
      <c r="D127">
        <v>56.511906416786964</v>
      </c>
      <c r="E127">
        <v>57.662432319526332</v>
      </c>
      <c r="F127">
        <v>63.869239762189039</v>
      </c>
      <c r="G127">
        <v>70.816990166837073</v>
      </c>
      <c r="H127">
        <v>78.521517765248575</v>
      </c>
      <c r="I127">
        <v>87.056472339399193</v>
      </c>
      <c r="J127">
        <v>87.735557729986112</v>
      </c>
      <c r="K127">
        <v>88.41024154579199</v>
      </c>
      <c r="L127">
        <v>89.079679466960982</v>
      </c>
      <c r="M127">
        <v>89.743171414873132</v>
      </c>
      <c r="N127">
        <v>90.399682399973997</v>
      </c>
      <c r="O127">
        <v>91.048989409141285</v>
      </c>
      <c r="P127">
        <v>91.688704767379733</v>
      </c>
      <c r="Q127">
        <v>92.318215253811658</v>
      </c>
      <c r="R127">
        <v>92.936502050594427</v>
      </c>
      <c r="S127">
        <v>93.542960283540324</v>
      </c>
      <c r="T127">
        <v>94.137160358950723</v>
      </c>
      <c r="U127">
        <v>94.718886827891168</v>
      </c>
      <c r="V127">
        <v>95.288108129440261</v>
      </c>
      <c r="W127">
        <v>95.844911643008459</v>
      </c>
      <c r="X127">
        <v>96.389751480696134</v>
      </c>
      <c r="Y127">
        <v>96.923908859411455</v>
      </c>
      <c r="Z127">
        <v>97.447726254276589</v>
      </c>
      <c r="AA127">
        <v>97.961720899234749</v>
      </c>
      <c r="AB127">
        <v>98.466553486962667</v>
      </c>
      <c r="AC127">
        <v>98.96309989823753</v>
      </c>
      <c r="AD127">
        <v>99.452235231334342</v>
      </c>
      <c r="AE127">
        <v>99.934962914886142</v>
      </c>
      <c r="AF127">
        <v>100.41224594824652</v>
      </c>
      <c r="AG127">
        <v>100.88521478623629</v>
      </c>
      <c r="AH127">
        <v>101.35499153698632</v>
      </c>
      <c r="AI127">
        <v>101.82299305111648</v>
      </c>
      <c r="AJ127">
        <v>102.28993610062673</v>
      </c>
      <c r="AK127">
        <v>102.75570878770479</v>
      </c>
      <c r="AL127">
        <v>103.22123498659512</v>
      </c>
      <c r="AM127">
        <v>103.68793128708354</v>
      </c>
    </row>
    <row r="128" spans="1:39" x14ac:dyDescent="0.45">
      <c r="A128" t="s">
        <v>2083</v>
      </c>
      <c r="B128" t="s">
        <v>2086</v>
      </c>
      <c r="C128">
        <v>8.1849521757149546</v>
      </c>
      <c r="D128">
        <v>8.3515896170603359</v>
      </c>
      <c r="E128">
        <v>8.521619630074067</v>
      </c>
      <c r="F128">
        <v>9.4388901997647849</v>
      </c>
      <c r="G128">
        <v>10.465660730446244</v>
      </c>
      <c r="H128">
        <v>11.604271277765074</v>
      </c>
      <c r="I128">
        <v>12.865606145462689</v>
      </c>
      <c r="J128">
        <v>12.96596450986284</v>
      </c>
      <c r="K128">
        <v>13.06567238928432</v>
      </c>
      <c r="L128">
        <v>13.164605006252993</v>
      </c>
      <c r="M128">
        <v>13.262658899928402</v>
      </c>
      <c r="N128">
        <v>13.359681114790821</v>
      </c>
      <c r="O128">
        <v>13.455638692934656</v>
      </c>
      <c r="P128">
        <v>13.550178772760228</v>
      </c>
      <c r="Q128">
        <v>13.643210729663982</v>
      </c>
      <c r="R128">
        <v>13.734583998056191</v>
      </c>
      <c r="S128">
        <v>13.824209186845561</v>
      </c>
      <c r="T128">
        <v>13.912022808698174</v>
      </c>
      <c r="U128">
        <v>13.997993023578926</v>
      </c>
      <c r="V128">
        <v>14.082115167269603</v>
      </c>
      <c r="W128">
        <v>14.164402153101628</v>
      </c>
      <c r="X128">
        <v>14.244921091851172</v>
      </c>
      <c r="Y128">
        <v>14.323861327649514</v>
      </c>
      <c r="Z128">
        <v>14.401273473046395</v>
      </c>
      <c r="AA128">
        <v>14.477233967254428</v>
      </c>
      <c r="AB128">
        <v>14.551840450478108</v>
      </c>
      <c r="AC128">
        <v>14.625222364409787</v>
      </c>
      <c r="AD128">
        <v>14.69750903510004</v>
      </c>
      <c r="AE128">
        <v>14.768848753850374</v>
      </c>
      <c r="AF128">
        <v>14.83938383713731</v>
      </c>
      <c r="AG128">
        <v>14.909281348777</v>
      </c>
      <c r="AH128">
        <v>14.978707119073341</v>
      </c>
      <c r="AI128">
        <v>15.047870536731766</v>
      </c>
      <c r="AJ128">
        <v>15.116877529617248</v>
      </c>
      <c r="AK128">
        <v>15.185711560956101</v>
      </c>
      <c r="AL128">
        <v>15.254509165136149</v>
      </c>
      <c r="AM128">
        <v>15.323479692315564</v>
      </c>
    </row>
    <row r="129" spans="1:39" x14ac:dyDescent="0.45">
      <c r="A129" t="s">
        <v>2083</v>
      </c>
      <c r="B129" t="s">
        <v>2085</v>
      </c>
      <c r="C129">
        <v>449.91975787059295</v>
      </c>
      <c r="D129">
        <v>459.07967422108038</v>
      </c>
      <c r="E129">
        <v>468.42607730854735</v>
      </c>
      <c r="F129">
        <v>518.84764896312083</v>
      </c>
      <c r="G129">
        <v>575.28833898004325</v>
      </c>
      <c r="H129">
        <v>637.87677819885198</v>
      </c>
      <c r="I129">
        <v>707.21126740357067</v>
      </c>
      <c r="J129">
        <v>712.72788009010242</v>
      </c>
      <c r="K129">
        <v>718.20873617869449</v>
      </c>
      <c r="L129">
        <v>723.64697675927084</v>
      </c>
      <c r="M129">
        <v>729.03691467871329</v>
      </c>
      <c r="N129">
        <v>734.37014210409586</v>
      </c>
      <c r="O129">
        <v>739.64484736778934</v>
      </c>
      <c r="P129">
        <v>744.84163397216219</v>
      </c>
      <c r="Q129">
        <v>749.95552036096183</v>
      </c>
      <c r="R129">
        <v>754.97823007365196</v>
      </c>
      <c r="S129">
        <v>759.90484935908444</v>
      </c>
      <c r="T129">
        <v>764.73188837330031</v>
      </c>
      <c r="U129">
        <v>769.45759689704653</v>
      </c>
      <c r="V129">
        <v>774.08171854227271</v>
      </c>
      <c r="W129">
        <v>778.60496314366367</v>
      </c>
      <c r="X129">
        <v>783.031019722672</v>
      </c>
      <c r="Y129">
        <v>787.37029636279908</v>
      </c>
      <c r="Z129">
        <v>791.62557519222798</v>
      </c>
      <c r="AA129">
        <v>795.80105800851254</v>
      </c>
      <c r="AB129">
        <v>799.90211200943497</v>
      </c>
      <c r="AC129">
        <v>803.93585249312173</v>
      </c>
      <c r="AD129">
        <v>807.90938840097067</v>
      </c>
      <c r="AE129">
        <v>811.83087117785726</v>
      </c>
      <c r="AF129">
        <v>815.70812383768339</v>
      </c>
      <c r="AG129">
        <v>819.55032973425477</v>
      </c>
      <c r="AH129">
        <v>823.36660441627282</v>
      </c>
      <c r="AI129">
        <v>827.16845780018252</v>
      </c>
      <c r="AJ129">
        <v>830.96171264931081</v>
      </c>
      <c r="AK129">
        <v>834.74545995147855</v>
      </c>
      <c r="AL129">
        <v>838.52720488416173</v>
      </c>
      <c r="AM129">
        <v>842.31845524489574</v>
      </c>
    </row>
    <row r="130" spans="1:39" x14ac:dyDescent="0.45">
      <c r="A130" t="s">
        <v>2083</v>
      </c>
      <c r="B130" t="s">
        <v>2084</v>
      </c>
      <c r="C130">
        <v>89.638370399748524</v>
      </c>
      <c r="D130">
        <v>91.463317982717001</v>
      </c>
      <c r="E130">
        <v>93.325419673527136</v>
      </c>
      <c r="F130">
        <v>103.37100544086765</v>
      </c>
      <c r="G130">
        <v>114.61579162518417</v>
      </c>
      <c r="H130">
        <v>127.08540559366291</v>
      </c>
      <c r="I130">
        <v>140.89904795119085</v>
      </c>
      <c r="J130">
        <v>141.9981332051652</v>
      </c>
      <c r="K130">
        <v>143.09009460402035</v>
      </c>
      <c r="L130">
        <v>144.17356563403644</v>
      </c>
      <c r="M130">
        <v>145.24741323286449</v>
      </c>
      <c r="N130">
        <v>146.3099622919348</v>
      </c>
      <c r="O130">
        <v>147.36085186925462</v>
      </c>
      <c r="P130">
        <v>148.39621756365295</v>
      </c>
      <c r="Q130">
        <v>149.4150668901884</v>
      </c>
      <c r="R130">
        <v>150.41575091386272</v>
      </c>
      <c r="S130">
        <v>151.39729065867462</v>
      </c>
      <c r="T130">
        <v>152.35899083636446</v>
      </c>
      <c r="U130">
        <v>153.30050274741649</v>
      </c>
      <c r="V130">
        <v>154.22177531115105</v>
      </c>
      <c r="W130">
        <v>155.12294994928456</v>
      </c>
      <c r="X130">
        <v>156.0047616325881</v>
      </c>
      <c r="Y130">
        <v>156.86928398336374</v>
      </c>
      <c r="Z130">
        <v>157.71707129030898</v>
      </c>
      <c r="AA130">
        <v>158.54896068555431</v>
      </c>
      <c r="AB130">
        <v>159.36602148613775</v>
      </c>
      <c r="AC130">
        <v>160.16967128645874</v>
      </c>
      <c r="AD130">
        <v>160.96132641445362</v>
      </c>
      <c r="AE130">
        <v>161.74261089801234</v>
      </c>
      <c r="AF130">
        <v>162.51508333109643</v>
      </c>
      <c r="AG130">
        <v>163.28057333077771</v>
      </c>
      <c r="AH130">
        <v>164.0408970051879</v>
      </c>
      <c r="AI130">
        <v>164.79834749690525</v>
      </c>
      <c r="AJ130">
        <v>165.55408488615902</v>
      </c>
      <c r="AK130">
        <v>166.30792806872117</v>
      </c>
      <c r="AL130">
        <v>167.06137231539665</v>
      </c>
      <c r="AM130">
        <v>167.81671034660931</v>
      </c>
    </row>
    <row r="131" spans="1:39" x14ac:dyDescent="0.45">
      <c r="A131" t="s">
        <v>2083</v>
      </c>
      <c r="B131" t="s">
        <v>2082</v>
      </c>
      <c r="C131">
        <v>7.3963451072903528</v>
      </c>
      <c r="D131">
        <v>7.5469272973296775</v>
      </c>
      <c r="E131">
        <v>7.7005751901760124</v>
      </c>
      <c r="F131">
        <v>8.5294682056200219</v>
      </c>
      <c r="G131">
        <v>9.4573110357160157</v>
      </c>
      <c r="H131">
        <v>10.486218275486808</v>
      </c>
      <c r="I131">
        <v>11.626025543393668</v>
      </c>
      <c r="J131">
        <v>11.716714539684826</v>
      </c>
      <c r="K131">
        <v>11.806815724185999</v>
      </c>
      <c r="L131">
        <v>11.896216341533375</v>
      </c>
      <c r="M131">
        <v>11.984822899173222</v>
      </c>
      <c r="N131">
        <v>12.072497178605825</v>
      </c>
      <c r="O131">
        <v>12.159209397367151</v>
      </c>
      <c r="P131">
        <v>12.24464069150903</v>
      </c>
      <c r="Q131">
        <v>12.328709167963703</v>
      </c>
      <c r="R131">
        <v>12.411278767895521</v>
      </c>
      <c r="S131">
        <v>12.492268712902051</v>
      </c>
      <c r="T131">
        <v>12.57162163255259</v>
      </c>
      <c r="U131">
        <v>12.649308754548562</v>
      </c>
      <c r="V131">
        <v>12.725325864061723</v>
      </c>
      <c r="W131">
        <v>12.799684630244643</v>
      </c>
      <c r="X131">
        <v>12.872445697857403</v>
      </c>
      <c r="Y131">
        <v>12.94378016802667</v>
      </c>
      <c r="Z131">
        <v>13.013733776863861</v>
      </c>
      <c r="AA131">
        <v>13.082375598785546</v>
      </c>
      <c r="AB131">
        <v>13.149793866518479</v>
      </c>
      <c r="AC131">
        <v>13.216105550254708</v>
      </c>
      <c r="AD131">
        <v>13.281427515686408</v>
      </c>
      <c r="AE131">
        <v>13.345893766485046</v>
      </c>
      <c r="AF131">
        <v>13.409632907161953</v>
      </c>
      <c r="AG131">
        <v>13.472795905201442</v>
      </c>
      <c r="AH131">
        <v>13.535532613422509</v>
      </c>
      <c r="AI131">
        <v>13.598032246263269</v>
      </c>
      <c r="AJ131">
        <v>13.660390525608106</v>
      </c>
      <c r="AK131">
        <v>13.722592507975062</v>
      </c>
      <c r="AL131">
        <v>13.784761572881779</v>
      </c>
      <c r="AM131">
        <v>13.847086899933082</v>
      </c>
    </row>
    <row r="132" spans="1:39" x14ac:dyDescent="0.45">
      <c r="A132" t="s">
        <v>2081</v>
      </c>
      <c r="B132" t="s">
        <v>2079</v>
      </c>
      <c r="C132">
        <v>2096.0997600000001</v>
      </c>
      <c r="D132">
        <v>2138.77425501384</v>
      </c>
      <c r="E132">
        <v>2182.3175600716668</v>
      </c>
      <c r="F132">
        <v>2417.2231013268092</v>
      </c>
      <c r="G132">
        <v>2680.1706930454479</v>
      </c>
      <c r="H132">
        <v>2971.7596044687448</v>
      </c>
      <c r="I132">
        <v>3294.7772173639182</v>
      </c>
      <c r="J132">
        <v>3320.4781792042695</v>
      </c>
      <c r="K132">
        <v>3346.0125571259364</v>
      </c>
      <c r="L132">
        <v>3371.3483966314484</v>
      </c>
      <c r="M132">
        <v>3396.4592022400511</v>
      </c>
      <c r="N132">
        <v>3421.3058032857098</v>
      </c>
      <c r="O132">
        <v>3445.879759516542</v>
      </c>
      <c r="P132">
        <v>3470.0907059434162</v>
      </c>
      <c r="Q132">
        <v>3493.9154343415703</v>
      </c>
      <c r="R132">
        <v>3517.3153860866269</v>
      </c>
      <c r="S132">
        <v>3540.267668846293</v>
      </c>
      <c r="T132">
        <v>3562.756024030105</v>
      </c>
      <c r="U132">
        <v>3584.7722976637324</v>
      </c>
      <c r="V132">
        <v>3606.3152952787809</v>
      </c>
      <c r="W132">
        <v>3627.3883238745243</v>
      </c>
      <c r="X132">
        <v>3648.0085699755505</v>
      </c>
      <c r="Y132">
        <v>3668.2245230757035</v>
      </c>
      <c r="Z132">
        <v>3688.0491446378101</v>
      </c>
      <c r="AA132">
        <v>3707.5020101232494</v>
      </c>
      <c r="AB132">
        <v>3726.6081243951926</v>
      </c>
      <c r="AC132">
        <v>3745.4006364195034</v>
      </c>
      <c r="AD132">
        <v>3763.9126655471268</v>
      </c>
      <c r="AE132">
        <v>3782.1821879757026</v>
      </c>
      <c r="AF132">
        <v>3800.2456497987296</v>
      </c>
      <c r="AG132">
        <v>3818.1458347023458</v>
      </c>
      <c r="AH132">
        <v>3835.9252104802217</v>
      </c>
      <c r="AI132">
        <v>3853.637399878804</v>
      </c>
      <c r="AJ132">
        <v>3871.3095301637859</v>
      </c>
      <c r="AK132">
        <v>3888.9373664017658</v>
      </c>
      <c r="AL132">
        <v>3906.5558739402995</v>
      </c>
      <c r="AM132">
        <v>3924.2186656541944</v>
      </c>
    </row>
    <row r="133" spans="1:39" x14ac:dyDescent="0.45">
      <c r="A133" t="s">
        <v>2080</v>
      </c>
      <c r="B133" t="s">
        <v>2079</v>
      </c>
      <c r="C133">
        <v>2590.4785440000005</v>
      </c>
      <c r="D133">
        <v>2643.2180966772967</v>
      </c>
      <c r="E133">
        <v>2697.03137390755</v>
      </c>
      <c r="F133">
        <v>2987.3409174228609</v>
      </c>
      <c r="G133">
        <v>3312.3064116909413</v>
      </c>
      <c r="H133">
        <v>3672.6684675075821</v>
      </c>
      <c r="I133">
        <v>4071.8718887889459</v>
      </c>
      <c r="J133">
        <v>4103.634589915152</v>
      </c>
      <c r="K133">
        <v>4135.1914172201959</v>
      </c>
      <c r="L133">
        <v>4166.5028795302042</v>
      </c>
      <c r="M133">
        <v>4197.5362322326737</v>
      </c>
      <c r="N133">
        <v>4228.2430660047967</v>
      </c>
      <c r="O133">
        <v>4258.612949906299</v>
      </c>
      <c r="P133">
        <v>4288.5342057766547</v>
      </c>
      <c r="Q133">
        <v>4317.978151580096</v>
      </c>
      <c r="R133">
        <v>4346.8971343894846</v>
      </c>
      <c r="S133">
        <v>4375.2628625668194</v>
      </c>
      <c r="T133">
        <v>4403.055242827154</v>
      </c>
      <c r="U133">
        <v>4430.2641980281915</v>
      </c>
      <c r="V133">
        <v>4456.8882519783838</v>
      </c>
      <c r="W133">
        <v>4482.931491654329</v>
      </c>
      <c r="X133">
        <v>4508.4151571344055</v>
      </c>
      <c r="Y133">
        <v>4533.3991744754776</v>
      </c>
      <c r="Z133">
        <v>4557.8995621858203</v>
      </c>
      <c r="AA133">
        <v>4581.9405127269092</v>
      </c>
      <c r="AB133">
        <v>4605.5529285217954</v>
      </c>
      <c r="AC133">
        <v>4628.7777769358991</v>
      </c>
      <c r="AD133">
        <v>4651.6559887348503</v>
      </c>
      <c r="AE133">
        <v>4674.2344970499089</v>
      </c>
      <c r="AF133">
        <v>4696.558344023163</v>
      </c>
      <c r="AG133">
        <v>4718.6804041518517</v>
      </c>
      <c r="AH133">
        <v>4740.6531615354506</v>
      </c>
      <c r="AI133">
        <v>4762.5428861944965</v>
      </c>
      <c r="AJ133">
        <v>4784.383103537024</v>
      </c>
      <c r="AK133">
        <v>4806.1685797929977</v>
      </c>
      <c r="AL133">
        <v>4827.9425271149867</v>
      </c>
      <c r="AM133">
        <v>4849.7712033235975</v>
      </c>
    </row>
    <row r="134" spans="1:39" x14ac:dyDescent="0.45">
      <c r="A134" t="s">
        <v>2078</v>
      </c>
      <c r="B134" t="s">
        <v>2077</v>
      </c>
      <c r="C134">
        <v>204.08398195307711</v>
      </c>
      <c r="D134">
        <v>208.23892774165981</v>
      </c>
      <c r="E134">
        <v>212.47846407155225</v>
      </c>
      <c r="F134">
        <v>235.34973153555515</v>
      </c>
      <c r="G134">
        <v>260.95127616953368</v>
      </c>
      <c r="H134">
        <v>289.34144503088095</v>
      </c>
      <c r="I134">
        <v>320.79162786026336</v>
      </c>
      <c r="J134">
        <v>323.2939680315169</v>
      </c>
      <c r="K134">
        <v>325.78008897976247</v>
      </c>
      <c r="L134">
        <v>328.24687949759976</v>
      </c>
      <c r="M134">
        <v>330.69175988757382</v>
      </c>
      <c r="N134">
        <v>333.11091634957234</v>
      </c>
      <c r="O134">
        <v>335.50352710962932</v>
      </c>
      <c r="P134">
        <v>337.86079390004636</v>
      </c>
      <c r="Q134">
        <v>340.18045708270222</v>
      </c>
      <c r="R134">
        <v>342.45876244811143</v>
      </c>
      <c r="S134">
        <v>344.69348111460545</v>
      </c>
      <c r="T134">
        <v>346.88303008601866</v>
      </c>
      <c r="U134">
        <v>349.02661546142048</v>
      </c>
      <c r="V134">
        <v>351.1241209429748</v>
      </c>
      <c r="W134">
        <v>353.1758685122939</v>
      </c>
      <c r="X134">
        <v>355.18353151262261</v>
      </c>
      <c r="Y134">
        <v>357.1518310594227</v>
      </c>
      <c r="Z134">
        <v>359.08202912838652</v>
      </c>
      <c r="AA134">
        <v>360.97603165843122</v>
      </c>
      <c r="AB134">
        <v>362.83627321500137</v>
      </c>
      <c r="AC134">
        <v>364.66598130333318</v>
      </c>
      <c r="AD134">
        <v>366.46838054524557</v>
      </c>
      <c r="AE134">
        <v>368.24716844301469</v>
      </c>
      <c r="AF134">
        <v>370.00589352234999</v>
      </c>
      <c r="AG134">
        <v>371.74872136028949</v>
      </c>
      <c r="AH134">
        <v>373.47978677741878</v>
      </c>
      <c r="AI134">
        <v>375.2043106815529</v>
      </c>
      <c r="AJ134">
        <v>376.92493428305204</v>
      </c>
      <c r="AK134">
        <v>378.64124525322444</v>
      </c>
      <c r="AL134">
        <v>380.35664794690837</v>
      </c>
      <c r="AM134">
        <v>382.07636231077981</v>
      </c>
    </row>
    <row r="136" spans="1:39" x14ac:dyDescent="0.45">
      <c r="A136" t="s">
        <v>2101</v>
      </c>
    </row>
    <row r="137" spans="1:39" x14ac:dyDescent="0.45">
      <c r="A137" t="s">
        <v>2098</v>
      </c>
      <c r="B137" t="s">
        <v>2097</v>
      </c>
      <c r="C137">
        <v>2015</v>
      </c>
      <c r="D137">
        <v>2016</v>
      </c>
      <c r="E137">
        <v>2017</v>
      </c>
      <c r="F137">
        <v>2018</v>
      </c>
      <c r="G137">
        <v>2019</v>
      </c>
      <c r="H137">
        <v>2020</v>
      </c>
      <c r="I137">
        <v>2021</v>
      </c>
      <c r="J137">
        <v>2022</v>
      </c>
      <c r="K137">
        <v>2023</v>
      </c>
      <c r="L137">
        <v>2024</v>
      </c>
      <c r="M137">
        <v>2025</v>
      </c>
      <c r="N137">
        <v>2026</v>
      </c>
      <c r="O137">
        <v>2027</v>
      </c>
      <c r="P137">
        <v>2028</v>
      </c>
      <c r="Q137">
        <v>2029</v>
      </c>
      <c r="R137">
        <v>2030</v>
      </c>
      <c r="S137">
        <v>2031</v>
      </c>
      <c r="T137">
        <v>2032</v>
      </c>
      <c r="U137">
        <v>2033</v>
      </c>
      <c r="V137">
        <v>2034</v>
      </c>
      <c r="W137">
        <v>2035</v>
      </c>
      <c r="X137">
        <v>2036</v>
      </c>
      <c r="Y137">
        <v>2037</v>
      </c>
      <c r="Z137">
        <v>2038</v>
      </c>
      <c r="AA137">
        <v>2039</v>
      </c>
      <c r="AB137">
        <v>2040</v>
      </c>
      <c r="AC137">
        <v>2041</v>
      </c>
      <c r="AD137">
        <v>2042</v>
      </c>
      <c r="AE137">
        <v>2043</v>
      </c>
      <c r="AF137">
        <v>2044</v>
      </c>
      <c r="AG137">
        <v>2045</v>
      </c>
      <c r="AH137">
        <v>2046</v>
      </c>
      <c r="AI137">
        <v>2047</v>
      </c>
      <c r="AJ137">
        <v>2048</v>
      </c>
      <c r="AK137">
        <v>2049</v>
      </c>
      <c r="AL137">
        <v>2050</v>
      </c>
    </row>
    <row r="138" spans="1:39" x14ac:dyDescent="0.45">
      <c r="A138" t="s">
        <v>2096</v>
      </c>
      <c r="B138" t="s">
        <v>2090</v>
      </c>
      <c r="C138">
        <v>3062.3113200000003</v>
      </c>
      <c r="D138">
        <v>3755.6624185769542</v>
      </c>
      <c r="E138">
        <v>4472.8158804889954</v>
      </c>
      <c r="F138">
        <v>5224.8537716218889</v>
      </c>
      <c r="G138">
        <v>6021.6173535585312</v>
      </c>
      <c r="H138">
        <v>6873.0047724462211</v>
      </c>
      <c r="I138">
        <v>7618.6163930523508</v>
      </c>
      <c r="J138">
        <v>8273.1487852355367</v>
      </c>
      <c r="K138">
        <v>8849.2282551232292</v>
      </c>
      <c r="L138">
        <v>9357.7029693080021</v>
      </c>
      <c r="M138">
        <v>9807.8849370626267</v>
      </c>
      <c r="N138">
        <v>10207.780478028384</v>
      </c>
      <c r="O138">
        <v>10564.230598070917</v>
      </c>
      <c r="P138">
        <v>10883.108348028902</v>
      </c>
      <c r="Q138">
        <v>11169.446208111709</v>
      </c>
      <c r="R138">
        <v>11427.561607195392</v>
      </c>
      <c r="S138">
        <v>11661.160259736494</v>
      </c>
      <c r="T138">
        <v>11873.425817114847</v>
      </c>
      <c r="U138">
        <v>12067.096401829471</v>
      </c>
      <c r="V138">
        <v>12244.529183065291</v>
      </c>
      <c r="W138">
        <v>12407.760746420177</v>
      </c>
      <c r="X138">
        <v>12558.567979403879</v>
      </c>
      <c r="Y138">
        <v>12698.486109375423</v>
      </c>
      <c r="Z138">
        <v>12828.84587391499</v>
      </c>
      <c r="AA138">
        <v>12950.804887973522</v>
      </c>
      <c r="AB138">
        <v>13065.376022320397</v>
      </c>
      <c r="AC138">
        <v>13173.447616320009</v>
      </c>
      <c r="AD138">
        <v>13275.803376714255</v>
      </c>
      <c r="AE138">
        <v>13373.136213835562</v>
      </c>
      <c r="AF138">
        <v>13466.064186755686</v>
      </c>
      <c r="AG138">
        <v>13555.140801435688</v>
      </c>
      <c r="AH138">
        <v>13640.869763610001</v>
      </c>
      <c r="AI138">
        <v>13723.698324572597</v>
      </c>
      <c r="AJ138">
        <v>13804.009056293062</v>
      </c>
      <c r="AK138">
        <v>13882.149032068317</v>
      </c>
      <c r="AL138">
        <v>13958.444368852444</v>
      </c>
    </row>
    <row r="139" spans="1:39" x14ac:dyDescent="0.45">
      <c r="A139" t="s">
        <v>2096</v>
      </c>
      <c r="B139" t="s">
        <v>2085</v>
      </c>
      <c r="C139">
        <v>33484.988990700003</v>
      </c>
      <c r="D139">
        <v>35812.380646087222</v>
      </c>
      <c r="E139">
        <v>38582.96309703133</v>
      </c>
      <c r="F139">
        <v>41824.693156004061</v>
      </c>
      <c r="G139">
        <v>45563.335912161427</v>
      </c>
      <c r="H139">
        <v>49830.19472774204</v>
      </c>
      <c r="I139">
        <v>53540.167339437285</v>
      </c>
      <c r="J139">
        <v>56776.715076359542</v>
      </c>
      <c r="K139">
        <v>59610.598316827258</v>
      </c>
      <c r="L139">
        <v>62101.811305786221</v>
      </c>
      <c r="M139">
        <v>64301.163718757023</v>
      </c>
      <c r="N139">
        <v>66251.770374711894</v>
      </c>
      <c r="O139">
        <v>67989.935222939588</v>
      </c>
      <c r="P139">
        <v>69546.406084075759</v>
      </c>
      <c r="Q139">
        <v>70947.161066550121</v>
      </c>
      <c r="R139">
        <v>72214.181211959629</v>
      </c>
      <c r="S139">
        <v>73366.076017013271</v>
      </c>
      <c r="T139">
        <v>74418.619548760093</v>
      </c>
      <c r="U139">
        <v>75385.201796861191</v>
      </c>
      <c r="V139">
        <v>76277.203612406229</v>
      </c>
      <c r="W139">
        <v>77104.346787605318</v>
      </c>
      <c r="X139">
        <v>77875.050233384405</v>
      </c>
      <c r="Y139">
        <v>78596.506420704391</v>
      </c>
      <c r="Z139">
        <v>79274.888795314328</v>
      </c>
      <c r="AA139">
        <v>79915.523891327073</v>
      </c>
      <c r="AB139">
        <v>80523.04665579577</v>
      </c>
      <c r="AC139">
        <v>81101.504697282246</v>
      </c>
      <c r="AD139">
        <v>81654.463329107981</v>
      </c>
      <c r="AE139">
        <v>82185.073165308291</v>
      </c>
      <c r="AF139">
        <v>82696.154122844076</v>
      </c>
      <c r="AG139">
        <v>83190.244249941432</v>
      </c>
      <c r="AH139">
        <v>83669.67997677841</v>
      </c>
      <c r="AI139">
        <v>84136.53693932436</v>
      </c>
      <c r="AJ139">
        <v>84592.563274601329</v>
      </c>
      <c r="AK139">
        <v>85039.361594035727</v>
      </c>
      <c r="AL139">
        <v>85478.473999112539</v>
      </c>
    </row>
    <row r="140" spans="1:39" x14ac:dyDescent="0.45">
      <c r="A140" t="s">
        <v>2096</v>
      </c>
      <c r="B140" t="s">
        <v>2079</v>
      </c>
      <c r="C140">
        <v>59284.921132499992</v>
      </c>
      <c r="D140">
        <v>64188.674157915957</v>
      </c>
      <c r="E140">
        <v>69668.658518583456</v>
      </c>
      <c r="F140">
        <v>75793.962228841672</v>
      </c>
      <c r="G140">
        <v>82633.290603309957</v>
      </c>
      <c r="H140">
        <v>90261.842087833793</v>
      </c>
      <c r="I140">
        <v>97721.200187162191</v>
      </c>
      <c r="J140">
        <v>105016.38286767658</v>
      </c>
      <c r="K140">
        <v>112152.14354587162</v>
      </c>
      <c r="L140">
        <v>119132.99687433243</v>
      </c>
      <c r="M140">
        <v>125963.18680303554</v>
      </c>
      <c r="N140">
        <v>132646.79183382349</v>
      </c>
      <c r="O140">
        <v>139187.47347066953</v>
      </c>
      <c r="P140">
        <v>145588.70052077377</v>
      </c>
      <c r="Q140">
        <v>151853.70725617293</v>
      </c>
      <c r="R140">
        <v>157985.55023328678</v>
      </c>
      <c r="S140">
        <v>163987.13492006127</v>
      </c>
      <c r="T140">
        <v>169861.24606475612</v>
      </c>
      <c r="U140">
        <v>175610.57347847655</v>
      </c>
      <c r="V140">
        <v>181237.72926346317</v>
      </c>
      <c r="W140">
        <v>186745.29389271178</v>
      </c>
      <c r="X140">
        <v>192135.9154315434</v>
      </c>
      <c r="Y140">
        <v>197412.19588591755</v>
      </c>
      <c r="Z140">
        <v>202576.71345637625</v>
      </c>
      <c r="AA140">
        <v>207632.04034760979</v>
      </c>
      <c r="AB140">
        <v>212580.76850983434</v>
      </c>
      <c r="AC140">
        <v>217425.50889930563</v>
      </c>
      <c r="AD140">
        <v>222168.90609006889</v>
      </c>
      <c r="AE140">
        <v>226813.63237372646</v>
      </c>
      <c r="AF140">
        <v>231362.40673046841</v>
      </c>
      <c r="AG140">
        <v>235817.99230935072</v>
      </c>
      <c r="AH140">
        <v>240183.22997087974</v>
      </c>
      <c r="AI140">
        <v>244460.95263572613</v>
      </c>
      <c r="AJ140">
        <v>248653.88717311883</v>
      </c>
      <c r="AK140">
        <v>252764.78083041881</v>
      </c>
      <c r="AL140">
        <v>256796.45905619743</v>
      </c>
    </row>
    <row r="141" spans="1:39" x14ac:dyDescent="0.45">
      <c r="A141" t="s">
        <v>2096</v>
      </c>
      <c r="B141" t="s">
        <v>2092</v>
      </c>
      <c r="C141">
        <v>31704.683659999995</v>
      </c>
      <c r="D141">
        <v>32777.568834468526</v>
      </c>
      <c r="E141">
        <v>34307.576837911896</v>
      </c>
      <c r="F141">
        <v>36301.233064710221</v>
      </c>
      <c r="G141">
        <v>38765.675941838112</v>
      </c>
      <c r="H141">
        <v>41714.284646841756</v>
      </c>
      <c r="I141">
        <v>44299.5200092257</v>
      </c>
      <c r="J141">
        <v>46574.002903743436</v>
      </c>
      <c r="K141">
        <v>48582.587539669221</v>
      </c>
      <c r="L141">
        <v>50363.509735111307</v>
      </c>
      <c r="M141">
        <v>51949.320149723571</v>
      </c>
      <c r="N141">
        <v>53367.794668785238</v>
      </c>
      <c r="O141">
        <v>54642.417510228755</v>
      </c>
      <c r="P141">
        <v>55793.183321982215</v>
      </c>
      <c r="Q141">
        <v>56837.066585608125</v>
      </c>
      <c r="R141">
        <v>57788.503524530286</v>
      </c>
      <c r="S141">
        <v>58659.780048080327</v>
      </c>
      <c r="T141">
        <v>59461.366895026767</v>
      </c>
      <c r="U141">
        <v>60202.202850793692</v>
      </c>
      <c r="V141">
        <v>60889.93018963428</v>
      </c>
      <c r="W141">
        <v>61531.120243428013</v>
      </c>
      <c r="X141">
        <v>62131.511560163293</v>
      </c>
      <c r="Y141">
        <v>62696.038669005007</v>
      </c>
      <c r="Z141">
        <v>63228.966756505259</v>
      </c>
      <c r="AA141">
        <v>63734.003583560305</v>
      </c>
      <c r="AB141">
        <v>64214.402154502102</v>
      </c>
      <c r="AC141">
        <v>64673.027038716013</v>
      </c>
      <c r="AD141">
        <v>65112.423776269716</v>
      </c>
      <c r="AE141">
        <v>65534.861461433276</v>
      </c>
      <c r="AF141">
        <v>65942.389665753057</v>
      </c>
      <c r="AG141">
        <v>66336.869665178368</v>
      </c>
      <c r="AH141">
        <v>66720.031079403241</v>
      </c>
      <c r="AI141">
        <v>67093.421866070508</v>
      </c>
      <c r="AJ141">
        <v>67458.352900278303</v>
      </c>
      <c r="AK141">
        <v>67816.035015757283</v>
      </c>
      <c r="AL141">
        <v>68167.642335245619</v>
      </c>
    </row>
    <row r="142" spans="1:39" x14ac:dyDescent="0.45">
      <c r="A142" t="s">
        <v>2096</v>
      </c>
      <c r="B142" t="s">
        <v>2084</v>
      </c>
      <c r="C142">
        <v>1538.79</v>
      </c>
      <c r="D142">
        <v>1475.0586711815872</v>
      </c>
      <c r="E142">
        <v>1413.9668723009572</v>
      </c>
      <c r="F142">
        <v>1355.4052832102072</v>
      </c>
      <c r="G142">
        <v>1299.2691114216698</v>
      </c>
      <c r="H142">
        <v>1245.4579045879748</v>
      </c>
      <c r="I142">
        <v>1193.8753707485375</v>
      </c>
      <c r="J142">
        <v>1144.4292060208102</v>
      </c>
      <c r="K142">
        <v>1097.030929427963</v>
      </c>
      <c r="L142">
        <v>1051.5957245674281</v>
      </c>
      <c r="M142">
        <v>1008.0422878369816</v>
      </c>
      <c r="N142">
        <v>966.2926829467732</v>
      </c>
      <c r="O142">
        <v>926.27220145696162</v>
      </c>
      <c r="P142">
        <v>887.90922909139601</v>
      </c>
      <c r="Q142">
        <v>851.13511758811933</v>
      </c>
      <c r="R142">
        <v>815.88406185737836</v>
      </c>
      <c r="S142">
        <v>782.09298222732173</v>
      </c>
      <c r="T142">
        <v>749.70141156667114</v>
      </c>
      <c r="U142">
        <v>718.65138708237907</v>
      </c>
      <c r="V142">
        <v>688.88734659865122</v>
      </c>
      <c r="W142">
        <v>660.35602913173079</v>
      </c>
      <c r="X142">
        <v>633.00637958252935</v>
      </c>
      <c r="Y142">
        <v>606.78945737655761</v>
      </c>
      <c r="Z142">
        <v>581.65834888767245</v>
      </c>
      <c r="AA142">
        <v>557.56808348892707</v>
      </c>
      <c r="AB142">
        <v>534.47555308030405</v>
      </c>
      <c r="AC142">
        <v>512.33943494932851</v>
      </c>
      <c r="AD142">
        <v>491.12011782652718</v>
      </c>
      <c r="AE142">
        <v>470.77963100341287</v>
      </c>
      <c r="AF142">
        <v>451.28157638615545</v>
      </c>
      <c r="AG142">
        <v>432.59106336335327</v>
      </c>
      <c r="AH142">
        <v>414.67464637135521</v>
      </c>
      <c r="AI142">
        <v>397.50026504540955</v>
      </c>
      <c r="AJ142">
        <v>381.03718684954447</v>
      </c>
      <c r="AK142">
        <v>365.25595208251889</v>
      </c>
      <c r="AL142">
        <v>350.12832116143579</v>
      </c>
    </row>
    <row r="143" spans="1:39" x14ac:dyDescent="0.45">
      <c r="A143" t="s">
        <v>2095</v>
      </c>
      <c r="B143" t="s">
        <v>2079</v>
      </c>
      <c r="C143">
        <v>28082.407499999998</v>
      </c>
      <c r="D143">
        <v>28229.28015113356</v>
      </c>
      <c r="E143">
        <v>28453.744935502305</v>
      </c>
      <c r="F143">
        <v>28763.774249644259</v>
      </c>
      <c r="G143">
        <v>29167.375216707336</v>
      </c>
      <c r="H143">
        <v>29673.341090822374</v>
      </c>
      <c r="I143">
        <v>30177.272004612587</v>
      </c>
      <c r="J143">
        <v>30679.154412296804</v>
      </c>
      <c r="K143">
        <v>31178.964074929256</v>
      </c>
      <c r="L143">
        <v>31676.668166621395</v>
      </c>
      <c r="M143">
        <v>32172.221101994583</v>
      </c>
      <c r="N143">
        <v>32665.575373681582</v>
      </c>
      <c r="O143">
        <v>33156.653432485065</v>
      </c>
      <c r="P143">
        <v>33645.371417487033</v>
      </c>
      <c r="Q143">
        <v>34131.634015034891</v>
      </c>
      <c r="R143">
        <v>34615.340089969839</v>
      </c>
      <c r="S143">
        <v>35096.385090996977</v>
      </c>
      <c r="T143">
        <v>35574.663909985669</v>
      </c>
      <c r="U143">
        <v>36050.073286219806</v>
      </c>
      <c r="V143">
        <v>36522.513314062533</v>
      </c>
      <c r="W143">
        <v>36991.892141882665</v>
      </c>
      <c r="X143">
        <v>37458.136559238534</v>
      </c>
      <c r="Y143">
        <v>37921.179383870112</v>
      </c>
      <c r="Z143">
        <v>38380.961605719269</v>
      </c>
      <c r="AA143">
        <v>38837.434077692757</v>
      </c>
      <c r="AB143">
        <v>39290.560103265023</v>
      </c>
      <c r="AC143">
        <v>39740.315158826488</v>
      </c>
      <c r="AD143">
        <v>40186.688301688118</v>
      </c>
      <c r="AE143">
        <v>40629.681352362641</v>
      </c>
      <c r="AF143">
        <v>41069.310798885599</v>
      </c>
      <c r="AG143">
        <v>41505.607373131308</v>
      </c>
      <c r="AH143">
        <v>41938.61957926413</v>
      </c>
      <c r="AI143">
        <v>42368.404204281178</v>
      </c>
      <c r="AJ143">
        <v>42795.015359509249</v>
      </c>
      <c r="AK143">
        <v>43218.518012944005</v>
      </c>
      <c r="AL143">
        <v>43638.99416599371</v>
      </c>
    </row>
    <row r="144" spans="1:39" x14ac:dyDescent="0.45">
      <c r="A144" t="s">
        <v>2094</v>
      </c>
      <c r="B144" t="s">
        <v>2090</v>
      </c>
      <c r="C144">
        <v>11198.16243</v>
      </c>
      <c r="D144">
        <v>14043.44020678386</v>
      </c>
      <c r="E144">
        <v>17154.012376832819</v>
      </c>
      <c r="F144">
        <v>20563.406623662617</v>
      </c>
      <c r="G144">
        <v>24305.171100836757</v>
      </c>
      <c r="H144">
        <v>28416.007279149715</v>
      </c>
      <c r="I144">
        <v>32460.939092034903</v>
      </c>
      <c r="J144">
        <v>36441.374592192762</v>
      </c>
      <c r="K144">
        <v>40358.640894008022</v>
      </c>
      <c r="L144">
        <v>44213.99401303332</v>
      </c>
      <c r="M144">
        <v>48008.602491612713</v>
      </c>
      <c r="N144">
        <v>51743.593590064782</v>
      </c>
      <c r="O144">
        <v>55419.937002570332</v>
      </c>
      <c r="P144">
        <v>59038.544961830194</v>
      </c>
      <c r="Q144">
        <v>62600.251693079517</v>
      </c>
      <c r="R144">
        <v>66105.837797077009</v>
      </c>
      <c r="S144">
        <v>69556.041089357488</v>
      </c>
      <c r="T144">
        <v>72951.569274948692</v>
      </c>
      <c r="U144">
        <v>76293.110666626279</v>
      </c>
      <c r="V144">
        <v>79581.341115486619</v>
      </c>
      <c r="W144">
        <v>82816.94419766072</v>
      </c>
      <c r="X144">
        <v>86000.655846893686</v>
      </c>
      <c r="Y144">
        <v>89133.212170566811</v>
      </c>
      <c r="Z144">
        <v>92215.358916549274</v>
      </c>
      <c r="AA144">
        <v>95247.859007191058</v>
      </c>
      <c r="AB144">
        <v>98231.503772510172</v>
      </c>
      <c r="AC144">
        <v>101167.11219802787</v>
      </c>
      <c r="AD144">
        <v>104055.5371887681</v>
      </c>
      <c r="AE144">
        <v>106897.66253069343</v>
      </c>
      <c r="AF144">
        <v>109694.41119453372</v>
      </c>
      <c r="AG144">
        <v>112446.74390441192</v>
      </c>
      <c r="AH144">
        <v>115155.67416838559</v>
      </c>
      <c r="AI144">
        <v>117822.22901835301</v>
      </c>
      <c r="AJ144">
        <v>120447.40376176061</v>
      </c>
      <c r="AK144">
        <v>123032.21890869887</v>
      </c>
      <c r="AL144">
        <v>125577.74624532355</v>
      </c>
    </row>
    <row r="145" spans="1:38" x14ac:dyDescent="0.45">
      <c r="A145" t="s">
        <v>2094</v>
      </c>
      <c r="B145" t="s">
        <v>2085</v>
      </c>
      <c r="C145">
        <v>20989.424079</v>
      </c>
      <c r="D145">
        <v>25406.631195365753</v>
      </c>
      <c r="E145">
        <v>30216.317947306125</v>
      </c>
      <c r="F145">
        <v>35470.522272400558</v>
      </c>
      <c r="G145">
        <v>41220.71542907862</v>
      </c>
      <c r="H145">
        <v>47523.06210052871</v>
      </c>
      <c r="I145">
        <v>53644.555271545854</v>
      </c>
      <c r="J145">
        <v>59591.751566854015</v>
      </c>
      <c r="K145">
        <v>65370.878952081861</v>
      </c>
      <c r="L145">
        <v>70987.862442433427</v>
      </c>
      <c r="M145">
        <v>76448.305409612032</v>
      </c>
      <c r="N145">
        <v>81757.575520042665</v>
      </c>
      <c r="O145">
        <v>86920.617673186498</v>
      </c>
      <c r="P145">
        <v>91942.131033019905</v>
      </c>
      <c r="Q145">
        <v>96826.541730110708</v>
      </c>
      <c r="R145">
        <v>101578.05086705799</v>
      </c>
      <c r="S145">
        <v>106200.65905390015</v>
      </c>
      <c r="T145">
        <v>110698.1935211705</v>
      </c>
      <c r="U145">
        <v>115074.33144883756</v>
      </c>
      <c r="V145">
        <v>119332.61651353186</v>
      </c>
      <c r="W145">
        <v>123476.49725032048</v>
      </c>
      <c r="X145">
        <v>127509.40565060594</v>
      </c>
      <c r="Y145">
        <v>131434.6727447795</v>
      </c>
      <c r="Z145">
        <v>135255.54831888701</v>
      </c>
      <c r="AA145">
        <v>138975.21703710619</v>
      </c>
      <c r="AB145">
        <v>142596.8204431264</v>
      </c>
      <c r="AC145">
        <v>146123.45854761693</v>
      </c>
      <c r="AD145">
        <v>149558.20305276208</v>
      </c>
      <c r="AE145">
        <v>152904.09477792666</v>
      </c>
      <c r="AF145">
        <v>156164.1600194808</v>
      </c>
      <c r="AG145">
        <v>159341.41035309614</v>
      </c>
      <c r="AH145">
        <v>162438.86990468478</v>
      </c>
      <c r="AI145">
        <v>165459.51143792929</v>
      </c>
      <c r="AJ145">
        <v>168406.18324896149</v>
      </c>
      <c r="AK145">
        <v>171281.70779815697</v>
      </c>
      <c r="AL145">
        <v>174088.92734566293</v>
      </c>
    </row>
    <row r="146" spans="1:38" x14ac:dyDescent="0.45">
      <c r="A146" t="s">
        <v>2094</v>
      </c>
      <c r="B146" t="s">
        <v>2079</v>
      </c>
      <c r="C146">
        <v>73776.073560000004</v>
      </c>
      <c r="D146">
        <v>82590.759124912147</v>
      </c>
      <c r="E146">
        <v>92336.631845576441</v>
      </c>
      <c r="F146">
        <v>103127.29679826781</v>
      </c>
      <c r="G146">
        <v>115076.89544679316</v>
      </c>
      <c r="H146">
        <v>128310.42599723756</v>
      </c>
      <c r="I146">
        <v>141398.1912151883</v>
      </c>
      <c r="J146">
        <v>154342.34677795676</v>
      </c>
      <c r="K146">
        <v>167144.85397825373</v>
      </c>
      <c r="L146">
        <v>179807.50942251811</v>
      </c>
      <c r="M146">
        <v>192331.88850909614</v>
      </c>
      <c r="N146">
        <v>204719.49498698695</v>
      </c>
      <c r="O146">
        <v>216971.37559409725</v>
      </c>
      <c r="P146">
        <v>229088.44636270707</v>
      </c>
      <c r="Q146">
        <v>241071.42278073123</v>
      </c>
      <c r="R146">
        <v>252920.8978080689</v>
      </c>
      <c r="S146">
        <v>264637.37567101</v>
      </c>
      <c r="T146">
        <v>276221.31191925635</v>
      </c>
      <c r="U146">
        <v>287673.14726776863</v>
      </c>
      <c r="V146">
        <v>298993.32914989517</v>
      </c>
      <c r="W146">
        <v>310182.37711399514</v>
      </c>
      <c r="X146">
        <v>321241.02916491765</v>
      </c>
      <c r="Y146">
        <v>332170.06960882997</v>
      </c>
      <c r="Z146">
        <v>342970.35934666678</v>
      </c>
      <c r="AA146">
        <v>353642.85996304161</v>
      </c>
      <c r="AB146">
        <v>364188.6701464064</v>
      </c>
      <c r="AC146">
        <v>374609.02278184833</v>
      </c>
      <c r="AD146">
        <v>384905.30517401488</v>
      </c>
      <c r="AE146">
        <v>395079.04870583559</v>
      </c>
      <c r="AF146">
        <v>405131.95585333818</v>
      </c>
      <c r="AG146">
        <v>415065.89524072793</v>
      </c>
      <c r="AH146">
        <v>424882.95095491735</v>
      </c>
      <c r="AI146">
        <v>434585.29309800215</v>
      </c>
      <c r="AJ146">
        <v>444175.02797434555</v>
      </c>
      <c r="AK146">
        <v>453654.38446257822</v>
      </c>
      <c r="AL146">
        <v>463025.79958586459</v>
      </c>
    </row>
    <row r="147" spans="1:38" x14ac:dyDescent="0.45">
      <c r="A147" t="s">
        <v>2094</v>
      </c>
      <c r="B147" t="s">
        <v>2092</v>
      </c>
      <c r="C147">
        <v>11534.411979999999</v>
      </c>
      <c r="D147">
        <v>13177.047953286656</v>
      </c>
      <c r="E147">
        <v>14975.289847414293</v>
      </c>
      <c r="F147">
        <v>16949.854071662488</v>
      </c>
      <c r="G147">
        <v>19120.980129513882</v>
      </c>
      <c r="H147">
        <v>21510.714383903731</v>
      </c>
      <c r="I147">
        <v>23800.609886359558</v>
      </c>
      <c r="J147">
        <v>25995.774074871104</v>
      </c>
      <c r="K147">
        <v>28101.011327563236</v>
      </c>
      <c r="L147">
        <v>30120.844622971381</v>
      </c>
      <c r="M147">
        <v>32059.517337007033</v>
      </c>
      <c r="N147">
        <v>33921.039747707669</v>
      </c>
      <c r="O147">
        <v>35709.116799386342</v>
      </c>
      <c r="P147">
        <v>37427.233566917508</v>
      </c>
      <c r="Q147">
        <v>39078.651037714728</v>
      </c>
      <c r="R147">
        <v>40666.434131858827</v>
      </c>
      <c r="S147">
        <v>42193.46891724263</v>
      </c>
      <c r="T147">
        <v>43662.480432615324</v>
      </c>
      <c r="U147">
        <v>45076.048386189286</v>
      </c>
      <c r="V147">
        <v>46436.619486957192</v>
      </c>
      <c r="W147">
        <v>47746.52880387324</v>
      </c>
      <c r="X147">
        <v>49008.037979876732</v>
      </c>
      <c r="Y147">
        <v>50223.302442931737</v>
      </c>
      <c r="Z147">
        <v>51394.383849480466</v>
      </c>
      <c r="AA147">
        <v>52523.260647169569</v>
      </c>
      <c r="AB147">
        <v>53611.840881114782</v>
      </c>
      <c r="AC147">
        <v>54661.965886155769</v>
      </c>
      <c r="AD147">
        <v>55675.418827622445</v>
      </c>
      <c r="AE147">
        <v>56653.926197929293</v>
      </c>
      <c r="AF147">
        <v>57599.167354985511</v>
      </c>
      <c r="AG147">
        <v>58512.776688564714</v>
      </c>
      <c r="AH147">
        <v>59396.357512205599</v>
      </c>
      <c r="AI147">
        <v>60251.456358137017</v>
      </c>
      <c r="AJ147">
        <v>61079.533608088655</v>
      </c>
      <c r="AK147">
        <v>61882.008510973203</v>
      </c>
      <c r="AL147">
        <v>62660.280605735905</v>
      </c>
    </row>
    <row r="148" spans="1:38" x14ac:dyDescent="0.45">
      <c r="A148" t="s">
        <v>2093</v>
      </c>
      <c r="B148" t="s">
        <v>2090</v>
      </c>
      <c r="C148">
        <v>66.25611600000002</v>
      </c>
      <c r="D148">
        <v>75.53511396677996</v>
      </c>
      <c r="E148">
        <v>85.380810338665142</v>
      </c>
      <c r="F148">
        <v>95.969724442000043</v>
      </c>
      <c r="G148">
        <v>107.4490621451468</v>
      </c>
      <c r="H148">
        <v>119.96528739426145</v>
      </c>
      <c r="I148">
        <v>130.22904271481198</v>
      </c>
      <c r="J148">
        <v>138.69189074975696</v>
      </c>
      <c r="K148">
        <v>145.71419023738994</v>
      </c>
      <c r="L148">
        <v>151.58350651760765</v>
      </c>
      <c r="M148">
        <v>156.5291291937655</v>
      </c>
      <c r="N148">
        <v>160.73411800340841</v>
      </c>
      <c r="O148">
        <v>164.34375727484166</v>
      </c>
      <c r="P148">
        <v>167.47385373408682</v>
      </c>
      <c r="Q148">
        <v>170.2165095439621</v>
      </c>
      <c r="R148">
        <v>172.64505495682315</v>
      </c>
      <c r="S148">
        <v>174.81789472439056</v>
      </c>
      <c r="T148">
        <v>176.78159569389115</v>
      </c>
      <c r="U148">
        <v>178.5733411888084</v>
      </c>
      <c r="V148">
        <v>180.22286599886829</v>
      </c>
      <c r="W148">
        <v>181.75409914342276</v>
      </c>
      <c r="X148">
        <v>183.18665657967168</v>
      </c>
      <c r="Y148">
        <v>184.53634103720117</v>
      </c>
      <c r="Z148">
        <v>185.8159779267439</v>
      </c>
      <c r="AA148">
        <v>187.0360707556502</v>
      </c>
      <c r="AB148">
        <v>188.20535277586353</v>
      </c>
      <c r="AC148">
        <v>189.33114292457924</v>
      </c>
      <c r="AD148">
        <v>190.41968076698373</v>
      </c>
      <c r="AE148">
        <v>191.47632785546688</v>
      </c>
      <c r="AF148">
        <v>192.50581008953955</v>
      </c>
      <c r="AG148">
        <v>193.51234236192332</v>
      </c>
      <c r="AH148">
        <v>194.49984697774343</v>
      </c>
      <c r="AI148">
        <v>195.47173799796531</v>
      </c>
      <c r="AJ148">
        <v>196.43069855444756</v>
      </c>
      <c r="AK148">
        <v>197.37923412256495</v>
      </c>
      <c r="AL148">
        <v>198.31990149223125</v>
      </c>
    </row>
    <row r="149" spans="1:38" x14ac:dyDescent="0.45">
      <c r="A149" t="s">
        <v>2093</v>
      </c>
      <c r="B149" t="s">
        <v>2085</v>
      </c>
      <c r="C149">
        <v>2652.2769779999994</v>
      </c>
      <c r="D149">
        <v>2996.6207815914868</v>
      </c>
      <c r="E149">
        <v>3365.7891241006755</v>
      </c>
      <c r="F149">
        <v>3766.131966502262</v>
      </c>
      <c r="G149">
        <v>4202.9245620375232</v>
      </c>
      <c r="H149">
        <v>4681.4893683728014</v>
      </c>
      <c r="I149">
        <v>5071.0678603636252</v>
      </c>
      <c r="J149">
        <v>5390.1002301696863</v>
      </c>
      <c r="K149">
        <v>5653.1781076965881</v>
      </c>
      <c r="L149">
        <v>5871.8472783741281</v>
      </c>
      <c r="M149">
        <v>6055.2359953331807</v>
      </c>
      <c r="N149">
        <v>6210.5704278133517</v>
      </c>
      <c r="O149">
        <v>6343.5366464259605</v>
      </c>
      <c r="P149">
        <v>6458.6285266165014</v>
      </c>
      <c r="Q149">
        <v>6559.3894152124358</v>
      </c>
      <c r="R149">
        <v>6648.6162664814547</v>
      </c>
      <c r="S149">
        <v>6728.5176106681947</v>
      </c>
      <c r="T149">
        <v>6800.8392699819306</v>
      </c>
      <c r="U149">
        <v>6866.9634563077143</v>
      </c>
      <c r="V149">
        <v>6927.986248020341</v>
      </c>
      <c r="W149">
        <v>6984.7828024908113</v>
      </c>
      <c r="X149">
        <v>7038.0661584010941</v>
      </c>
      <c r="Y149">
        <v>7088.4063685514993</v>
      </c>
      <c r="Z149">
        <v>7136.2629555428175</v>
      </c>
      <c r="AA149">
        <v>7182.0101305197732</v>
      </c>
      <c r="AB149">
        <v>7225.9578811590773</v>
      </c>
      <c r="AC149">
        <v>7268.3653175829249</v>
      </c>
      <c r="AD149">
        <v>7309.4532486563294</v>
      </c>
      <c r="AE149">
        <v>7349.4115201854893</v>
      </c>
      <c r="AF149">
        <v>7388.4080570809801</v>
      </c>
      <c r="AG149">
        <v>7426.5932930676281</v>
      </c>
      <c r="AH149">
        <v>7464.1083886615597</v>
      </c>
      <c r="AI149">
        <v>7501.0762816111946</v>
      </c>
      <c r="AJ149">
        <v>7537.5926006466962</v>
      </c>
      <c r="AK149">
        <v>7573.747440156505</v>
      </c>
      <c r="AL149">
        <v>7609.6341674652613</v>
      </c>
    </row>
    <row r="150" spans="1:38" x14ac:dyDescent="0.45">
      <c r="A150" t="s">
        <v>2093</v>
      </c>
      <c r="B150" t="s">
        <v>2079</v>
      </c>
      <c r="C150">
        <v>1843.0020000000002</v>
      </c>
      <c r="D150">
        <v>2110.6179976419676</v>
      </c>
      <c r="E150">
        <v>2393.5006891923981</v>
      </c>
      <c r="F150">
        <v>2696.7345517390654</v>
      </c>
      <c r="G150">
        <v>3024.5821949887541</v>
      </c>
      <c r="H150">
        <v>3381.2747905590977</v>
      </c>
      <c r="I150">
        <v>3675.6084069395856</v>
      </c>
      <c r="J150">
        <v>3919.7301134242452</v>
      </c>
      <c r="K150">
        <v>4123.4022853971783</v>
      </c>
      <c r="L150">
        <v>4294.4705294376427</v>
      </c>
      <c r="M150">
        <v>4439.2348816019385</v>
      </c>
      <c r="N150">
        <v>4562.7609050849815</v>
      </c>
      <c r="O150">
        <v>4669.0975288376394</v>
      </c>
      <c r="P150">
        <v>4761.4951886277559</v>
      </c>
      <c r="Q150">
        <v>4842.5575638882983</v>
      </c>
      <c r="R150">
        <v>4914.3725668018442</v>
      </c>
      <c r="S150">
        <v>4978.6151155525404</v>
      </c>
      <c r="T150">
        <v>5036.6302323907585</v>
      </c>
      <c r="U150">
        <v>5089.4995613792344</v>
      </c>
      <c r="V150">
        <v>5138.0941704513689</v>
      </c>
      <c r="W150">
        <v>5183.1197262797568</v>
      </c>
      <c r="X150">
        <v>5225.1578488722535</v>
      </c>
      <c r="Y150">
        <v>5264.6801459132776</v>
      </c>
      <c r="Z150">
        <v>5302.0716303310592</v>
      </c>
      <c r="AA150">
        <v>5337.6492173845891</v>
      </c>
      <c r="AB150">
        <v>5371.6773856817454</v>
      </c>
      <c r="AC150">
        <v>5404.3784232416701</v>
      </c>
      <c r="AD150">
        <v>5435.9420760682287</v>
      </c>
      <c r="AE150">
        <v>5466.5314717727097</v>
      </c>
      <c r="AF150">
        <v>5496.2901489617279</v>
      </c>
      <c r="AG150">
        <v>5525.3457971816733</v>
      </c>
      <c r="AH150">
        <v>5553.8165665999868</v>
      </c>
      <c r="AI150">
        <v>5581.8053085643269</v>
      </c>
      <c r="AJ150">
        <v>5609.3935419224399</v>
      </c>
      <c r="AK150">
        <v>5636.6569060490456</v>
      </c>
      <c r="AL150">
        <v>5663.6716771036281</v>
      </c>
    </row>
    <row r="151" spans="1:38" x14ac:dyDescent="0.45">
      <c r="A151" t="s">
        <v>2093</v>
      </c>
      <c r="B151" t="s">
        <v>2092</v>
      </c>
      <c r="C151">
        <v>3271.4853600000006</v>
      </c>
      <c r="D151">
        <v>3582.9654410072226</v>
      </c>
      <c r="E151">
        <v>3936.4411357537092</v>
      </c>
      <c r="F151">
        <v>4335.9235797616275</v>
      </c>
      <c r="G151">
        <v>4784.8612430221092</v>
      </c>
      <c r="H151">
        <v>5287.2524619806445</v>
      </c>
      <c r="I151">
        <v>5696.7180184492345</v>
      </c>
      <c r="J151">
        <v>6032.5327853677081</v>
      </c>
      <c r="K151">
        <v>6309.9433392932406</v>
      </c>
      <c r="L151">
        <v>6541.0092879457707</v>
      </c>
      <c r="M151">
        <v>6735.2611522372963</v>
      </c>
      <c r="N151">
        <v>6900.2409973170024</v>
      </c>
      <c r="O151">
        <v>7041.8792373262659</v>
      </c>
      <c r="P151">
        <v>7164.8607916767114</v>
      </c>
      <c r="Q151">
        <v>7272.877461508604</v>
      </c>
      <c r="R151">
        <v>7368.8418611572124</v>
      </c>
      <c r="S151">
        <v>7455.052692093871</v>
      </c>
      <c r="T151">
        <v>7533.3262696519459</v>
      </c>
      <c r="U151">
        <v>7605.1001399883489</v>
      </c>
      <c r="V151">
        <v>7671.5140019075488</v>
      </c>
      <c r="W151">
        <v>7733.4780437302443</v>
      </c>
      <c r="X151">
        <v>7791.7349756863641</v>
      </c>
      <c r="Y151">
        <v>7846.8787436531293</v>
      </c>
      <c r="Z151">
        <v>7899.3885162233873</v>
      </c>
      <c r="AA151">
        <v>7949.6550555075028</v>
      </c>
      <c r="AB151">
        <v>7998.0028314396095</v>
      </c>
      <c r="AC151">
        <v>8044.7038128540917</v>
      </c>
      <c r="AD151">
        <v>8089.9906095681927</v>
      </c>
      <c r="AE151">
        <v>8134.0639723855693</v>
      </c>
      <c r="AF151">
        <v>8177.1023102982035</v>
      </c>
      <c r="AG151">
        <v>8219.2661992016874</v>
      </c>
      <c r="AH151">
        <v>8260.7071697665178</v>
      </c>
      <c r="AI151">
        <v>8301.5575383089326</v>
      </c>
      <c r="AJ151">
        <v>8341.9201414097934</v>
      </c>
      <c r="AK151">
        <v>8381.8923067662345</v>
      </c>
      <c r="AL151">
        <v>8421.5754830361675</v>
      </c>
    </row>
    <row r="152" spans="1:38" x14ac:dyDescent="0.45">
      <c r="A152" t="s">
        <v>2091</v>
      </c>
      <c r="B152" t="s">
        <v>2079</v>
      </c>
      <c r="C152">
        <v>217632.90150000004</v>
      </c>
      <c r="D152">
        <v>217552.59481001509</v>
      </c>
      <c r="E152">
        <v>220125.44270544348</v>
      </c>
      <c r="F152">
        <v>225366.64643367406</v>
      </c>
      <c r="G152">
        <v>233296.43117846843</v>
      </c>
      <c r="H152">
        <v>243964.1062237586</v>
      </c>
      <c r="I152">
        <v>253713.08974962597</v>
      </c>
      <c r="J152">
        <v>262645.53676536278</v>
      </c>
      <c r="K152">
        <v>270851.67485842388</v>
      </c>
      <c r="L152">
        <v>278411.21626809903</v>
      </c>
      <c r="M152">
        <v>285394.40594411438</v>
      </c>
      <c r="N152">
        <v>291863.43949281063</v>
      </c>
      <c r="O152">
        <v>297872.45252989943</v>
      </c>
      <c r="P152">
        <v>303469.18927748757</v>
      </c>
      <c r="Q152">
        <v>308695.55352582026</v>
      </c>
      <c r="R152">
        <v>313588.44632480328</v>
      </c>
      <c r="S152">
        <v>318180.4071486803</v>
      </c>
      <c r="T152">
        <v>322500.19901295553</v>
      </c>
      <c r="U152">
        <v>326573.3144451307</v>
      </c>
      <c r="V152">
        <v>330422.39649343118</v>
      </c>
      <c r="W152">
        <v>334067.71761966805</v>
      </c>
      <c r="X152">
        <v>337527.80047923769</v>
      </c>
      <c r="Y152">
        <v>340819.21616620629</v>
      </c>
      <c r="Z152">
        <v>343956.87964880164</v>
      </c>
      <c r="AA152">
        <v>346954.29841697763</v>
      </c>
      <c r="AB152">
        <v>349823.82353008416</v>
      </c>
      <c r="AC152">
        <v>352576.78023448627</v>
      </c>
      <c r="AD152">
        <v>355223.6387916751</v>
      </c>
      <c r="AE152">
        <v>357774.09407174005</v>
      </c>
      <c r="AF152">
        <v>360237.2246914921</v>
      </c>
      <c r="AG152">
        <v>362621.55924162007</v>
      </c>
      <c r="AH152">
        <v>364935.264128551</v>
      </c>
      <c r="AI152">
        <v>367185.88635809778</v>
      </c>
      <c r="AJ152">
        <v>369380.07066652703</v>
      </c>
      <c r="AK152">
        <v>371524.10292340646</v>
      </c>
      <c r="AL152">
        <v>373624.16066238139</v>
      </c>
    </row>
    <row r="153" spans="1:38" x14ac:dyDescent="0.45">
      <c r="A153" t="s">
        <v>2089</v>
      </c>
      <c r="B153" t="s">
        <v>2090</v>
      </c>
      <c r="C153">
        <v>143406.86783400003</v>
      </c>
      <c r="D153">
        <v>166767.49145294607</v>
      </c>
      <c r="E153">
        <v>192202.62651482556</v>
      </c>
      <c r="F153">
        <v>219999.57835396187</v>
      </c>
      <c r="G153">
        <v>250438.2998231129</v>
      </c>
      <c r="H153">
        <v>283823.20679754025</v>
      </c>
      <c r="I153">
        <v>315723.1425296797</v>
      </c>
      <c r="J153">
        <v>346218.1767474002</v>
      </c>
      <c r="K153">
        <v>375383.47422679863</v>
      </c>
      <c r="L153">
        <v>403289.64552168222</v>
      </c>
      <c r="M153">
        <v>430002.81792648305</v>
      </c>
      <c r="N153">
        <v>455585.32552375086</v>
      </c>
      <c r="O153">
        <v>480094.74390991952</v>
      </c>
      <c r="P153">
        <v>503585.11837425199</v>
      </c>
      <c r="Q153">
        <v>526106.93960464082</v>
      </c>
      <c r="R153">
        <v>547707.56594262389</v>
      </c>
      <c r="S153">
        <v>568431.49254116719</v>
      </c>
      <c r="T153">
        <v>588320.62668834603</v>
      </c>
      <c r="U153">
        <v>607414.53140582144</v>
      </c>
      <c r="V153">
        <v>625750.62023862021</v>
      </c>
      <c r="W153">
        <v>643364.47583676828</v>
      </c>
      <c r="X153">
        <v>660290.40093457606</v>
      </c>
      <c r="Y153">
        <v>676560.97947069595</v>
      </c>
      <c r="Z153">
        <v>692207.26696771756</v>
      </c>
      <c r="AA153">
        <v>707258.95333675051</v>
      </c>
      <c r="AB153">
        <v>721744.55560707126</v>
      </c>
      <c r="AC153">
        <v>735691.48263144644</v>
      </c>
      <c r="AD153">
        <v>749126.16633650742</v>
      </c>
      <c r="AE153">
        <v>762074.0940092355</v>
      </c>
      <c r="AF153">
        <v>774559.95172008208</v>
      </c>
      <c r="AG153">
        <v>786607.66428052634</v>
      </c>
      <c r="AH153">
        <v>798240.59762932325</v>
      </c>
      <c r="AI153">
        <v>809481.20956218755</v>
      </c>
      <c r="AJ153">
        <v>820350.65000177315</v>
      </c>
      <c r="AK153">
        <v>830869.39628801786</v>
      </c>
      <c r="AL153">
        <v>841057.55818534503</v>
      </c>
    </row>
    <row r="154" spans="1:38" x14ac:dyDescent="0.45">
      <c r="A154" t="s">
        <v>2089</v>
      </c>
      <c r="B154" t="s">
        <v>2085</v>
      </c>
      <c r="C154">
        <v>147198.71497499998</v>
      </c>
      <c r="D154">
        <v>170352.53873911424</v>
      </c>
      <c r="E154">
        <v>195592.79001636503</v>
      </c>
      <c r="F154">
        <v>223206.16151548742</v>
      </c>
      <c r="G154">
        <v>253472.02944089044</v>
      </c>
      <c r="H154">
        <v>286694.27018945693</v>
      </c>
      <c r="I154">
        <v>318440.73515178083</v>
      </c>
      <c r="J154">
        <v>348790.97764271393</v>
      </c>
      <c r="K154">
        <v>377819.67495363497</v>
      </c>
      <c r="L154">
        <v>405596.97746525361</v>
      </c>
      <c r="M154">
        <v>432188.57805826224</v>
      </c>
      <c r="N154">
        <v>457656.40075886075</v>
      </c>
      <c r="O154">
        <v>482057.6339773119</v>
      </c>
      <c r="P154">
        <v>505445.95749788219</v>
      </c>
      <c r="Q154">
        <v>527871.51694492961</v>
      </c>
      <c r="R154">
        <v>549381.34491256799</v>
      </c>
      <c r="S154">
        <v>570019.62904788728</v>
      </c>
      <c r="T154">
        <v>589827.98636291211</v>
      </c>
      <c r="U154">
        <v>608845.70587688393</v>
      </c>
      <c r="V154">
        <v>627109.94250023959</v>
      </c>
      <c r="W154">
        <v>644656.0347752641</v>
      </c>
      <c r="X154">
        <v>661518.05508791155</v>
      </c>
      <c r="Y154">
        <v>677728.3699667959</v>
      </c>
      <c r="Z154">
        <v>693317.8297476382</v>
      </c>
      <c r="AA154">
        <v>708315.93070138595</v>
      </c>
      <c r="AB154">
        <v>722751.00712956046</v>
      </c>
      <c r="AC154">
        <v>736650.29545920435</v>
      </c>
      <c r="AD154">
        <v>750040.06492420193</v>
      </c>
      <c r="AE154">
        <v>762945.64930540719</v>
      </c>
      <c r="AF154">
        <v>775391.58984943677</v>
      </c>
      <c r="AG154">
        <v>787401.67474065674</v>
      </c>
      <c r="AH154">
        <v>798999.14104584209</v>
      </c>
      <c r="AI154">
        <v>810206.32497218007</v>
      </c>
      <c r="AJ154">
        <v>821044.26168329071</v>
      </c>
      <c r="AK154">
        <v>831533.32026309345</v>
      </c>
      <c r="AL154">
        <v>841693.50838681823</v>
      </c>
    </row>
    <row r="155" spans="1:38" x14ac:dyDescent="0.45">
      <c r="A155" t="s">
        <v>2089</v>
      </c>
      <c r="B155" t="s">
        <v>2079</v>
      </c>
      <c r="C155">
        <v>4884.8251200000004</v>
      </c>
      <c r="D155">
        <v>5167.9102204505607</v>
      </c>
      <c r="E155">
        <v>5486.8949465158494</v>
      </c>
      <c r="F155">
        <v>5846.0177455311605</v>
      </c>
      <c r="G155">
        <v>6249.5300100579643</v>
      </c>
      <c r="H155">
        <v>6702.0891605863562</v>
      </c>
      <c r="I155">
        <v>7149.147618791143</v>
      </c>
      <c r="J155">
        <v>7590.7984554233281</v>
      </c>
      <c r="K155">
        <v>8027.1269150967019</v>
      </c>
      <c r="L155">
        <v>8458.2115727187211</v>
      </c>
      <c r="M155">
        <v>8884.1222039470595</v>
      </c>
      <c r="N155">
        <v>9304.925506598327</v>
      </c>
      <c r="O155">
        <v>9720.6704413015977</v>
      </c>
      <c r="P155">
        <v>10131.40070141556</v>
      </c>
      <c r="Q155">
        <v>10537.152071178783</v>
      </c>
      <c r="R155">
        <v>10937.955419029357</v>
      </c>
      <c r="S155">
        <v>11333.838000136857</v>
      </c>
      <c r="T155">
        <v>11724.824994233522</v>
      </c>
      <c r="U155">
        <v>12110.940803188589</v>
      </c>
      <c r="V155">
        <v>12492.209877664753</v>
      </c>
      <c r="W155">
        <v>12868.659211245775</v>
      </c>
      <c r="X155">
        <v>13240.323911118601</v>
      </c>
      <c r="Y155">
        <v>13607.240629497624</v>
      </c>
      <c r="Z155">
        <v>13969.448718115887</v>
      </c>
      <c r="AA155">
        <v>14326.991143933781</v>
      </c>
      <c r="AB155">
        <v>14679.915872409309</v>
      </c>
      <c r="AC155">
        <v>15028.275750386487</v>
      </c>
      <c r="AD155">
        <v>15372.129270076081</v>
      </c>
      <c r="AE155">
        <v>15711.540167723899</v>
      </c>
      <c r="AF155">
        <v>16046.57844568516</v>
      </c>
      <c r="AG155">
        <v>16377.32017549764</v>
      </c>
      <c r="AH155">
        <v>16703.849367552608</v>
      </c>
      <c r="AI155">
        <v>17026.253030271622</v>
      </c>
      <c r="AJ155">
        <v>17344.615464857205</v>
      </c>
      <c r="AK155">
        <v>17659.025373144908</v>
      </c>
      <c r="AL155">
        <v>17969.579111582312</v>
      </c>
    </row>
    <row r="156" spans="1:38" x14ac:dyDescent="0.45">
      <c r="A156" t="s">
        <v>2088</v>
      </c>
      <c r="B156" t="s">
        <v>2079</v>
      </c>
      <c r="C156">
        <v>62701.642500000002</v>
      </c>
      <c r="D156">
        <v>71764.436381254549</v>
      </c>
      <c r="E156">
        <v>81701.990126430261</v>
      </c>
      <c r="F156">
        <v>92627.749619868395</v>
      </c>
      <c r="G156">
        <v>104653.45838516411</v>
      </c>
      <c r="H156">
        <v>117901.05669131695</v>
      </c>
      <c r="I156">
        <v>130710.57350495049</v>
      </c>
      <c r="J156">
        <v>143100.18839118889</v>
      </c>
      <c r="K156">
        <v>155087.11645040763</v>
      </c>
      <c r="L156">
        <v>166687.67982521286</v>
      </c>
      <c r="M156">
        <v>177917.27809250189</v>
      </c>
      <c r="N156">
        <v>188790.5945168942</v>
      </c>
      <c r="O156">
        <v>199321.18451199861</v>
      </c>
      <c r="P156">
        <v>209521.88768936406</v>
      </c>
      <c r="Q156">
        <v>219404.77607750532</v>
      </c>
      <c r="R156">
        <v>228981.27221606558</v>
      </c>
      <c r="S156">
        <v>238262.2132930448</v>
      </c>
      <c r="T156">
        <v>247257.92043752744</v>
      </c>
      <c r="U156">
        <v>255978.25880610943</v>
      </c>
      <c r="V156">
        <v>264432.68176868238</v>
      </c>
      <c r="W156">
        <v>272630.3238505394</v>
      </c>
      <c r="X156">
        <v>280580.18378606235</v>
      </c>
      <c r="Y156">
        <v>288290.93843281717</v>
      </c>
      <c r="Z156">
        <v>295770.99253355927</v>
      </c>
      <c r="AA156">
        <v>303028.51990916958</v>
      </c>
      <c r="AB156">
        <v>310071.51752825268</v>
      </c>
      <c r="AC156">
        <v>316907.81304956088</v>
      </c>
      <c r="AD156">
        <v>323545.09844325995</v>
      </c>
      <c r="AE156">
        <v>329990.92763162596</v>
      </c>
      <c r="AF156">
        <v>336252.75675097905</v>
      </c>
      <c r="AG156">
        <v>342337.94670342561</v>
      </c>
      <c r="AH156">
        <v>348253.82758802432</v>
      </c>
      <c r="AI156">
        <v>354007.55685589794</v>
      </c>
      <c r="AJ156">
        <v>359605.95734248997</v>
      </c>
      <c r="AK156">
        <v>365055.74368665833</v>
      </c>
      <c r="AL156">
        <v>370363.62781764503</v>
      </c>
    </row>
    <row r="157" spans="1:38" x14ac:dyDescent="0.45">
      <c r="A157" t="s">
        <v>2087</v>
      </c>
      <c r="B157" t="s">
        <v>2079</v>
      </c>
      <c r="C157">
        <v>530.17649999999992</v>
      </c>
      <c r="D157">
        <v>461.13204342634742</v>
      </c>
      <c r="E157">
        <v>414.79532990409871</v>
      </c>
      <c r="F157">
        <v>386.48037857679543</v>
      </c>
      <c r="G157">
        <v>372.63694544791025</v>
      </c>
      <c r="H157">
        <v>370.63690916355512</v>
      </c>
      <c r="I157">
        <v>369.79394696838841</v>
      </c>
      <c r="J157">
        <v>369.82712813543174</v>
      </c>
      <c r="K157">
        <v>370.52181725608432</v>
      </c>
      <c r="L157">
        <v>371.71397456232501</v>
      </c>
      <c r="M157">
        <v>373.27772916295214</v>
      </c>
      <c r="N157">
        <v>375.11706903962965</v>
      </c>
      <c r="O157">
        <v>377.1565404125846</v>
      </c>
      <c r="P157">
        <v>379.33810898101308</v>
      </c>
      <c r="Q157">
        <v>381.61659124460112</v>
      </c>
      <c r="R157">
        <v>383.95699723419722</v>
      </c>
      <c r="S157">
        <v>386.3322696401512</v>
      </c>
      <c r="T157">
        <v>388.72160213067696</v>
      </c>
      <c r="U157">
        <v>391.10912931858144</v>
      </c>
      <c r="V157">
        <v>393.48286486518163</v>
      </c>
      <c r="W157">
        <v>395.83414115913848</v>
      </c>
      <c r="X157">
        <v>398.15764327857221</v>
      </c>
      <c r="Y157">
        <v>400.44966898997677</v>
      </c>
      <c r="Z157">
        <v>402.70791809062518</v>
      </c>
      <c r="AA157">
        <v>404.93130079594778</v>
      </c>
      <c r="AB157">
        <v>407.11986364978117</v>
      </c>
      <c r="AC157">
        <v>409.27451717072483</v>
      </c>
      <c r="AD157">
        <v>411.39695770115895</v>
      </c>
      <c r="AE157">
        <v>413.48943917392887</v>
      </c>
      <c r="AF157">
        <v>415.55480730925962</v>
      </c>
      <c r="AG157">
        <v>417.59634983679211</v>
      </c>
      <c r="AH157">
        <v>419.61798560223593</v>
      </c>
      <c r="AI157">
        <v>421.62341365831145</v>
      </c>
      <c r="AJ157">
        <v>423.61533712326724</v>
      </c>
      <c r="AK157">
        <v>425.59673697132962</v>
      </c>
      <c r="AL157">
        <v>427.57129834344011</v>
      </c>
    </row>
    <row r="158" spans="1:38" x14ac:dyDescent="0.45">
      <c r="A158" t="s">
        <v>2083</v>
      </c>
      <c r="B158" t="s">
        <v>2086</v>
      </c>
      <c r="C158">
        <v>111.82</v>
      </c>
      <c r="D158">
        <v>118.4611959574151</v>
      </c>
      <c r="E158">
        <v>125.90798065575065</v>
      </c>
      <c r="F158">
        <v>134.25630685389712</v>
      </c>
      <c r="G158">
        <v>143.60285377455401</v>
      </c>
      <c r="H158">
        <v>154.05355913572896</v>
      </c>
      <c r="I158">
        <v>164.42887832761474</v>
      </c>
      <c r="J158">
        <v>174.72942859853018</v>
      </c>
      <c r="K158">
        <v>184.95569203934897</v>
      </c>
      <c r="L158">
        <v>195.10803917301183</v>
      </c>
      <c r="M158">
        <v>205.18668133603191</v>
      </c>
      <c r="N158">
        <v>215.19179335307132</v>
      </c>
      <c r="O158">
        <v>225.12319424724944</v>
      </c>
      <c r="P158">
        <v>234.98061546048407</v>
      </c>
      <c r="Q158">
        <v>244.76364238531661</v>
      </c>
      <c r="R158">
        <v>254.47177799545332</v>
      </c>
      <c r="S158">
        <v>264.10447013552096</v>
      </c>
      <c r="T158">
        <v>273.66114409544502</v>
      </c>
      <c r="U158">
        <v>283.14123016555834</v>
      </c>
      <c r="V158">
        <v>292.5441811300613</v>
      </c>
      <c r="W158">
        <v>301.86952608619794</v>
      </c>
      <c r="X158">
        <v>311.11699139429078</v>
      </c>
      <c r="Y158">
        <v>320.28635862888018</v>
      </c>
      <c r="Z158">
        <v>329.37748947687612</v>
      </c>
      <c r="AA158">
        <v>338.3903455913383</v>
      </c>
      <c r="AB158">
        <v>347.32501871188117</v>
      </c>
      <c r="AC158">
        <v>356.18172836142816</v>
      </c>
      <c r="AD158">
        <v>364.96083866259193</v>
      </c>
      <c r="AE158">
        <v>373.66284993118506</v>
      </c>
      <c r="AF158">
        <v>382.28842113326368</v>
      </c>
      <c r="AG158">
        <v>390.83836598366946</v>
      </c>
      <c r="AH158">
        <v>399.3136939020946</v>
      </c>
      <c r="AI158">
        <v>407.71550326116636</v>
      </c>
      <c r="AJ158">
        <v>416.04485742592891</v>
      </c>
      <c r="AK158">
        <v>424.30293841371088</v>
      </c>
      <c r="AL158">
        <v>432.49111771457677</v>
      </c>
    </row>
    <row r="159" spans="1:38" x14ac:dyDescent="0.45">
      <c r="A159" t="s">
        <v>2083</v>
      </c>
      <c r="B159" t="s">
        <v>2085</v>
      </c>
      <c r="C159">
        <v>4987.4174999999996</v>
      </c>
      <c r="D159">
        <v>5374.1719596585226</v>
      </c>
      <c r="E159">
        <v>5805.0146807256515</v>
      </c>
      <c r="F159">
        <v>6285.2428128036254</v>
      </c>
      <c r="G159">
        <v>6820.195392688448</v>
      </c>
      <c r="H159">
        <v>7415.7223283892672</v>
      </c>
      <c r="I159">
        <v>8007.0138060520703</v>
      </c>
      <c r="J159">
        <v>8594.1034269599168</v>
      </c>
      <c r="K159">
        <v>9177.0173832468845</v>
      </c>
      <c r="L159">
        <v>9755.7757509837847</v>
      </c>
      <c r="M159">
        <v>10330.389869652159</v>
      </c>
      <c r="N159">
        <v>10900.869081375869</v>
      </c>
      <c r="O159">
        <v>11467.203178798887</v>
      </c>
      <c r="P159">
        <v>12029.377140159824</v>
      </c>
      <c r="Q159">
        <v>12587.367913226102</v>
      </c>
      <c r="R159">
        <v>13141.147909506577</v>
      </c>
      <c r="S159">
        <v>13690.686502442382</v>
      </c>
      <c r="T159">
        <v>14235.951816781608</v>
      </c>
      <c r="U159">
        <v>14776.912242858521</v>
      </c>
      <c r="V159">
        <v>15313.537398467184</v>
      </c>
      <c r="W159">
        <v>15845.801087947912</v>
      </c>
      <c r="X159">
        <v>16373.6879526924</v>
      </c>
      <c r="Y159">
        <v>16897.18566772592</v>
      </c>
      <c r="Z159">
        <v>17416.286311699321</v>
      </c>
      <c r="AA159">
        <v>17930.987460177541</v>
      </c>
      <c r="AB159">
        <v>18441.293843725063</v>
      </c>
      <c r="AC159">
        <v>18947.217224382257</v>
      </c>
      <c r="AD159">
        <v>19448.777323024689</v>
      </c>
      <c r="AE159">
        <v>19946.001360601993</v>
      </c>
      <c r="AF159">
        <v>20438.925295660058</v>
      </c>
      <c r="AG159">
        <v>20927.593613453137</v>
      </c>
      <c r="AH159">
        <v>21412.061580682192</v>
      </c>
      <c r="AI159">
        <v>21892.389381789861</v>
      </c>
      <c r="AJ159">
        <v>22368.635306654294</v>
      </c>
      <c r="AK159">
        <v>22840.864195803329</v>
      </c>
      <c r="AL159">
        <v>23309.151335764156</v>
      </c>
    </row>
    <row r="160" spans="1:38" x14ac:dyDescent="0.45">
      <c r="A160" t="s">
        <v>2083</v>
      </c>
      <c r="B160" t="s">
        <v>2084</v>
      </c>
      <c r="C160">
        <v>1529.19</v>
      </c>
      <c r="D160">
        <v>1587.4025542349891</v>
      </c>
      <c r="E160">
        <v>1654.3240326166654</v>
      </c>
      <c r="F160">
        <v>1730.9536634972665</v>
      </c>
      <c r="G160">
        <v>1818.293358573123</v>
      </c>
      <c r="H160">
        <v>1917.4412245081053</v>
      </c>
      <c r="I160">
        <v>2015.4115680321588</v>
      </c>
      <c r="J160">
        <v>2112.2243032553392</v>
      </c>
      <c r="K160">
        <v>2207.8975205113356</v>
      </c>
      <c r="L160">
        <v>2302.4477616859231</v>
      </c>
      <c r="M160">
        <v>2395.8895137258019</v>
      </c>
      <c r="N160">
        <v>2488.2365699901552</v>
      </c>
      <c r="O160">
        <v>2579.4985427174474</v>
      </c>
      <c r="P160">
        <v>2669.6838309474674</v>
      </c>
      <c r="Q160">
        <v>2758.7989919284246</v>
      </c>
      <c r="R160">
        <v>2846.8494533666899</v>
      </c>
      <c r="S160">
        <v>2933.8398230507837</v>
      </c>
      <c r="T160">
        <v>3019.774254266862</v>
      </c>
      <c r="U160">
        <v>3104.6567538537179</v>
      </c>
      <c r="V160">
        <v>3188.4913780678653</v>
      </c>
      <c r="W160">
        <v>3271.2828249978747</v>
      </c>
      <c r="X160">
        <v>3353.0377584783241</v>
      </c>
      <c r="Y160">
        <v>3433.7632436192421</v>
      </c>
      <c r="Z160">
        <v>3513.467020435558</v>
      </c>
      <c r="AA160">
        <v>3592.1577205350168</v>
      </c>
      <c r="AB160">
        <v>3669.845194923018</v>
      </c>
      <c r="AC160">
        <v>3746.5404847366581</v>
      </c>
      <c r="AD160">
        <v>3822.2560016171874</v>
      </c>
      <c r="AE160">
        <v>3897.0054308069216</v>
      </c>
      <c r="AF160">
        <v>3970.8039729282509</v>
      </c>
      <c r="AG160">
        <v>4043.6682956789364</v>
      </c>
      <c r="AH160">
        <v>4115.6169771799496</v>
      </c>
      <c r="AI160">
        <v>4186.6693290464818</v>
      </c>
      <c r="AJ160">
        <v>4256.8440383611805</v>
      </c>
      <c r="AK160">
        <v>4326.1608583895359</v>
      </c>
      <c r="AL160">
        <v>4394.6413815480892</v>
      </c>
    </row>
    <row r="161" spans="1:38" x14ac:dyDescent="0.45">
      <c r="A161" t="s">
        <v>2083</v>
      </c>
      <c r="B161" t="s">
        <v>2082</v>
      </c>
      <c r="C161">
        <v>126.19159999999999</v>
      </c>
      <c r="D161">
        <v>130.99537775085307</v>
      </c>
      <c r="E161">
        <v>136.5177751622854</v>
      </c>
      <c r="F161">
        <v>142.84124574021996</v>
      </c>
      <c r="G161">
        <v>150.04846482011871</v>
      </c>
      <c r="H161">
        <v>158.23004549820232</v>
      </c>
      <c r="I161">
        <v>166.3145024975822</v>
      </c>
      <c r="J161">
        <v>174.30347753382014</v>
      </c>
      <c r="K161">
        <v>182.19846188063235</v>
      </c>
      <c r="L161">
        <v>190.00081908617466</v>
      </c>
      <c r="M161">
        <v>197.71174317910686</v>
      </c>
      <c r="N161">
        <v>205.33237099604148</v>
      </c>
      <c r="O161">
        <v>212.86349441293441</v>
      </c>
      <c r="P161">
        <v>220.30580523472671</v>
      </c>
      <c r="Q161">
        <v>227.65984332676157</v>
      </c>
      <c r="R161">
        <v>234.92605538307453</v>
      </c>
      <c r="S161">
        <v>242.10482047316367</v>
      </c>
      <c r="T161">
        <v>249.19648019248007</v>
      </c>
      <c r="U161">
        <v>256.20136408013553</v>
      </c>
      <c r="V161">
        <v>263.11980577964323</v>
      </c>
      <c r="W161">
        <v>269.95219192030646</v>
      </c>
      <c r="X161">
        <v>276.69907135726731</v>
      </c>
      <c r="Y161">
        <v>283.36102608250837</v>
      </c>
      <c r="Z161">
        <v>289.93869380248316</v>
      </c>
      <c r="AA161">
        <v>296.43278581747052</v>
      </c>
      <c r="AB161">
        <v>302.84411406965296</v>
      </c>
      <c r="AC161">
        <v>309.17358872832671</v>
      </c>
      <c r="AD161">
        <v>315.42223307302379</v>
      </c>
      <c r="AE161">
        <v>321.59117549784412</v>
      </c>
      <c r="AF161">
        <v>327.68166946146619</v>
      </c>
      <c r="AG161">
        <v>333.6950895015554</v>
      </c>
      <c r="AH161">
        <v>339.63296781694885</v>
      </c>
      <c r="AI161">
        <v>345.49689715590273</v>
      </c>
      <c r="AJ161">
        <v>351.28841876078087</v>
      </c>
      <c r="AK161">
        <v>357.00916187340033</v>
      </c>
      <c r="AL161">
        <v>362.66090751504282</v>
      </c>
    </row>
    <row r="162" spans="1:38" x14ac:dyDescent="0.45">
      <c r="A162" t="s">
        <v>2081</v>
      </c>
      <c r="B162" t="s">
        <v>2079</v>
      </c>
      <c r="C162">
        <v>5273.0789999999997</v>
      </c>
      <c r="D162">
        <v>5557.0881200716667</v>
      </c>
      <c r="E162">
        <v>5973.7594981726761</v>
      </c>
      <c r="F162">
        <v>6503.3767718759609</v>
      </c>
      <c r="G162">
        <v>7133.92073846936</v>
      </c>
      <c r="H162">
        <v>7860.4864899843087</v>
      </c>
      <c r="I162">
        <v>8351.1895327942275</v>
      </c>
      <c r="J162">
        <v>8690.7738581142421</v>
      </c>
      <c r="K162">
        <v>8933.4436658245631</v>
      </c>
      <c r="L162">
        <v>9113.8631483677709</v>
      </c>
      <c r="M162">
        <v>9254.1782182410825</v>
      </c>
      <c r="N162">
        <v>9368.5538191908345</v>
      </c>
      <c r="O162">
        <v>9465.965150225551</v>
      </c>
      <c r="P162">
        <v>9552.1331304859232</v>
      </c>
      <c r="Q162">
        <v>9630.6805895976177</v>
      </c>
      <c r="R162">
        <v>9703.9032461887691</v>
      </c>
      <c r="S162">
        <v>9773.2541015909173</v>
      </c>
      <c r="T162">
        <v>9839.6549226819188</v>
      </c>
      <c r="U162">
        <v>9903.6944457952086</v>
      </c>
      <c r="V162">
        <v>9965.7527691834584</v>
      </c>
      <c r="W162">
        <v>10026.090342252965</v>
      </c>
      <c r="X162">
        <v>10084.922342117601</v>
      </c>
      <c r="Y162">
        <v>10142.399443593076</v>
      </c>
      <c r="Z162">
        <v>10198.637654022819</v>
      </c>
      <c r="AA162">
        <v>10253.736222969797</v>
      </c>
      <c r="AB162">
        <v>10307.791819120173</v>
      </c>
      <c r="AC162">
        <v>10360.899429784038</v>
      </c>
      <c r="AD162">
        <v>10413.157823037487</v>
      </c>
      <c r="AE162">
        <v>10464.666656542722</v>
      </c>
      <c r="AF162">
        <v>10515.532494889689</v>
      </c>
      <c r="AG162">
        <v>10565.866007209623</v>
      </c>
      <c r="AH162">
        <v>10615.791644492961</v>
      </c>
      <c r="AI162">
        <v>10665.416182639281</v>
      </c>
      <c r="AJ162">
        <v>10714.803723290905</v>
      </c>
      <c r="AK162">
        <v>10764.030256846479</v>
      </c>
      <c r="AL162">
        <v>10813.198030035941</v>
      </c>
    </row>
    <row r="163" spans="1:38" x14ac:dyDescent="0.45">
      <c r="A163" t="s">
        <v>2080</v>
      </c>
      <c r="B163" t="s">
        <v>2079</v>
      </c>
      <c r="C163">
        <v>6404.433</v>
      </c>
      <c r="D163">
        <v>6795.8684939075501</v>
      </c>
      <c r="E163">
        <v>7336.6967535236927</v>
      </c>
      <c r="F163">
        <v>8007.7923339461049</v>
      </c>
      <c r="G163">
        <v>8797.6555612330885</v>
      </c>
      <c r="H163">
        <v>9702.3714479781229</v>
      </c>
      <c r="I163">
        <v>10313.152316621152</v>
      </c>
      <c r="J163">
        <v>10735.608899857732</v>
      </c>
      <c r="K163">
        <v>11037.292575439153</v>
      </c>
      <c r="L163">
        <v>11261.403480513731</v>
      </c>
      <c r="M163">
        <v>11435.541293533584</v>
      </c>
      <c r="N163">
        <v>11577.359377767792</v>
      </c>
      <c r="O163">
        <v>11698.044207548042</v>
      </c>
      <c r="P163">
        <v>11804.726444410844</v>
      </c>
      <c r="Q163">
        <v>11901.922058812426</v>
      </c>
      <c r="R163">
        <v>11992.492980206773</v>
      </c>
      <c r="S163">
        <v>12078.250750159488</v>
      </c>
      <c r="T163">
        <v>12160.344678130263</v>
      </c>
      <c r="U163">
        <v>12239.508845981753</v>
      </c>
      <c r="V163">
        <v>12316.217153082651</v>
      </c>
      <c r="W163">
        <v>12390.794135107302</v>
      </c>
      <c r="X163">
        <v>12463.507420944152</v>
      </c>
      <c r="Y163">
        <v>12534.544311590078</v>
      </c>
      <c r="Z163">
        <v>12604.048872144558</v>
      </c>
      <c r="AA163">
        <v>12672.144206694313</v>
      </c>
      <c r="AB163">
        <v>12738.95006922026</v>
      </c>
      <c r="AC163">
        <v>12804.584033035817</v>
      </c>
      <c r="AD163">
        <v>12869.168278192832</v>
      </c>
      <c r="AE163">
        <v>12932.826042066576</v>
      </c>
      <c r="AF163">
        <v>12995.689071074461</v>
      </c>
      <c r="AG163">
        <v>13057.894167023105</v>
      </c>
      <c r="AH163">
        <v>13119.595153089283</v>
      </c>
      <c r="AI163">
        <v>13180.924001514166</v>
      </c>
      <c r="AJ163">
        <v>13241.959940762063</v>
      </c>
      <c r="AK163">
        <v>13302.796889202707</v>
      </c>
      <c r="AL163">
        <v>13363.561212413329</v>
      </c>
    </row>
    <row r="164" spans="1:38" x14ac:dyDescent="0.45">
      <c r="A164" t="s">
        <v>2078</v>
      </c>
      <c r="B164" t="s">
        <v>2077</v>
      </c>
      <c r="C164">
        <v>286.72658445359997</v>
      </c>
      <c r="D164">
        <v>490.67063593794484</v>
      </c>
      <c r="E164">
        <v>711.41556318058122</v>
      </c>
      <c r="F164">
        <v>951.19156553058485</v>
      </c>
      <c r="G164">
        <v>1212.2208075434598</v>
      </c>
      <c r="H164">
        <v>1496.9307008199255</v>
      </c>
      <c r="I164">
        <v>1775.6685484637908</v>
      </c>
      <c r="J164">
        <v>2048.5958891028422</v>
      </c>
      <c r="K164">
        <v>2315.8663419625764</v>
      </c>
      <c r="L164">
        <v>2577.6263740970376</v>
      </c>
      <c r="M164">
        <v>2834.0142791704393</v>
      </c>
      <c r="N164">
        <v>3085.1634127641378</v>
      </c>
      <c r="O164">
        <v>3331.194362864866</v>
      </c>
      <c r="P164">
        <v>3572.2218685215767</v>
      </c>
      <c r="Q164">
        <v>3808.3534993676244</v>
      </c>
      <c r="R164">
        <v>4039.691394346135</v>
      </c>
      <c r="S164">
        <v>4266.3330692399204</v>
      </c>
      <c r="T164">
        <v>4488.3723433750165</v>
      </c>
      <c r="U164">
        <v>4705.9001272487567</v>
      </c>
      <c r="V164">
        <v>4919.0049473904664</v>
      </c>
      <c r="W164">
        <v>5127.774368681864</v>
      </c>
      <c r="X164">
        <v>5332.2980707527104</v>
      </c>
      <c r="Y164">
        <v>5532.6643258955901</v>
      </c>
      <c r="Z164">
        <v>5728.960684918512</v>
      </c>
      <c r="AA164">
        <v>5921.2745272464081</v>
      </c>
      <c r="AB164">
        <v>6109.6938589621432</v>
      </c>
      <c r="AC164">
        <v>6294.3072912706366</v>
      </c>
      <c r="AD164">
        <v>6475.2044953678633</v>
      </c>
      <c r="AE164">
        <v>6652.4760219136751</v>
      </c>
      <c r="AF164">
        <v>6826.2138919058971</v>
      </c>
      <c r="AG164">
        <v>6996.511522159286</v>
      </c>
      <c r="AH164">
        <v>7163.4647698462923</v>
      </c>
      <c r="AI164">
        <v>7327.1692801623904</v>
      </c>
      <c r="AJ164">
        <v>7487.7174390965229</v>
      </c>
      <c r="AK164">
        <v>7645.202287124861</v>
      </c>
      <c r="AL164">
        <v>7799.7193153218413</v>
      </c>
    </row>
    <row r="166" spans="1:38" x14ac:dyDescent="0.45">
      <c r="A166" t="s">
        <v>2100</v>
      </c>
    </row>
    <row r="167" spans="1:38" x14ac:dyDescent="0.45">
      <c r="A167" t="s">
        <v>2098</v>
      </c>
      <c r="B167" t="s">
        <v>2097</v>
      </c>
      <c r="C167">
        <v>2015</v>
      </c>
      <c r="D167">
        <v>2016</v>
      </c>
      <c r="E167">
        <v>2017</v>
      </c>
      <c r="F167">
        <v>2018</v>
      </c>
      <c r="G167">
        <v>2019</v>
      </c>
      <c r="H167">
        <v>2020</v>
      </c>
      <c r="I167">
        <v>2021</v>
      </c>
      <c r="J167">
        <v>2022</v>
      </c>
      <c r="K167">
        <v>2023</v>
      </c>
      <c r="L167">
        <v>2024</v>
      </c>
      <c r="M167">
        <v>2025</v>
      </c>
      <c r="N167">
        <v>2026</v>
      </c>
      <c r="O167">
        <v>2027</v>
      </c>
      <c r="P167">
        <v>2028</v>
      </c>
      <c r="Q167">
        <v>2029</v>
      </c>
      <c r="R167">
        <v>2030</v>
      </c>
      <c r="S167">
        <v>2031</v>
      </c>
      <c r="T167">
        <v>2032</v>
      </c>
      <c r="U167">
        <v>2033</v>
      </c>
      <c r="V167">
        <v>2034</v>
      </c>
      <c r="W167">
        <v>2035</v>
      </c>
      <c r="X167">
        <v>2036</v>
      </c>
      <c r="Y167">
        <v>2037</v>
      </c>
      <c r="Z167">
        <v>2038</v>
      </c>
      <c r="AA167">
        <v>2039</v>
      </c>
      <c r="AB167">
        <v>2040</v>
      </c>
      <c r="AC167">
        <v>2041</v>
      </c>
      <c r="AD167">
        <v>2042</v>
      </c>
      <c r="AE167">
        <v>2043</v>
      </c>
      <c r="AF167">
        <v>2044</v>
      </c>
      <c r="AG167">
        <v>2045</v>
      </c>
      <c r="AH167">
        <v>2046</v>
      </c>
      <c r="AI167">
        <v>2047</v>
      </c>
      <c r="AJ167">
        <v>2048</v>
      </c>
      <c r="AK167">
        <v>2049</v>
      </c>
      <c r="AL167">
        <v>2050</v>
      </c>
    </row>
    <row r="168" spans="1:38" x14ac:dyDescent="0.45">
      <c r="A168" t="s">
        <v>2096</v>
      </c>
      <c r="B168" t="s">
        <v>2090</v>
      </c>
      <c r="C168">
        <v>427.95787604591209</v>
      </c>
      <c r="D168">
        <v>524.85366242895464</v>
      </c>
      <c r="E168">
        <v>625.07582807044469</v>
      </c>
      <c r="F168">
        <v>730.17309120412244</v>
      </c>
      <c r="G168">
        <v>841.52076771545057</v>
      </c>
      <c r="H168">
        <v>960.50212310533527</v>
      </c>
      <c r="I168">
        <v>1064.7013152076424</v>
      </c>
      <c r="J168">
        <v>1156.1721890317858</v>
      </c>
      <c r="K168">
        <v>1236.6792703192598</v>
      </c>
      <c r="L168">
        <v>1307.7385898875812</v>
      </c>
      <c r="M168">
        <v>1370.6515006344996</v>
      </c>
      <c r="N168">
        <v>1426.5368853875875</v>
      </c>
      <c r="O168">
        <v>1476.3507744240924</v>
      </c>
      <c r="P168">
        <v>1520.9139263476268</v>
      </c>
      <c r="Q168">
        <v>1560.9296300522944</v>
      </c>
      <c r="R168">
        <v>1597.0012460389394</v>
      </c>
      <c r="S168">
        <v>1629.6466477444319</v>
      </c>
      <c r="T168">
        <v>1659.3107503129916</v>
      </c>
      <c r="U168">
        <v>1686.3762062467927</v>
      </c>
      <c r="V168">
        <v>1711.1724298386516</v>
      </c>
      <c r="W168">
        <v>1733.9840338387999</v>
      </c>
      <c r="X168">
        <v>1755.0593382007567</v>
      </c>
      <c r="Y168">
        <v>1774.6128908823102</v>
      </c>
      <c r="Z168">
        <v>1792.8306624033971</v>
      </c>
      <c r="AA168">
        <v>1809.8744294039197</v>
      </c>
      <c r="AB168">
        <v>1825.8857405305951</v>
      </c>
      <c r="AC168">
        <v>1840.9887411716174</v>
      </c>
      <c r="AD168">
        <v>1855.2929543106609</v>
      </c>
      <c r="AE168">
        <v>1868.895214137058</v>
      </c>
      <c r="AF168">
        <v>1881.8818943796628</v>
      </c>
      <c r="AG168">
        <v>1894.3303474728687</v>
      </c>
      <c r="AH168">
        <v>1906.3109662715281</v>
      </c>
      <c r="AI168">
        <v>1917.8862541248518</v>
      </c>
      <c r="AJ168">
        <v>1929.1096754492335</v>
      </c>
      <c r="AK168">
        <v>1940.0297337230791</v>
      </c>
      <c r="AL168">
        <v>1950.6920037767791</v>
      </c>
    </row>
    <row r="169" spans="1:38" x14ac:dyDescent="0.45">
      <c r="A169" t="s">
        <v>2096</v>
      </c>
      <c r="B169" t="s">
        <v>2085</v>
      </c>
      <c r="C169">
        <v>5052.314798414237</v>
      </c>
      <c r="D169">
        <v>5403.4785782645004</v>
      </c>
      <c r="E169">
        <v>5821.5123043923304</v>
      </c>
      <c r="F169">
        <v>6310.634183869759</v>
      </c>
      <c r="G169">
        <v>6874.7317300318364</v>
      </c>
      <c r="H169">
        <v>7518.5280873395686</v>
      </c>
      <c r="I169">
        <v>8078.2997967758565</v>
      </c>
      <c r="J169">
        <v>8566.639752078454</v>
      </c>
      <c r="K169">
        <v>8994.2244897282017</v>
      </c>
      <c r="L169">
        <v>9370.1061199600299</v>
      </c>
      <c r="M169">
        <v>9701.9509578384768</v>
      </c>
      <c r="N169">
        <v>9996.2642955702959</v>
      </c>
      <c r="O169">
        <v>10258.523781073582</v>
      </c>
      <c r="P169">
        <v>10493.368737038863</v>
      </c>
      <c r="Q169">
        <v>10704.718817783199</v>
      </c>
      <c r="R169">
        <v>10895.890588283686</v>
      </c>
      <c r="S169">
        <v>11069.691904790177</v>
      </c>
      <c r="T169">
        <v>11228.502805486503</v>
      </c>
      <c r="U169">
        <v>11374.34361186461</v>
      </c>
      <c r="V169">
        <v>11508.931500609093</v>
      </c>
      <c r="W169">
        <v>11633.733324663039</v>
      </c>
      <c r="X169">
        <v>11750.019354363691</v>
      </c>
      <c r="Y169">
        <v>11858.874811136175</v>
      </c>
      <c r="Z169">
        <v>11961.231162848791</v>
      </c>
      <c r="AA169">
        <v>12057.892092821552</v>
      </c>
      <c r="AB169">
        <v>12149.55693566057</v>
      </c>
      <c r="AC169">
        <v>12236.836406592322</v>
      </c>
      <c r="AD169">
        <v>12320.268450701997</v>
      </c>
      <c r="AE169">
        <v>12400.328442012238</v>
      </c>
      <c r="AF169">
        <v>12477.441857986869</v>
      </c>
      <c r="AG169">
        <v>12551.991646896091</v>
      </c>
      <c r="AH169">
        <v>12624.330336278957</v>
      </c>
      <c r="AI169">
        <v>12694.771104268122</v>
      </c>
      <c r="AJ169">
        <v>12763.577714980353</v>
      </c>
      <c r="AK169">
        <v>12830.99197519743</v>
      </c>
      <c r="AL169">
        <v>12897.246561781079</v>
      </c>
    </row>
    <row r="170" spans="1:38" x14ac:dyDescent="0.45">
      <c r="A170" t="s">
        <v>2096</v>
      </c>
      <c r="B170" t="s">
        <v>2079</v>
      </c>
      <c r="C170">
        <v>1941.3692101403626</v>
      </c>
      <c r="D170">
        <v>2101.949589700931</v>
      </c>
      <c r="E170">
        <v>2281.3994853341478</v>
      </c>
      <c r="F170">
        <v>2481.981282504405</v>
      </c>
      <c r="G170">
        <v>2705.9448346285094</v>
      </c>
      <c r="H170">
        <v>2955.7526219565148</v>
      </c>
      <c r="I170">
        <v>3200.019930823838</v>
      </c>
      <c r="J170">
        <v>3438.9110816891116</v>
      </c>
      <c r="K170">
        <v>3672.5817319479993</v>
      </c>
      <c r="L170">
        <v>3901.1797203317647</v>
      </c>
      <c r="M170">
        <v>4124.8440210290619</v>
      </c>
      <c r="N170">
        <v>4343.7081903936705</v>
      </c>
      <c r="O170">
        <v>4557.8921295900136</v>
      </c>
      <c r="P170">
        <v>4767.5094296521274</v>
      </c>
      <c r="Q170">
        <v>4972.6660014259633</v>
      </c>
      <c r="R170">
        <v>5173.4619362063904</v>
      </c>
      <c r="S170">
        <v>5369.9923776809364</v>
      </c>
      <c r="T170">
        <v>5562.3485163990053</v>
      </c>
      <c r="U170">
        <v>5750.6184340576119</v>
      </c>
      <c r="V170">
        <v>5934.8876676662831</v>
      </c>
      <c r="W170">
        <v>6115.2407184898575</v>
      </c>
      <c r="X170">
        <v>6291.764301200169</v>
      </c>
      <c r="Y170">
        <v>6464.5436221896343</v>
      </c>
      <c r="Z170">
        <v>6633.6631083083576</v>
      </c>
      <c r="AA170">
        <v>6799.2069900637343</v>
      </c>
      <c r="AB170">
        <v>6961.2601445585369</v>
      </c>
      <c r="AC170">
        <v>7119.9080712753857</v>
      </c>
      <c r="AD170">
        <v>7275.2373705593127</v>
      </c>
      <c r="AE170">
        <v>7427.3355504062501</v>
      </c>
      <c r="AF170">
        <v>7576.2916476964556</v>
      </c>
      <c r="AG170">
        <v>7722.1961456826339</v>
      </c>
      <c r="AH170">
        <v>7865.142072389649</v>
      </c>
      <c r="AI170">
        <v>8005.2221958411383</v>
      </c>
      <c r="AJ170">
        <v>8142.5258112551746</v>
      </c>
      <c r="AK170">
        <v>8277.1428811608039</v>
      </c>
      <c r="AL170">
        <v>8409.1659288971241</v>
      </c>
    </row>
    <row r="171" spans="1:38" x14ac:dyDescent="0.45">
      <c r="A171" t="s">
        <v>2096</v>
      </c>
      <c r="B171" t="s">
        <v>2092</v>
      </c>
      <c r="C171">
        <v>4629.2002580178678</v>
      </c>
      <c r="D171">
        <v>4785.8522019304746</v>
      </c>
      <c r="E171">
        <v>5009.2486414049781</v>
      </c>
      <c r="F171">
        <v>5300.3423491506719</v>
      </c>
      <c r="G171">
        <v>5660.1756067543138</v>
      </c>
      <c r="H171">
        <v>6090.701907674882</v>
      </c>
      <c r="I171">
        <v>6468.1720737526939</v>
      </c>
      <c r="J171">
        <v>6800.2692779093977</v>
      </c>
      <c r="K171">
        <v>7093.5426823877806</v>
      </c>
      <c r="L171">
        <v>7353.5750982623968</v>
      </c>
      <c r="M171">
        <v>7585.1192467300343</v>
      </c>
      <c r="N171">
        <v>7792.230684271879</v>
      </c>
      <c r="O171">
        <v>7978.3383411014629</v>
      </c>
      <c r="P171">
        <v>8146.36163538237</v>
      </c>
      <c r="Q171">
        <v>8298.7790108446043</v>
      </c>
      <c r="R171">
        <v>8437.6983001956287</v>
      </c>
      <c r="S171">
        <v>8564.9133688232123</v>
      </c>
      <c r="T171">
        <v>8681.9530490957459</v>
      </c>
      <c r="U171">
        <v>8790.1224929029377</v>
      </c>
      <c r="V171">
        <v>8890.5375485631012</v>
      </c>
      <c r="W171">
        <v>8984.1576961189421</v>
      </c>
      <c r="X171">
        <v>9071.8208208530687</v>
      </c>
      <c r="Y171">
        <v>9154.2474132749703</v>
      </c>
      <c r="Z171">
        <v>9232.0602331919745</v>
      </c>
      <c r="AA171">
        <v>9305.8006507020018</v>
      </c>
      <c r="AB171">
        <v>9375.9436369056748</v>
      </c>
      <c r="AC171">
        <v>9442.9074475244506</v>
      </c>
      <c r="AD171">
        <v>9507.0637568151833</v>
      </c>
      <c r="AE171">
        <v>9568.7438751890768</v>
      </c>
      <c r="AF171">
        <v>9628.2470605486196</v>
      </c>
      <c r="AG171">
        <v>9685.8450777597645</v>
      </c>
      <c r="AH171">
        <v>9741.7904685611265</v>
      </c>
      <c r="AI171">
        <v>9796.3092502186882</v>
      </c>
      <c r="AJ171">
        <v>9849.5928235805895</v>
      </c>
      <c r="AK171">
        <v>9901.8179824568051</v>
      </c>
      <c r="AL171">
        <v>9953.1561604859999</v>
      </c>
    </row>
    <row r="172" spans="1:38" x14ac:dyDescent="0.45">
      <c r="A172" t="s">
        <v>2096</v>
      </c>
      <c r="B172" t="s">
        <v>2084</v>
      </c>
      <c r="C172">
        <v>63.73132881841277</v>
      </c>
      <c r="D172">
        <v>61.091798880630058</v>
      </c>
      <c r="E172">
        <v>58.561589090749848</v>
      </c>
      <c r="F172">
        <v>56.136171788537489</v>
      </c>
      <c r="G172">
        <v>53.811206833694925</v>
      </c>
      <c r="H172">
        <v>51.582533839437204</v>
      </c>
      <c r="I172">
        <v>49.446164727727307</v>
      </c>
      <c r="J172">
        <v>47.398276592847175</v>
      </c>
      <c r="K172">
        <v>45.435204860534888</v>
      </c>
      <c r="L172">
        <v>43.553436730446514</v>
      </c>
      <c r="M172">
        <v>41.749604890208388</v>
      </c>
      <c r="N172">
        <v>40.020481489811523</v>
      </c>
      <c r="O172">
        <v>38.362972365565604</v>
      </c>
      <c r="P172">
        <v>36.7741115032767</v>
      </c>
      <c r="Q172">
        <v>35.251055730740937</v>
      </c>
      <c r="R172">
        <v>33.791079630056608</v>
      </c>
      <c r="S172">
        <v>32.391570660650572</v>
      </c>
      <c r="T172">
        <v>31.05002448429202</v>
      </c>
      <c r="U172">
        <v>29.764040483727822</v>
      </c>
      <c r="V172">
        <v>28.531317466920456</v>
      </c>
      <c r="W172">
        <v>27.349649549201448</v>
      </c>
      <c r="X172">
        <v>26.216922205971695</v>
      </c>
      <c r="Y172">
        <v>25.131108488885197</v>
      </c>
      <c r="Z172">
        <v>24.090265398745316</v>
      </c>
      <c r="AA172">
        <v>23.092530408623031</v>
      </c>
      <c r="AB172">
        <v>22.136118130975561</v>
      </c>
      <c r="AC172">
        <v>21.219317122801328</v>
      </c>
      <c r="AD172">
        <v>20.340486823114283</v>
      </c>
      <c r="AE172">
        <v>19.498054617257413</v>
      </c>
      <c r="AF172">
        <v>18.690513022802158</v>
      </c>
      <c r="AG172">
        <v>17.916416991998062</v>
      </c>
      <c r="AH172">
        <v>17.174381325945628</v>
      </c>
      <c r="AI172">
        <v>16.463078195865076</v>
      </c>
      <c r="AJ172">
        <v>15.781234767025587</v>
      </c>
      <c r="AK172">
        <v>15.127630921083078</v>
      </c>
      <c r="AL172">
        <v>14.501097072750859</v>
      </c>
    </row>
    <row r="173" spans="1:38" x14ac:dyDescent="0.45">
      <c r="A173" t="s">
        <v>2095</v>
      </c>
      <c r="B173" t="s">
        <v>2079</v>
      </c>
      <c r="C173">
        <v>603.28575866575261</v>
      </c>
      <c r="D173">
        <v>606.44097884288169</v>
      </c>
      <c r="E173">
        <v>611.26308705178951</v>
      </c>
      <c r="F173">
        <v>617.92335184535284</v>
      </c>
      <c r="G173">
        <v>626.59378779757242</v>
      </c>
      <c r="H173">
        <v>637.46329769356237</v>
      </c>
      <c r="I173">
        <v>648.2890911602035</v>
      </c>
      <c r="J173">
        <v>659.07087719762808</v>
      </c>
      <c r="K173">
        <v>669.80813508798849</v>
      </c>
      <c r="L173">
        <v>680.50015964277577</v>
      </c>
      <c r="M173">
        <v>691.14597156526338</v>
      </c>
      <c r="N173">
        <v>701.74455026923238</v>
      </c>
      <c r="O173">
        <v>712.29422978903017</v>
      </c>
      <c r="P173">
        <v>722.79320856624179</v>
      </c>
      <c r="Q173">
        <v>733.23943900686345</v>
      </c>
      <c r="R173">
        <v>743.63074845525603</v>
      </c>
      <c r="S173">
        <v>753.96489086797567</v>
      </c>
      <c r="T173">
        <v>764.23960823924642</v>
      </c>
      <c r="U173">
        <v>774.45268225073289</v>
      </c>
      <c r="V173">
        <v>784.60196666023978</v>
      </c>
      <c r="W173">
        <v>794.68548824730851</v>
      </c>
      <c r="X173">
        <v>804.70167425444504</v>
      </c>
      <c r="Y173">
        <v>814.64908142573529</v>
      </c>
      <c r="Z173">
        <v>824.52644206617515</v>
      </c>
      <c r="AA173">
        <v>834.3327003638143</v>
      </c>
      <c r="AB173">
        <v>844.06706797843424</v>
      </c>
      <c r="AC173">
        <v>853.72901807684218</v>
      </c>
      <c r="AD173">
        <v>863.31831558060128</v>
      </c>
      <c r="AE173">
        <v>872.83499959922881</v>
      </c>
      <c r="AF173">
        <v>882.27942434014199</v>
      </c>
      <c r="AG173">
        <v>891.65225000678367</v>
      </c>
      <c r="AH173">
        <v>900.95451859926004</v>
      </c>
      <c r="AI173">
        <v>910.18745005523601</v>
      </c>
      <c r="AJ173">
        <v>919.3522068317709</v>
      </c>
      <c r="AK173">
        <v>928.45018461641587</v>
      </c>
      <c r="AL173">
        <v>937.48314502030746</v>
      </c>
    </row>
    <row r="174" spans="1:38" x14ac:dyDescent="0.45">
      <c r="A174" t="s">
        <v>2094</v>
      </c>
      <c r="B174" t="s">
        <v>2090</v>
      </c>
      <c r="C174">
        <v>279.78250175711872</v>
      </c>
      <c r="D174">
        <v>350.87085572221844</v>
      </c>
      <c r="E174">
        <v>428.58750513434592</v>
      </c>
      <c r="F174">
        <v>513.7701284278686</v>
      </c>
      <c r="G174">
        <v>607.25691547474105</v>
      </c>
      <c r="H174">
        <v>709.96484076798697</v>
      </c>
      <c r="I174">
        <v>811.02616659892294</v>
      </c>
      <c r="J174">
        <v>910.47607271329719</v>
      </c>
      <c r="K174">
        <v>1008.3477166389631</v>
      </c>
      <c r="L174">
        <v>1104.6724795222256</v>
      </c>
      <c r="M174">
        <v>1199.4795570192894</v>
      </c>
      <c r="N174">
        <v>1292.797113368174</v>
      </c>
      <c r="O174">
        <v>1384.6493760674127</v>
      </c>
      <c r="P174">
        <v>1475.0591369588653</v>
      </c>
      <c r="Q174">
        <v>1564.0472388928451</v>
      </c>
      <c r="R174">
        <v>1651.6331849292976</v>
      </c>
      <c r="S174">
        <v>1737.8354091530518</v>
      </c>
      <c r="T174">
        <v>1822.6715933475614</v>
      </c>
      <c r="U174">
        <v>1906.1589347870729</v>
      </c>
      <c r="V174">
        <v>1988.3143193947669</v>
      </c>
      <c r="W174">
        <v>2069.1548261013404</v>
      </c>
      <c r="X174">
        <v>2148.6988419757095</v>
      </c>
      <c r="Y174">
        <v>2226.9647584250342</v>
      </c>
      <c r="Z174">
        <v>2303.9712077209779</v>
      </c>
      <c r="AA174">
        <v>2379.7372512341053</v>
      </c>
      <c r="AB174">
        <v>2454.2826600914682</v>
      </c>
      <c r="AC174">
        <v>2527.6278963840105</v>
      </c>
      <c r="AD174">
        <v>2599.7942696705859</v>
      </c>
      <c r="AE174">
        <v>2670.8038610604094</v>
      </c>
      <c r="AF174">
        <v>2740.6797306815574</v>
      </c>
      <c r="AG174">
        <v>2809.4458819185397</v>
      </c>
      <c r="AH174">
        <v>2877.1276369455677</v>
      </c>
      <c r="AI174">
        <v>2943.7506558256805</v>
      </c>
      <c r="AJ174">
        <v>3009.3398059966503</v>
      </c>
      <c r="AK174">
        <v>3073.9205845762372</v>
      </c>
      <c r="AL174">
        <v>3137.5197697982708</v>
      </c>
    </row>
    <row r="175" spans="1:38" x14ac:dyDescent="0.45">
      <c r="A175" t="s">
        <v>2094</v>
      </c>
      <c r="B175" t="s">
        <v>2085</v>
      </c>
      <c r="C175">
        <v>807.22987765747371</v>
      </c>
      <c r="D175">
        <v>977.11074464606099</v>
      </c>
      <c r="E175">
        <v>1162.0859413797377</v>
      </c>
      <c r="F175">
        <v>1364.1567889918376</v>
      </c>
      <c r="G175">
        <v>1585.3028147666059</v>
      </c>
      <c r="H175">
        <v>1827.6840498782281</v>
      </c>
      <c r="I175">
        <v>2063.1098607495787</v>
      </c>
      <c r="J175">
        <v>2291.8324078665223</v>
      </c>
      <c r="K175">
        <v>2514.091211852091</v>
      </c>
      <c r="L175">
        <v>2730.1141421933298</v>
      </c>
      <c r="M175">
        <v>2940.1166983264088</v>
      </c>
      <c r="N175">
        <v>3144.305314724958</v>
      </c>
      <c r="O175">
        <v>3342.8701667159444</v>
      </c>
      <c r="P175">
        <v>3535.9919789132236</v>
      </c>
      <c r="Q175">
        <v>3723.8409753697911</v>
      </c>
      <c r="R175">
        <v>3906.5787258135401</v>
      </c>
      <c r="S175">
        <v>4084.3590892517359</v>
      </c>
      <c r="T175">
        <v>4257.3292567089411</v>
      </c>
      <c r="U175">
        <v>4425.6306484320821</v>
      </c>
      <c r="V175">
        <v>4589.3995502783682</v>
      </c>
      <c r="W175">
        <v>4748.7685890664206</v>
      </c>
      <c r="X175">
        <v>4903.8697553639449</v>
      </c>
      <c r="Y175">
        <v>5054.8311568905747</v>
      </c>
      <c r="Z175">
        <v>5201.7777767988891</v>
      </c>
      <c r="AA175">
        <v>5344.8320937269336</v>
      </c>
      <c r="AB175">
        <v>5484.1149279467882</v>
      </c>
      <c r="AC175">
        <v>5619.7455024168294</v>
      </c>
      <c r="AD175">
        <v>5751.841951382622</v>
      </c>
      <c r="AE175">
        <v>5880.5212213708828</v>
      </c>
      <c r="AF175">
        <v>6005.899700370127</v>
      </c>
      <c r="AG175">
        <v>6128.0932102271963</v>
      </c>
      <c r="AH175">
        <v>6247.2180554572033</v>
      </c>
      <c r="AI175">
        <v>6363.3885652411109</v>
      </c>
      <c r="AJ175">
        <v>6476.7142818764751</v>
      </c>
      <c r="AK175">
        <v>6587.3037540464393</v>
      </c>
      <c r="AL175">
        <v>6695.2662919113109</v>
      </c>
    </row>
    <row r="176" spans="1:38" x14ac:dyDescent="0.45">
      <c r="A176" t="s">
        <v>2094</v>
      </c>
      <c r="B176" t="s">
        <v>2079</v>
      </c>
      <c r="C176">
        <v>1489.1349548300639</v>
      </c>
      <c r="D176">
        <v>1667.0551904450895</v>
      </c>
      <c r="E176">
        <v>1863.7709959001336</v>
      </c>
      <c r="F176">
        <v>2081.5754356260313</v>
      </c>
      <c r="G176">
        <v>2322.7724007808301</v>
      </c>
      <c r="H176">
        <v>2589.8849207016892</v>
      </c>
      <c r="I176">
        <v>2854.0552367162618</v>
      </c>
      <c r="J176">
        <v>3115.3268601457771</v>
      </c>
      <c r="K176">
        <v>3373.7393787507558</v>
      </c>
      <c r="L176">
        <v>3629.3290561776512</v>
      </c>
      <c r="M176">
        <v>3882.1276910927782</v>
      </c>
      <c r="N176">
        <v>4132.1656359544577</v>
      </c>
      <c r="O176">
        <v>4379.4640186694805</v>
      </c>
      <c r="P176">
        <v>4624.0413289137268</v>
      </c>
      <c r="Q176">
        <v>4865.9120084704518</v>
      </c>
      <c r="R176">
        <v>5105.0880259531914</v>
      </c>
      <c r="S176">
        <v>5341.5795589297841</v>
      </c>
      <c r="T176">
        <v>5575.3958024542881</v>
      </c>
      <c r="U176">
        <v>5806.5456521485685</v>
      </c>
      <c r="V176">
        <v>6035.0381392419495</v>
      </c>
      <c r="W176">
        <v>6260.883750570948</v>
      </c>
      <c r="X176">
        <v>6484.0973824124294</v>
      </c>
      <c r="Y176">
        <v>6704.6948656133409</v>
      </c>
      <c r="Z176">
        <v>6922.6935770495811</v>
      </c>
      <c r="AA176">
        <v>7138.1129258492156</v>
      </c>
      <c r="AB176">
        <v>7350.9750885160811</v>
      </c>
      <c r="AC176">
        <v>7561.3049502492668</v>
      </c>
      <c r="AD176">
        <v>7769.1305131332419</v>
      </c>
      <c r="AE176">
        <v>7974.4826874040691</v>
      </c>
      <c r="AF176">
        <v>8177.3958367306222</v>
      </c>
      <c r="AG176">
        <v>8377.907678403717</v>
      </c>
      <c r="AH176">
        <v>8576.0602787264288</v>
      </c>
      <c r="AI176">
        <v>8771.8974401773994</v>
      </c>
      <c r="AJ176">
        <v>8965.4616775083814</v>
      </c>
      <c r="AK176">
        <v>9156.7979795744213</v>
      </c>
      <c r="AL176">
        <v>9345.9555365289707</v>
      </c>
    </row>
    <row r="177" spans="1:38" x14ac:dyDescent="0.45">
      <c r="A177" t="s">
        <v>2094</v>
      </c>
      <c r="B177" t="s">
        <v>2092</v>
      </c>
      <c r="C177">
        <v>609.92941965681985</v>
      </c>
      <c r="D177">
        <v>696.79054509879029</v>
      </c>
      <c r="E177">
        <v>791.87997287279723</v>
      </c>
      <c r="F177">
        <v>896.29316822762621</v>
      </c>
      <c r="G177">
        <v>1011.100378058803</v>
      </c>
      <c r="H177">
        <v>1137.4673943784355</v>
      </c>
      <c r="I177">
        <v>1258.5550265272955</v>
      </c>
      <c r="J177">
        <v>1374.6333512717081</v>
      </c>
      <c r="K177">
        <v>1485.9564198425976</v>
      </c>
      <c r="L177">
        <v>1592.7634033115382</v>
      </c>
      <c r="M177">
        <v>1695.2786876126872</v>
      </c>
      <c r="N177">
        <v>1793.7143326724888</v>
      </c>
      <c r="O177">
        <v>1888.2662526423223</v>
      </c>
      <c r="P177">
        <v>1979.1187351737237</v>
      </c>
      <c r="Q177">
        <v>2066.4442183731267</v>
      </c>
      <c r="R177">
        <v>2150.4047724812535</v>
      </c>
      <c r="S177">
        <v>2231.1530101946182</v>
      </c>
      <c r="T177">
        <v>2308.8330291322159</v>
      </c>
      <c r="U177">
        <v>2383.5812419638546</v>
      </c>
      <c r="V177">
        <v>2455.5270284792077</v>
      </c>
      <c r="W177">
        <v>2524.793865042268</v>
      </c>
      <c r="X177">
        <v>2591.5013453148395</v>
      </c>
      <c r="Y177">
        <v>2655.7634464055532</v>
      </c>
      <c r="Z177">
        <v>2717.6891868685843</v>
      </c>
      <c r="AA177">
        <v>2777.3831852512017</v>
      </c>
      <c r="AB177">
        <v>2834.9463372776208</v>
      </c>
      <c r="AC177">
        <v>2890.476011092147</v>
      </c>
      <c r="AD177">
        <v>2944.0664988872836</v>
      </c>
      <c r="AE177">
        <v>2995.8090960423037</v>
      </c>
      <c r="AF177">
        <v>3045.7926055058733</v>
      </c>
      <c r="AG177">
        <v>3094.1034523517492</v>
      </c>
      <c r="AH177">
        <v>3140.8264183700985</v>
      </c>
      <c r="AI177">
        <v>3186.043282806058</v>
      </c>
      <c r="AJ177">
        <v>3229.8312693431935</v>
      </c>
      <c r="AK177">
        <v>3272.2654265983897</v>
      </c>
      <c r="AL177">
        <v>3313.4197609430271</v>
      </c>
    </row>
    <row r="178" spans="1:38" x14ac:dyDescent="0.45">
      <c r="A178" t="s">
        <v>2093</v>
      </c>
      <c r="B178" t="s">
        <v>2090</v>
      </c>
      <c r="C178">
        <v>13.333430204517393</v>
      </c>
      <c r="D178">
        <v>15.200742676590448</v>
      </c>
      <c r="E178">
        <v>17.18209795840928</v>
      </c>
      <c r="F178">
        <v>19.313018930873852</v>
      </c>
      <c r="G178">
        <v>21.623129412734762</v>
      </c>
      <c r="H178">
        <v>24.141903917764434</v>
      </c>
      <c r="I178">
        <v>26.207389694244366</v>
      </c>
      <c r="J178">
        <v>27.910459545265759</v>
      </c>
      <c r="K178">
        <v>29.323632332115693</v>
      </c>
      <c r="L178">
        <v>30.504777918291019</v>
      </c>
      <c r="M178">
        <v>31.500038714598926</v>
      </c>
      <c r="N178">
        <v>32.346253799167883</v>
      </c>
      <c r="O178">
        <v>33.072660298594144</v>
      </c>
      <c r="P178">
        <v>33.702563244802946</v>
      </c>
      <c r="Q178">
        <v>34.254497345739168</v>
      </c>
      <c r="R178">
        <v>34.743219636084163</v>
      </c>
      <c r="S178">
        <v>35.180483531638501</v>
      </c>
      <c r="T178">
        <v>35.575660179472479</v>
      </c>
      <c r="U178">
        <v>35.936232379339096</v>
      </c>
      <c r="V178">
        <v>36.268183982502087</v>
      </c>
      <c r="W178">
        <v>36.576330482664588</v>
      </c>
      <c r="X178">
        <v>36.864619409685112</v>
      </c>
      <c r="Y178">
        <v>37.136230916652885</v>
      </c>
      <c r="Z178">
        <v>37.393745998790259</v>
      </c>
      <c r="AA178">
        <v>37.639278389751034</v>
      </c>
      <c r="AB178">
        <v>37.874585575670466</v>
      </c>
      <c r="AC178">
        <v>38.101140424928978</v>
      </c>
      <c r="AD178">
        <v>38.320198592278786</v>
      </c>
      <c r="AE178">
        <v>38.532839040522028</v>
      </c>
      <c r="AF178">
        <v>38.740012813201346</v>
      </c>
      <c r="AG178">
        <v>38.942568118471932</v>
      </c>
      <c r="AH178">
        <v>39.141294283942848</v>
      </c>
      <c r="AI178">
        <v>39.336878357789338</v>
      </c>
      <c r="AJ178">
        <v>39.529860295467984</v>
      </c>
      <c r="AK178">
        <v>39.720744300712056</v>
      </c>
      <c r="AL178">
        <v>39.910044903830908</v>
      </c>
    </row>
    <row r="179" spans="1:38" x14ac:dyDescent="0.45">
      <c r="A179" t="s">
        <v>2093</v>
      </c>
      <c r="B179" t="s">
        <v>2085</v>
      </c>
      <c r="C179">
        <v>551.65673036601129</v>
      </c>
      <c r="D179">
        <v>623.27804985366095</v>
      </c>
      <c r="E179">
        <v>700.06271543441346</v>
      </c>
      <c r="F179">
        <v>783.33147857514405</v>
      </c>
      <c r="G179">
        <v>874.18155837441373</v>
      </c>
      <c r="H179">
        <v>973.71999215075334</v>
      </c>
      <c r="I179">
        <v>1054.7498389183556</v>
      </c>
      <c r="J179">
        <v>1121.1065412793757</v>
      </c>
      <c r="K179">
        <v>1175.8250653822233</v>
      </c>
      <c r="L179">
        <v>1221.3068611103536</v>
      </c>
      <c r="M179">
        <v>1259.450547016015</v>
      </c>
      <c r="N179">
        <v>1291.7591203083446</v>
      </c>
      <c r="O179">
        <v>1319.4152474841255</v>
      </c>
      <c r="P179">
        <v>1343.3536260336641</v>
      </c>
      <c r="Q179">
        <v>1364.3112495445851</v>
      </c>
      <c r="R179">
        <v>1382.8698667026765</v>
      </c>
      <c r="S179">
        <v>1399.488837742098</v>
      </c>
      <c r="T179">
        <v>1414.5312825706712</v>
      </c>
      <c r="U179">
        <v>1428.2846924630655</v>
      </c>
      <c r="V179">
        <v>1440.9770447449823</v>
      </c>
      <c r="W179">
        <v>1452.7903665794393</v>
      </c>
      <c r="X179">
        <v>1463.8729654739786</v>
      </c>
      <c r="Y179">
        <v>1474.3434087828261</v>
      </c>
      <c r="Z179">
        <v>1484.2972742822035</v>
      </c>
      <c r="AA179">
        <v>1493.8123955084563</v>
      </c>
      <c r="AB179">
        <v>1502.9532479253487</v>
      </c>
      <c r="AC179">
        <v>1511.7737247891282</v>
      </c>
      <c r="AD179">
        <v>1520.3197529383265</v>
      </c>
      <c r="AE179">
        <v>1528.630819092313</v>
      </c>
      <c r="AF179">
        <v>1536.741850563689</v>
      </c>
      <c r="AG179">
        <v>1544.6841366097465</v>
      </c>
      <c r="AH179">
        <v>1552.4870377193895</v>
      </c>
      <c r="AI179">
        <v>1560.1761241618221</v>
      </c>
      <c r="AJ179">
        <v>1567.7712861042664</v>
      </c>
      <c r="AK179">
        <v>1575.2912626060906</v>
      </c>
      <c r="AL179">
        <v>1582.7554734765606</v>
      </c>
    </row>
    <row r="180" spans="1:38" x14ac:dyDescent="0.45">
      <c r="A180" t="s">
        <v>2093</v>
      </c>
      <c r="B180" t="s">
        <v>2079</v>
      </c>
      <c r="C180">
        <v>360.420057407809</v>
      </c>
      <c r="D180">
        <v>412.75541745265213</v>
      </c>
      <c r="E180">
        <v>468.07635358201151</v>
      </c>
      <c r="F180">
        <v>527.37719327022751</v>
      </c>
      <c r="G180">
        <v>591.49153845328624</v>
      </c>
      <c r="H180">
        <v>661.24684299034243</v>
      </c>
      <c r="I180">
        <v>718.80713804856998</v>
      </c>
      <c r="J180">
        <v>766.54792154511165</v>
      </c>
      <c r="K180">
        <v>806.3783373096403</v>
      </c>
      <c r="L180">
        <v>839.83268317454827</v>
      </c>
      <c r="M180">
        <v>868.14300303185701</v>
      </c>
      <c r="N180">
        <v>892.29992552847762</v>
      </c>
      <c r="O180">
        <v>913.09526489191057</v>
      </c>
      <c r="P180">
        <v>931.16468090225726</v>
      </c>
      <c r="Q180">
        <v>947.01735276317652</v>
      </c>
      <c r="R180">
        <v>961.06159551106407</v>
      </c>
      <c r="S180">
        <v>973.62495849642698</v>
      </c>
      <c r="T180">
        <v>984.97047615802001</v>
      </c>
      <c r="U180">
        <v>995.30967632662475</v>
      </c>
      <c r="V180">
        <v>1004.8129062696681</v>
      </c>
      <c r="W180">
        <v>1013.6181671519059</v>
      </c>
      <c r="X180">
        <v>1021.8392013982627</v>
      </c>
      <c r="Y180">
        <v>1029.5682372693113</v>
      </c>
      <c r="Z180">
        <v>1036.8805684335857</v>
      </c>
      <c r="AA180">
        <v>1043.8381712838618</v>
      </c>
      <c r="AB180">
        <v>1050.4927676278396</v>
      </c>
      <c r="AC180">
        <v>1056.8878284224795</v>
      </c>
      <c r="AD180">
        <v>1063.0604606625686</v>
      </c>
      <c r="AE180">
        <v>1069.0425658126874</v>
      </c>
      <c r="AF180">
        <v>1074.8622144841736</v>
      </c>
      <c r="AG180">
        <v>1080.5443778239062</v>
      </c>
      <c r="AH180">
        <v>1086.1121614444301</v>
      </c>
      <c r="AI180">
        <v>1091.5856790996252</v>
      </c>
      <c r="AJ180">
        <v>1096.980872729752</v>
      </c>
      <c r="AK180">
        <v>1102.3125344770758</v>
      </c>
      <c r="AL180">
        <v>1107.5955810143837</v>
      </c>
    </row>
    <row r="181" spans="1:38" x14ac:dyDescent="0.45">
      <c r="A181" t="s">
        <v>2093</v>
      </c>
      <c r="B181" t="s">
        <v>2092</v>
      </c>
      <c r="C181">
        <v>681.24746961594076</v>
      </c>
      <c r="D181">
        <v>746.10944931984443</v>
      </c>
      <c r="E181">
        <v>819.71651036956303</v>
      </c>
      <c r="F181">
        <v>902.90392348284865</v>
      </c>
      <c r="G181">
        <v>996.38979104959105</v>
      </c>
      <c r="H181">
        <v>1101.0067185337996</v>
      </c>
      <c r="I181">
        <v>1186.272994718239</v>
      </c>
      <c r="J181">
        <v>1256.2023800121647</v>
      </c>
      <c r="K181">
        <v>1313.969790564332</v>
      </c>
      <c r="L181">
        <v>1362.0864946029963</v>
      </c>
      <c r="M181">
        <v>1402.5371084540641</v>
      </c>
      <c r="N181">
        <v>1436.8921764523445</v>
      </c>
      <c r="O181">
        <v>1466.3866359987464</v>
      </c>
      <c r="P181">
        <v>1491.9960652002503</v>
      </c>
      <c r="Q181">
        <v>1514.4892372312318</v>
      </c>
      <c r="R181">
        <v>1534.4726689876948</v>
      </c>
      <c r="S181">
        <v>1552.4250373972193</v>
      </c>
      <c r="T181">
        <v>1568.724568277353</v>
      </c>
      <c r="U181">
        <v>1583.6706133213136</v>
      </c>
      <c r="V181">
        <v>1597.5005010943335</v>
      </c>
      <c r="W181">
        <v>1610.4037673644559</v>
      </c>
      <c r="X181">
        <v>1622.5350726021154</v>
      </c>
      <c r="Y181">
        <v>1634.0180988909592</v>
      </c>
      <c r="Z181">
        <v>1644.9526273259564</v>
      </c>
      <c r="AA181">
        <v>1655.4200294156462</v>
      </c>
      <c r="AB181">
        <v>1665.4878721203761</v>
      </c>
      <c r="AC181">
        <v>1675.2127896780682</v>
      </c>
      <c r="AD181">
        <v>1684.6432202848225</v>
      </c>
      <c r="AE181">
        <v>1693.8209678804294</v>
      </c>
      <c r="AF181">
        <v>1702.7831839911744</v>
      </c>
      <c r="AG181">
        <v>1711.5633066155549</v>
      </c>
      <c r="AH181">
        <v>1720.192890192759</v>
      </c>
      <c r="AI181">
        <v>1728.6994880038519</v>
      </c>
      <c r="AJ181">
        <v>1737.1045145296541</v>
      </c>
      <c r="AK181">
        <v>1745.4282370922231</v>
      </c>
      <c r="AL181">
        <v>1753.6917811541214</v>
      </c>
    </row>
    <row r="182" spans="1:38" x14ac:dyDescent="0.45">
      <c r="A182" t="s">
        <v>2091</v>
      </c>
      <c r="B182" t="s">
        <v>2079</v>
      </c>
      <c r="C182">
        <v>24644.139708002676</v>
      </c>
      <c r="D182">
        <v>24635.046003540549</v>
      </c>
      <c r="E182">
        <v>24926.388087138042</v>
      </c>
      <c r="F182">
        <v>25519.887305438078</v>
      </c>
      <c r="G182">
        <v>26417.833901555579</v>
      </c>
      <c r="H182">
        <v>27625.811520581647</v>
      </c>
      <c r="I182">
        <v>28729.759087179209</v>
      </c>
      <c r="J182">
        <v>29741.244348244618</v>
      </c>
      <c r="K182">
        <v>30670.484422859718</v>
      </c>
      <c r="L182">
        <v>31526.505701556245</v>
      </c>
      <c r="M182">
        <v>32317.262525534003</v>
      </c>
      <c r="N182">
        <v>33049.797750911341</v>
      </c>
      <c r="O182">
        <v>33730.241543061151</v>
      </c>
      <c r="P182">
        <v>34364.000323860542</v>
      </c>
      <c r="Q182">
        <v>34955.819161054242</v>
      </c>
      <c r="R182">
        <v>35509.876626094374</v>
      </c>
      <c r="S182">
        <v>36029.857397831227</v>
      </c>
      <c r="T182">
        <v>36519.018519513425</v>
      </c>
      <c r="U182">
        <v>36980.246693495872</v>
      </c>
      <c r="V182">
        <v>37416.105955087725</v>
      </c>
      <c r="W182">
        <v>37828.891901037699</v>
      </c>
      <c r="X182">
        <v>38220.701984921085</v>
      </c>
      <c r="Y182">
        <v>38593.412670978658</v>
      </c>
      <c r="Z182">
        <v>38948.712888403636</v>
      </c>
      <c r="AA182">
        <v>39288.132187494855</v>
      </c>
      <c r="AB182">
        <v>39613.069167591217</v>
      </c>
      <c r="AC182">
        <v>39924.806267844731</v>
      </c>
      <c r="AD182">
        <v>40224.529111316922</v>
      </c>
      <c r="AE182">
        <v>40513.335517920539</v>
      </c>
      <c r="AF182">
        <v>40792.253524774518</v>
      </c>
      <c r="AG182">
        <v>41062.248885581539</v>
      </c>
      <c r="AH182">
        <v>41324.24634131373</v>
      </c>
      <c r="AI182">
        <v>41579.100493753947</v>
      </c>
      <c r="AJ182">
        <v>41827.563774210823</v>
      </c>
      <c r="AK182">
        <v>42070.347976933961</v>
      </c>
      <c r="AL182">
        <v>42308.1526285168</v>
      </c>
    </row>
    <row r="183" spans="1:38" x14ac:dyDescent="0.45">
      <c r="A183" t="s">
        <v>2089</v>
      </c>
      <c r="B183" t="s">
        <v>2090</v>
      </c>
      <c r="C183">
        <v>7963.4169942632598</v>
      </c>
      <c r="D183">
        <v>9260.6379009986413</v>
      </c>
      <c r="E183">
        <v>10673.056914553934</v>
      </c>
      <c r="F183">
        <v>12216.628167506255</v>
      </c>
      <c r="G183">
        <v>13906.897507407521</v>
      </c>
      <c r="H183">
        <v>15760.769219184918</v>
      </c>
      <c r="I183">
        <v>17532.180129708948</v>
      </c>
      <c r="J183">
        <v>19225.576529741469</v>
      </c>
      <c r="K183">
        <v>20845.132336922412</v>
      </c>
      <c r="L183">
        <v>22394.768571860175</v>
      </c>
      <c r="M183">
        <v>23878.157298718907</v>
      </c>
      <c r="N183">
        <v>25298.759943717549</v>
      </c>
      <c r="O183">
        <v>26659.773693225365</v>
      </c>
      <c r="P183">
        <v>27964.199694826679</v>
      </c>
      <c r="Q183">
        <v>29214.841708258307</v>
      </c>
      <c r="R183">
        <v>30414.329553329579</v>
      </c>
      <c r="S183">
        <v>31565.134056317103</v>
      </c>
      <c r="T183">
        <v>32669.582338753367</v>
      </c>
      <c r="U183">
        <v>33729.871344507228</v>
      </c>
      <c r="V183">
        <v>34748.07865650607</v>
      </c>
      <c r="W183">
        <v>35726.180187648613</v>
      </c>
      <c r="X183">
        <v>36666.080776813789</v>
      </c>
      <c r="Y183">
        <v>37569.589817754662</v>
      </c>
      <c r="Z183">
        <v>38438.431830921974</v>
      </c>
      <c r="AA183">
        <v>39274.255504040782</v>
      </c>
      <c r="AB183">
        <v>40078.644394432973</v>
      </c>
      <c r="AC183">
        <v>40853.120522119003</v>
      </c>
      <c r="AD183">
        <v>41599.151658181996</v>
      </c>
      <c r="AE183">
        <v>42318.153117643815</v>
      </c>
      <c r="AF183">
        <v>43011.495723784574</v>
      </c>
      <c r="AG183">
        <v>43680.508026995158</v>
      </c>
      <c r="AH183">
        <v>44326.48754333306</v>
      </c>
      <c r="AI183">
        <v>44950.681359459821</v>
      </c>
      <c r="AJ183">
        <v>45554.263935539253</v>
      </c>
      <c r="AK183">
        <v>46138.372383059257</v>
      </c>
      <c r="AL183">
        <v>46704.123401953242</v>
      </c>
    </row>
    <row r="184" spans="1:38" x14ac:dyDescent="0.45">
      <c r="A184" t="s">
        <v>2089</v>
      </c>
      <c r="B184" t="s">
        <v>2085</v>
      </c>
      <c r="C184">
        <v>8173.4263584713453</v>
      </c>
      <c r="D184">
        <v>9459.0766678857526</v>
      </c>
      <c r="E184">
        <v>10860.578950829997</v>
      </c>
      <c r="F184">
        <v>12393.852243980145</v>
      </c>
      <c r="G184">
        <v>14074.409324288323</v>
      </c>
      <c r="H184">
        <v>15919.123378129974</v>
      </c>
      <c r="I184">
        <v>17681.892798742203</v>
      </c>
      <c r="J184">
        <v>19367.134901592901</v>
      </c>
      <c r="K184">
        <v>20978.996253734902</v>
      </c>
      <c r="L184">
        <v>22521.37205881075</v>
      </c>
      <c r="M184">
        <v>23997.910011181819</v>
      </c>
      <c r="N184">
        <v>25412.048533989579</v>
      </c>
      <c r="O184">
        <v>26766.963098296528</v>
      </c>
      <c r="P184">
        <v>28065.634353517416</v>
      </c>
      <c r="Q184">
        <v>29310.846709610971</v>
      </c>
      <c r="R184">
        <v>30505.2117209274</v>
      </c>
      <c r="S184">
        <v>31651.182971925678</v>
      </c>
      <c r="T184">
        <v>32751.071308750765</v>
      </c>
      <c r="U184">
        <v>33807.058312305191</v>
      </c>
      <c r="V184">
        <v>34821.207063943722</v>
      </c>
      <c r="W184">
        <v>35795.479788493067</v>
      </c>
      <c r="X184">
        <v>36731.768405576986</v>
      </c>
      <c r="Y184">
        <v>37631.87011456742</v>
      </c>
      <c r="Z184">
        <v>38497.49792598348</v>
      </c>
      <c r="AA184">
        <v>39330.289663895019</v>
      </c>
      <c r="AB184">
        <v>40131.81863230095</v>
      </c>
      <c r="AC184">
        <v>40903.597174095958</v>
      </c>
      <c r="AD184">
        <v>41647.083927344131</v>
      </c>
      <c r="AE184">
        <v>42363.685587696491</v>
      </c>
      <c r="AF184">
        <v>43054.76484416837</v>
      </c>
      <c r="AG184">
        <v>43721.642570879827</v>
      </c>
      <c r="AH184">
        <v>44365.609040331576</v>
      </c>
      <c r="AI184">
        <v>44987.904503463338</v>
      </c>
      <c r="AJ184">
        <v>45589.696968846481</v>
      </c>
      <c r="AK184">
        <v>46172.117459991867</v>
      </c>
      <c r="AL184">
        <v>46736.276932658351</v>
      </c>
    </row>
    <row r="185" spans="1:38" x14ac:dyDescent="0.45">
      <c r="A185" t="s">
        <v>2089</v>
      </c>
      <c r="B185" t="s">
        <v>2079</v>
      </c>
      <c r="C185">
        <v>109.24531055043768</v>
      </c>
      <c r="D185">
        <v>115.57628841580767</v>
      </c>
      <c r="E185">
        <v>122.7101334570911</v>
      </c>
      <c r="F185">
        <v>130.74163524894442</v>
      </c>
      <c r="G185">
        <v>139.76587287592849</v>
      </c>
      <c r="H185">
        <v>149.88700592110013</v>
      </c>
      <c r="I185">
        <v>159.88512026521849</v>
      </c>
      <c r="J185">
        <v>169.7622973631662</v>
      </c>
      <c r="K185">
        <v>179.52044364436037</v>
      </c>
      <c r="L185">
        <v>189.1613163754289</v>
      </c>
      <c r="M185">
        <v>198.68647603462932</v>
      </c>
      <c r="N185">
        <v>208.09741426670004</v>
      </c>
      <c r="O185">
        <v>217.39522603799028</v>
      </c>
      <c r="P185">
        <v>226.58088851644803</v>
      </c>
      <c r="Q185">
        <v>235.65520198870777</v>
      </c>
      <c r="R185">
        <v>244.61885680335362</v>
      </c>
      <c r="S185">
        <v>253.47246250103265</v>
      </c>
      <c r="T185">
        <v>262.2165822068518</v>
      </c>
      <c r="U185">
        <v>270.85176164961752</v>
      </c>
      <c r="V185">
        <v>279.37854764936412</v>
      </c>
      <c r="W185">
        <v>287.79754389657552</v>
      </c>
      <c r="X185">
        <v>296.10953553615389</v>
      </c>
      <c r="Y185">
        <v>304.31534226633704</v>
      </c>
      <c r="Z185">
        <v>312.41584415799588</v>
      </c>
      <c r="AA185">
        <v>320.412002133746</v>
      </c>
      <c r="AB185">
        <v>328.30488890371043</v>
      </c>
      <c r="AC185">
        <v>336.09568634640976</v>
      </c>
      <c r="AD185">
        <v>343.7857025945965</v>
      </c>
      <c r="AE185">
        <v>351.37636305978396</v>
      </c>
      <c r="AF185">
        <v>358.86923329014377</v>
      </c>
      <c r="AG185">
        <v>366.26601456639003</v>
      </c>
      <c r="AH185">
        <v>373.56858571551413</v>
      </c>
      <c r="AI185">
        <v>380.77889261312055</v>
      </c>
      <c r="AJ185">
        <v>387.89882058996807</v>
      </c>
      <c r="AK185">
        <v>394.93035339354662</v>
      </c>
      <c r="AL185">
        <v>401.87564596078465</v>
      </c>
    </row>
    <row r="186" spans="1:38" x14ac:dyDescent="0.45">
      <c r="A186" t="s">
        <v>2088</v>
      </c>
      <c r="B186" t="s">
        <v>2079</v>
      </c>
      <c r="C186">
        <v>2730.8520860906374</v>
      </c>
      <c r="D186">
        <v>3125.5650248535003</v>
      </c>
      <c r="E186">
        <v>3558.3764839097912</v>
      </c>
      <c r="F186">
        <v>4034.2273853400065</v>
      </c>
      <c r="G186">
        <v>4557.9845081047933</v>
      </c>
      <c r="H186">
        <v>5134.9587312289841</v>
      </c>
      <c r="I186">
        <v>5692.8531390560875</v>
      </c>
      <c r="J186">
        <v>6232.4595083460745</v>
      </c>
      <c r="K186">
        <v>6754.527610411119</v>
      </c>
      <c r="L186">
        <v>7259.768325467563</v>
      </c>
      <c r="M186">
        <v>7748.8523531178116</v>
      </c>
      <c r="N186">
        <v>8222.4191953305235</v>
      </c>
      <c r="O186">
        <v>8681.0592326452715</v>
      </c>
      <c r="P186">
        <v>9125.3316701894692</v>
      </c>
      <c r="Q186">
        <v>9555.7622824554328</v>
      </c>
      <c r="R186">
        <v>9972.8485566694799</v>
      </c>
      <c r="S186">
        <v>10377.062486168265</v>
      </c>
      <c r="T186">
        <v>10768.85358831317</v>
      </c>
      <c r="U186">
        <v>11148.65152144161</v>
      </c>
      <c r="V186">
        <v>11516.868009295735</v>
      </c>
      <c r="W186">
        <v>11873.900888941011</v>
      </c>
      <c r="X186">
        <v>12220.142083325214</v>
      </c>
      <c r="Y186">
        <v>12555.969496656906</v>
      </c>
      <c r="Z186">
        <v>12881.749181695975</v>
      </c>
      <c r="AA186">
        <v>13197.837133834475</v>
      </c>
      <c r="AB186">
        <v>13504.58164599625</v>
      </c>
      <c r="AC186">
        <v>13802.323637133029</v>
      </c>
      <c r="AD186">
        <v>14091.398116535416</v>
      </c>
      <c r="AE186">
        <v>14372.134081077864</v>
      </c>
      <c r="AF186">
        <v>14644.856268751471</v>
      </c>
      <c r="AG186">
        <v>14909.885269800312</v>
      </c>
      <c r="AH186">
        <v>15167.540332899656</v>
      </c>
      <c r="AI186">
        <v>15418.133187368716</v>
      </c>
      <c r="AJ186">
        <v>15661.960988970255</v>
      </c>
      <c r="AK186">
        <v>15899.316181168298</v>
      </c>
      <c r="AL186">
        <v>16130.49108941464</v>
      </c>
    </row>
    <row r="187" spans="1:38" x14ac:dyDescent="0.45">
      <c r="A187" t="s">
        <v>2087</v>
      </c>
      <c r="B187" t="s">
        <v>2079</v>
      </c>
      <c r="C187">
        <v>126.70688889317879</v>
      </c>
      <c r="D187">
        <v>110.20595328443774</v>
      </c>
      <c r="E187">
        <v>99.131941494140307</v>
      </c>
      <c r="F187">
        <v>92.364950894133742</v>
      </c>
      <c r="G187">
        <v>89.05650862375434</v>
      </c>
      <c r="H187">
        <v>88.578519925152818</v>
      </c>
      <c r="I187">
        <v>88.377060378748666</v>
      </c>
      <c r="J187">
        <v>88.384990346308342</v>
      </c>
      <c r="K187">
        <v>88.551014108632458</v>
      </c>
      <c r="L187">
        <v>88.835927799346834</v>
      </c>
      <c r="M187">
        <v>89.209649532463743</v>
      </c>
      <c r="N187">
        <v>89.649233394424755</v>
      </c>
      <c r="O187">
        <v>90.136646685383184</v>
      </c>
      <c r="P187">
        <v>90.658019787006353</v>
      </c>
      <c r="Q187">
        <v>91.202554293944189</v>
      </c>
      <c r="R187">
        <v>91.761887952996759</v>
      </c>
      <c r="S187">
        <v>92.329554337365451</v>
      </c>
      <c r="T187">
        <v>92.900580941535779</v>
      </c>
      <c r="U187">
        <v>93.471176096408271</v>
      </c>
      <c r="V187">
        <v>94.038475186739234</v>
      </c>
      <c r="W187">
        <v>94.600406739977743</v>
      </c>
      <c r="X187">
        <v>95.155700542871983</v>
      </c>
      <c r="Y187">
        <v>95.703471798586349</v>
      </c>
      <c r="Z187">
        <v>96.24317078164006</v>
      </c>
      <c r="AA187">
        <v>96.774537044404113</v>
      </c>
      <c r="AB187">
        <v>97.297581710390645</v>
      </c>
      <c r="AC187">
        <v>97.812522384452024</v>
      </c>
      <c r="AD187">
        <v>98.319764475476617</v>
      </c>
      <c r="AE187">
        <v>98.819846650905532</v>
      </c>
      <c r="AF187">
        <v>99.313449009453805</v>
      </c>
      <c r="AG187">
        <v>99.80135728567268</v>
      </c>
      <c r="AH187">
        <v>100.28450804455122</v>
      </c>
      <c r="AI187">
        <v>100.763785322749</v>
      </c>
      <c r="AJ187">
        <v>101.23983513853274</v>
      </c>
      <c r="AK187">
        <v>101.71336991497304</v>
      </c>
      <c r="AL187">
        <v>102.18527036395326</v>
      </c>
    </row>
    <row r="188" spans="1:38" x14ac:dyDescent="0.45">
      <c r="A188" t="s">
        <v>2083</v>
      </c>
      <c r="B188" t="s">
        <v>2086</v>
      </c>
      <c r="C188">
        <v>1.8804236726589738</v>
      </c>
      <c r="D188">
        <v>1.9921055014292335</v>
      </c>
      <c r="E188">
        <v>2.1173345322997825</v>
      </c>
      <c r="F188">
        <v>2.2577243571081684</v>
      </c>
      <c r="G188">
        <v>2.4149007842877523</v>
      </c>
      <c r="H188">
        <v>2.5906453179770512</v>
      </c>
      <c r="I188">
        <v>2.7651221183688866</v>
      </c>
      <c r="J188">
        <v>2.9383415654341984</v>
      </c>
      <c r="K188">
        <v>3.1103117662655584</v>
      </c>
      <c r="L188">
        <v>3.2810389517707552</v>
      </c>
      <c r="M188">
        <v>3.4505266758952571</v>
      </c>
      <c r="N188">
        <v>3.6187778785821263</v>
      </c>
      <c r="O188">
        <v>3.785789516429372</v>
      </c>
      <c r="P188">
        <v>3.9515570732236589</v>
      </c>
      <c r="Q188">
        <v>4.1160735767088603</v>
      </c>
      <c r="R188">
        <v>4.2793306686305614</v>
      </c>
      <c r="S188">
        <v>4.4413190636548796</v>
      </c>
      <c r="T188">
        <v>4.6020290971562634</v>
      </c>
      <c r="U188">
        <v>4.7614511885986328</v>
      </c>
      <c r="V188">
        <v>4.9195761357145589</v>
      </c>
      <c r="W188">
        <v>5.0763960195567188</v>
      </c>
      <c r="X188">
        <v>5.2319062384570083</v>
      </c>
      <c r="Y188">
        <v>5.3861031192585234</v>
      </c>
      <c r="Z188">
        <v>5.5389843360159183</v>
      </c>
      <c r="AA188">
        <v>5.6905492438669629</v>
      </c>
      <c r="AB188">
        <v>5.8407993855530531</v>
      </c>
      <c r="AC188">
        <v>5.9897384526866189</v>
      </c>
      <c r="AD188">
        <v>6.1373725685441816</v>
      </c>
      <c r="AE188">
        <v>6.2837101466984269</v>
      </c>
      <c r="AF188">
        <v>6.4287622686676107</v>
      </c>
      <c r="AG188">
        <v>6.5725426183065991</v>
      </c>
      <c r="AH188">
        <v>6.7150681705455018</v>
      </c>
      <c r="AI188">
        <v>6.8563573961935642</v>
      </c>
      <c r="AJ188">
        <v>6.9964281773541801</v>
      </c>
      <c r="AK188">
        <v>7.1353003914496931</v>
      </c>
      <c r="AL188">
        <v>7.272997102175184</v>
      </c>
    </row>
    <row r="189" spans="1:38" x14ac:dyDescent="0.45">
      <c r="A189" t="s">
        <v>2083</v>
      </c>
      <c r="B189" t="s">
        <v>2085</v>
      </c>
      <c r="C189">
        <v>81.671617650024032</v>
      </c>
      <c r="D189">
        <v>88.004927895992523</v>
      </c>
      <c r="E189">
        <v>95.06020690206941</v>
      </c>
      <c r="F189">
        <v>102.92419831402911</v>
      </c>
      <c r="G189">
        <v>111.68433170275127</v>
      </c>
      <c r="H189">
        <v>121.43640242729914</v>
      </c>
      <c r="I189">
        <v>131.11911527084877</v>
      </c>
      <c r="J189">
        <v>140.73302047230487</v>
      </c>
      <c r="K189">
        <v>150.27854694181181</v>
      </c>
      <c r="L189">
        <v>159.75602343572075</v>
      </c>
      <c r="M189">
        <v>169.16563564408088</v>
      </c>
      <c r="N189">
        <v>178.5075365491457</v>
      </c>
      <c r="O189">
        <v>187.78155900002415</v>
      </c>
      <c r="P189">
        <v>196.98745700737362</v>
      </c>
      <c r="Q189">
        <v>206.12485307860896</v>
      </c>
      <c r="R189">
        <v>215.19329543749524</v>
      </c>
      <c r="S189">
        <v>224.19228255782059</v>
      </c>
      <c r="T189">
        <v>233.12129246535957</v>
      </c>
      <c r="U189">
        <v>241.9798075350019</v>
      </c>
      <c r="V189">
        <v>250.76733024194499</v>
      </c>
      <c r="W189">
        <v>259.48343161831082</v>
      </c>
      <c r="X189">
        <v>268.1278601587091</v>
      </c>
      <c r="Y189">
        <v>276.70041403511487</v>
      </c>
      <c r="Z189">
        <v>285.20096353121716</v>
      </c>
      <c r="AA189">
        <v>293.62946894560076</v>
      </c>
      <c r="AB189">
        <v>301.98600774377832</v>
      </c>
      <c r="AC189">
        <v>310.2707725354249</v>
      </c>
      <c r="AD189">
        <v>318.48408626038037</v>
      </c>
      <c r="AE189">
        <v>326.62639467619169</v>
      </c>
      <c r="AF189">
        <v>334.69828662319782</v>
      </c>
      <c r="AG189">
        <v>342.70049057112817</v>
      </c>
      <c r="AH189">
        <v>350.63391154164361</v>
      </c>
      <c r="AI189">
        <v>358.49953508704408</v>
      </c>
      <c r="AJ189">
        <v>366.29831573512701</v>
      </c>
      <c r="AK189">
        <v>374.03131528406703</v>
      </c>
      <c r="AL189">
        <v>381.69976659084131</v>
      </c>
    </row>
    <row r="190" spans="1:38" x14ac:dyDescent="0.45">
      <c r="A190" t="s">
        <v>2083</v>
      </c>
      <c r="B190" t="s">
        <v>2084</v>
      </c>
      <c r="C190">
        <v>35.112865438538279</v>
      </c>
      <c r="D190">
        <v>36.44952705919156</v>
      </c>
      <c r="E190">
        <v>37.986160744583067</v>
      </c>
      <c r="F190">
        <v>39.745710517806415</v>
      </c>
      <c r="G190">
        <v>41.751182016208517</v>
      </c>
      <c r="H190">
        <v>44.027789681111678</v>
      </c>
      <c r="I190">
        <v>46.27735938083994</v>
      </c>
      <c r="J190">
        <v>48.500348378040009</v>
      </c>
      <c r="K190">
        <v>50.697172058277154</v>
      </c>
      <c r="L190">
        <v>52.868210252055974</v>
      </c>
      <c r="M190">
        <v>55.013795604901283</v>
      </c>
      <c r="N190">
        <v>57.134244836360658</v>
      </c>
      <c r="O190">
        <v>59.229778660168662</v>
      </c>
      <c r="P190">
        <v>61.300589932905524</v>
      </c>
      <c r="Q190">
        <v>63.346829220409383</v>
      </c>
      <c r="R190">
        <v>65.368621152270705</v>
      </c>
      <c r="S190">
        <v>67.36607153133825</v>
      </c>
      <c r="T190">
        <v>69.339275724294964</v>
      </c>
      <c r="U190">
        <v>71.288325735137335</v>
      </c>
      <c r="V190">
        <v>73.213314702578785</v>
      </c>
      <c r="W190">
        <v>75.114350502914448</v>
      </c>
      <c r="X190">
        <v>76.991586149391125</v>
      </c>
      <c r="Y190">
        <v>78.845183869238738</v>
      </c>
      <c r="Z190">
        <v>80.675321386679073</v>
      </c>
      <c r="AA190">
        <v>82.482196898457644</v>
      </c>
      <c r="AB190">
        <v>84.266036600813649</v>
      </c>
      <c r="AC190">
        <v>86.027094017482625</v>
      </c>
      <c r="AD190">
        <v>87.765654141362191</v>
      </c>
      <c r="AE190">
        <v>89.482031209448365</v>
      </c>
      <c r="AF190">
        <v>91.176574254502626</v>
      </c>
      <c r="AG190">
        <v>92.849665995891883</v>
      </c>
      <c r="AH190">
        <v>94.501733019626883</v>
      </c>
      <c r="AI190">
        <v>96.133218754023019</v>
      </c>
      <c r="AJ190">
        <v>97.744552287040861</v>
      </c>
      <c r="AK190">
        <v>99.336187188055789</v>
      </c>
      <c r="AL190">
        <v>100.90861925655413</v>
      </c>
    </row>
    <row r="191" spans="1:38" x14ac:dyDescent="0.45">
      <c r="A191" t="s">
        <v>2083</v>
      </c>
      <c r="B191" t="s">
        <v>2082</v>
      </c>
      <c r="C191">
        <v>2.8967974393229472</v>
      </c>
      <c r="D191">
        <v>3.0070707941876744</v>
      </c>
      <c r="E191">
        <v>3.1338404577814547</v>
      </c>
      <c r="F191">
        <v>3.2789991955880504</v>
      </c>
      <c r="G191">
        <v>3.4444448653100461</v>
      </c>
      <c r="H191">
        <v>3.6322575403049484</v>
      </c>
      <c r="I191">
        <v>3.8178406879480571</v>
      </c>
      <c r="J191">
        <v>4.001231994721163</v>
      </c>
      <c r="K191">
        <v>4.1824656936309186</v>
      </c>
      <c r="L191">
        <v>4.361573085673637</v>
      </c>
      <c r="M191">
        <v>4.538581580432556</v>
      </c>
      <c r="N191">
        <v>4.7135172746160787</v>
      </c>
      <c r="O191">
        <v>4.8863983461714007</v>
      </c>
      <c r="P191">
        <v>5.0572406758606459</v>
      </c>
      <c r="Q191">
        <v>5.226056656589078</v>
      </c>
      <c r="R191">
        <v>5.3928565424634538</v>
      </c>
      <c r="S191">
        <v>5.5576490352321581</v>
      </c>
      <c r="T191">
        <v>5.7204419764062573</v>
      </c>
      <c r="U191">
        <v>5.8812429307369332</v>
      </c>
      <c r="V191">
        <v>6.0400595571941533</v>
      </c>
      <c r="W191">
        <v>6.1969007310657807</v>
      </c>
      <c r="X191">
        <v>6.3517790516228452</v>
      </c>
      <c r="Y191">
        <v>6.5047078788107378</v>
      </c>
      <c r="Z191">
        <v>6.655701851531111</v>
      </c>
      <c r="AA191">
        <v>6.8047772980722669</v>
      </c>
      <c r="AB191">
        <v>6.9519528570126479</v>
      </c>
      <c r="AC191">
        <v>7.0972494217880024</v>
      </c>
      <c r="AD191">
        <v>7.2406904823416234</v>
      </c>
      <c r="AE191">
        <v>7.3823019415794029</v>
      </c>
      <c r="AF191">
        <v>7.5221125733332777</v>
      </c>
      <c r="AG191">
        <v>7.6601539308697841</v>
      </c>
      <c r="AH191">
        <v>7.7964611866541862</v>
      </c>
      <c r="AI191">
        <v>7.9310709030968995</v>
      </c>
      <c r="AJ191">
        <v>8.0640184602623091</v>
      </c>
      <c r="AK191">
        <v>8.1953412582905489</v>
      </c>
      <c r="AL191">
        <v>8.3250801815026687</v>
      </c>
    </row>
    <row r="192" spans="1:38" x14ac:dyDescent="0.45">
      <c r="A192" t="s">
        <v>2081</v>
      </c>
      <c r="B192" t="s">
        <v>2079</v>
      </c>
      <c r="C192">
        <v>1898.3084399999998</v>
      </c>
      <c r="D192">
        <v>2000.5517232257998</v>
      </c>
      <c r="E192">
        <v>2150.5534193421631</v>
      </c>
      <c r="F192">
        <v>2341.2156378753457</v>
      </c>
      <c r="G192">
        <v>2568.2114658489695</v>
      </c>
      <c r="H192">
        <v>2829.7751363943512</v>
      </c>
      <c r="I192">
        <v>3006.4282318059218</v>
      </c>
      <c r="J192">
        <v>3128.6785889211269</v>
      </c>
      <c r="K192">
        <v>3216.0397196968424</v>
      </c>
      <c r="L192">
        <v>3280.9907334123973</v>
      </c>
      <c r="M192">
        <v>3331.5041585667896</v>
      </c>
      <c r="N192">
        <v>3372.6793749087001</v>
      </c>
      <c r="O192">
        <v>3407.7474540811982</v>
      </c>
      <c r="P192">
        <v>3438.7679269749324</v>
      </c>
      <c r="Q192">
        <v>3467.0450122551424</v>
      </c>
      <c r="R192">
        <v>3493.4051686279568</v>
      </c>
      <c r="S192">
        <v>3518.37147657273</v>
      </c>
      <c r="T192">
        <v>3542.2757721654907</v>
      </c>
      <c r="U192">
        <v>3565.3300004862749</v>
      </c>
      <c r="V192">
        <v>3587.6709969060448</v>
      </c>
      <c r="W192">
        <v>3609.3925232110673</v>
      </c>
      <c r="X192">
        <v>3630.5720431623363</v>
      </c>
      <c r="Y192">
        <v>3651.2637996935073</v>
      </c>
      <c r="Z192">
        <v>3671.509555448215</v>
      </c>
      <c r="AA192">
        <v>3691.3450402691269</v>
      </c>
      <c r="AB192">
        <v>3710.8050548832621</v>
      </c>
      <c r="AC192">
        <v>3729.9237947222537</v>
      </c>
      <c r="AD192">
        <v>3748.7368162934954</v>
      </c>
      <c r="AE192">
        <v>3767.2799963553798</v>
      </c>
      <c r="AF192">
        <v>3785.5916981602877</v>
      </c>
      <c r="AG192">
        <v>3803.7117625954638</v>
      </c>
      <c r="AH192">
        <v>3821.6849920174659</v>
      </c>
      <c r="AI192">
        <v>3839.5498257501408</v>
      </c>
      <c r="AJ192">
        <v>3857.3293403847256</v>
      </c>
      <c r="AK192">
        <v>3875.0508924647324</v>
      </c>
      <c r="AL192">
        <v>3892.7512908129388</v>
      </c>
    </row>
    <row r="193" spans="1:38" x14ac:dyDescent="0.45">
      <c r="A193" t="s">
        <v>2080</v>
      </c>
      <c r="B193" t="s">
        <v>2079</v>
      </c>
      <c r="C193">
        <v>2305.5958799999999</v>
      </c>
      <c r="D193">
        <v>2446.5126578067179</v>
      </c>
      <c r="E193">
        <v>2641.2108312685291</v>
      </c>
      <c r="F193">
        <v>2882.8052402205976</v>
      </c>
      <c r="G193">
        <v>3167.1560020439119</v>
      </c>
      <c r="H193">
        <v>3492.8537212721239</v>
      </c>
      <c r="I193">
        <v>3712.7348339836144</v>
      </c>
      <c r="J193">
        <v>3864.8192039487835</v>
      </c>
      <c r="K193">
        <v>3973.4253271580947</v>
      </c>
      <c r="L193">
        <v>4054.105252984943</v>
      </c>
      <c r="M193">
        <v>4116.7948656720901</v>
      </c>
      <c r="N193">
        <v>4167.8493759964049</v>
      </c>
      <c r="O193">
        <v>4211.2959147172951</v>
      </c>
      <c r="P193">
        <v>4249.7015199879033</v>
      </c>
      <c r="Q193">
        <v>4284.691941172473</v>
      </c>
      <c r="R193">
        <v>4317.2974728744384</v>
      </c>
      <c r="S193">
        <v>4348.170270057416</v>
      </c>
      <c r="T193">
        <v>4377.724084126894</v>
      </c>
      <c r="U193">
        <v>4406.2231845534307</v>
      </c>
      <c r="V193">
        <v>4433.838175109754</v>
      </c>
      <c r="W193">
        <v>4460.685888638629</v>
      </c>
      <c r="X193">
        <v>4486.8626715398941</v>
      </c>
      <c r="Y193">
        <v>4512.4359521724282</v>
      </c>
      <c r="Z193">
        <v>4537.4575939720407</v>
      </c>
      <c r="AA193">
        <v>4561.9719144099527</v>
      </c>
      <c r="AB193">
        <v>4586.0220249192935</v>
      </c>
      <c r="AC193">
        <v>4609.6502518928937</v>
      </c>
      <c r="AD193">
        <v>4632.9005801494195</v>
      </c>
      <c r="AE193">
        <v>4655.8173751439672</v>
      </c>
      <c r="AF193">
        <v>4678.4480655868056</v>
      </c>
      <c r="AG193">
        <v>4700.8419001283173</v>
      </c>
      <c r="AH193">
        <v>4723.0542551121416</v>
      </c>
      <c r="AI193">
        <v>4745.1326405450991</v>
      </c>
      <c r="AJ193">
        <v>4767.1055786743427</v>
      </c>
      <c r="AK193">
        <v>4789.0068801129746</v>
      </c>
      <c r="AL193">
        <v>4810.8820364687981</v>
      </c>
    </row>
    <row r="194" spans="1:38" x14ac:dyDescent="0.45">
      <c r="A194" t="s">
        <v>2078</v>
      </c>
      <c r="B194" t="s">
        <v>2077</v>
      </c>
      <c r="C194">
        <v>8.5344125872074166</v>
      </c>
      <c r="D194">
        <v>14.604804292918738</v>
      </c>
      <c r="E194">
        <v>21.175273819530112</v>
      </c>
      <c r="F194">
        <v>28.312203018005953</v>
      </c>
      <c r="G194">
        <v>36.081734583797676</v>
      </c>
      <c r="H194">
        <v>44.556120387651731</v>
      </c>
      <c r="I194">
        <v>52.85274834071086</v>
      </c>
      <c r="J194">
        <v>60.97642663786543</v>
      </c>
      <c r="K194">
        <v>68.931727753112625</v>
      </c>
      <c r="L194">
        <v>76.723011276171079</v>
      </c>
      <c r="M194">
        <v>84.354393515930838</v>
      </c>
      <c r="N194">
        <v>91.829843799317999</v>
      </c>
      <c r="O194">
        <v>99.152951425991688</v>
      </c>
      <c r="P194">
        <v>106.32713160206364</v>
      </c>
      <c r="Q194">
        <v>113.35558613609534</v>
      </c>
      <c r="R194">
        <v>120.24135519223309</v>
      </c>
      <c r="S194">
        <v>126.98734132632421</v>
      </c>
      <c r="T194">
        <v>133.59633706923421</v>
      </c>
      <c r="U194">
        <v>140.0710483705848</v>
      </c>
      <c r="V194">
        <v>146.41411022122495</v>
      </c>
      <c r="W194">
        <v>152.62812898857661</v>
      </c>
      <c r="X194">
        <v>158.71577398550627</v>
      </c>
      <c r="Y194">
        <v>164.67967263551003</v>
      </c>
      <c r="Z194">
        <v>170.52243088710603</v>
      </c>
      <c r="AA194">
        <v>176.24664958759774</v>
      </c>
      <c r="AB194">
        <v>181.85494823675285</v>
      </c>
      <c r="AC194">
        <v>187.34996434578804</v>
      </c>
      <c r="AD194">
        <v>192.7343669765383</v>
      </c>
      <c r="AE194">
        <v>198.01085136806802</v>
      </c>
      <c r="AF194">
        <v>203.18215652402986</v>
      </c>
      <c r="AG194">
        <v>208.25106299454694</v>
      </c>
      <c r="AH194">
        <v>213.22042396695346</v>
      </c>
      <c r="AI194">
        <v>218.09308631909204</v>
      </c>
      <c r="AJ194">
        <v>222.87179991857053</v>
      </c>
      <c r="AK194">
        <v>227.55933411379962</v>
      </c>
      <c r="AL194">
        <v>232.15853119521151</v>
      </c>
    </row>
    <row r="196" spans="1:38" x14ac:dyDescent="0.45">
      <c r="A196" t="s">
        <v>2106</v>
      </c>
    </row>
    <row r="197" spans="1:38" x14ac:dyDescent="0.45">
      <c r="A197" t="s">
        <v>2097</v>
      </c>
      <c r="B197" t="s">
        <v>2105</v>
      </c>
    </row>
    <row r="198" spans="1:38" x14ac:dyDescent="0.45">
      <c r="A198" t="s">
        <v>2090</v>
      </c>
      <c r="B198">
        <v>675</v>
      </c>
    </row>
    <row r="199" spans="1:38" x14ac:dyDescent="0.45">
      <c r="A199" t="s">
        <v>2085</v>
      </c>
      <c r="B199">
        <v>3500</v>
      </c>
    </row>
    <row r="200" spans="1:38" x14ac:dyDescent="0.45">
      <c r="A200" t="s">
        <v>2079</v>
      </c>
      <c r="B200">
        <v>1430</v>
      </c>
    </row>
    <row r="201" spans="1:38" x14ac:dyDescent="0.45">
      <c r="A201" t="s">
        <v>2092</v>
      </c>
      <c r="B201">
        <v>4470</v>
      </c>
    </row>
    <row r="202" spans="1:38" x14ac:dyDescent="0.45">
      <c r="A202" t="s">
        <v>2084</v>
      </c>
      <c r="B202">
        <v>9810</v>
      </c>
    </row>
    <row r="203" spans="1:38" x14ac:dyDescent="0.45">
      <c r="A203" t="s">
        <v>2086</v>
      </c>
      <c r="B203">
        <v>14800</v>
      </c>
    </row>
    <row r="204" spans="1:38" x14ac:dyDescent="0.45">
      <c r="A204" t="s">
        <v>2082</v>
      </c>
      <c r="B204">
        <v>7390</v>
      </c>
    </row>
    <row r="205" spans="1:38" x14ac:dyDescent="0.45">
      <c r="A205" t="s">
        <v>2077</v>
      </c>
      <c r="B205">
        <v>14800</v>
      </c>
      <c r="C205" t="s">
        <v>2104</v>
      </c>
    </row>
    <row r="207" spans="1:38" x14ac:dyDescent="0.45">
      <c r="A207" t="s">
        <v>2103</v>
      </c>
    </row>
    <row r="208" spans="1:38" x14ac:dyDescent="0.45">
      <c r="A208" t="s">
        <v>2098</v>
      </c>
      <c r="B208" t="s">
        <v>2097</v>
      </c>
      <c r="C208">
        <v>2015</v>
      </c>
      <c r="D208">
        <v>2016</v>
      </c>
      <c r="E208">
        <v>2017</v>
      </c>
      <c r="F208">
        <v>2018</v>
      </c>
      <c r="G208">
        <v>2019</v>
      </c>
      <c r="H208">
        <v>2020</v>
      </c>
      <c r="I208">
        <v>2021</v>
      </c>
      <c r="J208">
        <v>2022</v>
      </c>
      <c r="K208">
        <v>2023</v>
      </c>
      <c r="L208">
        <v>2024</v>
      </c>
      <c r="M208">
        <v>2025</v>
      </c>
      <c r="N208">
        <v>2026</v>
      </c>
      <c r="O208">
        <v>2027</v>
      </c>
      <c r="P208">
        <v>2028</v>
      </c>
      <c r="Q208">
        <v>2029</v>
      </c>
      <c r="R208">
        <v>2030</v>
      </c>
      <c r="S208">
        <v>2031</v>
      </c>
      <c r="T208">
        <v>2032</v>
      </c>
      <c r="U208">
        <v>2033</v>
      </c>
      <c r="V208">
        <v>2034</v>
      </c>
      <c r="W208">
        <v>2035</v>
      </c>
      <c r="X208">
        <v>2036</v>
      </c>
      <c r="Y208">
        <v>2037</v>
      </c>
      <c r="Z208">
        <v>2038</v>
      </c>
      <c r="AA208">
        <v>2039</v>
      </c>
      <c r="AB208">
        <v>2040</v>
      </c>
      <c r="AC208">
        <v>2041</v>
      </c>
      <c r="AD208">
        <v>2042</v>
      </c>
      <c r="AE208">
        <v>2043</v>
      </c>
      <c r="AF208">
        <v>2044</v>
      </c>
      <c r="AG208">
        <v>2045</v>
      </c>
      <c r="AH208">
        <v>2046</v>
      </c>
      <c r="AI208">
        <v>2047</v>
      </c>
      <c r="AJ208">
        <v>2048</v>
      </c>
      <c r="AK208">
        <v>2049</v>
      </c>
      <c r="AL208">
        <v>2050</v>
      </c>
    </row>
    <row r="209" spans="1:38" x14ac:dyDescent="0.45">
      <c r="A209" t="s">
        <v>2096</v>
      </c>
      <c r="B209" t="s">
        <v>2090</v>
      </c>
      <c r="C209">
        <v>288871.56633099064</v>
      </c>
      <c r="D209">
        <v>354276.22213954438</v>
      </c>
      <c r="E209">
        <v>421926.18394755019</v>
      </c>
      <c r="F209">
        <v>492866.83656278264</v>
      </c>
      <c r="G209">
        <v>568026.5182079291</v>
      </c>
      <c r="H209">
        <v>648338.93309610127</v>
      </c>
      <c r="I209">
        <v>718673.38776515867</v>
      </c>
      <c r="J209">
        <v>780416.22759645549</v>
      </c>
      <c r="K209">
        <v>834758.50746550038</v>
      </c>
      <c r="L209">
        <v>882723.54817411723</v>
      </c>
      <c r="M209">
        <v>925189.76292828727</v>
      </c>
      <c r="N209">
        <v>962912.39763662161</v>
      </c>
      <c r="O209">
        <v>996536.7727362623</v>
      </c>
      <c r="P209">
        <v>1026616.9002846481</v>
      </c>
      <c r="Q209">
        <v>1053627.5002852988</v>
      </c>
      <c r="R209">
        <v>1077975.8410762842</v>
      </c>
      <c r="S209">
        <v>1100011.4872274916</v>
      </c>
      <c r="T209">
        <v>1120034.7564612692</v>
      </c>
      <c r="U209">
        <v>1138303.9392165851</v>
      </c>
      <c r="V209">
        <v>1155041.3901410899</v>
      </c>
      <c r="W209">
        <v>1170439.2228411899</v>
      </c>
      <c r="X209">
        <v>1184665.0532855107</v>
      </c>
      <c r="Y209">
        <v>1197863.7013455594</v>
      </c>
      <c r="Z209">
        <v>1210160.6971222931</v>
      </c>
      <c r="AA209">
        <v>1221665.2398476459</v>
      </c>
      <c r="AB209">
        <v>1232472.8748581517</v>
      </c>
      <c r="AC209">
        <v>1242667.4002908417</v>
      </c>
      <c r="AD209">
        <v>1252322.7441596962</v>
      </c>
      <c r="AE209">
        <v>1261504.2695425141</v>
      </c>
      <c r="AF209">
        <v>1270270.2787062724</v>
      </c>
      <c r="AG209">
        <v>1278672.9845441864</v>
      </c>
      <c r="AH209">
        <v>1286759.9022332814</v>
      </c>
      <c r="AI209">
        <v>1294573.221534275</v>
      </c>
      <c r="AJ209">
        <v>1302149.0309282325</v>
      </c>
      <c r="AK209">
        <v>1309520.0702630784</v>
      </c>
      <c r="AL209">
        <v>1316717.1025493259</v>
      </c>
    </row>
    <row r="210" spans="1:38" x14ac:dyDescent="0.45">
      <c r="A210" t="s">
        <v>2096</v>
      </c>
      <c r="B210" t="s">
        <v>2085</v>
      </c>
      <c r="C210">
        <v>17683101.794449829</v>
      </c>
      <c r="D210">
        <v>18912175.023925751</v>
      </c>
      <c r="E210">
        <v>20375293.065373156</v>
      </c>
      <c r="F210">
        <v>22087219.643544156</v>
      </c>
      <c r="G210">
        <v>24061561.055111427</v>
      </c>
      <c r="H210">
        <v>26314848.305688489</v>
      </c>
      <c r="I210">
        <v>28274049.288715497</v>
      </c>
      <c r="J210">
        <v>29983239.13227459</v>
      </c>
      <c r="K210">
        <v>31479785.714048706</v>
      </c>
      <c r="L210">
        <v>32795371.419860106</v>
      </c>
      <c r="M210">
        <v>33956828.352434672</v>
      </c>
      <c r="N210">
        <v>34986925.034496039</v>
      </c>
      <c r="O210">
        <v>35904833.233757533</v>
      </c>
      <c r="P210">
        <v>36726790.579636022</v>
      </c>
      <c r="Q210">
        <v>37466515.862241201</v>
      </c>
      <c r="R210">
        <v>38135617.0589929</v>
      </c>
      <c r="S210">
        <v>38743921.666765623</v>
      </c>
      <c r="T210">
        <v>39299759.819202758</v>
      </c>
      <c r="U210">
        <v>39810202.641526133</v>
      </c>
      <c r="V210">
        <v>40281260.252131827</v>
      </c>
      <c r="W210">
        <v>40718066.636320636</v>
      </c>
      <c r="X210">
        <v>41125067.740272917</v>
      </c>
      <c r="Y210">
        <v>41506061.838976614</v>
      </c>
      <c r="Z210">
        <v>41864309.069970772</v>
      </c>
      <c r="AA210">
        <v>42202622.324875429</v>
      </c>
      <c r="AB210">
        <v>42523449.274811998</v>
      </c>
      <c r="AC210">
        <v>42828927.423073128</v>
      </c>
      <c r="AD210">
        <v>43120939.577456988</v>
      </c>
      <c r="AE210">
        <v>43401149.547042832</v>
      </c>
      <c r="AF210">
        <v>43671046.502954043</v>
      </c>
      <c r="AG210">
        <v>43931970.764136322</v>
      </c>
      <c r="AH210">
        <v>44185156.176976353</v>
      </c>
      <c r="AI210">
        <v>44431698.86493843</v>
      </c>
      <c r="AJ210">
        <v>44672522.002431236</v>
      </c>
      <c r="AK210">
        <v>44908471.913191006</v>
      </c>
      <c r="AL210">
        <v>45140362.966233775</v>
      </c>
    </row>
    <row r="211" spans="1:38" x14ac:dyDescent="0.45">
      <c r="A211" t="s">
        <v>2096</v>
      </c>
      <c r="B211" t="s">
        <v>2079</v>
      </c>
      <c r="C211">
        <v>2776157.9705007183</v>
      </c>
      <c r="D211">
        <v>3005787.9132723315</v>
      </c>
      <c r="E211">
        <v>3262401.2640278311</v>
      </c>
      <c r="F211">
        <v>3549233.2339812992</v>
      </c>
      <c r="G211">
        <v>3869501.1135187685</v>
      </c>
      <c r="H211">
        <v>4226726.2493978161</v>
      </c>
      <c r="I211">
        <v>4576028.5010780878</v>
      </c>
      <c r="J211">
        <v>4917642.8468154296</v>
      </c>
      <c r="K211">
        <v>5251791.8766856389</v>
      </c>
      <c r="L211">
        <v>5578687.0000744238</v>
      </c>
      <c r="M211">
        <v>5898526.9500715584</v>
      </c>
      <c r="N211">
        <v>6211502.712262949</v>
      </c>
      <c r="O211">
        <v>6517785.7453137198</v>
      </c>
      <c r="P211">
        <v>6817538.484402542</v>
      </c>
      <c r="Q211">
        <v>7110912.3820391279</v>
      </c>
      <c r="R211">
        <v>7398050.5687751379</v>
      </c>
      <c r="S211">
        <v>7679089.1000837395</v>
      </c>
      <c r="T211">
        <v>7954158.3784505781</v>
      </c>
      <c r="U211">
        <v>8223384.3607023852</v>
      </c>
      <c r="V211">
        <v>8486889.3647627849</v>
      </c>
      <c r="W211">
        <v>8744794.2274404969</v>
      </c>
      <c r="X211">
        <v>8997222.9507162422</v>
      </c>
      <c r="Y211">
        <v>9244297.3797311764</v>
      </c>
      <c r="Z211">
        <v>9486138.2448809519</v>
      </c>
      <c r="AA211">
        <v>9722865.9957911409</v>
      </c>
      <c r="AB211">
        <v>9954602.0067187082</v>
      </c>
      <c r="AC211">
        <v>10181468.541923802</v>
      </c>
      <c r="AD211">
        <v>10403589.439899817</v>
      </c>
      <c r="AE211">
        <v>10621089.837080937</v>
      </c>
      <c r="AF211">
        <v>10834097.056205932</v>
      </c>
      <c r="AG211">
        <v>11042740.488326166</v>
      </c>
      <c r="AH211">
        <v>11247153.163517198</v>
      </c>
      <c r="AI211">
        <v>11447467.740052829</v>
      </c>
      <c r="AJ211">
        <v>11643811.9100949</v>
      </c>
      <c r="AK211">
        <v>11836314.32005995</v>
      </c>
      <c r="AL211">
        <v>12025107.278322887</v>
      </c>
    </row>
    <row r="212" spans="1:38" x14ac:dyDescent="0.45">
      <c r="A212" t="s">
        <v>2096</v>
      </c>
      <c r="B212" t="s">
        <v>2092</v>
      </c>
      <c r="C212">
        <v>20692525.15333987</v>
      </c>
      <c r="D212">
        <v>21392759.34262922</v>
      </c>
      <c r="E212">
        <v>22391341.427080251</v>
      </c>
      <c r="F212">
        <v>23692530.300703503</v>
      </c>
      <c r="G212">
        <v>25300984.962191783</v>
      </c>
      <c r="H212">
        <v>27225437.527306724</v>
      </c>
      <c r="I212">
        <v>28912729.169674542</v>
      </c>
      <c r="J212">
        <v>30397203.672255009</v>
      </c>
      <c r="K212">
        <v>31708135.79027338</v>
      </c>
      <c r="L212">
        <v>32870480.689232912</v>
      </c>
      <c r="M212">
        <v>33905483.032883257</v>
      </c>
      <c r="N212">
        <v>34831271.158695295</v>
      </c>
      <c r="O212">
        <v>35663172.384723537</v>
      </c>
      <c r="P212">
        <v>36414236.510159194</v>
      </c>
      <c r="Q212">
        <v>37095542.17847538</v>
      </c>
      <c r="R212">
        <v>37716511.40187446</v>
      </c>
      <c r="S212">
        <v>38285162.75863976</v>
      </c>
      <c r="T212">
        <v>38808330.12945798</v>
      </c>
      <c r="U212">
        <v>39291847.543276131</v>
      </c>
      <c r="V212">
        <v>39740702.842077062</v>
      </c>
      <c r="W212">
        <v>40159184.901651673</v>
      </c>
      <c r="X212">
        <v>40551039.069213219</v>
      </c>
      <c r="Y212">
        <v>40919485.93733912</v>
      </c>
      <c r="Z212">
        <v>41267309.242368124</v>
      </c>
      <c r="AA212">
        <v>41596928.908637948</v>
      </c>
      <c r="AB212">
        <v>41910468.056968369</v>
      </c>
      <c r="AC212">
        <v>42209796.290434293</v>
      </c>
      <c r="AD212">
        <v>42496574.992963873</v>
      </c>
      <c r="AE212">
        <v>42772285.122095175</v>
      </c>
      <c r="AF212">
        <v>43038264.360652328</v>
      </c>
      <c r="AG212">
        <v>43295727.497586146</v>
      </c>
      <c r="AH212">
        <v>43545803.394468233</v>
      </c>
      <c r="AI212">
        <v>43789502.348477535</v>
      </c>
      <c r="AJ212">
        <v>44027679.921405233</v>
      </c>
      <c r="AK212">
        <v>44261126.381581917</v>
      </c>
      <c r="AL212">
        <v>44490608.037372418</v>
      </c>
    </row>
    <row r="213" spans="1:38" x14ac:dyDescent="0.45">
      <c r="A213" t="s">
        <v>2096</v>
      </c>
      <c r="B213" t="s">
        <v>2084</v>
      </c>
      <c r="C213">
        <v>625204.33570862922</v>
      </c>
      <c r="D213">
        <v>599310.54701898084</v>
      </c>
      <c r="E213">
        <v>574489.18898025597</v>
      </c>
      <c r="F213">
        <v>550695.84524555271</v>
      </c>
      <c r="G213">
        <v>527887.93903854722</v>
      </c>
      <c r="H213">
        <v>506024.65696487896</v>
      </c>
      <c r="I213">
        <v>485066.87597900489</v>
      </c>
      <c r="J213">
        <v>464977.09337583079</v>
      </c>
      <c r="K213">
        <v>445719.35968184727</v>
      </c>
      <c r="L213">
        <v>427259.21432568028</v>
      </c>
      <c r="M213">
        <v>409563.62397294428</v>
      </c>
      <c r="N213">
        <v>392600.92341505102</v>
      </c>
      <c r="O213">
        <v>376340.75890619855</v>
      </c>
      <c r="P213">
        <v>360754.0338471444</v>
      </c>
      <c r="Q213">
        <v>345812.8567185686</v>
      </c>
      <c r="R213">
        <v>331490.4911708553</v>
      </c>
      <c r="S213">
        <v>317761.30818098213</v>
      </c>
      <c r="T213">
        <v>304600.7401909047</v>
      </c>
      <c r="U213">
        <v>291985.23714536993</v>
      </c>
      <c r="V213">
        <v>279892.22435048968</v>
      </c>
      <c r="W213">
        <v>268300.06207766623</v>
      </c>
      <c r="X213">
        <v>257188.00684058233</v>
      </c>
      <c r="Y213">
        <v>246536.17427596377</v>
      </c>
      <c r="Z213">
        <v>236325.50356169156</v>
      </c>
      <c r="AA213">
        <v>226537.72330859193</v>
      </c>
      <c r="AB213">
        <v>217155.31886487026</v>
      </c>
      <c r="AC213">
        <v>208161.50097468102</v>
      </c>
      <c r="AD213">
        <v>199540.1757347511</v>
      </c>
      <c r="AE213">
        <v>191275.91579529521</v>
      </c>
      <c r="AF213">
        <v>183353.93275368918</v>
      </c>
      <c r="AG213">
        <v>175760.050691501</v>
      </c>
      <c r="AH213">
        <v>168480.6808075266</v>
      </c>
      <c r="AI213">
        <v>161502.79710143639</v>
      </c>
      <c r="AJ213">
        <v>154813.91306452101</v>
      </c>
      <c r="AK213">
        <v>148402.059335825</v>
      </c>
      <c r="AL213">
        <v>142255.76228368594</v>
      </c>
    </row>
    <row r="214" spans="1:38" x14ac:dyDescent="0.45">
      <c r="A214" t="s">
        <v>2095</v>
      </c>
      <c r="B214" t="s">
        <v>2079</v>
      </c>
      <c r="C214">
        <v>862698.6348920262</v>
      </c>
      <c r="D214">
        <v>867210.59974532085</v>
      </c>
      <c r="E214">
        <v>874106.21448405902</v>
      </c>
      <c r="F214">
        <v>883630.39313885453</v>
      </c>
      <c r="G214">
        <v>896029.11655052856</v>
      </c>
      <c r="H214">
        <v>911572.51570179418</v>
      </c>
      <c r="I214">
        <v>927053.400359091</v>
      </c>
      <c r="J214">
        <v>942471.35439260816</v>
      </c>
      <c r="K214">
        <v>957825.63317582349</v>
      </c>
      <c r="L214">
        <v>973115.22828916938</v>
      </c>
      <c r="M214">
        <v>988338.73933832662</v>
      </c>
      <c r="N214">
        <v>1003494.7068850023</v>
      </c>
      <c r="O214">
        <v>1018580.7485983132</v>
      </c>
      <c r="P214">
        <v>1033594.2882497257</v>
      </c>
      <c r="Q214">
        <v>1048532.3977798148</v>
      </c>
      <c r="R214">
        <v>1063391.9702910162</v>
      </c>
      <c r="S214">
        <v>1078169.7939412051</v>
      </c>
      <c r="T214">
        <v>1092862.6397821223</v>
      </c>
      <c r="U214">
        <v>1107467.3356185481</v>
      </c>
      <c r="V214">
        <v>1121980.8123241428</v>
      </c>
      <c r="W214">
        <v>1136400.2481936512</v>
      </c>
      <c r="X214">
        <v>1150723.3941838564</v>
      </c>
      <c r="Y214">
        <v>1164948.1864388015</v>
      </c>
      <c r="Z214">
        <v>1179072.8121546304</v>
      </c>
      <c r="AA214">
        <v>1193095.7615202544</v>
      </c>
      <c r="AB214">
        <v>1207015.907209161</v>
      </c>
      <c r="AC214">
        <v>1220832.4958498843</v>
      </c>
      <c r="AD214">
        <v>1234545.1912802598</v>
      </c>
      <c r="AE214">
        <v>1248154.0494268972</v>
      </c>
      <c r="AF214">
        <v>1261659.576806403</v>
      </c>
      <c r="AG214">
        <v>1275062.7175097007</v>
      </c>
      <c r="AH214">
        <v>1288364.9615969418</v>
      </c>
      <c r="AI214">
        <v>1301568.0535789875</v>
      </c>
      <c r="AJ214">
        <v>1314673.6557694324</v>
      </c>
      <c r="AK214">
        <v>1327683.7640014747</v>
      </c>
      <c r="AL214">
        <v>1340600.8973790396</v>
      </c>
    </row>
    <row r="215" spans="1:38" x14ac:dyDescent="0.45">
      <c r="A215" t="s">
        <v>2094</v>
      </c>
      <c r="B215" t="s">
        <v>2090</v>
      </c>
      <c r="C215">
        <v>188853.18868605513</v>
      </c>
      <c r="D215">
        <v>236837.82761249744</v>
      </c>
      <c r="E215">
        <v>289296.56596568349</v>
      </c>
      <c r="F215">
        <v>346794.83668881131</v>
      </c>
      <c r="G215">
        <v>409898.41794545023</v>
      </c>
      <c r="H215">
        <v>479226.26751839119</v>
      </c>
      <c r="I215">
        <v>547442.66245427297</v>
      </c>
      <c r="J215">
        <v>614571.34908147564</v>
      </c>
      <c r="K215">
        <v>680634.70873130008</v>
      </c>
      <c r="L215">
        <v>745653.9236775022</v>
      </c>
      <c r="M215">
        <v>809648.70098802028</v>
      </c>
      <c r="N215">
        <v>872638.05152351747</v>
      </c>
      <c r="O215">
        <v>934638.32884550362</v>
      </c>
      <c r="P215">
        <v>995664.91744723415</v>
      </c>
      <c r="Q215">
        <v>1055731.8862526705</v>
      </c>
      <c r="R215">
        <v>1114852.3998272759</v>
      </c>
      <c r="S215">
        <v>1173038.9011783099</v>
      </c>
      <c r="T215">
        <v>1230303.3255096038</v>
      </c>
      <c r="U215">
        <v>1286657.2809812741</v>
      </c>
      <c r="V215">
        <v>1342112.1655914676</v>
      </c>
      <c r="W215">
        <v>1396679.5076184047</v>
      </c>
      <c r="X215">
        <v>1450371.7183336038</v>
      </c>
      <c r="Y215">
        <v>1503201.2119368981</v>
      </c>
      <c r="Z215">
        <v>1555180.56521166</v>
      </c>
      <c r="AA215">
        <v>1606322.6445830211</v>
      </c>
      <c r="AB215">
        <v>1656640.7955617411</v>
      </c>
      <c r="AC215">
        <v>1706148.830059207</v>
      </c>
      <c r="AD215">
        <v>1754861.1320276454</v>
      </c>
      <c r="AE215">
        <v>1802792.6062157764</v>
      </c>
      <c r="AF215">
        <v>1849958.8182100512</v>
      </c>
      <c r="AG215">
        <v>1896375.9702950143</v>
      </c>
      <c r="AH215">
        <v>1942061.1549382582</v>
      </c>
      <c r="AI215">
        <v>1987031.6926823342</v>
      </c>
      <c r="AJ215">
        <v>2031304.3690477388</v>
      </c>
      <c r="AK215">
        <v>2074896.3945889601</v>
      </c>
      <c r="AL215">
        <v>2117825.8446138329</v>
      </c>
    </row>
    <row r="216" spans="1:38" x14ac:dyDescent="0.45">
      <c r="A216" t="s">
        <v>2094</v>
      </c>
      <c r="B216" t="s">
        <v>2085</v>
      </c>
      <c r="C216">
        <v>2825304.5718011581</v>
      </c>
      <c r="D216">
        <v>3419887.6062612133</v>
      </c>
      <c r="E216">
        <v>4067300.7948290822</v>
      </c>
      <c r="F216">
        <v>4774548.7614714317</v>
      </c>
      <c r="G216">
        <v>5548559.8516831212</v>
      </c>
      <c r="H216">
        <v>6396894.1745737977</v>
      </c>
      <c r="I216">
        <v>7220884.5126235252</v>
      </c>
      <c r="J216">
        <v>8021413.4275328284</v>
      </c>
      <c r="K216">
        <v>8799319.2414823174</v>
      </c>
      <c r="L216">
        <v>9555399.4976766538</v>
      </c>
      <c r="M216">
        <v>10290408.444142431</v>
      </c>
      <c r="N216">
        <v>11005068.601537352</v>
      </c>
      <c r="O216">
        <v>11700045.583505806</v>
      </c>
      <c r="P216">
        <v>12375971.926196283</v>
      </c>
      <c r="Q216">
        <v>13033443.413794268</v>
      </c>
      <c r="R216">
        <v>13673025.54034739</v>
      </c>
      <c r="S216">
        <v>14295256.812381076</v>
      </c>
      <c r="T216">
        <v>14900652.398481295</v>
      </c>
      <c r="U216">
        <v>15489707.269512288</v>
      </c>
      <c r="V216">
        <v>16062898.425974289</v>
      </c>
      <c r="W216">
        <v>16620690.061732473</v>
      </c>
      <c r="X216">
        <v>17163544.143773809</v>
      </c>
      <c r="Y216">
        <v>17691909.04911701</v>
      </c>
      <c r="Z216">
        <v>18206222.218796112</v>
      </c>
      <c r="AA216">
        <v>18706912.328044269</v>
      </c>
      <c r="AB216">
        <v>19194402.247813758</v>
      </c>
      <c r="AC216">
        <v>19669109.258458901</v>
      </c>
      <c r="AD216">
        <v>20131446.829839177</v>
      </c>
      <c r="AE216">
        <v>20581824.274798092</v>
      </c>
      <c r="AF216">
        <v>21020648.951295443</v>
      </c>
      <c r="AG216">
        <v>21448326.235795189</v>
      </c>
      <c r="AH216">
        <v>21865263.194100212</v>
      </c>
      <c r="AI216">
        <v>22271859.978343889</v>
      </c>
      <c r="AJ216">
        <v>22668499.986567661</v>
      </c>
      <c r="AK216">
        <v>23055563.139162537</v>
      </c>
      <c r="AL216">
        <v>23433432.021689586</v>
      </c>
    </row>
    <row r="217" spans="1:38" x14ac:dyDescent="0.45">
      <c r="A217" t="s">
        <v>2094</v>
      </c>
      <c r="B217" t="s">
        <v>2079</v>
      </c>
      <c r="C217">
        <v>2129462.9854069911</v>
      </c>
      <c r="D217">
        <v>2383888.9223364778</v>
      </c>
      <c r="E217">
        <v>2665192.524137191</v>
      </c>
      <c r="F217">
        <v>2976652.8729452249</v>
      </c>
      <c r="G217">
        <v>3321564.533116587</v>
      </c>
      <c r="H217">
        <v>3703535.4366034158</v>
      </c>
      <c r="I217">
        <v>4081298.9885042543</v>
      </c>
      <c r="J217">
        <v>4454917.4100084612</v>
      </c>
      <c r="K217">
        <v>4824447.3116135811</v>
      </c>
      <c r="L217">
        <v>5189940.550334041</v>
      </c>
      <c r="M217">
        <v>5551442.5982626723</v>
      </c>
      <c r="N217">
        <v>5908996.8594148746</v>
      </c>
      <c r="O217">
        <v>6262633.5466973567</v>
      </c>
      <c r="P217">
        <v>6612379.1003466295</v>
      </c>
      <c r="Q217">
        <v>6958254.1721127462</v>
      </c>
      <c r="R217">
        <v>7300275.8771130638</v>
      </c>
      <c r="S217">
        <v>7638458.7692695912</v>
      </c>
      <c r="T217">
        <v>7972815.9975096323</v>
      </c>
      <c r="U217">
        <v>8303360.2825724529</v>
      </c>
      <c r="V217">
        <v>8630104.5391159877</v>
      </c>
      <c r="W217">
        <v>8953063.7633164562</v>
      </c>
      <c r="X217">
        <v>9272259.2568497732</v>
      </c>
      <c r="Y217">
        <v>9587713.6578270774</v>
      </c>
      <c r="Z217">
        <v>9899451.8151809014</v>
      </c>
      <c r="AA217">
        <v>10207501.483964378</v>
      </c>
      <c r="AB217">
        <v>10511894.376577996</v>
      </c>
      <c r="AC217">
        <v>10812666.078856451</v>
      </c>
      <c r="AD217">
        <v>11109856.633780535</v>
      </c>
      <c r="AE217">
        <v>11403510.242987819</v>
      </c>
      <c r="AF217">
        <v>11693676.046524789</v>
      </c>
      <c r="AG217">
        <v>11980407.980117315</v>
      </c>
      <c r="AH217">
        <v>12263766.198578794</v>
      </c>
      <c r="AI217">
        <v>12543813.33945368</v>
      </c>
      <c r="AJ217">
        <v>12820610.198836986</v>
      </c>
      <c r="AK217">
        <v>13094221.110791422</v>
      </c>
      <c r="AL217">
        <v>13364716.417236429</v>
      </c>
    </row>
    <row r="218" spans="1:38" x14ac:dyDescent="0.45">
      <c r="A218" t="s">
        <v>2094</v>
      </c>
      <c r="B218" t="s">
        <v>2092</v>
      </c>
      <c r="C218">
        <v>2726384.5058659846</v>
      </c>
      <c r="D218">
        <v>3114653.7365915924</v>
      </c>
      <c r="E218">
        <v>3539703.4787414037</v>
      </c>
      <c r="F218">
        <v>4006430.4619774893</v>
      </c>
      <c r="G218">
        <v>4519618.6899228496</v>
      </c>
      <c r="H218">
        <v>5084479.2528716065</v>
      </c>
      <c r="I218">
        <v>5625740.9685770106</v>
      </c>
      <c r="J218">
        <v>6144611.0801845351</v>
      </c>
      <c r="K218">
        <v>6642225.1966964109</v>
      </c>
      <c r="L218">
        <v>7119652.4128025761</v>
      </c>
      <c r="M218">
        <v>7577895.7336287117</v>
      </c>
      <c r="N218">
        <v>8017903.0670460248</v>
      </c>
      <c r="O218">
        <v>8440550.1493111812</v>
      </c>
      <c r="P218">
        <v>8846660.7462265454</v>
      </c>
      <c r="Q218">
        <v>9237005.6561278757</v>
      </c>
      <c r="R218">
        <v>9612309.3329912033</v>
      </c>
      <c r="S218">
        <v>9973253.9555699434</v>
      </c>
      <c r="T218">
        <v>10320483.640221005</v>
      </c>
      <c r="U218">
        <v>10654608.15157843</v>
      </c>
      <c r="V218">
        <v>10976205.817302059</v>
      </c>
      <c r="W218">
        <v>11285828.576738937</v>
      </c>
      <c r="X218">
        <v>11584011.013557332</v>
      </c>
      <c r="Y218">
        <v>11871262.605432823</v>
      </c>
      <c r="Z218">
        <v>12148070.665302573</v>
      </c>
      <c r="AA218">
        <v>12414902.838072872</v>
      </c>
      <c r="AB218">
        <v>12672210.127630966</v>
      </c>
      <c r="AC218">
        <v>12920427.769581897</v>
      </c>
      <c r="AD218">
        <v>13159977.250026157</v>
      </c>
      <c r="AE218">
        <v>13391266.659309098</v>
      </c>
      <c r="AF218">
        <v>13614692.946611254</v>
      </c>
      <c r="AG218">
        <v>13830642.43201232</v>
      </c>
      <c r="AH218">
        <v>14039494.09011434</v>
      </c>
      <c r="AI218">
        <v>14241613.474143079</v>
      </c>
      <c r="AJ218">
        <v>14437345.773964075</v>
      </c>
      <c r="AK218">
        <v>14627026.456894802</v>
      </c>
      <c r="AL218">
        <v>14810986.331415331</v>
      </c>
    </row>
    <row r="219" spans="1:38" x14ac:dyDescent="0.45">
      <c r="A219" t="s">
        <v>2093</v>
      </c>
      <c r="B219" t="s">
        <v>2090</v>
      </c>
      <c r="C219">
        <v>9000.0653880492409</v>
      </c>
      <c r="D219">
        <v>10260.501306698552</v>
      </c>
      <c r="E219">
        <v>11597.916121926264</v>
      </c>
      <c r="F219">
        <v>13036.287778339851</v>
      </c>
      <c r="G219">
        <v>14595.612353595965</v>
      </c>
      <c r="H219">
        <v>16295.785144490994</v>
      </c>
      <c r="I219">
        <v>17689.988043614947</v>
      </c>
      <c r="J219">
        <v>18839.560193054389</v>
      </c>
      <c r="K219">
        <v>19793.451824178093</v>
      </c>
      <c r="L219">
        <v>20590.725094846439</v>
      </c>
      <c r="M219">
        <v>21262.526132354276</v>
      </c>
      <c r="N219">
        <v>21833.72131443832</v>
      </c>
      <c r="O219">
        <v>22324.045701551047</v>
      </c>
      <c r="P219">
        <v>22749.230190241989</v>
      </c>
      <c r="Q219">
        <v>23121.78570837394</v>
      </c>
      <c r="R219">
        <v>23451.673254356811</v>
      </c>
      <c r="S219">
        <v>23746.826383855987</v>
      </c>
      <c r="T219">
        <v>24013.570621143925</v>
      </c>
      <c r="U219">
        <v>24256.95685605389</v>
      </c>
      <c r="V219">
        <v>24481.024188188909</v>
      </c>
      <c r="W219">
        <v>24689.023075798596</v>
      </c>
      <c r="X219">
        <v>24883.61810153745</v>
      </c>
      <c r="Y219">
        <v>25066.955868740697</v>
      </c>
      <c r="Z219">
        <v>25240.778549183426</v>
      </c>
      <c r="AA219">
        <v>25406.512913081948</v>
      </c>
      <c r="AB219">
        <v>25565.345263577565</v>
      </c>
      <c r="AC219">
        <v>25718.269786827059</v>
      </c>
      <c r="AD219">
        <v>25866.134049788179</v>
      </c>
      <c r="AE219">
        <v>26009.666352352368</v>
      </c>
      <c r="AF219">
        <v>26149.508648910909</v>
      </c>
      <c r="AG219">
        <v>26286.233479968556</v>
      </c>
      <c r="AH219">
        <v>26420.373641661423</v>
      </c>
      <c r="AI219">
        <v>26552.392891507803</v>
      </c>
      <c r="AJ219">
        <v>26682.655699440889</v>
      </c>
      <c r="AK219">
        <v>26811.502402980637</v>
      </c>
      <c r="AL219">
        <v>26939.280310085862</v>
      </c>
    </row>
    <row r="220" spans="1:38" x14ac:dyDescent="0.45">
      <c r="A220" t="s">
        <v>2093</v>
      </c>
      <c r="B220" t="s">
        <v>2085</v>
      </c>
      <c r="C220">
        <v>1930798.5562810395</v>
      </c>
      <c r="D220">
        <v>2181473.1744878134</v>
      </c>
      <c r="E220">
        <v>2450219.5040204469</v>
      </c>
      <c r="F220">
        <v>2741660.1750130043</v>
      </c>
      <c r="G220">
        <v>3059635.4543104479</v>
      </c>
      <c r="H220">
        <v>3408019.9725276367</v>
      </c>
      <c r="I220">
        <v>3691624.4362142449</v>
      </c>
      <c r="J220">
        <v>3923872.8944778149</v>
      </c>
      <c r="K220">
        <v>4115387.7288377816</v>
      </c>
      <c r="L220">
        <v>4274574.0138862375</v>
      </c>
      <c r="M220">
        <v>4408076.9145560525</v>
      </c>
      <c r="N220">
        <v>4521156.9210792063</v>
      </c>
      <c r="O220">
        <v>4617953.3661944391</v>
      </c>
      <c r="P220">
        <v>4701737.6911178241</v>
      </c>
      <c r="Q220">
        <v>4775089.3734060479</v>
      </c>
      <c r="R220">
        <v>4840044.5334593682</v>
      </c>
      <c r="S220">
        <v>4898210.9320973428</v>
      </c>
      <c r="T220">
        <v>4950859.4889973495</v>
      </c>
      <c r="U220">
        <v>4998996.4236207297</v>
      </c>
      <c r="V220">
        <v>5043419.6566074379</v>
      </c>
      <c r="W220">
        <v>5084766.2830280373</v>
      </c>
      <c r="X220">
        <v>5123555.3791589253</v>
      </c>
      <c r="Y220">
        <v>5160201.9307398917</v>
      </c>
      <c r="Z220">
        <v>5195040.4599877121</v>
      </c>
      <c r="AA220">
        <v>5228343.3842795976</v>
      </c>
      <c r="AB220">
        <v>5260336.36773872</v>
      </c>
      <c r="AC220">
        <v>5291208.0367619488</v>
      </c>
      <c r="AD220">
        <v>5321119.1352841426</v>
      </c>
      <c r="AE220">
        <v>5350207.8668230958</v>
      </c>
      <c r="AF220">
        <v>5378596.4769729115</v>
      </c>
      <c r="AG220">
        <v>5406394.4781341124</v>
      </c>
      <c r="AH220">
        <v>5433704.632017863</v>
      </c>
      <c r="AI220">
        <v>5460616.4345663777</v>
      </c>
      <c r="AJ220">
        <v>5487199.5013649324</v>
      </c>
      <c r="AK220">
        <v>5513519.4191213176</v>
      </c>
      <c r="AL220">
        <v>5539644.1571679618</v>
      </c>
    </row>
    <row r="221" spans="1:38" x14ac:dyDescent="0.45">
      <c r="A221" t="s">
        <v>2093</v>
      </c>
      <c r="B221" t="s">
        <v>2079</v>
      </c>
      <c r="C221">
        <v>515400.68209316686</v>
      </c>
      <c r="D221">
        <v>590240.24695729255</v>
      </c>
      <c r="E221">
        <v>669349.18562227651</v>
      </c>
      <c r="F221">
        <v>754149.38637642539</v>
      </c>
      <c r="G221">
        <v>845832.89998819935</v>
      </c>
      <c r="H221">
        <v>945582.98547618964</v>
      </c>
      <c r="I221">
        <v>1027894.2074094551</v>
      </c>
      <c r="J221">
        <v>1096163.5278095095</v>
      </c>
      <c r="K221">
        <v>1153121.0223527856</v>
      </c>
      <c r="L221">
        <v>1200960.7369396039</v>
      </c>
      <c r="M221">
        <v>1241444.4943355555</v>
      </c>
      <c r="N221">
        <v>1275988.893505723</v>
      </c>
      <c r="O221">
        <v>1305726.228795432</v>
      </c>
      <c r="P221">
        <v>1331565.4936902279</v>
      </c>
      <c r="Q221">
        <v>1354234.8144513424</v>
      </c>
      <c r="R221">
        <v>1374318.0815808217</v>
      </c>
      <c r="S221">
        <v>1392283.6906498906</v>
      </c>
      <c r="T221">
        <v>1408507.7809059685</v>
      </c>
      <c r="U221">
        <v>1423292.8371470734</v>
      </c>
      <c r="V221">
        <v>1436882.4559656254</v>
      </c>
      <c r="W221">
        <v>1449473.9790272254</v>
      </c>
      <c r="X221">
        <v>1461230.0579995157</v>
      </c>
      <c r="Y221">
        <v>1472282.5792951153</v>
      </c>
      <c r="Z221">
        <v>1482739.2128600276</v>
      </c>
      <c r="AA221">
        <v>1492688.5849359224</v>
      </c>
      <c r="AB221">
        <v>1502204.6577078106</v>
      </c>
      <c r="AC221">
        <v>1511349.5946441458</v>
      </c>
      <c r="AD221">
        <v>1520176.4587474731</v>
      </c>
      <c r="AE221">
        <v>1528730.8691121428</v>
      </c>
      <c r="AF221">
        <v>1537052.9667123682</v>
      </c>
      <c r="AG221">
        <v>1545178.4602881859</v>
      </c>
      <c r="AH221">
        <v>1553140.390865535</v>
      </c>
      <c r="AI221">
        <v>1560967.5211124639</v>
      </c>
      <c r="AJ221">
        <v>1568682.6480035454</v>
      </c>
      <c r="AK221">
        <v>1576306.9243022185</v>
      </c>
      <c r="AL221">
        <v>1583861.6808505687</v>
      </c>
    </row>
    <row r="222" spans="1:38" x14ac:dyDescent="0.45">
      <c r="A222" t="s">
        <v>2093</v>
      </c>
      <c r="B222" t="s">
        <v>2092</v>
      </c>
      <c r="C222">
        <v>3045176.1891832552</v>
      </c>
      <c r="D222">
        <v>3335109.2384597044</v>
      </c>
      <c r="E222">
        <v>3664132.8013519468</v>
      </c>
      <c r="F222">
        <v>4035980.5379683333</v>
      </c>
      <c r="G222">
        <v>4453862.3659916716</v>
      </c>
      <c r="H222">
        <v>4921500.0318460837</v>
      </c>
      <c r="I222">
        <v>5302640.2863905281</v>
      </c>
      <c r="J222">
        <v>5615224.6386543764</v>
      </c>
      <c r="K222">
        <v>5873444.9638225641</v>
      </c>
      <c r="L222">
        <v>6088526.6308753928</v>
      </c>
      <c r="M222">
        <v>6269340.8747896664</v>
      </c>
      <c r="N222">
        <v>6422908.02874198</v>
      </c>
      <c r="O222">
        <v>6554748.2629143968</v>
      </c>
      <c r="P222">
        <v>6669222.4114451185</v>
      </c>
      <c r="Q222">
        <v>6769766.8904236061</v>
      </c>
      <c r="R222">
        <v>6859092.8303749952</v>
      </c>
      <c r="S222">
        <v>6939339.91716557</v>
      </c>
      <c r="T222">
        <v>7012198.8201997681</v>
      </c>
      <c r="U222">
        <v>7079007.6415462717</v>
      </c>
      <c r="V222">
        <v>7140827.2398916706</v>
      </c>
      <c r="W222">
        <v>7198504.8401191179</v>
      </c>
      <c r="X222">
        <v>7252731.7745314557</v>
      </c>
      <c r="Y222">
        <v>7304060.9020425873</v>
      </c>
      <c r="Z222">
        <v>7352938.244147025</v>
      </c>
      <c r="AA222">
        <v>7399727.5314879389</v>
      </c>
      <c r="AB222">
        <v>7444730.7883780813</v>
      </c>
      <c r="AC222">
        <v>7488201.1698609646</v>
      </c>
      <c r="AD222">
        <v>7530355.1946731564</v>
      </c>
      <c r="AE222">
        <v>7571379.7264255192</v>
      </c>
      <c r="AF222">
        <v>7611440.8324405495</v>
      </c>
      <c r="AG222">
        <v>7650687.9805715308</v>
      </c>
      <c r="AH222">
        <v>7689262.2191616325</v>
      </c>
      <c r="AI222">
        <v>7727286.7113772184</v>
      </c>
      <c r="AJ222">
        <v>7764857.1799475541</v>
      </c>
      <c r="AK222">
        <v>7802064.2198022371</v>
      </c>
      <c r="AL222">
        <v>7839002.2617589226</v>
      </c>
    </row>
    <row r="223" spans="1:38" x14ac:dyDescent="0.45">
      <c r="A223" t="s">
        <v>2091</v>
      </c>
      <c r="B223" t="s">
        <v>2079</v>
      </c>
      <c r="C223">
        <v>35241119.782443829</v>
      </c>
      <c r="D223">
        <v>35228115.785062984</v>
      </c>
      <c r="E223">
        <v>35644734.964607403</v>
      </c>
      <c r="F223">
        <v>36493438.846776456</v>
      </c>
      <c r="G223">
        <v>37777502.479224481</v>
      </c>
      <c r="H223">
        <v>39504910.474431753</v>
      </c>
      <c r="I223">
        <v>41083555.494666271</v>
      </c>
      <c r="J223">
        <v>42529979.417989805</v>
      </c>
      <c r="K223">
        <v>43858792.724689394</v>
      </c>
      <c r="L223">
        <v>45082903.153225429</v>
      </c>
      <c r="M223">
        <v>46213685.411513627</v>
      </c>
      <c r="N223">
        <v>47261210.783803217</v>
      </c>
      <c r="O223">
        <v>48234245.406577446</v>
      </c>
      <c r="P223">
        <v>49140520.463120572</v>
      </c>
      <c r="Q223">
        <v>49986821.400307566</v>
      </c>
      <c r="R223">
        <v>50779123.575314954</v>
      </c>
      <c r="S223">
        <v>51522696.078898653</v>
      </c>
      <c r="T223">
        <v>52222196.482904196</v>
      </c>
      <c r="U223">
        <v>52881752.771699093</v>
      </c>
      <c r="V223">
        <v>53505031.51577545</v>
      </c>
      <c r="W223">
        <v>54095315.418483913</v>
      </c>
      <c r="X223">
        <v>54655603.838437147</v>
      </c>
      <c r="Y223">
        <v>55188580.119499482</v>
      </c>
      <c r="Z223">
        <v>55696659.430417202</v>
      </c>
      <c r="AA223">
        <v>56182029.028117642</v>
      </c>
      <c r="AB223">
        <v>56646688.909655437</v>
      </c>
      <c r="AC223">
        <v>57092472.963017963</v>
      </c>
      <c r="AD223">
        <v>57521076.629183196</v>
      </c>
      <c r="AE223">
        <v>57934069.790626369</v>
      </c>
      <c r="AF223">
        <v>58332922.540427558</v>
      </c>
      <c r="AG223">
        <v>58719015.9063816</v>
      </c>
      <c r="AH223">
        <v>59093672.268078633</v>
      </c>
      <c r="AI223">
        <v>59458113.706068143</v>
      </c>
      <c r="AJ223">
        <v>59813416.197121479</v>
      </c>
      <c r="AK223">
        <v>60160597.607015565</v>
      </c>
      <c r="AL223">
        <v>60500658.258779027</v>
      </c>
    </row>
    <row r="224" spans="1:38" x14ac:dyDescent="0.45">
      <c r="A224" t="s">
        <v>2089</v>
      </c>
      <c r="B224" t="s">
        <v>2090</v>
      </c>
      <c r="C224">
        <v>5375306.4711277001</v>
      </c>
      <c r="D224">
        <v>6250930.5831740825</v>
      </c>
      <c r="E224">
        <v>7204313.417323905</v>
      </c>
      <c r="F224">
        <v>8246224.0130667221</v>
      </c>
      <c r="G224">
        <v>9387155.8175000772</v>
      </c>
      <c r="H224">
        <v>10638519.22294982</v>
      </c>
      <c r="I224">
        <v>11834221.58755354</v>
      </c>
      <c r="J224">
        <v>12977264.157575492</v>
      </c>
      <c r="K224">
        <v>14070464.327422628</v>
      </c>
      <c r="L224">
        <v>15116468.786005618</v>
      </c>
      <c r="M224">
        <v>16117756.176635262</v>
      </c>
      <c r="N224">
        <v>17076662.962009344</v>
      </c>
      <c r="O224">
        <v>17995347.242927123</v>
      </c>
      <c r="P224">
        <v>18875834.794008009</v>
      </c>
      <c r="Q224">
        <v>19720018.153074358</v>
      </c>
      <c r="R224">
        <v>20529672.448497467</v>
      </c>
      <c r="S224">
        <v>21306465.488014046</v>
      </c>
      <c r="T224">
        <v>22051968.078658521</v>
      </c>
      <c r="U224">
        <v>22767663.157542378</v>
      </c>
      <c r="V224">
        <v>23454953.093141597</v>
      </c>
      <c r="W224">
        <v>24115171.626662813</v>
      </c>
      <c r="X224">
        <v>24749604.52434931</v>
      </c>
      <c r="Y224">
        <v>25359473.126984399</v>
      </c>
      <c r="Z224">
        <v>25945941.485872332</v>
      </c>
      <c r="AA224">
        <v>26510122.465227529</v>
      </c>
      <c r="AB224">
        <v>27053084.966242258</v>
      </c>
      <c r="AC224">
        <v>27575856.352430329</v>
      </c>
      <c r="AD224">
        <v>28079427.369272847</v>
      </c>
      <c r="AE224">
        <v>28564753.354409575</v>
      </c>
      <c r="AF224">
        <v>29032759.613554586</v>
      </c>
      <c r="AG224">
        <v>29484342.918221731</v>
      </c>
      <c r="AH224">
        <v>29920379.091749817</v>
      </c>
      <c r="AI224">
        <v>30341709.917635377</v>
      </c>
      <c r="AJ224">
        <v>30749128.156488996</v>
      </c>
      <c r="AK224">
        <v>31143401.358564999</v>
      </c>
      <c r="AL224">
        <v>31525283.296318438</v>
      </c>
    </row>
    <row r="225" spans="1:39" x14ac:dyDescent="0.45">
      <c r="A225" t="s">
        <v>2089</v>
      </c>
      <c r="B225" t="s">
        <v>2085</v>
      </c>
      <c r="C225">
        <v>28606992.25464971</v>
      </c>
      <c r="D225">
        <v>33106768.337600134</v>
      </c>
      <c r="E225">
        <v>38012026.327904992</v>
      </c>
      <c r="F225">
        <v>43378482.853930511</v>
      </c>
      <c r="G225">
        <v>49260432.635009132</v>
      </c>
      <c r="H225">
        <v>55716931.823454909</v>
      </c>
      <c r="I225">
        <v>61886624.79559771</v>
      </c>
      <c r="J225">
        <v>67784972.155575156</v>
      </c>
      <c r="K225">
        <v>73426486.888072163</v>
      </c>
      <c r="L225">
        <v>78824802.205837622</v>
      </c>
      <c r="M225">
        <v>83992685.039136365</v>
      </c>
      <c r="N225">
        <v>88942169.868963525</v>
      </c>
      <c r="O225">
        <v>93684370.844037846</v>
      </c>
      <c r="P225">
        <v>98229720.237310961</v>
      </c>
      <c r="Q225">
        <v>102587963.48363839</v>
      </c>
      <c r="R225">
        <v>106768241.0232459</v>
      </c>
      <c r="S225">
        <v>110779140.40173988</v>
      </c>
      <c r="T225">
        <v>114628749.58062768</v>
      </c>
      <c r="U225">
        <v>118324704.09306817</v>
      </c>
      <c r="V225">
        <v>121874224.72380303</v>
      </c>
      <c r="W225">
        <v>125284179.25972573</v>
      </c>
      <c r="X225">
        <v>128561189.41951945</v>
      </c>
      <c r="Y225">
        <v>131711545.40098597</v>
      </c>
      <c r="Z225">
        <v>134741242.74094218</v>
      </c>
      <c r="AA225">
        <v>137656013.82363257</v>
      </c>
      <c r="AB225">
        <v>140461365.21305332</v>
      </c>
      <c r="AC225">
        <v>143162590.10933584</v>
      </c>
      <c r="AD225">
        <v>145764793.74570447</v>
      </c>
      <c r="AE225">
        <v>148272899.55693772</v>
      </c>
      <c r="AF225">
        <v>150691676.95458931</v>
      </c>
      <c r="AG225">
        <v>153025748.99807939</v>
      </c>
      <c r="AH225">
        <v>155279631.64116052</v>
      </c>
      <c r="AI225">
        <v>157457665.76212168</v>
      </c>
      <c r="AJ225">
        <v>159563939.39096269</v>
      </c>
      <c r="AK225">
        <v>161602411.10997152</v>
      </c>
      <c r="AL225">
        <v>163576969.26430422</v>
      </c>
    </row>
    <row r="226" spans="1:39" x14ac:dyDescent="0.45">
      <c r="A226" t="s">
        <v>2089</v>
      </c>
      <c r="B226" t="s">
        <v>2079</v>
      </c>
      <c r="C226">
        <v>156220.79408712589</v>
      </c>
      <c r="D226">
        <v>165274.09243460497</v>
      </c>
      <c r="E226">
        <v>175475.49084364029</v>
      </c>
      <c r="F226">
        <v>186960.53840599052</v>
      </c>
      <c r="G226">
        <v>199865.19821257776</v>
      </c>
      <c r="H226">
        <v>214338.41846717318</v>
      </c>
      <c r="I226">
        <v>228635.72197926245</v>
      </c>
      <c r="J226">
        <v>242760.08522932767</v>
      </c>
      <c r="K226">
        <v>256714.23441143532</v>
      </c>
      <c r="L226">
        <v>270500.68241686333</v>
      </c>
      <c r="M226">
        <v>284121.66072951991</v>
      </c>
      <c r="N226">
        <v>297579.30240138108</v>
      </c>
      <c r="O226">
        <v>310875.17323432612</v>
      </c>
      <c r="P226">
        <v>324010.67057852069</v>
      </c>
      <c r="Q226">
        <v>336986.93884385214</v>
      </c>
      <c r="R226">
        <v>349804.96522879566</v>
      </c>
      <c r="S226">
        <v>362465.62137647672</v>
      </c>
      <c r="T226">
        <v>374969.71255579806</v>
      </c>
      <c r="U226">
        <v>387318.01915895304</v>
      </c>
      <c r="V226">
        <v>399511.32313859067</v>
      </c>
      <c r="W226">
        <v>411550.48777210299</v>
      </c>
      <c r="X226">
        <v>423436.63581670006</v>
      </c>
      <c r="Y226">
        <v>435170.93944086198</v>
      </c>
      <c r="Z226">
        <v>446754.65714593412</v>
      </c>
      <c r="AA226">
        <v>458189.16305125679</v>
      </c>
      <c r="AB226">
        <v>469475.99113230594</v>
      </c>
      <c r="AC226">
        <v>480616.83147536597</v>
      </c>
      <c r="AD226">
        <v>491613.55471027299</v>
      </c>
      <c r="AE226">
        <v>502468.19917549106</v>
      </c>
      <c r="AF226">
        <v>513183.00360490556</v>
      </c>
      <c r="AG226">
        <v>523760.40082993772</v>
      </c>
      <c r="AH226">
        <v>534203.0775731852</v>
      </c>
      <c r="AI226">
        <v>544513.81643676234</v>
      </c>
      <c r="AJ226">
        <v>554695.31344365433</v>
      </c>
      <c r="AK226">
        <v>564750.40535277163</v>
      </c>
      <c r="AL226">
        <v>574682.17372392199</v>
      </c>
    </row>
    <row r="227" spans="1:39" x14ac:dyDescent="0.45">
      <c r="A227" t="s">
        <v>2088</v>
      </c>
      <c r="B227" t="s">
        <v>2079</v>
      </c>
      <c r="C227">
        <v>3905118.4831096116</v>
      </c>
      <c r="D227">
        <v>4469557.9855405055</v>
      </c>
      <c r="E227">
        <v>5088478.3719910011</v>
      </c>
      <c r="F227">
        <v>5768945.1610362092</v>
      </c>
      <c r="G227">
        <v>6517917.8465898549</v>
      </c>
      <c r="H227">
        <v>7342990.985657447</v>
      </c>
      <c r="I227">
        <v>8140779.9888502052</v>
      </c>
      <c r="J227">
        <v>8912417.0969348866</v>
      </c>
      <c r="K227">
        <v>9658974.4828878995</v>
      </c>
      <c r="L227">
        <v>10381468.705418615</v>
      </c>
      <c r="M227">
        <v>11080858.864958471</v>
      </c>
      <c r="N227">
        <v>11758059.449322648</v>
      </c>
      <c r="O227">
        <v>12413914.702682739</v>
      </c>
      <c r="P227">
        <v>13049224.288370941</v>
      </c>
      <c r="Q227">
        <v>13664740.063911268</v>
      </c>
      <c r="R227">
        <v>14261173.436037356</v>
      </c>
      <c r="S227">
        <v>14839199.355220618</v>
      </c>
      <c r="T227">
        <v>15399460.631287834</v>
      </c>
      <c r="U227">
        <v>15942571.675661502</v>
      </c>
      <c r="V227">
        <v>16469121.253292901</v>
      </c>
      <c r="W227">
        <v>16979678.271185644</v>
      </c>
      <c r="X227">
        <v>17474803.179155055</v>
      </c>
      <c r="Y227">
        <v>17955036.380219374</v>
      </c>
      <c r="Z227">
        <v>18420901.329825245</v>
      </c>
      <c r="AA227">
        <v>18872907.101383299</v>
      </c>
      <c r="AB227">
        <v>19311551.753774635</v>
      </c>
      <c r="AC227">
        <v>19737322.801100232</v>
      </c>
      <c r="AD227">
        <v>20150699.306645647</v>
      </c>
      <c r="AE227">
        <v>20552151.735941347</v>
      </c>
      <c r="AF227">
        <v>20942144.464314602</v>
      </c>
      <c r="AG227">
        <v>21321135.935814448</v>
      </c>
      <c r="AH227">
        <v>21689582.676046509</v>
      </c>
      <c r="AI227">
        <v>22047930.457937263</v>
      </c>
      <c r="AJ227">
        <v>22396604.214227464</v>
      </c>
      <c r="AK227">
        <v>22736022.139070667</v>
      </c>
      <c r="AL227">
        <v>23066602.257862933</v>
      </c>
    </row>
    <row r="228" spans="1:39" x14ac:dyDescent="0.45">
      <c r="A228" t="s">
        <v>2087</v>
      </c>
      <c r="B228" t="s">
        <v>2079</v>
      </c>
      <c r="C228">
        <v>181190.85111724565</v>
      </c>
      <c r="D228">
        <v>157594.51319674597</v>
      </c>
      <c r="E228">
        <v>141758.67633662064</v>
      </c>
      <c r="F228">
        <v>132081.87977861124</v>
      </c>
      <c r="G228">
        <v>127350.80733196871</v>
      </c>
      <c r="H228">
        <v>126667.28349296853</v>
      </c>
      <c r="I228">
        <v>126379.19634161059</v>
      </c>
      <c r="J228">
        <v>126390.53619522094</v>
      </c>
      <c r="K228">
        <v>126627.95017534442</v>
      </c>
      <c r="L228">
        <v>127035.37675306597</v>
      </c>
      <c r="M228">
        <v>127569.79883142315</v>
      </c>
      <c r="N228">
        <v>128198.4037540274</v>
      </c>
      <c r="O228">
        <v>128895.40476009795</v>
      </c>
      <c r="P228">
        <v>129640.96829541908</v>
      </c>
      <c r="Q228">
        <v>130419.65264034019</v>
      </c>
      <c r="R228">
        <v>131219.49977278538</v>
      </c>
      <c r="S228">
        <v>132031.26270243261</v>
      </c>
      <c r="T228">
        <v>132847.83074639615</v>
      </c>
      <c r="U228">
        <v>133663.78181786384</v>
      </c>
      <c r="V228">
        <v>134475.01951703712</v>
      </c>
      <c r="W228">
        <v>135278.58163816817</v>
      </c>
      <c r="X228">
        <v>136072.65177630694</v>
      </c>
      <c r="Y228">
        <v>136855.96467197849</v>
      </c>
      <c r="Z228">
        <v>137627.73421774528</v>
      </c>
      <c r="AA228">
        <v>138387.5879734979</v>
      </c>
      <c r="AB228">
        <v>139135.54184585862</v>
      </c>
      <c r="AC228">
        <v>139871.90700976641</v>
      </c>
      <c r="AD228">
        <v>140597.26319993156</v>
      </c>
      <c r="AE228">
        <v>141312.38071079491</v>
      </c>
      <c r="AF228">
        <v>142018.23208351893</v>
      </c>
      <c r="AG228">
        <v>142715.94091851194</v>
      </c>
      <c r="AH228">
        <v>143406.84650370825</v>
      </c>
      <c r="AI228">
        <v>144092.21301153107</v>
      </c>
      <c r="AJ228">
        <v>144772.96424810181</v>
      </c>
      <c r="AK228">
        <v>145450.11897841145</v>
      </c>
      <c r="AL228">
        <v>146124.93662045317</v>
      </c>
    </row>
    <row r="229" spans="1:39" x14ac:dyDescent="0.45">
      <c r="A229" t="s">
        <v>2083</v>
      </c>
      <c r="B229" t="s">
        <v>2086</v>
      </c>
      <c r="C229">
        <v>27830.270355352812</v>
      </c>
      <c r="D229">
        <v>29483.161421152654</v>
      </c>
      <c r="E229">
        <v>31336.55107803678</v>
      </c>
      <c r="F229">
        <v>33414.320485200893</v>
      </c>
      <c r="G229">
        <v>35740.531607458732</v>
      </c>
      <c r="H229">
        <v>38341.550706060356</v>
      </c>
      <c r="I229">
        <v>40923.807351859519</v>
      </c>
      <c r="J229">
        <v>43487.455168426139</v>
      </c>
      <c r="K229">
        <v>46032.614140730264</v>
      </c>
      <c r="L229">
        <v>48559.376486207177</v>
      </c>
      <c r="M229">
        <v>51067.794803249802</v>
      </c>
      <c r="N229">
        <v>53557.912603015466</v>
      </c>
      <c r="O229">
        <v>56029.684843154704</v>
      </c>
      <c r="P229">
        <v>58483.044683710148</v>
      </c>
      <c r="Q229">
        <v>60917.888935291136</v>
      </c>
      <c r="R229">
        <v>63334.093895732309</v>
      </c>
      <c r="S229">
        <v>65731.522142092217</v>
      </c>
      <c r="T229">
        <v>68110.0306379127</v>
      </c>
      <c r="U229">
        <v>70469.477591259769</v>
      </c>
      <c r="V229">
        <v>72809.726808575477</v>
      </c>
      <c r="W229">
        <v>75130.66108943944</v>
      </c>
      <c r="X229">
        <v>77432.212329163725</v>
      </c>
      <c r="Y229">
        <v>79714.326165026141</v>
      </c>
      <c r="Z229">
        <v>81976.968173035595</v>
      </c>
      <c r="AA229">
        <v>84220.128809231057</v>
      </c>
      <c r="AB229">
        <v>86443.830906185191</v>
      </c>
      <c r="AC229">
        <v>88648.129099761965</v>
      </c>
      <c r="AD229">
        <v>90833.11401445388</v>
      </c>
      <c r="AE229">
        <v>92998.910171136711</v>
      </c>
      <c r="AF229">
        <v>95145.681576280636</v>
      </c>
      <c r="AG229">
        <v>97273.630750937664</v>
      </c>
      <c r="AH229">
        <v>99383.008924073423</v>
      </c>
      <c r="AI229">
        <v>101474.08946366476</v>
      </c>
      <c r="AJ229">
        <v>103547.13702484187</v>
      </c>
      <c r="AK229">
        <v>105602.44579345545</v>
      </c>
      <c r="AL229">
        <v>107640.35711219272</v>
      </c>
    </row>
    <row r="230" spans="1:39" x14ac:dyDescent="0.45">
      <c r="A230" t="s">
        <v>2083</v>
      </c>
      <c r="B230" t="s">
        <v>2085</v>
      </c>
      <c r="C230">
        <v>285850.6617750841</v>
      </c>
      <c r="D230">
        <v>308017.24763597385</v>
      </c>
      <c r="E230">
        <v>332710.72415724292</v>
      </c>
      <c r="F230">
        <v>360234.69409910188</v>
      </c>
      <c r="G230">
        <v>390895.1609596294</v>
      </c>
      <c r="H230">
        <v>425027.40849554702</v>
      </c>
      <c r="I230">
        <v>458916.90344797069</v>
      </c>
      <c r="J230">
        <v>492565.57165306708</v>
      </c>
      <c r="K230">
        <v>525974.91429634136</v>
      </c>
      <c r="L230">
        <v>559146.0820250226</v>
      </c>
      <c r="M230">
        <v>592079.72475428309</v>
      </c>
      <c r="N230">
        <v>624776.37792200991</v>
      </c>
      <c r="O230">
        <v>657235.45650008449</v>
      </c>
      <c r="P230">
        <v>689456.09952580766</v>
      </c>
      <c r="Q230">
        <v>721436.98577513138</v>
      </c>
      <c r="R230">
        <v>753176.53403123328</v>
      </c>
      <c r="S230">
        <v>784672.98895237211</v>
      </c>
      <c r="T230">
        <v>815924.5236287585</v>
      </c>
      <c r="U230">
        <v>846929.32637250668</v>
      </c>
      <c r="V230">
        <v>877685.65584680741</v>
      </c>
      <c r="W230">
        <v>908192.01066408784</v>
      </c>
      <c r="X230">
        <v>938447.51055548189</v>
      </c>
      <c r="Y230">
        <v>968451.44912290201</v>
      </c>
      <c r="Z230">
        <v>998203.3723592601</v>
      </c>
      <c r="AA230">
        <v>1027703.1413096027</v>
      </c>
      <c r="AB230">
        <v>1056951.0271032241</v>
      </c>
      <c r="AC230">
        <v>1085947.7038739871</v>
      </c>
      <c r="AD230">
        <v>1114694.3019113312</v>
      </c>
      <c r="AE230">
        <v>1143192.3813666708</v>
      </c>
      <c r="AF230">
        <v>1171444.0031811923</v>
      </c>
      <c r="AG230">
        <v>1199451.7169989485</v>
      </c>
      <c r="AH230">
        <v>1227218.6903957527</v>
      </c>
      <c r="AI230">
        <v>1254748.3728046543</v>
      </c>
      <c r="AJ230">
        <v>1282044.1050729444</v>
      </c>
      <c r="AK230">
        <v>1309109.6034942346</v>
      </c>
      <c r="AL230">
        <v>1335949.1830679446</v>
      </c>
    </row>
    <row r="231" spans="1:39" x14ac:dyDescent="0.45">
      <c r="A231" t="s">
        <v>2083</v>
      </c>
      <c r="B231" t="s">
        <v>2084</v>
      </c>
      <c r="C231">
        <v>344457.20995206054</v>
      </c>
      <c r="D231">
        <v>357569.86045066919</v>
      </c>
      <c r="E231">
        <v>372644.23690435989</v>
      </c>
      <c r="F231">
        <v>389905.42017968092</v>
      </c>
      <c r="G231">
        <v>409579.09557900555</v>
      </c>
      <c r="H231">
        <v>431912.61677170557</v>
      </c>
      <c r="I231">
        <v>453980.89552603982</v>
      </c>
      <c r="J231">
        <v>475788.41758857248</v>
      </c>
      <c r="K231">
        <v>497339.25789169886</v>
      </c>
      <c r="L231">
        <v>518637.14257266908</v>
      </c>
      <c r="M231">
        <v>539685.33488408162</v>
      </c>
      <c r="N231">
        <v>560486.94184469804</v>
      </c>
      <c r="O231">
        <v>581044.12865625462</v>
      </c>
      <c r="P231">
        <v>601358.78724180313</v>
      </c>
      <c r="Q231">
        <v>621432.394652216</v>
      </c>
      <c r="R231">
        <v>641266.17350377562</v>
      </c>
      <c r="S231">
        <v>660861.16172242828</v>
      </c>
      <c r="T231">
        <v>680218.29485533363</v>
      </c>
      <c r="U231">
        <v>699338.47546169721</v>
      </c>
      <c r="V231">
        <v>718222.6172322979</v>
      </c>
      <c r="W231">
        <v>736871.77843359078</v>
      </c>
      <c r="X231">
        <v>755287.460125527</v>
      </c>
      <c r="Y231">
        <v>773471.25375723199</v>
      </c>
      <c r="Z231">
        <v>791424.90280332172</v>
      </c>
      <c r="AA231">
        <v>809150.35157386947</v>
      </c>
      <c r="AB231">
        <v>826649.81905398192</v>
      </c>
      <c r="AC231">
        <v>843925.7923115046</v>
      </c>
      <c r="AD231">
        <v>860981.06712676305</v>
      </c>
      <c r="AE231">
        <v>877818.72616468847</v>
      </c>
      <c r="AF231">
        <v>894442.19343667082</v>
      </c>
      <c r="AG231">
        <v>910855.22341969935</v>
      </c>
      <c r="AH231">
        <v>927062.00092253974</v>
      </c>
      <c r="AI231">
        <v>943066.87597696576</v>
      </c>
      <c r="AJ231">
        <v>958874.05793587083</v>
      </c>
      <c r="AK231">
        <v>974487.99631482724</v>
      </c>
      <c r="AL231">
        <v>989913.55490679608</v>
      </c>
    </row>
    <row r="232" spans="1:39" x14ac:dyDescent="0.45">
      <c r="A232" t="s">
        <v>2083</v>
      </c>
      <c r="B232" t="s">
        <v>2082</v>
      </c>
      <c r="C232">
        <v>21407.33307659658</v>
      </c>
      <c r="D232">
        <v>22222.253169046915</v>
      </c>
      <c r="E232">
        <v>23159.080983004951</v>
      </c>
      <c r="F232">
        <v>24231.804055395693</v>
      </c>
      <c r="G232">
        <v>25454.44755464124</v>
      </c>
      <c r="H232">
        <v>26842.383222853568</v>
      </c>
      <c r="I232">
        <v>28213.842683936142</v>
      </c>
      <c r="J232">
        <v>29569.104440989395</v>
      </c>
      <c r="K232">
        <v>30908.42147593249</v>
      </c>
      <c r="L232">
        <v>32232.025103128177</v>
      </c>
      <c r="M232">
        <v>33540.117879396588</v>
      </c>
      <c r="N232">
        <v>34832.892659412821</v>
      </c>
      <c r="O232">
        <v>36110.483778206653</v>
      </c>
      <c r="P232">
        <v>37373.008594610175</v>
      </c>
      <c r="Q232">
        <v>38620.558692193285</v>
      </c>
      <c r="R232">
        <v>39853.209848804923</v>
      </c>
      <c r="S232">
        <v>41071.026370365646</v>
      </c>
      <c r="T232">
        <v>42274.066205642244</v>
      </c>
      <c r="U232">
        <v>43462.385258145936</v>
      </c>
      <c r="V232">
        <v>44636.04012766479</v>
      </c>
      <c r="W232">
        <v>45795.09640257612</v>
      </c>
      <c r="X232">
        <v>46939.647191492826</v>
      </c>
      <c r="Y232">
        <v>48069.791224411354</v>
      </c>
      <c r="Z232">
        <v>49185.636682814911</v>
      </c>
      <c r="AA232">
        <v>50287.304232754053</v>
      </c>
      <c r="AB232">
        <v>51374.931613323468</v>
      </c>
      <c r="AC232">
        <v>52448.673227013336</v>
      </c>
      <c r="AD232">
        <v>53508.702664504599</v>
      </c>
      <c r="AE232">
        <v>54555.21134827179</v>
      </c>
      <c r="AF232">
        <v>55588.411916932921</v>
      </c>
      <c r="AG232">
        <v>56608.537549127708</v>
      </c>
      <c r="AH232">
        <v>57615.848169374432</v>
      </c>
      <c r="AI232">
        <v>58610.613973886087</v>
      </c>
      <c r="AJ232">
        <v>59593.096421338465</v>
      </c>
      <c r="AK232">
        <v>60563.571898767157</v>
      </c>
      <c r="AL232">
        <v>61522.342541304723</v>
      </c>
    </row>
    <row r="233" spans="1:39" x14ac:dyDescent="0.45">
      <c r="A233" t="s">
        <v>2081</v>
      </c>
      <c r="B233" t="s">
        <v>2079</v>
      </c>
      <c r="C233">
        <v>2714581.0691999998</v>
      </c>
      <c r="D233">
        <v>2860788.964212894</v>
      </c>
      <c r="E233">
        <v>3075291.3896592935</v>
      </c>
      <c r="F233">
        <v>3347938.3621617444</v>
      </c>
      <c r="G233">
        <v>3672542.3961640266</v>
      </c>
      <c r="H233">
        <v>4046578.4450439224</v>
      </c>
      <c r="I233">
        <v>4299192.3714824682</v>
      </c>
      <c r="J233">
        <v>4474010.3821572112</v>
      </c>
      <c r="K233">
        <v>4598936.7991664847</v>
      </c>
      <c r="L233">
        <v>4691816.7487797281</v>
      </c>
      <c r="M233">
        <v>4764050.9467505086</v>
      </c>
      <c r="N233">
        <v>4822931.5061194412</v>
      </c>
      <c r="O233">
        <v>4873078.8593361136</v>
      </c>
      <c r="P233">
        <v>4917438.1355741536</v>
      </c>
      <c r="Q233">
        <v>4957874.3675248539</v>
      </c>
      <c r="R233">
        <v>4995569.3911379781</v>
      </c>
      <c r="S233">
        <v>5031271.2114990037</v>
      </c>
      <c r="T233">
        <v>5065454.3541966518</v>
      </c>
      <c r="U233">
        <v>5098421.9006953733</v>
      </c>
      <c r="V233">
        <v>5130369.5255756443</v>
      </c>
      <c r="W233">
        <v>5161431.3081918266</v>
      </c>
      <c r="X233">
        <v>5191718.0217221407</v>
      </c>
      <c r="Y233">
        <v>5221307.2335617151</v>
      </c>
      <c r="Z233">
        <v>5250258.6642909478</v>
      </c>
      <c r="AA233">
        <v>5278623.4075848516</v>
      </c>
      <c r="AB233">
        <v>5306451.228483065</v>
      </c>
      <c r="AC233">
        <v>5333791.0264528226</v>
      </c>
      <c r="AD233">
        <v>5360693.6472996986</v>
      </c>
      <c r="AE233">
        <v>5387210.3947881935</v>
      </c>
      <c r="AF233">
        <v>5413396.1283692112</v>
      </c>
      <c r="AG233">
        <v>5439307.8205115134</v>
      </c>
      <c r="AH233">
        <v>5465009.5385849765</v>
      </c>
      <c r="AI233">
        <v>5490556.2508227015</v>
      </c>
      <c r="AJ233">
        <v>5515980.9567501573</v>
      </c>
      <c r="AK233">
        <v>5541322.7762245676</v>
      </c>
      <c r="AL233">
        <v>5566634.3458625022</v>
      </c>
    </row>
    <row r="234" spans="1:39" x14ac:dyDescent="0.45">
      <c r="A234" t="s">
        <v>2080</v>
      </c>
      <c r="B234" t="s">
        <v>2079</v>
      </c>
      <c r="C234">
        <v>3297002.1083999998</v>
      </c>
      <c r="D234">
        <v>3498513.1006636065</v>
      </c>
      <c r="E234">
        <v>3776931.4887139965</v>
      </c>
      <c r="F234">
        <v>4122411.4935154547</v>
      </c>
      <c r="G234">
        <v>4529033.0829227939</v>
      </c>
      <c r="H234">
        <v>4994780.8214191375</v>
      </c>
      <c r="I234">
        <v>5309210.8125965688</v>
      </c>
      <c r="J234">
        <v>5526691.4616467608</v>
      </c>
      <c r="K234">
        <v>5681998.2178360755</v>
      </c>
      <c r="L234">
        <v>5797370.5117684687</v>
      </c>
      <c r="M234">
        <v>5887016.6579110883</v>
      </c>
      <c r="N234">
        <v>5960024.6076748585</v>
      </c>
      <c r="O234">
        <v>6022153.1580457324</v>
      </c>
      <c r="P234">
        <v>6077073.1735827019</v>
      </c>
      <c r="Q234">
        <v>6127109.4758766368</v>
      </c>
      <c r="R234">
        <v>6173735.3862104472</v>
      </c>
      <c r="S234">
        <v>6217883.4861821048</v>
      </c>
      <c r="T234">
        <v>6260145.4403014584</v>
      </c>
      <c r="U234">
        <v>6300899.1539114062</v>
      </c>
      <c r="V234">
        <v>6340388.5904069487</v>
      </c>
      <c r="W234">
        <v>6378780.8207532391</v>
      </c>
      <c r="X234">
        <v>6416213.6203020485</v>
      </c>
      <c r="Y234">
        <v>6452783.4116065726</v>
      </c>
      <c r="Z234">
        <v>6488564.359380018</v>
      </c>
      <c r="AA234">
        <v>6523619.8376062326</v>
      </c>
      <c r="AB234">
        <v>6558011.4956345893</v>
      </c>
      <c r="AC234">
        <v>6591799.8602068378</v>
      </c>
      <c r="AD234">
        <v>6625047.8296136698</v>
      </c>
      <c r="AE234">
        <v>6657818.846455873</v>
      </c>
      <c r="AF234">
        <v>6690180.733789132</v>
      </c>
      <c r="AG234">
        <v>6722203.9171834942</v>
      </c>
      <c r="AH234">
        <v>6753967.5848103622</v>
      </c>
      <c r="AI234">
        <v>6785539.6759794913</v>
      </c>
      <c r="AJ234">
        <v>6816960.9775043102</v>
      </c>
      <c r="AK234">
        <v>6848279.8385615535</v>
      </c>
      <c r="AL234">
        <v>6879561.3121503815</v>
      </c>
    </row>
    <row r="235" spans="1:39" x14ac:dyDescent="0.45">
      <c r="A235" t="s">
        <v>2078</v>
      </c>
      <c r="B235" t="s">
        <v>2077</v>
      </c>
      <c r="C235">
        <v>126309.30629066976</v>
      </c>
      <c r="D235">
        <v>216151.10353519733</v>
      </c>
      <c r="E235">
        <v>313394.05252904567</v>
      </c>
      <c r="F235">
        <v>419020.60466648807</v>
      </c>
      <c r="G235">
        <v>534009.67184020556</v>
      </c>
      <c r="H235">
        <v>659430.58173724567</v>
      </c>
      <c r="I235">
        <v>782220.67544252076</v>
      </c>
      <c r="J235">
        <v>902451.11424040841</v>
      </c>
      <c r="K235">
        <v>1020189.5707460669</v>
      </c>
      <c r="L235">
        <v>1135500.5668873319</v>
      </c>
      <c r="M235">
        <v>1248445.0240357765</v>
      </c>
      <c r="N235">
        <v>1359081.6882299064</v>
      </c>
      <c r="O235">
        <v>1467463.681104677</v>
      </c>
      <c r="P235">
        <v>1573641.5477105419</v>
      </c>
      <c r="Q235">
        <v>1677662.674814211</v>
      </c>
      <c r="R235">
        <v>1779572.0568450496</v>
      </c>
      <c r="S235">
        <v>1879412.6516295983</v>
      </c>
      <c r="T235">
        <v>1977225.7886246664</v>
      </c>
      <c r="U235">
        <v>2073051.5158846551</v>
      </c>
      <c r="V235">
        <v>2166928.831274129</v>
      </c>
      <c r="W235">
        <v>2258896.3090309338</v>
      </c>
      <c r="X235">
        <v>2348993.4549854929</v>
      </c>
      <c r="Y235">
        <v>2437259.1550055486</v>
      </c>
      <c r="Z235">
        <v>2523731.9771291693</v>
      </c>
      <c r="AA235">
        <v>2608450.4138964466</v>
      </c>
      <c r="AB235">
        <v>2691453.2339039422</v>
      </c>
      <c r="AC235">
        <v>2772779.472317663</v>
      </c>
      <c r="AD235">
        <v>2852468.6312527666</v>
      </c>
      <c r="AE235">
        <v>2930560.6002474069</v>
      </c>
      <c r="AF235">
        <v>3007095.9165556422</v>
      </c>
      <c r="AG235">
        <v>3082115.7323192949</v>
      </c>
      <c r="AH235">
        <v>3155662.2747109113</v>
      </c>
      <c r="AI235">
        <v>3227777.677522562</v>
      </c>
      <c r="AJ235">
        <v>3298502.638794844</v>
      </c>
      <c r="AK235">
        <v>3367878.1448842343</v>
      </c>
      <c r="AL235">
        <v>3435946.2616891302</v>
      </c>
    </row>
    <row r="237" spans="1:39" x14ac:dyDescent="0.45">
      <c r="A237" t="s">
        <v>1057</v>
      </c>
      <c r="C237">
        <v>136582326.79551271</v>
      </c>
      <c r="D237">
        <v>147074857.89084205</v>
      </c>
      <c r="E237">
        <v>159448604.88771564</v>
      </c>
      <c r="F237">
        <v>173808719.56555283</v>
      </c>
      <c r="G237">
        <v>190265037.70042676</v>
      </c>
      <c r="H237">
        <v>208955754.11056799</v>
      </c>
      <c r="I237">
        <v>226081672.76730821</v>
      </c>
      <c r="J237">
        <v>241893911.1710473</v>
      </c>
      <c r="K237">
        <v>256585830.90990394</v>
      </c>
      <c r="L237">
        <v>270309376.95452297</v>
      </c>
      <c r="M237">
        <v>283186013.30128753</v>
      </c>
      <c r="N237">
        <v>295314773.77486157</v>
      </c>
      <c r="O237">
        <v>306776633.38248509</v>
      </c>
      <c r="P237">
        <v>317639257.53183717</v>
      </c>
      <c r="Q237">
        <v>327959595.20850259</v>
      </c>
      <c r="R237">
        <v>337786149.39469934</v>
      </c>
      <c r="S237">
        <v>347160608.17598444</v>
      </c>
      <c r="T237">
        <v>356119126.30122232</v>
      </c>
      <c r="U237">
        <v>364693323.63542277</v>
      </c>
      <c r="V237">
        <v>372911056.12636489</v>
      </c>
      <c r="W237">
        <v>380797152.96321583</v>
      </c>
      <c r="X237">
        <v>388374235.35308355</v>
      </c>
      <c r="Y237">
        <v>395662610.66261286</v>
      </c>
      <c r="Z237">
        <v>402680672.78933281</v>
      </c>
      <c r="AA237">
        <v>409445225.01666093</v>
      </c>
      <c r="AB237">
        <v>415971786.08850622</v>
      </c>
      <c r="AC237">
        <v>422274754.28241611</v>
      </c>
      <c r="AD237">
        <v>428367606.05252308</v>
      </c>
      <c r="AE237">
        <v>434262990.74135113</v>
      </c>
      <c r="AF237">
        <v>439972906.1328944</v>
      </c>
      <c r="AG237">
        <v>445508770.95246637</v>
      </c>
      <c r="AH237">
        <v>450881625.08064824</v>
      </c>
      <c r="AI237">
        <v>456101854.0000087</v>
      </c>
      <c r="AJ237">
        <v>461178891.9531222</v>
      </c>
      <c r="AK237">
        <v>466121804.79162538</v>
      </c>
      <c r="AL237">
        <v>470939547.58412302</v>
      </c>
    </row>
    <row r="239" spans="1:39" x14ac:dyDescent="0.45">
      <c r="A239" t="s">
        <v>2102</v>
      </c>
    </row>
    <row r="240" spans="1:39" x14ac:dyDescent="0.45">
      <c r="A240" t="s">
        <v>2098</v>
      </c>
      <c r="B240" t="s">
        <v>2097</v>
      </c>
      <c r="C240">
        <v>2014</v>
      </c>
      <c r="D240">
        <v>2015</v>
      </c>
      <c r="E240">
        <v>2016</v>
      </c>
      <c r="F240">
        <v>2017</v>
      </c>
      <c r="G240">
        <v>2018</v>
      </c>
      <c r="H240">
        <v>2019</v>
      </c>
      <c r="I240">
        <v>2020</v>
      </c>
      <c r="J240">
        <v>2021</v>
      </c>
      <c r="K240">
        <v>2022</v>
      </c>
      <c r="L240">
        <v>2023</v>
      </c>
      <c r="M240">
        <v>2024</v>
      </c>
      <c r="N240">
        <v>2025</v>
      </c>
      <c r="O240">
        <v>2026</v>
      </c>
      <c r="P240">
        <v>2027</v>
      </c>
      <c r="Q240">
        <v>2028</v>
      </c>
      <c r="R240">
        <v>2029</v>
      </c>
      <c r="S240">
        <v>2030</v>
      </c>
      <c r="T240">
        <v>2031</v>
      </c>
      <c r="U240">
        <v>2032</v>
      </c>
      <c r="V240">
        <v>2033</v>
      </c>
      <c r="W240">
        <v>2034</v>
      </c>
      <c r="X240">
        <v>2035</v>
      </c>
      <c r="Y240">
        <v>2036</v>
      </c>
      <c r="Z240">
        <v>2037</v>
      </c>
      <c r="AA240">
        <v>2038</v>
      </c>
      <c r="AB240">
        <v>2039</v>
      </c>
      <c r="AC240">
        <v>2040</v>
      </c>
      <c r="AD240">
        <v>2041</v>
      </c>
      <c r="AE240">
        <v>2042</v>
      </c>
      <c r="AF240">
        <v>2043</v>
      </c>
      <c r="AG240">
        <v>2044</v>
      </c>
      <c r="AH240">
        <v>2045</v>
      </c>
      <c r="AI240">
        <v>2046</v>
      </c>
      <c r="AJ240">
        <v>2047</v>
      </c>
      <c r="AK240">
        <v>2048</v>
      </c>
      <c r="AL240">
        <v>2049</v>
      </c>
      <c r="AM240">
        <v>2050</v>
      </c>
    </row>
    <row r="241" spans="1:39" x14ac:dyDescent="0.45">
      <c r="A241" t="s">
        <v>2096</v>
      </c>
      <c r="B241" t="s">
        <v>2090</v>
      </c>
      <c r="C241">
        <v>890.0900143033042</v>
      </c>
      <c r="D241">
        <v>999.0324925949559</v>
      </c>
      <c r="E241">
        <v>1121.3089746228663</v>
      </c>
      <c r="F241">
        <v>1242.0071243409957</v>
      </c>
      <c r="G241">
        <v>1377.1137192033384</v>
      </c>
      <c r="H241">
        <v>1526.9366731407649</v>
      </c>
      <c r="I241">
        <v>1692.9081866031404</v>
      </c>
      <c r="J241">
        <v>533.15918396413679</v>
      </c>
      <c r="K241">
        <v>533.15918396413679</v>
      </c>
      <c r="L241">
        <v>533.15918396413679</v>
      </c>
      <c r="M241">
        <v>355.43945597609115</v>
      </c>
      <c r="N241">
        <v>355.43945597609115</v>
      </c>
      <c r="O241">
        <v>355.43945597609115</v>
      </c>
      <c r="P241">
        <v>355.43945597609115</v>
      </c>
      <c r="Q241">
        <v>355.43945597609115</v>
      </c>
      <c r="R241">
        <v>177.71972798804558</v>
      </c>
      <c r="S241">
        <v>177.71972798804558</v>
      </c>
      <c r="T241">
        <v>177.71972798804558</v>
      </c>
      <c r="U241">
        <v>177.71972798804558</v>
      </c>
      <c r="V241">
        <v>177.71972798804558</v>
      </c>
      <c r="W241">
        <v>118.47981865869707</v>
      </c>
      <c r="X241">
        <v>118.47981865869707</v>
      </c>
      <c r="Y241">
        <v>88.859863994022788</v>
      </c>
      <c r="Z241">
        <v>88.859863994022788</v>
      </c>
      <c r="AA241">
        <v>88.859863994022788</v>
      </c>
      <c r="AB241">
        <v>88.859863994022788</v>
      </c>
      <c r="AC241">
        <v>88.859863994022788</v>
      </c>
      <c r="AD241">
        <v>88.859863994022788</v>
      </c>
      <c r="AE241">
        <v>88.859863994022788</v>
      </c>
      <c r="AF241">
        <v>88.859863994022788</v>
      </c>
      <c r="AG241">
        <v>88.859863994022788</v>
      </c>
      <c r="AH241">
        <v>88.859863994022788</v>
      </c>
      <c r="AI241">
        <v>88.859863994022788</v>
      </c>
      <c r="AJ241">
        <v>88.859863994022788</v>
      </c>
      <c r="AK241">
        <v>88.859863994022788</v>
      </c>
      <c r="AL241">
        <v>88.859863994022788</v>
      </c>
      <c r="AM241">
        <v>88.859863994022788</v>
      </c>
    </row>
    <row r="242" spans="1:39" x14ac:dyDescent="0.45">
      <c r="A242" t="s">
        <v>2096</v>
      </c>
      <c r="B242" t="s">
        <v>2085</v>
      </c>
      <c r="C242">
        <v>5857.9777489318358</v>
      </c>
      <c r="D242">
        <v>6574.9643497145735</v>
      </c>
      <c r="E242">
        <v>7379.7064538014547</v>
      </c>
      <c r="F242">
        <v>8174.0610292086058</v>
      </c>
      <c r="G242">
        <v>9063.2423633650615</v>
      </c>
      <c r="H242">
        <v>10049.276940027121</v>
      </c>
      <c r="I242">
        <v>11141.590545612447</v>
      </c>
      <c r="J242">
        <v>6141.4600951453867</v>
      </c>
      <c r="K242">
        <v>6141.4600951453867</v>
      </c>
      <c r="L242">
        <v>6141.4600951453867</v>
      </c>
      <c r="M242">
        <v>4094.3067300969246</v>
      </c>
      <c r="N242">
        <v>4094.3067300969246</v>
      </c>
      <c r="O242">
        <v>4094.3067300969246</v>
      </c>
      <c r="P242">
        <v>4094.3067300969246</v>
      </c>
      <c r="Q242">
        <v>4094.3067300969246</v>
      </c>
      <c r="R242">
        <v>2047.1533650484623</v>
      </c>
      <c r="S242">
        <v>2047.1533650484623</v>
      </c>
      <c r="T242">
        <v>2047.1533650484623</v>
      </c>
      <c r="U242">
        <v>2047.1533650484623</v>
      </c>
      <c r="V242">
        <v>2047.1533650484623</v>
      </c>
      <c r="W242">
        <v>1364.7689100323082</v>
      </c>
      <c r="X242">
        <v>1364.7689100323082</v>
      </c>
      <c r="Y242">
        <v>1023.5766825242312</v>
      </c>
      <c r="Z242">
        <v>1023.5766825242312</v>
      </c>
      <c r="AA242">
        <v>1023.5766825242312</v>
      </c>
      <c r="AB242">
        <v>1023.5766825242312</v>
      </c>
      <c r="AC242">
        <v>1023.5766825242312</v>
      </c>
      <c r="AD242">
        <v>1023.5766825242312</v>
      </c>
      <c r="AE242">
        <v>1023.5766825242312</v>
      </c>
      <c r="AF242">
        <v>1023.5766825242312</v>
      </c>
      <c r="AG242">
        <v>1023.5766825242312</v>
      </c>
      <c r="AH242">
        <v>1023.5766825242312</v>
      </c>
      <c r="AI242">
        <v>1023.5766825242312</v>
      </c>
      <c r="AJ242">
        <v>1023.5766825242312</v>
      </c>
      <c r="AK242">
        <v>1023.5766825242312</v>
      </c>
      <c r="AL242">
        <v>1023.5766825242312</v>
      </c>
      <c r="AM242">
        <v>1023.5766825242312</v>
      </c>
    </row>
    <row r="243" spans="1:39" x14ac:dyDescent="0.45">
      <c r="A243" t="s">
        <v>2096</v>
      </c>
      <c r="B243" t="s">
        <v>2079</v>
      </c>
      <c r="C243">
        <v>5433.6272039590212</v>
      </c>
      <c r="D243">
        <v>6098.6754622248654</v>
      </c>
      <c r="E243">
        <v>6845.1222355563323</v>
      </c>
      <c r="F243">
        <v>7581.933950368435</v>
      </c>
      <c r="G243">
        <v>8406.7031955923667</v>
      </c>
      <c r="H243">
        <v>9321.309656972684</v>
      </c>
      <c r="I243">
        <v>10334.496319152347</v>
      </c>
      <c r="J243">
        <v>4290.9725758538361</v>
      </c>
      <c r="K243">
        <v>4290.9725758538361</v>
      </c>
      <c r="L243">
        <v>4290.9725758538361</v>
      </c>
      <c r="M243">
        <v>2860.6483839025573</v>
      </c>
      <c r="N243">
        <v>2860.6483839025573</v>
      </c>
      <c r="O243">
        <v>2860.6483839025573</v>
      </c>
      <c r="P243">
        <v>2860.6483839025573</v>
      </c>
      <c r="Q243">
        <v>2860.6483839025573</v>
      </c>
      <c r="R243">
        <v>1430.3241919512786</v>
      </c>
      <c r="S243">
        <v>1430.3241919512786</v>
      </c>
      <c r="T243">
        <v>1430.3241919512786</v>
      </c>
      <c r="U243">
        <v>1430.3241919512786</v>
      </c>
      <c r="V243">
        <v>1430.3241919512786</v>
      </c>
      <c r="W243">
        <v>953.5494613008525</v>
      </c>
      <c r="X243">
        <v>953.5494613008525</v>
      </c>
      <c r="Y243">
        <v>715.16209597563932</v>
      </c>
      <c r="Z243">
        <v>715.16209597563932</v>
      </c>
      <c r="AA243">
        <v>715.16209597563932</v>
      </c>
      <c r="AB243">
        <v>715.16209597563932</v>
      </c>
      <c r="AC243">
        <v>715.16209597563932</v>
      </c>
      <c r="AD243">
        <v>715.16209597563932</v>
      </c>
      <c r="AE243">
        <v>715.16209597563932</v>
      </c>
      <c r="AF243">
        <v>715.16209597563932</v>
      </c>
      <c r="AG243">
        <v>715.16209597563932</v>
      </c>
      <c r="AH243">
        <v>715.16209597563932</v>
      </c>
      <c r="AI243">
        <v>715.16209597563932</v>
      </c>
      <c r="AJ243">
        <v>715.16209597563932</v>
      </c>
      <c r="AK243">
        <v>715.16209597563932</v>
      </c>
      <c r="AL243">
        <v>715.16209597563932</v>
      </c>
      <c r="AM243">
        <v>715.16209597563932</v>
      </c>
    </row>
    <row r="244" spans="1:39" x14ac:dyDescent="0.45">
      <c r="A244" t="s">
        <v>2096</v>
      </c>
      <c r="B244" t="s">
        <v>2092</v>
      </c>
      <c r="C244">
        <v>4526.2897372844955</v>
      </c>
      <c r="D244">
        <v>5080.2845170504579</v>
      </c>
      <c r="E244">
        <v>5702.0854324863976</v>
      </c>
      <c r="F244">
        <v>6315.8602053738468</v>
      </c>
      <c r="G244">
        <v>7002.904868203299</v>
      </c>
      <c r="H244">
        <v>7764.7852262785673</v>
      </c>
      <c r="I244">
        <v>8608.7843117579578</v>
      </c>
      <c r="J244">
        <v>6274.5255047063956</v>
      </c>
      <c r="K244">
        <v>6274.5255047063956</v>
      </c>
      <c r="L244">
        <v>6274.5255047063956</v>
      </c>
      <c r="M244">
        <v>4183.0170031375965</v>
      </c>
      <c r="N244">
        <v>4183.0170031375965</v>
      </c>
      <c r="O244">
        <v>4183.0170031375965</v>
      </c>
      <c r="P244">
        <v>4183.0170031375965</v>
      </c>
      <c r="Q244">
        <v>4183.0170031375965</v>
      </c>
      <c r="R244">
        <v>2091.5085015687982</v>
      </c>
      <c r="S244">
        <v>2091.5085015687982</v>
      </c>
      <c r="T244">
        <v>2091.5085015687982</v>
      </c>
      <c r="U244">
        <v>2091.5085015687982</v>
      </c>
      <c r="V244">
        <v>2091.5085015687982</v>
      </c>
      <c r="W244">
        <v>1394.3390010458656</v>
      </c>
      <c r="X244">
        <v>1394.3390010458656</v>
      </c>
      <c r="Y244">
        <v>1045.7542507843991</v>
      </c>
      <c r="Z244">
        <v>1045.7542507843991</v>
      </c>
      <c r="AA244">
        <v>1045.7542507843991</v>
      </c>
      <c r="AB244">
        <v>1045.7542507843991</v>
      </c>
      <c r="AC244">
        <v>1045.7542507843991</v>
      </c>
      <c r="AD244">
        <v>1045.7542507843991</v>
      </c>
      <c r="AE244">
        <v>1045.7542507843991</v>
      </c>
      <c r="AF244">
        <v>1045.7542507843991</v>
      </c>
      <c r="AG244">
        <v>1045.7542507843991</v>
      </c>
      <c r="AH244">
        <v>1045.7542507843991</v>
      </c>
      <c r="AI244">
        <v>1045.7542507843991</v>
      </c>
      <c r="AJ244">
        <v>1045.7542507843991</v>
      </c>
      <c r="AK244">
        <v>1045.7542507843991</v>
      </c>
      <c r="AL244">
        <v>1045.7542507843991</v>
      </c>
      <c r="AM244">
        <v>1045.7542507843991</v>
      </c>
    </row>
    <row r="245" spans="1:39" x14ac:dyDescent="0.45">
      <c r="A245" t="s">
        <v>2096</v>
      </c>
      <c r="B245" t="s">
        <v>2084</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row>
    <row r="246" spans="1:39" x14ac:dyDescent="0.45">
      <c r="A246" t="s">
        <v>2095</v>
      </c>
      <c r="B246" t="s">
        <v>2079</v>
      </c>
      <c r="C246">
        <v>595.47236740220319</v>
      </c>
      <c r="D246">
        <v>668.35514826315921</v>
      </c>
      <c r="E246">
        <v>750.15840979931374</v>
      </c>
      <c r="F246">
        <v>830.90576321162723</v>
      </c>
      <c r="G246">
        <v>921.29240119374356</v>
      </c>
      <c r="H246">
        <v>1021.5243189084276</v>
      </c>
      <c r="I246">
        <v>1132.5596619126127</v>
      </c>
      <c r="J246">
        <v>693.82090545858682</v>
      </c>
      <c r="K246">
        <v>693.82090545858682</v>
      </c>
      <c r="L246">
        <v>693.82090545858682</v>
      </c>
      <c r="M246">
        <v>462.54727030572457</v>
      </c>
      <c r="N246">
        <v>462.54727030572457</v>
      </c>
      <c r="O246">
        <v>462.54727030572457</v>
      </c>
      <c r="P246">
        <v>462.54727030572457</v>
      </c>
      <c r="Q246">
        <v>462.54727030572457</v>
      </c>
      <c r="R246">
        <v>231.27363515286228</v>
      </c>
      <c r="S246">
        <v>231.27363515286228</v>
      </c>
      <c r="T246">
        <v>231.27363515286228</v>
      </c>
      <c r="U246">
        <v>231.27363515286228</v>
      </c>
      <c r="V246">
        <v>231.27363515286228</v>
      </c>
      <c r="W246">
        <v>154.1824234352415</v>
      </c>
      <c r="X246">
        <v>154.1824234352415</v>
      </c>
      <c r="Y246">
        <v>115.63681757643114</v>
      </c>
      <c r="Z246">
        <v>115.63681757643114</v>
      </c>
      <c r="AA246">
        <v>115.63681757643114</v>
      </c>
      <c r="AB246">
        <v>115.63681757643114</v>
      </c>
      <c r="AC246">
        <v>115.63681757643114</v>
      </c>
      <c r="AD246">
        <v>115.63681757643114</v>
      </c>
      <c r="AE246">
        <v>115.63681757643114</v>
      </c>
      <c r="AF246">
        <v>115.63681757643114</v>
      </c>
      <c r="AG246">
        <v>115.63681757643114</v>
      </c>
      <c r="AH246">
        <v>115.63681757643114</v>
      </c>
      <c r="AI246">
        <v>115.63681757643114</v>
      </c>
      <c r="AJ246">
        <v>115.63681757643114</v>
      </c>
      <c r="AK246">
        <v>115.63681757643114</v>
      </c>
      <c r="AL246">
        <v>115.63681757643114</v>
      </c>
      <c r="AM246">
        <v>115.63681757643114</v>
      </c>
    </row>
    <row r="247" spans="1:39" x14ac:dyDescent="0.45">
      <c r="A247" t="s">
        <v>2094</v>
      </c>
      <c r="B247" t="s">
        <v>2090</v>
      </c>
      <c r="C247">
        <v>2480.6587755714413</v>
      </c>
      <c r="D247">
        <v>2784.2787583416307</v>
      </c>
      <c r="E247">
        <v>3125.0602785409787</v>
      </c>
      <c r="F247">
        <v>3461.4430257711792</v>
      </c>
      <c r="G247">
        <v>3837.9817519641456</v>
      </c>
      <c r="H247">
        <v>4255.5346056020107</v>
      </c>
      <c r="I247">
        <v>4718.0930937877001</v>
      </c>
      <c r="J247">
        <v>1526.6941915659791</v>
      </c>
      <c r="K247">
        <v>1526.6941915659791</v>
      </c>
      <c r="L247">
        <v>1526.6941915659791</v>
      </c>
      <c r="M247">
        <v>1017.7961277106527</v>
      </c>
      <c r="N247">
        <v>1017.7961277106527</v>
      </c>
      <c r="O247">
        <v>1017.7961277106527</v>
      </c>
      <c r="P247">
        <v>1017.7961277106527</v>
      </c>
      <c r="Q247">
        <v>1017.7961277106527</v>
      </c>
      <c r="R247">
        <v>508.89806385532637</v>
      </c>
      <c r="S247">
        <v>508.89806385532637</v>
      </c>
      <c r="T247">
        <v>508.89806385532637</v>
      </c>
      <c r="U247">
        <v>508.89806385532637</v>
      </c>
      <c r="V247">
        <v>508.89806385532637</v>
      </c>
      <c r="W247">
        <v>339.26537590355099</v>
      </c>
      <c r="X247">
        <v>339.26537590355099</v>
      </c>
      <c r="Y247">
        <v>254.44903192766319</v>
      </c>
      <c r="Z247">
        <v>254.44903192766319</v>
      </c>
      <c r="AA247">
        <v>254.44903192766319</v>
      </c>
      <c r="AB247">
        <v>254.44903192766319</v>
      </c>
      <c r="AC247">
        <v>254.44903192766319</v>
      </c>
      <c r="AD247">
        <v>254.44903192766319</v>
      </c>
      <c r="AE247">
        <v>254.44903192766319</v>
      </c>
      <c r="AF247">
        <v>254.44903192766319</v>
      </c>
      <c r="AG247">
        <v>254.44903192766319</v>
      </c>
      <c r="AH247">
        <v>254.44903192766319</v>
      </c>
      <c r="AI247">
        <v>254.44903192766319</v>
      </c>
      <c r="AJ247">
        <v>254.44903192766319</v>
      </c>
      <c r="AK247">
        <v>254.44903192766319</v>
      </c>
      <c r="AL247">
        <v>254.44903192766319</v>
      </c>
      <c r="AM247">
        <v>254.44903192766319</v>
      </c>
    </row>
    <row r="248" spans="1:39" x14ac:dyDescent="0.45">
      <c r="A248" t="s">
        <v>2094</v>
      </c>
      <c r="B248" t="s">
        <v>2085</v>
      </c>
      <c r="C248">
        <v>4147.1345578954888</v>
      </c>
      <c r="D248">
        <v>4654.7226773956518</v>
      </c>
      <c r="E248">
        <v>5224.4369940232255</v>
      </c>
      <c r="F248">
        <v>5786.7974965864323</v>
      </c>
      <c r="G248">
        <v>6416.2902664741732</v>
      </c>
      <c r="H248">
        <v>7114.3499456699019</v>
      </c>
      <c r="I248">
        <v>7887.6494862166946</v>
      </c>
      <c r="J248">
        <v>2924.851831320309</v>
      </c>
      <c r="K248">
        <v>2924.851831320309</v>
      </c>
      <c r="L248">
        <v>2924.851831320309</v>
      </c>
      <c r="M248">
        <v>1949.901220880206</v>
      </c>
      <c r="N248">
        <v>1949.901220880206</v>
      </c>
      <c r="O248">
        <v>1949.901220880206</v>
      </c>
      <c r="P248">
        <v>1949.901220880206</v>
      </c>
      <c r="Q248">
        <v>1949.901220880206</v>
      </c>
      <c r="R248">
        <v>974.95061044010299</v>
      </c>
      <c r="S248">
        <v>974.95061044010299</v>
      </c>
      <c r="T248">
        <v>974.95061044010299</v>
      </c>
      <c r="U248">
        <v>974.95061044010299</v>
      </c>
      <c r="V248">
        <v>974.95061044010299</v>
      </c>
      <c r="W248">
        <v>649.96707362673544</v>
      </c>
      <c r="X248">
        <v>649.96707362673544</v>
      </c>
      <c r="Y248">
        <v>487.4753052200515</v>
      </c>
      <c r="Z248">
        <v>487.4753052200515</v>
      </c>
      <c r="AA248">
        <v>487.4753052200515</v>
      </c>
      <c r="AB248">
        <v>487.4753052200515</v>
      </c>
      <c r="AC248">
        <v>487.4753052200515</v>
      </c>
      <c r="AD248">
        <v>487.4753052200515</v>
      </c>
      <c r="AE248">
        <v>487.4753052200515</v>
      </c>
      <c r="AF248">
        <v>487.4753052200515</v>
      </c>
      <c r="AG248">
        <v>487.4753052200515</v>
      </c>
      <c r="AH248">
        <v>487.4753052200515</v>
      </c>
      <c r="AI248">
        <v>487.4753052200515</v>
      </c>
      <c r="AJ248">
        <v>487.4753052200515</v>
      </c>
      <c r="AK248">
        <v>487.4753052200515</v>
      </c>
      <c r="AL248">
        <v>487.4753052200515</v>
      </c>
      <c r="AM248">
        <v>487.4753052200515</v>
      </c>
    </row>
    <row r="249" spans="1:39" x14ac:dyDescent="0.45">
      <c r="A249" t="s">
        <v>2094</v>
      </c>
      <c r="B249" t="s">
        <v>2079</v>
      </c>
      <c r="C249">
        <v>8179.1263258912659</v>
      </c>
      <c r="D249">
        <v>9180.2096746360949</v>
      </c>
      <c r="E249">
        <v>10303.820519742214</v>
      </c>
      <c r="F249">
        <v>11412.927911109398</v>
      </c>
      <c r="G249">
        <v>12654.435948591499</v>
      </c>
      <c r="H249">
        <v>14031.174084151384</v>
      </c>
      <c r="I249">
        <v>15556.30295122522</v>
      </c>
      <c r="J249">
        <v>7480.8081463221697</v>
      </c>
      <c r="K249">
        <v>7480.8081463221697</v>
      </c>
      <c r="L249">
        <v>7480.8081463221697</v>
      </c>
      <c r="M249">
        <v>4987.2054308814468</v>
      </c>
      <c r="N249">
        <v>4987.2054308814468</v>
      </c>
      <c r="O249">
        <v>4987.2054308814468</v>
      </c>
      <c r="P249">
        <v>4987.2054308814468</v>
      </c>
      <c r="Q249">
        <v>4987.2054308814468</v>
      </c>
      <c r="R249">
        <v>2493.6027154407234</v>
      </c>
      <c r="S249">
        <v>2493.6027154407234</v>
      </c>
      <c r="T249">
        <v>2493.6027154407234</v>
      </c>
      <c r="U249">
        <v>2493.6027154407234</v>
      </c>
      <c r="V249">
        <v>2493.6027154407234</v>
      </c>
      <c r="W249">
        <v>1662.4018102938157</v>
      </c>
      <c r="X249">
        <v>1662.4018102938157</v>
      </c>
      <c r="Y249">
        <v>1246.8013577203617</v>
      </c>
      <c r="Z249">
        <v>1246.8013577203617</v>
      </c>
      <c r="AA249">
        <v>1246.8013577203617</v>
      </c>
      <c r="AB249">
        <v>1246.8013577203617</v>
      </c>
      <c r="AC249">
        <v>1246.8013577203617</v>
      </c>
      <c r="AD249">
        <v>1246.8013577203617</v>
      </c>
      <c r="AE249">
        <v>1246.8013577203617</v>
      </c>
      <c r="AF249">
        <v>1246.8013577203617</v>
      </c>
      <c r="AG249">
        <v>1246.8013577203617</v>
      </c>
      <c r="AH249">
        <v>1246.8013577203617</v>
      </c>
      <c r="AI249">
        <v>1246.8013577203617</v>
      </c>
      <c r="AJ249">
        <v>1246.8013577203617</v>
      </c>
      <c r="AK249">
        <v>1246.8013577203617</v>
      </c>
      <c r="AL249">
        <v>1246.8013577203617</v>
      </c>
      <c r="AM249">
        <v>1246.8013577203617</v>
      </c>
    </row>
    <row r="250" spans="1:39" x14ac:dyDescent="0.45">
      <c r="A250" t="s">
        <v>2094</v>
      </c>
      <c r="B250" t="s">
        <v>2092</v>
      </c>
      <c r="C250">
        <v>1788.0762646161206</v>
      </c>
      <c r="D250">
        <v>2006.9276802161844</v>
      </c>
      <c r="E250">
        <v>2252.5653929434766</v>
      </c>
      <c r="F250">
        <v>2495.032439226426</v>
      </c>
      <c r="G250">
        <v>2766.444197120994</v>
      </c>
      <c r="H250">
        <v>3067.4192260790205</v>
      </c>
      <c r="I250">
        <v>3400.8346324486533</v>
      </c>
      <c r="J250">
        <v>1738.6821170708499</v>
      </c>
      <c r="K250">
        <v>1738.6821170708499</v>
      </c>
      <c r="L250">
        <v>1738.6821170708499</v>
      </c>
      <c r="M250">
        <v>1159.1214113805665</v>
      </c>
      <c r="N250">
        <v>1159.1214113805665</v>
      </c>
      <c r="O250">
        <v>1159.1214113805665</v>
      </c>
      <c r="P250">
        <v>1159.1214113805665</v>
      </c>
      <c r="Q250">
        <v>1159.1214113805665</v>
      </c>
      <c r="R250">
        <v>579.56070569028327</v>
      </c>
      <c r="S250">
        <v>579.56070569028327</v>
      </c>
      <c r="T250">
        <v>579.56070569028327</v>
      </c>
      <c r="U250">
        <v>579.56070569028327</v>
      </c>
      <c r="V250">
        <v>579.56070569028327</v>
      </c>
      <c r="W250">
        <v>386.37380379352226</v>
      </c>
      <c r="X250">
        <v>386.37380379352226</v>
      </c>
      <c r="Y250">
        <v>289.78035284514164</v>
      </c>
      <c r="Z250">
        <v>289.78035284514164</v>
      </c>
      <c r="AA250">
        <v>289.78035284514164</v>
      </c>
      <c r="AB250">
        <v>289.78035284514164</v>
      </c>
      <c r="AC250">
        <v>289.78035284514164</v>
      </c>
      <c r="AD250">
        <v>289.78035284514164</v>
      </c>
      <c r="AE250">
        <v>289.78035284514164</v>
      </c>
      <c r="AF250">
        <v>289.78035284514164</v>
      </c>
      <c r="AG250">
        <v>289.78035284514164</v>
      </c>
      <c r="AH250">
        <v>289.78035284514164</v>
      </c>
      <c r="AI250">
        <v>289.78035284514164</v>
      </c>
      <c r="AJ250">
        <v>289.78035284514164</v>
      </c>
      <c r="AK250">
        <v>289.78035284514164</v>
      </c>
      <c r="AL250">
        <v>289.78035284514164</v>
      </c>
      <c r="AM250">
        <v>289.78035284514164</v>
      </c>
    </row>
    <row r="251" spans="1:39" x14ac:dyDescent="0.45">
      <c r="A251" t="s">
        <v>2093</v>
      </c>
      <c r="B251" t="s">
        <v>2090</v>
      </c>
      <c r="C251">
        <v>17.949643648568763</v>
      </c>
      <c r="D251">
        <v>20.146588487970973</v>
      </c>
      <c r="E251">
        <v>22.612428171297335</v>
      </c>
      <c r="F251">
        <v>25.046439048475627</v>
      </c>
      <c r="G251">
        <v>27.771012061744177</v>
      </c>
      <c r="H251">
        <v>30.79235663402061</v>
      </c>
      <c r="I251">
        <v>34.139354661849417</v>
      </c>
      <c r="J251">
        <v>14.656386824735801</v>
      </c>
      <c r="K251">
        <v>14.656386824735801</v>
      </c>
      <c r="L251">
        <v>14.656386824735801</v>
      </c>
      <c r="M251">
        <v>9.7709245498238673</v>
      </c>
      <c r="N251">
        <v>9.7709245498238673</v>
      </c>
      <c r="O251">
        <v>9.7709245498238673</v>
      </c>
      <c r="P251">
        <v>9.7709245498238673</v>
      </c>
      <c r="Q251">
        <v>9.7709245498238673</v>
      </c>
      <c r="R251">
        <v>4.8854622749119336</v>
      </c>
      <c r="S251">
        <v>4.8854622749119336</v>
      </c>
      <c r="T251">
        <v>4.8854622749119336</v>
      </c>
      <c r="U251">
        <v>4.8854622749119336</v>
      </c>
      <c r="V251">
        <v>4.8854622749119336</v>
      </c>
      <c r="W251">
        <v>3.2569748499412889</v>
      </c>
      <c r="X251">
        <v>3.2569748499412889</v>
      </c>
      <c r="Y251">
        <v>2.4427311374559668</v>
      </c>
      <c r="Z251">
        <v>2.4427311374559668</v>
      </c>
      <c r="AA251">
        <v>2.4427311374559668</v>
      </c>
      <c r="AB251">
        <v>2.4427311374559668</v>
      </c>
      <c r="AC251">
        <v>2.4427311374559668</v>
      </c>
      <c r="AD251">
        <v>2.4427311374559668</v>
      </c>
      <c r="AE251">
        <v>2.4427311374559668</v>
      </c>
      <c r="AF251">
        <v>2.4427311374559668</v>
      </c>
      <c r="AG251">
        <v>2.4427311374559668</v>
      </c>
      <c r="AH251">
        <v>2.4427311374559668</v>
      </c>
      <c r="AI251">
        <v>2.4427311374559668</v>
      </c>
      <c r="AJ251">
        <v>2.4427311374559668</v>
      </c>
      <c r="AK251">
        <v>2.4427311374559668</v>
      </c>
      <c r="AL251">
        <v>2.4427311374559668</v>
      </c>
      <c r="AM251">
        <v>2.4427311374559668</v>
      </c>
    </row>
    <row r="252" spans="1:39" x14ac:dyDescent="0.45">
      <c r="A252" t="s">
        <v>2093</v>
      </c>
      <c r="B252" t="s">
        <v>2085</v>
      </c>
      <c r="C252">
        <v>711.24118876711168</v>
      </c>
      <c r="D252">
        <v>798.29348294214344</v>
      </c>
      <c r="E252">
        <v>896.00053395749887</v>
      </c>
      <c r="F252">
        <v>992.44639236284979</v>
      </c>
      <c r="G252">
        <v>1100.4055578360001</v>
      </c>
      <c r="H252">
        <v>1220.124074110405</v>
      </c>
      <c r="I252">
        <v>1352.7463647096922</v>
      </c>
      <c r="J252">
        <v>607.49448920111922</v>
      </c>
      <c r="K252">
        <v>607.49448920111922</v>
      </c>
      <c r="L252">
        <v>607.49448920111922</v>
      </c>
      <c r="M252">
        <v>404.99632613407942</v>
      </c>
      <c r="N252">
        <v>404.99632613407942</v>
      </c>
      <c r="O252">
        <v>404.99632613407942</v>
      </c>
      <c r="P252">
        <v>404.99632613407942</v>
      </c>
      <c r="Q252">
        <v>404.99632613407942</v>
      </c>
      <c r="R252">
        <v>202.49816306703971</v>
      </c>
      <c r="S252">
        <v>202.49816306703971</v>
      </c>
      <c r="T252">
        <v>202.49816306703971</v>
      </c>
      <c r="U252">
        <v>202.49816306703971</v>
      </c>
      <c r="V252">
        <v>202.49816306703971</v>
      </c>
      <c r="W252">
        <v>134.99877537802649</v>
      </c>
      <c r="X252">
        <v>134.99877537802649</v>
      </c>
      <c r="Y252">
        <v>101.24908153351986</v>
      </c>
      <c r="Z252">
        <v>101.24908153351986</v>
      </c>
      <c r="AA252">
        <v>101.24908153351986</v>
      </c>
      <c r="AB252">
        <v>101.24908153351986</v>
      </c>
      <c r="AC252">
        <v>101.24908153351986</v>
      </c>
      <c r="AD252">
        <v>101.24908153351986</v>
      </c>
      <c r="AE252">
        <v>101.24908153351986</v>
      </c>
      <c r="AF252">
        <v>101.24908153351986</v>
      </c>
      <c r="AG252">
        <v>101.24908153351986</v>
      </c>
      <c r="AH252">
        <v>101.24908153351986</v>
      </c>
      <c r="AI252">
        <v>101.24908153351986</v>
      </c>
      <c r="AJ252">
        <v>101.24908153351986</v>
      </c>
      <c r="AK252">
        <v>101.24908153351986</v>
      </c>
      <c r="AL252">
        <v>101.24908153351986</v>
      </c>
      <c r="AM252">
        <v>101.24908153351986</v>
      </c>
    </row>
    <row r="253" spans="1:39" x14ac:dyDescent="0.45">
      <c r="A253" t="s">
        <v>2093</v>
      </c>
      <c r="B253" t="s">
        <v>2079</v>
      </c>
      <c r="C253">
        <v>498.53219217322277</v>
      </c>
      <c r="D253">
        <v>559.5499899810452</v>
      </c>
      <c r="E253">
        <v>628.03605504977634</v>
      </c>
      <c r="F253">
        <v>695.63810900308238</v>
      </c>
      <c r="G253">
        <v>771.31021612867869</v>
      </c>
      <c r="H253">
        <v>855.22483651991627</v>
      </c>
      <c r="I253">
        <v>948.18413402362989</v>
      </c>
      <c r="J253">
        <v>359.70661915223246</v>
      </c>
      <c r="K253">
        <v>359.70661915223246</v>
      </c>
      <c r="L253">
        <v>359.70661915223246</v>
      </c>
      <c r="M253">
        <v>239.80441276815498</v>
      </c>
      <c r="N253">
        <v>239.80441276815498</v>
      </c>
      <c r="O253">
        <v>239.80441276815498</v>
      </c>
      <c r="P253">
        <v>239.80441276815498</v>
      </c>
      <c r="Q253">
        <v>239.80441276815498</v>
      </c>
      <c r="R253">
        <v>119.90220638407749</v>
      </c>
      <c r="S253">
        <v>119.90220638407749</v>
      </c>
      <c r="T253">
        <v>119.90220638407749</v>
      </c>
      <c r="U253">
        <v>119.90220638407749</v>
      </c>
      <c r="V253">
        <v>119.90220638407749</v>
      </c>
      <c r="W253">
        <v>79.934804256051663</v>
      </c>
      <c r="X253">
        <v>79.934804256051663</v>
      </c>
      <c r="Y253">
        <v>59.951103192038744</v>
      </c>
      <c r="Z253">
        <v>59.951103192038744</v>
      </c>
      <c r="AA253">
        <v>59.951103192038744</v>
      </c>
      <c r="AB253">
        <v>59.951103192038744</v>
      </c>
      <c r="AC253">
        <v>59.951103192038744</v>
      </c>
      <c r="AD253">
        <v>59.951103192038744</v>
      </c>
      <c r="AE253">
        <v>59.951103192038744</v>
      </c>
      <c r="AF253">
        <v>59.951103192038744</v>
      </c>
      <c r="AG253">
        <v>59.951103192038744</v>
      </c>
      <c r="AH253">
        <v>59.951103192038744</v>
      </c>
      <c r="AI253">
        <v>59.951103192038744</v>
      </c>
      <c r="AJ253">
        <v>59.951103192038744</v>
      </c>
      <c r="AK253">
        <v>59.951103192038744</v>
      </c>
      <c r="AL253">
        <v>59.951103192038744</v>
      </c>
      <c r="AM253">
        <v>59.951103192038744</v>
      </c>
    </row>
    <row r="254" spans="1:39" x14ac:dyDescent="0.45">
      <c r="A254" t="s">
        <v>2093</v>
      </c>
      <c r="B254" t="s">
        <v>2092</v>
      </c>
      <c r="C254">
        <v>788.02265899159943</v>
      </c>
      <c r="D254">
        <v>884.47261353661042</v>
      </c>
      <c r="E254">
        <v>992.72755062316264</v>
      </c>
      <c r="F254">
        <v>1099.5851440663312</v>
      </c>
      <c r="G254">
        <v>1219.198954377481</v>
      </c>
      <c r="H254">
        <v>1351.8415867433305</v>
      </c>
      <c r="I254">
        <v>1498.7810100081263</v>
      </c>
      <c r="J254">
        <v>813.9118746423884</v>
      </c>
      <c r="K254">
        <v>813.9118746423884</v>
      </c>
      <c r="L254">
        <v>813.9118746423884</v>
      </c>
      <c r="M254">
        <v>542.60791642825893</v>
      </c>
      <c r="N254">
        <v>542.60791642825893</v>
      </c>
      <c r="O254">
        <v>542.60791642825893</v>
      </c>
      <c r="P254">
        <v>542.60791642825893</v>
      </c>
      <c r="Q254">
        <v>542.60791642825893</v>
      </c>
      <c r="R254">
        <v>271.30395821412947</v>
      </c>
      <c r="S254">
        <v>271.30395821412947</v>
      </c>
      <c r="T254">
        <v>271.30395821412947</v>
      </c>
      <c r="U254">
        <v>271.30395821412947</v>
      </c>
      <c r="V254">
        <v>271.30395821412947</v>
      </c>
      <c r="W254">
        <v>180.86930547608631</v>
      </c>
      <c r="X254">
        <v>180.86930547608631</v>
      </c>
      <c r="Y254">
        <v>135.65197910706473</v>
      </c>
      <c r="Z254">
        <v>135.65197910706473</v>
      </c>
      <c r="AA254">
        <v>135.65197910706473</v>
      </c>
      <c r="AB254">
        <v>135.65197910706473</v>
      </c>
      <c r="AC254">
        <v>135.65197910706473</v>
      </c>
      <c r="AD254">
        <v>135.65197910706473</v>
      </c>
      <c r="AE254">
        <v>135.65197910706473</v>
      </c>
      <c r="AF254">
        <v>135.65197910706473</v>
      </c>
      <c r="AG254">
        <v>135.65197910706473</v>
      </c>
      <c r="AH254">
        <v>135.65197910706473</v>
      </c>
      <c r="AI254">
        <v>135.65197910706473</v>
      </c>
      <c r="AJ254">
        <v>135.65197910706473</v>
      </c>
      <c r="AK254">
        <v>135.65197910706473</v>
      </c>
      <c r="AL254">
        <v>135.65197910706473</v>
      </c>
      <c r="AM254">
        <v>135.65197910706473</v>
      </c>
    </row>
    <row r="255" spans="1:39" x14ac:dyDescent="0.45">
      <c r="A255" t="s">
        <v>2091</v>
      </c>
      <c r="B255" t="s">
        <v>2079</v>
      </c>
      <c r="C255">
        <v>23593.378633701777</v>
      </c>
      <c r="D255">
        <v>24073.716229305312</v>
      </c>
      <c r="E255">
        <v>24563.83301801774</v>
      </c>
      <c r="F255">
        <v>27207.893898968952</v>
      </c>
      <c r="G255">
        <v>30167.591815368633</v>
      </c>
      <c r="H255">
        <v>33449.672050232439</v>
      </c>
      <c r="I255">
        <v>37085.508946845766</v>
      </c>
      <c r="J255">
        <v>21701.132379381688</v>
      </c>
      <c r="K255">
        <v>21701.132379381688</v>
      </c>
      <c r="L255">
        <v>21701.132379381688</v>
      </c>
      <c r="M255">
        <v>14467.421586254457</v>
      </c>
      <c r="N255">
        <v>14467.421586254457</v>
      </c>
      <c r="O255">
        <v>14467.421586254457</v>
      </c>
      <c r="P255">
        <v>14467.421586254457</v>
      </c>
      <c r="Q255">
        <v>14467.421586254457</v>
      </c>
      <c r="R255">
        <v>7233.7107931272285</v>
      </c>
      <c r="S255">
        <v>7233.7107931272285</v>
      </c>
      <c r="T255">
        <v>7233.7107931272285</v>
      </c>
      <c r="U255">
        <v>7233.7107931272285</v>
      </c>
      <c r="V255">
        <v>7233.7107931272285</v>
      </c>
      <c r="W255">
        <v>4822.4738620848202</v>
      </c>
      <c r="X255">
        <v>4822.4738620848202</v>
      </c>
      <c r="Y255">
        <v>3616.8553965636142</v>
      </c>
      <c r="Z255">
        <v>3616.8553965636142</v>
      </c>
      <c r="AA255">
        <v>3616.8553965636142</v>
      </c>
      <c r="AB255">
        <v>3616.8553965636142</v>
      </c>
      <c r="AC255">
        <v>3616.8553965636142</v>
      </c>
      <c r="AD255">
        <v>3616.8553965636142</v>
      </c>
      <c r="AE255">
        <v>3616.8553965636142</v>
      </c>
      <c r="AF255">
        <v>3616.8553965636142</v>
      </c>
      <c r="AG255">
        <v>3616.8553965636142</v>
      </c>
      <c r="AH255">
        <v>3616.8553965636142</v>
      </c>
      <c r="AI255">
        <v>3616.8553965636142</v>
      </c>
      <c r="AJ255">
        <v>3616.8553965636142</v>
      </c>
      <c r="AK255">
        <v>3616.8553965636142</v>
      </c>
      <c r="AL255">
        <v>3616.8553965636142</v>
      </c>
      <c r="AM255">
        <v>3616.8553965636142</v>
      </c>
    </row>
    <row r="256" spans="1:39" x14ac:dyDescent="0.45">
      <c r="A256" t="s">
        <v>2089</v>
      </c>
      <c r="B256" t="s">
        <v>2090</v>
      </c>
      <c r="C256">
        <v>24864.882372698521</v>
      </c>
      <c r="D256">
        <v>27908.217164216723</v>
      </c>
      <c r="E256">
        <v>31324.040613209316</v>
      </c>
      <c r="F256">
        <v>34695.772962878145</v>
      </c>
      <c r="G256">
        <v>38470.008753690243</v>
      </c>
      <c r="H256">
        <v>42655.349636657294</v>
      </c>
      <c r="I256">
        <v>47291.80448183485</v>
      </c>
      <c r="J256">
        <v>19678.39322238812</v>
      </c>
      <c r="K256">
        <v>19678.39322238812</v>
      </c>
      <c r="L256">
        <v>19678.39322238812</v>
      </c>
      <c r="M256">
        <v>13118.928814925413</v>
      </c>
      <c r="N256">
        <v>13118.928814925413</v>
      </c>
      <c r="O256">
        <v>13118.928814925413</v>
      </c>
      <c r="P256">
        <v>13118.928814925413</v>
      </c>
      <c r="Q256">
        <v>13118.928814925413</v>
      </c>
      <c r="R256">
        <v>6559.4644074627067</v>
      </c>
      <c r="S256">
        <v>6559.4644074627067</v>
      </c>
      <c r="T256">
        <v>6559.4644074627067</v>
      </c>
      <c r="U256">
        <v>6559.4644074627067</v>
      </c>
      <c r="V256">
        <v>6559.4644074627067</v>
      </c>
      <c r="W256">
        <v>4372.9762716418054</v>
      </c>
      <c r="X256">
        <v>4372.9762716418054</v>
      </c>
      <c r="Y256">
        <v>3279.7322037313534</v>
      </c>
      <c r="Z256">
        <v>3279.7322037313534</v>
      </c>
      <c r="AA256">
        <v>3279.7322037313534</v>
      </c>
      <c r="AB256">
        <v>3279.7322037313534</v>
      </c>
      <c r="AC256">
        <v>3279.7322037313534</v>
      </c>
      <c r="AD256">
        <v>3279.7322037313534</v>
      </c>
      <c r="AE256">
        <v>3279.7322037313534</v>
      </c>
      <c r="AF256">
        <v>3279.7322037313534</v>
      </c>
      <c r="AG256">
        <v>3279.7322037313534</v>
      </c>
      <c r="AH256">
        <v>3279.7322037313534</v>
      </c>
      <c r="AI256">
        <v>3279.7322037313534</v>
      </c>
      <c r="AJ256">
        <v>3279.7322037313534</v>
      </c>
      <c r="AK256">
        <v>3279.7322037313534</v>
      </c>
      <c r="AL256">
        <v>3279.7322037313534</v>
      </c>
      <c r="AM256">
        <v>3279.7322037313534</v>
      </c>
    </row>
    <row r="257" spans="1:39" x14ac:dyDescent="0.45">
      <c r="A257" t="s">
        <v>2089</v>
      </c>
      <c r="B257" t="s">
        <v>2085</v>
      </c>
      <c r="C257">
        <v>24867.430066787569</v>
      </c>
      <c r="D257">
        <v>27911.07668306903</v>
      </c>
      <c r="E257">
        <v>31327.250122585596</v>
      </c>
      <c r="F257">
        <v>34699.327945136552</v>
      </c>
      <c r="G257">
        <v>38473.95044995239</v>
      </c>
      <c r="H257">
        <v>42659.720169383181</v>
      </c>
      <c r="I257">
        <v>47296.650072854842</v>
      </c>
      <c r="J257">
        <v>20419.170506150935</v>
      </c>
      <c r="K257">
        <v>20419.170506150935</v>
      </c>
      <c r="L257">
        <v>20419.170506150935</v>
      </c>
      <c r="M257">
        <v>13612.780337433955</v>
      </c>
      <c r="N257">
        <v>13612.780337433955</v>
      </c>
      <c r="O257">
        <v>13612.780337433955</v>
      </c>
      <c r="P257">
        <v>13612.780337433955</v>
      </c>
      <c r="Q257">
        <v>13612.780337433955</v>
      </c>
      <c r="R257">
        <v>6806.3901687169773</v>
      </c>
      <c r="S257">
        <v>6806.3901687169773</v>
      </c>
      <c r="T257">
        <v>6806.3901687169773</v>
      </c>
      <c r="U257">
        <v>6806.3901687169773</v>
      </c>
      <c r="V257">
        <v>6806.3901687169773</v>
      </c>
      <c r="W257">
        <v>4537.5934458113179</v>
      </c>
      <c r="X257">
        <v>4537.5934458113179</v>
      </c>
      <c r="Y257">
        <v>3403.1950843584887</v>
      </c>
      <c r="Z257">
        <v>3403.1950843584887</v>
      </c>
      <c r="AA257">
        <v>3403.1950843584887</v>
      </c>
      <c r="AB257">
        <v>3403.1950843584887</v>
      </c>
      <c r="AC257">
        <v>3403.1950843584887</v>
      </c>
      <c r="AD257">
        <v>3403.1950843584887</v>
      </c>
      <c r="AE257">
        <v>3403.1950843584887</v>
      </c>
      <c r="AF257">
        <v>3403.1950843584887</v>
      </c>
      <c r="AG257">
        <v>3403.1950843584887</v>
      </c>
      <c r="AH257">
        <v>3403.1950843584887</v>
      </c>
      <c r="AI257">
        <v>3403.1950843584887</v>
      </c>
      <c r="AJ257">
        <v>3403.1950843584887</v>
      </c>
      <c r="AK257">
        <v>3403.1950843584887</v>
      </c>
      <c r="AL257">
        <v>3403.1950843584887</v>
      </c>
      <c r="AM257">
        <v>3403.1950843584887</v>
      </c>
    </row>
    <row r="258" spans="1:39" x14ac:dyDescent="0.45">
      <c r="A258" t="s">
        <v>2089</v>
      </c>
      <c r="B258" t="s">
        <v>2079</v>
      </c>
      <c r="C258">
        <v>311.4301134145029</v>
      </c>
      <c r="D258">
        <v>349.54757100285968</v>
      </c>
      <c r="E258">
        <v>392.33041100099763</v>
      </c>
      <c r="F258">
        <v>434.56101448109581</v>
      </c>
      <c r="G258">
        <v>481.83293247240232</v>
      </c>
      <c r="H258">
        <v>534.25389977574866</v>
      </c>
      <c r="I258">
        <v>592.3250234043204</v>
      </c>
      <c r="J258">
        <v>306.76671428562059</v>
      </c>
      <c r="K258">
        <v>306.76671428562059</v>
      </c>
      <c r="L258">
        <v>306.76671428562059</v>
      </c>
      <c r="M258">
        <v>204.51114285708036</v>
      </c>
      <c r="N258">
        <v>204.51114285708036</v>
      </c>
      <c r="O258">
        <v>204.51114285708036</v>
      </c>
      <c r="P258">
        <v>204.51114285708036</v>
      </c>
      <c r="Q258">
        <v>204.51114285708036</v>
      </c>
      <c r="R258">
        <v>102.25557142854018</v>
      </c>
      <c r="S258">
        <v>102.25557142854018</v>
      </c>
      <c r="T258">
        <v>102.25557142854018</v>
      </c>
      <c r="U258">
        <v>102.25557142854018</v>
      </c>
      <c r="V258">
        <v>102.25557142854018</v>
      </c>
      <c r="W258">
        <v>68.170380952360134</v>
      </c>
      <c r="X258">
        <v>68.170380952360134</v>
      </c>
      <c r="Y258">
        <v>51.12778571427009</v>
      </c>
      <c r="Z258">
        <v>51.12778571427009</v>
      </c>
      <c r="AA258">
        <v>51.12778571427009</v>
      </c>
      <c r="AB258">
        <v>51.12778571427009</v>
      </c>
      <c r="AC258">
        <v>51.12778571427009</v>
      </c>
      <c r="AD258">
        <v>51.12778571427009</v>
      </c>
      <c r="AE258">
        <v>51.12778571427009</v>
      </c>
      <c r="AF258">
        <v>51.12778571427009</v>
      </c>
      <c r="AG258">
        <v>51.12778571427009</v>
      </c>
      <c r="AH258">
        <v>51.12778571427009</v>
      </c>
      <c r="AI258">
        <v>51.12778571427009</v>
      </c>
      <c r="AJ258">
        <v>51.12778571427009</v>
      </c>
      <c r="AK258">
        <v>51.12778571427009</v>
      </c>
      <c r="AL258">
        <v>51.12778571427009</v>
      </c>
      <c r="AM258">
        <v>51.12778571427009</v>
      </c>
    </row>
    <row r="259" spans="1:39" x14ac:dyDescent="0.45">
      <c r="A259" t="s">
        <v>2088</v>
      </c>
      <c r="B259" t="s">
        <v>2079</v>
      </c>
      <c r="C259">
        <v>11327.709098791916</v>
      </c>
      <c r="D259">
        <v>11558.32992833422</v>
      </c>
      <c r="E259">
        <v>11793.645967345177</v>
      </c>
      <c r="F259">
        <v>13063.118770029203</v>
      </c>
      <c r="G259">
        <v>14484.135977347925</v>
      </c>
      <c r="H259">
        <v>16059.936150635722</v>
      </c>
      <c r="I259">
        <v>17805.582814257639</v>
      </c>
      <c r="J259">
        <v>8493.4467169163927</v>
      </c>
      <c r="K259">
        <v>8493.4467169163927</v>
      </c>
      <c r="L259">
        <v>8493.4467169163927</v>
      </c>
      <c r="M259">
        <v>5662.2978112775945</v>
      </c>
      <c r="N259">
        <v>5662.2978112775945</v>
      </c>
      <c r="O259">
        <v>5662.2978112775945</v>
      </c>
      <c r="P259">
        <v>5662.2978112775945</v>
      </c>
      <c r="Q259">
        <v>5662.2978112775945</v>
      </c>
      <c r="R259">
        <v>2831.1489056387973</v>
      </c>
      <c r="S259">
        <v>2831.1489056387973</v>
      </c>
      <c r="T259">
        <v>2831.1489056387973</v>
      </c>
      <c r="U259">
        <v>2831.1489056387973</v>
      </c>
      <c r="V259">
        <v>2831.1489056387973</v>
      </c>
      <c r="W259">
        <v>1887.4326037591984</v>
      </c>
      <c r="X259">
        <v>1887.4326037591984</v>
      </c>
      <c r="Y259">
        <v>1415.5744528193986</v>
      </c>
      <c r="Z259">
        <v>1415.5744528193986</v>
      </c>
      <c r="AA259">
        <v>1415.5744528193986</v>
      </c>
      <c r="AB259">
        <v>1415.5744528193986</v>
      </c>
      <c r="AC259">
        <v>1415.5744528193986</v>
      </c>
      <c r="AD259">
        <v>1415.5744528193986</v>
      </c>
      <c r="AE259">
        <v>1415.5744528193986</v>
      </c>
      <c r="AF259">
        <v>1415.5744528193986</v>
      </c>
      <c r="AG259">
        <v>1415.5744528193986</v>
      </c>
      <c r="AH259">
        <v>1415.5744528193986</v>
      </c>
      <c r="AI259">
        <v>1415.5744528193986</v>
      </c>
      <c r="AJ259">
        <v>1415.5744528193986</v>
      </c>
      <c r="AK259">
        <v>1415.5744528193986</v>
      </c>
      <c r="AL259">
        <v>1415.5744528193986</v>
      </c>
      <c r="AM259">
        <v>1415.5744528193986</v>
      </c>
    </row>
    <row r="260" spans="1:39" x14ac:dyDescent="0.45">
      <c r="A260" t="s">
        <v>2087</v>
      </c>
      <c r="B260" t="s">
        <v>2079</v>
      </c>
      <c r="C260">
        <v>55.384336705793707</v>
      </c>
      <c r="D260">
        <v>56.511906416786964</v>
      </c>
      <c r="E260">
        <v>57.662432319526332</v>
      </c>
      <c r="F260">
        <v>63.869239762189039</v>
      </c>
      <c r="G260">
        <v>70.816990166837073</v>
      </c>
      <c r="H260">
        <v>78.521517765248575</v>
      </c>
      <c r="I260">
        <v>87.056472339399193</v>
      </c>
      <c r="J260">
        <v>87.735557729986112</v>
      </c>
      <c r="K260">
        <v>88.41024154579199</v>
      </c>
      <c r="L260">
        <v>89.079679466960982</v>
      </c>
      <c r="M260">
        <v>89.743171414873132</v>
      </c>
      <c r="N260">
        <v>90.399682399973997</v>
      </c>
      <c r="O260">
        <v>91.048989409141285</v>
      </c>
      <c r="P260">
        <v>91.688704767379733</v>
      </c>
      <c r="Q260">
        <v>92.318215253811658</v>
      </c>
      <c r="R260">
        <v>49.845810172114525</v>
      </c>
      <c r="S260">
        <v>49.845810172114525</v>
      </c>
      <c r="T260">
        <v>49.845810172114525</v>
      </c>
      <c r="U260">
        <v>49.845810172114525</v>
      </c>
      <c r="V260">
        <v>49.845810172114525</v>
      </c>
      <c r="W260">
        <v>33.230540114743022</v>
      </c>
      <c r="X260">
        <v>33.230540114743022</v>
      </c>
      <c r="Y260">
        <v>24.922905086057263</v>
      </c>
      <c r="Z260">
        <v>24.922905086057263</v>
      </c>
      <c r="AA260">
        <v>24.922905086057263</v>
      </c>
      <c r="AB260">
        <v>24.922905086057263</v>
      </c>
      <c r="AC260">
        <v>24.922905086057263</v>
      </c>
      <c r="AD260">
        <v>24.922905086057263</v>
      </c>
      <c r="AE260">
        <v>24.922905086057263</v>
      </c>
      <c r="AF260">
        <v>24.922905086057263</v>
      </c>
      <c r="AG260">
        <v>24.922905086057263</v>
      </c>
      <c r="AH260">
        <v>24.922905086057263</v>
      </c>
      <c r="AI260">
        <v>24.922905086057263</v>
      </c>
      <c r="AJ260">
        <v>24.922905086057263</v>
      </c>
      <c r="AK260">
        <v>24.922905086057263</v>
      </c>
      <c r="AL260">
        <v>24.922905086057263</v>
      </c>
      <c r="AM260">
        <v>24.922905086057263</v>
      </c>
    </row>
    <row r="261" spans="1:39" x14ac:dyDescent="0.45">
      <c r="A261" t="s">
        <v>2083</v>
      </c>
      <c r="B261" t="s">
        <v>2086</v>
      </c>
      <c r="C261">
        <v>8.1849521757149546</v>
      </c>
      <c r="D261">
        <v>8.3515896170603359</v>
      </c>
      <c r="E261">
        <v>8.521619630074067</v>
      </c>
      <c r="F261">
        <v>9.4388901997647849</v>
      </c>
      <c r="G261">
        <v>10.465660730446244</v>
      </c>
      <c r="H261">
        <v>11.604271277765074</v>
      </c>
      <c r="I261">
        <v>12.865606145462689</v>
      </c>
      <c r="J261">
        <v>7.0745409936101389</v>
      </c>
      <c r="K261">
        <v>7.0745409936101389</v>
      </c>
      <c r="L261">
        <v>7.0745409936101389</v>
      </c>
      <c r="M261">
        <v>4.7163606624067587</v>
      </c>
      <c r="N261">
        <v>4.7163606624067587</v>
      </c>
      <c r="O261">
        <v>4.7163606624067587</v>
      </c>
      <c r="P261">
        <v>4.7163606624067587</v>
      </c>
      <c r="Q261">
        <v>4.7163606624067587</v>
      </c>
      <c r="R261">
        <v>2.3581803312033793</v>
      </c>
      <c r="S261">
        <v>2.3581803312033793</v>
      </c>
      <c r="T261">
        <v>2.3581803312033793</v>
      </c>
      <c r="U261">
        <v>2.3581803312033793</v>
      </c>
      <c r="V261">
        <v>2.3581803312033793</v>
      </c>
      <c r="W261">
        <v>1.5721202208022531</v>
      </c>
      <c r="X261">
        <v>1.5721202208022531</v>
      </c>
      <c r="Y261">
        <v>1.1790901656016897</v>
      </c>
      <c r="Z261">
        <v>1.1790901656016897</v>
      </c>
      <c r="AA261">
        <v>1.1790901656016897</v>
      </c>
      <c r="AB261">
        <v>1.1790901656016897</v>
      </c>
      <c r="AC261">
        <v>1.1790901656016897</v>
      </c>
      <c r="AD261">
        <v>1.1790901656016897</v>
      </c>
      <c r="AE261">
        <v>1.1790901656016897</v>
      </c>
      <c r="AF261">
        <v>1.1790901656016897</v>
      </c>
      <c r="AG261">
        <v>1.1790901656016897</v>
      </c>
      <c r="AH261">
        <v>1.1790901656016897</v>
      </c>
      <c r="AI261">
        <v>1.1790901656016897</v>
      </c>
      <c r="AJ261">
        <v>1.1790901656016897</v>
      </c>
      <c r="AK261">
        <v>1.1790901656016897</v>
      </c>
      <c r="AL261">
        <v>1.1790901656016897</v>
      </c>
      <c r="AM261">
        <v>1.1790901656016897</v>
      </c>
    </row>
    <row r="262" spans="1:39" x14ac:dyDescent="0.45">
      <c r="A262" t="s">
        <v>2083</v>
      </c>
      <c r="B262" t="s">
        <v>2085</v>
      </c>
      <c r="C262">
        <v>449.91975787059295</v>
      </c>
      <c r="D262">
        <v>459.07967422108038</v>
      </c>
      <c r="E262">
        <v>468.42607730854735</v>
      </c>
      <c r="F262">
        <v>518.84764896312083</v>
      </c>
      <c r="G262">
        <v>575.28833898004325</v>
      </c>
      <c r="H262">
        <v>637.87677819885198</v>
      </c>
      <c r="I262">
        <v>707.21126740357067</v>
      </c>
      <c r="J262">
        <v>404.15263743186364</v>
      </c>
      <c r="K262">
        <v>404.15263743186364</v>
      </c>
      <c r="L262">
        <v>404.15263743186364</v>
      </c>
      <c r="M262">
        <v>269.43509162124241</v>
      </c>
      <c r="N262">
        <v>269.43509162124241</v>
      </c>
      <c r="O262">
        <v>269.43509162124241</v>
      </c>
      <c r="P262">
        <v>269.43509162124241</v>
      </c>
      <c r="Q262">
        <v>269.43509162124241</v>
      </c>
      <c r="R262">
        <v>134.7175458106212</v>
      </c>
      <c r="S262">
        <v>134.7175458106212</v>
      </c>
      <c r="T262">
        <v>134.7175458106212</v>
      </c>
      <c r="U262">
        <v>134.7175458106212</v>
      </c>
      <c r="V262">
        <v>134.7175458106212</v>
      </c>
      <c r="W262">
        <v>89.811697207080812</v>
      </c>
      <c r="X262">
        <v>89.811697207080812</v>
      </c>
      <c r="Y262">
        <v>67.358772905310602</v>
      </c>
      <c r="Z262">
        <v>67.358772905310602</v>
      </c>
      <c r="AA262">
        <v>67.358772905310602</v>
      </c>
      <c r="AB262">
        <v>67.358772905310602</v>
      </c>
      <c r="AC262">
        <v>67.358772905310602</v>
      </c>
      <c r="AD262">
        <v>67.358772905310602</v>
      </c>
      <c r="AE262">
        <v>67.358772905310602</v>
      </c>
      <c r="AF262">
        <v>67.358772905310602</v>
      </c>
      <c r="AG262">
        <v>67.358772905310602</v>
      </c>
      <c r="AH262">
        <v>67.358772905310602</v>
      </c>
      <c r="AI262">
        <v>67.358772905310602</v>
      </c>
      <c r="AJ262">
        <v>67.358772905310602</v>
      </c>
      <c r="AK262">
        <v>67.358772905310602</v>
      </c>
      <c r="AL262">
        <v>67.358772905310602</v>
      </c>
      <c r="AM262">
        <v>67.358772905310602</v>
      </c>
    </row>
    <row r="263" spans="1:39" x14ac:dyDescent="0.45">
      <c r="A263" t="s">
        <v>2083</v>
      </c>
      <c r="B263" t="s">
        <v>2084</v>
      </c>
      <c r="C263">
        <v>89.638370399748524</v>
      </c>
      <c r="D263">
        <v>91.463317982717001</v>
      </c>
      <c r="E263">
        <v>93.325419673527136</v>
      </c>
      <c r="F263">
        <v>103.37100544086765</v>
      </c>
      <c r="G263">
        <v>114.61579162518417</v>
      </c>
      <c r="H263">
        <v>127.08540559366291</v>
      </c>
      <c r="I263">
        <v>140.89904795119085</v>
      </c>
      <c r="J263">
        <v>64.778745926019539</v>
      </c>
      <c r="K263">
        <v>64.778745926019539</v>
      </c>
      <c r="L263">
        <v>64.778745926019539</v>
      </c>
      <c r="M263">
        <v>43.185830617346362</v>
      </c>
      <c r="N263">
        <v>43.185830617346362</v>
      </c>
      <c r="O263">
        <v>43.185830617346362</v>
      </c>
      <c r="P263">
        <v>43.185830617346362</v>
      </c>
      <c r="Q263">
        <v>43.185830617346362</v>
      </c>
      <c r="R263">
        <v>21.592915308673181</v>
      </c>
      <c r="S263">
        <v>21.592915308673181</v>
      </c>
      <c r="T263">
        <v>21.592915308673181</v>
      </c>
      <c r="U263">
        <v>21.592915308673181</v>
      </c>
      <c r="V263">
        <v>21.592915308673181</v>
      </c>
      <c r="W263">
        <v>14.395276872448788</v>
      </c>
      <c r="X263">
        <v>14.395276872448788</v>
      </c>
      <c r="Y263">
        <v>10.79645765433659</v>
      </c>
      <c r="Z263">
        <v>10.79645765433659</v>
      </c>
      <c r="AA263">
        <v>10.79645765433659</v>
      </c>
      <c r="AB263">
        <v>10.79645765433659</v>
      </c>
      <c r="AC263">
        <v>10.79645765433659</v>
      </c>
      <c r="AD263">
        <v>10.79645765433659</v>
      </c>
      <c r="AE263">
        <v>10.79645765433659</v>
      </c>
      <c r="AF263">
        <v>10.79645765433659</v>
      </c>
      <c r="AG263">
        <v>10.79645765433659</v>
      </c>
      <c r="AH263">
        <v>10.79645765433659</v>
      </c>
      <c r="AI263">
        <v>10.79645765433659</v>
      </c>
      <c r="AJ263">
        <v>10.79645765433659</v>
      </c>
      <c r="AK263">
        <v>10.79645765433659</v>
      </c>
      <c r="AL263">
        <v>10.79645765433659</v>
      </c>
      <c r="AM263">
        <v>10.79645765433659</v>
      </c>
    </row>
    <row r="264" spans="1:39" x14ac:dyDescent="0.45">
      <c r="A264" t="s">
        <v>2083</v>
      </c>
      <c r="B264" t="s">
        <v>2082</v>
      </c>
      <c r="C264">
        <v>7.3963451072903528</v>
      </c>
      <c r="D264">
        <v>7.5469272973296775</v>
      </c>
      <c r="E264">
        <v>7.7005751901760124</v>
      </c>
      <c r="F264">
        <v>8.5294682056200219</v>
      </c>
      <c r="G264">
        <v>9.4573110357160157</v>
      </c>
      <c r="H264">
        <v>10.486218275486808</v>
      </c>
      <c r="I264">
        <v>11.626025543393668</v>
      </c>
      <c r="J264">
        <v>5.7474138947689122</v>
      </c>
      <c r="K264">
        <v>5.7474138947689122</v>
      </c>
      <c r="L264">
        <v>5.7474138947689122</v>
      </c>
      <c r="M264">
        <v>3.8316092631792746</v>
      </c>
      <c r="N264">
        <v>3.8316092631792746</v>
      </c>
      <c r="O264">
        <v>3.8316092631792746</v>
      </c>
      <c r="P264">
        <v>3.8316092631792746</v>
      </c>
      <c r="Q264">
        <v>3.8316092631792746</v>
      </c>
      <c r="R264">
        <v>1.9158046315896373</v>
      </c>
      <c r="S264">
        <v>1.9158046315896373</v>
      </c>
      <c r="T264">
        <v>1.9158046315896373</v>
      </c>
      <c r="U264">
        <v>1.9158046315896373</v>
      </c>
      <c r="V264">
        <v>1.9158046315896373</v>
      </c>
      <c r="W264">
        <v>1.2772030877264251</v>
      </c>
      <c r="X264">
        <v>1.2772030877264251</v>
      </c>
      <c r="Y264">
        <v>0.95790231579481866</v>
      </c>
      <c r="Z264">
        <v>0.95790231579481866</v>
      </c>
      <c r="AA264">
        <v>0.95790231579481866</v>
      </c>
      <c r="AB264">
        <v>0.95790231579481866</v>
      </c>
      <c r="AC264">
        <v>0.95790231579481866</v>
      </c>
      <c r="AD264">
        <v>0.95790231579481866</v>
      </c>
      <c r="AE264">
        <v>0.95790231579481866</v>
      </c>
      <c r="AF264">
        <v>0.95790231579481866</v>
      </c>
      <c r="AG264">
        <v>0.95790231579481866</v>
      </c>
      <c r="AH264">
        <v>0.95790231579481866</v>
      </c>
      <c r="AI264">
        <v>0.95790231579481866</v>
      </c>
      <c r="AJ264">
        <v>0.95790231579481866</v>
      </c>
      <c r="AK264">
        <v>0.95790231579481866</v>
      </c>
      <c r="AL264">
        <v>0.95790231579481866</v>
      </c>
      <c r="AM264">
        <v>0.95790231579481866</v>
      </c>
    </row>
    <row r="265" spans="1:39" x14ac:dyDescent="0.45">
      <c r="A265" t="s">
        <v>2081</v>
      </c>
      <c r="B265" t="s">
        <v>2079</v>
      </c>
      <c r="C265">
        <v>2096.0997600000001</v>
      </c>
      <c r="D265">
        <v>2138.77425501384</v>
      </c>
      <c r="E265">
        <v>2182.3175600716668</v>
      </c>
      <c r="F265">
        <v>2417.2231013268092</v>
      </c>
      <c r="G265">
        <v>2680.1706930454479</v>
      </c>
      <c r="H265">
        <v>2971.7596044687448</v>
      </c>
      <c r="I265">
        <v>3294.7772173639182</v>
      </c>
      <c r="J265">
        <v>1767.8835972000002</v>
      </c>
      <c r="K265">
        <v>1767.8835972000002</v>
      </c>
      <c r="L265">
        <v>1767.8835972000002</v>
      </c>
      <c r="M265">
        <v>1178.5890648</v>
      </c>
      <c r="N265">
        <v>1178.5890648</v>
      </c>
      <c r="O265">
        <v>1178.5890648</v>
      </c>
      <c r="P265">
        <v>1178.5890648</v>
      </c>
      <c r="Q265">
        <v>1178.5890648</v>
      </c>
      <c r="R265">
        <v>589.29453239999998</v>
      </c>
      <c r="S265">
        <v>589.29453239999998</v>
      </c>
      <c r="T265">
        <v>589.29453239999998</v>
      </c>
      <c r="U265">
        <v>589.29453239999998</v>
      </c>
      <c r="V265">
        <v>589.29453239999998</v>
      </c>
      <c r="W265">
        <v>392.86302160000002</v>
      </c>
      <c r="X265">
        <v>392.86302160000002</v>
      </c>
      <c r="Y265">
        <v>294.64726619999999</v>
      </c>
      <c r="Z265">
        <v>294.64726619999999</v>
      </c>
      <c r="AA265">
        <v>294.64726619999999</v>
      </c>
      <c r="AB265">
        <v>294.64726619999999</v>
      </c>
      <c r="AC265">
        <v>294.64726619999999</v>
      </c>
      <c r="AD265">
        <v>294.64726619999999</v>
      </c>
      <c r="AE265">
        <v>294.64726619999999</v>
      </c>
      <c r="AF265">
        <v>294.64726619999999</v>
      </c>
      <c r="AG265">
        <v>294.64726619999999</v>
      </c>
      <c r="AH265">
        <v>294.64726619999999</v>
      </c>
      <c r="AI265">
        <v>294.64726619999999</v>
      </c>
      <c r="AJ265">
        <v>294.64726619999999</v>
      </c>
      <c r="AK265">
        <v>294.64726619999999</v>
      </c>
      <c r="AL265">
        <v>294.64726619999999</v>
      </c>
      <c r="AM265">
        <v>294.64726619999999</v>
      </c>
    </row>
    <row r="266" spans="1:39" x14ac:dyDescent="0.45">
      <c r="A266" t="s">
        <v>2080</v>
      </c>
      <c r="B266" t="s">
        <v>2079</v>
      </c>
      <c r="C266">
        <v>2590.4785440000005</v>
      </c>
      <c r="D266">
        <v>2643.2180966772967</v>
      </c>
      <c r="E266">
        <v>2697.03137390755</v>
      </c>
      <c r="F266">
        <v>2987.3409174228609</v>
      </c>
      <c r="G266">
        <v>3312.3064116909413</v>
      </c>
      <c r="H266">
        <v>3672.6684675075821</v>
      </c>
      <c r="I266">
        <v>4071.8718887889459</v>
      </c>
      <c r="J266">
        <v>2121.3781092000004</v>
      </c>
      <c r="K266">
        <v>2121.3781092000004</v>
      </c>
      <c r="L266">
        <v>2121.3781092000004</v>
      </c>
      <c r="M266">
        <v>1414.2520728</v>
      </c>
      <c r="N266">
        <v>1414.2520728</v>
      </c>
      <c r="O266">
        <v>1414.2520728</v>
      </c>
      <c r="P266">
        <v>1414.2520728</v>
      </c>
      <c r="Q266">
        <v>1414.2520728</v>
      </c>
      <c r="R266">
        <v>707.12603639999998</v>
      </c>
      <c r="S266">
        <v>707.12603639999998</v>
      </c>
      <c r="T266">
        <v>707.12603639999998</v>
      </c>
      <c r="U266">
        <v>707.12603639999998</v>
      </c>
      <c r="V266">
        <v>707.12603639999998</v>
      </c>
      <c r="W266">
        <v>471.41735760000006</v>
      </c>
      <c r="X266">
        <v>471.41735760000006</v>
      </c>
      <c r="Y266">
        <v>353.56301819999999</v>
      </c>
      <c r="Z266">
        <v>353.56301819999999</v>
      </c>
      <c r="AA266">
        <v>353.56301819999999</v>
      </c>
      <c r="AB266">
        <v>353.56301819999999</v>
      </c>
      <c r="AC266">
        <v>353.56301819999999</v>
      </c>
      <c r="AD266">
        <v>353.56301819999999</v>
      </c>
      <c r="AE266">
        <v>353.56301819999999</v>
      </c>
      <c r="AF266">
        <v>353.56301819999999</v>
      </c>
      <c r="AG266">
        <v>353.56301819999999</v>
      </c>
      <c r="AH266">
        <v>353.56301819999999</v>
      </c>
      <c r="AI266">
        <v>353.56301819999999</v>
      </c>
      <c r="AJ266">
        <v>353.56301819999999</v>
      </c>
      <c r="AK266">
        <v>353.56301819999999</v>
      </c>
      <c r="AL266">
        <v>353.56301819999999</v>
      </c>
      <c r="AM266">
        <v>353.56301819999999</v>
      </c>
    </row>
    <row r="267" spans="1:39" x14ac:dyDescent="0.45">
      <c r="A267" t="s">
        <v>2078</v>
      </c>
      <c r="B267" t="s">
        <v>2077</v>
      </c>
      <c r="C267">
        <v>204.08398195307711</v>
      </c>
      <c r="D267">
        <v>208.23892774165981</v>
      </c>
      <c r="E267">
        <v>212.47846407155225</v>
      </c>
      <c r="F267">
        <v>235.34973153555515</v>
      </c>
      <c r="G267">
        <v>260.95127616953368</v>
      </c>
      <c r="H267">
        <v>289.34144503088095</v>
      </c>
      <c r="I267">
        <v>320.79162786026336</v>
      </c>
      <c r="J267">
        <v>24.385691918586595</v>
      </c>
      <c r="K267">
        <v>24.385691918586595</v>
      </c>
      <c r="L267">
        <v>24.385691918586595</v>
      </c>
      <c r="M267">
        <v>16.257127945724395</v>
      </c>
      <c r="N267">
        <v>16.257127945724395</v>
      </c>
      <c r="O267">
        <v>16.257127945724395</v>
      </c>
      <c r="P267">
        <v>16.257127945724395</v>
      </c>
      <c r="Q267">
        <v>16.257127945724395</v>
      </c>
      <c r="R267">
        <v>8.1285639728621977</v>
      </c>
      <c r="S267">
        <v>8.1285639728621977</v>
      </c>
      <c r="T267">
        <v>8.1285639728621977</v>
      </c>
      <c r="U267">
        <v>8.1285639728621977</v>
      </c>
      <c r="V267">
        <v>8.1285639728621977</v>
      </c>
      <c r="W267">
        <v>5.4190426485747984</v>
      </c>
      <c r="X267">
        <v>5.4190426485747984</v>
      </c>
      <c r="Y267">
        <v>4.0642819864310988</v>
      </c>
      <c r="Z267">
        <v>4.0642819864310988</v>
      </c>
      <c r="AA267">
        <v>4.0642819864310988</v>
      </c>
      <c r="AB267">
        <v>4.0642819864310988</v>
      </c>
      <c r="AC267">
        <v>4.0642819864310988</v>
      </c>
      <c r="AD267">
        <v>4.0642819864310988</v>
      </c>
      <c r="AE267">
        <v>4.0642819864310988</v>
      </c>
      <c r="AF267">
        <v>4.0642819864310988</v>
      </c>
      <c r="AG267">
        <v>4.0642819864310988</v>
      </c>
      <c r="AH267">
        <v>4.0642819864310988</v>
      </c>
      <c r="AI267">
        <v>4.0642819864310988</v>
      </c>
      <c r="AJ267">
        <v>4.0642819864310988</v>
      </c>
      <c r="AK267">
        <v>4.0642819864310988</v>
      </c>
      <c r="AL267">
        <v>4.0642819864310988</v>
      </c>
      <c r="AM267">
        <v>4.0642819864310988</v>
      </c>
    </row>
    <row r="269" spans="1:39" x14ac:dyDescent="0.45">
      <c r="A269" t="s">
        <v>2101</v>
      </c>
    </row>
    <row r="270" spans="1:39" x14ac:dyDescent="0.45">
      <c r="A270" t="s">
        <v>2098</v>
      </c>
      <c r="B270" t="s">
        <v>2097</v>
      </c>
      <c r="C270">
        <v>2015</v>
      </c>
      <c r="D270">
        <v>2016</v>
      </c>
      <c r="E270">
        <v>2017</v>
      </c>
      <c r="F270">
        <v>2018</v>
      </c>
      <c r="G270">
        <v>2019</v>
      </c>
      <c r="H270">
        <v>2020</v>
      </c>
      <c r="I270">
        <v>2021</v>
      </c>
      <c r="J270">
        <v>2022</v>
      </c>
      <c r="K270">
        <v>2023</v>
      </c>
      <c r="L270">
        <v>2024</v>
      </c>
      <c r="M270">
        <v>2025</v>
      </c>
      <c r="N270">
        <v>2026</v>
      </c>
      <c r="O270">
        <v>2027</v>
      </c>
      <c r="P270">
        <v>2028</v>
      </c>
      <c r="Q270">
        <v>2029</v>
      </c>
      <c r="R270">
        <v>2030</v>
      </c>
      <c r="S270">
        <v>2031</v>
      </c>
      <c r="T270">
        <v>2032</v>
      </c>
      <c r="U270">
        <v>2033</v>
      </c>
      <c r="V270">
        <v>2034</v>
      </c>
      <c r="W270">
        <v>2035</v>
      </c>
      <c r="X270">
        <v>2036</v>
      </c>
      <c r="Y270">
        <v>2037</v>
      </c>
      <c r="Z270">
        <v>2038</v>
      </c>
      <c r="AA270">
        <v>2039</v>
      </c>
      <c r="AB270">
        <v>2040</v>
      </c>
      <c r="AC270">
        <v>2041</v>
      </c>
      <c r="AD270">
        <v>2042</v>
      </c>
      <c r="AE270">
        <v>2043</v>
      </c>
      <c r="AF270">
        <v>2044</v>
      </c>
      <c r="AG270">
        <v>2045</v>
      </c>
      <c r="AH270">
        <v>2046</v>
      </c>
      <c r="AI270">
        <v>2047</v>
      </c>
      <c r="AJ270">
        <v>2048</v>
      </c>
      <c r="AK270">
        <v>2049</v>
      </c>
      <c r="AL270">
        <v>2050</v>
      </c>
    </row>
    <row r="271" spans="1:39" x14ac:dyDescent="0.45">
      <c r="A271" t="s">
        <v>2096</v>
      </c>
      <c r="B271" t="s">
        <v>2090</v>
      </c>
      <c r="C271">
        <v>3062.3113200000003</v>
      </c>
      <c r="D271">
        <v>3755.6624185769542</v>
      </c>
      <c r="E271">
        <v>4472.8158804889954</v>
      </c>
      <c r="F271">
        <v>5224.8537716218889</v>
      </c>
      <c r="G271">
        <v>6021.6173535585312</v>
      </c>
      <c r="H271">
        <v>6873.0047724462211</v>
      </c>
      <c r="I271">
        <v>6445.6618333050228</v>
      </c>
      <c r="J271">
        <v>6078.0400516384616</v>
      </c>
      <c r="K271">
        <v>5761.7933982427376</v>
      </c>
      <c r="L271">
        <v>5312.022473150414</v>
      </c>
      <c r="M271">
        <v>4925.1070156105261</v>
      </c>
      <c r="N271">
        <v>4592.2629767199032</v>
      </c>
      <c r="O271">
        <v>4305.933878034044</v>
      </c>
      <c r="P271">
        <v>4059.6192586480042</v>
      </c>
      <c r="Q271">
        <v>3670.0073688023413</v>
      </c>
      <c r="R271">
        <v>3334.8437239053933</v>
      </c>
      <c r="S271">
        <v>3046.519184053423</v>
      </c>
      <c r="T271">
        <v>2798.487986318924</v>
      </c>
      <c r="U271">
        <v>2585.1191378636549</v>
      </c>
      <c r="V271">
        <v>2342.3286675284266</v>
      </c>
      <c r="W271">
        <v>2133.4681550424389</v>
      </c>
      <c r="X271">
        <v>1924.1759355822057</v>
      </c>
      <c r="Y271">
        <v>1744.1322948435952</v>
      </c>
      <c r="Z271">
        <v>1589.2497452007356</v>
      </c>
      <c r="AA271">
        <v>1456.0120252487166</v>
      </c>
      <c r="AB271">
        <v>1341.3942709636326</v>
      </c>
      <c r="AC271">
        <v>1242.7943429395953</v>
      </c>
      <c r="AD271">
        <v>1157.9737506414394</v>
      </c>
      <c r="AE271">
        <v>1085.0068324905858</v>
      </c>
      <c r="AF271">
        <v>1022.2370380317333</v>
      </c>
      <c r="AG271">
        <v>968.23931966488601</v>
      </c>
      <c r="AH271">
        <v>921.78778013122189</v>
      </c>
      <c r="AI271">
        <v>881.82784126142815</v>
      </c>
      <c r="AJ271">
        <v>847.45230214026651</v>
      </c>
      <c r="AK271">
        <v>817.88074314161759</v>
      </c>
      <c r="AL271">
        <v>792.44180824874638</v>
      </c>
    </row>
    <row r="272" spans="1:39" x14ac:dyDescent="0.45">
      <c r="A272" t="s">
        <v>2096</v>
      </c>
      <c r="B272" t="s">
        <v>2085</v>
      </c>
      <c r="C272">
        <v>33484.988990700003</v>
      </c>
      <c r="D272">
        <v>35812.380646087222</v>
      </c>
      <c r="E272">
        <v>38582.96309703133</v>
      </c>
      <c r="F272">
        <v>41824.693156004061</v>
      </c>
      <c r="G272">
        <v>45563.335912161427</v>
      </c>
      <c r="H272">
        <v>49830.19472774204</v>
      </c>
      <c r="I272">
        <v>48453.126735547863</v>
      </c>
      <c r="J272">
        <v>47283.834860506278</v>
      </c>
      <c r="K272">
        <v>46290.969223668901</v>
      </c>
      <c r="L272">
        <v>43400.756744079474</v>
      </c>
      <c r="M272">
        <v>40946.628125388037</v>
      </c>
      <c r="N272">
        <v>38862.785736770325</v>
      </c>
      <c r="O272">
        <v>37093.359689770652</v>
      </c>
      <c r="P272">
        <v>35590.909910985938</v>
      </c>
      <c r="Q272">
        <v>32268.000861432931</v>
      </c>
      <c r="R272">
        <v>29446.462219064586</v>
      </c>
      <c r="S272">
        <v>27050.645724644219</v>
      </c>
      <c r="T272">
        <v>25016.317153436452</v>
      </c>
      <c r="U272">
        <v>23288.93413171071</v>
      </c>
      <c r="V272">
        <v>21139.799346400137</v>
      </c>
      <c r="W272">
        <v>19314.932413846724</v>
      </c>
      <c r="X272">
        <v>17424.214607818143</v>
      </c>
      <c r="Y272">
        <v>15818.773931600672</v>
      </c>
      <c r="Z272">
        <v>14455.566922794065</v>
      </c>
      <c r="AA272">
        <v>13298.044644712874</v>
      </c>
      <c r="AB272">
        <v>12315.172773017304</v>
      </c>
      <c r="AC272">
        <v>11480.599534589668</v>
      </c>
      <c r="AD272">
        <v>10771.949190269583</v>
      </c>
      <c r="AE272">
        <v>10170.222119016844</v>
      </c>
      <c r="AF272">
        <v>9659.2854191613005</v>
      </c>
      <c r="AG272">
        <v>9225.4403692522465</v>
      </c>
      <c r="AH272">
        <v>8857.0551517021959</v>
      </c>
      <c r="AI272">
        <v>8544.2529921803871</v>
      </c>
      <c r="AJ272">
        <v>8278.6473534627785</v>
      </c>
      <c r="AK272">
        <v>8053.1170840220693</v>
      </c>
      <c r="AL272">
        <v>7861.6154928676851</v>
      </c>
    </row>
    <row r="273" spans="1:38" x14ac:dyDescent="0.45">
      <c r="A273" t="s">
        <v>2096</v>
      </c>
      <c r="B273" t="s">
        <v>2079</v>
      </c>
      <c r="C273">
        <v>59284.921132499992</v>
      </c>
      <c r="D273">
        <v>64188.674157915957</v>
      </c>
      <c r="E273">
        <v>69668.658518583456</v>
      </c>
      <c r="F273">
        <v>75793.962228841672</v>
      </c>
      <c r="G273">
        <v>82633.290603309957</v>
      </c>
      <c r="H273">
        <v>90261.842087833793</v>
      </c>
      <c r="I273">
        <v>91597.062041731115</v>
      </c>
      <c r="J273">
        <v>92888.558315850445</v>
      </c>
      <c r="K273">
        <v>94137.762704382505</v>
      </c>
      <c r="L273">
        <v>93915.735923425964</v>
      </c>
      <c r="M273">
        <v>93700.979725749989</v>
      </c>
      <c r="N273">
        <v>93493.256025746115</v>
      </c>
      <c r="O273">
        <v>93292.334534258349</v>
      </c>
      <c r="P273">
        <v>93097.992503277215</v>
      </c>
      <c r="Q273">
        <v>91479.690287042889</v>
      </c>
      <c r="R273">
        <v>89914.381682595238</v>
      </c>
      <c r="S273">
        <v>88400.331338612334</v>
      </c>
      <c r="T273">
        <v>86935.86073032381</v>
      </c>
      <c r="U273">
        <v>85519.346298644377</v>
      </c>
      <c r="V273">
        <v>83672.442919593814</v>
      </c>
      <c r="W273">
        <v>81886.019023111498</v>
      </c>
      <c r="X273">
        <v>79919.706757045875</v>
      </c>
      <c r="Y273">
        <v>78017.784187684578</v>
      </c>
      <c r="Z273">
        <v>76178.142782668205</v>
      </c>
      <c r="AA273">
        <v>74398.743056533654</v>
      </c>
      <c r="AB273">
        <v>72677.612309675111</v>
      </c>
      <c r="AC273">
        <v>71012.842441346031</v>
      </c>
      <c r="AD273">
        <v>69402.587834277394</v>
      </c>
      <c r="AE273">
        <v>67845.063308567274</v>
      </c>
      <c r="AF273">
        <v>66338.542142573089</v>
      </c>
      <c r="AG273">
        <v>64881.354158612652</v>
      </c>
      <c r="AH273">
        <v>63471.883871351594</v>
      </c>
      <c r="AI273">
        <v>62108.568696824528</v>
      </c>
      <c r="AJ273">
        <v>60789.897220104343</v>
      </c>
      <c r="AK273">
        <v>59514.40751969914</v>
      </c>
      <c r="AL273">
        <v>58280.685546819179</v>
      </c>
    </row>
    <row r="274" spans="1:38" x14ac:dyDescent="0.45">
      <c r="A274" t="s">
        <v>2096</v>
      </c>
      <c r="B274" t="s">
        <v>2092</v>
      </c>
      <c r="C274">
        <v>31704.683659999995</v>
      </c>
      <c r="D274">
        <v>32777.568834468526</v>
      </c>
      <c r="E274">
        <v>34307.576837911896</v>
      </c>
      <c r="F274">
        <v>36301.233064710221</v>
      </c>
      <c r="G274">
        <v>38765.675941838112</v>
      </c>
      <c r="H274">
        <v>41714.284646841756</v>
      </c>
      <c r="I274">
        <v>41898.10824387327</v>
      </c>
      <c r="J274">
        <v>42055.091760999443</v>
      </c>
      <c r="K274">
        <v>42189.154117776619</v>
      </c>
      <c r="L274">
        <v>40212.133530822481</v>
      </c>
      <c r="M274">
        <v>38523.777682156884</v>
      </c>
      <c r="N274">
        <v>37081.93863883413</v>
      </c>
      <c r="O274">
        <v>35850.622486796077</v>
      </c>
      <c r="P274">
        <v>34799.090782691419</v>
      </c>
      <c r="Q274">
        <v>31809.584701128992</v>
      </c>
      <c r="R274">
        <v>29256.576345660411</v>
      </c>
      <c r="S274">
        <v>27076.332691603046</v>
      </c>
      <c r="T274">
        <v>25214.426371995658</v>
      </c>
      <c r="U274">
        <v>23624.376958691548</v>
      </c>
      <c r="V274">
        <v>21569.321129450491</v>
      </c>
      <c r="W274">
        <v>19814.323962739669</v>
      </c>
      <c r="X274">
        <v>17966.989148690169</v>
      </c>
      <c r="Y274">
        <v>16389.383655694655</v>
      </c>
      <c r="Z274">
        <v>15042.124310717616</v>
      </c>
      <c r="AA274">
        <v>13891.578277069188</v>
      </c>
      <c r="AB274">
        <v>12909.023447904732</v>
      </c>
      <c r="AC274">
        <v>12069.931430653562</v>
      </c>
      <c r="AD274">
        <v>11353.355222877586</v>
      </c>
      <c r="AE274">
        <v>10741.406293566182</v>
      </c>
      <c r="AF274">
        <v>10218.808015781264</v>
      </c>
      <c r="AG274">
        <v>9772.5143025933357</v>
      </c>
      <c r="AH274">
        <v>9391.3839259772813</v>
      </c>
      <c r="AI274">
        <v>9065.9023883999653</v>
      </c>
      <c r="AJ274">
        <v>8787.9444039320551</v>
      </c>
      <c r="AK274">
        <v>8550.5710594881803</v>
      </c>
      <c r="AL274">
        <v>8347.85659255055</v>
      </c>
    </row>
    <row r="275" spans="1:38" x14ac:dyDescent="0.45">
      <c r="A275" t="s">
        <v>2096</v>
      </c>
      <c r="B275" t="s">
        <v>2084</v>
      </c>
      <c r="C275">
        <v>1538.79</v>
      </c>
      <c r="D275">
        <v>1475.0586711815872</v>
      </c>
      <c r="E275">
        <v>1413.9668723009572</v>
      </c>
      <c r="F275">
        <v>1355.4052832102072</v>
      </c>
      <c r="G275">
        <v>1299.2691114216698</v>
      </c>
      <c r="H275">
        <v>1245.4579045879748</v>
      </c>
      <c r="I275">
        <v>1193.8753707485375</v>
      </c>
      <c r="J275">
        <v>1144.4292060208102</v>
      </c>
      <c r="K275">
        <v>1097.030929427963</v>
      </c>
      <c r="L275">
        <v>1051.5957245674281</v>
      </c>
      <c r="M275">
        <v>1008.0422878369816</v>
      </c>
      <c r="N275">
        <v>966.2926829467732</v>
      </c>
      <c r="O275">
        <v>926.27220145696162</v>
      </c>
      <c r="P275">
        <v>887.90922909139601</v>
      </c>
      <c r="Q275">
        <v>851.13511758811933</v>
      </c>
      <c r="R275">
        <v>815.88406185737836</v>
      </c>
      <c r="S275">
        <v>782.09298222732173</v>
      </c>
      <c r="T275">
        <v>749.70141156667114</v>
      </c>
      <c r="U275">
        <v>718.65138708237907</v>
      </c>
      <c r="V275">
        <v>688.88734659865122</v>
      </c>
      <c r="W275">
        <v>660.35602913173079</v>
      </c>
      <c r="X275">
        <v>633.00637958252935</v>
      </c>
      <c r="Y275">
        <v>606.78945737655761</v>
      </c>
      <c r="Z275">
        <v>581.65834888767245</v>
      </c>
      <c r="AA275">
        <v>557.56808348892707</v>
      </c>
      <c r="AB275">
        <v>534.47555308030405</v>
      </c>
      <c r="AC275">
        <v>512.33943494932851</v>
      </c>
      <c r="AD275">
        <v>491.12011782652718</v>
      </c>
      <c r="AE275">
        <v>470.77963100341287</v>
      </c>
      <c r="AF275">
        <v>451.28157638615545</v>
      </c>
      <c r="AG275">
        <v>432.59106336335327</v>
      </c>
      <c r="AH275">
        <v>414.67464637135521</v>
      </c>
      <c r="AI275">
        <v>397.50026504540955</v>
      </c>
      <c r="AJ275">
        <v>381.03718684954447</v>
      </c>
      <c r="AK275">
        <v>365.25595208251889</v>
      </c>
      <c r="AL275">
        <v>350.12832116143579</v>
      </c>
    </row>
    <row r="276" spans="1:38" x14ac:dyDescent="0.45">
      <c r="A276" t="s">
        <v>2095</v>
      </c>
      <c r="B276" t="s">
        <v>2079</v>
      </c>
      <c r="C276">
        <v>28082.407499999998</v>
      </c>
      <c r="D276">
        <v>28229.28015113356</v>
      </c>
      <c r="E276">
        <v>28453.744935502305</v>
      </c>
      <c r="F276">
        <v>28763.774249644259</v>
      </c>
      <c r="G276">
        <v>29167.375216707336</v>
      </c>
      <c r="H276">
        <v>29673.341090822374</v>
      </c>
      <c r="I276">
        <v>29729.698698587399</v>
      </c>
      <c r="J276">
        <v>29784.845593127171</v>
      </c>
      <c r="K276">
        <v>29838.807783823071</v>
      </c>
      <c r="L276">
        <v>29660.337086152038</v>
      </c>
      <c r="M276">
        <v>29485.700419813398</v>
      </c>
      <c r="N276">
        <v>29314.815419486407</v>
      </c>
      <c r="O276">
        <v>29147.60148927927</v>
      </c>
      <c r="P276">
        <v>28983.979764717056</v>
      </c>
      <c r="Q276">
        <v>28592.599440393325</v>
      </c>
      <c r="R276">
        <v>28209.627019697036</v>
      </c>
      <c r="S276">
        <v>27834.881878209904</v>
      </c>
      <c r="T276">
        <v>27468.187271812698</v>
      </c>
      <c r="U276">
        <v>27109.370253325964</v>
      </c>
      <c r="V276">
        <v>26681.170379223913</v>
      </c>
      <c r="W276">
        <v>26262.169391859341</v>
      </c>
      <c r="X276">
        <v>25813.624068507281</v>
      </c>
      <c r="Y276">
        <v>25374.714706947114</v>
      </c>
      <c r="Z276">
        <v>24945.234300763168</v>
      </c>
      <c r="AA276">
        <v>24524.980290595191</v>
      </c>
      <c r="AB276">
        <v>24113.75446860362</v>
      </c>
      <c r="AC276">
        <v>23711.3628849872</v>
      </c>
      <c r="AD276">
        <v>23317.615756508847</v>
      </c>
      <c r="AE276">
        <v>22932.327376986635</v>
      </c>
      <c r="AF276">
        <v>22555.316029707657</v>
      </c>
      <c r="AG276">
        <v>22186.403901723494</v>
      </c>
      <c r="AH276">
        <v>21825.416999986828</v>
      </c>
      <c r="AI276">
        <v>21472.185069289684</v>
      </c>
      <c r="AJ276">
        <v>21126.541511964577</v>
      </c>
      <c r="AK276">
        <v>20788.323309310672</v>
      </c>
      <c r="AL276">
        <v>20457.37094470796</v>
      </c>
    </row>
    <row r="277" spans="1:38" x14ac:dyDescent="0.45">
      <c r="A277" t="s">
        <v>2094</v>
      </c>
      <c r="B277" t="s">
        <v>2090</v>
      </c>
      <c r="C277">
        <v>11198.16243</v>
      </c>
      <c r="D277">
        <v>14043.44020678386</v>
      </c>
      <c r="E277">
        <v>17154.012376832819</v>
      </c>
      <c r="F277">
        <v>20563.406623662617</v>
      </c>
      <c r="G277">
        <v>24305.171100836757</v>
      </c>
      <c r="H277">
        <v>28416.007279149715</v>
      </c>
      <c r="I277">
        <v>29232.736629947707</v>
      </c>
      <c r="J277">
        <v>30029.060259498743</v>
      </c>
      <c r="K277">
        <v>30805.487998212615</v>
      </c>
      <c r="L277">
        <v>31053.61887469429</v>
      </c>
      <c r="M277">
        <v>31295.550280698626</v>
      </c>
      <c r="N277">
        <v>31531.43710800993</v>
      </c>
      <c r="O277">
        <v>31761.430378490881</v>
      </c>
      <c r="P277">
        <v>31985.677340771294</v>
      </c>
      <c r="Q277">
        <v>31695.423500665802</v>
      </c>
      <c r="R277">
        <v>31412.421559792616</v>
      </c>
      <c r="S277">
        <v>31136.490331772056</v>
      </c>
      <c r="T277">
        <v>30867.453157108117</v>
      </c>
      <c r="U277">
        <v>30605.137790085715</v>
      </c>
      <c r="V277">
        <v>30179.743600542013</v>
      </c>
      <c r="W277">
        <v>29764.977748578469</v>
      </c>
      <c r="X277">
        <v>29275.75834460881</v>
      </c>
      <c r="Y277">
        <v>28798.761930759749</v>
      </c>
      <c r="Z277">
        <v>28333.683119537913</v>
      </c>
      <c r="AA277">
        <v>27880.224153458643</v>
      </c>
      <c r="AB277">
        <v>27438.094714412662</v>
      </c>
      <c r="AC277">
        <v>27007.011737795674</v>
      </c>
      <c r="AD277">
        <v>26586.699231281858</v>
      </c>
      <c r="AE277">
        <v>26176.888098125266</v>
      </c>
      <c r="AF277">
        <v>25777.315964875954</v>
      </c>
      <c r="AG277">
        <v>25387.727013400592</v>
      </c>
      <c r="AH277">
        <v>25007.871817099982</v>
      </c>
      <c r="AI277">
        <v>24637.507181218614</v>
      </c>
      <c r="AJ277">
        <v>24276.39598714406</v>
      </c>
      <c r="AK277">
        <v>23924.307040596475</v>
      </c>
      <c r="AL277">
        <v>23581.014923611056</v>
      </c>
    </row>
    <row r="278" spans="1:38" x14ac:dyDescent="0.45">
      <c r="A278" t="s">
        <v>2094</v>
      </c>
      <c r="B278" t="s">
        <v>2085</v>
      </c>
      <c r="C278">
        <v>20989.424079</v>
      </c>
      <c r="D278">
        <v>25406.631195365753</v>
      </c>
      <c r="E278">
        <v>30216.317947306125</v>
      </c>
      <c r="F278">
        <v>35470.522272400558</v>
      </c>
      <c r="G278">
        <v>41220.71542907862</v>
      </c>
      <c r="H278">
        <v>47523.06210052871</v>
      </c>
      <c r="I278">
        <v>48620.229881970794</v>
      </c>
      <c r="J278">
        <v>49675.201812271378</v>
      </c>
      <c r="K278">
        <v>50689.600696878886</v>
      </c>
      <c r="L278">
        <v>50690.036319511142</v>
      </c>
      <c r="M278">
        <v>50690.45518858204</v>
      </c>
      <c r="N278">
        <v>50690.857948414901</v>
      </c>
      <c r="O278">
        <v>50691.245218553071</v>
      </c>
      <c r="P278">
        <v>50691.617594712967</v>
      </c>
      <c r="Q278">
        <v>49717.025039260297</v>
      </c>
      <c r="R278">
        <v>48779.914228249159</v>
      </c>
      <c r="S278">
        <v>47878.843655525496</v>
      </c>
      <c r="T278">
        <v>47012.427253656773</v>
      </c>
      <c r="U278">
        <v>46179.332261820477</v>
      </c>
      <c r="V278">
        <v>45053.293638877898</v>
      </c>
      <c r="W278">
        <v>43970.561207492283</v>
      </c>
      <c r="X278">
        <v>42766.977691352549</v>
      </c>
      <c r="Y278">
        <v>41609.682657013334</v>
      </c>
      <c r="Z278">
        <v>40496.895901008342</v>
      </c>
      <c r="AA278">
        <v>39426.905684514291</v>
      </c>
      <c r="AB278">
        <v>38398.066100276956</v>
      </c>
      <c r="AC278">
        <v>37408.794540802337</v>
      </c>
      <c r="AD278">
        <v>36457.569263918369</v>
      </c>
      <c r="AE278">
        <v>35542.927051962419</v>
      </c>
      <c r="AF278">
        <v>34663.460960993812</v>
      </c>
      <c r="AG278">
        <v>33817.818156569156</v>
      </c>
      <c r="AH278">
        <v>33004.697832751321</v>
      </c>
      <c r="AI278">
        <v>32222.849211151028</v>
      </c>
      <c r="AJ278">
        <v>31471.069616923076</v>
      </c>
      <c r="AK278">
        <v>30748.202628757583</v>
      </c>
      <c r="AL278">
        <v>30053.136300020531</v>
      </c>
    </row>
    <row r="279" spans="1:38" x14ac:dyDescent="0.45">
      <c r="A279" t="s">
        <v>2094</v>
      </c>
      <c r="B279" t="s">
        <v>2079</v>
      </c>
      <c r="C279">
        <v>73776.073560000004</v>
      </c>
      <c r="D279">
        <v>82590.759124912147</v>
      </c>
      <c r="E279">
        <v>92336.631845576441</v>
      </c>
      <c r="F279">
        <v>103127.29679826781</v>
      </c>
      <c r="G279">
        <v>115076.89544679316</v>
      </c>
      <c r="H279">
        <v>128310.42599723756</v>
      </c>
      <c r="I279">
        <v>133201.34922285803</v>
      </c>
      <c r="J279">
        <v>137993.55148943019</v>
      </c>
      <c r="K279">
        <v>142689.02543255797</v>
      </c>
      <c r="L279">
        <v>144796.12075200267</v>
      </c>
      <c r="M279">
        <v>146860.68535461824</v>
      </c>
      <c r="N279">
        <v>148883.5777026951</v>
      </c>
      <c r="O279">
        <v>150865.6389308706</v>
      </c>
      <c r="P279">
        <v>152807.69319587952</v>
      </c>
      <c r="Q279">
        <v>152216.94530380424</v>
      </c>
      <c r="R279">
        <v>151638.12137695416</v>
      </c>
      <c r="S279">
        <v>151070.9807357626</v>
      </c>
      <c r="T279">
        <v>150515.28755866541</v>
      </c>
      <c r="U279">
        <v>149970.81078404462</v>
      </c>
      <c r="V279">
        <v>148606.12310900411</v>
      </c>
      <c r="W279">
        <v>147268.98100560042</v>
      </c>
      <c r="X279">
        <v>145543.22802699803</v>
      </c>
      <c r="Y279">
        <v>143852.30855145201</v>
      </c>
      <c r="Z279">
        <v>142195.51948127095</v>
      </c>
      <c r="AA279">
        <v>140572.17191045595</v>
      </c>
      <c r="AB279">
        <v>138981.59083824803</v>
      </c>
      <c r="AC279">
        <v>137423.11488845746</v>
      </c>
      <c r="AD279">
        <v>135896.09603445837</v>
      </c>
      <c r="AE279">
        <v>134399.89932973406</v>
      </c>
      <c r="AF279">
        <v>132933.90264386134</v>
      </c>
      <c r="AG279">
        <v>131497.49640382361</v>
      </c>
      <c r="AH279">
        <v>130090.0833405458</v>
      </c>
      <c r="AI279">
        <v>128711.07824054496</v>
      </c>
      <c r="AJ279">
        <v>127359.90770259396</v>
      </c>
      <c r="AK279">
        <v>126036.00989929674</v>
      </c>
      <c r="AL279">
        <v>124738.83434347599</v>
      </c>
    </row>
    <row r="280" spans="1:38" x14ac:dyDescent="0.45">
      <c r="A280" t="s">
        <v>2094</v>
      </c>
      <c r="B280" t="s">
        <v>2092</v>
      </c>
      <c r="C280">
        <v>11534.411979999999</v>
      </c>
      <c r="D280">
        <v>13177.047953286656</v>
      </c>
      <c r="E280">
        <v>14975.289847414293</v>
      </c>
      <c r="F280">
        <v>16949.854071662488</v>
      </c>
      <c r="G280">
        <v>19120.980129513882</v>
      </c>
      <c r="H280">
        <v>21510.714383903731</v>
      </c>
      <c r="I280">
        <v>22111.929106596148</v>
      </c>
      <c r="J280">
        <v>22681.352130887575</v>
      </c>
      <c r="K280">
        <v>23220.664573439117</v>
      </c>
      <c r="L280">
        <v>23151.897949271694</v>
      </c>
      <c r="M280">
        <v>23086.767642867406</v>
      </c>
      <c r="N280">
        <v>23025.081368985637</v>
      </c>
      <c r="O280">
        <v>22966.657010257819</v>
      </c>
      <c r="P280">
        <v>22911.322079519436</v>
      </c>
      <c r="Q280">
        <v>22279.352504883132</v>
      </c>
      <c r="R280">
        <v>21680.800917792883</v>
      </c>
      <c r="S280">
        <v>21113.900204867838</v>
      </c>
      <c r="T280">
        <v>20576.976696106904</v>
      </c>
      <c r="U280">
        <v>20068.44522368614</v>
      </c>
      <c r="V280">
        <v>19393.617540145795</v>
      </c>
      <c r="W280">
        <v>18754.474142731506</v>
      </c>
      <c r="X280">
        <v>18052.534627266112</v>
      </c>
      <c r="Y280">
        <v>17387.713047421916</v>
      </c>
      <c r="Z280">
        <v>16758.046639863293</v>
      </c>
      <c r="AA280">
        <v>16161.676430429514</v>
      </c>
      <c r="AB280">
        <v>15596.841745855716</v>
      </c>
      <c r="AC280">
        <v>15061.8750157092</v>
      </c>
      <c r="AD280">
        <v>14555.196849194688</v>
      </c>
      <c r="AE280">
        <v>14075.311372293729</v>
      </c>
      <c r="AF280">
        <v>13620.801811472016</v>
      </c>
      <c r="AG280">
        <v>13190.326310916327</v>
      </c>
      <c r="AH280">
        <v>12782.613970952238</v>
      </c>
      <c r="AI280">
        <v>12396.461095946777</v>
      </c>
      <c r="AJ280">
        <v>12030.727640618652</v>
      </c>
      <c r="AK280">
        <v>11684.333844264402</v>
      </c>
      <c r="AL280">
        <v>11356.257042963683</v>
      </c>
    </row>
    <row r="281" spans="1:38" x14ac:dyDescent="0.45">
      <c r="A281" t="s">
        <v>2093</v>
      </c>
      <c r="B281" t="s">
        <v>2090</v>
      </c>
      <c r="C281">
        <v>66.25611600000002</v>
      </c>
      <c r="D281">
        <v>75.53511396677996</v>
      </c>
      <c r="E281">
        <v>85.380810338665142</v>
      </c>
      <c r="F281">
        <v>95.969724442000043</v>
      </c>
      <c r="G281">
        <v>107.4490621451468</v>
      </c>
      <c r="H281">
        <v>119.96528739426145</v>
      </c>
      <c r="I281">
        <v>110.47977030123283</v>
      </c>
      <c r="J281">
        <v>102.90312574328691</v>
      </c>
      <c r="K281">
        <v>96.851210787628702</v>
      </c>
      <c r="L281">
        <v>87.131725436880544</v>
      </c>
      <c r="M281">
        <v>79.368196567916328</v>
      </c>
      <c r="N281">
        <v>73.167006039386848</v>
      </c>
      <c r="O281">
        <v>68.213747718309151</v>
      </c>
      <c r="P281">
        <v>64.257286796418498</v>
      </c>
      <c r="Q281">
        <v>56.211564746675748</v>
      </c>
      <c r="R281">
        <v>49.784969803556507</v>
      </c>
      <c r="S281">
        <v>44.651667620411075</v>
      </c>
      <c r="T281">
        <v>40.551394997550545</v>
      </c>
      <c r="U281">
        <v>37.276264295722711</v>
      </c>
      <c r="V281">
        <v>33.031735914291936</v>
      </c>
      <c r="W281">
        <v>29.641379590349416</v>
      </c>
      <c r="X281">
        <v>26.11905738943085</v>
      </c>
      <c r="Y281">
        <v>23.305569935538053</v>
      </c>
      <c r="Z281">
        <v>21.058270795457148</v>
      </c>
      <c r="AA281">
        <v>19.263219810594705</v>
      </c>
      <c r="AB281">
        <v>17.829406224861025</v>
      </c>
      <c r="AC281">
        <v>16.684134354607146</v>
      </c>
      <c r="AD281">
        <v>15.769337849785604</v>
      </c>
      <c r="AE281">
        <v>15.038635675944382</v>
      </c>
      <c r="AF281">
        <v>14.454980552600372</v>
      </c>
      <c r="AG281">
        <v>13.988780621628583</v>
      </c>
      <c r="AH281">
        <v>13.616399112505778</v>
      </c>
      <c r="AI281">
        <v>13.318955936039567</v>
      </c>
      <c r="AJ281">
        <v>13.081370446269361</v>
      </c>
      <c r="AK281">
        <v>12.89159683767639</v>
      </c>
      <c r="AL281">
        <v>12.740013411629493</v>
      </c>
    </row>
    <row r="282" spans="1:38" x14ac:dyDescent="0.45">
      <c r="A282" t="s">
        <v>2093</v>
      </c>
      <c r="B282" t="s">
        <v>2085</v>
      </c>
      <c r="C282">
        <v>2652.2769779999994</v>
      </c>
      <c r="D282">
        <v>2996.6207815914868</v>
      </c>
      <c r="E282">
        <v>3365.7891241006755</v>
      </c>
      <c r="F282">
        <v>3766.131966502262</v>
      </c>
      <c r="G282">
        <v>4202.9245620375232</v>
      </c>
      <c r="H282">
        <v>4681.4893683728014</v>
      </c>
      <c r="I282">
        <v>4315.2638654231678</v>
      </c>
      <c r="J282">
        <v>4025.2109361563125</v>
      </c>
      <c r="K282">
        <v>3795.4871700649774</v>
      </c>
      <c r="L282">
        <v>3411.0463221211576</v>
      </c>
      <c r="M282">
        <v>3106.5667236829404</v>
      </c>
      <c r="N282">
        <v>2865.4169437858632</v>
      </c>
      <c r="O282">
        <v>2674.4247832513083</v>
      </c>
      <c r="P282">
        <v>2523.1577764921649</v>
      </c>
      <c r="Q282">
        <v>2200.8551812964515</v>
      </c>
      <c r="R282">
        <v>1945.589474528666</v>
      </c>
      <c r="S282">
        <v>1743.417410068281</v>
      </c>
      <c r="T282">
        <v>1583.2958482426789</v>
      </c>
      <c r="U282">
        <v>1456.4785521444139</v>
      </c>
      <c r="V282">
        <v>1288.5390587862369</v>
      </c>
      <c r="W282">
        <v>1155.5299111550576</v>
      </c>
      <c r="X282">
        <v>1016.4361258177831</v>
      </c>
      <c r="Y282">
        <v>906.27296253464044</v>
      </c>
      <c r="Z282">
        <v>819.02303605430779</v>
      </c>
      <c r="AA282">
        <v>749.92053895863546</v>
      </c>
      <c r="AB282">
        <v>695.19092143931528</v>
      </c>
      <c r="AC282">
        <v>651.84471602413271</v>
      </c>
      <c r="AD282">
        <v>617.51424544790518</v>
      </c>
      <c r="AE282">
        <v>590.32429424695397</v>
      </c>
      <c r="AF282">
        <v>568.78967983878329</v>
      </c>
      <c r="AG282">
        <v>551.73412816525286</v>
      </c>
      <c r="AH282">
        <v>538.22602268563514</v>
      </c>
      <c r="AI282">
        <v>527.5275171701752</v>
      </c>
      <c r="AJ282">
        <v>519.05423270870631</v>
      </c>
      <c r="AK282">
        <v>512.34333748495555</v>
      </c>
      <c r="AL282">
        <v>507.02826575463007</v>
      </c>
    </row>
    <row r="283" spans="1:38" x14ac:dyDescent="0.45">
      <c r="A283" t="s">
        <v>2093</v>
      </c>
      <c r="B283" t="s">
        <v>2079</v>
      </c>
      <c r="C283">
        <v>1843.0020000000002</v>
      </c>
      <c r="D283">
        <v>2110.6179976419676</v>
      </c>
      <c r="E283">
        <v>2393.5006891923981</v>
      </c>
      <c r="F283">
        <v>2696.7345517390654</v>
      </c>
      <c r="G283">
        <v>3024.5821949887541</v>
      </c>
      <c r="H283">
        <v>3381.2747905590977</v>
      </c>
      <c r="I283">
        <v>3079.7345667209879</v>
      </c>
      <c r="J283">
        <v>2837.1639722085629</v>
      </c>
      <c r="K283">
        <v>2642.0308235587113</v>
      </c>
      <c r="L283">
        <v>2365.1559809054229</v>
      </c>
      <c r="M283">
        <v>2142.4271710203443</v>
      </c>
      <c r="N283">
        <v>1963.2555197521056</v>
      </c>
      <c r="O283">
        <v>1819.1229280377634</v>
      </c>
      <c r="P283">
        <v>1703.1771082205864</v>
      </c>
      <c r="Q283">
        <v>1490.0036092497432</v>
      </c>
      <c r="R283">
        <v>1318.5186188843682</v>
      </c>
      <c r="S283">
        <v>1180.5694738800214</v>
      </c>
      <c r="T283">
        <v>1069.597857256992</v>
      </c>
      <c r="U283">
        <v>980.3280057074187</v>
      </c>
      <c r="V283">
        <v>868.54848947138692</v>
      </c>
      <c r="W283">
        <v>778.62873229085687</v>
      </c>
      <c r="X283">
        <v>686.31010794508506</v>
      </c>
      <c r="Y283">
        <v>612.04544332725334</v>
      </c>
      <c r="Z283">
        <v>552.30408073781359</v>
      </c>
      <c r="AA283">
        <v>504.24582285151939</v>
      </c>
      <c r="AB283">
        <v>465.58590531770301</v>
      </c>
      <c r="AC283">
        <v>434.48637550832711</v>
      </c>
      <c r="AD283">
        <v>409.46871339049528</v>
      </c>
      <c r="AE283">
        <v>389.34354038375398</v>
      </c>
      <c r="AF283">
        <v>373.15407445190021</v>
      </c>
      <c r="AG283">
        <v>360.13064319638454</v>
      </c>
      <c r="AH283">
        <v>349.65409243300053</v>
      </c>
      <c r="AI283">
        <v>341.22635063866517</v>
      </c>
      <c r="AJ283">
        <v>334.44674985629433</v>
      </c>
      <c r="AK283">
        <v>328.99297731674915</v>
      </c>
      <c r="AL283">
        <v>324.6057521883256</v>
      </c>
    </row>
    <row r="284" spans="1:38" x14ac:dyDescent="0.45">
      <c r="A284" t="s">
        <v>2093</v>
      </c>
      <c r="B284" t="s">
        <v>2092</v>
      </c>
      <c r="C284">
        <v>3271.4853600000006</v>
      </c>
      <c r="D284">
        <v>3582.9654410072226</v>
      </c>
      <c r="E284">
        <v>3936.4411357537092</v>
      </c>
      <c r="F284">
        <v>4335.9235797616275</v>
      </c>
      <c r="G284">
        <v>4784.8612430221092</v>
      </c>
      <c r="H284">
        <v>5287.2524619806445</v>
      </c>
      <c r="I284">
        <v>5000.1576180892334</v>
      </c>
      <c r="J284">
        <v>4772.846821631495</v>
      </c>
      <c r="K284">
        <v>4592.8707639430659</v>
      </c>
      <c r="L284">
        <v>4179.0685969072056</v>
      </c>
      <c r="M284">
        <v>3851.4357530361513</v>
      </c>
      <c r="N284">
        <v>3592.0285074145204</v>
      </c>
      <c r="O284">
        <v>3386.6396999740637</v>
      </c>
      <c r="P284">
        <v>3224.020640815851</v>
      </c>
      <c r="Q284">
        <v>2823.9610861743517</v>
      </c>
      <c r="R284">
        <v>2507.2091209928285</v>
      </c>
      <c r="S284">
        <v>2256.4169419727168</v>
      </c>
      <c r="T284">
        <v>2057.8492171549369</v>
      </c>
      <c r="U284">
        <v>1900.6308322221771</v>
      </c>
      <c r="V284">
        <v>1685.7166318459256</v>
      </c>
      <c r="W284">
        <v>1515.5557282384711</v>
      </c>
      <c r="X284">
        <v>1335.6114593695393</v>
      </c>
      <c r="Y284">
        <v>1193.1384197280706</v>
      </c>
      <c r="Z284">
        <v>1080.333676613609</v>
      </c>
      <c r="AA284">
        <v>991.01916418977271</v>
      </c>
      <c r="AB284">
        <v>920.30332450727474</v>
      </c>
      <c r="AC284">
        <v>864.31320771337573</v>
      </c>
      <c r="AD284">
        <v>819.98235916983049</v>
      </c>
      <c r="AE284">
        <v>784.88287652676331</v>
      </c>
      <c r="AF284">
        <v>757.09243889052391</v>
      </c>
      <c r="AG284">
        <v>735.08902556767089</v>
      </c>
      <c r="AH284">
        <v>717.6675583639676</v>
      </c>
      <c r="AI284">
        <v>703.87390212180276</v>
      </c>
      <c r="AJ284">
        <v>692.95260885170592</v>
      </c>
      <c r="AK284">
        <v>684.30554351982823</v>
      </c>
      <c r="AL284">
        <v>677.45912551743936</v>
      </c>
    </row>
    <row r="285" spans="1:38" x14ac:dyDescent="0.45">
      <c r="A285" t="s">
        <v>2091</v>
      </c>
      <c r="B285" t="s">
        <v>2079</v>
      </c>
      <c r="C285">
        <v>217632.90150000004</v>
      </c>
      <c r="D285">
        <v>217552.59481001509</v>
      </c>
      <c r="E285">
        <v>220125.44270544348</v>
      </c>
      <c r="F285">
        <v>225366.64643367406</v>
      </c>
      <c r="G285">
        <v>233296.43117846843</v>
      </c>
      <c r="H285">
        <v>243964.1062237586</v>
      </c>
      <c r="I285">
        <v>238039.42708255863</v>
      </c>
      <c r="J285">
        <v>232785.64199953864</v>
      </c>
      <c r="K285">
        <v>228126.78081216762</v>
      </c>
      <c r="L285">
        <v>216761.76521303647</v>
      </c>
      <c r="M285">
        <v>206683.69212249757</v>
      </c>
      <c r="N285">
        <v>197746.83177837194</v>
      </c>
      <c r="O285">
        <v>189821.95644824722</v>
      </c>
      <c r="P285">
        <v>182794.47178588464</v>
      </c>
      <c r="Q285">
        <v>169329.04899446102</v>
      </c>
      <c r="R285">
        <v>157388.4129343266</v>
      </c>
      <c r="S285">
        <v>146799.90103023741</v>
      </c>
      <c r="T285">
        <v>137410.40253297094</v>
      </c>
      <c r="U285">
        <v>129084.14452535404</v>
      </c>
      <c r="V285">
        <v>119289.49170371989</v>
      </c>
      <c r="W285">
        <v>110603.957911718</v>
      </c>
      <c r="X285">
        <v>101696.33115393958</v>
      </c>
      <c r="Y285">
        <v>93797.379080790284</v>
      </c>
      <c r="Z285">
        <v>86792.882198450039</v>
      </c>
      <c r="AA285">
        <v>80581.554908404461</v>
      </c>
      <c r="AB285">
        <v>75073.580909396143</v>
      </c>
      <c r="AC285">
        <v>70189.314446353426</v>
      </c>
      <c r="AD285">
        <v>65858.128626249876</v>
      </c>
      <c r="AE285">
        <v>62017.39414744755</v>
      </c>
      <c r="AF285">
        <v>58611.573674866602</v>
      </c>
      <c r="AG285">
        <v>55591.418765572103</v>
      </c>
      <c r="AH285">
        <v>52913.25773225625</v>
      </c>
      <c r="AI285">
        <v>50538.36414706365</v>
      </c>
      <c r="AJ285">
        <v>48432.39685427324</v>
      </c>
      <c r="AK285">
        <v>46564.903394374363</v>
      </c>
      <c r="AL285">
        <v>44908.879659008519</v>
      </c>
    </row>
    <row r="286" spans="1:38" x14ac:dyDescent="0.45">
      <c r="A286" t="s">
        <v>2089</v>
      </c>
      <c r="B286" t="s">
        <v>2090</v>
      </c>
      <c r="C286">
        <v>143406.86783400003</v>
      </c>
      <c r="D286">
        <v>166767.49145294607</v>
      </c>
      <c r="E286">
        <v>192202.62651482556</v>
      </c>
      <c r="F286">
        <v>219999.57835396187</v>
      </c>
      <c r="G286">
        <v>250438.2998231129</v>
      </c>
      <c r="H286">
        <v>283823.20679754025</v>
      </c>
      <c r="I286">
        <v>287740.83080074342</v>
      </c>
      <c r="J286">
        <v>291440.90822451533</v>
      </c>
      <c r="K286">
        <v>294935.51948141813</v>
      </c>
      <c r="L286">
        <v>291676.60974840936</v>
      </c>
      <c r="M286">
        <v>288598.66803696461</v>
      </c>
      <c r="N286">
        <v>285691.64515041636</v>
      </c>
      <c r="O286">
        <v>282946.04992634413</v>
      </c>
      <c r="P286">
        <v>280352.91824880202</v>
      </c>
      <c r="Q286">
        <v>271344.31937384151</v>
      </c>
      <c r="R286">
        <v>262835.97010658047</v>
      </c>
      <c r="S286">
        <v>254800.09146901386</v>
      </c>
      <c r="T286">
        <v>247210.44705629838</v>
      </c>
      <c r="U286">
        <v>240042.25737730315</v>
      </c>
      <c r="V286">
        <v>231085.63081602872</v>
      </c>
      <c r="W286">
        <v>222626.36782768919</v>
      </c>
      <c r="X286">
        <v>213543.60562855625</v>
      </c>
      <c r="Y286">
        <v>204965.21134390248</v>
      </c>
      <c r="Z286">
        <v>196863.17730518186</v>
      </c>
      <c r="AA286">
        <v>189211.05111624938</v>
      </c>
      <c r="AB286">
        <v>181983.84928872006</v>
      </c>
      <c r="AC286">
        <v>175157.97567317664</v>
      </c>
      <c r="AD286">
        <v>168711.14441991138</v>
      </c>
      <c r="AE286">
        <v>162622.30721767599</v>
      </c>
      <c r="AF286">
        <v>156871.58457288085</v>
      </c>
      <c r="AG286">
        <v>151440.20090487631</v>
      </c>
      <c r="AH286">
        <v>146310.4232454084</v>
      </c>
      <c r="AI286">
        <v>141465.50334210796</v>
      </c>
      <c r="AJ286">
        <v>136889.62297698675</v>
      </c>
      <c r="AK286">
        <v>132567.84232141013</v>
      </c>
      <c r="AL286">
        <v>128486.05115893045</v>
      </c>
    </row>
    <row r="287" spans="1:38" x14ac:dyDescent="0.45">
      <c r="A287" t="s">
        <v>2089</v>
      </c>
      <c r="B287" t="s">
        <v>2085</v>
      </c>
      <c r="C287">
        <v>147198.71497499998</v>
      </c>
      <c r="D287">
        <v>170352.53873911424</v>
      </c>
      <c r="E287">
        <v>195592.79001636503</v>
      </c>
      <c r="F287">
        <v>223206.16151548742</v>
      </c>
      <c r="G287">
        <v>253472.02944089044</v>
      </c>
      <c r="H287">
        <v>286694.27018945693</v>
      </c>
      <c r="I287">
        <v>291194.31731747789</v>
      </c>
      <c r="J287">
        <v>295444.49267306674</v>
      </c>
      <c r="K287">
        <v>299458.67075595254</v>
      </c>
      <c r="L287">
        <v>296443.56549502927</v>
      </c>
      <c r="M287">
        <v>293595.87841311237</v>
      </c>
      <c r="N287">
        <v>290906.31336819811</v>
      </c>
      <c r="O287">
        <v>288366.09040031669</v>
      </c>
      <c r="P287">
        <v>285966.91706976126</v>
      </c>
      <c r="Q287">
        <v>276894.5712180874</v>
      </c>
      <c r="R287">
        <v>268325.98078798654</v>
      </c>
      <c r="S287">
        <v>260233.1740146128</v>
      </c>
      <c r="T287">
        <v>252589.73230673396</v>
      </c>
      <c r="U287">
        <v>245370.70400446962</v>
      </c>
      <c r="V287">
        <v>236283.72620285244</v>
      </c>
      <c r="W287">
        <v>227701.31628346982</v>
      </c>
      <c r="X287">
        <v>218461.05900694308</v>
      </c>
      <c r="Y287">
        <v>209733.88068219827</v>
      </c>
      <c r="Z287">
        <v>201491.29184158493</v>
      </c>
      <c r="AA287">
        <v>193706.38493728029</v>
      </c>
      <c r="AB287">
        <v>186353.74650285119</v>
      </c>
      <c r="AC287">
        <v>179409.37419217514</v>
      </c>
      <c r="AD287">
        <v>172850.59842489797</v>
      </c>
      <c r="AE287">
        <v>166656.0083826434</v>
      </c>
      <c r="AF287">
        <v>160805.38211439247</v>
      </c>
      <c r="AG287">
        <v>155279.62052286518</v>
      </c>
      <c r="AH287">
        <v>150060.68501640589</v>
      </c>
      <c r="AI287">
        <v>145131.53862283999</v>
      </c>
      <c r="AJ287">
        <v>140476.09037307094</v>
      </c>
      <c r="AK287">
        <v>136079.14277286004</v>
      </c>
      <c r="AL287">
        <v>131926.34219131357</v>
      </c>
    </row>
    <row r="288" spans="1:38" x14ac:dyDescent="0.45">
      <c r="A288" t="s">
        <v>2089</v>
      </c>
      <c r="B288" t="s">
        <v>2079</v>
      </c>
      <c r="C288">
        <v>4884.8251200000004</v>
      </c>
      <c r="D288">
        <v>5167.9102204505607</v>
      </c>
      <c r="E288">
        <v>5486.8949465158494</v>
      </c>
      <c r="F288">
        <v>5846.0177455311605</v>
      </c>
      <c r="G288">
        <v>6249.5300100579643</v>
      </c>
      <c r="H288">
        <v>6702.0891605863562</v>
      </c>
      <c r="I288">
        <v>6858.9688689508766</v>
      </c>
      <c r="J288">
        <v>7012.3400847822304</v>
      </c>
      <c r="K288">
        <v>7162.2812727842575</v>
      </c>
      <c r="L288">
        <v>7206.6135714302472</v>
      </c>
      <c r="M288">
        <v>7249.9544127335448</v>
      </c>
      <c r="N288">
        <v>7292.3259698656821</v>
      </c>
      <c r="O288">
        <v>7333.7499201124774</v>
      </c>
      <c r="P288">
        <v>7374.2474559641269</v>
      </c>
      <c r="Q288">
        <v>7311.5837245287439</v>
      </c>
      <c r="R288">
        <v>7250.3214186577852</v>
      </c>
      <c r="S288">
        <v>7190.4291965596331</v>
      </c>
      <c r="T288">
        <v>7131.8764173774371</v>
      </c>
      <c r="U288">
        <v>7074.6331255132536</v>
      </c>
      <c r="V288">
        <v>6984.5848448265851</v>
      </c>
      <c r="W288">
        <v>6896.5504238271078</v>
      </c>
      <c r="X288">
        <v>6793.4422288727919</v>
      </c>
      <c r="Y288">
        <v>6692.6399684199914</v>
      </c>
      <c r="Z288">
        <v>6594.0920720389495</v>
      </c>
      <c r="AA288">
        <v>6497.7481226324189</v>
      </c>
      <c r="AB288">
        <v>6403.5588306422778</v>
      </c>
      <c r="AC288">
        <v>6311.4760088329949</v>
      </c>
      <c r="AD288">
        <v>6221.4525476390445</v>
      </c>
      <c r="AE288">
        <v>6133.4423910636551</v>
      </c>
      <c r="AF288">
        <v>6047.4005131165641</v>
      </c>
      <c r="AG288">
        <v>5963.2828947787248</v>
      </c>
      <c r="AH288">
        <v>5881.0465014821784</v>
      </c>
      <c r="AI288">
        <v>5800.649261093572</v>
      </c>
      <c r="AJ288">
        <v>5722.0500423900603</v>
      </c>
      <c r="AK288">
        <v>5645.2086340165706</v>
      </c>
      <c r="AL288">
        <v>5570.0857239136785</v>
      </c>
    </row>
    <row r="289" spans="1:38" x14ac:dyDescent="0.45">
      <c r="A289" t="s">
        <v>2088</v>
      </c>
      <c r="B289" t="s">
        <v>2079</v>
      </c>
      <c r="C289">
        <v>62701.642500000002</v>
      </c>
      <c r="D289">
        <v>71764.436381254549</v>
      </c>
      <c r="E289">
        <v>81701.990126430261</v>
      </c>
      <c r="F289">
        <v>92627.749619868395</v>
      </c>
      <c r="G289">
        <v>104653.45838516411</v>
      </c>
      <c r="H289">
        <v>117901.05669131695</v>
      </c>
      <c r="I289">
        <v>121259.54467700436</v>
      </c>
      <c r="J289">
        <v>124471.76003639135</v>
      </c>
      <c r="K289">
        <v>127544.0733985515</v>
      </c>
      <c r="L289">
        <v>127651.42902615452</v>
      </c>
      <c r="M289">
        <v>127754.10898135243</v>
      </c>
      <c r="N289">
        <v>127852.31690426104</v>
      </c>
      <c r="O289">
        <v>127946.24756583401</v>
      </c>
      <c r="P289">
        <v>128036.08725414253</v>
      </c>
      <c r="Q289">
        <v>125290.86523819251</v>
      </c>
      <c r="R289">
        <v>122665.20620289388</v>
      </c>
      <c r="S289">
        <v>120153.90280754374</v>
      </c>
      <c r="T289">
        <v>117751.9745073675</v>
      </c>
      <c r="U289">
        <v>115454.657675849</v>
      </c>
      <c r="V289">
        <v>112313.67985538409</v>
      </c>
      <c r="W289">
        <v>109309.50141514884</v>
      </c>
      <c r="X289">
        <v>105964.30616454163</v>
      </c>
      <c r="Y289">
        <v>102764.80460016443</v>
      </c>
      <c r="Z289">
        <v>99704.651307589345</v>
      </c>
      <c r="AA289">
        <v>96777.777234977053</v>
      </c>
      <c r="AB289">
        <v>93978.377656624114</v>
      </c>
      <c r="AC289">
        <v>91300.900660735366</v>
      </c>
      <c r="AD289">
        <v>88740.036138589741</v>
      </c>
      <c r="AE289">
        <v>86290.705253262277</v>
      </c>
      <c r="AF289">
        <v>83948.050367016069</v>
      </c>
      <c r="AG289">
        <v>81707.425407387738</v>
      </c>
      <c r="AH289">
        <v>79564.386652859976</v>
      </c>
      <c r="AI289">
        <v>77514.683919846735</v>
      </c>
      <c r="AJ289">
        <v>75554.25213351268</v>
      </c>
      <c r="AK289">
        <v>73679.203265709803</v>
      </c>
      <c r="AL289">
        <v>71885.818624042018</v>
      </c>
    </row>
    <row r="290" spans="1:38" x14ac:dyDescent="0.45">
      <c r="A290" t="s">
        <v>2087</v>
      </c>
      <c r="B290" t="s">
        <v>2079</v>
      </c>
      <c r="C290">
        <v>530.17649999999992</v>
      </c>
      <c r="D290">
        <v>461.13204342634742</v>
      </c>
      <c r="E290">
        <v>414.79532990409871</v>
      </c>
      <c r="F290">
        <v>386.48037857679543</v>
      </c>
      <c r="G290">
        <v>372.63694544791025</v>
      </c>
      <c r="H290">
        <v>370.63690916355512</v>
      </c>
      <c r="I290">
        <v>369.79394696838841</v>
      </c>
      <c r="J290">
        <v>369.82712813543174</v>
      </c>
      <c r="K290">
        <v>370.52181725608432</v>
      </c>
      <c r="L290">
        <v>371.71397456232501</v>
      </c>
      <c r="M290">
        <v>373.27772916295214</v>
      </c>
      <c r="N290">
        <v>375.11706903962965</v>
      </c>
      <c r="O290">
        <v>377.1565404125846</v>
      </c>
      <c r="P290">
        <v>379.33810898101308</v>
      </c>
      <c r="Q290">
        <v>338.52589936612122</v>
      </c>
      <c r="R290">
        <v>307.46740027811848</v>
      </c>
      <c r="S290">
        <v>283.83157230649391</v>
      </c>
      <c r="T290">
        <v>265.84447118092703</v>
      </c>
      <c r="U290">
        <v>252.15610759621228</v>
      </c>
      <c r="V290">
        <v>225.12385615205045</v>
      </c>
      <c r="W290">
        <v>204.55204284550484</v>
      </c>
      <c r="X290">
        <v>180.58905245015518</v>
      </c>
      <c r="Y290">
        <v>162.3529774529265</v>
      </c>
      <c r="Z290">
        <v>148.4751422654999</v>
      </c>
      <c r="AA290">
        <v>137.91397109688799</v>
      </c>
      <c r="AB290">
        <v>129.87681436845429</v>
      </c>
      <c r="AC290">
        <v>123.76045783506265</v>
      </c>
      <c r="AD290">
        <v>119.10584943216628</v>
      </c>
      <c r="AE290">
        <v>115.56364595432231</v>
      </c>
      <c r="AF290">
        <v>112.86799373347336</v>
      </c>
      <c r="AG290">
        <v>110.81657547328044</v>
      </c>
      <c r="AH290">
        <v>109.25542569078826</v>
      </c>
      <c r="AI290">
        <v>108.06737511589174</v>
      </c>
      <c r="AJ290">
        <v>107.16325676393021</v>
      </c>
      <c r="AK290">
        <v>106.47521366911093</v>
      </c>
      <c r="AL290">
        <v>105.9516060028121</v>
      </c>
    </row>
    <row r="291" spans="1:38" x14ac:dyDescent="0.45">
      <c r="A291" t="s">
        <v>2083</v>
      </c>
      <c r="B291" t="s">
        <v>2086</v>
      </c>
      <c r="C291">
        <v>111.82</v>
      </c>
      <c r="D291">
        <v>118.4611959574151</v>
      </c>
      <c r="E291">
        <v>125.90798065575065</v>
      </c>
      <c r="F291">
        <v>134.25630685389712</v>
      </c>
      <c r="G291">
        <v>143.60285377455401</v>
      </c>
      <c r="H291">
        <v>154.05355913572896</v>
      </c>
      <c r="I291">
        <v>158.53745481136204</v>
      </c>
      <c r="J291">
        <v>162.94594694939724</v>
      </c>
      <c r="K291">
        <v>167.28030357520663</v>
      </c>
      <c r="L291">
        <v>169.18359105918023</v>
      </c>
      <c r="M291">
        <v>171.0548718641989</v>
      </c>
      <c r="N291">
        <v>172.89468423133573</v>
      </c>
      <c r="O291">
        <v>174.70355735032004</v>
      </c>
      <c r="P291">
        <v>176.48201151174956</v>
      </c>
      <c r="Q291">
        <v>175.87237792553955</v>
      </c>
      <c r="R291">
        <v>175.27299625693959</v>
      </c>
      <c r="S291">
        <v>174.68369410433493</v>
      </c>
      <c r="T291">
        <v>174.1043019653066</v>
      </c>
      <c r="U291">
        <v>173.53465318787713</v>
      </c>
      <c r="V291">
        <v>172.18852381217474</v>
      </c>
      <c r="W291">
        <v>170.86503165293212</v>
      </c>
      <c r="X291">
        <v>169.17076597566313</v>
      </c>
      <c r="Y291">
        <v>167.50499195719678</v>
      </c>
      <c r="Z291">
        <v>165.86723046687945</v>
      </c>
      <c r="AA291">
        <v>164.25701043136951</v>
      </c>
      <c r="AB291">
        <v>162.67386869914128</v>
      </c>
      <c r="AC291">
        <v>161.11734990726771</v>
      </c>
      <c r="AD291">
        <v>159.58700635044312</v>
      </c>
      <c r="AE291">
        <v>158.08239785220871</v>
      </c>
      <c r="AF291">
        <v>156.6030916383435</v>
      </c>
      <c r="AG291">
        <v>155.14866221238444</v>
      </c>
      <c r="AH291">
        <v>153.71869123323975</v>
      </c>
      <c r="AI291">
        <v>152.31276739486057</v>
      </c>
      <c r="AJ291">
        <v>150.93048630793592</v>
      </c>
      <c r="AK291">
        <v>149.5714503835772</v>
      </c>
      <c r="AL291">
        <v>148.23526871895874</v>
      </c>
    </row>
    <row r="292" spans="1:38" x14ac:dyDescent="0.45">
      <c r="A292" t="s">
        <v>2083</v>
      </c>
      <c r="B292" t="s">
        <v>2085</v>
      </c>
      <c r="C292">
        <v>4987.4174999999996</v>
      </c>
      <c r="D292">
        <v>5374.1719596585226</v>
      </c>
      <c r="E292">
        <v>5805.0146807256515</v>
      </c>
      <c r="F292">
        <v>6285.2428128036254</v>
      </c>
      <c r="G292">
        <v>6820.195392688448</v>
      </c>
      <c r="H292">
        <v>7415.7223283892672</v>
      </c>
      <c r="I292">
        <v>7698.4385633938318</v>
      </c>
      <c r="J292">
        <v>7976.5251694874933</v>
      </c>
      <c r="K292">
        <v>8250.0579593092098</v>
      </c>
      <c r="L292">
        <v>8384.3939582149851</v>
      </c>
      <c r="M292">
        <v>8516.5301335970107</v>
      </c>
      <c r="N292">
        <v>8646.5025087370195</v>
      </c>
      <c r="O292">
        <v>8774.3465170163236</v>
      </c>
      <c r="P292">
        <v>8900.0970115757445</v>
      </c>
      <c r="Q292">
        <v>8889.0707290067421</v>
      </c>
      <c r="R292">
        <v>8878.2250076869386</v>
      </c>
      <c r="S292">
        <v>8867.5568908297191</v>
      </c>
      <c r="T292">
        <v>8857.0634700674236</v>
      </c>
      <c r="U292">
        <v>8846.7418846584624</v>
      </c>
      <c r="V292">
        <v>8791.6834721038722</v>
      </c>
      <c r="W292">
        <v>8737.5266703766447</v>
      </c>
      <c r="X292">
        <v>8661.8037908175502</v>
      </c>
      <c r="Y292">
        <v>8587.3209137380381</v>
      </c>
      <c r="Z292">
        <v>8514.0577334371319</v>
      </c>
      <c r="AA292">
        <v>8441.994276730522</v>
      </c>
      <c r="AB292">
        <v>8371.1108975054321</v>
      </c>
      <c r="AC292">
        <v>8301.3882713646417</v>
      </c>
      <c r="AD292">
        <v>8232.8073903582263</v>
      </c>
      <c r="AE292">
        <v>8165.3495578015663</v>
      </c>
      <c r="AF292">
        <v>8098.9963831782088</v>
      </c>
      <c r="AG292">
        <v>8033.729777126202</v>
      </c>
      <c r="AH292">
        <v>7969.5319465065295</v>
      </c>
      <c r="AI292">
        <v>7906.3853895523025</v>
      </c>
      <c r="AJ292">
        <v>7844.2728910973847</v>
      </c>
      <c r="AK292">
        <v>7783.1775178831549</v>
      </c>
      <c r="AL292">
        <v>7723.0826139421188</v>
      </c>
    </row>
    <row r="293" spans="1:38" x14ac:dyDescent="0.45">
      <c r="A293" t="s">
        <v>2083</v>
      </c>
      <c r="B293" t="s">
        <v>2084</v>
      </c>
      <c r="C293">
        <v>1529.19</v>
      </c>
      <c r="D293">
        <v>1587.4025542349891</v>
      </c>
      <c r="E293">
        <v>1654.3240326166654</v>
      </c>
      <c r="F293">
        <v>1730.9536634972665</v>
      </c>
      <c r="G293">
        <v>1818.293358573123</v>
      </c>
      <c r="H293">
        <v>1917.4412245081053</v>
      </c>
      <c r="I293">
        <v>1938.1921807530132</v>
      </c>
      <c r="J293">
        <v>1958.46665890537</v>
      </c>
      <c r="K293">
        <v>1978.2755997319528</v>
      </c>
      <c r="L293">
        <v>1976.0367774718072</v>
      </c>
      <c r="M293">
        <v>1973.8493624695964</v>
      </c>
      <c r="N293">
        <v>1971.7121743251541</v>
      </c>
      <c r="O293">
        <v>1969.6240597423573</v>
      </c>
      <c r="P293">
        <v>1967.5838919067703</v>
      </c>
      <c r="Q293">
        <v>1943.9976545689065</v>
      </c>
      <c r="R293">
        <v>1920.9529983150451</v>
      </c>
      <c r="S293">
        <v>1898.4374875003505</v>
      </c>
      <c r="T293">
        <v>1876.4389720240483</v>
      </c>
      <c r="U293">
        <v>1854.945580772837</v>
      </c>
      <c r="V293">
        <v>1826.7480767786258</v>
      </c>
      <c r="W293">
        <v>1799.1980365812294</v>
      </c>
      <c r="X293">
        <v>1768.681774066222</v>
      </c>
      <c r="Y293">
        <v>1738.8662180817155</v>
      </c>
      <c r="Z293">
        <v>1709.7352791855101</v>
      </c>
      <c r="AA293">
        <v>1681.2732373770184</v>
      </c>
      <c r="AB293">
        <v>1653.464733614242</v>
      </c>
      <c r="AC293">
        <v>1626.2947615255346</v>
      </c>
      <c r="AD293">
        <v>1599.7486593116757</v>
      </c>
      <c r="AE293">
        <v>1573.8121018338882</v>
      </c>
      <c r="AF293">
        <v>1548.4710928835279</v>
      </c>
      <c r="AG293">
        <v>1523.7119576292753</v>
      </c>
      <c r="AH293">
        <v>1499.5213352377521</v>
      </c>
      <c r="AI293">
        <v>1475.8861716635818</v>
      </c>
      <c r="AJ293">
        <v>1452.7937126050031</v>
      </c>
      <c r="AK293">
        <v>1430.2314966212346</v>
      </c>
      <c r="AL293">
        <v>1408.187348407876</v>
      </c>
    </row>
    <row r="294" spans="1:38" x14ac:dyDescent="0.45">
      <c r="A294" t="s">
        <v>2083</v>
      </c>
      <c r="B294" t="s">
        <v>2082</v>
      </c>
      <c r="C294">
        <v>126.19159999999999</v>
      </c>
      <c r="D294">
        <v>130.99537775085307</v>
      </c>
      <c r="E294">
        <v>136.5177751622854</v>
      </c>
      <c r="F294">
        <v>142.84124574021996</v>
      </c>
      <c r="G294">
        <v>150.04846482011871</v>
      </c>
      <c r="H294">
        <v>158.23004549820232</v>
      </c>
      <c r="I294">
        <v>160.34520185266629</v>
      </c>
      <c r="J294">
        <v>162.41180363209216</v>
      </c>
      <c r="K294">
        <v>164.43096543339951</v>
      </c>
      <c r="L294">
        <v>164.48797163573423</v>
      </c>
      <c r="M294">
        <v>164.54366922940602</v>
      </c>
      <c r="N294">
        <v>164.59808825424497</v>
      </c>
      <c r="O294">
        <v>164.65125806050042</v>
      </c>
      <c r="P294">
        <v>164.70320732467059</v>
      </c>
      <c r="Q294">
        <v>162.8381594333793</v>
      </c>
      <c r="R294">
        <v>161.01592474007987</v>
      </c>
      <c r="S294">
        <v>159.23552044431398</v>
      </c>
      <c r="T294">
        <v>157.49598630634728</v>
      </c>
      <c r="U294">
        <v>155.79638412927559</v>
      </c>
      <c r="V294">
        <v>153.49719570915633</v>
      </c>
      <c r="W294">
        <v>151.25078642114985</v>
      </c>
      <c r="X294">
        <v>148.73664391937862</v>
      </c>
      <c r="Y294">
        <v>146.28021493864384</v>
      </c>
      <c r="Z294">
        <v>143.88017463339358</v>
      </c>
      <c r="AA294">
        <v>141.53522857063268</v>
      </c>
      <c r="AB294">
        <v>139.24411203178585</v>
      </c>
      <c r="AC294">
        <v>137.00558933058687</v>
      </c>
      <c r="AD294">
        <v>134.81845314662596</v>
      </c>
      <c r="AE294">
        <v>132.68152387419599</v>
      </c>
      <c r="AF294">
        <v>130.59364898608629</v>
      </c>
      <c r="AG294">
        <v>128.55370241198088</v>
      </c>
      <c r="AH294">
        <v>126.56058393112592</v>
      </c>
      <c r="AI294">
        <v>124.61321857893886</v>
      </c>
      <c r="AJ294">
        <v>122.71055606723914</v>
      </c>
      <c r="AK294">
        <v>120.85157021778784</v>
      </c>
      <c r="AL294">
        <v>119.03525840883074</v>
      </c>
    </row>
    <row r="295" spans="1:38" x14ac:dyDescent="0.45">
      <c r="A295" t="s">
        <v>2081</v>
      </c>
      <c r="B295" t="s">
        <v>2079</v>
      </c>
      <c r="C295">
        <v>5273.0789999999997</v>
      </c>
      <c r="D295">
        <v>5557.0881200716667</v>
      </c>
      <c r="E295">
        <v>5973.7594981726761</v>
      </c>
      <c r="F295">
        <v>6503.3767718759609</v>
      </c>
      <c r="G295">
        <v>7133.92073846936</v>
      </c>
      <c r="H295">
        <v>7860.4864899843087</v>
      </c>
      <c r="I295">
        <v>6798.5949507899586</v>
      </c>
      <c r="J295">
        <v>6118.9843657055735</v>
      </c>
      <c r="K295">
        <v>5684.0335912515675</v>
      </c>
      <c r="L295">
        <v>4816.3705632010033</v>
      </c>
      <c r="M295">
        <v>4261.0662252486418</v>
      </c>
      <c r="N295">
        <v>3905.6714489591309</v>
      </c>
      <c r="O295">
        <v>3678.2187921338436</v>
      </c>
      <c r="P295">
        <v>3532.6490917656602</v>
      </c>
      <c r="Q295">
        <v>2850.1899511300226</v>
      </c>
      <c r="R295">
        <v>2413.4161011232145</v>
      </c>
      <c r="S295">
        <v>2133.880837118857</v>
      </c>
      <c r="T295">
        <v>1954.9782681560685</v>
      </c>
      <c r="U295">
        <v>1840.4806240198839</v>
      </c>
      <c r="V295">
        <v>1570.7706209727257</v>
      </c>
      <c r="W295">
        <v>1398.1562190225445</v>
      </c>
      <c r="X295">
        <v>1189.4672463744287</v>
      </c>
      <c r="Y295">
        <v>1055.9063038796344</v>
      </c>
      <c r="Z295">
        <v>970.42730068296601</v>
      </c>
      <c r="AA295">
        <v>915.72073863709829</v>
      </c>
      <c r="AB295">
        <v>880.70853892774289</v>
      </c>
      <c r="AC295">
        <v>858.30073111375543</v>
      </c>
      <c r="AD295">
        <v>843.95973411280352</v>
      </c>
      <c r="AE295">
        <v>834.78149603219424</v>
      </c>
      <c r="AF295">
        <v>828.90742366060431</v>
      </c>
      <c r="AG295">
        <v>825.14801734278672</v>
      </c>
      <c r="AH295">
        <v>822.74199729938346</v>
      </c>
      <c r="AI295">
        <v>821.20214447160538</v>
      </c>
      <c r="AJ295">
        <v>820.21663866182746</v>
      </c>
      <c r="AK295">
        <v>819.58591494356961</v>
      </c>
      <c r="AL295">
        <v>819.18225176388455</v>
      </c>
    </row>
    <row r="296" spans="1:38" x14ac:dyDescent="0.45">
      <c r="A296" t="s">
        <v>2080</v>
      </c>
      <c r="B296" t="s">
        <v>2079</v>
      </c>
      <c r="C296">
        <v>6404.433</v>
      </c>
      <c r="D296">
        <v>6795.8684939075501</v>
      </c>
      <c r="E296">
        <v>7336.6967535236927</v>
      </c>
      <c r="F296">
        <v>8007.7923339461049</v>
      </c>
      <c r="G296">
        <v>8797.6555612330885</v>
      </c>
      <c r="H296">
        <v>9702.3714479781229</v>
      </c>
      <c r="I296">
        <v>8330.8958359059998</v>
      </c>
      <c r="J296">
        <v>7453.1514441798408</v>
      </c>
      <c r="K296">
        <v>6891.3950334750989</v>
      </c>
      <c r="L296">
        <v>5824.7448942240635</v>
      </c>
      <c r="M296">
        <v>5142.0888051034008</v>
      </c>
      <c r="N296">
        <v>4705.1889080661767</v>
      </c>
      <c r="O296">
        <v>4425.572973962353</v>
      </c>
      <c r="P296">
        <v>4246.618776135906</v>
      </c>
      <c r="Q296">
        <v>3424.9620531269798</v>
      </c>
      <c r="R296">
        <v>2899.1017504012671</v>
      </c>
      <c r="S296">
        <v>2562.5511566568111</v>
      </c>
      <c r="T296">
        <v>2347.1587766603589</v>
      </c>
      <c r="U296">
        <v>2209.3076534626298</v>
      </c>
      <c r="V296">
        <v>1885.3742558160832</v>
      </c>
      <c r="W296">
        <v>1678.0568813222933</v>
      </c>
      <c r="X296">
        <v>1427.5194222462678</v>
      </c>
      <c r="Y296">
        <v>1267.1754484376115</v>
      </c>
      <c r="Z296">
        <v>1164.5553052000714</v>
      </c>
      <c r="AA296">
        <v>1098.8784135280457</v>
      </c>
      <c r="AB296">
        <v>1056.8452028579493</v>
      </c>
      <c r="AC296">
        <v>1029.9439480290876</v>
      </c>
      <c r="AD296">
        <v>1012.727144938616</v>
      </c>
      <c r="AE296">
        <v>1001.7083909607143</v>
      </c>
      <c r="AF296">
        <v>994.65638841485713</v>
      </c>
      <c r="AG296">
        <v>990.14310678550862</v>
      </c>
      <c r="AH296">
        <v>987.25460654272547</v>
      </c>
      <c r="AI296">
        <v>985.40596638734428</v>
      </c>
      <c r="AJ296">
        <v>984.22283668790033</v>
      </c>
      <c r="AK296">
        <v>983.46563368025625</v>
      </c>
      <c r="AL296">
        <v>982.98102375536405</v>
      </c>
    </row>
    <row r="297" spans="1:38" x14ac:dyDescent="0.45">
      <c r="A297" t="s">
        <v>2078</v>
      </c>
      <c r="B297" t="s">
        <v>2077</v>
      </c>
      <c r="C297">
        <v>286.72658445359997</v>
      </c>
      <c r="D297">
        <v>490.67063593794484</v>
      </c>
      <c r="E297">
        <v>711.41556318058122</v>
      </c>
      <c r="F297">
        <v>951.19156553058485</v>
      </c>
      <c r="G297">
        <v>1212.2208075434598</v>
      </c>
      <c r="H297">
        <v>1496.9307008199255</v>
      </c>
      <c r="I297">
        <v>1476.7602723508605</v>
      </c>
      <c r="J297">
        <v>1457.1902163897853</v>
      </c>
      <c r="K297">
        <v>1438.2026628577919</v>
      </c>
      <c r="L297">
        <v>1411.6517096057471</v>
      </c>
      <c r="M297">
        <v>1385.8910450884159</v>
      </c>
      <c r="N297">
        <v>1360.8971463731834</v>
      </c>
      <c r="O297">
        <v>1336.6471906871791</v>
      </c>
      <c r="P297">
        <v>1313.1190345770328</v>
      </c>
      <c r="Q297">
        <v>1282.1626297160776</v>
      </c>
      <c r="R297">
        <v>1252.1276417924582</v>
      </c>
      <c r="S297">
        <v>1222.9866448445289</v>
      </c>
      <c r="T297">
        <v>1194.7130292439906</v>
      </c>
      <c r="U297">
        <v>1167.2809773977408</v>
      </c>
      <c r="V297">
        <v>1137.9559188486703</v>
      </c>
      <c r="W297">
        <v>1109.5037202378533</v>
      </c>
      <c r="X297">
        <v>1080.5436402398666</v>
      </c>
      <c r="Y297">
        <v>1052.4455565989053</v>
      </c>
      <c r="Z297">
        <v>1025.1838120060265</v>
      </c>
      <c r="AA297">
        <v>998.7335128417119</v>
      </c>
      <c r="AB297">
        <v>973.07050644466369</v>
      </c>
      <c r="AC297">
        <v>948.17135905719408</v>
      </c>
      <c r="AD297">
        <v>924.01333442706937</v>
      </c>
      <c r="AE297">
        <v>900.57437304627081</v>
      </c>
      <c r="AF297">
        <v>877.83307200771276</v>
      </c>
      <c r="AG297">
        <v>855.76866546152564</v>
      </c>
      <c r="AH297">
        <v>834.36100565305685</v>
      </c>
      <c r="AI297">
        <v>813.59054452527619</v>
      </c>
      <c r="AJ297">
        <v>793.43831586878468</v>
      </c>
      <c r="AK297">
        <v>773.88591800312827</v>
      </c>
      <c r="AL297">
        <v>754.9154969736021</v>
      </c>
    </row>
    <row r="299" spans="1:38" x14ac:dyDescent="0.45">
      <c r="A299" t="s">
        <v>2100</v>
      </c>
    </row>
    <row r="300" spans="1:38" x14ac:dyDescent="0.45">
      <c r="A300" t="s">
        <v>2098</v>
      </c>
      <c r="B300" t="s">
        <v>2097</v>
      </c>
      <c r="C300">
        <v>2015</v>
      </c>
      <c r="D300">
        <v>2016</v>
      </c>
      <c r="E300">
        <v>2017</v>
      </c>
      <c r="F300">
        <v>2018</v>
      </c>
      <c r="G300">
        <v>2019</v>
      </c>
      <c r="H300">
        <v>2020</v>
      </c>
      <c r="I300">
        <v>2021</v>
      </c>
      <c r="J300">
        <v>2022</v>
      </c>
      <c r="K300">
        <v>2023</v>
      </c>
      <c r="L300">
        <v>2024</v>
      </c>
      <c r="M300">
        <v>2025</v>
      </c>
      <c r="N300">
        <v>2026</v>
      </c>
      <c r="O300">
        <v>2027</v>
      </c>
      <c r="P300">
        <v>2028</v>
      </c>
      <c r="Q300">
        <v>2029</v>
      </c>
      <c r="R300">
        <v>2030</v>
      </c>
      <c r="S300">
        <v>2031</v>
      </c>
      <c r="T300">
        <v>2032</v>
      </c>
      <c r="U300">
        <v>2033</v>
      </c>
      <c r="V300">
        <v>2034</v>
      </c>
      <c r="W300">
        <v>2035</v>
      </c>
      <c r="X300">
        <v>2036</v>
      </c>
      <c r="Y300">
        <v>2037</v>
      </c>
      <c r="Z300">
        <v>2038</v>
      </c>
      <c r="AA300">
        <v>2039</v>
      </c>
      <c r="AB300">
        <v>2040</v>
      </c>
      <c r="AC300">
        <v>2041</v>
      </c>
      <c r="AD300">
        <v>2042</v>
      </c>
      <c r="AE300">
        <v>2043</v>
      </c>
      <c r="AF300">
        <v>2044</v>
      </c>
      <c r="AG300">
        <v>2045</v>
      </c>
      <c r="AH300">
        <v>2046</v>
      </c>
      <c r="AI300">
        <v>2047</v>
      </c>
      <c r="AJ300">
        <v>2048</v>
      </c>
      <c r="AK300">
        <v>2049</v>
      </c>
      <c r="AL300">
        <v>2050</v>
      </c>
    </row>
    <row r="301" spans="1:38" x14ac:dyDescent="0.45">
      <c r="A301" t="s">
        <v>2096</v>
      </c>
      <c r="B301" t="s">
        <v>2090</v>
      </c>
      <c r="C301">
        <v>427.95787604591209</v>
      </c>
      <c r="D301">
        <v>524.85366242895464</v>
      </c>
      <c r="E301">
        <v>625.07582807044469</v>
      </c>
      <c r="F301">
        <v>730.17309120412244</v>
      </c>
      <c r="G301">
        <v>841.52076771545057</v>
      </c>
      <c r="H301">
        <v>960.50212310533527</v>
      </c>
      <c r="I301">
        <v>900.78096563069789</v>
      </c>
      <c r="J301">
        <v>849.40583735986115</v>
      </c>
      <c r="K301">
        <v>805.21038106841468</v>
      </c>
      <c r="L301">
        <v>742.35491351597921</v>
      </c>
      <c r="M301">
        <v>688.28349486671436</v>
      </c>
      <c r="N301">
        <v>641.76855466194979</v>
      </c>
      <c r="O301">
        <v>601.75407536213095</v>
      </c>
      <c r="P301">
        <v>567.33161783370872</v>
      </c>
      <c r="Q301">
        <v>512.88337288499338</v>
      </c>
      <c r="R301">
        <v>466.04426784001572</v>
      </c>
      <c r="S301">
        <v>425.75092572254476</v>
      </c>
      <c r="T301">
        <v>391.08857644331476</v>
      </c>
      <c r="U301">
        <v>361.27028899392536</v>
      </c>
      <c r="V301">
        <v>327.3403311446848</v>
      </c>
      <c r="W301">
        <v>298.15208345425594</v>
      </c>
      <c r="X301">
        <v>268.90350473263328</v>
      </c>
      <c r="Y301">
        <v>243.74241363688245</v>
      </c>
      <c r="Z301">
        <v>222.09758394604168</v>
      </c>
      <c r="AA301">
        <v>203.47761827910679</v>
      </c>
      <c r="AB301">
        <v>187.45979201806003</v>
      </c>
      <c r="AC301">
        <v>173.68045629217869</v>
      </c>
      <c r="AD301">
        <v>161.82678214487643</v>
      </c>
      <c r="AE301">
        <v>151.62965845287533</v>
      </c>
      <c r="AF301">
        <v>142.85758236087008</v>
      </c>
      <c r="AG301">
        <v>135.31140352768691</v>
      </c>
      <c r="AH301">
        <v>128.81980286381656</v>
      </c>
      <c r="AI301">
        <v>123.23540311518441</v>
      </c>
      <c r="AJ301">
        <v>118.43142299267176</v>
      </c>
      <c r="AK301">
        <v>114.29879888689398</v>
      </c>
      <c r="AL301">
        <v>110.74370882321507</v>
      </c>
    </row>
    <row r="302" spans="1:38" x14ac:dyDescent="0.45">
      <c r="A302" t="s">
        <v>2096</v>
      </c>
      <c r="B302" t="s">
        <v>2085</v>
      </c>
      <c r="C302">
        <v>5052.314798414237</v>
      </c>
      <c r="D302">
        <v>5403.4785782645004</v>
      </c>
      <c r="E302">
        <v>5821.5123043923304</v>
      </c>
      <c r="F302">
        <v>6310.634183869759</v>
      </c>
      <c r="G302">
        <v>6874.7317300318364</v>
      </c>
      <c r="H302">
        <v>7518.5280873395686</v>
      </c>
      <c r="I302">
        <v>7310.7519701869687</v>
      </c>
      <c r="J302">
        <v>7134.3257319827717</v>
      </c>
      <c r="K302">
        <v>6984.5192096863584</v>
      </c>
      <c r="L302">
        <v>6548.4353487883682</v>
      </c>
      <c r="M302">
        <v>6178.1491187146385</v>
      </c>
      <c r="N302">
        <v>5863.7327770966021</v>
      </c>
      <c r="O302">
        <v>5596.7565088816436</v>
      </c>
      <c r="P302">
        <v>5370.0624146014734</v>
      </c>
      <c r="Q302">
        <v>4868.6920074168092</v>
      </c>
      <c r="R302">
        <v>4442.9698594688307</v>
      </c>
      <c r="S302">
        <v>4081.4819362562303</v>
      </c>
      <c r="T302">
        <v>3774.5363867742076</v>
      </c>
      <c r="U302">
        <v>3513.9036953428817</v>
      </c>
      <c r="V302">
        <v>3189.635842585722</v>
      </c>
      <c r="W302">
        <v>2914.2944885528127</v>
      </c>
      <c r="X302">
        <v>2629.017358741703</v>
      </c>
      <c r="Y302">
        <v>2386.7836913308383</v>
      </c>
      <c r="Z302">
        <v>2181.0989606054231</v>
      </c>
      <c r="AA302">
        <v>2006.4485542198033</v>
      </c>
      <c r="AB302">
        <v>1858.1499209518693</v>
      </c>
      <c r="AC302">
        <v>1732.2270268443181</v>
      </c>
      <c r="AD302">
        <v>1625.3037537769712</v>
      </c>
      <c r="AE302">
        <v>1534.5133823797753</v>
      </c>
      <c r="AF302">
        <v>1457.421732433286</v>
      </c>
      <c r="AG302">
        <v>1391.9619000742832</v>
      </c>
      <c r="AH302">
        <v>1336.3788420460398</v>
      </c>
      <c r="AI302">
        <v>1289.1823212418403</v>
      </c>
      <c r="AJ302">
        <v>1249.1069519649402</v>
      </c>
      <c r="AK302">
        <v>1215.0782736786157</v>
      </c>
      <c r="AL302">
        <v>1186.1839436497814</v>
      </c>
    </row>
    <row r="303" spans="1:38" x14ac:dyDescent="0.45">
      <c r="A303" t="s">
        <v>2096</v>
      </c>
      <c r="B303" t="s">
        <v>2079</v>
      </c>
      <c r="C303">
        <v>1941.3692101403626</v>
      </c>
      <c r="D303">
        <v>2101.949589700931</v>
      </c>
      <c r="E303">
        <v>2281.3994853341478</v>
      </c>
      <c r="F303">
        <v>2481.981282504405</v>
      </c>
      <c r="G303">
        <v>2705.9448346285094</v>
      </c>
      <c r="H303">
        <v>2955.7526219565148</v>
      </c>
      <c r="I303">
        <v>2999.4763017345126</v>
      </c>
      <c r="J303">
        <v>3041.7681873217871</v>
      </c>
      <c r="K303">
        <v>3082.6751648590966</v>
      </c>
      <c r="L303">
        <v>3075.4045815785312</v>
      </c>
      <c r="M303">
        <v>3068.3720839064308</v>
      </c>
      <c r="N303">
        <v>3061.5698753903284</v>
      </c>
      <c r="O303">
        <v>3054.9904148837004</v>
      </c>
      <c r="P303">
        <v>3048.6264081856111</v>
      </c>
      <c r="Q303">
        <v>2995.6327963989384</v>
      </c>
      <c r="R303">
        <v>2944.3745359341783</v>
      </c>
      <c r="S303">
        <v>2894.7948002398098</v>
      </c>
      <c r="T303">
        <v>2846.8386236307074</v>
      </c>
      <c r="U303">
        <v>2800.4528403514178</v>
      </c>
      <c r="V303">
        <v>2739.9733577831703</v>
      </c>
      <c r="W303">
        <v>2681.4743620412573</v>
      </c>
      <c r="X303">
        <v>2617.084665336939</v>
      </c>
      <c r="Y303">
        <v>2554.8035009920154</v>
      </c>
      <c r="Z303">
        <v>2494.5618221101945</v>
      </c>
      <c r="AA303">
        <v>2436.2928428341797</v>
      </c>
      <c r="AB303">
        <v>2379.9319643047261</v>
      </c>
      <c r="AC303">
        <v>2325.4167030442745</v>
      </c>
      <c r="AD303">
        <v>2272.686621685762</v>
      </c>
      <c r="AE303">
        <v>2221.6832619698207</v>
      </c>
      <c r="AF303">
        <v>2172.3500799360754</v>
      </c>
      <c r="AG303">
        <v>2124.6323832366952</v>
      </c>
      <c r="AH303">
        <v>2078.4772705027044</v>
      </c>
      <c r="AI303">
        <v>2033.8335726958253</v>
      </c>
      <c r="AJ303">
        <v>1990.6517963808444</v>
      </c>
      <c r="AK303">
        <v>1948.8840688556008</v>
      </c>
      <c r="AL303">
        <v>1908.4840850777734</v>
      </c>
    </row>
    <row r="304" spans="1:38" x14ac:dyDescent="0.45">
      <c r="A304" t="s">
        <v>2096</v>
      </c>
      <c r="B304" t="s">
        <v>2092</v>
      </c>
      <c r="C304">
        <v>4629.2002580178678</v>
      </c>
      <c r="D304">
        <v>4785.8522019304746</v>
      </c>
      <c r="E304">
        <v>5009.2486414049781</v>
      </c>
      <c r="F304">
        <v>5300.3423491506719</v>
      </c>
      <c r="G304">
        <v>5660.1756067543138</v>
      </c>
      <c r="H304">
        <v>6090.701907674882</v>
      </c>
      <c r="I304">
        <v>6117.5419875802263</v>
      </c>
      <c r="J304">
        <v>6140.463147929222</v>
      </c>
      <c r="K304">
        <v>6160.0375900917334</v>
      </c>
      <c r="L304">
        <v>5871.3728518031967</v>
      </c>
      <c r="M304">
        <v>5624.8560464603497</v>
      </c>
      <c r="N304">
        <v>5414.3331551756519</v>
      </c>
      <c r="O304">
        <v>5234.5487072422538</v>
      </c>
      <c r="P304">
        <v>5081.0145831312275</v>
      </c>
      <c r="Q304">
        <v>4644.5168570373799</v>
      </c>
      <c r="R304">
        <v>4271.7521556261645</v>
      </c>
      <c r="S304">
        <v>3953.4148211761867</v>
      </c>
      <c r="T304">
        <v>3681.5579148729107</v>
      </c>
      <c r="U304">
        <v>3449.3948302869235</v>
      </c>
      <c r="V304">
        <v>3149.3361677566877</v>
      </c>
      <c r="W304">
        <v>2893.0890648339027</v>
      </c>
      <c r="X304">
        <v>2623.3597437799122</v>
      </c>
      <c r="Y304">
        <v>2393.0135957614389</v>
      </c>
      <c r="Z304">
        <v>2196.300284432828</v>
      </c>
      <c r="AA304">
        <v>2028.3090799488552</v>
      </c>
      <c r="AB304">
        <v>1884.8462680355694</v>
      </c>
      <c r="AC304">
        <v>1762.3304585603757</v>
      </c>
      <c r="AD304">
        <v>1657.7031800958027</v>
      </c>
      <c r="AE304">
        <v>1568.3525285693177</v>
      </c>
      <c r="AF304">
        <v>1492.0479639723264</v>
      </c>
      <c r="AG304">
        <v>1426.8846274004545</v>
      </c>
      <c r="AH304">
        <v>1371.2357883617153</v>
      </c>
      <c r="AI304">
        <v>1323.7122352523081</v>
      </c>
      <c r="AJ304">
        <v>1283.127595228274</v>
      </c>
      <c r="AK304">
        <v>1248.4687177220303</v>
      </c>
      <c r="AL304">
        <v>1218.8703822610912</v>
      </c>
    </row>
    <row r="305" spans="1:38" x14ac:dyDescent="0.45">
      <c r="A305" t="s">
        <v>2096</v>
      </c>
      <c r="B305" t="s">
        <v>2084</v>
      </c>
      <c r="C305">
        <v>63.73132881841277</v>
      </c>
      <c r="D305">
        <v>61.091798880630058</v>
      </c>
      <c r="E305">
        <v>58.561589090749848</v>
      </c>
      <c r="F305">
        <v>56.136171788537489</v>
      </c>
      <c r="G305">
        <v>53.811206833694925</v>
      </c>
      <c r="H305">
        <v>51.582533839437204</v>
      </c>
      <c r="I305">
        <v>49.446164727727307</v>
      </c>
      <c r="J305">
        <v>47.398276592847175</v>
      </c>
      <c r="K305">
        <v>45.435204860534888</v>
      </c>
      <c r="L305">
        <v>43.553436730446514</v>
      </c>
      <c r="M305">
        <v>41.749604890208388</v>
      </c>
      <c r="N305">
        <v>40.020481489811523</v>
      </c>
      <c r="O305">
        <v>38.362972365565604</v>
      </c>
      <c r="P305">
        <v>36.7741115032767</v>
      </c>
      <c r="Q305">
        <v>35.251055730740937</v>
      </c>
      <c r="R305">
        <v>33.791079630056608</v>
      </c>
      <c r="S305">
        <v>32.391570660650572</v>
      </c>
      <c r="T305">
        <v>31.05002448429202</v>
      </c>
      <c r="U305">
        <v>29.764040483727822</v>
      </c>
      <c r="V305">
        <v>28.531317466920456</v>
      </c>
      <c r="W305">
        <v>27.349649549201448</v>
      </c>
      <c r="X305">
        <v>26.216922205971695</v>
      </c>
      <c r="Y305">
        <v>25.131108488885197</v>
      </c>
      <c r="Z305">
        <v>24.090265398745316</v>
      </c>
      <c r="AA305">
        <v>23.092530408623031</v>
      </c>
      <c r="AB305">
        <v>22.136118130975561</v>
      </c>
      <c r="AC305">
        <v>21.219317122801328</v>
      </c>
      <c r="AD305">
        <v>20.340486823114283</v>
      </c>
      <c r="AE305">
        <v>19.498054617257413</v>
      </c>
      <c r="AF305">
        <v>18.690513022802158</v>
      </c>
      <c r="AG305">
        <v>17.916416991998062</v>
      </c>
      <c r="AH305">
        <v>17.174381325945628</v>
      </c>
      <c r="AI305">
        <v>16.463078195865076</v>
      </c>
      <c r="AJ305">
        <v>15.781234767025587</v>
      </c>
      <c r="AK305">
        <v>15.127630921083078</v>
      </c>
      <c r="AL305">
        <v>14.501097072750859</v>
      </c>
    </row>
    <row r="306" spans="1:38" x14ac:dyDescent="0.45">
      <c r="A306" t="s">
        <v>2095</v>
      </c>
      <c r="B306" t="s">
        <v>2079</v>
      </c>
      <c r="C306">
        <v>603.28575866575261</v>
      </c>
      <c r="D306">
        <v>606.44097884288169</v>
      </c>
      <c r="E306">
        <v>611.26308705178951</v>
      </c>
      <c r="F306">
        <v>617.92335184535284</v>
      </c>
      <c r="G306">
        <v>626.59378779757242</v>
      </c>
      <c r="H306">
        <v>637.46329769356237</v>
      </c>
      <c r="I306">
        <v>638.67401091881231</v>
      </c>
      <c r="J306">
        <v>639.85871476268642</v>
      </c>
      <c r="K306">
        <v>641.01796797675797</v>
      </c>
      <c r="L306">
        <v>637.18393664436326</v>
      </c>
      <c r="M306">
        <v>633.4322706327165</v>
      </c>
      <c r="N306">
        <v>629.76120051286068</v>
      </c>
      <c r="O306">
        <v>626.16899486793875</v>
      </c>
      <c r="P306">
        <v>622.65395947659226</v>
      </c>
      <c r="Q306">
        <v>614.24605584915264</v>
      </c>
      <c r="R306">
        <v>606.01877663999574</v>
      </c>
      <c r="S306">
        <v>597.96824155006914</v>
      </c>
      <c r="T306">
        <v>590.09065363959598</v>
      </c>
      <c r="U306">
        <v>582.38229753729411</v>
      </c>
      <c r="V306">
        <v>573.18341079981496</v>
      </c>
      <c r="W306">
        <v>564.18214092849303</v>
      </c>
      <c r="X306">
        <v>554.5461791365982</v>
      </c>
      <c r="Y306">
        <v>545.11722376037812</v>
      </c>
      <c r="Z306">
        <v>535.89082774441124</v>
      </c>
      <c r="AA306">
        <v>526.86263956800542</v>
      </c>
      <c r="AB306">
        <v>518.02840119285418</v>
      </c>
      <c r="AC306">
        <v>509.38394605478436</v>
      </c>
      <c r="AD306">
        <v>500.92519709864433</v>
      </c>
      <c r="AE306">
        <v>492.64816485540962</v>
      </c>
      <c r="AF306">
        <v>484.54894556059685</v>
      </c>
      <c r="AG306">
        <v>476.62371931309923</v>
      </c>
      <c r="AH306">
        <v>468.86874827357548</v>
      </c>
      <c r="AI306">
        <v>461.28037490154196</v>
      </c>
      <c r="AJ306">
        <v>453.85502023033695</v>
      </c>
      <c r="AK306">
        <v>446.58918217914322</v>
      </c>
      <c r="AL306">
        <v>439.47943390127313</v>
      </c>
    </row>
    <row r="307" spans="1:38" x14ac:dyDescent="0.45">
      <c r="A307" t="s">
        <v>2094</v>
      </c>
      <c r="B307" t="s">
        <v>2090</v>
      </c>
      <c r="C307">
        <v>279.78250175711872</v>
      </c>
      <c r="D307">
        <v>350.87085572221844</v>
      </c>
      <c r="E307">
        <v>428.58750513434592</v>
      </c>
      <c r="F307">
        <v>513.7701284278686</v>
      </c>
      <c r="G307">
        <v>607.25691547474105</v>
      </c>
      <c r="H307">
        <v>709.96484076798697</v>
      </c>
      <c r="I307">
        <v>730.3705620149442</v>
      </c>
      <c r="J307">
        <v>750.26645285210702</v>
      </c>
      <c r="K307">
        <v>769.66525122897519</v>
      </c>
      <c r="L307">
        <v>775.86472170631396</v>
      </c>
      <c r="M307">
        <v>781.90930039934779</v>
      </c>
      <c r="N307">
        <v>787.80285722969882</v>
      </c>
      <c r="O307">
        <v>793.54916543023649</v>
      </c>
      <c r="P307">
        <v>799.15190396081596</v>
      </c>
      <c r="Q307">
        <v>791.90000472851261</v>
      </c>
      <c r="R307">
        <v>784.82929187588434</v>
      </c>
      <c r="S307">
        <v>777.93523851926534</v>
      </c>
      <c r="T307">
        <v>771.21343087772857</v>
      </c>
      <c r="U307">
        <v>764.65956544724963</v>
      </c>
      <c r="V307">
        <v>754.03122786709196</v>
      </c>
      <c r="W307">
        <v>743.66843589732207</v>
      </c>
      <c r="X307">
        <v>731.44544577672264</v>
      </c>
      <c r="Y307">
        <v>719.52784314949724</v>
      </c>
      <c r="Z307">
        <v>707.90799800693378</v>
      </c>
      <c r="AA307">
        <v>696.57847097364413</v>
      </c>
      <c r="AB307">
        <v>685.53200854465103</v>
      </c>
      <c r="AC307">
        <v>674.76153844147666</v>
      </c>
      <c r="AD307">
        <v>664.26016508425516</v>
      </c>
      <c r="AE307">
        <v>654.02116517697561</v>
      </c>
      <c r="AF307">
        <v>644.03798340302433</v>
      </c>
      <c r="AG307">
        <v>634.30422822827381</v>
      </c>
      <c r="AH307">
        <v>624.81366780902954</v>
      </c>
      <c r="AI307">
        <v>615.56022600221581</v>
      </c>
      <c r="AJ307">
        <v>606.5379784752455</v>
      </c>
      <c r="AK307">
        <v>597.74114891308386</v>
      </c>
      <c r="AL307">
        <v>589.16410532007728</v>
      </c>
    </row>
    <row r="308" spans="1:38" x14ac:dyDescent="0.45">
      <c r="A308" t="s">
        <v>2094</v>
      </c>
      <c r="B308" t="s">
        <v>2085</v>
      </c>
      <c r="C308">
        <v>807.22987765747371</v>
      </c>
      <c r="D308">
        <v>977.11074464606099</v>
      </c>
      <c r="E308">
        <v>1162.0859413797377</v>
      </c>
      <c r="F308">
        <v>1364.1567889918376</v>
      </c>
      <c r="G308">
        <v>1585.3028147666059</v>
      </c>
      <c r="H308">
        <v>1827.6840498782281</v>
      </c>
      <c r="I308">
        <v>1869.879901019724</v>
      </c>
      <c r="J308">
        <v>1910.4529467127998</v>
      </c>
      <c r="K308">
        <v>1949.4655982479537</v>
      </c>
      <c r="L308">
        <v>1949.4823518093099</v>
      </c>
      <c r="M308">
        <v>1949.4984610473521</v>
      </c>
      <c r="N308">
        <v>1949.5139507420374</v>
      </c>
      <c r="O308">
        <v>1949.5288447203134</v>
      </c>
      <c r="P308">
        <v>1949.5431658927696</v>
      </c>
      <c r="Q308">
        <v>1912.0614214512411</v>
      </c>
      <c r="R308">
        <v>1876.0211831637666</v>
      </c>
      <c r="S308">
        <v>1841.3670123088259</v>
      </c>
      <c r="T308">
        <v>1808.0456022763958</v>
      </c>
      <c r="U308">
        <v>1776.0056965693161</v>
      </c>
      <c r="V308">
        <v>1732.6995050123521</v>
      </c>
      <c r="W308">
        <v>1691.0588213597862</v>
      </c>
      <c r="X308">
        <v>1644.7703395592737</v>
      </c>
      <c r="Y308">
        <v>1600.2620612250473</v>
      </c>
      <c r="Z308">
        <v>1557.4655217141087</v>
      </c>
      <c r="AA308">
        <v>1516.3148894573928</v>
      </c>
      <c r="AB308">
        <v>1476.7468646946745</v>
      </c>
      <c r="AC308">
        <v>1438.7005821040204</v>
      </c>
      <c r="AD308">
        <v>1402.1175171760033</v>
      </c>
      <c r="AE308">
        <v>1366.9413961886598</v>
      </c>
      <c r="AF308">
        <v>1333.1181096447106</v>
      </c>
      <c r="AG308">
        <v>1300.5956290378888</v>
      </c>
      <c r="AH308">
        <v>1269.3239268203429</v>
      </c>
      <c r="AI308">
        <v>1239.2548994480044</v>
      </c>
      <c r="AJ308">
        <v>1210.3422933855456</v>
      </c>
      <c r="AK308">
        <v>1182.5416339571018</v>
      </c>
      <c r="AL308">
        <v>1155.810156933318</v>
      </c>
    </row>
    <row r="309" spans="1:38" x14ac:dyDescent="0.45">
      <c r="A309" t="s">
        <v>2094</v>
      </c>
      <c r="B309" t="s">
        <v>2079</v>
      </c>
      <c r="C309">
        <v>1489.1349548300639</v>
      </c>
      <c r="D309">
        <v>1667.0551904450895</v>
      </c>
      <c r="E309">
        <v>1863.7709959001336</v>
      </c>
      <c r="F309">
        <v>2081.5754356260313</v>
      </c>
      <c r="G309">
        <v>2322.7724007808301</v>
      </c>
      <c r="H309">
        <v>2589.8849207016892</v>
      </c>
      <c r="I309">
        <v>2688.6058797499963</v>
      </c>
      <c r="J309">
        <v>2785.3342031943821</v>
      </c>
      <c r="K309">
        <v>2880.110111436758</v>
      </c>
      <c r="L309">
        <v>2922.6408282658672</v>
      </c>
      <c r="M309">
        <v>2964.3130828045878</v>
      </c>
      <c r="N309">
        <v>3005.1442027059425</v>
      </c>
      <c r="O309">
        <v>3045.151165872519</v>
      </c>
      <c r="P309">
        <v>3084.3506075160162</v>
      </c>
      <c r="Q309">
        <v>3072.4266422908131</v>
      </c>
      <c r="R309">
        <v>3060.7433566323066</v>
      </c>
      <c r="S309">
        <v>3049.295892537918</v>
      </c>
      <c r="T309">
        <v>3038.0794900615374</v>
      </c>
      <c r="U309">
        <v>3027.0894853343066</v>
      </c>
      <c r="V309">
        <v>2999.5439136975092</v>
      </c>
      <c r="W309">
        <v>2972.5543363227516</v>
      </c>
      <c r="X309">
        <v>2937.7208332663859</v>
      </c>
      <c r="Y309">
        <v>2903.590427901418</v>
      </c>
      <c r="Z309">
        <v>2870.1489285353596</v>
      </c>
      <c r="AA309">
        <v>2837.382429928286</v>
      </c>
      <c r="AB309">
        <v>2805.2773075109271</v>
      </c>
      <c r="AC309">
        <v>2773.8202117194619</v>
      </c>
      <c r="AD309">
        <v>2742.9980624446666</v>
      </c>
      <c r="AE309">
        <v>2712.7980435931004</v>
      </c>
      <c r="AF309">
        <v>2683.2075977580739</v>
      </c>
      <c r="AG309">
        <v>2654.2144209981775</v>
      </c>
      <c r="AH309">
        <v>2625.8064577212085</v>
      </c>
      <c r="AI309">
        <v>2597.9718956713577</v>
      </c>
      <c r="AJ309">
        <v>2570.6991610175814</v>
      </c>
      <c r="AK309">
        <v>2543.9769135411107</v>
      </c>
      <c r="AL309">
        <v>2517.7940419200986</v>
      </c>
    </row>
    <row r="310" spans="1:38" x14ac:dyDescent="0.45">
      <c r="A310" t="s">
        <v>2094</v>
      </c>
      <c r="B310" t="s">
        <v>2092</v>
      </c>
      <c r="C310">
        <v>609.92941965681985</v>
      </c>
      <c r="D310">
        <v>696.79054509879029</v>
      </c>
      <c r="E310">
        <v>791.87997287279723</v>
      </c>
      <c r="F310">
        <v>896.29316822762621</v>
      </c>
      <c r="G310">
        <v>1011.100378058803</v>
      </c>
      <c r="H310">
        <v>1137.4673943784355</v>
      </c>
      <c r="I310">
        <v>1169.2590927794251</v>
      </c>
      <c r="J310">
        <v>1199.3696745193104</v>
      </c>
      <c r="K310">
        <v>1227.8880355479896</v>
      </c>
      <c r="L310">
        <v>1224.2517177848542</v>
      </c>
      <c r="M310">
        <v>1220.8076852623367</v>
      </c>
      <c r="N310">
        <v>1217.5457701083835</v>
      </c>
      <c r="O310">
        <v>1214.4563421189491</v>
      </c>
      <c r="P310">
        <v>1211.5302803265897</v>
      </c>
      <c r="Q310">
        <v>1178.1122927805363</v>
      </c>
      <c r="R310">
        <v>1146.4614186153303</v>
      </c>
      <c r="S310">
        <v>1116.4842144512209</v>
      </c>
      <c r="T310">
        <v>1088.0921781110501</v>
      </c>
      <c r="U310">
        <v>1061.2014873338665</v>
      </c>
      <c r="V310">
        <v>1025.5172012078112</v>
      </c>
      <c r="W310">
        <v>991.71986831053539</v>
      </c>
      <c r="X310">
        <v>954.60193268933904</v>
      </c>
      <c r="Y310">
        <v>919.44676040376396</v>
      </c>
      <c r="Z310">
        <v>886.15056227892239</v>
      </c>
      <c r="AA310">
        <v>854.61503741894069</v>
      </c>
      <c r="AB310">
        <v>824.74708299165843</v>
      </c>
      <c r="AC310">
        <v>796.45851935965504</v>
      </c>
      <c r="AD310">
        <v>769.66582974610287</v>
      </c>
      <c r="AE310">
        <v>744.28991366685614</v>
      </c>
      <c r="AF310">
        <v>720.25585340083262</v>
      </c>
      <c r="AG310">
        <v>697.49269280923306</v>
      </c>
      <c r="AH310">
        <v>675.93322785060229</v>
      </c>
      <c r="AI310">
        <v>655.51380817326788</v>
      </c>
      <c r="AJ310">
        <v>636.17414919939392</v>
      </c>
      <c r="AK310">
        <v>617.85715414586105</v>
      </c>
      <c r="AL310">
        <v>600.50874545652505</v>
      </c>
    </row>
    <row r="311" spans="1:38" x14ac:dyDescent="0.45">
      <c r="A311" t="s">
        <v>2093</v>
      </c>
      <c r="B311" t="s">
        <v>2090</v>
      </c>
      <c r="C311">
        <v>13.333430204517393</v>
      </c>
      <c r="D311">
        <v>15.200742676590448</v>
      </c>
      <c r="E311">
        <v>17.18209795840928</v>
      </c>
      <c r="F311">
        <v>19.313018930873852</v>
      </c>
      <c r="G311">
        <v>21.623129412734762</v>
      </c>
      <c r="H311">
        <v>24.141903917764434</v>
      </c>
      <c r="I311">
        <v>22.233031382681727</v>
      </c>
      <c r="J311">
        <v>20.708301780394017</v>
      </c>
      <c r="K311">
        <v>19.490409900572029</v>
      </c>
      <c r="L311">
        <v>17.534453418788072</v>
      </c>
      <c r="M311">
        <v>15.972115078353353</v>
      </c>
      <c r="N311">
        <v>14.72418287090156</v>
      </c>
      <c r="O311">
        <v>13.727385471714525</v>
      </c>
      <c r="P311">
        <v>12.931184324654689</v>
      </c>
      <c r="Q311">
        <v>11.312057218031182</v>
      </c>
      <c r="R311">
        <v>10.018764458057372</v>
      </c>
      <c r="S311">
        <v>8.985734897772458</v>
      </c>
      <c r="T311">
        <v>8.1605929767397747</v>
      </c>
      <c r="U311">
        <v>7.5015032313720633</v>
      </c>
      <c r="V311">
        <v>6.6473311738838099</v>
      </c>
      <c r="W311">
        <v>5.9650533383745303</v>
      </c>
      <c r="X311">
        <v>5.2562185913487651</v>
      </c>
      <c r="Y311">
        <v>4.6900302775368754</v>
      </c>
      <c r="Z311">
        <v>4.2377821223184098</v>
      </c>
      <c r="AA311">
        <v>3.8765447231896473</v>
      </c>
      <c r="AB311">
        <v>3.5880030077098439</v>
      </c>
      <c r="AC311">
        <v>3.3575276422775091</v>
      </c>
      <c r="AD311">
        <v>3.1734333112971891</v>
      </c>
      <c r="AE311">
        <v>3.0263862607999781</v>
      </c>
      <c r="AF311">
        <v>2.9089310684277545</v>
      </c>
      <c r="AG311">
        <v>2.8151126465787715</v>
      </c>
      <c r="AH311">
        <v>2.740174313922179</v>
      </c>
      <c r="AI311">
        <v>2.6803166272261736</v>
      </c>
      <c r="AJ311">
        <v>2.6325047460489386</v>
      </c>
      <c r="AK311">
        <v>2.5943145635028655</v>
      </c>
      <c r="AL311">
        <v>2.5638098017785604</v>
      </c>
    </row>
    <row r="312" spans="1:38" x14ac:dyDescent="0.45">
      <c r="A312" t="s">
        <v>2093</v>
      </c>
      <c r="B312" t="s">
        <v>2085</v>
      </c>
      <c r="C312">
        <v>551.65673036601129</v>
      </c>
      <c r="D312">
        <v>623.27804985366095</v>
      </c>
      <c r="E312">
        <v>700.06271543441346</v>
      </c>
      <c r="F312">
        <v>783.33147857514405</v>
      </c>
      <c r="G312">
        <v>874.18155837441373</v>
      </c>
      <c r="H312">
        <v>973.71999215075334</v>
      </c>
      <c r="I312">
        <v>897.54741846797447</v>
      </c>
      <c r="J312">
        <v>837.21825529245439</v>
      </c>
      <c r="K312">
        <v>789.43717407789939</v>
      </c>
      <c r="L312">
        <v>709.47592457229644</v>
      </c>
      <c r="M312">
        <v>646.14610603115648</v>
      </c>
      <c r="N312">
        <v>595.98848666863421</v>
      </c>
      <c r="O312">
        <v>556.26333289322304</v>
      </c>
      <c r="P312">
        <v>524.80075826275299</v>
      </c>
      <c r="Q312">
        <v>457.7638698348253</v>
      </c>
      <c r="R312">
        <v>404.67022752742463</v>
      </c>
      <c r="S312">
        <v>362.6197248926419</v>
      </c>
      <c r="T312">
        <v>329.31545916530473</v>
      </c>
      <c r="U312">
        <v>302.9382687362035</v>
      </c>
      <c r="V312">
        <v>268.00792300920585</v>
      </c>
      <c r="W312">
        <v>240.34286687079435</v>
      </c>
      <c r="X312">
        <v>211.41224481666262</v>
      </c>
      <c r="Y312">
        <v>188.49900801385252</v>
      </c>
      <c r="Z312">
        <v>170.35157862919223</v>
      </c>
      <c r="AA312">
        <v>155.97869905284</v>
      </c>
      <c r="AB312">
        <v>144.59528694870247</v>
      </c>
      <c r="AC312">
        <v>135.57955210974737</v>
      </c>
      <c r="AD312">
        <v>128.43903273447108</v>
      </c>
      <c r="AE312">
        <v>122.78369594169055</v>
      </c>
      <c r="AF312">
        <v>118.30463320705023</v>
      </c>
      <c r="AG312">
        <v>114.75718701313754</v>
      </c>
      <c r="AH312">
        <v>111.94758704897984</v>
      </c>
      <c r="AI312">
        <v>109.72236599498878</v>
      </c>
      <c r="AJ312">
        <v>107.95997675727054</v>
      </c>
      <c r="AK312">
        <v>106.56415326384533</v>
      </c>
      <c r="AL312">
        <v>105.45865217299652</v>
      </c>
    </row>
    <row r="313" spans="1:38" x14ac:dyDescent="0.45">
      <c r="A313" t="s">
        <v>2093</v>
      </c>
      <c r="B313" t="s">
        <v>2079</v>
      </c>
      <c r="C313">
        <v>360.420057407809</v>
      </c>
      <c r="D313">
        <v>412.75541745265213</v>
      </c>
      <c r="E313">
        <v>468.07635358201151</v>
      </c>
      <c r="F313">
        <v>527.37719327022751</v>
      </c>
      <c r="G313">
        <v>591.49153845328624</v>
      </c>
      <c r="H313">
        <v>661.24684299034243</v>
      </c>
      <c r="I313">
        <v>602.27721366465801</v>
      </c>
      <c r="J313">
        <v>554.83976780208457</v>
      </c>
      <c r="K313">
        <v>516.6792554214436</v>
      </c>
      <c r="L313">
        <v>462.53322265323379</v>
      </c>
      <c r="M313">
        <v>418.97606403639401</v>
      </c>
      <c r="N313">
        <v>383.9370044824974</v>
      </c>
      <c r="O313">
        <v>355.75023258533207</v>
      </c>
      <c r="P313">
        <v>333.07570535492084</v>
      </c>
      <c r="Q313">
        <v>291.38719674945281</v>
      </c>
      <c r="R313">
        <v>257.8513513884244</v>
      </c>
      <c r="S313">
        <v>230.87382300710695</v>
      </c>
      <c r="T313">
        <v>209.1720579336509</v>
      </c>
      <c r="U313">
        <v>191.7143204920834</v>
      </c>
      <c r="V313">
        <v>169.85456143658175</v>
      </c>
      <c r="W313">
        <v>152.26972753781067</v>
      </c>
      <c r="X313">
        <v>134.21576780987058</v>
      </c>
      <c r="Y313">
        <v>119.69246578147855</v>
      </c>
      <c r="Z313">
        <v>108.00936107833303</v>
      </c>
      <c r="AA313">
        <v>98.611020725855141</v>
      </c>
      <c r="AB313">
        <v>91.050633001414653</v>
      </c>
      <c r="AC313">
        <v>84.968765309870577</v>
      </c>
      <c r="AD313">
        <v>80.076276198780022</v>
      </c>
      <c r="AE313">
        <v>76.140569123892533</v>
      </c>
      <c r="AF313">
        <v>72.974534447554419</v>
      </c>
      <c r="AG313">
        <v>70.42765395542277</v>
      </c>
      <c r="AH313">
        <v>68.378844986374077</v>
      </c>
      <c r="AI313">
        <v>66.730703974409607</v>
      </c>
      <c r="AJ313">
        <v>65.404875731583971</v>
      </c>
      <c r="AK313">
        <v>64.338328320462324</v>
      </c>
      <c r="AL313">
        <v>63.480356417747409</v>
      </c>
    </row>
    <row r="314" spans="1:38" x14ac:dyDescent="0.45">
      <c r="A314" t="s">
        <v>2093</v>
      </c>
      <c r="B314" t="s">
        <v>2092</v>
      </c>
      <c r="C314">
        <v>681.24746961594076</v>
      </c>
      <c r="D314">
        <v>746.10944931984443</v>
      </c>
      <c r="E314">
        <v>819.71651036956303</v>
      </c>
      <c r="F314">
        <v>902.90392348284865</v>
      </c>
      <c r="G314">
        <v>996.38979104959105</v>
      </c>
      <c r="H314">
        <v>1101.0067185337996</v>
      </c>
      <c r="I314">
        <v>1041.2226711001265</v>
      </c>
      <c r="J314">
        <v>993.88793233081765</v>
      </c>
      <c r="K314">
        <v>956.41008346411968</v>
      </c>
      <c r="L314">
        <v>870.24076029931337</v>
      </c>
      <c r="M314">
        <v>802.01516204989002</v>
      </c>
      <c r="N314">
        <v>747.99672386871566</v>
      </c>
      <c r="O314">
        <v>705.22697558647155</v>
      </c>
      <c r="P314">
        <v>671.36351285562887</v>
      </c>
      <c r="Q314">
        <v>588.05592339565305</v>
      </c>
      <c r="R314">
        <v>522.09613723424127</v>
      </c>
      <c r="S314">
        <v>469.87168303190941</v>
      </c>
      <c r="T314">
        <v>428.5223431468894</v>
      </c>
      <c r="U314">
        <v>395.78350585233784</v>
      </c>
      <c r="V314">
        <v>351.03020908354085</v>
      </c>
      <c r="W314">
        <v>315.59624797599662</v>
      </c>
      <c r="X314">
        <v>278.12501874853331</v>
      </c>
      <c r="Y314">
        <v>248.45672222152635</v>
      </c>
      <c r="Z314">
        <v>224.96649153090112</v>
      </c>
      <c r="AA314">
        <v>206.36781878956262</v>
      </c>
      <c r="AB314">
        <v>191.64209590096371</v>
      </c>
      <c r="AC314">
        <v>179.98282765061009</v>
      </c>
      <c r="AD314">
        <v>170.75146175013185</v>
      </c>
      <c r="AE314">
        <v>163.44241674330411</v>
      </c>
      <c r="AF314">
        <v>157.6553924299177</v>
      </c>
      <c r="AG314">
        <v>153.07344631076791</v>
      </c>
      <c r="AH314">
        <v>149.44563534922966</v>
      </c>
      <c r="AI314">
        <v>146.57327237716154</v>
      </c>
      <c r="AJ314">
        <v>144.29904443894233</v>
      </c>
      <c r="AK314">
        <v>142.49839710945363</v>
      </c>
      <c r="AL314">
        <v>141.07271292419401</v>
      </c>
    </row>
    <row r="315" spans="1:38" x14ac:dyDescent="0.45">
      <c r="A315" t="s">
        <v>2091</v>
      </c>
      <c r="B315" t="s">
        <v>2079</v>
      </c>
      <c r="C315">
        <v>24644.139708002676</v>
      </c>
      <c r="D315">
        <v>24635.046003540549</v>
      </c>
      <c r="E315">
        <v>24926.388087138042</v>
      </c>
      <c r="F315">
        <v>25519.887305438078</v>
      </c>
      <c r="G315">
        <v>26417.833901555579</v>
      </c>
      <c r="H315">
        <v>27625.811520581647</v>
      </c>
      <c r="I315">
        <v>26954.917462401656</v>
      </c>
      <c r="J315">
        <v>26359.993566752702</v>
      </c>
      <c r="K315">
        <v>25832.437185385603</v>
      </c>
      <c r="L315">
        <v>24545.494676793362</v>
      </c>
      <c r="M315">
        <v>23404.281930380097</v>
      </c>
      <c r="N315">
        <v>22392.296916379164</v>
      </c>
      <c r="O315">
        <v>21494.906248617022</v>
      </c>
      <c r="P315">
        <v>20699.133584550837</v>
      </c>
      <c r="Q315">
        <v>19174.346853261646</v>
      </c>
      <c r="R315">
        <v>17822.222697216392</v>
      </c>
      <c r="S315">
        <v>16623.209290393697</v>
      </c>
      <c r="T315">
        <v>15559.968800744129</v>
      </c>
      <c r="U315">
        <v>14617.126683718974</v>
      </c>
      <c r="V315">
        <v>13508.007654086708</v>
      </c>
      <c r="W315">
        <v>12524.482154342026</v>
      </c>
      <c r="X315">
        <v>11515.8074697129</v>
      </c>
      <c r="Y315">
        <v>10621.352278903854</v>
      </c>
      <c r="Z315">
        <v>9828.1826866091797</v>
      </c>
      <c r="AA315">
        <v>9124.8293955719182</v>
      </c>
      <c r="AB315">
        <v>8501.1218596063281</v>
      </c>
      <c r="AC315">
        <v>7948.0412166671595</v>
      </c>
      <c r="AD315">
        <v>7457.5898753659358</v>
      </c>
      <c r="AE315">
        <v>7022.6758691445593</v>
      </c>
      <c r="AF315">
        <v>6637.0103058581153</v>
      </c>
      <c r="AG315">
        <v>6295.0164298794698</v>
      </c>
      <c r="AH315">
        <v>5991.7489817562155</v>
      </c>
      <c r="AI315">
        <v>5722.8226893540259</v>
      </c>
      <c r="AJ315">
        <v>5484.3488564624904</v>
      </c>
      <c r="AK315">
        <v>5272.8791319294596</v>
      </c>
      <c r="AL315">
        <v>5085.3556462210072</v>
      </c>
    </row>
    <row r="316" spans="1:38" x14ac:dyDescent="0.45">
      <c r="A316" t="s">
        <v>2089</v>
      </c>
      <c r="B316" t="s">
        <v>2090</v>
      </c>
      <c r="C316">
        <v>7963.4169942632598</v>
      </c>
      <c r="D316">
        <v>9260.6379009986413</v>
      </c>
      <c r="E316">
        <v>10673.056914553934</v>
      </c>
      <c r="F316">
        <v>12216.628167506255</v>
      </c>
      <c r="G316">
        <v>13906.897507407521</v>
      </c>
      <c r="H316">
        <v>15760.769219184918</v>
      </c>
      <c r="I316">
        <v>15978.31579861621</v>
      </c>
      <c r="J316">
        <v>16183.781965485305</v>
      </c>
      <c r="K316">
        <v>16377.83854793418</v>
      </c>
      <c r="L316">
        <v>16196.870526370158</v>
      </c>
      <c r="M316">
        <v>16025.951701473687</v>
      </c>
      <c r="N316">
        <v>15864.524038997664</v>
      </c>
      <c r="O316">
        <v>15712.060492467564</v>
      </c>
      <c r="P316">
        <v>15568.063282423171</v>
      </c>
      <c r="Q316">
        <v>15067.813674723748</v>
      </c>
      <c r="R316">
        <v>14595.343045029333</v>
      </c>
      <c r="S316">
        <v>14149.108820178191</v>
      </c>
      <c r="T316">
        <v>13727.65408645794</v>
      </c>
      <c r="U316">
        <v>13329.602832916236</v>
      </c>
      <c r="V316">
        <v>12832.239259981328</v>
      </c>
      <c r="W316">
        <v>12362.494402864284</v>
      </c>
      <c r="X316">
        <v>11858.126488385094</v>
      </c>
      <c r="Y316">
        <v>11381.766242451975</v>
      </c>
      <c r="Z316">
        <v>10931.858392663833</v>
      </c>
      <c r="AA316">
        <v>10506.93403126066</v>
      </c>
      <c r="AB316">
        <v>10105.605819274761</v>
      </c>
      <c r="AC316">
        <v>9726.5634569965969</v>
      </c>
      <c r="AD316">
        <v>9368.5694059667185</v>
      </c>
      <c r="AE316">
        <v>9030.4548485264804</v>
      </c>
      <c r="AF316">
        <v>8711.1158717358667</v>
      </c>
      <c r="AG316">
        <v>8409.5098631992478</v>
      </c>
      <c r="AH316">
        <v>8124.652107031774</v>
      </c>
      <c r="AI316">
        <v>7855.612568852559</v>
      </c>
      <c r="AJ316">
        <v>7601.512859307948</v>
      </c>
      <c r="AK316">
        <v>7361.5233662110395</v>
      </c>
      <c r="AL316">
        <v>7134.860545934187</v>
      </c>
    </row>
    <row r="317" spans="1:38" x14ac:dyDescent="0.45">
      <c r="A317" t="s">
        <v>2089</v>
      </c>
      <c r="B317" t="s">
        <v>2085</v>
      </c>
      <c r="C317">
        <v>8173.4263584713453</v>
      </c>
      <c r="D317">
        <v>9459.0766678857526</v>
      </c>
      <c r="E317">
        <v>10860.578950829997</v>
      </c>
      <c r="F317">
        <v>12393.852243980145</v>
      </c>
      <c r="G317">
        <v>14074.409324288323</v>
      </c>
      <c r="H317">
        <v>15919.123378129974</v>
      </c>
      <c r="I317">
        <v>16168.995150562068</v>
      </c>
      <c r="J317">
        <v>16404.992423265128</v>
      </c>
      <c r="K317">
        <v>16627.885598357243</v>
      </c>
      <c r="L317">
        <v>16460.467419350847</v>
      </c>
      <c r="M317">
        <v>16302.345382348209</v>
      </c>
      <c r="N317">
        <v>16153.003305315409</v>
      </c>
      <c r="O317">
        <v>16011.953667989415</v>
      </c>
      <c r="P317">
        <v>15878.736020390836</v>
      </c>
      <c r="Q317">
        <v>15374.980598817807</v>
      </c>
      <c r="R317">
        <v>14899.196942090734</v>
      </c>
      <c r="S317">
        <v>14449.831876595817</v>
      </c>
      <c r="T317">
        <v>14025.418470981329</v>
      </c>
      <c r="U317">
        <v>13624.571247428465</v>
      </c>
      <c r="V317">
        <v>13120.003365193923</v>
      </c>
      <c r="W317">
        <v>12643.452360885211</v>
      </c>
      <c r="X317">
        <v>12130.37340910328</v>
      </c>
      <c r="Y317">
        <v>11645.78392497182</v>
      </c>
      <c r="Z317">
        <v>11188.101988663117</v>
      </c>
      <c r="AA317">
        <v>10755.833518787576</v>
      </c>
      <c r="AB317">
        <v>10347.567395034534</v>
      </c>
      <c r="AC317">
        <v>9961.9708516356441</v>
      </c>
      <c r="AD317">
        <v>9597.7851266130383</v>
      </c>
      <c r="AE317">
        <v>9253.821352609395</v>
      </c>
      <c r="AF317">
        <v>8928.9566758857654</v>
      </c>
      <c r="AG317">
        <v>8622.1305908177783</v>
      </c>
      <c r="AH317">
        <v>8332.3414779243594</v>
      </c>
      <c r="AI317">
        <v>8058.6433341275342</v>
      </c>
      <c r="AJ317">
        <v>7800.1426845693904</v>
      </c>
      <c r="AK317">
        <v>7555.9956659049622</v>
      </c>
      <c r="AL317">
        <v>7325.4052715496055</v>
      </c>
    </row>
    <row r="318" spans="1:38" x14ac:dyDescent="0.45">
      <c r="A318" t="s">
        <v>2089</v>
      </c>
      <c r="B318" t="s">
        <v>2079</v>
      </c>
      <c r="C318">
        <v>109.24531055043768</v>
      </c>
      <c r="D318">
        <v>115.57628841580767</v>
      </c>
      <c r="E318">
        <v>122.7101334570911</v>
      </c>
      <c r="F318">
        <v>130.74163524894442</v>
      </c>
      <c r="G318">
        <v>139.76587287592849</v>
      </c>
      <c r="H318">
        <v>149.88700592110013</v>
      </c>
      <c r="I318">
        <v>153.3954984542666</v>
      </c>
      <c r="J318">
        <v>156.82552628359338</v>
      </c>
      <c r="K318">
        <v>160.17884421109025</v>
      </c>
      <c r="L318">
        <v>161.17030155378339</v>
      </c>
      <c r="M318">
        <v>162.13958572494241</v>
      </c>
      <c r="N318">
        <v>163.08719261028489</v>
      </c>
      <c r="O318">
        <v>164.01360700543054</v>
      </c>
      <c r="P318">
        <v>164.91930286392238</v>
      </c>
      <c r="Q318">
        <v>163.51787729949856</v>
      </c>
      <c r="R318">
        <v>162.14779352669223</v>
      </c>
      <c r="S318">
        <v>160.80835061073611</v>
      </c>
      <c r="T318">
        <v>159.49886329272334</v>
      </c>
      <c r="U318">
        <v>158.21866163902894</v>
      </c>
      <c r="V318">
        <v>156.20480195183748</v>
      </c>
      <c r="W318">
        <v>154.23598066858634</v>
      </c>
      <c r="X318">
        <v>151.93004616707049</v>
      </c>
      <c r="Y318">
        <v>149.6756820953118</v>
      </c>
      <c r="Z318">
        <v>147.47173512080082</v>
      </c>
      <c r="AA318">
        <v>145.31707770441164</v>
      </c>
      <c r="AB318">
        <v>143.21060752355308</v>
      </c>
      <c r="AC318">
        <v>141.1512469082204</v>
      </c>
      <c r="AD318">
        <v>139.13794228965949</v>
      </c>
      <c r="AE318">
        <v>137.16966366136111</v>
      </c>
      <c r="AF318">
        <v>135.24540405210968</v>
      </c>
      <c r="AG318">
        <v>133.3641790108168</v>
      </c>
      <c r="AH318">
        <v>131.52502610287624</v>
      </c>
      <c r="AI318">
        <v>129.72700441778233</v>
      </c>
      <c r="AJ318">
        <v>127.96919408776033</v>
      </c>
      <c r="AK318">
        <v>126.25069581716208</v>
      </c>
      <c r="AL318">
        <v>124.57063042238639</v>
      </c>
    </row>
    <row r="319" spans="1:38" x14ac:dyDescent="0.45">
      <c r="A319" t="s">
        <v>2088</v>
      </c>
      <c r="B319" t="s">
        <v>2079</v>
      </c>
      <c r="C319">
        <v>2730.8520860906374</v>
      </c>
      <c r="D319">
        <v>3125.5650248535003</v>
      </c>
      <c r="E319">
        <v>3558.3764839097912</v>
      </c>
      <c r="F319">
        <v>4034.2273853400065</v>
      </c>
      <c r="G319">
        <v>4557.9845081047933</v>
      </c>
      <c r="H319">
        <v>5134.9587312289841</v>
      </c>
      <c r="I319">
        <v>5281.2313575294011</v>
      </c>
      <c r="J319">
        <v>5421.1333547562572</v>
      </c>
      <c r="K319">
        <v>5554.9421836745614</v>
      </c>
      <c r="L319">
        <v>5559.617856079687</v>
      </c>
      <c r="M319">
        <v>5564.0898883689833</v>
      </c>
      <c r="N319">
        <v>5568.3671497046107</v>
      </c>
      <c r="O319">
        <v>5572.4581229690584</v>
      </c>
      <c r="P319">
        <v>5576.3709215888239</v>
      </c>
      <c r="Q319">
        <v>5456.807940937415</v>
      </c>
      <c r="R319">
        <v>5342.4523009889399</v>
      </c>
      <c r="S319">
        <v>5233.0772058150233</v>
      </c>
      <c r="T319">
        <v>5128.4657371573012</v>
      </c>
      <c r="U319">
        <v>5028.4104242240965</v>
      </c>
      <c r="V319">
        <v>4891.6110439944478</v>
      </c>
      <c r="W319">
        <v>4760.7697034266157</v>
      </c>
      <c r="X319">
        <v>4615.0760171966067</v>
      </c>
      <c r="Y319">
        <v>4475.7277453944807</v>
      </c>
      <c r="Z319">
        <v>4342.4485254316896</v>
      </c>
      <c r="AA319">
        <v>4214.9740311723426</v>
      </c>
      <c r="AB319">
        <v>4093.0514487081527</v>
      </c>
      <c r="AC319">
        <v>3976.4389749650213</v>
      </c>
      <c r="AD319">
        <v>3864.9053381468648</v>
      </c>
      <c r="AE319">
        <v>3758.2293390656168</v>
      </c>
      <c r="AF319">
        <v>3656.1994124477314</v>
      </c>
      <c r="AG319">
        <v>3558.613207347159</v>
      </c>
      <c r="AH319">
        <v>3465.2771858326473</v>
      </c>
      <c r="AI319">
        <v>3376.0062391534611</v>
      </c>
      <c r="AJ319">
        <v>3290.6233206222801</v>
      </c>
      <c r="AK319">
        <v>3208.9590944871929</v>
      </c>
      <c r="AL319">
        <v>3130.8516000964141</v>
      </c>
    </row>
    <row r="320" spans="1:38" x14ac:dyDescent="0.45">
      <c r="A320" t="s">
        <v>2087</v>
      </c>
      <c r="B320" t="s">
        <v>2079</v>
      </c>
      <c r="C320">
        <v>126.70688889317879</v>
      </c>
      <c r="D320">
        <v>110.20595328443774</v>
      </c>
      <c r="E320">
        <v>99.131941494140307</v>
      </c>
      <c r="F320">
        <v>92.364950894133742</v>
      </c>
      <c r="G320">
        <v>89.05650862375434</v>
      </c>
      <c r="H320">
        <v>88.578519925152818</v>
      </c>
      <c r="I320">
        <v>88.377060378748666</v>
      </c>
      <c r="J320">
        <v>88.384990346308342</v>
      </c>
      <c r="K320">
        <v>88.551014108632458</v>
      </c>
      <c r="L320">
        <v>88.835927799346834</v>
      </c>
      <c r="M320">
        <v>89.209649532463743</v>
      </c>
      <c r="N320">
        <v>89.649233394424755</v>
      </c>
      <c r="O320">
        <v>90.136646685383184</v>
      </c>
      <c r="P320">
        <v>90.658019787006353</v>
      </c>
      <c r="Q320">
        <v>80.904309260117245</v>
      </c>
      <c r="R320">
        <v>73.48163814373909</v>
      </c>
      <c r="S320">
        <v>67.832911297681378</v>
      </c>
      <c r="T320">
        <v>63.534173756829276</v>
      </c>
      <c r="U320">
        <v>60.26279155890483</v>
      </c>
      <c r="V320">
        <v>53.802353421288615</v>
      </c>
      <c r="W320">
        <v>48.885895481406912</v>
      </c>
      <c r="X320">
        <v>43.158980083285947</v>
      </c>
      <c r="Y320">
        <v>38.800740273483868</v>
      </c>
      <c r="Z320">
        <v>35.484076254669176</v>
      </c>
      <c r="AA320">
        <v>32.960061814490949</v>
      </c>
      <c r="AB320">
        <v>31.039261619448894</v>
      </c>
      <c r="AC320">
        <v>29.577513488953628</v>
      </c>
      <c r="AD320">
        <v>28.465108563901222</v>
      </c>
      <c r="AE320">
        <v>27.618557306906226</v>
      </c>
      <c r="AF320">
        <v>26.974323346250181</v>
      </c>
      <c r="AG320">
        <v>26.48405486854945</v>
      </c>
      <c r="AH320">
        <v>26.110955660953778</v>
      </c>
      <c r="AI320">
        <v>25.827023438018792</v>
      </c>
      <c r="AJ320">
        <v>25.610948180876552</v>
      </c>
      <c r="AK320">
        <v>25.446512752356075</v>
      </c>
      <c r="AL320">
        <v>25.321375749117827</v>
      </c>
    </row>
    <row r="321" spans="1:38" x14ac:dyDescent="0.45">
      <c r="A321" t="s">
        <v>2083</v>
      </c>
      <c r="B321" t="s">
        <v>2086</v>
      </c>
      <c r="C321">
        <v>1.8804236726589738</v>
      </c>
      <c r="D321">
        <v>1.9921055014292335</v>
      </c>
      <c r="E321">
        <v>2.1173345322997825</v>
      </c>
      <c r="F321">
        <v>2.2577243571081684</v>
      </c>
      <c r="G321">
        <v>2.4149007842877523</v>
      </c>
      <c r="H321">
        <v>2.5906453179770512</v>
      </c>
      <c r="I321">
        <v>2.6660488555749198</v>
      </c>
      <c r="J321">
        <v>2.74018436780075</v>
      </c>
      <c r="K321">
        <v>2.8130731784331795</v>
      </c>
      <c r="L321">
        <v>2.8450798573881024</v>
      </c>
      <c r="M321">
        <v>2.8765482952699615</v>
      </c>
      <c r="N321">
        <v>2.9074875434224818</v>
      </c>
      <c r="O321">
        <v>2.9379065009772534</v>
      </c>
      <c r="P321">
        <v>2.9678139174134093</v>
      </c>
      <c r="Q321">
        <v>2.957561999803346</v>
      </c>
      <c r="R321">
        <v>2.9474824838080571</v>
      </c>
      <c r="S321">
        <v>2.9375724702317139</v>
      </c>
      <c r="T321">
        <v>2.9278291086328818</v>
      </c>
      <c r="U321">
        <v>2.9182495965046433</v>
      </c>
      <c r="V321">
        <v>2.8956123800448652</v>
      </c>
      <c r="W321">
        <v>2.8733558428706711</v>
      </c>
      <c r="X321">
        <v>2.8448641840680402</v>
      </c>
      <c r="Y321">
        <v>2.8168516559190113</v>
      </c>
      <c r="Z321">
        <v>2.7893102011116251</v>
      </c>
      <c r="AA321">
        <v>2.7622318978298983</v>
      </c>
      <c r="AB321">
        <v>2.7356089574752542</v>
      </c>
      <c r="AC321">
        <v>2.7094337224262683</v>
      </c>
      <c r="AD321">
        <v>2.6836986638360871</v>
      </c>
      <c r="AE321">
        <v>2.6583963794668879</v>
      </c>
      <c r="AF321">
        <v>2.6335195915607561</v>
      </c>
      <c r="AG321">
        <v>2.6090611447463647</v>
      </c>
      <c r="AH321">
        <v>2.5850140039808576</v>
      </c>
      <c r="AI321">
        <v>2.5613712525263437</v>
      </c>
      <c r="AJ321">
        <v>2.538126089960417</v>
      </c>
      <c r="AK321">
        <v>2.5152718302201373</v>
      </c>
      <c r="AL321">
        <v>2.4928018996788972</v>
      </c>
    </row>
    <row r="322" spans="1:38" x14ac:dyDescent="0.45">
      <c r="A322" t="s">
        <v>2083</v>
      </c>
      <c r="B322" t="s">
        <v>2085</v>
      </c>
      <c r="C322">
        <v>81.671617650024032</v>
      </c>
      <c r="D322">
        <v>88.004927895992523</v>
      </c>
      <c r="E322">
        <v>95.06020690206941</v>
      </c>
      <c r="F322">
        <v>102.92419831402911</v>
      </c>
      <c r="G322">
        <v>111.68433170275127</v>
      </c>
      <c r="H322">
        <v>121.43640242729914</v>
      </c>
      <c r="I322">
        <v>126.06603133820286</v>
      </c>
      <c r="J322">
        <v>130.61984761014608</v>
      </c>
      <c r="K322">
        <v>135.09909271546636</v>
      </c>
      <c r="L322">
        <v>137.29891623921716</v>
      </c>
      <c r="M322">
        <v>139.46271648123366</v>
      </c>
      <c r="N322">
        <v>141.59108334193868</v>
      </c>
      <c r="O322">
        <v>143.68459706182153</v>
      </c>
      <c r="P322">
        <v>145.74382837962449</v>
      </c>
      <c r="Q322">
        <v>145.56326713042554</v>
      </c>
      <c r="R322">
        <v>145.3856626678415</v>
      </c>
      <c r="S322">
        <v>145.2109665729169</v>
      </c>
      <c r="T322">
        <v>145.03913121958243</v>
      </c>
      <c r="U322">
        <v>144.87010976167105</v>
      </c>
      <c r="V322">
        <v>143.96849893430883</v>
      </c>
      <c r="W322">
        <v>143.08165246440447</v>
      </c>
      <c r="X322">
        <v>141.84164998482277</v>
      </c>
      <c r="Y322">
        <v>140.62195320621706</v>
      </c>
      <c r="Z322">
        <v>139.42222961191993</v>
      </c>
      <c r="AA322">
        <v>138.24215213040145</v>
      </c>
      <c r="AB322">
        <v>137.08139904610215</v>
      </c>
      <c r="AC322">
        <v>135.93965391172625</v>
      </c>
      <c r="AD322">
        <v>134.81660546197091</v>
      </c>
      <c r="AE322">
        <v>133.71194752866836</v>
      </c>
      <c r="AF322">
        <v>132.62537895731774</v>
      </c>
      <c r="AG322">
        <v>131.55660352498342</v>
      </c>
      <c r="AH322">
        <v>130.50532985953814</v>
      </c>
      <c r="AI322">
        <v>129.47127136022843</v>
      </c>
      <c r="AJ322">
        <v>128.45414611954067</v>
      </c>
      <c r="AK322">
        <v>127.45367684634707</v>
      </c>
      <c r="AL322">
        <v>126.4695907903096</v>
      </c>
    </row>
    <row r="323" spans="1:38" x14ac:dyDescent="0.45">
      <c r="A323" t="s">
        <v>2083</v>
      </c>
      <c r="B323" t="s">
        <v>2084</v>
      </c>
      <c r="C323">
        <v>35.112865438538279</v>
      </c>
      <c r="D323">
        <v>36.44952705919156</v>
      </c>
      <c r="E323">
        <v>37.986160744583067</v>
      </c>
      <c r="F323">
        <v>39.745710517806415</v>
      </c>
      <c r="G323">
        <v>41.751182016208517</v>
      </c>
      <c r="H323">
        <v>44.027789681111678</v>
      </c>
      <c r="I323">
        <v>44.504267773662932</v>
      </c>
      <c r="J323">
        <v>44.969805099436897</v>
      </c>
      <c r="K323">
        <v>45.424652877491795</v>
      </c>
      <c r="L323">
        <v>45.373245619557004</v>
      </c>
      <c r="M323">
        <v>45.323018761788603</v>
      </c>
      <c r="N323">
        <v>45.273945200143132</v>
      </c>
      <c r="O323">
        <v>45.225998452933169</v>
      </c>
      <c r="P323">
        <v>45.179152646536977</v>
      </c>
      <c r="Q323">
        <v>44.637571562534433</v>
      </c>
      <c r="R323">
        <v>44.108426123367813</v>
      </c>
      <c r="S323">
        <v>43.59143078497538</v>
      </c>
      <c r="T323">
        <v>43.086306559884321</v>
      </c>
      <c r="U323">
        <v>42.592780866660043</v>
      </c>
      <c r="V323">
        <v>41.945317069845139</v>
      </c>
      <c r="W323">
        <v>41.312720169343891</v>
      </c>
      <c r="X323">
        <v>40.612013638843059</v>
      </c>
      <c r="Y323">
        <v>39.927396550541943</v>
      </c>
      <c r="Z323">
        <v>39.258499462828354</v>
      </c>
      <c r="AA323">
        <v>38.604961417112904</v>
      </c>
      <c r="AB323">
        <v>37.966429743043982</v>
      </c>
      <c r="AC323">
        <v>37.342559868195451</v>
      </c>
      <c r="AD323">
        <v>36.733015132124123</v>
      </c>
      <c r="AE323">
        <v>36.137466604696883</v>
      </c>
      <c r="AF323">
        <v>35.555592908589269</v>
      </c>
      <c r="AG323">
        <v>34.987080045859891</v>
      </c>
      <c r="AH323">
        <v>34.431621228506884</v>
      </c>
      <c r="AI323">
        <v>33.888916712915176</v>
      </c>
      <c r="AJ323">
        <v>33.358673638105095</v>
      </c>
      <c r="AK323">
        <v>32.840605867695075</v>
      </c>
      <c r="AL323">
        <v>32.334433835493151</v>
      </c>
    </row>
    <row r="324" spans="1:38" x14ac:dyDescent="0.45">
      <c r="A324" t="s">
        <v>2083</v>
      </c>
      <c r="B324" t="s">
        <v>2082</v>
      </c>
      <c r="C324">
        <v>2.8967974393229472</v>
      </c>
      <c r="D324">
        <v>3.0070707941876744</v>
      </c>
      <c r="E324">
        <v>3.1338404577814547</v>
      </c>
      <c r="F324">
        <v>3.2789991955880504</v>
      </c>
      <c r="G324">
        <v>3.4444448653100461</v>
      </c>
      <c r="H324">
        <v>3.6322575403049484</v>
      </c>
      <c r="I324">
        <v>3.6808121153430564</v>
      </c>
      <c r="J324">
        <v>3.728252093461577</v>
      </c>
      <c r="K324">
        <v>3.7746030608445551</v>
      </c>
      <c r="L324">
        <v>3.775911669507483</v>
      </c>
      <c r="M324">
        <v>3.7771902383403129</v>
      </c>
      <c r="N324">
        <v>3.7784394569238309</v>
      </c>
      <c r="O324">
        <v>3.7796599990091213</v>
      </c>
      <c r="P324">
        <v>3.7808525228809384</v>
      </c>
      <c r="Q324">
        <v>3.7380393248890971</v>
      </c>
      <c r="R324">
        <v>3.696208927355543</v>
      </c>
      <c r="S324">
        <v>3.6553387695563377</v>
      </c>
      <c r="T324">
        <v>3.6154068086613433</v>
      </c>
      <c r="U324">
        <v>3.5763915078456869</v>
      </c>
      <c r="V324">
        <v>3.5236123757329123</v>
      </c>
      <c r="W324">
        <v>3.4720448175660574</v>
      </c>
      <c r="X324">
        <v>3.4143312965296029</v>
      </c>
      <c r="Y324">
        <v>3.3579426210450918</v>
      </c>
      <c r="Z324">
        <v>3.3028483785557281</v>
      </c>
      <c r="AA324">
        <v>3.2490188546416467</v>
      </c>
      <c r="AB324">
        <v>3.1964250169938002</v>
      </c>
      <c r="AC324">
        <v>3.1450384997557315</v>
      </c>
      <c r="AD324">
        <v>3.0948315882247854</v>
      </c>
      <c r="AE324">
        <v>3.0457772039045183</v>
      </c>
      <c r="AF324">
        <v>2.9978488899002356</v>
      </c>
      <c r="AG324">
        <v>2.9510207966497801</v>
      </c>
      <c r="AH324">
        <v>2.9052676679818825</v>
      </c>
      <c r="AI324">
        <v>2.8605648274945463</v>
      </c>
      <c r="AJ324">
        <v>2.816888165246128</v>
      </c>
      <c r="AK324">
        <v>2.7742141247519263</v>
      </c>
      <c r="AL324">
        <v>2.7325196902792754</v>
      </c>
    </row>
    <row r="325" spans="1:38" x14ac:dyDescent="0.45">
      <c r="A325" t="s">
        <v>2081</v>
      </c>
      <c r="B325" t="s">
        <v>2079</v>
      </c>
      <c r="C325">
        <v>1898.3084399999998</v>
      </c>
      <c r="D325">
        <v>2000.5517232257998</v>
      </c>
      <c r="E325">
        <v>2150.5534193421631</v>
      </c>
      <c r="F325">
        <v>2341.2156378753457</v>
      </c>
      <c r="G325">
        <v>2568.2114658489695</v>
      </c>
      <c r="H325">
        <v>2829.7751363943512</v>
      </c>
      <c r="I325">
        <v>2447.4941822843848</v>
      </c>
      <c r="J325">
        <v>2202.8343716540062</v>
      </c>
      <c r="K325">
        <v>2046.2520928505642</v>
      </c>
      <c r="L325">
        <v>1733.8934027523612</v>
      </c>
      <c r="M325">
        <v>1533.9838410895111</v>
      </c>
      <c r="N325">
        <v>1406.041721625287</v>
      </c>
      <c r="O325">
        <v>1324.1587651681837</v>
      </c>
      <c r="P325">
        <v>1271.7536730356376</v>
      </c>
      <c r="Q325">
        <v>1026.068382406808</v>
      </c>
      <c r="R325">
        <v>868.82979640435724</v>
      </c>
      <c r="S325">
        <v>768.19710136278854</v>
      </c>
      <c r="T325">
        <v>703.79217653618457</v>
      </c>
      <c r="U325">
        <v>662.57302464715815</v>
      </c>
      <c r="V325">
        <v>565.47742355018124</v>
      </c>
      <c r="W325">
        <v>503.33623884811601</v>
      </c>
      <c r="X325">
        <v>428.20820869479428</v>
      </c>
      <c r="Y325">
        <v>380.12626939666836</v>
      </c>
      <c r="Z325">
        <v>349.35382824586776</v>
      </c>
      <c r="AA325">
        <v>329.65946590935539</v>
      </c>
      <c r="AB325">
        <v>317.05507401398745</v>
      </c>
      <c r="AC325">
        <v>308.98826320095196</v>
      </c>
      <c r="AD325">
        <v>303.82550428060927</v>
      </c>
      <c r="AE325">
        <v>300.52133857158992</v>
      </c>
      <c r="AF325">
        <v>298.40667251781753</v>
      </c>
      <c r="AG325">
        <v>297.05328624340319</v>
      </c>
      <c r="AH325">
        <v>296.18711902777801</v>
      </c>
      <c r="AI325">
        <v>295.63277200977791</v>
      </c>
      <c r="AJ325">
        <v>295.2779899182579</v>
      </c>
      <c r="AK325">
        <v>295.05092937968504</v>
      </c>
      <c r="AL325">
        <v>294.90561063499842</v>
      </c>
    </row>
    <row r="326" spans="1:38" x14ac:dyDescent="0.45">
      <c r="A326" t="s">
        <v>2080</v>
      </c>
      <c r="B326" t="s">
        <v>2079</v>
      </c>
      <c r="C326">
        <v>2305.5958799999999</v>
      </c>
      <c r="D326">
        <v>2446.5126578067179</v>
      </c>
      <c r="E326">
        <v>2641.2108312685291</v>
      </c>
      <c r="F326">
        <v>2882.8052402205976</v>
      </c>
      <c r="G326">
        <v>3167.1560020439119</v>
      </c>
      <c r="H326">
        <v>3492.8537212721239</v>
      </c>
      <c r="I326">
        <v>2999.1225009261598</v>
      </c>
      <c r="J326">
        <v>2683.1345199047428</v>
      </c>
      <c r="K326">
        <v>2480.9022120510353</v>
      </c>
      <c r="L326">
        <v>2096.9081619206627</v>
      </c>
      <c r="M326">
        <v>1851.1519698372242</v>
      </c>
      <c r="N326">
        <v>1693.8680069038235</v>
      </c>
      <c r="O326">
        <v>1593.2062706264471</v>
      </c>
      <c r="P326">
        <v>1528.782759408926</v>
      </c>
      <c r="Q326">
        <v>1232.9863391257127</v>
      </c>
      <c r="R326">
        <v>1043.6766301444561</v>
      </c>
      <c r="S326">
        <v>922.51841639645193</v>
      </c>
      <c r="T326">
        <v>844.97715959772916</v>
      </c>
      <c r="U326">
        <v>795.35075524654667</v>
      </c>
      <c r="V326">
        <v>678.73473209378994</v>
      </c>
      <c r="W326">
        <v>604.10047727602557</v>
      </c>
      <c r="X326">
        <v>513.9069920086564</v>
      </c>
      <c r="Y326">
        <v>456.18316143754015</v>
      </c>
      <c r="Z326">
        <v>419.23990987202569</v>
      </c>
      <c r="AA326">
        <v>395.59622887009647</v>
      </c>
      <c r="AB326">
        <v>380.46427302886173</v>
      </c>
      <c r="AC326">
        <v>370.77982129047149</v>
      </c>
      <c r="AD326">
        <v>364.58177217790177</v>
      </c>
      <c r="AE326">
        <v>360.61502074585712</v>
      </c>
      <c r="AF326">
        <v>358.07629982934856</v>
      </c>
      <c r="AG326">
        <v>356.45151844278308</v>
      </c>
      <c r="AH326">
        <v>355.41165835538118</v>
      </c>
      <c r="AI326">
        <v>354.74614789944394</v>
      </c>
      <c r="AJ326">
        <v>354.32022120764412</v>
      </c>
      <c r="AK326">
        <v>354.04762812489224</v>
      </c>
      <c r="AL326">
        <v>353.87316855193103</v>
      </c>
    </row>
    <row r="327" spans="1:38" x14ac:dyDescent="0.45">
      <c r="A327" t="s">
        <v>2078</v>
      </c>
      <c r="B327" t="s">
        <v>2077</v>
      </c>
      <c r="C327">
        <v>8.5344125872074166</v>
      </c>
      <c r="D327">
        <v>14.604804292918738</v>
      </c>
      <c r="E327">
        <v>21.175273819530112</v>
      </c>
      <c r="F327">
        <v>28.312203018005953</v>
      </c>
      <c r="G327">
        <v>36.081734583797676</v>
      </c>
      <c r="H327">
        <v>44.556120387651731</v>
      </c>
      <c r="I327">
        <v>43.955747879661935</v>
      </c>
      <c r="J327">
        <v>43.373245450580121</v>
      </c>
      <c r="K327">
        <v>42.808081197769297</v>
      </c>
      <c r="L327">
        <v>42.017792463055628</v>
      </c>
      <c r="M327">
        <v>41.251026660957095</v>
      </c>
      <c r="N327">
        <v>40.507083631728889</v>
      </c>
      <c r="O327">
        <v>39.785284055870761</v>
      </c>
      <c r="P327">
        <v>39.084968833817442</v>
      </c>
      <c r="Q327">
        <v>38.163551896481522</v>
      </c>
      <c r="R327">
        <v>37.269560920791434</v>
      </c>
      <c r="S327">
        <v>36.402179573400439</v>
      </c>
      <c r="T327">
        <v>35.560615819111916</v>
      </c>
      <c r="U327">
        <v>34.74410119764525</v>
      </c>
      <c r="V327">
        <v>33.871241259391837</v>
      </c>
      <c r="W327">
        <v>33.024361984417673</v>
      </c>
      <c r="X327">
        <v>32.162365627392234</v>
      </c>
      <c r="Y327">
        <v>31.326026579309886</v>
      </c>
      <c r="Z327">
        <v>30.514581150745691</v>
      </c>
      <c r="AA327">
        <v>29.727288383479255</v>
      </c>
      <c r="AB327">
        <v>28.963429373900755</v>
      </c>
      <c r="AC327">
        <v>28.222306616555802</v>
      </c>
      <c r="AD327">
        <v>27.503243367229619</v>
      </c>
      <c r="AE327">
        <v>26.805583024989094</v>
      </c>
      <c r="AF327">
        <v>26.128688532618259</v>
      </c>
      <c r="AG327">
        <v>25.471941794899859</v>
      </c>
      <c r="AH327">
        <v>24.834743114211719</v>
      </c>
      <c r="AI327">
        <v>24.216510642922614</v>
      </c>
      <c r="AJ327">
        <v>23.616679852087536</v>
      </c>
      <c r="AK327">
        <v>23.034703015957263</v>
      </c>
      <c r="AL327">
        <v>22.470048711831474</v>
      </c>
    </row>
    <row r="329" spans="1:38" x14ac:dyDescent="0.45">
      <c r="A329" t="s">
        <v>2099</v>
      </c>
    </row>
    <row r="330" spans="1:38" x14ac:dyDescent="0.45">
      <c r="A330" t="s">
        <v>2098</v>
      </c>
      <c r="B330" t="s">
        <v>2097</v>
      </c>
      <c r="C330">
        <v>2015</v>
      </c>
      <c r="D330">
        <v>2016</v>
      </c>
      <c r="E330">
        <v>2017</v>
      </c>
      <c r="F330">
        <v>2018</v>
      </c>
      <c r="G330">
        <v>2019</v>
      </c>
      <c r="H330">
        <v>2020</v>
      </c>
      <c r="I330">
        <v>2021</v>
      </c>
      <c r="J330">
        <v>2022</v>
      </c>
      <c r="K330">
        <v>2023</v>
      </c>
      <c r="L330">
        <v>2024</v>
      </c>
      <c r="M330">
        <v>2025</v>
      </c>
      <c r="N330">
        <v>2026</v>
      </c>
      <c r="O330">
        <v>2027</v>
      </c>
      <c r="P330">
        <v>2028</v>
      </c>
      <c r="Q330">
        <v>2029</v>
      </c>
      <c r="R330">
        <v>2030</v>
      </c>
      <c r="S330">
        <v>2031</v>
      </c>
      <c r="T330">
        <v>2032</v>
      </c>
      <c r="U330">
        <v>2033</v>
      </c>
      <c r="V330">
        <v>2034</v>
      </c>
      <c r="W330">
        <v>2035</v>
      </c>
      <c r="X330">
        <v>2036</v>
      </c>
      <c r="Y330">
        <v>2037</v>
      </c>
      <c r="Z330">
        <v>2038</v>
      </c>
      <c r="AA330">
        <v>2039</v>
      </c>
      <c r="AB330">
        <v>2040</v>
      </c>
      <c r="AC330">
        <v>2041</v>
      </c>
      <c r="AD330">
        <v>2042</v>
      </c>
      <c r="AE330">
        <v>2043</v>
      </c>
      <c r="AF330">
        <v>2044</v>
      </c>
      <c r="AG330">
        <v>2045</v>
      </c>
      <c r="AH330">
        <v>2046</v>
      </c>
      <c r="AI330">
        <v>2047</v>
      </c>
      <c r="AJ330">
        <v>2048</v>
      </c>
      <c r="AK330">
        <v>2049</v>
      </c>
      <c r="AL330">
        <v>2050</v>
      </c>
    </row>
    <row r="331" spans="1:38" x14ac:dyDescent="0.45">
      <c r="A331" t="s">
        <v>2096</v>
      </c>
      <c r="B331" t="s">
        <v>2090</v>
      </c>
      <c r="C331">
        <v>288871.56633099064</v>
      </c>
      <c r="D331">
        <v>354276.22213954438</v>
      </c>
      <c r="E331">
        <v>421926.18394755019</v>
      </c>
      <c r="F331">
        <v>492866.83656278264</v>
      </c>
      <c r="G331">
        <v>568026.5182079291</v>
      </c>
      <c r="H331">
        <v>648338.93309610127</v>
      </c>
      <c r="I331">
        <v>608027.15180072107</v>
      </c>
      <c r="J331">
        <v>573348.94021790626</v>
      </c>
      <c r="K331">
        <v>543517.0072211799</v>
      </c>
      <c r="L331">
        <v>501089.56662328594</v>
      </c>
      <c r="M331">
        <v>464591.35903503222</v>
      </c>
      <c r="N331">
        <v>433193.77439681609</v>
      </c>
      <c r="O331">
        <v>406184.0008694384</v>
      </c>
      <c r="P331">
        <v>382948.84203775338</v>
      </c>
      <c r="Q331">
        <v>346196.27669737051</v>
      </c>
      <c r="R331">
        <v>314579.88079201063</v>
      </c>
      <c r="S331">
        <v>287381.8748627177</v>
      </c>
      <c r="T331">
        <v>263984.78909923747</v>
      </c>
      <c r="U331">
        <v>243857.44507089962</v>
      </c>
      <c r="V331">
        <v>220954.72352266224</v>
      </c>
      <c r="W331">
        <v>201252.65633162277</v>
      </c>
      <c r="X331">
        <v>181509.86569452746</v>
      </c>
      <c r="Y331">
        <v>164526.12920489564</v>
      </c>
      <c r="Z331">
        <v>149915.86916357814</v>
      </c>
      <c r="AA331">
        <v>137347.3923383971</v>
      </c>
      <c r="AB331">
        <v>126535.35961219051</v>
      </c>
      <c r="AC331">
        <v>117234.30799722062</v>
      </c>
      <c r="AD331">
        <v>109233.07794779159</v>
      </c>
      <c r="AE331">
        <v>102350.01945569085</v>
      </c>
      <c r="AF331">
        <v>96428.868093587313</v>
      </c>
      <c r="AG331">
        <v>91335.197381188656</v>
      </c>
      <c r="AH331">
        <v>86953.366933076177</v>
      </c>
      <c r="AI331">
        <v>83183.897102749484</v>
      </c>
      <c r="AJ331">
        <v>79941.210520053442</v>
      </c>
      <c r="AK331">
        <v>77151.689248653434</v>
      </c>
      <c r="AL331">
        <v>74752.003455670172</v>
      </c>
    </row>
    <row r="332" spans="1:38" x14ac:dyDescent="0.45">
      <c r="A332" t="s">
        <v>2096</v>
      </c>
      <c r="B332" t="s">
        <v>2085</v>
      </c>
      <c r="C332">
        <v>17683101.794449829</v>
      </c>
      <c r="D332">
        <v>18912175.023925751</v>
      </c>
      <c r="E332">
        <v>20375293.065373156</v>
      </c>
      <c r="F332">
        <v>22087219.643544156</v>
      </c>
      <c r="G332">
        <v>24061561.055111427</v>
      </c>
      <c r="H332">
        <v>26314848.305688489</v>
      </c>
      <c r="I332">
        <v>25587631.895654391</v>
      </c>
      <c r="J332">
        <v>24970140.061939701</v>
      </c>
      <c r="K332">
        <v>24445817.233902253</v>
      </c>
      <c r="L332">
        <v>22919523.720759287</v>
      </c>
      <c r="M332">
        <v>21623521.915501233</v>
      </c>
      <c r="N332">
        <v>20523064.719838109</v>
      </c>
      <c r="O332">
        <v>19588647.781085752</v>
      </c>
      <c r="P332">
        <v>18795218.451105155</v>
      </c>
      <c r="Q332">
        <v>17040422.025958832</v>
      </c>
      <c r="R332">
        <v>15550394.508140907</v>
      </c>
      <c r="S332">
        <v>14285186.776896806</v>
      </c>
      <c r="T332">
        <v>13210877.353709726</v>
      </c>
      <c r="U332">
        <v>12298662.933700087</v>
      </c>
      <c r="V332">
        <v>11163725.449050028</v>
      </c>
      <c r="W332">
        <v>10200030.709934844</v>
      </c>
      <c r="X332">
        <v>9201560.7555959597</v>
      </c>
      <c r="Y332">
        <v>8353742.9196579345</v>
      </c>
      <c r="Z332">
        <v>7633846.3621189808</v>
      </c>
      <c r="AA332">
        <v>7022569.9397693118</v>
      </c>
      <c r="AB332">
        <v>6503524.7233315427</v>
      </c>
      <c r="AC332">
        <v>6062794.5939551136</v>
      </c>
      <c r="AD332">
        <v>5688563.1382193994</v>
      </c>
      <c r="AE332">
        <v>5370796.8383292137</v>
      </c>
      <c r="AF332">
        <v>5100976.0635165013</v>
      </c>
      <c r="AG332">
        <v>4871866.6502599912</v>
      </c>
      <c r="AH332">
        <v>4677325.947161139</v>
      </c>
      <c r="AI332">
        <v>4512138.1243464416</v>
      </c>
      <c r="AJ332">
        <v>4371874.3318772903</v>
      </c>
      <c r="AK332">
        <v>4252773.9578751549</v>
      </c>
      <c r="AL332">
        <v>4151643.8027742351</v>
      </c>
    </row>
    <row r="333" spans="1:38" x14ac:dyDescent="0.45">
      <c r="A333" t="s">
        <v>2096</v>
      </c>
      <c r="B333" t="s">
        <v>2079</v>
      </c>
      <c r="C333">
        <v>2776157.9705007183</v>
      </c>
      <c r="D333">
        <v>3005787.9132723315</v>
      </c>
      <c r="E333">
        <v>3262401.2640278311</v>
      </c>
      <c r="F333">
        <v>3549233.2339812992</v>
      </c>
      <c r="G333">
        <v>3869501.1135187685</v>
      </c>
      <c r="H333">
        <v>4226726.2493978161</v>
      </c>
      <c r="I333">
        <v>4289251.1114803534</v>
      </c>
      <c r="J333">
        <v>4349728.5078701554</v>
      </c>
      <c r="K333">
        <v>4408225.485748508</v>
      </c>
      <c r="L333">
        <v>4397828.5516572995</v>
      </c>
      <c r="M333">
        <v>4387772.079986196</v>
      </c>
      <c r="N333">
        <v>4378044.9218081692</v>
      </c>
      <c r="O333">
        <v>4368636.2932836916</v>
      </c>
      <c r="P333">
        <v>4359535.763705424</v>
      </c>
      <c r="Q333">
        <v>4283754.898850482</v>
      </c>
      <c r="R333">
        <v>4210455.586385875</v>
      </c>
      <c r="S333">
        <v>4139556.5643429281</v>
      </c>
      <c r="T333">
        <v>4070979.2317919116</v>
      </c>
      <c r="U333">
        <v>4004647.5617025276</v>
      </c>
      <c r="V333">
        <v>3918161.9016299336</v>
      </c>
      <c r="W333">
        <v>3834508.3377189981</v>
      </c>
      <c r="X333">
        <v>3742431.0714318226</v>
      </c>
      <c r="Y333">
        <v>3653369.0064185821</v>
      </c>
      <c r="Z333">
        <v>3567223.405617578</v>
      </c>
      <c r="AA333">
        <v>3483898.765252877</v>
      </c>
      <c r="AB333">
        <v>3403302.7089557583</v>
      </c>
      <c r="AC333">
        <v>3325345.8853533124</v>
      </c>
      <c r="AD333">
        <v>3249941.8690106398</v>
      </c>
      <c r="AE333">
        <v>3177007.0646168436</v>
      </c>
      <c r="AF333">
        <v>3106460.6143085877</v>
      </c>
      <c r="AG333">
        <v>3038224.308028474</v>
      </c>
      <c r="AH333">
        <v>2972222.4968188675</v>
      </c>
      <c r="AI333">
        <v>2908382.0089550302</v>
      </c>
      <c r="AJ333">
        <v>2846632.0688246074</v>
      </c>
      <c r="AK333">
        <v>2786904.2184635093</v>
      </c>
      <c r="AL333">
        <v>2729132.2416612161</v>
      </c>
    </row>
    <row r="334" spans="1:38" x14ac:dyDescent="0.45">
      <c r="A334" t="s">
        <v>2096</v>
      </c>
      <c r="B334" t="s">
        <v>2092</v>
      </c>
      <c r="C334">
        <v>20692525.15333987</v>
      </c>
      <c r="D334">
        <v>21392759.34262922</v>
      </c>
      <c r="E334">
        <v>22391341.427080251</v>
      </c>
      <c r="F334">
        <v>23692530.300703503</v>
      </c>
      <c r="G334">
        <v>25300984.962191783</v>
      </c>
      <c r="H334">
        <v>27225437.527306724</v>
      </c>
      <c r="I334">
        <v>27345412.68448361</v>
      </c>
      <c r="J334">
        <v>27447870.271243621</v>
      </c>
      <c r="K334">
        <v>27535368.027710047</v>
      </c>
      <c r="L334">
        <v>26245036.647560291</v>
      </c>
      <c r="M334">
        <v>25143106.527677763</v>
      </c>
      <c r="N334">
        <v>24202069.203635164</v>
      </c>
      <c r="O334">
        <v>23398432.721372876</v>
      </c>
      <c r="P334">
        <v>22712135.186596587</v>
      </c>
      <c r="Q334">
        <v>20760990.350957088</v>
      </c>
      <c r="R334">
        <v>19094732.135648955</v>
      </c>
      <c r="S334">
        <v>17671764.250657555</v>
      </c>
      <c r="T334">
        <v>16456563.879481912</v>
      </c>
      <c r="U334">
        <v>15418794.891382547</v>
      </c>
      <c r="V334">
        <v>14077532.669872394</v>
      </c>
      <c r="W334">
        <v>12932108.119807545</v>
      </c>
      <c r="X334">
        <v>11726418.054696208</v>
      </c>
      <c r="Y334">
        <v>10696770.773053631</v>
      </c>
      <c r="Z334">
        <v>9817462.2714147419</v>
      </c>
      <c r="AA334">
        <v>9066541.5873713829</v>
      </c>
      <c r="AB334">
        <v>8425262.8181189951</v>
      </c>
      <c r="AC334">
        <v>7877617.1497648796</v>
      </c>
      <c r="AD334">
        <v>7409933.2150282385</v>
      </c>
      <c r="AE334">
        <v>7010535.8027048502</v>
      </c>
      <c r="AF334">
        <v>6669454.3989562988</v>
      </c>
      <c r="AG334">
        <v>6378174.2844800316</v>
      </c>
      <c r="AH334">
        <v>6129423.9739768673</v>
      </c>
      <c r="AI334">
        <v>5916993.6915778173</v>
      </c>
      <c r="AJ334">
        <v>5735580.3506703852</v>
      </c>
      <c r="AK334">
        <v>5580655.1682174755</v>
      </c>
      <c r="AL334">
        <v>5448350.6087070778</v>
      </c>
    </row>
    <row r="335" spans="1:38" x14ac:dyDescent="0.45">
      <c r="A335" t="s">
        <v>2096</v>
      </c>
      <c r="B335" t="s">
        <v>2084</v>
      </c>
      <c r="C335">
        <v>625204.33570862922</v>
      </c>
      <c r="D335">
        <v>599310.54701898084</v>
      </c>
      <c r="E335">
        <v>574489.18898025597</v>
      </c>
      <c r="F335">
        <v>550695.84524555271</v>
      </c>
      <c r="G335">
        <v>527887.93903854722</v>
      </c>
      <c r="H335">
        <v>506024.65696487896</v>
      </c>
      <c r="I335">
        <v>485066.87597900489</v>
      </c>
      <c r="J335">
        <v>464977.09337583079</v>
      </c>
      <c r="K335">
        <v>445719.35968184727</v>
      </c>
      <c r="L335">
        <v>427259.21432568028</v>
      </c>
      <c r="M335">
        <v>409563.62397294428</v>
      </c>
      <c r="N335">
        <v>392600.92341505102</v>
      </c>
      <c r="O335">
        <v>376340.75890619855</v>
      </c>
      <c r="P335">
        <v>360754.0338471444</v>
      </c>
      <c r="Q335">
        <v>345812.8567185686</v>
      </c>
      <c r="R335">
        <v>331490.4911708553</v>
      </c>
      <c r="S335">
        <v>317761.30818098213</v>
      </c>
      <c r="T335">
        <v>304600.7401909047</v>
      </c>
      <c r="U335">
        <v>291985.23714536993</v>
      </c>
      <c r="V335">
        <v>279892.22435048968</v>
      </c>
      <c r="W335">
        <v>268300.06207766623</v>
      </c>
      <c r="X335">
        <v>257188.00684058233</v>
      </c>
      <c r="Y335">
        <v>246536.17427596377</v>
      </c>
      <c r="Z335">
        <v>236325.50356169156</v>
      </c>
      <c r="AA335">
        <v>226537.72330859193</v>
      </c>
      <c r="AB335">
        <v>217155.31886487026</v>
      </c>
      <c r="AC335">
        <v>208161.50097468102</v>
      </c>
      <c r="AD335">
        <v>199540.1757347511</v>
      </c>
      <c r="AE335">
        <v>191275.91579529521</v>
      </c>
      <c r="AF335">
        <v>183353.93275368918</v>
      </c>
      <c r="AG335">
        <v>175760.050691501</v>
      </c>
      <c r="AH335">
        <v>168480.6808075266</v>
      </c>
      <c r="AI335">
        <v>161502.79710143639</v>
      </c>
      <c r="AJ335">
        <v>154813.91306452101</v>
      </c>
      <c r="AK335">
        <v>148402.059335825</v>
      </c>
      <c r="AL335">
        <v>142255.76228368594</v>
      </c>
    </row>
    <row r="336" spans="1:38" x14ac:dyDescent="0.45">
      <c r="A336" t="s">
        <v>2095</v>
      </c>
      <c r="B336" t="s">
        <v>2079</v>
      </c>
      <c r="C336">
        <v>862698.6348920262</v>
      </c>
      <c r="D336">
        <v>867210.59974532085</v>
      </c>
      <c r="E336">
        <v>874106.21448405902</v>
      </c>
      <c r="F336">
        <v>883630.39313885453</v>
      </c>
      <c r="G336">
        <v>896029.11655052856</v>
      </c>
      <c r="H336">
        <v>911572.51570179418</v>
      </c>
      <c r="I336">
        <v>913303.83561390161</v>
      </c>
      <c r="J336">
        <v>914997.96211064153</v>
      </c>
      <c r="K336">
        <v>916655.69420676387</v>
      </c>
      <c r="L336">
        <v>911173.02940143947</v>
      </c>
      <c r="M336">
        <v>905808.14700478455</v>
      </c>
      <c r="N336">
        <v>900558.51673339074</v>
      </c>
      <c r="O336">
        <v>895421.66266115243</v>
      </c>
      <c r="P336">
        <v>890395.16205152695</v>
      </c>
      <c r="Q336">
        <v>878371.85986428824</v>
      </c>
      <c r="R336">
        <v>866606.85059519392</v>
      </c>
      <c r="S336">
        <v>855094.58541659883</v>
      </c>
      <c r="T336">
        <v>843829.63470462221</v>
      </c>
      <c r="U336">
        <v>832806.68547833059</v>
      </c>
      <c r="V336">
        <v>819652.27744373539</v>
      </c>
      <c r="W336">
        <v>806780.46152774501</v>
      </c>
      <c r="X336">
        <v>793001.03616533545</v>
      </c>
      <c r="Y336">
        <v>779517.62997734069</v>
      </c>
      <c r="Z336">
        <v>766323.88367450808</v>
      </c>
      <c r="AA336">
        <v>753413.57458224776</v>
      </c>
      <c r="AB336">
        <v>740780.61370578152</v>
      </c>
      <c r="AC336">
        <v>728419.04285834159</v>
      </c>
      <c r="AD336">
        <v>716323.03185106139</v>
      </c>
      <c r="AE336">
        <v>704486.87574323581</v>
      </c>
      <c r="AF336">
        <v>692904.99215165351</v>
      </c>
      <c r="AG336">
        <v>681571.91861773189</v>
      </c>
      <c r="AH336">
        <v>670482.31003121298</v>
      </c>
      <c r="AI336">
        <v>659630.93610920501</v>
      </c>
      <c r="AJ336">
        <v>649012.67892938189</v>
      </c>
      <c r="AK336">
        <v>638622.53051617485</v>
      </c>
      <c r="AL336">
        <v>628455.59047882061</v>
      </c>
    </row>
    <row r="337" spans="1:38" x14ac:dyDescent="0.45">
      <c r="A337" t="s">
        <v>2094</v>
      </c>
      <c r="B337" t="s">
        <v>2090</v>
      </c>
      <c r="C337">
        <v>188853.18868605513</v>
      </c>
      <c r="D337">
        <v>236837.82761249744</v>
      </c>
      <c r="E337">
        <v>289296.56596568349</v>
      </c>
      <c r="F337">
        <v>346794.83668881131</v>
      </c>
      <c r="G337">
        <v>409898.41794545023</v>
      </c>
      <c r="H337">
        <v>479226.26751839119</v>
      </c>
      <c r="I337">
        <v>493000.12936008733</v>
      </c>
      <c r="J337">
        <v>506429.85567517224</v>
      </c>
      <c r="K337">
        <v>519524.04457955825</v>
      </c>
      <c r="L337">
        <v>523708.6871517619</v>
      </c>
      <c r="M337">
        <v>527788.77776955976</v>
      </c>
      <c r="N337">
        <v>531766.92863004666</v>
      </c>
      <c r="O337">
        <v>535645.68666540959</v>
      </c>
      <c r="P337">
        <v>539427.53517355071</v>
      </c>
      <c r="Q337">
        <v>534532.50319174596</v>
      </c>
      <c r="R337">
        <v>529759.77201622189</v>
      </c>
      <c r="S337">
        <v>525106.28600050416</v>
      </c>
      <c r="T337">
        <v>520569.06584246678</v>
      </c>
      <c r="U337">
        <v>516145.20667689352</v>
      </c>
      <c r="V337">
        <v>508971.07881028706</v>
      </c>
      <c r="W337">
        <v>501976.1942306924</v>
      </c>
      <c r="X337">
        <v>493725.6758992878</v>
      </c>
      <c r="Y337">
        <v>485681.29412591062</v>
      </c>
      <c r="Z337">
        <v>477837.89865468029</v>
      </c>
      <c r="AA337">
        <v>470190.46790720976</v>
      </c>
      <c r="AB337">
        <v>462734.10576763947</v>
      </c>
      <c r="AC337">
        <v>455464.03844799672</v>
      </c>
      <c r="AD337">
        <v>448375.61143187224</v>
      </c>
      <c r="AE337">
        <v>441464.28649445856</v>
      </c>
      <c r="AF337">
        <v>434725.63879704144</v>
      </c>
      <c r="AG337">
        <v>428155.3540540848</v>
      </c>
      <c r="AH337">
        <v>421749.22577109496</v>
      </c>
      <c r="AI337">
        <v>415503.1525514957</v>
      </c>
      <c r="AJ337">
        <v>409413.13547079073</v>
      </c>
      <c r="AK337">
        <v>403475.2755163316</v>
      </c>
      <c r="AL337">
        <v>397685.77109105216</v>
      </c>
    </row>
    <row r="338" spans="1:38" x14ac:dyDescent="0.45">
      <c r="A338" t="s">
        <v>2094</v>
      </c>
      <c r="B338" t="s">
        <v>2085</v>
      </c>
      <c r="C338">
        <v>2825304.5718011581</v>
      </c>
      <c r="D338">
        <v>3419887.6062612133</v>
      </c>
      <c r="E338">
        <v>4067300.7948290822</v>
      </c>
      <c r="F338">
        <v>4774548.7614714317</v>
      </c>
      <c r="G338">
        <v>5548559.8516831212</v>
      </c>
      <c r="H338">
        <v>6396894.1745737977</v>
      </c>
      <c r="I338">
        <v>6544579.6535690343</v>
      </c>
      <c r="J338">
        <v>6686585.3134947987</v>
      </c>
      <c r="K338">
        <v>6823129.5938678384</v>
      </c>
      <c r="L338">
        <v>6823188.2313325843</v>
      </c>
      <c r="M338">
        <v>6823244.6136657326</v>
      </c>
      <c r="N338">
        <v>6823298.827597131</v>
      </c>
      <c r="O338">
        <v>6823350.9565210966</v>
      </c>
      <c r="P338">
        <v>6823401.080624694</v>
      </c>
      <c r="Q338">
        <v>6692214.9750793437</v>
      </c>
      <c r="R338">
        <v>6566074.1410731832</v>
      </c>
      <c r="S338">
        <v>6444784.5430808906</v>
      </c>
      <c r="T338">
        <v>6328159.6079673851</v>
      </c>
      <c r="U338">
        <v>6216019.9379926063</v>
      </c>
      <c r="V338">
        <v>6064448.2675432321</v>
      </c>
      <c r="W338">
        <v>5918705.8747592513</v>
      </c>
      <c r="X338">
        <v>5756696.1884574583</v>
      </c>
      <c r="Y338">
        <v>5600917.2142876657</v>
      </c>
      <c r="Z338">
        <v>5451129.3259993801</v>
      </c>
      <c r="AA338">
        <v>5307102.1131008752</v>
      </c>
      <c r="AB338">
        <v>5168614.0264313612</v>
      </c>
      <c r="AC338">
        <v>5035452.0373640712</v>
      </c>
      <c r="AD338">
        <v>4907411.3101160116</v>
      </c>
      <c r="AE338">
        <v>4784294.8866603095</v>
      </c>
      <c r="AF338">
        <v>4665913.3837564867</v>
      </c>
      <c r="AG338">
        <v>4552084.7016326105</v>
      </c>
      <c r="AH338">
        <v>4442633.7438711999</v>
      </c>
      <c r="AI338">
        <v>4337392.1480680155</v>
      </c>
      <c r="AJ338">
        <v>4236198.0268494096</v>
      </c>
      <c r="AK338">
        <v>4138895.7188498564</v>
      </c>
      <c r="AL338">
        <v>4045335.5492666131</v>
      </c>
    </row>
    <row r="339" spans="1:38" x14ac:dyDescent="0.45">
      <c r="A339" t="s">
        <v>2094</v>
      </c>
      <c r="B339" t="s">
        <v>2079</v>
      </c>
      <c r="C339">
        <v>2129462.9854069911</v>
      </c>
      <c r="D339">
        <v>2383888.9223364778</v>
      </c>
      <c r="E339">
        <v>2665192.524137191</v>
      </c>
      <c r="F339">
        <v>2976652.8729452249</v>
      </c>
      <c r="G339">
        <v>3321564.533116587</v>
      </c>
      <c r="H339">
        <v>3703535.4366034158</v>
      </c>
      <c r="I339">
        <v>3844706.4080424947</v>
      </c>
      <c r="J339">
        <v>3983027.9105679663</v>
      </c>
      <c r="K339">
        <v>4118557.4593545641</v>
      </c>
      <c r="L339">
        <v>4179376.38442019</v>
      </c>
      <c r="M339">
        <v>4238967.7084105602</v>
      </c>
      <c r="N339">
        <v>4297356.2098694975</v>
      </c>
      <c r="O339">
        <v>4354566.1671977025</v>
      </c>
      <c r="P339">
        <v>4410621.368747903</v>
      </c>
      <c r="Q339">
        <v>4393570.0984758623</v>
      </c>
      <c r="R339">
        <v>4376862.9999841982</v>
      </c>
      <c r="S339">
        <v>4360493.1263292227</v>
      </c>
      <c r="T339">
        <v>4344453.6707879985</v>
      </c>
      <c r="U339">
        <v>4328737.9640280586</v>
      </c>
      <c r="V339">
        <v>4289347.7965874383</v>
      </c>
      <c r="W339">
        <v>4250752.7009415347</v>
      </c>
      <c r="X339">
        <v>4200940.7915709317</v>
      </c>
      <c r="Y339">
        <v>4152134.3118990278</v>
      </c>
      <c r="Z339">
        <v>4104312.9678055644</v>
      </c>
      <c r="AA339">
        <v>4057456.874797449</v>
      </c>
      <c r="AB339">
        <v>4011546.549740626</v>
      </c>
      <c r="AC339">
        <v>3966562.9027588307</v>
      </c>
      <c r="AD339">
        <v>3922487.2292958731</v>
      </c>
      <c r="AE339">
        <v>3879301.2023381335</v>
      </c>
      <c r="AF339">
        <v>3836986.8647940457</v>
      </c>
      <c r="AG339">
        <v>3795526.6220273939</v>
      </c>
      <c r="AH339">
        <v>3754903.2345413282</v>
      </c>
      <c r="AI339">
        <v>3715099.8108100416</v>
      </c>
      <c r="AJ339">
        <v>3676099.8002551417</v>
      </c>
      <c r="AK339">
        <v>3637886.9863637881</v>
      </c>
      <c r="AL339">
        <v>3600445.4799457411</v>
      </c>
    </row>
    <row r="340" spans="1:38" x14ac:dyDescent="0.45">
      <c r="A340" t="s">
        <v>2094</v>
      </c>
      <c r="B340" t="s">
        <v>2092</v>
      </c>
      <c r="C340">
        <v>2726384.5058659846</v>
      </c>
      <c r="D340">
        <v>3114653.7365915924</v>
      </c>
      <c r="E340">
        <v>3539703.4787414037</v>
      </c>
      <c r="F340">
        <v>4006430.4619774893</v>
      </c>
      <c r="G340">
        <v>4519618.6899228496</v>
      </c>
      <c r="H340">
        <v>5084479.2528716065</v>
      </c>
      <c r="I340">
        <v>5226588.14472403</v>
      </c>
      <c r="J340">
        <v>5361182.445101317</v>
      </c>
      <c r="K340">
        <v>5488659.5188995134</v>
      </c>
      <c r="L340">
        <v>5472405.1784982989</v>
      </c>
      <c r="M340">
        <v>5457010.3531226451</v>
      </c>
      <c r="N340">
        <v>5442429.5923844744</v>
      </c>
      <c r="O340">
        <v>5428619.8492717026</v>
      </c>
      <c r="P340">
        <v>5415540.3530598562</v>
      </c>
      <c r="Q340">
        <v>5266161.9487289973</v>
      </c>
      <c r="R340">
        <v>5124682.5412105266</v>
      </c>
      <c r="S340">
        <v>4990684.4385969574</v>
      </c>
      <c r="T340">
        <v>4863772.0361563936</v>
      </c>
      <c r="U340">
        <v>4743570.6483823834</v>
      </c>
      <c r="V340">
        <v>4584061.8893989166</v>
      </c>
      <c r="W340">
        <v>4432987.8113480927</v>
      </c>
      <c r="X340">
        <v>4267070.6391213452</v>
      </c>
      <c r="Y340">
        <v>4109927.019004825</v>
      </c>
      <c r="Z340">
        <v>3961093.0133867832</v>
      </c>
      <c r="AA340">
        <v>3820129.2172626648</v>
      </c>
      <c r="AB340">
        <v>3686619.4609727133</v>
      </c>
      <c r="AC340">
        <v>3560169.5815376579</v>
      </c>
      <c r="AD340">
        <v>3440406.2589650797</v>
      </c>
      <c r="AE340">
        <v>3326975.9140908471</v>
      </c>
      <c r="AF340">
        <v>3219543.6647017216</v>
      </c>
      <c r="AG340">
        <v>3117792.3368572718</v>
      </c>
      <c r="AH340">
        <v>3021421.5284921923</v>
      </c>
      <c r="AI340">
        <v>2930146.7225345075</v>
      </c>
      <c r="AJ340">
        <v>2843698.4469212908</v>
      </c>
      <c r="AK340">
        <v>2761821.4790319987</v>
      </c>
      <c r="AL340">
        <v>2684274.0921906671</v>
      </c>
    </row>
    <row r="341" spans="1:38" x14ac:dyDescent="0.45">
      <c r="A341" t="s">
        <v>2093</v>
      </c>
      <c r="B341" t="s">
        <v>2090</v>
      </c>
      <c r="C341">
        <v>9000.0653880492409</v>
      </c>
      <c r="D341">
        <v>10260.501306698552</v>
      </c>
      <c r="E341">
        <v>11597.916121926264</v>
      </c>
      <c r="F341">
        <v>13036.287778339851</v>
      </c>
      <c r="G341">
        <v>14595.612353595965</v>
      </c>
      <c r="H341">
        <v>16295.785144490994</v>
      </c>
      <c r="I341">
        <v>15007.296183310165</v>
      </c>
      <c r="J341">
        <v>13978.103701765962</v>
      </c>
      <c r="K341">
        <v>13156.02668288612</v>
      </c>
      <c r="L341">
        <v>11835.756057681949</v>
      </c>
      <c r="M341">
        <v>10781.177677888512</v>
      </c>
      <c r="N341">
        <v>9938.823437858553</v>
      </c>
      <c r="O341">
        <v>9265.9851934073049</v>
      </c>
      <c r="P341">
        <v>8728.5494191419148</v>
      </c>
      <c r="Q341">
        <v>7635.6386221710482</v>
      </c>
      <c r="R341">
        <v>6762.6660091887261</v>
      </c>
      <c r="S341">
        <v>6065.3710559964093</v>
      </c>
      <c r="T341">
        <v>5508.4002592993484</v>
      </c>
      <c r="U341">
        <v>5063.5146811761424</v>
      </c>
      <c r="V341">
        <v>4486.9485423715714</v>
      </c>
      <c r="W341">
        <v>4026.4110034028081</v>
      </c>
      <c r="X341">
        <v>3547.9475491604167</v>
      </c>
      <c r="Y341">
        <v>3165.7704373373908</v>
      </c>
      <c r="Z341">
        <v>2860.5029325649266</v>
      </c>
      <c r="AA341">
        <v>2616.667688153012</v>
      </c>
      <c r="AB341">
        <v>2421.9020302041445</v>
      </c>
      <c r="AC341">
        <v>2266.3311585373185</v>
      </c>
      <c r="AD341">
        <v>2142.0674851256026</v>
      </c>
      <c r="AE341">
        <v>2042.8107260399852</v>
      </c>
      <c r="AF341">
        <v>1963.5284711887343</v>
      </c>
      <c r="AG341">
        <v>1900.2010364406708</v>
      </c>
      <c r="AH341">
        <v>1849.617661897471</v>
      </c>
      <c r="AI341">
        <v>1809.2137233776671</v>
      </c>
      <c r="AJ341">
        <v>1776.9407035830336</v>
      </c>
      <c r="AK341">
        <v>1751.1623303644342</v>
      </c>
      <c r="AL341">
        <v>1730.5716162005283</v>
      </c>
    </row>
    <row r="342" spans="1:38" x14ac:dyDescent="0.45">
      <c r="A342" t="s">
        <v>2093</v>
      </c>
      <c r="B342" t="s">
        <v>2085</v>
      </c>
      <c r="C342">
        <v>1930798.5562810395</v>
      </c>
      <c r="D342">
        <v>2181473.1744878134</v>
      </c>
      <c r="E342">
        <v>2450219.5040204469</v>
      </c>
      <c r="F342">
        <v>2741660.1750130043</v>
      </c>
      <c r="G342">
        <v>3059635.4543104479</v>
      </c>
      <c r="H342">
        <v>3408019.9725276367</v>
      </c>
      <c r="I342">
        <v>3141415.9646379105</v>
      </c>
      <c r="J342">
        <v>2930263.8935235902</v>
      </c>
      <c r="K342">
        <v>2763030.1092726476</v>
      </c>
      <c r="L342">
        <v>2483165.7360030375</v>
      </c>
      <c r="M342">
        <v>2261511.3711090479</v>
      </c>
      <c r="N342">
        <v>2085959.7033402198</v>
      </c>
      <c r="O342">
        <v>1946921.6651262806</v>
      </c>
      <c r="P342">
        <v>1836802.6539196356</v>
      </c>
      <c r="Q342">
        <v>1602173.5444218887</v>
      </c>
      <c r="R342">
        <v>1416345.7963459862</v>
      </c>
      <c r="S342">
        <v>1269169.0371242466</v>
      </c>
      <c r="T342">
        <v>1152604.1070785664</v>
      </c>
      <c r="U342">
        <v>1060283.9405767121</v>
      </c>
      <c r="V342">
        <v>938027.73053222045</v>
      </c>
      <c r="W342">
        <v>841200.03404778021</v>
      </c>
      <c r="X342">
        <v>739942.85685831914</v>
      </c>
      <c r="Y342">
        <v>659746.52804848377</v>
      </c>
      <c r="Z342">
        <v>596230.52520217281</v>
      </c>
      <c r="AA342">
        <v>545925.44668494002</v>
      </c>
      <c r="AB342">
        <v>506083.50432045863</v>
      </c>
      <c r="AC342">
        <v>474528.43238411576</v>
      </c>
      <c r="AD342">
        <v>449536.61457064882</v>
      </c>
      <c r="AE342">
        <v>429742.93579591694</v>
      </c>
      <c r="AF342">
        <v>414066.21622467582</v>
      </c>
      <c r="AG342">
        <v>401650.15454598138</v>
      </c>
      <c r="AH342">
        <v>391816.55467142945</v>
      </c>
      <c r="AI342">
        <v>384028.28098246071</v>
      </c>
      <c r="AJ342">
        <v>377859.91865044687</v>
      </c>
      <c r="AK342">
        <v>372974.53642345866</v>
      </c>
      <c r="AL342">
        <v>369105.28260548785</v>
      </c>
    </row>
    <row r="343" spans="1:38" x14ac:dyDescent="0.45">
      <c r="A343" t="s">
        <v>2093</v>
      </c>
      <c r="B343" t="s">
        <v>2079</v>
      </c>
      <c r="C343">
        <v>515400.68209316686</v>
      </c>
      <c r="D343">
        <v>590240.24695729255</v>
      </c>
      <c r="E343">
        <v>669349.18562227651</v>
      </c>
      <c r="F343">
        <v>754149.38637642539</v>
      </c>
      <c r="G343">
        <v>845832.89998819935</v>
      </c>
      <c r="H343">
        <v>945582.98547618964</v>
      </c>
      <c r="I343">
        <v>861256.41554046096</v>
      </c>
      <c r="J343">
        <v>793420.86795698095</v>
      </c>
      <c r="K343">
        <v>738851.3352526644</v>
      </c>
      <c r="L343">
        <v>661422.50839412434</v>
      </c>
      <c r="M343">
        <v>599135.77157204342</v>
      </c>
      <c r="N343">
        <v>549029.91640997131</v>
      </c>
      <c r="O343">
        <v>508722.83259702486</v>
      </c>
      <c r="P343">
        <v>476298.25865753682</v>
      </c>
      <c r="Q343">
        <v>416683.69135171751</v>
      </c>
      <c r="R343">
        <v>368727.43248544692</v>
      </c>
      <c r="S343">
        <v>330149.56690016296</v>
      </c>
      <c r="T343">
        <v>299116.04284512077</v>
      </c>
      <c r="U343">
        <v>274151.47830367927</v>
      </c>
      <c r="V343">
        <v>242892.02285431189</v>
      </c>
      <c r="W343">
        <v>217745.71037906926</v>
      </c>
      <c r="X343">
        <v>191928.54796811493</v>
      </c>
      <c r="Y343">
        <v>171160.22606751433</v>
      </c>
      <c r="Z343">
        <v>154453.38634201622</v>
      </c>
      <c r="AA343">
        <v>141013.75963797286</v>
      </c>
      <c r="AB343">
        <v>130202.40519202295</v>
      </c>
      <c r="AC343">
        <v>121505.33439311493</v>
      </c>
      <c r="AD343">
        <v>114509.07496425543</v>
      </c>
      <c r="AE343">
        <v>108881.01384716632</v>
      </c>
      <c r="AF343">
        <v>104353.58426000281</v>
      </c>
      <c r="AG343">
        <v>100711.54515625456</v>
      </c>
      <c r="AH343">
        <v>97781.748330514936</v>
      </c>
      <c r="AI343">
        <v>95424.906683405745</v>
      </c>
      <c r="AJ343">
        <v>93528.972296165084</v>
      </c>
      <c r="AK343">
        <v>92003.809498261122</v>
      </c>
      <c r="AL343">
        <v>90776.90967737879</v>
      </c>
    </row>
    <row r="344" spans="1:38" x14ac:dyDescent="0.45">
      <c r="A344" t="s">
        <v>2093</v>
      </c>
      <c r="B344" t="s">
        <v>2092</v>
      </c>
      <c r="C344">
        <v>3045176.1891832552</v>
      </c>
      <c r="D344">
        <v>3335109.2384597044</v>
      </c>
      <c r="E344">
        <v>3664132.8013519468</v>
      </c>
      <c r="F344">
        <v>4035980.5379683333</v>
      </c>
      <c r="G344">
        <v>4453862.3659916716</v>
      </c>
      <c r="H344">
        <v>4921500.0318460837</v>
      </c>
      <c r="I344">
        <v>4654265.3398175659</v>
      </c>
      <c r="J344">
        <v>4442679.0575187551</v>
      </c>
      <c r="K344">
        <v>4275153.0730846152</v>
      </c>
      <c r="L344">
        <v>3889976.1985379308</v>
      </c>
      <c r="M344">
        <v>3585007.7743630083</v>
      </c>
      <c r="N344">
        <v>3343545.3556931592</v>
      </c>
      <c r="O344">
        <v>3152364.580871528</v>
      </c>
      <c r="P344">
        <v>3000994.9024646608</v>
      </c>
      <c r="Q344">
        <v>2628609.9775785692</v>
      </c>
      <c r="R344">
        <v>2333769.7334370585</v>
      </c>
      <c r="S344">
        <v>2100326.4231526349</v>
      </c>
      <c r="T344">
        <v>1915494.8738665956</v>
      </c>
      <c r="U344">
        <v>1769152.2711599502</v>
      </c>
      <c r="V344">
        <v>1569105.0346034276</v>
      </c>
      <c r="W344">
        <v>1410715.2284527048</v>
      </c>
      <c r="X344">
        <v>1243218.8338059438</v>
      </c>
      <c r="Y344">
        <v>1110601.5483302227</v>
      </c>
      <c r="Z344">
        <v>1005600.217143128</v>
      </c>
      <c r="AA344">
        <v>922464.14998934488</v>
      </c>
      <c r="AB344">
        <v>856640.16867730778</v>
      </c>
      <c r="AC344">
        <v>804523.23959822708</v>
      </c>
      <c r="AD344">
        <v>763259.03402308933</v>
      </c>
      <c r="AE344">
        <v>730587.60284256935</v>
      </c>
      <c r="AF344">
        <v>704719.60416173213</v>
      </c>
      <c r="AG344">
        <v>684238.30500913248</v>
      </c>
      <c r="AH344">
        <v>668021.99001105654</v>
      </c>
      <c r="AI344">
        <v>655182.52752591216</v>
      </c>
      <c r="AJ344">
        <v>645016.72864207218</v>
      </c>
      <c r="AK344">
        <v>636967.83507925773</v>
      </c>
      <c r="AL344">
        <v>630595.02677114727</v>
      </c>
    </row>
    <row r="345" spans="1:38" x14ac:dyDescent="0.45">
      <c r="A345" t="s">
        <v>2091</v>
      </c>
      <c r="B345" t="s">
        <v>2079</v>
      </c>
      <c r="C345">
        <v>35241119.782443829</v>
      </c>
      <c r="D345">
        <v>35228115.785062984</v>
      </c>
      <c r="E345">
        <v>35644734.964607403</v>
      </c>
      <c r="F345">
        <v>36493438.846776456</v>
      </c>
      <c r="G345">
        <v>37777502.479224481</v>
      </c>
      <c r="H345">
        <v>39504910.474431753</v>
      </c>
      <c r="I345">
        <v>38545531.971234366</v>
      </c>
      <c r="J345">
        <v>37694790.800456367</v>
      </c>
      <c r="K345">
        <v>36940385.175101414</v>
      </c>
      <c r="L345">
        <v>35100057.387814507</v>
      </c>
      <c r="M345">
        <v>33468123.160443537</v>
      </c>
      <c r="N345">
        <v>32020984.590422206</v>
      </c>
      <c r="O345">
        <v>30737715.93552234</v>
      </c>
      <c r="P345">
        <v>29599761.025907695</v>
      </c>
      <c r="Q345">
        <v>27419316.000164155</v>
      </c>
      <c r="R345">
        <v>25485778.457019441</v>
      </c>
      <c r="S345">
        <v>23771189.285262987</v>
      </c>
      <c r="T345">
        <v>22250755.385064106</v>
      </c>
      <c r="U345">
        <v>20902491.157718133</v>
      </c>
      <c r="V345">
        <v>19316450.945343994</v>
      </c>
      <c r="W345">
        <v>17910009.480709098</v>
      </c>
      <c r="X345">
        <v>16467604.681689447</v>
      </c>
      <c r="Y345">
        <v>15188533.758832512</v>
      </c>
      <c r="Z345">
        <v>14054301.241851127</v>
      </c>
      <c r="AA345">
        <v>13048506.035667842</v>
      </c>
      <c r="AB345">
        <v>12156604.259237049</v>
      </c>
      <c r="AC345">
        <v>11365698.939834038</v>
      </c>
      <c r="AD345">
        <v>10664353.521773288</v>
      </c>
      <c r="AE345">
        <v>10042426.49287672</v>
      </c>
      <c r="AF345">
        <v>9490924.7373771053</v>
      </c>
      <c r="AG345">
        <v>9001873.4947276413</v>
      </c>
      <c r="AH345">
        <v>8568201.0439113881</v>
      </c>
      <c r="AI345">
        <v>8183636.4457762567</v>
      </c>
      <c r="AJ345">
        <v>7842618.8647413617</v>
      </c>
      <c r="AK345">
        <v>7540217.1586591275</v>
      </c>
      <c r="AL345">
        <v>7272058.5740960399</v>
      </c>
    </row>
    <row r="346" spans="1:38" x14ac:dyDescent="0.45">
      <c r="A346" t="s">
        <v>2089</v>
      </c>
      <c r="B346" t="s">
        <v>2090</v>
      </c>
      <c r="C346">
        <v>5375306.4711277001</v>
      </c>
      <c r="D346">
        <v>6250930.5831740825</v>
      </c>
      <c r="E346">
        <v>7204313.417323905</v>
      </c>
      <c r="F346">
        <v>8246224.0130667221</v>
      </c>
      <c r="G346">
        <v>9387155.8175000772</v>
      </c>
      <c r="H346">
        <v>10638519.22294982</v>
      </c>
      <c r="I346">
        <v>10785363.164065942</v>
      </c>
      <c r="J346">
        <v>10924052.82670258</v>
      </c>
      <c r="K346">
        <v>11055041.019855572</v>
      </c>
      <c r="L346">
        <v>10932887.605299857</v>
      </c>
      <c r="M346">
        <v>10817517.398494739</v>
      </c>
      <c r="N346">
        <v>10708553.726323424</v>
      </c>
      <c r="O346">
        <v>10605640.832415607</v>
      </c>
      <c r="P346">
        <v>10508442.715635641</v>
      </c>
      <c r="Q346">
        <v>10170774.23043853</v>
      </c>
      <c r="R346">
        <v>9851856.5553948004</v>
      </c>
      <c r="S346">
        <v>9550648.4536202792</v>
      </c>
      <c r="T346">
        <v>9266166.50835911</v>
      </c>
      <c r="U346">
        <v>8997481.912218459</v>
      </c>
      <c r="V346">
        <v>8661761.5004873965</v>
      </c>
      <c r="W346">
        <v>8344683.7219333919</v>
      </c>
      <c r="X346">
        <v>8004235.3796599386</v>
      </c>
      <c r="Y346">
        <v>7682692.2136550834</v>
      </c>
      <c r="Z346">
        <v>7379004.415048087</v>
      </c>
      <c r="AA346">
        <v>7092180.471100946</v>
      </c>
      <c r="AB346">
        <v>6821283.9280104637</v>
      </c>
      <c r="AC346">
        <v>6565430.3334727027</v>
      </c>
      <c r="AD346">
        <v>6323784.3490275349</v>
      </c>
      <c r="AE346">
        <v>6095557.0227553742</v>
      </c>
      <c r="AF346">
        <v>5880003.2134217098</v>
      </c>
      <c r="AG346">
        <v>5676419.1576594925</v>
      </c>
      <c r="AH346">
        <v>5484140.1722464478</v>
      </c>
      <c r="AI346">
        <v>5302538.4839754775</v>
      </c>
      <c r="AJ346">
        <v>5131021.1800328651</v>
      </c>
      <c r="AK346">
        <v>4969028.2721924521</v>
      </c>
      <c r="AL346">
        <v>4816030.8685055766</v>
      </c>
    </row>
    <row r="347" spans="1:38" x14ac:dyDescent="0.45">
      <c r="A347" t="s">
        <v>2089</v>
      </c>
      <c r="B347" t="s">
        <v>2085</v>
      </c>
      <c r="C347">
        <v>28606992.25464971</v>
      </c>
      <c r="D347">
        <v>33106768.337600134</v>
      </c>
      <c r="E347">
        <v>38012026.327904992</v>
      </c>
      <c r="F347">
        <v>43378482.853930511</v>
      </c>
      <c r="G347">
        <v>49260432.635009132</v>
      </c>
      <c r="H347">
        <v>55716931.823454909</v>
      </c>
      <c r="I347">
        <v>56591483.026967242</v>
      </c>
      <c r="J347">
        <v>57417473.481427953</v>
      </c>
      <c r="K347">
        <v>58197599.594250351</v>
      </c>
      <c r="L347">
        <v>57611635.967727967</v>
      </c>
      <c r="M347">
        <v>57058208.838218734</v>
      </c>
      <c r="N347">
        <v>56535511.568603933</v>
      </c>
      <c r="O347">
        <v>56041837.837962955</v>
      </c>
      <c r="P347">
        <v>55575576.071367927</v>
      </c>
      <c r="Q347">
        <v>53812432.095862322</v>
      </c>
      <c r="R347">
        <v>52147189.297317564</v>
      </c>
      <c r="S347">
        <v>50574411.568085358</v>
      </c>
      <c r="T347">
        <v>49088964.648434654</v>
      </c>
      <c r="U347">
        <v>47685999.365999624</v>
      </c>
      <c r="V347">
        <v>45920011.778178729</v>
      </c>
      <c r="W347">
        <v>44252083.26309824</v>
      </c>
      <c r="X347">
        <v>42456306.931861483</v>
      </c>
      <c r="Y347">
        <v>40760243.737401366</v>
      </c>
      <c r="Z347">
        <v>39158356.960320905</v>
      </c>
      <c r="AA347">
        <v>37645417.315756515</v>
      </c>
      <c r="AB347">
        <v>36216485.882620871</v>
      </c>
      <c r="AC347">
        <v>34866897.980724752</v>
      </c>
      <c r="AD347">
        <v>33592247.943145633</v>
      </c>
      <c r="AE347">
        <v>32388374.734132882</v>
      </c>
      <c r="AF347">
        <v>31251348.36560018</v>
      </c>
      <c r="AG347">
        <v>30177457.067862224</v>
      </c>
      <c r="AH347">
        <v>29163195.172735259</v>
      </c>
      <c r="AI347">
        <v>28205251.669446371</v>
      </c>
      <c r="AJ347">
        <v>27300499.395992868</v>
      </c>
      <c r="AK347">
        <v>26445984.830667369</v>
      </c>
      <c r="AL347">
        <v>25638918.450423621</v>
      </c>
    </row>
    <row r="348" spans="1:38" x14ac:dyDescent="0.45">
      <c r="A348" t="s">
        <v>2089</v>
      </c>
      <c r="B348" t="s">
        <v>2079</v>
      </c>
      <c r="C348">
        <v>156220.79408712589</v>
      </c>
      <c r="D348">
        <v>165274.09243460497</v>
      </c>
      <c r="E348">
        <v>175475.49084364029</v>
      </c>
      <c r="F348">
        <v>186960.53840599052</v>
      </c>
      <c r="G348">
        <v>199865.19821257776</v>
      </c>
      <c r="H348">
        <v>214338.41846717318</v>
      </c>
      <c r="I348">
        <v>219355.56278960124</v>
      </c>
      <c r="J348">
        <v>224260.50258553852</v>
      </c>
      <c r="K348">
        <v>229055.74722185906</v>
      </c>
      <c r="L348">
        <v>230473.53122191023</v>
      </c>
      <c r="M348">
        <v>231859.60758666764</v>
      </c>
      <c r="N348">
        <v>233214.6854327074</v>
      </c>
      <c r="O348">
        <v>234539.45801776569</v>
      </c>
      <c r="P348">
        <v>235834.60309540899</v>
      </c>
      <c r="Q348">
        <v>233830.56453828295</v>
      </c>
      <c r="R348">
        <v>231871.34474316987</v>
      </c>
      <c r="S348">
        <v>229955.94137335263</v>
      </c>
      <c r="T348">
        <v>228083.37450859437</v>
      </c>
      <c r="U348">
        <v>226252.68614381138</v>
      </c>
      <c r="V348">
        <v>223372.8667911276</v>
      </c>
      <c r="W348">
        <v>220557.45235607846</v>
      </c>
      <c r="X348">
        <v>217259.96601891078</v>
      </c>
      <c r="Y348">
        <v>214036.22539629586</v>
      </c>
      <c r="Z348">
        <v>210884.58122274515</v>
      </c>
      <c r="AA348">
        <v>207803.42111730867</v>
      </c>
      <c r="AB348">
        <v>204791.1687586809</v>
      </c>
      <c r="AC348">
        <v>201846.28307875516</v>
      </c>
      <c r="AD348">
        <v>198967.25747421308</v>
      </c>
      <c r="AE348">
        <v>196152.61903574638</v>
      </c>
      <c r="AF348">
        <v>193400.92779451684</v>
      </c>
      <c r="AG348">
        <v>190710.77598546803</v>
      </c>
      <c r="AH348">
        <v>188080.78732711301</v>
      </c>
      <c r="AI348">
        <v>185509.61631742874</v>
      </c>
      <c r="AJ348">
        <v>182995.94754549727</v>
      </c>
      <c r="AK348">
        <v>180538.49501854178</v>
      </c>
      <c r="AL348">
        <v>178136.00150401253</v>
      </c>
    </row>
    <row r="349" spans="1:38" x14ac:dyDescent="0.45">
      <c r="A349" t="s">
        <v>2088</v>
      </c>
      <c r="B349" t="s">
        <v>2079</v>
      </c>
      <c r="C349">
        <v>3905118.4831096116</v>
      </c>
      <c r="D349">
        <v>4469557.9855405055</v>
      </c>
      <c r="E349">
        <v>5088478.3719910011</v>
      </c>
      <c r="F349">
        <v>5768945.1610362092</v>
      </c>
      <c r="G349">
        <v>6517917.8465898549</v>
      </c>
      <c r="H349">
        <v>7342990.985657447</v>
      </c>
      <c r="I349">
        <v>7552160.8412670437</v>
      </c>
      <c r="J349">
        <v>7752220.6973014474</v>
      </c>
      <c r="K349">
        <v>7943567.3226546226</v>
      </c>
      <c r="L349">
        <v>7950253.5341939526</v>
      </c>
      <c r="M349">
        <v>7956648.5403676461</v>
      </c>
      <c r="N349">
        <v>7962765.0240775933</v>
      </c>
      <c r="O349">
        <v>7968615.1158457538</v>
      </c>
      <c r="P349">
        <v>7974210.4178720182</v>
      </c>
      <c r="Q349">
        <v>7803235.3555405037</v>
      </c>
      <c r="R349">
        <v>7639706.7904141843</v>
      </c>
      <c r="S349">
        <v>7483300.4043154828</v>
      </c>
      <c r="T349">
        <v>7333706.0041349409</v>
      </c>
      <c r="U349">
        <v>7190626.9066404579</v>
      </c>
      <c r="V349">
        <v>6995003.7929120604</v>
      </c>
      <c r="W349">
        <v>6807900.6759000607</v>
      </c>
      <c r="X349">
        <v>6599558.7045911476</v>
      </c>
      <c r="Y349">
        <v>6400290.6759141078</v>
      </c>
      <c r="Z349">
        <v>6209701.3913673162</v>
      </c>
      <c r="AA349">
        <v>6027412.8645764496</v>
      </c>
      <c r="AB349">
        <v>5853063.5716526583</v>
      </c>
      <c r="AC349">
        <v>5686307.7341999803</v>
      </c>
      <c r="AD349">
        <v>5526814.6335500162</v>
      </c>
      <c r="AE349">
        <v>5374267.9548638323</v>
      </c>
      <c r="AF349">
        <v>5228365.1598002557</v>
      </c>
      <c r="AG349">
        <v>5088816.8865064373</v>
      </c>
      <c r="AH349">
        <v>4955346.3757406855</v>
      </c>
      <c r="AI349">
        <v>4827688.9219894493</v>
      </c>
      <c r="AJ349">
        <v>4705591.3484898601</v>
      </c>
      <c r="AK349">
        <v>4588811.5051166862</v>
      </c>
      <c r="AL349">
        <v>4477117.7881378718</v>
      </c>
    </row>
    <row r="350" spans="1:38" x14ac:dyDescent="0.45">
      <c r="A350" t="s">
        <v>2087</v>
      </c>
      <c r="B350" t="s">
        <v>2079</v>
      </c>
      <c r="C350">
        <v>181190.85111724565</v>
      </c>
      <c r="D350">
        <v>157594.51319674597</v>
      </c>
      <c r="E350">
        <v>141758.67633662064</v>
      </c>
      <c r="F350">
        <v>132081.87977861124</v>
      </c>
      <c r="G350">
        <v>127350.80733196871</v>
      </c>
      <c r="H350">
        <v>126667.28349296853</v>
      </c>
      <c r="I350">
        <v>126379.19634161059</v>
      </c>
      <c r="J350">
        <v>126390.53619522094</v>
      </c>
      <c r="K350">
        <v>126627.95017534442</v>
      </c>
      <c r="L350">
        <v>127035.37675306597</v>
      </c>
      <c r="M350">
        <v>127569.79883142315</v>
      </c>
      <c r="N350">
        <v>128198.4037540274</v>
      </c>
      <c r="O350">
        <v>128895.40476009795</v>
      </c>
      <c r="P350">
        <v>129640.96829541908</v>
      </c>
      <c r="Q350">
        <v>115693.16224196766</v>
      </c>
      <c r="R350">
        <v>105078.74254554691</v>
      </c>
      <c r="S350">
        <v>97001.063155684373</v>
      </c>
      <c r="T350">
        <v>90853.868472265865</v>
      </c>
      <c r="U350">
        <v>86175.791929233907</v>
      </c>
      <c r="V350">
        <v>76937.36539244272</v>
      </c>
      <c r="W350">
        <v>69906.830538411887</v>
      </c>
      <c r="X350">
        <v>61717.341519098904</v>
      </c>
      <c r="Y350">
        <v>55485.058591081928</v>
      </c>
      <c r="Z350">
        <v>50742.229044176922</v>
      </c>
      <c r="AA350">
        <v>47132.88839472206</v>
      </c>
      <c r="AB350">
        <v>44386.14411581192</v>
      </c>
      <c r="AC350">
        <v>42295.844289203684</v>
      </c>
      <c r="AD350">
        <v>40705.105246378749</v>
      </c>
      <c r="AE350">
        <v>39494.536948875902</v>
      </c>
      <c r="AF350">
        <v>38573.282385137762</v>
      </c>
      <c r="AG350">
        <v>37872.198462025714</v>
      </c>
      <c r="AH350">
        <v>37338.666595163901</v>
      </c>
      <c r="AI350">
        <v>36932.643516366872</v>
      </c>
      <c r="AJ350">
        <v>36623.655898653466</v>
      </c>
      <c r="AK350">
        <v>36388.513235869184</v>
      </c>
      <c r="AL350">
        <v>36209.567321238494</v>
      </c>
    </row>
    <row r="351" spans="1:38" x14ac:dyDescent="0.45">
      <c r="A351" t="s">
        <v>2083</v>
      </c>
      <c r="B351" t="s">
        <v>2086</v>
      </c>
      <c r="C351">
        <v>27830.270355352812</v>
      </c>
      <c r="D351">
        <v>29483.161421152654</v>
      </c>
      <c r="E351">
        <v>31336.55107803678</v>
      </c>
      <c r="F351">
        <v>33414.320485200893</v>
      </c>
      <c r="G351">
        <v>35740.531607458732</v>
      </c>
      <c r="H351">
        <v>38341.550706060356</v>
      </c>
      <c r="I351">
        <v>39457.523062508815</v>
      </c>
      <c r="J351">
        <v>40554.728643451097</v>
      </c>
      <c r="K351">
        <v>41633.483040811057</v>
      </c>
      <c r="L351">
        <v>42107.181889343919</v>
      </c>
      <c r="M351">
        <v>42572.914769995426</v>
      </c>
      <c r="N351">
        <v>43030.815642652728</v>
      </c>
      <c r="O351">
        <v>43481.01621446335</v>
      </c>
      <c r="P351">
        <v>43923.645977718457</v>
      </c>
      <c r="Q351">
        <v>43771.917597089523</v>
      </c>
      <c r="R351">
        <v>43622.740760359244</v>
      </c>
      <c r="S351">
        <v>43476.072559429362</v>
      </c>
      <c r="T351">
        <v>43331.870807766652</v>
      </c>
      <c r="U351">
        <v>43190.094028268722</v>
      </c>
      <c r="V351">
        <v>42855.063224664002</v>
      </c>
      <c r="W351">
        <v>42525.66647448593</v>
      </c>
      <c r="X351">
        <v>42103.989924206995</v>
      </c>
      <c r="Y351">
        <v>41689.404507601364</v>
      </c>
      <c r="Z351">
        <v>41281.790976452052</v>
      </c>
      <c r="AA351">
        <v>40881.032087882493</v>
      </c>
      <c r="AB351">
        <v>40487.012570633764</v>
      </c>
      <c r="AC351">
        <v>40099.619091908775</v>
      </c>
      <c r="AD351">
        <v>39718.74022477409</v>
      </c>
      <c r="AE351">
        <v>39344.266416109938</v>
      </c>
      <c r="AF351">
        <v>38976.089955099189</v>
      </c>
      <c r="AG351">
        <v>38614.104942246195</v>
      </c>
      <c r="AH351">
        <v>38258.207258916693</v>
      </c>
      <c r="AI351">
        <v>37908.294537389884</v>
      </c>
      <c r="AJ351">
        <v>37564.266131414173</v>
      </c>
      <c r="AK351">
        <v>37226.023087258036</v>
      </c>
      <c r="AL351">
        <v>36893.468115247677</v>
      </c>
    </row>
    <row r="352" spans="1:38" x14ac:dyDescent="0.45">
      <c r="A352" t="s">
        <v>2083</v>
      </c>
      <c r="B352" t="s">
        <v>2085</v>
      </c>
      <c r="C352">
        <v>285850.6617750841</v>
      </c>
      <c r="D352">
        <v>308017.24763597385</v>
      </c>
      <c r="E352">
        <v>332710.72415724292</v>
      </c>
      <c r="F352">
        <v>360234.69409910188</v>
      </c>
      <c r="G352">
        <v>390895.1609596294</v>
      </c>
      <c r="H352">
        <v>425027.40849554702</v>
      </c>
      <c r="I352">
        <v>441231.10968371003</v>
      </c>
      <c r="J352">
        <v>457169.46663551126</v>
      </c>
      <c r="K352">
        <v>472846.82450413227</v>
      </c>
      <c r="L352">
        <v>480546.20683726005</v>
      </c>
      <c r="M352">
        <v>488119.50768431777</v>
      </c>
      <c r="N352">
        <v>495568.79169678543</v>
      </c>
      <c r="O352">
        <v>502896.0897163754</v>
      </c>
      <c r="P352">
        <v>510103.39932868571</v>
      </c>
      <c r="Q352">
        <v>509471.43495648942</v>
      </c>
      <c r="R352">
        <v>508849.81933744525</v>
      </c>
      <c r="S352">
        <v>508238.38300520915</v>
      </c>
      <c r="T352">
        <v>507636.95926853851</v>
      </c>
      <c r="U352">
        <v>507045.38416584866</v>
      </c>
      <c r="V352">
        <v>503889.74627008091</v>
      </c>
      <c r="W352">
        <v>500785.78362541564</v>
      </c>
      <c r="X352">
        <v>496445.77494687965</v>
      </c>
      <c r="Y352">
        <v>492176.83622175967</v>
      </c>
      <c r="Z352">
        <v>487977.80364171974</v>
      </c>
      <c r="AA352">
        <v>483847.53245640505</v>
      </c>
      <c r="AB352">
        <v>479784.89666135755</v>
      </c>
      <c r="AC352">
        <v>475788.78869104187</v>
      </c>
      <c r="AD352">
        <v>471858.11911689816</v>
      </c>
      <c r="AE352">
        <v>467991.81635033927</v>
      </c>
      <c r="AF352">
        <v>464188.8263506121</v>
      </c>
      <c r="AG352">
        <v>460448.11233744194</v>
      </c>
      <c r="AH352">
        <v>456768.65450838348</v>
      </c>
      <c r="AI352">
        <v>453149.44976079947</v>
      </c>
      <c r="AJ352">
        <v>449589.51141839236</v>
      </c>
      <c r="AK352">
        <v>446087.86896221474</v>
      </c>
      <c r="AL352">
        <v>442643.56776608358</v>
      </c>
    </row>
    <row r="353" spans="1:38" x14ac:dyDescent="0.45">
      <c r="A353" t="s">
        <v>2083</v>
      </c>
      <c r="B353" t="s">
        <v>2084</v>
      </c>
      <c r="C353">
        <v>344457.20995206054</v>
      </c>
      <c r="D353">
        <v>357569.86045066919</v>
      </c>
      <c r="E353">
        <v>372644.23690435989</v>
      </c>
      <c r="F353">
        <v>389905.42017968092</v>
      </c>
      <c r="G353">
        <v>409579.09557900555</v>
      </c>
      <c r="H353">
        <v>431912.61677170557</v>
      </c>
      <c r="I353">
        <v>436586.86685963336</v>
      </c>
      <c r="J353">
        <v>441153.78802547598</v>
      </c>
      <c r="K353">
        <v>445615.84472819453</v>
      </c>
      <c r="L353">
        <v>445111.53952785418</v>
      </c>
      <c r="M353">
        <v>444618.81405314617</v>
      </c>
      <c r="N353">
        <v>444137.40241340414</v>
      </c>
      <c r="O353">
        <v>443667.04482327437</v>
      </c>
      <c r="P353">
        <v>443207.48746252776</v>
      </c>
      <c r="Q353">
        <v>437894.57702846278</v>
      </c>
      <c r="R353">
        <v>432703.66027023824</v>
      </c>
      <c r="S353">
        <v>427631.93600060849</v>
      </c>
      <c r="T353">
        <v>422676.66735246521</v>
      </c>
      <c r="U353">
        <v>417835.180301935</v>
      </c>
      <c r="V353">
        <v>411483.56045518082</v>
      </c>
      <c r="W353">
        <v>405277.78486126359</v>
      </c>
      <c r="X353">
        <v>398403.85379705043</v>
      </c>
      <c r="Y353">
        <v>391687.76016081648</v>
      </c>
      <c r="Z353">
        <v>385125.87973034615</v>
      </c>
      <c r="AA353">
        <v>378714.6715018776</v>
      </c>
      <c r="AB353">
        <v>372450.67577926145</v>
      </c>
      <c r="AC353">
        <v>366330.51230699738</v>
      </c>
      <c r="AD353">
        <v>360350.87844613765</v>
      </c>
      <c r="AE353">
        <v>354508.54739207641</v>
      </c>
      <c r="AF353">
        <v>348800.36643326073</v>
      </c>
      <c r="AG353">
        <v>343223.25524988555</v>
      </c>
      <c r="AH353">
        <v>337774.20425165253</v>
      </c>
      <c r="AI353">
        <v>332450.27295369789</v>
      </c>
      <c r="AJ353">
        <v>327248.58838981099</v>
      </c>
      <c r="AK353">
        <v>322166.34356208867</v>
      </c>
      <c r="AL353">
        <v>317200.79592618783</v>
      </c>
    </row>
    <row r="354" spans="1:38" x14ac:dyDescent="0.45">
      <c r="A354" t="s">
        <v>2083</v>
      </c>
      <c r="B354" t="s">
        <v>2082</v>
      </c>
      <c r="C354">
        <v>21407.33307659658</v>
      </c>
      <c r="D354">
        <v>22222.253169046915</v>
      </c>
      <c r="E354">
        <v>23159.080983004951</v>
      </c>
      <c r="F354">
        <v>24231.804055395693</v>
      </c>
      <c r="G354">
        <v>25454.44755464124</v>
      </c>
      <c r="H354">
        <v>26842.383222853568</v>
      </c>
      <c r="I354">
        <v>27201.201532385188</v>
      </c>
      <c r="J354">
        <v>27551.782970681055</v>
      </c>
      <c r="K354">
        <v>27894.316619641264</v>
      </c>
      <c r="L354">
        <v>27903.987237660298</v>
      </c>
      <c r="M354">
        <v>27913.43586133491</v>
      </c>
      <c r="N354">
        <v>27922.66758666711</v>
      </c>
      <c r="O354">
        <v>27931.687392677406</v>
      </c>
      <c r="P354">
        <v>27940.500144090136</v>
      </c>
      <c r="Q354">
        <v>27624.110610930427</v>
      </c>
      <c r="R354">
        <v>27314.983973157461</v>
      </c>
      <c r="S354">
        <v>27012.953507021335</v>
      </c>
      <c r="T354">
        <v>26717.856316007328</v>
      </c>
      <c r="U354">
        <v>26429.533242979625</v>
      </c>
      <c r="V354">
        <v>26039.495456666224</v>
      </c>
      <c r="W354">
        <v>25658.411201813164</v>
      </c>
      <c r="X354">
        <v>25231.908281353764</v>
      </c>
      <c r="Y354">
        <v>24815.195969523229</v>
      </c>
      <c r="Z354">
        <v>24408.04951752683</v>
      </c>
      <c r="AA354">
        <v>24010.249335801771</v>
      </c>
      <c r="AB354">
        <v>23621.580875584183</v>
      </c>
      <c r="AC354">
        <v>23241.834513194855</v>
      </c>
      <c r="AD354">
        <v>22870.805436981165</v>
      </c>
      <c r="AE354">
        <v>22508.293536854391</v>
      </c>
      <c r="AF354">
        <v>22154.10329636274</v>
      </c>
      <c r="AG354">
        <v>21808.043687241876</v>
      </c>
      <c r="AH354">
        <v>21469.92806638611</v>
      </c>
      <c r="AI354">
        <v>21139.574075184697</v>
      </c>
      <c r="AJ354">
        <v>20816.803541168887</v>
      </c>
      <c r="AK354">
        <v>20501.442381916735</v>
      </c>
      <c r="AL354">
        <v>20193.320511163845</v>
      </c>
    </row>
    <row r="355" spans="1:38" x14ac:dyDescent="0.45">
      <c r="A355" t="s">
        <v>2081</v>
      </c>
      <c r="B355" t="s">
        <v>2079</v>
      </c>
      <c r="C355">
        <v>2714581.0691999998</v>
      </c>
      <c r="D355">
        <v>2860788.964212894</v>
      </c>
      <c r="E355">
        <v>3075291.3896592935</v>
      </c>
      <c r="F355">
        <v>3347938.3621617444</v>
      </c>
      <c r="G355">
        <v>3672542.3961640266</v>
      </c>
      <c r="H355">
        <v>4046578.4450439224</v>
      </c>
      <c r="I355">
        <v>3499916.6806666702</v>
      </c>
      <c r="J355">
        <v>3150053.1514652288</v>
      </c>
      <c r="K355">
        <v>2926140.4927763068</v>
      </c>
      <c r="L355">
        <v>2479467.5659358767</v>
      </c>
      <c r="M355">
        <v>2193596.8927580006</v>
      </c>
      <c r="N355">
        <v>2010639.6619241603</v>
      </c>
      <c r="O355">
        <v>1893547.0341905027</v>
      </c>
      <c r="P355">
        <v>1818607.7524409618</v>
      </c>
      <c r="Q355">
        <v>1467277.7868417355</v>
      </c>
      <c r="R355">
        <v>1242426.6088582308</v>
      </c>
      <c r="S355">
        <v>1098521.8549487877</v>
      </c>
      <c r="T355">
        <v>1006422.8124467439</v>
      </c>
      <c r="U355">
        <v>947479.42524543614</v>
      </c>
      <c r="V355">
        <v>808632.71567675914</v>
      </c>
      <c r="W355">
        <v>719770.82155280595</v>
      </c>
      <c r="X355">
        <v>612337.73843355582</v>
      </c>
      <c r="Y355">
        <v>543580.56523723574</v>
      </c>
      <c r="Z355">
        <v>499575.97439159092</v>
      </c>
      <c r="AA355">
        <v>471413.03625037818</v>
      </c>
      <c r="AB355">
        <v>453388.75584000204</v>
      </c>
      <c r="AC355">
        <v>441853.21637736133</v>
      </c>
      <c r="AD355">
        <v>434470.47112127126</v>
      </c>
      <c r="AE355">
        <v>429745.51415737357</v>
      </c>
      <c r="AF355">
        <v>426721.54170047905</v>
      </c>
      <c r="AG355">
        <v>424786.19932806655</v>
      </c>
      <c r="AH355">
        <v>423547.58020972257</v>
      </c>
      <c r="AI355">
        <v>422754.8639739824</v>
      </c>
      <c r="AJ355">
        <v>422247.52558310877</v>
      </c>
      <c r="AK355">
        <v>421922.8290129496</v>
      </c>
      <c r="AL355">
        <v>421715.02320804773</v>
      </c>
    </row>
    <row r="356" spans="1:38" x14ac:dyDescent="0.45">
      <c r="A356" t="s">
        <v>2080</v>
      </c>
      <c r="B356" t="s">
        <v>2079</v>
      </c>
      <c r="C356">
        <v>3297002.1083999998</v>
      </c>
      <c r="D356">
        <v>3498513.1006636065</v>
      </c>
      <c r="E356">
        <v>3776931.4887139965</v>
      </c>
      <c r="F356">
        <v>4122411.4935154547</v>
      </c>
      <c r="G356">
        <v>4529033.0829227939</v>
      </c>
      <c r="H356">
        <v>4994780.8214191375</v>
      </c>
      <c r="I356">
        <v>4288745.1763244085</v>
      </c>
      <c r="J356">
        <v>3836882.3634637822</v>
      </c>
      <c r="K356">
        <v>3547690.1632329808</v>
      </c>
      <c r="L356">
        <v>2998578.6715465477</v>
      </c>
      <c r="M356">
        <v>2647147.3168672305</v>
      </c>
      <c r="N356">
        <v>2422231.2498724675</v>
      </c>
      <c r="O356">
        <v>2278284.9669958195</v>
      </c>
      <c r="P356">
        <v>2186159.3459547642</v>
      </c>
      <c r="Q356">
        <v>1763170.4649497692</v>
      </c>
      <c r="R356">
        <v>1492457.5811065722</v>
      </c>
      <c r="S356">
        <v>1319201.3354469263</v>
      </c>
      <c r="T356">
        <v>1208317.3382247528</v>
      </c>
      <c r="U356">
        <v>1137351.5800025617</v>
      </c>
      <c r="V356">
        <v>970590.66689411958</v>
      </c>
      <c r="W356">
        <v>863863.68250471656</v>
      </c>
      <c r="X356">
        <v>734886.99857237865</v>
      </c>
      <c r="Y356">
        <v>652341.92085568246</v>
      </c>
      <c r="Z356">
        <v>599513.0711169967</v>
      </c>
      <c r="AA356">
        <v>565702.60728423798</v>
      </c>
      <c r="AB356">
        <v>544063.91043127223</v>
      </c>
      <c r="AC356">
        <v>530215.14444537426</v>
      </c>
      <c r="AD356">
        <v>521351.93421439955</v>
      </c>
      <c r="AE356">
        <v>515679.47966657567</v>
      </c>
      <c r="AF356">
        <v>512049.10875596845</v>
      </c>
      <c r="AG356">
        <v>509725.67137317982</v>
      </c>
      <c r="AH356">
        <v>508238.67144819506</v>
      </c>
      <c r="AI356">
        <v>507286.99149620481</v>
      </c>
      <c r="AJ356">
        <v>506677.9163269311</v>
      </c>
      <c r="AK356">
        <v>506288.10821859591</v>
      </c>
      <c r="AL356">
        <v>506038.63102926139</v>
      </c>
    </row>
    <row r="357" spans="1:38" x14ac:dyDescent="0.45">
      <c r="A357" t="s">
        <v>2078</v>
      </c>
      <c r="B357" t="s">
        <v>2077</v>
      </c>
      <c r="C357">
        <v>126309.30629066976</v>
      </c>
      <c r="D357">
        <v>216151.10353519733</v>
      </c>
      <c r="E357">
        <v>313394.05252904567</v>
      </c>
      <c r="F357">
        <v>419020.60466648807</v>
      </c>
      <c r="G357">
        <v>534009.67184020556</v>
      </c>
      <c r="H357">
        <v>659430.58173724567</v>
      </c>
      <c r="I357">
        <v>650545.06861899665</v>
      </c>
      <c r="J357">
        <v>641924.03266858577</v>
      </c>
      <c r="K357">
        <v>633559.60172698565</v>
      </c>
      <c r="L357">
        <v>621863.32845322334</v>
      </c>
      <c r="M357">
        <v>610515.19458216499</v>
      </c>
      <c r="N357">
        <v>599504.8377495876</v>
      </c>
      <c r="O357">
        <v>588822.20402688731</v>
      </c>
      <c r="P357">
        <v>578457.53874049813</v>
      </c>
      <c r="Q357">
        <v>564820.56806792656</v>
      </c>
      <c r="R357">
        <v>551589.50162771321</v>
      </c>
      <c r="S357">
        <v>538752.25768632651</v>
      </c>
      <c r="T357">
        <v>526297.11412285641</v>
      </c>
      <c r="U357">
        <v>514212.69772514969</v>
      </c>
      <c r="V357">
        <v>501294.37063899921</v>
      </c>
      <c r="W357">
        <v>488760.55736938154</v>
      </c>
      <c r="X357">
        <v>476003.01128540508</v>
      </c>
      <c r="Y357">
        <v>463625.19337378629</v>
      </c>
      <c r="Z357">
        <v>451615.80103103624</v>
      </c>
      <c r="AA357">
        <v>439963.86807549297</v>
      </c>
      <c r="AB357">
        <v>428658.75473373116</v>
      </c>
      <c r="AC357">
        <v>417690.13792502589</v>
      </c>
      <c r="AD357">
        <v>407048.00183499837</v>
      </c>
      <c r="AE357">
        <v>396722.6287698386</v>
      </c>
      <c r="AF357">
        <v>386704.59028275026</v>
      </c>
      <c r="AG357">
        <v>376984.73856451793</v>
      </c>
      <c r="AH357">
        <v>367554.19809033343</v>
      </c>
      <c r="AI357">
        <v>358404.3575152547</v>
      </c>
      <c r="AJ357">
        <v>349526.86181089556</v>
      </c>
      <c r="AK357">
        <v>340913.60463616747</v>
      </c>
      <c r="AL357">
        <v>332556.72093510581</v>
      </c>
    </row>
    <row r="359" spans="1:38" x14ac:dyDescent="0.45">
      <c r="A359" t="s">
        <v>1057</v>
      </c>
      <c r="C359">
        <v>136582326.79551271</v>
      </c>
      <c r="D359">
        <v>147074857.89084205</v>
      </c>
      <c r="E359">
        <v>159448604.88771564</v>
      </c>
      <c r="F359">
        <v>173808719.56555283</v>
      </c>
      <c r="G359">
        <v>190265037.70042676</v>
      </c>
      <c r="H359">
        <v>208955754.11056799</v>
      </c>
      <c r="I359">
        <v>207213470.29630095</v>
      </c>
      <c r="J359">
        <v>206173108.44284004</v>
      </c>
      <c r="K359">
        <v>205623021.50535309</v>
      </c>
      <c r="L359">
        <v>198494911.29516193</v>
      </c>
      <c r="M359">
        <v>192552222.62138742</v>
      </c>
      <c r="N359">
        <v>187545120.84268868</v>
      </c>
      <c r="O359">
        <v>183288995.56950775</v>
      </c>
      <c r="P359">
        <v>179644667.6136339</v>
      </c>
      <c r="Q359">
        <v>169566442.91533509</v>
      </c>
      <c r="R359">
        <v>160851690.618664</v>
      </c>
      <c r="S359">
        <v>153252865.66156563</v>
      </c>
      <c r="T359">
        <v>146580443.84129494</v>
      </c>
      <c r="U359">
        <v>140686451.43164313</v>
      </c>
      <c r="V359">
        <v>133139583.88246369</v>
      </c>
      <c r="W359">
        <v>126472874.44468613</v>
      </c>
      <c r="X359">
        <v>119391276.55223586</v>
      </c>
      <c r="Y359">
        <v>113098995.0909062</v>
      </c>
      <c r="Z359">
        <v>107477104.32227741</v>
      </c>
      <c r="AA359">
        <v>102430193.67329726</v>
      </c>
      <c r="AB359">
        <v>97880494.207008854</v>
      </c>
      <c r="AC359">
        <v>93763740.747496456</v>
      </c>
      <c r="AD359">
        <v>90026203.469256356</v>
      </c>
      <c r="AE359">
        <v>86622517.076343164</v>
      </c>
      <c r="AF359">
        <v>83514061.66810067</v>
      </c>
      <c r="AG359">
        <v>80667731.336463943</v>
      </c>
      <c r="AH359">
        <v>78054980.081469029</v>
      </c>
      <c r="AI359">
        <v>75651069.803405777</v>
      </c>
      <c r="AJ359">
        <v>73434468.389577955</v>
      </c>
      <c r="AK359">
        <v>71386361.421501338</v>
      </c>
      <c r="AL359">
        <v>69490251.470004439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4"/>
  <sheetViews>
    <sheetView workbookViewId="0">
      <selection activeCell="M4" sqref="M4:N5"/>
    </sheetView>
  </sheetViews>
  <sheetFormatPr defaultRowHeight="14.25" x14ac:dyDescent="0.45"/>
  <cols>
    <col min="13" max="13" width="34.06640625" customWidth="1"/>
    <col min="14" max="14" width="10.59765625" customWidth="1"/>
    <col min="15" max="15" width="28.1328125" customWidth="1"/>
  </cols>
  <sheetData>
    <row r="1" spans="1:14" x14ac:dyDescent="0.45">
      <c r="A1" s="7" t="s">
        <v>657</v>
      </c>
      <c r="B1" t="s">
        <v>653</v>
      </c>
      <c r="M1" t="s">
        <v>65</v>
      </c>
      <c r="N1">
        <v>1.67</v>
      </c>
    </row>
    <row r="2" spans="1:14" x14ac:dyDescent="0.45">
      <c r="B2" s="19">
        <v>2019</v>
      </c>
      <c r="M2" t="s">
        <v>1413</v>
      </c>
      <c r="N2">
        <v>21.2</v>
      </c>
    </row>
    <row r="3" spans="1:14" x14ac:dyDescent="0.45">
      <c r="B3" t="s">
        <v>654</v>
      </c>
      <c r="M3" t="s">
        <v>1410</v>
      </c>
      <c r="N3">
        <v>16</v>
      </c>
    </row>
    <row r="4" spans="1:14" x14ac:dyDescent="0.45">
      <c r="B4" s="125" t="s">
        <v>655</v>
      </c>
      <c r="M4" s="27" t="s">
        <v>64</v>
      </c>
      <c r="N4" s="27">
        <v>120476</v>
      </c>
    </row>
    <row r="5" spans="1:14" x14ac:dyDescent="0.45">
      <c r="B5" t="s">
        <v>656</v>
      </c>
      <c r="M5" s="27" t="s">
        <v>1411</v>
      </c>
      <c r="N5" s="27">
        <v>137452</v>
      </c>
    </row>
    <row r="7" spans="1:14" x14ac:dyDescent="0.45">
      <c r="A7" t="s">
        <v>598</v>
      </c>
    </row>
    <row r="8" spans="1:14" x14ac:dyDescent="0.45">
      <c r="A8" t="s">
        <v>599</v>
      </c>
      <c r="L8" s="19"/>
    </row>
    <row r="9" spans="1:14" x14ac:dyDescent="0.45">
      <c r="A9" t="s">
        <v>600</v>
      </c>
    </row>
    <row r="10" spans="1:14" x14ac:dyDescent="0.45">
      <c r="A10" t="s">
        <v>582</v>
      </c>
      <c r="B10" t="s">
        <v>601</v>
      </c>
      <c r="D10" t="s">
        <v>602</v>
      </c>
      <c r="E10" t="s">
        <v>603</v>
      </c>
      <c r="G10" s="7" t="s">
        <v>604</v>
      </c>
      <c r="L10" s="125"/>
    </row>
    <row r="11" spans="1:14" x14ac:dyDescent="0.45">
      <c r="B11" t="s">
        <v>605</v>
      </c>
      <c r="C11" t="s">
        <v>606</v>
      </c>
      <c r="E11" t="s">
        <v>607</v>
      </c>
      <c r="F11" t="s">
        <v>602</v>
      </c>
    </row>
    <row r="12" spans="1:14" x14ac:dyDescent="0.45">
      <c r="A12" t="s">
        <v>608</v>
      </c>
      <c r="B12" t="s">
        <v>609</v>
      </c>
      <c r="C12" t="s">
        <v>609</v>
      </c>
      <c r="D12">
        <v>34.799999999999997</v>
      </c>
      <c r="E12">
        <v>4.7</v>
      </c>
      <c r="F12">
        <v>4.2</v>
      </c>
    </row>
    <row r="13" spans="1:14" x14ac:dyDescent="0.45">
      <c r="A13" t="s">
        <v>610</v>
      </c>
      <c r="B13" t="s">
        <v>609</v>
      </c>
      <c r="C13" t="s">
        <v>609</v>
      </c>
      <c r="D13">
        <v>36.700000000000003</v>
      </c>
      <c r="E13">
        <v>6.2</v>
      </c>
      <c r="F13">
        <v>5.5</v>
      </c>
    </row>
    <row r="14" spans="1:14" x14ac:dyDescent="0.45">
      <c r="A14" t="s">
        <v>611</v>
      </c>
      <c r="B14" t="s">
        <v>609</v>
      </c>
      <c r="C14" t="s">
        <v>609</v>
      </c>
      <c r="D14">
        <v>38.799999999999997</v>
      </c>
      <c r="E14">
        <v>5.6</v>
      </c>
      <c r="F14">
        <v>5.7</v>
      </c>
    </row>
    <row r="15" spans="1:14" x14ac:dyDescent="0.45">
      <c r="A15" t="s">
        <v>612</v>
      </c>
      <c r="B15" t="s">
        <v>609</v>
      </c>
      <c r="C15" t="s">
        <v>609</v>
      </c>
      <c r="D15">
        <v>40.5</v>
      </c>
      <c r="E15">
        <v>3.3</v>
      </c>
      <c r="F15">
        <v>4.4000000000000004</v>
      </c>
    </row>
    <row r="16" spans="1:14" x14ac:dyDescent="0.45">
      <c r="A16" t="s">
        <v>613</v>
      </c>
      <c r="B16" t="s">
        <v>609</v>
      </c>
      <c r="C16" t="s">
        <v>609</v>
      </c>
      <c r="D16">
        <v>41.8</v>
      </c>
      <c r="E16">
        <v>3.4</v>
      </c>
      <c r="F16">
        <v>3.2</v>
      </c>
    </row>
    <row r="17" spans="1:6" x14ac:dyDescent="0.45">
      <c r="A17" t="s">
        <v>614</v>
      </c>
      <c r="B17" t="s">
        <v>609</v>
      </c>
      <c r="C17" t="s">
        <v>609</v>
      </c>
      <c r="D17">
        <v>44.4</v>
      </c>
      <c r="E17">
        <v>8.6999999999999993</v>
      </c>
      <c r="F17">
        <v>6.2</v>
      </c>
    </row>
    <row r="18" spans="1:6" x14ac:dyDescent="0.45">
      <c r="A18" t="s">
        <v>615</v>
      </c>
      <c r="B18" t="s">
        <v>609</v>
      </c>
      <c r="C18" t="s">
        <v>609</v>
      </c>
      <c r="D18">
        <v>49.3</v>
      </c>
      <c r="E18">
        <v>12.3</v>
      </c>
      <c r="F18">
        <v>11</v>
      </c>
    </row>
    <row r="19" spans="1:6" x14ac:dyDescent="0.45">
      <c r="A19" t="s">
        <v>616</v>
      </c>
      <c r="B19" t="s">
        <v>609</v>
      </c>
      <c r="C19" t="s">
        <v>609</v>
      </c>
      <c r="D19">
        <v>53.8</v>
      </c>
      <c r="E19">
        <v>6.9</v>
      </c>
      <c r="F19">
        <v>9.1</v>
      </c>
    </row>
    <row r="20" spans="1:6" x14ac:dyDescent="0.45">
      <c r="A20" t="s">
        <v>617</v>
      </c>
      <c r="B20" t="s">
        <v>609</v>
      </c>
      <c r="C20" t="s">
        <v>609</v>
      </c>
      <c r="D20">
        <v>56.9</v>
      </c>
      <c r="E20">
        <v>4.9000000000000004</v>
      </c>
      <c r="F20">
        <v>5.8</v>
      </c>
    </row>
    <row r="21" spans="1:6" x14ac:dyDescent="0.45">
      <c r="A21" t="s">
        <v>618</v>
      </c>
      <c r="B21" t="s">
        <v>609</v>
      </c>
      <c r="C21" t="s">
        <v>609</v>
      </c>
      <c r="D21">
        <v>60.6</v>
      </c>
      <c r="E21">
        <v>6.7</v>
      </c>
      <c r="F21">
        <v>6.5</v>
      </c>
    </row>
    <row r="22" spans="1:6" x14ac:dyDescent="0.45">
      <c r="A22" t="s">
        <v>619</v>
      </c>
      <c r="B22" t="s">
        <v>609</v>
      </c>
      <c r="C22" t="s">
        <v>609</v>
      </c>
      <c r="D22">
        <v>65.2</v>
      </c>
      <c r="E22">
        <v>9</v>
      </c>
      <c r="F22">
        <v>7.6</v>
      </c>
    </row>
    <row r="23" spans="1:6" x14ac:dyDescent="0.45">
      <c r="A23" t="s">
        <v>620</v>
      </c>
      <c r="B23" t="s">
        <v>609</v>
      </c>
      <c r="C23" t="s">
        <v>609</v>
      </c>
      <c r="D23">
        <v>72.599999999999994</v>
      </c>
      <c r="E23">
        <v>13.3</v>
      </c>
      <c r="F23">
        <v>11.3</v>
      </c>
    </row>
    <row r="24" spans="1:6" x14ac:dyDescent="0.45">
      <c r="A24" t="s">
        <v>621</v>
      </c>
      <c r="B24" t="s">
        <v>609</v>
      </c>
      <c r="C24" t="s">
        <v>609</v>
      </c>
      <c r="D24">
        <v>82.4</v>
      </c>
      <c r="E24">
        <v>12.5</v>
      </c>
      <c r="F24">
        <v>13.5</v>
      </c>
    </row>
    <row r="25" spans="1:6" x14ac:dyDescent="0.45">
      <c r="A25" t="s">
        <v>622</v>
      </c>
      <c r="B25" t="s">
        <v>609</v>
      </c>
      <c r="C25" t="s">
        <v>609</v>
      </c>
      <c r="D25">
        <v>90.9</v>
      </c>
      <c r="E25">
        <v>8.9</v>
      </c>
      <c r="F25">
        <v>10.3</v>
      </c>
    </row>
    <row r="26" spans="1:6" x14ac:dyDescent="0.45">
      <c r="A26" t="s">
        <v>623</v>
      </c>
      <c r="B26" t="s">
        <v>609</v>
      </c>
      <c r="C26" t="s">
        <v>609</v>
      </c>
      <c r="D26">
        <v>96.5</v>
      </c>
      <c r="E26">
        <v>3.8</v>
      </c>
      <c r="F26">
        <v>6.2</v>
      </c>
    </row>
    <row r="27" spans="1:6" x14ac:dyDescent="0.45">
      <c r="A27" t="s">
        <v>624</v>
      </c>
      <c r="B27" t="s">
        <v>609</v>
      </c>
      <c r="C27" t="s">
        <v>609</v>
      </c>
      <c r="D27">
        <v>99.6</v>
      </c>
      <c r="E27">
        <v>3.8</v>
      </c>
      <c r="F27">
        <v>3.2</v>
      </c>
    </row>
    <row r="28" spans="1:6" x14ac:dyDescent="0.45">
      <c r="A28" t="s">
        <v>625</v>
      </c>
      <c r="B28">
        <v>102.9</v>
      </c>
      <c r="C28">
        <v>104.9</v>
      </c>
      <c r="D28">
        <v>103.9</v>
      </c>
      <c r="E28">
        <v>3.9</v>
      </c>
      <c r="F28">
        <v>4.3</v>
      </c>
    </row>
    <row r="29" spans="1:6" x14ac:dyDescent="0.45">
      <c r="A29" t="s">
        <v>626</v>
      </c>
      <c r="B29">
        <v>106.6</v>
      </c>
      <c r="C29">
        <v>108.5</v>
      </c>
      <c r="D29">
        <v>107.6</v>
      </c>
      <c r="E29">
        <v>3.8</v>
      </c>
      <c r="F29">
        <v>3.6</v>
      </c>
    </row>
    <row r="30" spans="1:6" x14ac:dyDescent="0.45">
      <c r="A30" t="s">
        <v>627</v>
      </c>
      <c r="B30">
        <v>109.1</v>
      </c>
      <c r="C30">
        <v>110.1</v>
      </c>
      <c r="D30">
        <v>109.6</v>
      </c>
      <c r="E30">
        <v>1.1000000000000001</v>
      </c>
      <c r="F30">
        <v>1.9</v>
      </c>
    </row>
    <row r="31" spans="1:6" x14ac:dyDescent="0.45">
      <c r="A31" t="s">
        <v>628</v>
      </c>
      <c r="B31">
        <v>112.4</v>
      </c>
      <c r="C31">
        <v>114.9</v>
      </c>
      <c r="D31">
        <v>113.6</v>
      </c>
      <c r="E31">
        <v>4.4000000000000004</v>
      </c>
      <c r="F31">
        <v>3.6</v>
      </c>
    </row>
    <row r="32" spans="1:6" x14ac:dyDescent="0.45">
      <c r="A32" t="s">
        <v>629</v>
      </c>
      <c r="B32">
        <v>116.8</v>
      </c>
      <c r="C32">
        <v>119.7</v>
      </c>
      <c r="D32">
        <v>118.3</v>
      </c>
      <c r="E32">
        <v>4.4000000000000004</v>
      </c>
      <c r="F32">
        <v>4.0999999999999996</v>
      </c>
    </row>
    <row r="33" spans="1:15" x14ac:dyDescent="0.45">
      <c r="A33" t="s">
        <v>630</v>
      </c>
      <c r="B33">
        <v>122.7</v>
      </c>
      <c r="C33">
        <v>125.3</v>
      </c>
      <c r="D33">
        <v>124</v>
      </c>
      <c r="E33">
        <v>4.5999999999999996</v>
      </c>
      <c r="F33">
        <v>4.8</v>
      </c>
    </row>
    <row r="34" spans="1:15" x14ac:dyDescent="0.45">
      <c r="A34" t="s">
        <v>631</v>
      </c>
      <c r="B34">
        <v>128.69999999999999</v>
      </c>
      <c r="C34">
        <v>132.6</v>
      </c>
      <c r="D34">
        <v>130.69999999999999</v>
      </c>
      <c r="E34">
        <v>6.1</v>
      </c>
      <c r="F34">
        <v>5.4</v>
      </c>
      <c r="G34" s="29">
        <f>$D$56/D34</f>
        <v>1.7566488140780414</v>
      </c>
    </row>
    <row r="35" spans="1:15" x14ac:dyDescent="0.45">
      <c r="A35" t="s">
        <v>632</v>
      </c>
      <c r="B35">
        <v>135.19999999999999</v>
      </c>
      <c r="C35">
        <v>137.19999999999999</v>
      </c>
      <c r="D35">
        <v>136.19999999999999</v>
      </c>
      <c r="E35">
        <v>3.1</v>
      </c>
      <c r="F35">
        <v>4.2</v>
      </c>
      <c r="G35" s="29">
        <f t="shared" ref="G35:G63" si="0">$D$56/D35</f>
        <v>1.6857121879588841</v>
      </c>
      <c r="O35" s="7"/>
    </row>
    <row r="36" spans="1:15" x14ac:dyDescent="0.45">
      <c r="A36" t="s">
        <v>633</v>
      </c>
      <c r="B36">
        <v>139.19999999999999</v>
      </c>
      <c r="C36">
        <v>141.4</v>
      </c>
      <c r="D36">
        <v>140.30000000000001</v>
      </c>
      <c r="E36">
        <v>2.9</v>
      </c>
      <c r="F36">
        <v>3</v>
      </c>
      <c r="G36" s="29">
        <f t="shared" si="0"/>
        <v>1.6364504632929435</v>
      </c>
      <c r="O36" s="137"/>
    </row>
    <row r="37" spans="1:15" x14ac:dyDescent="0.45">
      <c r="A37" t="s">
        <v>634</v>
      </c>
      <c r="B37">
        <v>143.69999999999999</v>
      </c>
      <c r="C37">
        <v>145.30000000000001</v>
      </c>
      <c r="D37">
        <v>144.5</v>
      </c>
      <c r="E37">
        <v>2.7</v>
      </c>
      <c r="F37">
        <v>3</v>
      </c>
      <c r="G37" s="29">
        <f t="shared" si="0"/>
        <v>1.5888858131487889</v>
      </c>
      <c r="M37" s="7"/>
      <c r="N37" s="7"/>
      <c r="O37" s="137"/>
    </row>
    <row r="38" spans="1:15" x14ac:dyDescent="0.45">
      <c r="A38" t="s">
        <v>635</v>
      </c>
      <c r="B38">
        <v>147.19999999999999</v>
      </c>
      <c r="C38">
        <v>149.30000000000001</v>
      </c>
      <c r="D38">
        <v>148.19999999999999</v>
      </c>
      <c r="E38">
        <v>2.7</v>
      </c>
      <c r="F38">
        <v>2.6</v>
      </c>
      <c r="G38" s="29">
        <f t="shared" si="0"/>
        <v>1.5492172739541161</v>
      </c>
      <c r="M38" s="19"/>
      <c r="N38" s="19"/>
      <c r="O38" s="137"/>
    </row>
    <row r="39" spans="1:15" x14ac:dyDescent="0.45">
      <c r="A39" t="s">
        <v>636</v>
      </c>
      <c r="B39">
        <v>151.5</v>
      </c>
      <c r="C39">
        <v>153.19999999999999</v>
      </c>
      <c r="D39">
        <v>152.4</v>
      </c>
      <c r="E39">
        <v>2.5</v>
      </c>
      <c r="F39">
        <v>2.8</v>
      </c>
      <c r="G39" s="29">
        <f t="shared" si="0"/>
        <v>1.5065223097112861</v>
      </c>
      <c r="M39" s="19"/>
      <c r="N39" s="19"/>
      <c r="O39" s="137"/>
    </row>
    <row r="40" spans="1:15" x14ac:dyDescent="0.45">
      <c r="A40" t="s">
        <v>637</v>
      </c>
      <c r="B40">
        <v>155.80000000000001</v>
      </c>
      <c r="C40">
        <v>157.9</v>
      </c>
      <c r="D40">
        <v>156.9</v>
      </c>
      <c r="E40">
        <v>3.3</v>
      </c>
      <c r="F40">
        <v>3</v>
      </c>
      <c r="G40" s="29">
        <f t="shared" si="0"/>
        <v>1.4633142128744423</v>
      </c>
      <c r="M40" s="19"/>
      <c r="N40" s="19"/>
      <c r="O40" s="137"/>
    </row>
    <row r="41" spans="1:15" x14ac:dyDescent="0.45">
      <c r="A41" t="s">
        <v>638</v>
      </c>
      <c r="B41">
        <v>159.9</v>
      </c>
      <c r="C41">
        <v>161.19999999999999</v>
      </c>
      <c r="D41">
        <v>160.5</v>
      </c>
      <c r="E41">
        <v>1.7</v>
      </c>
      <c r="F41">
        <v>2.2999999999999998</v>
      </c>
      <c r="G41" s="29">
        <f t="shared" si="0"/>
        <v>1.4304922118380061</v>
      </c>
      <c r="M41" s="19"/>
      <c r="N41" s="19"/>
      <c r="O41" s="137"/>
    </row>
    <row r="42" spans="1:15" x14ac:dyDescent="0.45">
      <c r="A42" t="s">
        <v>639</v>
      </c>
      <c r="B42">
        <v>162.30000000000001</v>
      </c>
      <c r="C42">
        <v>163.69999999999999</v>
      </c>
      <c r="D42">
        <v>163</v>
      </c>
      <c r="E42">
        <v>1.6</v>
      </c>
      <c r="F42">
        <v>1.6</v>
      </c>
      <c r="G42" s="29">
        <f t="shared" si="0"/>
        <v>1.4085521472392637</v>
      </c>
      <c r="M42" s="19"/>
      <c r="N42" s="19"/>
      <c r="O42" s="137"/>
    </row>
    <row r="43" spans="1:15" x14ac:dyDescent="0.45">
      <c r="A43" t="s">
        <v>640</v>
      </c>
      <c r="B43">
        <v>165.4</v>
      </c>
      <c r="C43">
        <v>167.8</v>
      </c>
      <c r="D43">
        <v>166.6</v>
      </c>
      <c r="E43">
        <v>2.7</v>
      </c>
      <c r="F43">
        <v>2.2000000000000002</v>
      </c>
      <c r="G43" s="29">
        <f t="shared" si="0"/>
        <v>1.3781152460984394</v>
      </c>
      <c r="M43" s="19"/>
      <c r="N43" s="19"/>
      <c r="O43" s="137"/>
    </row>
    <row r="44" spans="1:15" x14ac:dyDescent="0.45">
      <c r="A44" t="s">
        <v>641</v>
      </c>
      <c r="B44">
        <v>170.8</v>
      </c>
      <c r="C44">
        <v>173.6</v>
      </c>
      <c r="D44">
        <v>172.2</v>
      </c>
      <c r="E44">
        <v>3.4</v>
      </c>
      <c r="F44">
        <v>3.4</v>
      </c>
      <c r="G44" s="29">
        <f t="shared" si="0"/>
        <v>1.3332984901277585</v>
      </c>
      <c r="M44" s="19"/>
      <c r="N44" s="19"/>
      <c r="O44" s="137"/>
    </row>
    <row r="45" spans="1:15" x14ac:dyDescent="0.45">
      <c r="A45" t="s">
        <v>642</v>
      </c>
      <c r="B45">
        <v>176.6</v>
      </c>
      <c r="C45">
        <v>177.5</v>
      </c>
      <c r="D45">
        <v>177.1</v>
      </c>
      <c r="E45">
        <v>1.6</v>
      </c>
      <c r="F45">
        <v>2.8</v>
      </c>
      <c r="G45" s="29">
        <f t="shared" si="0"/>
        <v>1.2964088085827217</v>
      </c>
      <c r="M45" s="19"/>
      <c r="N45" s="19"/>
      <c r="O45" s="137"/>
    </row>
    <row r="46" spans="1:15" x14ac:dyDescent="0.45">
      <c r="A46" t="s">
        <v>643</v>
      </c>
      <c r="B46">
        <v>178.9</v>
      </c>
      <c r="C46">
        <v>180.9</v>
      </c>
      <c r="D46">
        <v>179.9</v>
      </c>
      <c r="E46">
        <v>2.4</v>
      </c>
      <c r="F46">
        <v>1.6</v>
      </c>
      <c r="G46" s="29">
        <f t="shared" si="0"/>
        <v>1.276231239577543</v>
      </c>
      <c r="M46" s="19"/>
      <c r="N46" s="138"/>
      <c r="O46" s="137"/>
    </row>
    <row r="47" spans="1:15" x14ac:dyDescent="0.45">
      <c r="A47" t="s">
        <v>644</v>
      </c>
      <c r="B47">
        <v>183.3</v>
      </c>
      <c r="C47">
        <v>184.6</v>
      </c>
      <c r="D47">
        <v>184</v>
      </c>
      <c r="E47">
        <v>1.9</v>
      </c>
      <c r="F47">
        <v>2.2999999999999998</v>
      </c>
      <c r="G47" s="29">
        <f t="shared" si="0"/>
        <v>1.2477934782608695</v>
      </c>
      <c r="M47" s="19"/>
      <c r="N47" s="19"/>
      <c r="O47" s="137"/>
    </row>
    <row r="48" spans="1:15" x14ac:dyDescent="0.45">
      <c r="A48" t="s">
        <v>645</v>
      </c>
      <c r="B48">
        <v>187.6</v>
      </c>
      <c r="C48">
        <v>190.2</v>
      </c>
      <c r="D48">
        <v>188.9</v>
      </c>
      <c r="E48">
        <v>3.3</v>
      </c>
      <c r="F48">
        <v>2.7</v>
      </c>
      <c r="G48" s="29">
        <f t="shared" si="0"/>
        <v>1.2154261514028586</v>
      </c>
      <c r="M48" s="19"/>
      <c r="N48" s="19"/>
      <c r="O48" s="137"/>
    </row>
    <row r="49" spans="1:15" x14ac:dyDescent="0.45">
      <c r="A49" t="s">
        <v>646</v>
      </c>
      <c r="B49">
        <v>193.2</v>
      </c>
      <c r="C49">
        <v>197.4</v>
      </c>
      <c r="D49">
        <v>195.3</v>
      </c>
      <c r="E49">
        <v>3.4</v>
      </c>
      <c r="F49">
        <v>3.4</v>
      </c>
      <c r="G49" s="29">
        <f t="shared" si="0"/>
        <v>1.1755965181771633</v>
      </c>
      <c r="M49" s="19"/>
      <c r="N49" s="19"/>
      <c r="O49" s="137"/>
    </row>
    <row r="50" spans="1:15" x14ac:dyDescent="0.45">
      <c r="A50" t="s">
        <v>647</v>
      </c>
      <c r="B50">
        <v>200.6</v>
      </c>
      <c r="C50">
        <v>202.6</v>
      </c>
      <c r="D50">
        <v>201.6</v>
      </c>
      <c r="E50">
        <v>2.5</v>
      </c>
      <c r="F50">
        <v>3.2</v>
      </c>
      <c r="G50" s="29">
        <f t="shared" si="0"/>
        <v>1.1388591269841271</v>
      </c>
      <c r="M50" s="19"/>
      <c r="N50" s="19"/>
      <c r="O50" s="137"/>
    </row>
    <row r="51" spans="1:15" x14ac:dyDescent="0.45">
      <c r="A51" t="s">
        <v>648</v>
      </c>
      <c r="B51">
        <v>205.709</v>
      </c>
      <c r="C51">
        <v>208.976</v>
      </c>
      <c r="D51">
        <v>207.34200000000001</v>
      </c>
      <c r="E51">
        <v>4.0999999999999996</v>
      </c>
      <c r="F51">
        <v>2.8</v>
      </c>
      <c r="G51" s="29">
        <f t="shared" si="0"/>
        <v>1.107320272786025</v>
      </c>
      <c r="M51" s="19"/>
      <c r="N51" s="138"/>
      <c r="O51" s="137"/>
    </row>
    <row r="52" spans="1:15" x14ac:dyDescent="0.45">
      <c r="A52" t="s">
        <v>649</v>
      </c>
      <c r="B52">
        <v>214.429</v>
      </c>
      <c r="C52">
        <v>216.17699999999999</v>
      </c>
      <c r="D52">
        <v>215.303</v>
      </c>
      <c r="E52">
        <v>0.1</v>
      </c>
      <c r="F52">
        <v>3.8</v>
      </c>
      <c r="G52" s="29">
        <f t="shared" si="0"/>
        <v>1.0663762232760343</v>
      </c>
      <c r="M52" s="19"/>
      <c r="N52" s="19"/>
      <c r="O52" s="137"/>
    </row>
    <row r="53" spans="1:15" x14ac:dyDescent="0.45">
      <c r="A53" t="s">
        <v>650</v>
      </c>
      <c r="B53">
        <v>213.13900000000001</v>
      </c>
      <c r="C53">
        <v>215.935</v>
      </c>
      <c r="D53">
        <v>214.53700000000001</v>
      </c>
      <c r="E53">
        <v>2.7</v>
      </c>
      <c r="F53">
        <v>-0.4</v>
      </c>
      <c r="G53" s="29">
        <f t="shared" si="0"/>
        <v>1.0701836979169095</v>
      </c>
      <c r="M53" s="19"/>
      <c r="N53" s="19"/>
      <c r="O53" s="137"/>
    </row>
    <row r="54" spans="1:15" x14ac:dyDescent="0.45">
      <c r="A54" t="s">
        <v>651</v>
      </c>
      <c r="B54">
        <v>217.535</v>
      </c>
      <c r="C54">
        <v>218.57599999999999</v>
      </c>
      <c r="D54">
        <v>218.05600000000001</v>
      </c>
      <c r="E54">
        <v>1.5</v>
      </c>
      <c r="F54">
        <v>1.6</v>
      </c>
      <c r="G54" s="29">
        <f t="shared" si="0"/>
        <v>1.0529130131709286</v>
      </c>
      <c r="M54" s="19"/>
      <c r="N54" s="19"/>
      <c r="O54" s="137"/>
    </row>
    <row r="55" spans="1:15" x14ac:dyDescent="0.45">
      <c r="A55" t="s">
        <v>652</v>
      </c>
      <c r="B55">
        <v>223.59800000000001</v>
      </c>
      <c r="C55">
        <v>226.28</v>
      </c>
      <c r="D55">
        <v>224.93899999999999</v>
      </c>
      <c r="E55">
        <v>3</v>
      </c>
      <c r="F55">
        <v>3.2</v>
      </c>
      <c r="G55" s="29">
        <f t="shared" si="0"/>
        <v>1.0206944993976144</v>
      </c>
      <c r="M55" s="19"/>
      <c r="N55" s="19"/>
      <c r="O55" s="137"/>
    </row>
    <row r="56" spans="1:15" x14ac:dyDescent="0.45">
      <c r="A56" t="s">
        <v>590</v>
      </c>
      <c r="B56">
        <v>228.85</v>
      </c>
      <c r="C56">
        <v>230.33799999999999</v>
      </c>
      <c r="D56">
        <v>229.59399999999999</v>
      </c>
      <c r="E56">
        <v>1.7</v>
      </c>
      <c r="F56">
        <v>2.1</v>
      </c>
      <c r="G56" s="29">
        <f t="shared" si="0"/>
        <v>1</v>
      </c>
      <c r="M56" s="19"/>
      <c r="N56" s="19"/>
      <c r="O56" s="137"/>
    </row>
    <row r="57" spans="1:15" x14ac:dyDescent="0.45">
      <c r="A57" t="s">
        <v>591</v>
      </c>
      <c r="B57">
        <v>232.36600000000001</v>
      </c>
      <c r="C57">
        <v>233.548</v>
      </c>
      <c r="D57">
        <v>232.95699999999999</v>
      </c>
      <c r="E57">
        <v>1.5</v>
      </c>
      <c r="F57">
        <v>1.5</v>
      </c>
      <c r="G57" s="29">
        <f t="shared" si="0"/>
        <v>0.98556385942470071</v>
      </c>
      <c r="M57" s="19"/>
      <c r="N57" s="19"/>
      <c r="O57" s="137"/>
    </row>
    <row r="58" spans="1:15" x14ac:dyDescent="0.45">
      <c r="A58" t="s">
        <v>592</v>
      </c>
      <c r="B58">
        <v>236.38399999999999</v>
      </c>
      <c r="C58">
        <v>237.08799999999999</v>
      </c>
      <c r="D58">
        <v>236.73599999999999</v>
      </c>
      <c r="E58">
        <v>0.8</v>
      </c>
      <c r="F58">
        <v>1.6</v>
      </c>
      <c r="G58" s="29">
        <f t="shared" si="0"/>
        <v>0.96983137334414704</v>
      </c>
      <c r="M58" s="19"/>
      <c r="N58" s="19"/>
      <c r="O58" s="137"/>
    </row>
    <row r="59" spans="1:15" x14ac:dyDescent="0.45">
      <c r="A59" t="s">
        <v>593</v>
      </c>
      <c r="B59">
        <v>236.26499999999999</v>
      </c>
      <c r="C59">
        <v>237.76900000000001</v>
      </c>
      <c r="D59">
        <v>237.017</v>
      </c>
      <c r="E59">
        <v>0.7</v>
      </c>
      <c r="F59">
        <v>0.1</v>
      </c>
      <c r="G59" s="29">
        <f t="shared" si="0"/>
        <v>0.9686815713640794</v>
      </c>
      <c r="M59" s="19"/>
      <c r="N59" s="19"/>
      <c r="O59" s="137"/>
    </row>
    <row r="60" spans="1:15" x14ac:dyDescent="0.45">
      <c r="A60" t="s">
        <v>594</v>
      </c>
      <c r="B60">
        <v>238.77799999999999</v>
      </c>
      <c r="C60">
        <v>241.23699999999999</v>
      </c>
      <c r="D60">
        <v>240.00700000000001</v>
      </c>
      <c r="E60">
        <v>2.1</v>
      </c>
      <c r="F60">
        <v>1.3</v>
      </c>
      <c r="G60" s="29">
        <f t="shared" si="0"/>
        <v>0.95661376543184151</v>
      </c>
      <c r="M60" s="19"/>
      <c r="N60" s="19"/>
      <c r="O60" s="137"/>
    </row>
    <row r="61" spans="1:15" x14ac:dyDescent="0.45">
      <c r="A61" t="s">
        <v>595</v>
      </c>
      <c r="B61">
        <v>244.07599999999999</v>
      </c>
      <c r="C61">
        <v>246.16300000000001</v>
      </c>
      <c r="D61">
        <v>245.12</v>
      </c>
      <c r="E61">
        <v>2.1</v>
      </c>
      <c r="F61">
        <v>2.1</v>
      </c>
      <c r="G61" s="29">
        <f t="shared" si="0"/>
        <v>0.93665959530026111</v>
      </c>
      <c r="M61" s="19"/>
      <c r="N61" s="19"/>
      <c r="O61" s="137"/>
    </row>
    <row r="62" spans="1:15" x14ac:dyDescent="0.45">
      <c r="A62" t="s">
        <v>596</v>
      </c>
      <c r="B62">
        <v>250.089</v>
      </c>
      <c r="C62">
        <v>252.125</v>
      </c>
      <c r="D62">
        <v>251.107</v>
      </c>
      <c r="E62">
        <v>1.9</v>
      </c>
      <c r="F62">
        <v>2.4</v>
      </c>
      <c r="G62" s="29">
        <f t="shared" si="0"/>
        <v>0.9143273584567535</v>
      </c>
      <c r="M62" s="19"/>
      <c r="N62" s="19"/>
      <c r="O62" s="137"/>
    </row>
    <row r="63" spans="1:15" x14ac:dyDescent="0.45">
      <c r="A63" t="s">
        <v>597</v>
      </c>
      <c r="B63">
        <v>254.41200000000001</v>
      </c>
      <c r="C63">
        <v>256.90300000000002</v>
      </c>
      <c r="D63">
        <v>255.65700000000001</v>
      </c>
      <c r="E63">
        <v>2.2999999999999998</v>
      </c>
      <c r="F63">
        <v>1.8</v>
      </c>
      <c r="G63" s="29">
        <f t="shared" si="0"/>
        <v>0.89805481563188172</v>
      </c>
      <c r="M63" s="19"/>
      <c r="N63" s="19"/>
    </row>
    <row r="64" spans="1:15" x14ac:dyDescent="0.45">
      <c r="M64" s="19"/>
      <c r="N64" s="19"/>
    </row>
  </sheetData>
  <hyperlinks>
    <hyperlink ref="B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4</vt:i4>
      </vt:variant>
    </vt:vector>
  </HeadingPairs>
  <TitlesOfParts>
    <vt:vector size="43" baseType="lpstr">
      <vt:lpstr>Table of Contents</vt:lpstr>
      <vt:lpstr>Indst Fuel Switching</vt:lpstr>
      <vt:lpstr>Hydrogen Production</vt:lpstr>
      <vt:lpstr>F-gases</vt:lpstr>
      <vt:lpstr>Non-f-gas Process Emissions</vt:lpstr>
      <vt:lpstr>Indst Efficiency</vt:lpstr>
      <vt:lpstr>Industry CCS</vt:lpstr>
      <vt:lpstr>Material Efficiency</vt:lpstr>
      <vt:lpstr>CES</vt:lpstr>
      <vt:lpstr>Battery Storage</vt:lpstr>
      <vt:lpstr>Transmission</vt:lpstr>
      <vt:lpstr>Demand Response</vt:lpstr>
      <vt:lpstr>Coal regs</vt:lpstr>
      <vt:lpstr>Gas regs</vt:lpstr>
      <vt:lpstr>ITC and PTC</vt:lpstr>
      <vt:lpstr>ZEV std</vt:lpstr>
      <vt:lpstr>Trans fuel econ</vt:lpstr>
      <vt:lpstr>Mode shifting</vt:lpstr>
      <vt:lpstr>Bldg Electrification</vt:lpstr>
      <vt:lpstr>Bldg Retrofits</vt:lpstr>
      <vt:lpstr>Bldg Efficiency</vt:lpstr>
      <vt:lpstr>Forest Policies</vt:lpstr>
      <vt:lpstr>Supporting Data --&gt;</vt:lpstr>
      <vt:lpstr>AEO 2020 Table 4</vt:lpstr>
      <vt:lpstr>AEO 2020 Table 5</vt:lpstr>
      <vt:lpstr>AEO 2020 Table 6</vt:lpstr>
      <vt:lpstr>AEO 2020 Table 7</vt:lpstr>
      <vt:lpstr>AEO 2020 Table 21</vt:lpstr>
      <vt:lpstr>AEO 2020 Table 22</vt:lpstr>
      <vt:lpstr>AEO 2020 Table 39</vt:lpstr>
      <vt:lpstr>AEO 2020 Table 49</vt:lpstr>
      <vt:lpstr>AEO 2018 Table 47</vt:lpstr>
      <vt:lpstr>AEO 2017 Table 50</vt:lpstr>
      <vt:lpstr>AEO2015 Table 7</vt:lpstr>
      <vt:lpstr>AEO20212 Table 7</vt:lpstr>
      <vt:lpstr>EIA Appl Data</vt:lpstr>
      <vt:lpstr>USCA HFCs</vt:lpstr>
      <vt:lpstr>Velders et al</vt:lpstr>
      <vt:lpstr>Conversion Factors</vt:lpstr>
      <vt:lpstr>'EIA Appl Data'!_bookmark41</vt:lpstr>
      <vt:lpstr>'EIA Appl Data'!_bookmark50</vt:lpstr>
      <vt:lpstr>'EIA Appl Data'!_bookmark52</vt:lpstr>
      <vt:lpstr>'EIA Appl Data'!_bookmark55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MeganM</dc:creator>
  <cp:lastModifiedBy>MeganM</cp:lastModifiedBy>
  <dcterms:created xsi:type="dcterms:W3CDTF">2021-01-12T16:58:15Z</dcterms:created>
  <dcterms:modified xsi:type="dcterms:W3CDTF">2021-02-18T18:51:35Z</dcterms:modified>
</cp:coreProperties>
</file>